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IE\"/>
    </mc:Choice>
  </mc:AlternateContent>
  <bookViews>
    <workbookView xWindow="-105" yWindow="-105" windowWidth="23250" windowHeight="12450" tabRatio="759"/>
  </bookViews>
  <sheets>
    <sheet name="cover" sheetId="1" r:id="rId1"/>
    <sheet name="index" sheetId="2" r:id="rId2"/>
    <sheet name="Ind_Summary" sheetId="4" r:id="rId3"/>
    <sheet name="Ind_Summary_fec" sheetId="5" r:id="rId4"/>
    <sheet name="Ind_Summary_ued" sheetId="6" r:id="rId5"/>
    <sheet name="Ind_Summary_emi" sheetId="7" r:id="rId6"/>
    <sheet name="ISI" sheetId="8" r:id="rId7"/>
    <sheet name="ISI_fec" sheetId="9" r:id="rId8"/>
    <sheet name="ISI_ued" sheetId="10" r:id="rId9"/>
    <sheet name="ISI_emi" sheetId="11" r:id="rId10"/>
    <sheet name="NFM" sheetId="12" r:id="rId11"/>
    <sheet name="NFM_fec" sheetId="13" r:id="rId12"/>
    <sheet name="NFM_ued" sheetId="14" r:id="rId13"/>
    <sheet name="NFM_emi" sheetId="15" r:id="rId14"/>
    <sheet name="CHI" sheetId="16" r:id="rId15"/>
    <sheet name="CHI_fec" sheetId="17" r:id="rId16"/>
    <sheet name="CHI_ued" sheetId="18" r:id="rId17"/>
    <sheet name="CHI_emi" sheetId="19" r:id="rId18"/>
    <sheet name="NMM" sheetId="20" r:id="rId19"/>
    <sheet name="NMM_fec" sheetId="21" r:id="rId20"/>
    <sheet name="NMM_ued" sheetId="22" r:id="rId21"/>
    <sheet name="NMM_emi" sheetId="23" r:id="rId22"/>
    <sheet name="PPA" sheetId="24" r:id="rId23"/>
    <sheet name="PPA_fec" sheetId="25" r:id="rId24"/>
    <sheet name="PPA_ued" sheetId="26" r:id="rId25"/>
    <sheet name="PPA_emi" sheetId="27" r:id="rId26"/>
    <sheet name="FBT" sheetId="28" r:id="rId27"/>
    <sheet name="FBT_fec" sheetId="29" r:id="rId28"/>
    <sheet name="FBT_ued" sheetId="30" r:id="rId29"/>
    <sheet name="FBT_emi" sheetId="31" r:id="rId30"/>
    <sheet name="TRE" sheetId="32" r:id="rId31"/>
    <sheet name="TRE_fec" sheetId="33" r:id="rId32"/>
    <sheet name="TRE_ued" sheetId="34" r:id="rId33"/>
    <sheet name="TRE_emi" sheetId="35" r:id="rId34"/>
    <sheet name="MAE" sheetId="36" r:id="rId35"/>
    <sheet name="MAE_fec" sheetId="37" r:id="rId36"/>
    <sheet name="MAE_ued" sheetId="38" r:id="rId37"/>
    <sheet name="MAE_emi" sheetId="39" r:id="rId38"/>
    <sheet name="TEL" sheetId="40" r:id="rId39"/>
    <sheet name="TEL_fec" sheetId="41" r:id="rId40"/>
    <sheet name="TEL_ued" sheetId="42" r:id="rId41"/>
    <sheet name="TEL_emi" sheetId="43" r:id="rId42"/>
    <sheet name="WWP" sheetId="44" r:id="rId43"/>
    <sheet name="WWP_fec" sheetId="45" r:id="rId44"/>
    <sheet name="WWP_ued" sheetId="46" r:id="rId45"/>
    <sheet name="WWP_emi" sheetId="47" r:id="rId46"/>
    <sheet name="OIS" sheetId="48" r:id="rId47"/>
    <sheet name="OIS_fec" sheetId="49" r:id="rId48"/>
    <sheet name="OIS_ued" sheetId="50" r:id="rId49"/>
    <sheet name="OIS_emi" sheetId="51" r:id="rId50"/>
  </sheets>
  <definedNames>
    <definedName name="_xlnm.Print_Area" localSheetId="2">Ind_Summary!$A$1:$L$128</definedName>
    <definedName name="_xlnm.Print_Titles" localSheetId="14">CHI!$1:$1</definedName>
    <definedName name="_xlnm.Print_Titles" localSheetId="17">CHI_emi!$1:$1</definedName>
    <definedName name="_xlnm.Print_Titles" localSheetId="15">CHI_fec!$1:$1</definedName>
    <definedName name="_xlnm.Print_Titles" localSheetId="16">CHI_ued!$1:$1</definedName>
    <definedName name="_xlnm.Print_Titles" localSheetId="26">FBT!$1:$1</definedName>
    <definedName name="_xlnm.Print_Titles" localSheetId="29">FBT_emi!$1:$1</definedName>
    <definedName name="_xlnm.Print_Titles" localSheetId="27">FBT_fec!$1:$1</definedName>
    <definedName name="_xlnm.Print_Titles" localSheetId="28">FBT_ued!$1:$1</definedName>
    <definedName name="_xlnm.Print_Titles" localSheetId="2">Ind_Summary!$1:$1</definedName>
    <definedName name="_xlnm.Print_Titles" localSheetId="5">Ind_Summary_emi!$1:$1</definedName>
    <definedName name="_xlnm.Print_Titles" localSheetId="3">Ind_Summary_fec!$1:$1</definedName>
    <definedName name="_xlnm.Print_Titles" localSheetId="4">Ind_Summary_ued!$1:$1</definedName>
    <definedName name="_xlnm.Print_Titles" localSheetId="6">ISI!$1:$1</definedName>
    <definedName name="_xlnm.Print_Titles" localSheetId="9">ISI_emi!$1:$1</definedName>
    <definedName name="_xlnm.Print_Titles" localSheetId="7">ISI_fec!$1:$1</definedName>
    <definedName name="_xlnm.Print_Titles" localSheetId="8">ISI_ued!$1:$1</definedName>
    <definedName name="_xlnm.Print_Titles" localSheetId="34">MAE!$1:$1</definedName>
    <definedName name="_xlnm.Print_Titles" localSheetId="37">MAE_emi!$1:$1</definedName>
    <definedName name="_xlnm.Print_Titles" localSheetId="35">MAE_fec!$1:$1</definedName>
    <definedName name="_xlnm.Print_Titles" localSheetId="36">MAE_ued!$1:$1</definedName>
    <definedName name="_xlnm.Print_Titles" localSheetId="10">NFM!$1:$1</definedName>
    <definedName name="_xlnm.Print_Titles" localSheetId="13">NFM_emi!$1:$1</definedName>
    <definedName name="_xlnm.Print_Titles" localSheetId="11">NFM_fec!$1:$1</definedName>
    <definedName name="_xlnm.Print_Titles" localSheetId="12">NFM_ued!$1:$1</definedName>
    <definedName name="_xlnm.Print_Titles" localSheetId="18">NMM!$1:$1</definedName>
    <definedName name="_xlnm.Print_Titles" localSheetId="21">NMM_emi!$1:$1</definedName>
    <definedName name="_xlnm.Print_Titles" localSheetId="19">NMM_fec!$1:$1</definedName>
    <definedName name="_xlnm.Print_Titles" localSheetId="20">NMM_ued!$1:$1</definedName>
    <definedName name="_xlnm.Print_Titles" localSheetId="46">OIS!$1:$1</definedName>
    <definedName name="_xlnm.Print_Titles" localSheetId="49">OIS_emi!$1:$1</definedName>
    <definedName name="_xlnm.Print_Titles" localSheetId="47">OIS_fec!$1:$1</definedName>
    <definedName name="_xlnm.Print_Titles" localSheetId="48">OIS_ued!$1:$1</definedName>
    <definedName name="_xlnm.Print_Titles" localSheetId="22">PPA!$1:$1</definedName>
    <definedName name="_xlnm.Print_Titles" localSheetId="25">PPA_emi!$1:$1</definedName>
    <definedName name="_xlnm.Print_Titles" localSheetId="23">PPA_fec!$1:$1</definedName>
    <definedName name="_xlnm.Print_Titles" localSheetId="24">PPA_ued!$1:$1</definedName>
    <definedName name="_xlnm.Print_Titles" localSheetId="38">TEL!$1:$1</definedName>
    <definedName name="_xlnm.Print_Titles" localSheetId="41">TEL_emi!$1:$1</definedName>
    <definedName name="_xlnm.Print_Titles" localSheetId="39">TEL_fec!$1:$1</definedName>
    <definedName name="_xlnm.Print_Titles" localSheetId="40">TEL_ued!$1:$1</definedName>
    <definedName name="_xlnm.Print_Titles" localSheetId="30">TRE!$1:$1</definedName>
    <definedName name="_xlnm.Print_Titles" localSheetId="33">TRE_emi!$1:$1</definedName>
    <definedName name="_xlnm.Print_Titles" localSheetId="31">TRE_fec!$1:$1</definedName>
    <definedName name="_xlnm.Print_Titles" localSheetId="32">TRE_ued!$1:$1</definedName>
    <definedName name="_xlnm.Print_Titles" localSheetId="42">WWP!$1:$1</definedName>
    <definedName name="_xlnm.Print_Titles" localSheetId="45">WWP_emi!$1:$1</definedName>
    <definedName name="_xlnm.Print_Titles" localSheetId="43">WWP_fec!$1:$1</definedName>
    <definedName name="_xlnm.Print_Titles" localSheetId="44">WWP_ued!$1:$1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7" i="51" l="1"/>
  <c r="X107" i="51"/>
  <c r="W107" i="51"/>
  <c r="V107" i="51"/>
  <c r="U107" i="51"/>
  <c r="T107" i="51"/>
  <c r="S107" i="51"/>
  <c r="R107" i="51"/>
  <c r="Q107" i="51"/>
  <c r="P107" i="51"/>
  <c r="O107" i="51"/>
  <c r="N107" i="51"/>
  <c r="M107" i="51"/>
  <c r="L107" i="51"/>
  <c r="K107" i="51"/>
  <c r="J107" i="51"/>
  <c r="I107" i="51"/>
  <c r="H107" i="51"/>
  <c r="G107" i="51"/>
  <c r="F107" i="51"/>
  <c r="E107" i="51"/>
  <c r="D107" i="51"/>
  <c r="C107" i="51"/>
  <c r="B107" i="51"/>
  <c r="Y106" i="51"/>
  <c r="X106" i="51"/>
  <c r="W106" i="51"/>
  <c r="V106" i="51"/>
  <c r="U106" i="51"/>
  <c r="T106" i="51"/>
  <c r="S106" i="51"/>
  <c r="R106" i="51"/>
  <c r="Q106" i="51"/>
  <c r="P106" i="51"/>
  <c r="O106" i="51"/>
  <c r="N106" i="51"/>
  <c r="M106" i="51"/>
  <c r="L106" i="51"/>
  <c r="K106" i="51"/>
  <c r="J106" i="51"/>
  <c r="I106" i="51"/>
  <c r="H106" i="51"/>
  <c r="G106" i="51"/>
  <c r="F106" i="51"/>
  <c r="E106" i="51"/>
  <c r="D106" i="51"/>
  <c r="C106" i="51"/>
  <c r="B106" i="51"/>
  <c r="Y102" i="51"/>
  <c r="X102" i="51"/>
  <c r="W102" i="51"/>
  <c r="V102" i="51"/>
  <c r="U102" i="51"/>
  <c r="T102" i="51"/>
  <c r="S102" i="51"/>
  <c r="R102" i="51"/>
  <c r="Q102" i="51"/>
  <c r="P102" i="51"/>
  <c r="O102" i="51"/>
  <c r="N102" i="51"/>
  <c r="M102" i="51"/>
  <c r="L102" i="51"/>
  <c r="K102" i="51"/>
  <c r="J102" i="51"/>
  <c r="I102" i="51"/>
  <c r="H102" i="51"/>
  <c r="G102" i="51"/>
  <c r="F102" i="51"/>
  <c r="E102" i="51"/>
  <c r="D102" i="51"/>
  <c r="C102" i="51"/>
  <c r="B102" i="51"/>
  <c r="Y101" i="51"/>
  <c r="X101" i="51"/>
  <c r="W101" i="51"/>
  <c r="V101" i="51"/>
  <c r="U101" i="51"/>
  <c r="T101" i="51"/>
  <c r="S101" i="51"/>
  <c r="R101" i="51"/>
  <c r="Q101" i="51"/>
  <c r="P101" i="51"/>
  <c r="O101" i="51"/>
  <c r="N101" i="51"/>
  <c r="M101" i="51"/>
  <c r="L101" i="51"/>
  <c r="K101" i="51"/>
  <c r="J101" i="51"/>
  <c r="I101" i="51"/>
  <c r="H101" i="51"/>
  <c r="G101" i="51"/>
  <c r="F101" i="51"/>
  <c r="E101" i="51"/>
  <c r="D101" i="51"/>
  <c r="C101" i="51"/>
  <c r="B101" i="51"/>
  <c r="Y100" i="51"/>
  <c r="X100" i="51"/>
  <c r="W100" i="51"/>
  <c r="V100" i="51"/>
  <c r="U100" i="51"/>
  <c r="T100" i="51"/>
  <c r="S100" i="51"/>
  <c r="R100" i="51"/>
  <c r="Q100" i="51"/>
  <c r="P100" i="51"/>
  <c r="O100" i="51"/>
  <c r="N100" i="51"/>
  <c r="M100" i="51"/>
  <c r="L100" i="51"/>
  <c r="K100" i="51"/>
  <c r="J100" i="51"/>
  <c r="I100" i="51"/>
  <c r="H100" i="51"/>
  <c r="G100" i="51"/>
  <c r="F100" i="51"/>
  <c r="E100" i="51"/>
  <c r="D100" i="51"/>
  <c r="C100" i="51"/>
  <c r="B100" i="51"/>
  <c r="Y99" i="51"/>
  <c r="X99" i="51"/>
  <c r="W99" i="51"/>
  <c r="V99" i="51"/>
  <c r="U99" i="51"/>
  <c r="T99" i="51"/>
  <c r="S99" i="51"/>
  <c r="R99" i="51"/>
  <c r="Q99" i="51"/>
  <c r="P99" i="51"/>
  <c r="O99" i="51"/>
  <c r="N99" i="51"/>
  <c r="M99" i="51"/>
  <c r="L99" i="51"/>
  <c r="K99" i="51"/>
  <c r="J99" i="51"/>
  <c r="I99" i="51"/>
  <c r="H99" i="51"/>
  <c r="G99" i="51"/>
  <c r="F99" i="51"/>
  <c r="E99" i="51"/>
  <c r="D99" i="51"/>
  <c r="C99" i="51"/>
  <c r="B99" i="51"/>
  <c r="Y98" i="51"/>
  <c r="X98" i="51"/>
  <c r="W98" i="51"/>
  <c r="V98" i="51"/>
  <c r="U98" i="51"/>
  <c r="T98" i="51"/>
  <c r="S98" i="51"/>
  <c r="R98" i="51"/>
  <c r="Q98" i="51"/>
  <c r="P98" i="51"/>
  <c r="O98" i="51"/>
  <c r="N98" i="51"/>
  <c r="M98" i="51"/>
  <c r="L98" i="51"/>
  <c r="K98" i="51"/>
  <c r="J98" i="51"/>
  <c r="I98" i="51"/>
  <c r="H98" i="51"/>
  <c r="G98" i="51"/>
  <c r="F98" i="51"/>
  <c r="E98" i="51"/>
  <c r="D98" i="51"/>
  <c r="C98" i="51"/>
  <c r="B98" i="51"/>
  <c r="Y97" i="51"/>
  <c r="X97" i="51"/>
  <c r="W97" i="51"/>
  <c r="V97" i="51"/>
  <c r="U97" i="51"/>
  <c r="T97" i="51"/>
  <c r="S97" i="51"/>
  <c r="R97" i="51"/>
  <c r="Q97" i="51"/>
  <c r="P97" i="51"/>
  <c r="O97" i="51"/>
  <c r="N97" i="51"/>
  <c r="M97" i="51"/>
  <c r="L97" i="51"/>
  <c r="K97" i="51"/>
  <c r="J97" i="51"/>
  <c r="I97" i="51"/>
  <c r="H97" i="51"/>
  <c r="G97" i="51"/>
  <c r="F97" i="51"/>
  <c r="E97" i="51"/>
  <c r="D97" i="51"/>
  <c r="C97" i="51"/>
  <c r="B97" i="51"/>
  <c r="Y96" i="51"/>
  <c r="X96" i="51"/>
  <c r="W96" i="51"/>
  <c r="V96" i="51"/>
  <c r="U96" i="51"/>
  <c r="T96" i="51"/>
  <c r="S96" i="51"/>
  <c r="R96" i="51"/>
  <c r="Q96" i="51"/>
  <c r="P96" i="51"/>
  <c r="O96" i="51"/>
  <c r="N96" i="51"/>
  <c r="M96" i="51"/>
  <c r="L96" i="51"/>
  <c r="K96" i="51"/>
  <c r="J96" i="51"/>
  <c r="I96" i="51"/>
  <c r="H96" i="51"/>
  <c r="G96" i="51"/>
  <c r="F96" i="51"/>
  <c r="E96" i="51"/>
  <c r="D96" i="51"/>
  <c r="C96" i="51"/>
  <c r="B96" i="51"/>
  <c r="Y92" i="51"/>
  <c r="X92" i="51"/>
  <c r="W92" i="51"/>
  <c r="V92" i="51"/>
  <c r="U92" i="51"/>
  <c r="T92" i="51"/>
  <c r="S92" i="51"/>
  <c r="R92" i="51"/>
  <c r="Q92" i="51"/>
  <c r="P92" i="51"/>
  <c r="O92" i="51"/>
  <c r="N92" i="51"/>
  <c r="M92" i="51"/>
  <c r="L92" i="51"/>
  <c r="K92" i="51"/>
  <c r="J92" i="51"/>
  <c r="I92" i="51"/>
  <c r="H92" i="51"/>
  <c r="G92" i="51"/>
  <c r="F92" i="51"/>
  <c r="E92" i="51"/>
  <c r="D92" i="51"/>
  <c r="C92" i="51"/>
  <c r="B92" i="51"/>
  <c r="Y91" i="51"/>
  <c r="X91" i="51"/>
  <c r="W91" i="51"/>
  <c r="V91" i="51"/>
  <c r="U91" i="51"/>
  <c r="T91" i="51"/>
  <c r="S91" i="51"/>
  <c r="R91" i="51"/>
  <c r="Q91" i="51"/>
  <c r="P91" i="51"/>
  <c r="O91" i="51"/>
  <c r="N91" i="51"/>
  <c r="M91" i="51"/>
  <c r="L91" i="51"/>
  <c r="K91" i="51"/>
  <c r="J91" i="51"/>
  <c r="I91" i="51"/>
  <c r="H91" i="51"/>
  <c r="G91" i="51"/>
  <c r="F91" i="51"/>
  <c r="E91" i="51"/>
  <c r="D91" i="51"/>
  <c r="C91" i="51"/>
  <c r="B91" i="51"/>
  <c r="Y90" i="51"/>
  <c r="X90" i="51"/>
  <c r="W90" i="51"/>
  <c r="V90" i="51"/>
  <c r="U90" i="51"/>
  <c r="T90" i="51"/>
  <c r="S90" i="51"/>
  <c r="R90" i="51"/>
  <c r="Q90" i="51"/>
  <c r="P90" i="51"/>
  <c r="O90" i="51"/>
  <c r="N90" i="51"/>
  <c r="M90" i="51"/>
  <c r="L90" i="51"/>
  <c r="K90" i="51"/>
  <c r="J90" i="51"/>
  <c r="I90" i="51"/>
  <c r="H90" i="51"/>
  <c r="G90" i="51"/>
  <c r="F90" i="51"/>
  <c r="E90" i="51"/>
  <c r="D90" i="51"/>
  <c r="C90" i="51"/>
  <c r="B90" i="51"/>
  <c r="Y89" i="51"/>
  <c r="X89" i="51"/>
  <c r="W89" i="51"/>
  <c r="V89" i="51"/>
  <c r="U89" i="51"/>
  <c r="T89" i="51"/>
  <c r="S89" i="51"/>
  <c r="R89" i="51"/>
  <c r="Q89" i="51"/>
  <c r="P89" i="51"/>
  <c r="O89" i="51"/>
  <c r="N89" i="51"/>
  <c r="M89" i="51"/>
  <c r="L89" i="51"/>
  <c r="K89" i="51"/>
  <c r="J89" i="51"/>
  <c r="I89" i="51"/>
  <c r="H89" i="51"/>
  <c r="G89" i="51"/>
  <c r="F89" i="51"/>
  <c r="E89" i="51"/>
  <c r="D89" i="51"/>
  <c r="C89" i="51"/>
  <c r="B89" i="51"/>
  <c r="Y88" i="51"/>
  <c r="X88" i="51"/>
  <c r="W88" i="51"/>
  <c r="V88" i="51"/>
  <c r="U88" i="51"/>
  <c r="T88" i="51"/>
  <c r="S88" i="51"/>
  <c r="R88" i="51"/>
  <c r="Q88" i="51"/>
  <c r="P88" i="51"/>
  <c r="O88" i="51"/>
  <c r="N88" i="51"/>
  <c r="M88" i="51"/>
  <c r="L88" i="51"/>
  <c r="K88" i="51"/>
  <c r="J88" i="51"/>
  <c r="I88" i="51"/>
  <c r="H88" i="51"/>
  <c r="G88" i="51"/>
  <c r="F88" i="51"/>
  <c r="E88" i="51"/>
  <c r="D88" i="51"/>
  <c r="C88" i="51"/>
  <c r="B88" i="51"/>
  <c r="Y86" i="51"/>
  <c r="X86" i="51"/>
  <c r="W86" i="51"/>
  <c r="V86" i="51"/>
  <c r="U86" i="51"/>
  <c r="T86" i="51"/>
  <c r="S86" i="51"/>
  <c r="R86" i="51"/>
  <c r="Q86" i="51"/>
  <c r="P86" i="51"/>
  <c r="O86" i="51"/>
  <c r="N86" i="51"/>
  <c r="M86" i="51"/>
  <c r="L86" i="51"/>
  <c r="K86" i="51"/>
  <c r="J86" i="51"/>
  <c r="I86" i="51"/>
  <c r="H86" i="51"/>
  <c r="G86" i="51"/>
  <c r="F86" i="51"/>
  <c r="E86" i="51"/>
  <c r="D86" i="51"/>
  <c r="C86" i="51"/>
  <c r="B86" i="51"/>
  <c r="Y85" i="51"/>
  <c r="X85" i="51"/>
  <c r="W85" i="51"/>
  <c r="V85" i="51"/>
  <c r="U85" i="51"/>
  <c r="T85" i="51"/>
  <c r="S85" i="51"/>
  <c r="R85" i="51"/>
  <c r="Q85" i="51"/>
  <c r="P85" i="51"/>
  <c r="O85" i="51"/>
  <c r="N85" i="51"/>
  <c r="M85" i="51"/>
  <c r="L85" i="51"/>
  <c r="K85" i="51"/>
  <c r="J85" i="51"/>
  <c r="I85" i="51"/>
  <c r="H85" i="51"/>
  <c r="G85" i="51"/>
  <c r="F85" i="51"/>
  <c r="E85" i="51"/>
  <c r="D85" i="51"/>
  <c r="C85" i="51"/>
  <c r="B85" i="51"/>
  <c r="Y84" i="51"/>
  <c r="X84" i="51"/>
  <c r="W84" i="51"/>
  <c r="V84" i="51"/>
  <c r="U84" i="51"/>
  <c r="T84" i="51"/>
  <c r="S84" i="51"/>
  <c r="R84" i="51"/>
  <c r="Q84" i="51"/>
  <c r="P84" i="51"/>
  <c r="O84" i="51"/>
  <c r="N84" i="51"/>
  <c r="M84" i="51"/>
  <c r="L84" i="51"/>
  <c r="K84" i="51"/>
  <c r="J84" i="51"/>
  <c r="I84" i="51"/>
  <c r="H84" i="51"/>
  <c r="G84" i="51"/>
  <c r="F84" i="51"/>
  <c r="E84" i="51"/>
  <c r="D84" i="51"/>
  <c r="C84" i="51"/>
  <c r="B84" i="51"/>
  <c r="Y82" i="51"/>
  <c r="X82" i="51"/>
  <c r="W82" i="51"/>
  <c r="V82" i="51"/>
  <c r="U82" i="51"/>
  <c r="T82" i="51"/>
  <c r="S82" i="51"/>
  <c r="R82" i="51"/>
  <c r="Q82" i="51"/>
  <c r="P82" i="51"/>
  <c r="O82" i="51"/>
  <c r="N82" i="51"/>
  <c r="M82" i="51"/>
  <c r="L82" i="51"/>
  <c r="K82" i="51"/>
  <c r="J82" i="51"/>
  <c r="I82" i="51"/>
  <c r="H82" i="51"/>
  <c r="G82" i="51"/>
  <c r="F82" i="51"/>
  <c r="E82" i="51"/>
  <c r="D82" i="51"/>
  <c r="C82" i="51"/>
  <c r="B82" i="51"/>
  <c r="Y81" i="51"/>
  <c r="X81" i="51"/>
  <c r="W81" i="51"/>
  <c r="V81" i="51"/>
  <c r="U81" i="51"/>
  <c r="T81" i="51"/>
  <c r="S81" i="51"/>
  <c r="R81" i="51"/>
  <c r="Q81" i="51"/>
  <c r="P81" i="51"/>
  <c r="O81" i="51"/>
  <c r="N81" i="51"/>
  <c r="M81" i="51"/>
  <c r="L81" i="51"/>
  <c r="K81" i="51"/>
  <c r="J81" i="51"/>
  <c r="J73" i="51" s="1"/>
  <c r="I81" i="51"/>
  <c r="H81" i="51"/>
  <c r="G81" i="51"/>
  <c r="F81" i="51"/>
  <c r="E81" i="51"/>
  <c r="D81" i="51"/>
  <c r="C81" i="51"/>
  <c r="B81" i="51"/>
  <c r="Y79" i="51"/>
  <c r="X79" i="51"/>
  <c r="W79" i="51"/>
  <c r="V79" i="51"/>
  <c r="U79" i="51"/>
  <c r="T79" i="51"/>
  <c r="S79" i="51"/>
  <c r="R79" i="51"/>
  <c r="Q79" i="51"/>
  <c r="P79" i="51"/>
  <c r="O79" i="51"/>
  <c r="N79" i="51"/>
  <c r="M79" i="51"/>
  <c r="L79" i="51"/>
  <c r="K79" i="51"/>
  <c r="J79" i="51"/>
  <c r="I79" i="51"/>
  <c r="H79" i="51"/>
  <c r="G79" i="51"/>
  <c r="F79" i="51"/>
  <c r="E79" i="51"/>
  <c r="D79" i="51"/>
  <c r="C79" i="51"/>
  <c r="B79" i="51"/>
  <c r="Y78" i="51"/>
  <c r="X78" i="51"/>
  <c r="W78" i="51"/>
  <c r="V78" i="51"/>
  <c r="U78" i="51"/>
  <c r="T78" i="51"/>
  <c r="S78" i="51"/>
  <c r="R78" i="51"/>
  <c r="Q78" i="51"/>
  <c r="P78" i="51"/>
  <c r="O78" i="51"/>
  <c r="N78" i="51"/>
  <c r="M78" i="51"/>
  <c r="L78" i="51"/>
  <c r="K78" i="51"/>
  <c r="J78" i="51"/>
  <c r="I78" i="51"/>
  <c r="H78" i="51"/>
  <c r="G78" i="51"/>
  <c r="F78" i="51"/>
  <c r="E78" i="51"/>
  <c r="D78" i="51"/>
  <c r="C78" i="51"/>
  <c r="B78" i="51"/>
  <c r="Y77" i="51"/>
  <c r="X77" i="51"/>
  <c r="W77" i="51"/>
  <c r="V77" i="51"/>
  <c r="U77" i="51"/>
  <c r="T77" i="51"/>
  <c r="S77" i="51"/>
  <c r="R77" i="51"/>
  <c r="Q77" i="51"/>
  <c r="P77" i="51"/>
  <c r="O77" i="51"/>
  <c r="N77" i="51"/>
  <c r="M77" i="51"/>
  <c r="L77" i="51"/>
  <c r="K77" i="51"/>
  <c r="J77" i="51"/>
  <c r="I77" i="51"/>
  <c r="H77" i="51"/>
  <c r="G77" i="51"/>
  <c r="F77" i="51"/>
  <c r="E77" i="51"/>
  <c r="D77" i="51"/>
  <c r="C77" i="51"/>
  <c r="B77" i="51"/>
  <c r="Y76" i="51"/>
  <c r="X76" i="51"/>
  <c r="W76" i="51"/>
  <c r="V76" i="51"/>
  <c r="U76" i="51"/>
  <c r="T76" i="51"/>
  <c r="S76" i="51"/>
  <c r="R76" i="51"/>
  <c r="Q76" i="51"/>
  <c r="P76" i="51"/>
  <c r="O76" i="51"/>
  <c r="N76" i="51"/>
  <c r="M76" i="51"/>
  <c r="L76" i="51"/>
  <c r="K76" i="51"/>
  <c r="J76" i="51"/>
  <c r="I76" i="51"/>
  <c r="H76" i="51"/>
  <c r="G76" i="51"/>
  <c r="F76" i="51"/>
  <c r="E76" i="51"/>
  <c r="D76" i="51"/>
  <c r="C76" i="51"/>
  <c r="B76" i="51"/>
  <c r="Y75" i="51"/>
  <c r="X75" i="51"/>
  <c r="W75" i="51"/>
  <c r="V75" i="51"/>
  <c r="U75" i="51"/>
  <c r="T75" i="51"/>
  <c r="S75" i="51"/>
  <c r="R75" i="51"/>
  <c r="Q75" i="51"/>
  <c r="P75" i="51"/>
  <c r="O75" i="51"/>
  <c r="N75" i="51"/>
  <c r="M75" i="51"/>
  <c r="L75" i="51"/>
  <c r="K75" i="51"/>
  <c r="J75" i="51"/>
  <c r="I75" i="51"/>
  <c r="I73" i="51" s="1"/>
  <c r="H75" i="51"/>
  <c r="G75" i="51"/>
  <c r="F75" i="51"/>
  <c r="E75" i="51"/>
  <c r="D75" i="51"/>
  <c r="D73" i="51" s="1"/>
  <c r="C75" i="51"/>
  <c r="B75" i="51"/>
  <c r="Y74" i="51"/>
  <c r="Y73" i="51" s="1"/>
  <c r="X74" i="51"/>
  <c r="X73" i="51" s="1"/>
  <c r="W74" i="51"/>
  <c r="W73" i="51" s="1"/>
  <c r="V74" i="51"/>
  <c r="V73" i="51" s="1"/>
  <c r="U74" i="51"/>
  <c r="U73" i="51" s="1"/>
  <c r="T74" i="51"/>
  <c r="T73" i="51" s="1"/>
  <c r="S74" i="51"/>
  <c r="S73" i="51" s="1"/>
  <c r="R74" i="51"/>
  <c r="R73" i="51" s="1"/>
  <c r="Q74" i="51"/>
  <c r="Q73" i="51" s="1"/>
  <c r="P74" i="51"/>
  <c r="P73" i="51" s="1"/>
  <c r="O74" i="51"/>
  <c r="O73" i="51" s="1"/>
  <c r="N74" i="51"/>
  <c r="N73" i="51" s="1"/>
  <c r="M74" i="51"/>
  <c r="L74" i="51"/>
  <c r="K74" i="51"/>
  <c r="J74" i="51"/>
  <c r="I74" i="51"/>
  <c r="H74" i="51"/>
  <c r="H73" i="51" s="1"/>
  <c r="G74" i="51"/>
  <c r="G73" i="51" s="1"/>
  <c r="F74" i="51"/>
  <c r="F73" i="51" s="1"/>
  <c r="E74" i="51"/>
  <c r="E73" i="51" s="1"/>
  <c r="D74" i="51"/>
  <c r="C74" i="51"/>
  <c r="C73" i="51" s="1"/>
  <c r="B74" i="51"/>
  <c r="B73" i="51" s="1"/>
  <c r="M73" i="51"/>
  <c r="L73" i="51"/>
  <c r="K73" i="51"/>
  <c r="Y54" i="51"/>
  <c r="X54" i="51"/>
  <c r="W54" i="51"/>
  <c r="W105" i="51" s="1"/>
  <c r="V54" i="51"/>
  <c r="U54" i="51"/>
  <c r="T54" i="51"/>
  <c r="S54" i="51"/>
  <c r="R54" i="51"/>
  <c r="Q54" i="51"/>
  <c r="P54" i="51"/>
  <c r="O54" i="51"/>
  <c r="N54" i="51"/>
  <c r="M54" i="51"/>
  <c r="L54" i="51"/>
  <c r="K54" i="51"/>
  <c r="J54" i="51"/>
  <c r="I54" i="51"/>
  <c r="H54" i="51"/>
  <c r="G54" i="51"/>
  <c r="F54" i="51"/>
  <c r="F105" i="51" s="1"/>
  <c r="E54" i="51"/>
  <c r="D54" i="51"/>
  <c r="C54" i="51"/>
  <c r="B54" i="51"/>
  <c r="Y35" i="51"/>
  <c r="X35" i="51"/>
  <c r="W35" i="51"/>
  <c r="V35" i="51"/>
  <c r="U35" i="51"/>
  <c r="T35" i="51"/>
  <c r="S35" i="51"/>
  <c r="R35" i="51"/>
  <c r="Q35" i="51"/>
  <c r="P35" i="51"/>
  <c r="O35" i="51"/>
  <c r="N35" i="51"/>
  <c r="M35" i="51"/>
  <c r="L35" i="51"/>
  <c r="K35" i="51"/>
  <c r="J35" i="51"/>
  <c r="I35" i="51"/>
  <c r="H35" i="51"/>
  <c r="G35" i="51"/>
  <c r="F35" i="51"/>
  <c r="E35" i="51"/>
  <c r="D35" i="51"/>
  <c r="C35" i="51"/>
  <c r="B35" i="51"/>
  <c r="B104" i="51" s="1"/>
  <c r="Y27" i="51"/>
  <c r="X27" i="51"/>
  <c r="W27" i="51"/>
  <c r="V27" i="51"/>
  <c r="U27" i="51"/>
  <c r="T27" i="51"/>
  <c r="S27" i="51"/>
  <c r="R27" i="51"/>
  <c r="Q27" i="51"/>
  <c r="P27" i="51"/>
  <c r="O27" i="51"/>
  <c r="N27" i="51"/>
  <c r="M27" i="51"/>
  <c r="L27" i="51"/>
  <c r="K27" i="51"/>
  <c r="J27" i="51"/>
  <c r="I27" i="51"/>
  <c r="H27" i="51"/>
  <c r="G27" i="51"/>
  <c r="F27" i="51"/>
  <c r="E27" i="51"/>
  <c r="D27" i="51"/>
  <c r="C27" i="51"/>
  <c r="B27" i="51"/>
  <c r="Y107" i="50"/>
  <c r="X107" i="50"/>
  <c r="W107" i="50"/>
  <c r="V107" i="50"/>
  <c r="U107" i="50"/>
  <c r="T107" i="50"/>
  <c r="S107" i="50"/>
  <c r="R107" i="50"/>
  <c r="Q107" i="50"/>
  <c r="P107" i="50"/>
  <c r="O107" i="50"/>
  <c r="N107" i="50"/>
  <c r="M107" i="50"/>
  <c r="L107" i="50"/>
  <c r="K107" i="50"/>
  <c r="J107" i="50"/>
  <c r="I107" i="50"/>
  <c r="H107" i="50"/>
  <c r="G107" i="50"/>
  <c r="F107" i="50"/>
  <c r="E107" i="50"/>
  <c r="D107" i="50"/>
  <c r="C107" i="50"/>
  <c r="B107" i="50"/>
  <c r="Y106" i="50"/>
  <c r="X106" i="50"/>
  <c r="W106" i="50"/>
  <c r="V106" i="50"/>
  <c r="U106" i="50"/>
  <c r="T106" i="50"/>
  <c r="S106" i="50"/>
  <c r="R106" i="50"/>
  <c r="Q106" i="50"/>
  <c r="P106" i="50"/>
  <c r="O106" i="50"/>
  <c r="N106" i="50"/>
  <c r="M106" i="50"/>
  <c r="L106" i="50"/>
  <c r="K106" i="50"/>
  <c r="J106" i="50"/>
  <c r="I106" i="50"/>
  <c r="H106" i="50"/>
  <c r="G106" i="50"/>
  <c r="F106" i="50"/>
  <c r="E106" i="50"/>
  <c r="D106" i="50"/>
  <c r="C106" i="50"/>
  <c r="B106" i="50"/>
  <c r="Y102" i="50"/>
  <c r="X102" i="50"/>
  <c r="W102" i="50"/>
  <c r="V102" i="50"/>
  <c r="U102" i="50"/>
  <c r="T102" i="50"/>
  <c r="S102" i="50"/>
  <c r="R102" i="50"/>
  <c r="Q102" i="50"/>
  <c r="P102" i="50"/>
  <c r="O102" i="50"/>
  <c r="N102" i="50"/>
  <c r="M102" i="50"/>
  <c r="L102" i="50"/>
  <c r="K102" i="50"/>
  <c r="J102" i="50"/>
  <c r="I102" i="50"/>
  <c r="H102" i="50"/>
  <c r="G102" i="50"/>
  <c r="F102" i="50"/>
  <c r="E102" i="50"/>
  <c r="D102" i="50"/>
  <c r="C102" i="50"/>
  <c r="B102" i="50"/>
  <c r="Y101" i="50"/>
  <c r="X101" i="50"/>
  <c r="W101" i="50"/>
  <c r="V101" i="50"/>
  <c r="U101" i="50"/>
  <c r="T101" i="50"/>
  <c r="S101" i="50"/>
  <c r="R101" i="50"/>
  <c r="Q101" i="50"/>
  <c r="P101" i="50"/>
  <c r="O101" i="50"/>
  <c r="N101" i="50"/>
  <c r="M101" i="50"/>
  <c r="L101" i="50"/>
  <c r="K101" i="50"/>
  <c r="J101" i="50"/>
  <c r="I101" i="50"/>
  <c r="H101" i="50"/>
  <c r="G101" i="50"/>
  <c r="F101" i="50"/>
  <c r="E101" i="50"/>
  <c r="D101" i="50"/>
  <c r="C101" i="50"/>
  <c r="B101" i="50"/>
  <c r="Y100" i="50"/>
  <c r="X100" i="50"/>
  <c r="W100" i="50"/>
  <c r="V100" i="50"/>
  <c r="U100" i="50"/>
  <c r="T100" i="50"/>
  <c r="S100" i="50"/>
  <c r="R100" i="50"/>
  <c r="Q100" i="50"/>
  <c r="P100" i="50"/>
  <c r="O100" i="50"/>
  <c r="N100" i="50"/>
  <c r="M100" i="50"/>
  <c r="L100" i="50"/>
  <c r="K100" i="50"/>
  <c r="J100" i="50"/>
  <c r="I100" i="50"/>
  <c r="H100" i="50"/>
  <c r="G100" i="50"/>
  <c r="F100" i="50"/>
  <c r="E100" i="50"/>
  <c r="D100" i="50"/>
  <c r="C100" i="50"/>
  <c r="B100" i="50"/>
  <c r="Y99" i="50"/>
  <c r="X99" i="50"/>
  <c r="W99" i="50"/>
  <c r="V99" i="50"/>
  <c r="U99" i="50"/>
  <c r="T99" i="50"/>
  <c r="S99" i="50"/>
  <c r="R99" i="50"/>
  <c r="Q99" i="50"/>
  <c r="P99" i="50"/>
  <c r="O99" i="50"/>
  <c r="N99" i="50"/>
  <c r="M99" i="50"/>
  <c r="L99" i="50"/>
  <c r="K99" i="50"/>
  <c r="J99" i="50"/>
  <c r="I99" i="50"/>
  <c r="H99" i="50"/>
  <c r="G99" i="50"/>
  <c r="F99" i="50"/>
  <c r="E99" i="50"/>
  <c r="D99" i="50"/>
  <c r="C99" i="50"/>
  <c r="B99" i="50"/>
  <c r="Y98" i="50"/>
  <c r="X98" i="50"/>
  <c r="W98" i="50"/>
  <c r="V98" i="50"/>
  <c r="U98" i="50"/>
  <c r="T98" i="50"/>
  <c r="S98" i="50"/>
  <c r="R98" i="50"/>
  <c r="Q98" i="50"/>
  <c r="P98" i="50"/>
  <c r="O98" i="50"/>
  <c r="N98" i="50"/>
  <c r="M98" i="50"/>
  <c r="L98" i="50"/>
  <c r="K98" i="50"/>
  <c r="J98" i="50"/>
  <c r="I98" i="50"/>
  <c r="H98" i="50"/>
  <c r="G98" i="50"/>
  <c r="F98" i="50"/>
  <c r="E98" i="50"/>
  <c r="D98" i="50"/>
  <c r="C98" i="50"/>
  <c r="B98" i="50"/>
  <c r="Y97" i="50"/>
  <c r="X97" i="50"/>
  <c r="W97" i="50"/>
  <c r="V97" i="50"/>
  <c r="U97" i="50"/>
  <c r="T97" i="50"/>
  <c r="S97" i="50"/>
  <c r="R97" i="50"/>
  <c r="Q97" i="50"/>
  <c r="P97" i="50"/>
  <c r="O97" i="50"/>
  <c r="N97" i="50"/>
  <c r="M97" i="50"/>
  <c r="L97" i="50"/>
  <c r="K97" i="50"/>
  <c r="J97" i="50"/>
  <c r="I97" i="50"/>
  <c r="H97" i="50"/>
  <c r="G97" i="50"/>
  <c r="F97" i="50"/>
  <c r="E97" i="50"/>
  <c r="D97" i="50"/>
  <c r="C97" i="50"/>
  <c r="B97" i="50"/>
  <c r="Y96" i="50"/>
  <c r="X96" i="50"/>
  <c r="W96" i="50"/>
  <c r="V96" i="50"/>
  <c r="U96" i="50"/>
  <c r="T96" i="50"/>
  <c r="S96" i="50"/>
  <c r="R96" i="50"/>
  <c r="Q96" i="50"/>
  <c r="P96" i="50"/>
  <c r="O96" i="50"/>
  <c r="N96" i="50"/>
  <c r="M96" i="50"/>
  <c r="L96" i="50"/>
  <c r="K96" i="50"/>
  <c r="J96" i="50"/>
  <c r="I96" i="50"/>
  <c r="H96" i="50"/>
  <c r="G96" i="50"/>
  <c r="F96" i="50"/>
  <c r="E96" i="50"/>
  <c r="D96" i="50"/>
  <c r="C96" i="50"/>
  <c r="B96" i="50"/>
  <c r="Y92" i="50"/>
  <c r="X92" i="50"/>
  <c r="W92" i="50"/>
  <c r="V92" i="50"/>
  <c r="U92" i="50"/>
  <c r="T92" i="50"/>
  <c r="S92" i="50"/>
  <c r="R92" i="50"/>
  <c r="Q92" i="50"/>
  <c r="P92" i="50"/>
  <c r="O92" i="50"/>
  <c r="N92" i="50"/>
  <c r="M92" i="50"/>
  <c r="L92" i="50"/>
  <c r="K92" i="50"/>
  <c r="J92" i="50"/>
  <c r="I92" i="50"/>
  <c r="H92" i="50"/>
  <c r="G92" i="50"/>
  <c r="F92" i="50"/>
  <c r="E92" i="50"/>
  <c r="D92" i="50"/>
  <c r="C92" i="50"/>
  <c r="B92" i="50"/>
  <c r="Y91" i="50"/>
  <c r="X91" i="50"/>
  <c r="W91" i="50"/>
  <c r="V91" i="50"/>
  <c r="U91" i="50"/>
  <c r="T91" i="50"/>
  <c r="S91" i="50"/>
  <c r="R91" i="50"/>
  <c r="Q91" i="50"/>
  <c r="P91" i="50"/>
  <c r="O91" i="50"/>
  <c r="N91" i="50"/>
  <c r="M91" i="50"/>
  <c r="L91" i="50"/>
  <c r="K91" i="50"/>
  <c r="J91" i="50"/>
  <c r="I91" i="50"/>
  <c r="H91" i="50"/>
  <c r="G91" i="50"/>
  <c r="F91" i="50"/>
  <c r="E91" i="50"/>
  <c r="D91" i="50"/>
  <c r="C91" i="50"/>
  <c r="B91" i="50"/>
  <c r="Y90" i="50"/>
  <c r="X90" i="50"/>
  <c r="W90" i="50"/>
  <c r="V90" i="50"/>
  <c r="U90" i="50"/>
  <c r="T90" i="50"/>
  <c r="S90" i="50"/>
  <c r="R90" i="50"/>
  <c r="Q90" i="50"/>
  <c r="P90" i="50"/>
  <c r="O90" i="50"/>
  <c r="N90" i="50"/>
  <c r="M90" i="50"/>
  <c r="L90" i="50"/>
  <c r="K90" i="50"/>
  <c r="J90" i="50"/>
  <c r="I90" i="50"/>
  <c r="H90" i="50"/>
  <c r="G90" i="50"/>
  <c r="F90" i="50"/>
  <c r="E90" i="50"/>
  <c r="D90" i="50"/>
  <c r="C90" i="50"/>
  <c r="B90" i="50"/>
  <c r="Y89" i="50"/>
  <c r="X89" i="50"/>
  <c r="W89" i="50"/>
  <c r="V89" i="50"/>
  <c r="U89" i="50"/>
  <c r="T89" i="50"/>
  <c r="S89" i="50"/>
  <c r="R89" i="50"/>
  <c r="Q89" i="50"/>
  <c r="P89" i="50"/>
  <c r="O89" i="50"/>
  <c r="N89" i="50"/>
  <c r="M89" i="50"/>
  <c r="L89" i="50"/>
  <c r="K89" i="50"/>
  <c r="J89" i="50"/>
  <c r="I89" i="50"/>
  <c r="H89" i="50"/>
  <c r="G89" i="50"/>
  <c r="F89" i="50"/>
  <c r="E89" i="50"/>
  <c r="D89" i="50"/>
  <c r="C89" i="50"/>
  <c r="B89" i="50"/>
  <c r="Y88" i="50"/>
  <c r="X88" i="50"/>
  <c r="W88" i="50"/>
  <c r="V88" i="50"/>
  <c r="U88" i="50"/>
  <c r="T88" i="50"/>
  <c r="S88" i="50"/>
  <c r="R88" i="50"/>
  <c r="Q88" i="50"/>
  <c r="P88" i="50"/>
  <c r="O88" i="50"/>
  <c r="N88" i="50"/>
  <c r="M88" i="50"/>
  <c r="L88" i="50"/>
  <c r="K88" i="50"/>
  <c r="J88" i="50"/>
  <c r="I88" i="50"/>
  <c r="H88" i="50"/>
  <c r="G88" i="50"/>
  <c r="F88" i="50"/>
  <c r="E88" i="50"/>
  <c r="D88" i="50"/>
  <c r="C88" i="50"/>
  <c r="B88" i="50"/>
  <c r="Y86" i="50"/>
  <c r="X86" i="50"/>
  <c r="W86" i="50"/>
  <c r="V86" i="50"/>
  <c r="U86" i="50"/>
  <c r="T86" i="50"/>
  <c r="S86" i="50"/>
  <c r="R86" i="50"/>
  <c r="Q86" i="50"/>
  <c r="P86" i="50"/>
  <c r="O86" i="50"/>
  <c r="N86" i="50"/>
  <c r="M86" i="50"/>
  <c r="L86" i="50"/>
  <c r="K86" i="50"/>
  <c r="J86" i="50"/>
  <c r="I86" i="50"/>
  <c r="H86" i="50"/>
  <c r="G86" i="50"/>
  <c r="F86" i="50"/>
  <c r="E86" i="50"/>
  <c r="D86" i="50"/>
  <c r="C86" i="50"/>
  <c r="B86" i="50"/>
  <c r="Y85" i="50"/>
  <c r="X85" i="50"/>
  <c r="W85" i="50"/>
  <c r="V85" i="50"/>
  <c r="U85" i="50"/>
  <c r="T85" i="50"/>
  <c r="S85" i="50"/>
  <c r="R85" i="50"/>
  <c r="Q85" i="50"/>
  <c r="P85" i="50"/>
  <c r="O85" i="50"/>
  <c r="N85" i="50"/>
  <c r="M85" i="50"/>
  <c r="L85" i="50"/>
  <c r="K85" i="50"/>
  <c r="J85" i="50"/>
  <c r="I85" i="50"/>
  <c r="H85" i="50"/>
  <c r="G85" i="50"/>
  <c r="F85" i="50"/>
  <c r="E85" i="50"/>
  <c r="D85" i="50"/>
  <c r="C85" i="50"/>
  <c r="B85" i="50"/>
  <c r="Y84" i="50"/>
  <c r="X84" i="50"/>
  <c r="W84" i="50"/>
  <c r="V84" i="50"/>
  <c r="U84" i="50"/>
  <c r="T84" i="50"/>
  <c r="S84" i="50"/>
  <c r="R84" i="50"/>
  <c r="Q84" i="50"/>
  <c r="P84" i="50"/>
  <c r="O84" i="50"/>
  <c r="N84" i="50"/>
  <c r="M84" i="50"/>
  <c r="L84" i="50"/>
  <c r="K84" i="50"/>
  <c r="J84" i="50"/>
  <c r="I84" i="50"/>
  <c r="H84" i="50"/>
  <c r="G84" i="50"/>
  <c r="F84" i="50"/>
  <c r="E84" i="50"/>
  <c r="D84" i="50"/>
  <c r="C84" i="50"/>
  <c r="B84" i="50"/>
  <c r="Y82" i="50"/>
  <c r="X82" i="50"/>
  <c r="W82" i="50"/>
  <c r="V82" i="50"/>
  <c r="U82" i="50"/>
  <c r="T82" i="50"/>
  <c r="S82" i="50"/>
  <c r="R82" i="50"/>
  <c r="Q82" i="50"/>
  <c r="P82" i="50"/>
  <c r="O82" i="50"/>
  <c r="N82" i="50"/>
  <c r="M82" i="50"/>
  <c r="L82" i="50"/>
  <c r="K82" i="50"/>
  <c r="J82" i="50"/>
  <c r="I82" i="50"/>
  <c r="H82" i="50"/>
  <c r="G82" i="50"/>
  <c r="F82" i="50"/>
  <c r="E82" i="50"/>
  <c r="D82" i="50"/>
  <c r="C82" i="50"/>
  <c r="B82" i="50"/>
  <c r="Y81" i="50"/>
  <c r="X81" i="50"/>
  <c r="W81" i="50"/>
  <c r="V81" i="50"/>
  <c r="U81" i="50"/>
  <c r="T81" i="50"/>
  <c r="S81" i="50"/>
  <c r="R81" i="50"/>
  <c r="Q81" i="50"/>
  <c r="P81" i="50"/>
  <c r="O81" i="50"/>
  <c r="N81" i="50"/>
  <c r="M81" i="50"/>
  <c r="L81" i="50"/>
  <c r="K81" i="50"/>
  <c r="J81" i="50"/>
  <c r="I81" i="50"/>
  <c r="H81" i="50"/>
  <c r="G81" i="50"/>
  <c r="F81" i="50"/>
  <c r="E81" i="50"/>
  <c r="D81" i="50"/>
  <c r="C81" i="50"/>
  <c r="B81" i="50"/>
  <c r="Y79" i="50"/>
  <c r="X79" i="50"/>
  <c r="W79" i="50"/>
  <c r="V79" i="50"/>
  <c r="U79" i="50"/>
  <c r="T79" i="50"/>
  <c r="S79" i="50"/>
  <c r="R79" i="50"/>
  <c r="Q79" i="50"/>
  <c r="P79" i="50"/>
  <c r="O79" i="50"/>
  <c r="N79" i="50"/>
  <c r="M79" i="50"/>
  <c r="L79" i="50"/>
  <c r="K79" i="50"/>
  <c r="J79" i="50"/>
  <c r="I79" i="50"/>
  <c r="H79" i="50"/>
  <c r="G79" i="50"/>
  <c r="F79" i="50"/>
  <c r="E79" i="50"/>
  <c r="D79" i="50"/>
  <c r="C79" i="50"/>
  <c r="B79" i="50"/>
  <c r="Y78" i="50"/>
  <c r="X78" i="50"/>
  <c r="W78" i="50"/>
  <c r="V78" i="50"/>
  <c r="U78" i="50"/>
  <c r="T78" i="50"/>
  <c r="S78" i="50"/>
  <c r="R78" i="50"/>
  <c r="Q78" i="50"/>
  <c r="P78" i="50"/>
  <c r="O78" i="50"/>
  <c r="N78" i="50"/>
  <c r="M78" i="50"/>
  <c r="L78" i="50"/>
  <c r="K78" i="50"/>
  <c r="J78" i="50"/>
  <c r="I78" i="50"/>
  <c r="H78" i="50"/>
  <c r="G78" i="50"/>
  <c r="F78" i="50"/>
  <c r="E78" i="50"/>
  <c r="D78" i="50"/>
  <c r="C78" i="50"/>
  <c r="B78" i="50"/>
  <c r="Y77" i="50"/>
  <c r="X77" i="50"/>
  <c r="W77" i="50"/>
  <c r="V77" i="50"/>
  <c r="U77" i="50"/>
  <c r="T77" i="50"/>
  <c r="S77" i="50"/>
  <c r="R77" i="50"/>
  <c r="Q77" i="50"/>
  <c r="P77" i="50"/>
  <c r="O77" i="50"/>
  <c r="N77" i="50"/>
  <c r="M77" i="50"/>
  <c r="L77" i="50"/>
  <c r="K77" i="50"/>
  <c r="K73" i="50" s="1"/>
  <c r="J77" i="50"/>
  <c r="I77" i="50"/>
  <c r="H77" i="50"/>
  <c r="G77" i="50"/>
  <c r="F77" i="50"/>
  <c r="E77" i="50"/>
  <c r="D77" i="50"/>
  <c r="C77" i="50"/>
  <c r="B77" i="50"/>
  <c r="Y76" i="50"/>
  <c r="X76" i="50"/>
  <c r="W76" i="50"/>
  <c r="V76" i="50"/>
  <c r="U76" i="50"/>
  <c r="U73" i="50" s="1"/>
  <c r="T76" i="50"/>
  <c r="T73" i="50" s="1"/>
  <c r="S76" i="50"/>
  <c r="R76" i="50"/>
  <c r="R73" i="50" s="1"/>
  <c r="Q76" i="50"/>
  <c r="P76" i="50"/>
  <c r="O76" i="50"/>
  <c r="N76" i="50"/>
  <c r="M76" i="50"/>
  <c r="L76" i="50"/>
  <c r="K76" i="50"/>
  <c r="J76" i="50"/>
  <c r="I76" i="50"/>
  <c r="H76" i="50"/>
  <c r="G76" i="50"/>
  <c r="G73" i="50" s="1"/>
  <c r="F76" i="50"/>
  <c r="E76" i="50"/>
  <c r="D76" i="50"/>
  <c r="C76" i="50"/>
  <c r="B76" i="50"/>
  <c r="Y75" i="50"/>
  <c r="X75" i="50"/>
  <c r="W75" i="50"/>
  <c r="V75" i="50"/>
  <c r="U75" i="50"/>
  <c r="T75" i="50"/>
  <c r="S75" i="50"/>
  <c r="R75" i="50"/>
  <c r="Q75" i="50"/>
  <c r="Q73" i="50" s="1"/>
  <c r="P75" i="50"/>
  <c r="P73" i="50" s="1"/>
  <c r="O75" i="50"/>
  <c r="N75" i="50"/>
  <c r="M75" i="50"/>
  <c r="L75" i="50"/>
  <c r="K75" i="50"/>
  <c r="J75" i="50"/>
  <c r="I75" i="50"/>
  <c r="H75" i="50"/>
  <c r="G75" i="50"/>
  <c r="F75" i="50"/>
  <c r="E75" i="50"/>
  <c r="D75" i="50"/>
  <c r="C75" i="50"/>
  <c r="B75" i="50"/>
  <c r="Y74" i="50"/>
  <c r="Y73" i="50" s="1"/>
  <c r="X74" i="50"/>
  <c r="X73" i="50" s="1"/>
  <c r="W74" i="50"/>
  <c r="W73" i="50" s="1"/>
  <c r="V74" i="50"/>
  <c r="V73" i="50" s="1"/>
  <c r="U74" i="50"/>
  <c r="T74" i="50"/>
  <c r="S74" i="50"/>
  <c r="R74" i="50"/>
  <c r="Q74" i="50"/>
  <c r="P74" i="50"/>
  <c r="O74" i="50"/>
  <c r="O73" i="50" s="1"/>
  <c r="N74" i="50"/>
  <c r="N73" i="50" s="1"/>
  <c r="M74" i="50"/>
  <c r="M73" i="50" s="1"/>
  <c r="L74" i="50"/>
  <c r="L73" i="50" s="1"/>
  <c r="K74" i="50"/>
  <c r="J74" i="50"/>
  <c r="J73" i="50" s="1"/>
  <c r="I74" i="50"/>
  <c r="H74" i="50"/>
  <c r="G74" i="50"/>
  <c r="F74" i="50"/>
  <c r="E74" i="50"/>
  <c r="E73" i="50" s="1"/>
  <c r="D74" i="50"/>
  <c r="D73" i="50" s="1"/>
  <c r="C74" i="50"/>
  <c r="C73" i="50" s="1"/>
  <c r="B74" i="50"/>
  <c r="B73" i="50" s="1"/>
  <c r="S73" i="50"/>
  <c r="I73" i="50"/>
  <c r="H73" i="50"/>
  <c r="F73" i="50"/>
  <c r="Y54" i="50"/>
  <c r="X54" i="50"/>
  <c r="W54" i="50"/>
  <c r="V54" i="50"/>
  <c r="U54" i="50"/>
  <c r="T54" i="50"/>
  <c r="S54" i="50"/>
  <c r="R54" i="50"/>
  <c r="Q54" i="50"/>
  <c r="P54" i="50"/>
  <c r="O54" i="50"/>
  <c r="N54" i="50"/>
  <c r="M54" i="50"/>
  <c r="L54" i="50"/>
  <c r="K54" i="50"/>
  <c r="J54" i="50"/>
  <c r="I54" i="50"/>
  <c r="H54" i="50"/>
  <c r="G54" i="50"/>
  <c r="F54" i="50"/>
  <c r="E54" i="50"/>
  <c r="D54" i="50"/>
  <c r="C54" i="50"/>
  <c r="B54" i="50"/>
  <c r="Y35" i="50"/>
  <c r="X35" i="50"/>
  <c r="W35" i="50"/>
  <c r="V35" i="50"/>
  <c r="U35" i="50"/>
  <c r="T35" i="50"/>
  <c r="S35" i="50"/>
  <c r="R35" i="50"/>
  <c r="Q35" i="50"/>
  <c r="P35" i="50"/>
  <c r="O35" i="50"/>
  <c r="N35" i="50"/>
  <c r="M35" i="50"/>
  <c r="L35" i="50"/>
  <c r="K35" i="50"/>
  <c r="J35" i="50"/>
  <c r="I35" i="50"/>
  <c r="H35" i="50"/>
  <c r="G35" i="50"/>
  <c r="F35" i="50"/>
  <c r="E35" i="50"/>
  <c r="D35" i="50"/>
  <c r="C35" i="50"/>
  <c r="B35" i="50"/>
  <c r="Y27" i="50"/>
  <c r="X27" i="50"/>
  <c r="W27" i="50"/>
  <c r="V27" i="50"/>
  <c r="U27" i="50"/>
  <c r="T27" i="50"/>
  <c r="S27" i="50"/>
  <c r="R27" i="50"/>
  <c r="Q27" i="50"/>
  <c r="P27" i="50"/>
  <c r="O27" i="50"/>
  <c r="N27" i="50"/>
  <c r="M27" i="50"/>
  <c r="L27" i="50"/>
  <c r="K27" i="50"/>
  <c r="J27" i="50"/>
  <c r="I27" i="50"/>
  <c r="H27" i="50"/>
  <c r="G27" i="50"/>
  <c r="F27" i="50"/>
  <c r="E27" i="50"/>
  <c r="D27" i="50"/>
  <c r="C27" i="50"/>
  <c r="B27" i="50"/>
  <c r="Y107" i="49"/>
  <c r="X107" i="49"/>
  <c r="W107" i="49"/>
  <c r="V107" i="49"/>
  <c r="U107" i="49"/>
  <c r="T107" i="49"/>
  <c r="S107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E107" i="49"/>
  <c r="D107" i="49"/>
  <c r="C107" i="49"/>
  <c r="B107" i="49"/>
  <c r="Y106" i="49"/>
  <c r="X106" i="49"/>
  <c r="W106" i="49"/>
  <c r="V106" i="49"/>
  <c r="U106" i="49"/>
  <c r="T106" i="49"/>
  <c r="S106" i="49"/>
  <c r="R106" i="49"/>
  <c r="Q106" i="49"/>
  <c r="P106" i="49"/>
  <c r="O106" i="49"/>
  <c r="N106" i="49"/>
  <c r="M106" i="49"/>
  <c r="L106" i="49"/>
  <c r="K106" i="49"/>
  <c r="J106" i="49"/>
  <c r="I106" i="49"/>
  <c r="H106" i="49"/>
  <c r="G106" i="49"/>
  <c r="F106" i="49"/>
  <c r="E106" i="49"/>
  <c r="D106" i="49"/>
  <c r="C106" i="49"/>
  <c r="B106" i="49"/>
  <c r="Y102" i="49"/>
  <c r="X102" i="49"/>
  <c r="W102" i="49"/>
  <c r="V102" i="49"/>
  <c r="U102" i="49"/>
  <c r="T102" i="49"/>
  <c r="S102" i="49"/>
  <c r="R102" i="49"/>
  <c r="Q102" i="49"/>
  <c r="P102" i="49"/>
  <c r="O102" i="49"/>
  <c r="N102" i="49"/>
  <c r="M102" i="49"/>
  <c r="L102" i="49"/>
  <c r="K102" i="49"/>
  <c r="J102" i="49"/>
  <c r="I102" i="49"/>
  <c r="H102" i="49"/>
  <c r="G102" i="49"/>
  <c r="F102" i="49"/>
  <c r="E102" i="49"/>
  <c r="D102" i="49"/>
  <c r="C102" i="49"/>
  <c r="B102" i="49"/>
  <c r="Y101" i="49"/>
  <c r="X101" i="49"/>
  <c r="W101" i="49"/>
  <c r="V101" i="49"/>
  <c r="U101" i="49"/>
  <c r="T101" i="49"/>
  <c r="S101" i="49"/>
  <c r="R101" i="49"/>
  <c r="Q101" i="49"/>
  <c r="P101" i="49"/>
  <c r="O101" i="49"/>
  <c r="N101" i="49"/>
  <c r="M101" i="49"/>
  <c r="L101" i="49"/>
  <c r="K101" i="49"/>
  <c r="J101" i="49"/>
  <c r="I101" i="49"/>
  <c r="H101" i="49"/>
  <c r="G101" i="49"/>
  <c r="F101" i="49"/>
  <c r="E101" i="49"/>
  <c r="D101" i="49"/>
  <c r="C101" i="49"/>
  <c r="B101" i="49"/>
  <c r="Y100" i="49"/>
  <c r="X100" i="49"/>
  <c r="W100" i="49"/>
  <c r="V100" i="49"/>
  <c r="U100" i="49"/>
  <c r="T100" i="49"/>
  <c r="S100" i="49"/>
  <c r="R100" i="49"/>
  <c r="Q100" i="49"/>
  <c r="P100" i="49"/>
  <c r="O100" i="49"/>
  <c r="N100" i="49"/>
  <c r="M100" i="49"/>
  <c r="L100" i="49"/>
  <c r="K100" i="49"/>
  <c r="J100" i="49"/>
  <c r="I100" i="49"/>
  <c r="H100" i="49"/>
  <c r="G100" i="49"/>
  <c r="F100" i="49"/>
  <c r="E100" i="49"/>
  <c r="D100" i="49"/>
  <c r="C100" i="49"/>
  <c r="B100" i="49"/>
  <c r="Y99" i="49"/>
  <c r="X99" i="49"/>
  <c r="W99" i="49"/>
  <c r="V99" i="49"/>
  <c r="U99" i="49"/>
  <c r="T99" i="49"/>
  <c r="S99" i="49"/>
  <c r="R99" i="49"/>
  <c r="Q99" i="49"/>
  <c r="P99" i="49"/>
  <c r="O99" i="49"/>
  <c r="N99" i="49"/>
  <c r="M99" i="49"/>
  <c r="L99" i="49"/>
  <c r="K99" i="49"/>
  <c r="J99" i="49"/>
  <c r="I99" i="49"/>
  <c r="H99" i="49"/>
  <c r="G99" i="49"/>
  <c r="F99" i="49"/>
  <c r="E99" i="49"/>
  <c r="D99" i="49"/>
  <c r="C99" i="49"/>
  <c r="B99" i="49"/>
  <c r="Y98" i="49"/>
  <c r="X98" i="49"/>
  <c r="W98" i="49"/>
  <c r="V98" i="49"/>
  <c r="U98" i="49"/>
  <c r="T98" i="49"/>
  <c r="S98" i="49"/>
  <c r="R98" i="49"/>
  <c r="Q98" i="49"/>
  <c r="P98" i="49"/>
  <c r="O98" i="49"/>
  <c r="N98" i="49"/>
  <c r="M98" i="49"/>
  <c r="L98" i="49"/>
  <c r="K98" i="49"/>
  <c r="J98" i="49"/>
  <c r="I98" i="49"/>
  <c r="H98" i="49"/>
  <c r="G98" i="49"/>
  <c r="F98" i="49"/>
  <c r="E98" i="49"/>
  <c r="D98" i="49"/>
  <c r="C98" i="49"/>
  <c r="B98" i="49"/>
  <c r="Y97" i="49"/>
  <c r="X97" i="49"/>
  <c r="W97" i="49"/>
  <c r="V97" i="49"/>
  <c r="U97" i="49"/>
  <c r="T97" i="49"/>
  <c r="S97" i="49"/>
  <c r="R97" i="49"/>
  <c r="Q97" i="49"/>
  <c r="P97" i="49"/>
  <c r="O97" i="49"/>
  <c r="N97" i="49"/>
  <c r="M97" i="49"/>
  <c r="L97" i="49"/>
  <c r="K97" i="49"/>
  <c r="J97" i="49"/>
  <c r="I97" i="49"/>
  <c r="H97" i="49"/>
  <c r="G97" i="49"/>
  <c r="F97" i="49"/>
  <c r="E97" i="49"/>
  <c r="D97" i="49"/>
  <c r="C97" i="49"/>
  <c r="B97" i="49"/>
  <c r="Y92" i="49"/>
  <c r="X92" i="49"/>
  <c r="W92" i="49"/>
  <c r="V92" i="49"/>
  <c r="U92" i="49"/>
  <c r="T92" i="49"/>
  <c r="S92" i="49"/>
  <c r="R92" i="49"/>
  <c r="Q92" i="49"/>
  <c r="P92" i="49"/>
  <c r="O92" i="49"/>
  <c r="N92" i="49"/>
  <c r="M92" i="49"/>
  <c r="L92" i="49"/>
  <c r="K92" i="49"/>
  <c r="J92" i="49"/>
  <c r="I92" i="49"/>
  <c r="H92" i="49"/>
  <c r="G92" i="49"/>
  <c r="F92" i="49"/>
  <c r="E92" i="49"/>
  <c r="D92" i="49"/>
  <c r="C92" i="49"/>
  <c r="B92" i="49"/>
  <c r="Y91" i="49"/>
  <c r="X91" i="49"/>
  <c r="W91" i="49"/>
  <c r="V91" i="49"/>
  <c r="U91" i="49"/>
  <c r="T91" i="49"/>
  <c r="S91" i="49"/>
  <c r="R91" i="49"/>
  <c r="Q91" i="49"/>
  <c r="P91" i="49"/>
  <c r="O91" i="49"/>
  <c r="N91" i="49"/>
  <c r="M91" i="49"/>
  <c r="L91" i="49"/>
  <c r="K91" i="49"/>
  <c r="J91" i="49"/>
  <c r="I91" i="49"/>
  <c r="H91" i="49"/>
  <c r="G91" i="49"/>
  <c r="F91" i="49"/>
  <c r="E91" i="49"/>
  <c r="D91" i="49"/>
  <c r="C91" i="49"/>
  <c r="B91" i="49"/>
  <c r="Y90" i="49"/>
  <c r="X90" i="49"/>
  <c r="W90" i="49"/>
  <c r="V90" i="49"/>
  <c r="U90" i="49"/>
  <c r="T90" i="49"/>
  <c r="S90" i="49"/>
  <c r="R90" i="49"/>
  <c r="Q90" i="49"/>
  <c r="P90" i="49"/>
  <c r="O90" i="49"/>
  <c r="N90" i="49"/>
  <c r="M90" i="49"/>
  <c r="L90" i="49"/>
  <c r="K90" i="49"/>
  <c r="J90" i="49"/>
  <c r="I90" i="49"/>
  <c r="H90" i="49"/>
  <c r="G90" i="49"/>
  <c r="F90" i="49"/>
  <c r="E90" i="49"/>
  <c r="D90" i="49"/>
  <c r="C90" i="49"/>
  <c r="B90" i="49"/>
  <c r="Y89" i="49"/>
  <c r="X89" i="49"/>
  <c r="W89" i="49"/>
  <c r="V89" i="49"/>
  <c r="U89" i="49"/>
  <c r="T89" i="49"/>
  <c r="S89" i="49"/>
  <c r="R89" i="49"/>
  <c r="Q89" i="49"/>
  <c r="P89" i="49"/>
  <c r="O89" i="49"/>
  <c r="N89" i="49"/>
  <c r="M89" i="49"/>
  <c r="L89" i="49"/>
  <c r="K89" i="49"/>
  <c r="J89" i="49"/>
  <c r="I89" i="49"/>
  <c r="H89" i="49"/>
  <c r="G89" i="49"/>
  <c r="F89" i="49"/>
  <c r="E89" i="49"/>
  <c r="D89" i="49"/>
  <c r="C89" i="49"/>
  <c r="B89" i="49"/>
  <c r="Y88" i="49"/>
  <c r="X88" i="49"/>
  <c r="W88" i="49"/>
  <c r="V88" i="49"/>
  <c r="U88" i="49"/>
  <c r="T88" i="49"/>
  <c r="S88" i="49"/>
  <c r="R88" i="49"/>
  <c r="Q88" i="49"/>
  <c r="P88" i="49"/>
  <c r="O88" i="49"/>
  <c r="N88" i="49"/>
  <c r="M88" i="49"/>
  <c r="L88" i="49"/>
  <c r="K88" i="49"/>
  <c r="J88" i="49"/>
  <c r="I88" i="49"/>
  <c r="H88" i="49"/>
  <c r="G88" i="49"/>
  <c r="F88" i="49"/>
  <c r="E88" i="49"/>
  <c r="D88" i="49"/>
  <c r="C88" i="49"/>
  <c r="B88" i="49"/>
  <c r="Y86" i="49"/>
  <c r="X86" i="49"/>
  <c r="W86" i="49"/>
  <c r="V86" i="49"/>
  <c r="U86" i="49"/>
  <c r="T86" i="49"/>
  <c r="S86" i="49"/>
  <c r="R86" i="49"/>
  <c r="Q86" i="49"/>
  <c r="P86" i="49"/>
  <c r="O86" i="49"/>
  <c r="N86" i="49"/>
  <c r="M86" i="49"/>
  <c r="L86" i="49"/>
  <c r="K86" i="49"/>
  <c r="J86" i="49"/>
  <c r="I86" i="49"/>
  <c r="H86" i="49"/>
  <c r="G86" i="49"/>
  <c r="F86" i="49"/>
  <c r="E86" i="49"/>
  <c r="D86" i="49"/>
  <c r="C86" i="49"/>
  <c r="B86" i="49"/>
  <c r="Y85" i="49"/>
  <c r="X85" i="49"/>
  <c r="W85" i="49"/>
  <c r="V85" i="49"/>
  <c r="U85" i="49"/>
  <c r="T85" i="49"/>
  <c r="S85" i="49"/>
  <c r="R85" i="49"/>
  <c r="Q85" i="49"/>
  <c r="P85" i="49"/>
  <c r="O85" i="49"/>
  <c r="N85" i="49"/>
  <c r="M85" i="49"/>
  <c r="L85" i="49"/>
  <c r="K85" i="49"/>
  <c r="J85" i="49"/>
  <c r="I85" i="49"/>
  <c r="H85" i="49"/>
  <c r="G85" i="49"/>
  <c r="F85" i="49"/>
  <c r="E85" i="49"/>
  <c r="D85" i="49"/>
  <c r="C85" i="49"/>
  <c r="B85" i="49"/>
  <c r="Y84" i="49"/>
  <c r="X84" i="49"/>
  <c r="W84" i="49"/>
  <c r="V84" i="49"/>
  <c r="U84" i="49"/>
  <c r="T84" i="49"/>
  <c r="S84" i="49"/>
  <c r="R84" i="49"/>
  <c r="Q84" i="49"/>
  <c r="P84" i="49"/>
  <c r="O84" i="49"/>
  <c r="N84" i="49"/>
  <c r="M84" i="49"/>
  <c r="L84" i="49"/>
  <c r="K84" i="49"/>
  <c r="J84" i="49"/>
  <c r="I84" i="49"/>
  <c r="H84" i="49"/>
  <c r="G84" i="49"/>
  <c r="F84" i="49"/>
  <c r="E84" i="49"/>
  <c r="D84" i="49"/>
  <c r="C84" i="49"/>
  <c r="B84" i="49"/>
  <c r="Y82" i="49"/>
  <c r="X82" i="49"/>
  <c r="W82" i="49"/>
  <c r="V82" i="49"/>
  <c r="U82" i="49"/>
  <c r="T82" i="49"/>
  <c r="S82" i="49"/>
  <c r="R82" i="49"/>
  <c r="Q82" i="49"/>
  <c r="P82" i="49"/>
  <c r="O82" i="49"/>
  <c r="N82" i="49"/>
  <c r="M82" i="49"/>
  <c r="L82" i="49"/>
  <c r="K82" i="49"/>
  <c r="J82" i="49"/>
  <c r="I82" i="49"/>
  <c r="H82" i="49"/>
  <c r="G82" i="49"/>
  <c r="F82" i="49"/>
  <c r="E82" i="49"/>
  <c r="D82" i="49"/>
  <c r="C82" i="49"/>
  <c r="B82" i="49"/>
  <c r="Y81" i="49"/>
  <c r="X81" i="49"/>
  <c r="W81" i="49"/>
  <c r="V81" i="49"/>
  <c r="U81" i="49"/>
  <c r="T81" i="49"/>
  <c r="S81" i="49"/>
  <c r="R81" i="49"/>
  <c r="Q81" i="49"/>
  <c r="P81" i="49"/>
  <c r="O81" i="49"/>
  <c r="N81" i="49"/>
  <c r="M81" i="49"/>
  <c r="L81" i="49"/>
  <c r="K81" i="49"/>
  <c r="J81" i="49"/>
  <c r="I81" i="49"/>
  <c r="H81" i="49"/>
  <c r="G81" i="49"/>
  <c r="F81" i="49"/>
  <c r="E81" i="49"/>
  <c r="D81" i="49"/>
  <c r="C81" i="49"/>
  <c r="B81" i="49"/>
  <c r="Y79" i="49"/>
  <c r="X79" i="49"/>
  <c r="W79" i="49"/>
  <c r="V79" i="49"/>
  <c r="U79" i="49"/>
  <c r="T79" i="49"/>
  <c r="S79" i="49"/>
  <c r="R79" i="49"/>
  <c r="Q79" i="49"/>
  <c r="P79" i="49"/>
  <c r="O79" i="49"/>
  <c r="N79" i="49"/>
  <c r="M79" i="49"/>
  <c r="L79" i="49"/>
  <c r="K79" i="49"/>
  <c r="J79" i="49"/>
  <c r="I79" i="49"/>
  <c r="H79" i="49"/>
  <c r="G79" i="49"/>
  <c r="F79" i="49"/>
  <c r="E79" i="49"/>
  <c r="D79" i="49"/>
  <c r="C79" i="49"/>
  <c r="B79" i="49"/>
  <c r="Y78" i="49"/>
  <c r="X78" i="49"/>
  <c r="W78" i="49"/>
  <c r="V78" i="49"/>
  <c r="U78" i="49"/>
  <c r="T78" i="49"/>
  <c r="S78" i="49"/>
  <c r="R78" i="49"/>
  <c r="Q78" i="49"/>
  <c r="P78" i="49"/>
  <c r="O78" i="49"/>
  <c r="N78" i="49"/>
  <c r="M78" i="49"/>
  <c r="L78" i="49"/>
  <c r="K78" i="49"/>
  <c r="J78" i="49"/>
  <c r="I78" i="49"/>
  <c r="H78" i="49"/>
  <c r="G78" i="49"/>
  <c r="F78" i="49"/>
  <c r="E78" i="49"/>
  <c r="D78" i="49"/>
  <c r="C78" i="49"/>
  <c r="B78" i="49"/>
  <c r="Y77" i="49"/>
  <c r="X77" i="49"/>
  <c r="W77" i="49"/>
  <c r="V77" i="49"/>
  <c r="V73" i="49" s="1"/>
  <c r="U77" i="49"/>
  <c r="T77" i="49"/>
  <c r="S77" i="49"/>
  <c r="R77" i="49"/>
  <c r="Q77" i="49"/>
  <c r="P77" i="49"/>
  <c r="O77" i="49"/>
  <c r="N77" i="49"/>
  <c r="M77" i="49"/>
  <c r="L77" i="49"/>
  <c r="K77" i="49"/>
  <c r="J77" i="49"/>
  <c r="I77" i="49"/>
  <c r="H77" i="49"/>
  <c r="G77" i="49"/>
  <c r="F77" i="49"/>
  <c r="E77" i="49"/>
  <c r="D77" i="49"/>
  <c r="C77" i="49"/>
  <c r="B77" i="49"/>
  <c r="Y76" i="49"/>
  <c r="X76" i="49"/>
  <c r="W76" i="49"/>
  <c r="W73" i="49" s="1"/>
  <c r="V76" i="49"/>
  <c r="U76" i="49"/>
  <c r="U73" i="49" s="1"/>
  <c r="T76" i="49"/>
  <c r="S76" i="49"/>
  <c r="R76" i="49"/>
  <c r="Q76" i="49"/>
  <c r="P76" i="49"/>
  <c r="O76" i="49"/>
  <c r="N76" i="49"/>
  <c r="M76" i="49"/>
  <c r="L76" i="49"/>
  <c r="K76" i="49"/>
  <c r="J76" i="49"/>
  <c r="I76" i="49"/>
  <c r="H76" i="49"/>
  <c r="G76" i="49"/>
  <c r="F76" i="49"/>
  <c r="E76" i="49"/>
  <c r="E73" i="49" s="1"/>
  <c r="D76" i="49"/>
  <c r="D73" i="49" s="1"/>
  <c r="C76" i="49"/>
  <c r="B76" i="49"/>
  <c r="Y75" i="49"/>
  <c r="X75" i="49"/>
  <c r="W75" i="49"/>
  <c r="V75" i="49"/>
  <c r="U75" i="49"/>
  <c r="T75" i="49"/>
  <c r="T73" i="49" s="1"/>
  <c r="S75" i="49"/>
  <c r="S73" i="49" s="1"/>
  <c r="R75" i="49"/>
  <c r="Q75" i="49"/>
  <c r="Q73" i="49" s="1"/>
  <c r="P75" i="49"/>
  <c r="O75" i="49"/>
  <c r="N75" i="49"/>
  <c r="N73" i="49" s="1"/>
  <c r="M75" i="49"/>
  <c r="L75" i="49"/>
  <c r="K75" i="49"/>
  <c r="J75" i="49"/>
  <c r="I75" i="49"/>
  <c r="H75" i="49"/>
  <c r="G75" i="49"/>
  <c r="F75" i="49"/>
  <c r="E75" i="49"/>
  <c r="D75" i="49"/>
  <c r="C75" i="49"/>
  <c r="C73" i="49" s="1"/>
  <c r="B75" i="49"/>
  <c r="B73" i="49" s="1"/>
  <c r="Y74" i="49"/>
  <c r="Y73" i="49" s="1"/>
  <c r="X74" i="49"/>
  <c r="X73" i="49" s="1"/>
  <c r="W74" i="49"/>
  <c r="V74" i="49"/>
  <c r="U74" i="49"/>
  <c r="T74" i="49"/>
  <c r="S74" i="49"/>
  <c r="R74" i="49"/>
  <c r="R73" i="49" s="1"/>
  <c r="Q74" i="49"/>
  <c r="P74" i="49"/>
  <c r="P73" i="49" s="1"/>
  <c r="O74" i="49"/>
  <c r="O73" i="49" s="1"/>
  <c r="N74" i="49"/>
  <c r="M74" i="49"/>
  <c r="M73" i="49" s="1"/>
  <c r="L74" i="49"/>
  <c r="K74" i="49"/>
  <c r="J74" i="49"/>
  <c r="J73" i="49" s="1"/>
  <c r="I74" i="49"/>
  <c r="H74" i="49"/>
  <c r="G74" i="49"/>
  <c r="F74" i="49"/>
  <c r="E74" i="49"/>
  <c r="D74" i="49"/>
  <c r="C74" i="49"/>
  <c r="B74" i="49"/>
  <c r="L73" i="49"/>
  <c r="K73" i="49"/>
  <c r="I73" i="49"/>
  <c r="H73" i="49"/>
  <c r="G73" i="49"/>
  <c r="F73" i="49"/>
  <c r="Y54" i="49"/>
  <c r="Y105" i="49" s="1"/>
  <c r="X54" i="49"/>
  <c r="X105" i="49" s="1"/>
  <c r="W54" i="49"/>
  <c r="W105" i="49" s="1"/>
  <c r="V54" i="49"/>
  <c r="V105" i="49" s="1"/>
  <c r="U54" i="49"/>
  <c r="U105" i="49" s="1"/>
  <c r="T54" i="49"/>
  <c r="T105" i="49" s="1"/>
  <c r="S54" i="49"/>
  <c r="S105" i="49" s="1"/>
  <c r="R54" i="49"/>
  <c r="R105" i="49" s="1"/>
  <c r="Q54" i="49"/>
  <c r="Q105" i="49" s="1"/>
  <c r="P54" i="49"/>
  <c r="P105" i="49" s="1"/>
  <c r="O54" i="49"/>
  <c r="O105" i="49" s="1"/>
  <c r="N54" i="49"/>
  <c r="N105" i="49" s="1"/>
  <c r="M54" i="49"/>
  <c r="M105" i="49" s="1"/>
  <c r="L54" i="49"/>
  <c r="L105" i="49" s="1"/>
  <c r="K54" i="49"/>
  <c r="K105" i="49" s="1"/>
  <c r="J54" i="49"/>
  <c r="J105" i="49" s="1"/>
  <c r="I54" i="49"/>
  <c r="I105" i="49" s="1"/>
  <c r="H54" i="49"/>
  <c r="H105" i="49" s="1"/>
  <c r="G54" i="49"/>
  <c r="G105" i="49" s="1"/>
  <c r="F54" i="49"/>
  <c r="F105" i="49" s="1"/>
  <c r="E54" i="49"/>
  <c r="E105" i="49" s="1"/>
  <c r="D54" i="49"/>
  <c r="D105" i="49" s="1"/>
  <c r="C54" i="49"/>
  <c r="C105" i="49" s="1"/>
  <c r="B54" i="49"/>
  <c r="B105" i="49" s="1"/>
  <c r="Y35" i="49"/>
  <c r="Y104" i="49" s="1"/>
  <c r="X35" i="49"/>
  <c r="X104" i="49" s="1"/>
  <c r="W35" i="49"/>
  <c r="W104" i="49" s="1"/>
  <c r="V35" i="49"/>
  <c r="V104" i="49" s="1"/>
  <c r="U35" i="49"/>
  <c r="U104" i="49" s="1"/>
  <c r="T35" i="49"/>
  <c r="T104" i="49" s="1"/>
  <c r="S35" i="49"/>
  <c r="S104" i="49" s="1"/>
  <c r="R35" i="49"/>
  <c r="R104" i="49" s="1"/>
  <c r="Q35" i="49"/>
  <c r="Q104" i="49" s="1"/>
  <c r="P35" i="49"/>
  <c r="P104" i="49" s="1"/>
  <c r="O35" i="49"/>
  <c r="O104" i="49" s="1"/>
  <c r="N35" i="49"/>
  <c r="N104" i="49" s="1"/>
  <c r="M35" i="49"/>
  <c r="M104" i="49" s="1"/>
  <c r="L35" i="49"/>
  <c r="L104" i="49" s="1"/>
  <c r="K35" i="49"/>
  <c r="K104" i="49" s="1"/>
  <c r="J35" i="49"/>
  <c r="J104" i="49" s="1"/>
  <c r="I35" i="49"/>
  <c r="I104" i="49" s="1"/>
  <c r="H35" i="49"/>
  <c r="H104" i="49" s="1"/>
  <c r="G35" i="49"/>
  <c r="G104" i="49" s="1"/>
  <c r="F35" i="49"/>
  <c r="F104" i="49" s="1"/>
  <c r="E35" i="49"/>
  <c r="E104" i="49" s="1"/>
  <c r="D35" i="49"/>
  <c r="D104" i="49" s="1"/>
  <c r="C35" i="49"/>
  <c r="C104" i="49" s="1"/>
  <c r="B35" i="49"/>
  <c r="B104" i="49" s="1"/>
  <c r="Y27" i="49"/>
  <c r="Y103" i="49" s="1"/>
  <c r="Y96" i="49" s="1"/>
  <c r="X27" i="49"/>
  <c r="X103" i="49" s="1"/>
  <c r="X96" i="49" s="1"/>
  <c r="W27" i="49"/>
  <c r="W103" i="49" s="1"/>
  <c r="W96" i="49" s="1"/>
  <c r="V27" i="49"/>
  <c r="V103" i="49" s="1"/>
  <c r="V96" i="49" s="1"/>
  <c r="U27" i="49"/>
  <c r="U103" i="49" s="1"/>
  <c r="T27" i="49"/>
  <c r="T103" i="49" s="1"/>
  <c r="S27" i="49"/>
  <c r="S103" i="49" s="1"/>
  <c r="R27" i="49"/>
  <c r="R103" i="49" s="1"/>
  <c r="Q27" i="49"/>
  <c r="Q103" i="49" s="1"/>
  <c r="P27" i="49"/>
  <c r="P103" i="49" s="1"/>
  <c r="O27" i="49"/>
  <c r="O103" i="49" s="1"/>
  <c r="N27" i="49"/>
  <c r="N103" i="49" s="1"/>
  <c r="M27" i="49"/>
  <c r="M103" i="49" s="1"/>
  <c r="L27" i="49"/>
  <c r="L103" i="49" s="1"/>
  <c r="K27" i="49"/>
  <c r="K103" i="49" s="1"/>
  <c r="J27" i="49"/>
  <c r="J103" i="49" s="1"/>
  <c r="I27" i="49"/>
  <c r="I103" i="49" s="1"/>
  <c r="H27" i="49"/>
  <c r="H103" i="49" s="1"/>
  <c r="G27" i="49"/>
  <c r="G103" i="49" s="1"/>
  <c r="F27" i="49"/>
  <c r="F103" i="49" s="1"/>
  <c r="E27" i="49"/>
  <c r="E103" i="49" s="1"/>
  <c r="D27" i="49"/>
  <c r="D103" i="49" s="1"/>
  <c r="C27" i="49"/>
  <c r="C103" i="49" s="1"/>
  <c r="B27" i="49"/>
  <c r="B103" i="49" s="1"/>
  <c r="Y37" i="48"/>
  <c r="X37" i="48"/>
  <c r="W37" i="48"/>
  <c r="V37" i="48"/>
  <c r="U37" i="48"/>
  <c r="T37" i="48"/>
  <c r="S37" i="48"/>
  <c r="R37" i="48"/>
  <c r="Q37" i="48"/>
  <c r="P37" i="48"/>
  <c r="O37" i="48"/>
  <c r="N37" i="48"/>
  <c r="M37" i="48"/>
  <c r="L37" i="48"/>
  <c r="K37" i="48"/>
  <c r="J37" i="48"/>
  <c r="I37" i="48"/>
  <c r="H37" i="48"/>
  <c r="G37" i="48"/>
  <c r="F37" i="48"/>
  <c r="E37" i="48"/>
  <c r="D37" i="48"/>
  <c r="C37" i="48"/>
  <c r="B37" i="48"/>
  <c r="Y36" i="48"/>
  <c r="X36" i="48"/>
  <c r="W36" i="48"/>
  <c r="V36" i="48"/>
  <c r="U36" i="48"/>
  <c r="T36" i="48"/>
  <c r="S36" i="48"/>
  <c r="R36" i="48"/>
  <c r="Q36" i="48"/>
  <c r="P36" i="48"/>
  <c r="O36" i="48"/>
  <c r="N36" i="48"/>
  <c r="M36" i="48"/>
  <c r="L36" i="48"/>
  <c r="K36" i="48"/>
  <c r="J36" i="48"/>
  <c r="I36" i="48"/>
  <c r="H36" i="48"/>
  <c r="G36" i="48"/>
  <c r="F36" i="48"/>
  <c r="E36" i="48"/>
  <c r="D36" i="48"/>
  <c r="C36" i="48"/>
  <c r="B36" i="48"/>
  <c r="Y35" i="48"/>
  <c r="X35" i="48"/>
  <c r="W35" i="48"/>
  <c r="V35" i="48"/>
  <c r="U35" i="48"/>
  <c r="T35" i="48"/>
  <c r="S35" i="48"/>
  <c r="R35" i="48"/>
  <c r="Q35" i="48"/>
  <c r="P35" i="48"/>
  <c r="O35" i="48"/>
  <c r="N35" i="48"/>
  <c r="M35" i="48"/>
  <c r="L35" i="48"/>
  <c r="K35" i="48"/>
  <c r="J35" i="48"/>
  <c r="I35" i="48"/>
  <c r="H35" i="48"/>
  <c r="G35" i="48"/>
  <c r="F35" i="48"/>
  <c r="E35" i="48"/>
  <c r="D35" i="48"/>
  <c r="C35" i="48"/>
  <c r="B35" i="48"/>
  <c r="Y33" i="48"/>
  <c r="Y38" i="48" s="1"/>
  <c r="X33" i="48"/>
  <c r="X38" i="48" s="1"/>
  <c r="X180" i="4" s="1"/>
  <c r="W33" i="48"/>
  <c r="W38" i="48" s="1"/>
  <c r="V33" i="48"/>
  <c r="V38" i="48" s="1"/>
  <c r="U33" i="48"/>
  <c r="U38" i="48" s="1"/>
  <c r="T33" i="48"/>
  <c r="T38" i="48" s="1"/>
  <c r="S33" i="48"/>
  <c r="S38" i="48" s="1"/>
  <c r="R33" i="48"/>
  <c r="R38" i="48" s="1"/>
  <c r="Q33" i="48"/>
  <c r="Q38" i="48" s="1"/>
  <c r="P33" i="48"/>
  <c r="P38" i="48" s="1"/>
  <c r="O33" i="48"/>
  <c r="O38" i="48" s="1"/>
  <c r="N33" i="48"/>
  <c r="N38" i="48" s="1"/>
  <c r="M33" i="48"/>
  <c r="M38" i="48" s="1"/>
  <c r="L33" i="48"/>
  <c r="L38" i="48" s="1"/>
  <c r="K33" i="48"/>
  <c r="K38" i="48" s="1"/>
  <c r="J33" i="48"/>
  <c r="J38" i="48" s="1"/>
  <c r="I33" i="48"/>
  <c r="I38" i="48" s="1"/>
  <c r="H33" i="48"/>
  <c r="H38" i="48" s="1"/>
  <c r="G33" i="48"/>
  <c r="G38" i="48" s="1"/>
  <c r="F33" i="48"/>
  <c r="F38" i="48" s="1"/>
  <c r="F180" i="4" s="1"/>
  <c r="E33" i="48"/>
  <c r="E38" i="48" s="1"/>
  <c r="D33" i="48"/>
  <c r="D38" i="48" s="1"/>
  <c r="C33" i="48"/>
  <c r="C38" i="48" s="1"/>
  <c r="B33" i="48"/>
  <c r="B38" i="48" s="1"/>
  <c r="B180" i="4" s="1"/>
  <c r="Y23" i="48"/>
  <c r="X23" i="48"/>
  <c r="W23" i="48"/>
  <c r="V23" i="48"/>
  <c r="U23" i="48"/>
  <c r="T23" i="48"/>
  <c r="S23" i="48"/>
  <c r="R23" i="48"/>
  <c r="Q23" i="48"/>
  <c r="P23" i="48"/>
  <c r="O23" i="48"/>
  <c r="N23" i="48"/>
  <c r="M23" i="48"/>
  <c r="L23" i="48"/>
  <c r="K23" i="48"/>
  <c r="J23" i="48"/>
  <c r="I23" i="48"/>
  <c r="H23" i="48"/>
  <c r="G23" i="48"/>
  <c r="F23" i="48"/>
  <c r="E23" i="48"/>
  <c r="D23" i="48"/>
  <c r="C23" i="48"/>
  <c r="B23" i="48"/>
  <c r="Y20" i="48"/>
  <c r="X20" i="48"/>
  <c r="W20" i="48"/>
  <c r="V20" i="48"/>
  <c r="U20" i="48"/>
  <c r="T20" i="48"/>
  <c r="S20" i="48"/>
  <c r="R20" i="48"/>
  <c r="Q20" i="48"/>
  <c r="P20" i="48"/>
  <c r="O20" i="48"/>
  <c r="N20" i="48"/>
  <c r="M20" i="48"/>
  <c r="L20" i="48"/>
  <c r="K20" i="48"/>
  <c r="J20" i="48"/>
  <c r="I20" i="48"/>
  <c r="H20" i="48"/>
  <c r="G20" i="48"/>
  <c r="F20" i="48"/>
  <c r="E20" i="48"/>
  <c r="D20" i="48"/>
  <c r="C20" i="48"/>
  <c r="B20" i="48"/>
  <c r="Y14" i="48"/>
  <c r="X14" i="48"/>
  <c r="W14" i="48"/>
  <c r="V14" i="48"/>
  <c r="U14" i="48"/>
  <c r="T14" i="48"/>
  <c r="S14" i="48"/>
  <c r="R14" i="48"/>
  <c r="Q14" i="48"/>
  <c r="P14" i="48"/>
  <c r="O14" i="48"/>
  <c r="N14" i="48"/>
  <c r="M14" i="48"/>
  <c r="L14" i="48"/>
  <c r="K14" i="48"/>
  <c r="J14" i="48"/>
  <c r="I14" i="48"/>
  <c r="H14" i="48"/>
  <c r="G14" i="48"/>
  <c r="F14" i="48"/>
  <c r="E14" i="48"/>
  <c r="D14" i="48"/>
  <c r="C14" i="48"/>
  <c r="B14" i="48"/>
  <c r="Y9" i="48"/>
  <c r="X9" i="48"/>
  <c r="W9" i="48"/>
  <c r="V9" i="48"/>
  <c r="U9" i="48"/>
  <c r="T9" i="48"/>
  <c r="S9" i="48"/>
  <c r="R9" i="48"/>
  <c r="Q9" i="48"/>
  <c r="P9" i="48"/>
  <c r="O9" i="48"/>
  <c r="N9" i="48"/>
  <c r="M9" i="48"/>
  <c r="L9" i="48"/>
  <c r="K9" i="48"/>
  <c r="J9" i="48"/>
  <c r="I9" i="48"/>
  <c r="H9" i="48"/>
  <c r="G9" i="48"/>
  <c r="F9" i="48"/>
  <c r="E9" i="48"/>
  <c r="D9" i="48"/>
  <c r="C9" i="48"/>
  <c r="B9" i="48"/>
  <c r="Y8" i="48"/>
  <c r="X8" i="48"/>
  <c r="W8" i="48"/>
  <c r="V8" i="48"/>
  <c r="U8" i="48"/>
  <c r="T8" i="48"/>
  <c r="S8" i="48"/>
  <c r="R8" i="48"/>
  <c r="Q8" i="48"/>
  <c r="P8" i="48"/>
  <c r="O8" i="48"/>
  <c r="N8" i="48"/>
  <c r="M8" i="48"/>
  <c r="L8" i="48"/>
  <c r="K8" i="48"/>
  <c r="J8" i="48"/>
  <c r="I8" i="48"/>
  <c r="H8" i="48"/>
  <c r="G8" i="48"/>
  <c r="F8" i="48"/>
  <c r="E8" i="48"/>
  <c r="D8" i="48"/>
  <c r="C8" i="48"/>
  <c r="Y78" i="47"/>
  <c r="X78" i="47"/>
  <c r="W78" i="47"/>
  <c r="V78" i="47"/>
  <c r="U78" i="47"/>
  <c r="T78" i="47"/>
  <c r="S78" i="47"/>
  <c r="R78" i="47"/>
  <c r="Q78" i="47"/>
  <c r="P78" i="47"/>
  <c r="O78" i="47"/>
  <c r="N78" i="47"/>
  <c r="M78" i="47"/>
  <c r="L78" i="47"/>
  <c r="K78" i="47"/>
  <c r="J78" i="47"/>
  <c r="I78" i="47"/>
  <c r="H78" i="47"/>
  <c r="G78" i="47"/>
  <c r="F78" i="47"/>
  <c r="E78" i="47"/>
  <c r="D78" i="47"/>
  <c r="C78" i="47"/>
  <c r="B78" i="47"/>
  <c r="Y76" i="47"/>
  <c r="X76" i="47"/>
  <c r="W76" i="47"/>
  <c r="V76" i="47"/>
  <c r="U76" i="47"/>
  <c r="T76" i="47"/>
  <c r="S76" i="47"/>
  <c r="R76" i="47"/>
  <c r="Q76" i="47"/>
  <c r="P76" i="47"/>
  <c r="O76" i="47"/>
  <c r="N76" i="47"/>
  <c r="M76" i="47"/>
  <c r="L76" i="47"/>
  <c r="K76" i="47"/>
  <c r="J76" i="47"/>
  <c r="I76" i="47"/>
  <c r="H76" i="47"/>
  <c r="G76" i="47"/>
  <c r="F76" i="47"/>
  <c r="E76" i="47"/>
  <c r="D76" i="47"/>
  <c r="C76" i="47"/>
  <c r="B76" i="47"/>
  <c r="Y75" i="47"/>
  <c r="X75" i="47"/>
  <c r="W75" i="47"/>
  <c r="V75" i="47"/>
  <c r="U75" i="47"/>
  <c r="T75" i="47"/>
  <c r="S75" i="47"/>
  <c r="R75" i="47"/>
  <c r="Q75" i="47"/>
  <c r="P75" i="47"/>
  <c r="O75" i="47"/>
  <c r="N75" i="47"/>
  <c r="M75" i="47"/>
  <c r="L75" i="47"/>
  <c r="K75" i="47"/>
  <c r="J75" i="47"/>
  <c r="I75" i="47"/>
  <c r="H75" i="47"/>
  <c r="G75" i="47"/>
  <c r="F75" i="47"/>
  <c r="E75" i="47"/>
  <c r="D75" i="47"/>
  <c r="C75" i="47"/>
  <c r="B75" i="47"/>
  <c r="Y74" i="47"/>
  <c r="X74" i="47"/>
  <c r="W74" i="47"/>
  <c r="V74" i="47"/>
  <c r="U74" i="47"/>
  <c r="T74" i="47"/>
  <c r="S74" i="47"/>
  <c r="R74" i="47"/>
  <c r="Q74" i="47"/>
  <c r="P74" i="47"/>
  <c r="O74" i="47"/>
  <c r="N74" i="47"/>
  <c r="M74" i="47"/>
  <c r="L74" i="47"/>
  <c r="K74" i="47"/>
  <c r="J74" i="47"/>
  <c r="I74" i="47"/>
  <c r="H74" i="47"/>
  <c r="G74" i="47"/>
  <c r="F74" i="47"/>
  <c r="E74" i="47"/>
  <c r="D74" i="47"/>
  <c r="C74" i="47"/>
  <c r="B74" i="47"/>
  <c r="Y73" i="47"/>
  <c r="X73" i="47"/>
  <c r="W73" i="47"/>
  <c r="V73" i="47"/>
  <c r="U73" i="47"/>
  <c r="T73" i="47"/>
  <c r="S73" i="47"/>
  <c r="R73" i="47"/>
  <c r="Q73" i="47"/>
  <c r="P73" i="47"/>
  <c r="O73" i="47"/>
  <c r="N73" i="47"/>
  <c r="M73" i="47"/>
  <c r="L73" i="47"/>
  <c r="K73" i="47"/>
  <c r="J73" i="47"/>
  <c r="I73" i="47"/>
  <c r="H73" i="47"/>
  <c r="G73" i="47"/>
  <c r="F73" i="47"/>
  <c r="E73" i="47"/>
  <c r="D73" i="47"/>
  <c r="C73" i="47"/>
  <c r="B73" i="47"/>
  <c r="Y72" i="47"/>
  <c r="X72" i="47"/>
  <c r="W72" i="47"/>
  <c r="V72" i="47"/>
  <c r="U72" i="47"/>
  <c r="T72" i="47"/>
  <c r="S72" i="47"/>
  <c r="R72" i="47"/>
  <c r="Q72" i="47"/>
  <c r="P72" i="47"/>
  <c r="O72" i="47"/>
  <c r="N72" i="47"/>
  <c r="M72" i="47"/>
  <c r="L72" i="47"/>
  <c r="K72" i="47"/>
  <c r="J72" i="47"/>
  <c r="I72" i="47"/>
  <c r="H72" i="47"/>
  <c r="G72" i="47"/>
  <c r="F72" i="47"/>
  <c r="E72" i="47"/>
  <c r="D72" i="47"/>
  <c r="C72" i="47"/>
  <c r="B72" i="47"/>
  <c r="Y71" i="47"/>
  <c r="X71" i="47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C71" i="47"/>
  <c r="B71" i="47"/>
  <c r="Y70" i="47"/>
  <c r="X70" i="47"/>
  <c r="W70" i="47"/>
  <c r="V70" i="47"/>
  <c r="U70" i="47"/>
  <c r="T70" i="47"/>
  <c r="S70" i="47"/>
  <c r="R70" i="47"/>
  <c r="Q70" i="47"/>
  <c r="P70" i="47"/>
  <c r="O70" i="47"/>
  <c r="N70" i="47"/>
  <c r="M70" i="47"/>
  <c r="L70" i="47"/>
  <c r="K70" i="47"/>
  <c r="J70" i="47"/>
  <c r="I70" i="47"/>
  <c r="H70" i="47"/>
  <c r="G70" i="47"/>
  <c r="F70" i="47"/>
  <c r="E70" i="47"/>
  <c r="D70" i="47"/>
  <c r="C70" i="47"/>
  <c r="B70" i="47"/>
  <c r="Y69" i="47"/>
  <c r="X69" i="47"/>
  <c r="W69" i="47"/>
  <c r="V69" i="47"/>
  <c r="U69" i="47"/>
  <c r="T69" i="47"/>
  <c r="S69" i="47"/>
  <c r="R69" i="47"/>
  <c r="Q69" i="47"/>
  <c r="P69" i="47"/>
  <c r="O69" i="47"/>
  <c r="N69" i="47"/>
  <c r="M69" i="47"/>
  <c r="L69" i="47"/>
  <c r="K69" i="47"/>
  <c r="J69" i="47"/>
  <c r="I69" i="47"/>
  <c r="H69" i="47"/>
  <c r="G69" i="47"/>
  <c r="F69" i="47"/>
  <c r="E69" i="47"/>
  <c r="D69" i="47"/>
  <c r="C69" i="47"/>
  <c r="B69" i="47"/>
  <c r="Y65" i="47"/>
  <c r="X65" i="47"/>
  <c r="W65" i="47"/>
  <c r="V65" i="47"/>
  <c r="U65" i="47"/>
  <c r="T65" i="47"/>
  <c r="S65" i="47"/>
  <c r="R65" i="47"/>
  <c r="Q65" i="47"/>
  <c r="P65" i="47"/>
  <c r="O65" i="47"/>
  <c r="N65" i="47"/>
  <c r="M65" i="47"/>
  <c r="L65" i="47"/>
  <c r="K65" i="47"/>
  <c r="J65" i="47"/>
  <c r="I65" i="47"/>
  <c r="H65" i="47"/>
  <c r="G65" i="47"/>
  <c r="F65" i="47"/>
  <c r="E65" i="47"/>
  <c r="D65" i="47"/>
  <c r="C65" i="47"/>
  <c r="B65" i="47"/>
  <c r="Y64" i="47"/>
  <c r="X64" i="47"/>
  <c r="W64" i="47"/>
  <c r="V64" i="47"/>
  <c r="U64" i="47"/>
  <c r="T64" i="47"/>
  <c r="S64" i="47"/>
  <c r="R64" i="47"/>
  <c r="Q64" i="47"/>
  <c r="P64" i="47"/>
  <c r="O64" i="47"/>
  <c r="N64" i="47"/>
  <c r="M64" i="47"/>
  <c r="L64" i="47"/>
  <c r="K64" i="47"/>
  <c r="J64" i="47"/>
  <c r="I64" i="47"/>
  <c r="H64" i="47"/>
  <c r="G64" i="47"/>
  <c r="F64" i="47"/>
  <c r="E64" i="47"/>
  <c r="D64" i="47"/>
  <c r="C64" i="47"/>
  <c r="B64" i="47"/>
  <c r="Y63" i="47"/>
  <c r="X63" i="47"/>
  <c r="W63" i="47"/>
  <c r="V63" i="47"/>
  <c r="U63" i="47"/>
  <c r="T63" i="47"/>
  <c r="S63" i="47"/>
  <c r="R63" i="47"/>
  <c r="Q63" i="47"/>
  <c r="P63" i="47"/>
  <c r="O63" i="47"/>
  <c r="N63" i="47"/>
  <c r="M63" i="47"/>
  <c r="L63" i="47"/>
  <c r="K63" i="47"/>
  <c r="J63" i="47"/>
  <c r="I63" i="47"/>
  <c r="H63" i="47"/>
  <c r="G63" i="47"/>
  <c r="F63" i="47"/>
  <c r="E63" i="47"/>
  <c r="D63" i="47"/>
  <c r="C63" i="47"/>
  <c r="B63" i="47"/>
  <c r="Y62" i="47"/>
  <c r="X62" i="47"/>
  <c r="W62" i="47"/>
  <c r="V62" i="47"/>
  <c r="U62" i="47"/>
  <c r="T62" i="47"/>
  <c r="S62" i="47"/>
  <c r="R62" i="47"/>
  <c r="Q62" i="47"/>
  <c r="P62" i="47"/>
  <c r="O62" i="47"/>
  <c r="N62" i="47"/>
  <c r="M62" i="47"/>
  <c r="L62" i="47"/>
  <c r="K62" i="47"/>
  <c r="J62" i="47"/>
  <c r="I62" i="47"/>
  <c r="H62" i="47"/>
  <c r="G62" i="47"/>
  <c r="F62" i="47"/>
  <c r="E62" i="47"/>
  <c r="D62" i="47"/>
  <c r="C62" i="47"/>
  <c r="B62" i="47"/>
  <c r="Y61" i="47"/>
  <c r="X61" i="47"/>
  <c r="W61" i="47"/>
  <c r="V61" i="47"/>
  <c r="U61" i="47"/>
  <c r="T61" i="47"/>
  <c r="S61" i="47"/>
  <c r="R61" i="47"/>
  <c r="Q61" i="47"/>
  <c r="P61" i="47"/>
  <c r="O61" i="47"/>
  <c r="N61" i="47"/>
  <c r="M61" i="47"/>
  <c r="L61" i="47"/>
  <c r="K61" i="47"/>
  <c r="J61" i="47"/>
  <c r="I61" i="47"/>
  <c r="H61" i="47"/>
  <c r="G61" i="47"/>
  <c r="F61" i="47"/>
  <c r="E61" i="47"/>
  <c r="D61" i="47"/>
  <c r="C61" i="47"/>
  <c r="B61" i="47"/>
  <c r="Y59" i="47"/>
  <c r="X59" i="47"/>
  <c r="W59" i="47"/>
  <c r="V59" i="47"/>
  <c r="U59" i="47"/>
  <c r="T59" i="47"/>
  <c r="S59" i="47"/>
  <c r="R59" i="47"/>
  <c r="Q59" i="47"/>
  <c r="P59" i="47"/>
  <c r="O59" i="47"/>
  <c r="N59" i="47"/>
  <c r="M59" i="47"/>
  <c r="L59" i="47"/>
  <c r="K59" i="47"/>
  <c r="J59" i="47"/>
  <c r="I59" i="47"/>
  <c r="H59" i="47"/>
  <c r="G59" i="47"/>
  <c r="F59" i="47"/>
  <c r="E59" i="47"/>
  <c r="D59" i="47"/>
  <c r="C59" i="47"/>
  <c r="B59" i="47"/>
  <c r="Y58" i="47"/>
  <c r="X58" i="47"/>
  <c r="W58" i="47"/>
  <c r="V58" i="47"/>
  <c r="U58" i="47"/>
  <c r="T58" i="47"/>
  <c r="S58" i="47"/>
  <c r="R58" i="47"/>
  <c r="Q58" i="47"/>
  <c r="P58" i="47"/>
  <c r="O58" i="47"/>
  <c r="N58" i="47"/>
  <c r="M58" i="47"/>
  <c r="L58" i="47"/>
  <c r="K58" i="47"/>
  <c r="J58" i="47"/>
  <c r="I58" i="47"/>
  <c r="H58" i="47"/>
  <c r="H52" i="47" s="1"/>
  <c r="G58" i="47"/>
  <c r="F58" i="47"/>
  <c r="E58" i="47"/>
  <c r="D58" i="47"/>
  <c r="C58" i="47"/>
  <c r="B58" i="47"/>
  <c r="Y57" i="47"/>
  <c r="X57" i="47"/>
  <c r="W57" i="47"/>
  <c r="V57" i="47"/>
  <c r="U57" i="47"/>
  <c r="T57" i="47"/>
  <c r="S57" i="47"/>
  <c r="R57" i="47"/>
  <c r="Q57" i="47"/>
  <c r="P57" i="47"/>
  <c r="O57" i="47"/>
  <c r="N57" i="47"/>
  <c r="M57" i="47"/>
  <c r="L57" i="47"/>
  <c r="K57" i="47"/>
  <c r="J57" i="47"/>
  <c r="I57" i="47"/>
  <c r="H57" i="47"/>
  <c r="G57" i="47"/>
  <c r="G52" i="47" s="1"/>
  <c r="F57" i="47"/>
  <c r="E57" i="47"/>
  <c r="E52" i="47" s="1"/>
  <c r="D57" i="47"/>
  <c r="D52" i="47" s="1"/>
  <c r="C57" i="47"/>
  <c r="B57" i="47"/>
  <c r="Y56" i="47"/>
  <c r="X56" i="47"/>
  <c r="W56" i="47"/>
  <c r="V56" i="47"/>
  <c r="U56" i="47"/>
  <c r="T56" i="47"/>
  <c r="S56" i="47"/>
  <c r="R56" i="47"/>
  <c r="Q56" i="47"/>
  <c r="P56" i="47"/>
  <c r="O56" i="47"/>
  <c r="N56" i="47"/>
  <c r="M56" i="47"/>
  <c r="L56" i="47"/>
  <c r="K56" i="47"/>
  <c r="J56" i="47"/>
  <c r="J52" i="47" s="1"/>
  <c r="I56" i="47"/>
  <c r="H56" i="47"/>
  <c r="G56" i="47"/>
  <c r="F56" i="47"/>
  <c r="E56" i="47"/>
  <c r="D56" i="47"/>
  <c r="C56" i="47"/>
  <c r="B56" i="47"/>
  <c r="Y55" i="47"/>
  <c r="X55" i="47"/>
  <c r="W55" i="47"/>
  <c r="V55" i="47"/>
  <c r="U55" i="47"/>
  <c r="T55" i="47"/>
  <c r="S55" i="47"/>
  <c r="R55" i="47"/>
  <c r="Q55" i="47"/>
  <c r="P55" i="47"/>
  <c r="O55" i="47"/>
  <c r="N55" i="47"/>
  <c r="M55" i="47"/>
  <c r="L55" i="47"/>
  <c r="K55" i="47"/>
  <c r="J55" i="47"/>
  <c r="I55" i="47"/>
  <c r="H55" i="47"/>
  <c r="G55" i="47"/>
  <c r="F55" i="47"/>
  <c r="F52" i="47" s="1"/>
  <c r="E55" i="47"/>
  <c r="D55" i="47"/>
  <c r="C55" i="47"/>
  <c r="B55" i="47"/>
  <c r="Y54" i="47"/>
  <c r="Y52" i="47" s="1"/>
  <c r="X54" i="47"/>
  <c r="W54" i="47"/>
  <c r="V54" i="47"/>
  <c r="U54" i="47"/>
  <c r="T54" i="47"/>
  <c r="S54" i="47"/>
  <c r="R54" i="47"/>
  <c r="Q54" i="47"/>
  <c r="P54" i="47"/>
  <c r="O54" i="47"/>
  <c r="N54" i="47"/>
  <c r="M54" i="47"/>
  <c r="L54" i="47"/>
  <c r="K54" i="47"/>
  <c r="J54" i="47"/>
  <c r="I54" i="47"/>
  <c r="H54" i="47"/>
  <c r="G54" i="47"/>
  <c r="F54" i="47"/>
  <c r="E54" i="47"/>
  <c r="D54" i="47"/>
  <c r="C54" i="47"/>
  <c r="C52" i="47" s="1"/>
  <c r="B54" i="47"/>
  <c r="B52" i="47" s="1"/>
  <c r="Y53" i="47"/>
  <c r="X53" i="47"/>
  <c r="X52" i="47" s="1"/>
  <c r="W53" i="47"/>
  <c r="W52" i="47" s="1"/>
  <c r="V53" i="47"/>
  <c r="U53" i="47"/>
  <c r="U52" i="47" s="1"/>
  <c r="T53" i="47"/>
  <c r="T52" i="47" s="1"/>
  <c r="S53" i="47"/>
  <c r="S52" i="47" s="1"/>
  <c r="R53" i="47"/>
  <c r="R52" i="47" s="1"/>
  <c r="Q53" i="47"/>
  <c r="Q52" i="47" s="1"/>
  <c r="P53" i="47"/>
  <c r="P52" i="47" s="1"/>
  <c r="O53" i="47"/>
  <c r="O52" i="47" s="1"/>
  <c r="N53" i="47"/>
  <c r="N52" i="47" s="1"/>
  <c r="M53" i="47"/>
  <c r="M52" i="47" s="1"/>
  <c r="L53" i="47"/>
  <c r="K53" i="47"/>
  <c r="J53" i="47"/>
  <c r="I53" i="47"/>
  <c r="H53" i="47"/>
  <c r="G53" i="47"/>
  <c r="F53" i="47"/>
  <c r="E53" i="47"/>
  <c r="D53" i="47"/>
  <c r="C53" i="47"/>
  <c r="B53" i="47"/>
  <c r="V52" i="47"/>
  <c r="L52" i="47"/>
  <c r="K52" i="47"/>
  <c r="I52" i="47"/>
  <c r="Y28" i="47"/>
  <c r="X28" i="47"/>
  <c r="W28" i="47"/>
  <c r="V28" i="47"/>
  <c r="V77" i="47" s="1"/>
  <c r="U28" i="47"/>
  <c r="T28" i="47"/>
  <c r="S28" i="47"/>
  <c r="R28" i="47"/>
  <c r="Q28" i="47"/>
  <c r="P28" i="47"/>
  <c r="O28" i="47"/>
  <c r="N28" i="47"/>
  <c r="M28" i="47"/>
  <c r="L28" i="47"/>
  <c r="K28" i="47"/>
  <c r="J28" i="47"/>
  <c r="I28" i="47"/>
  <c r="H28" i="47"/>
  <c r="G28" i="47"/>
  <c r="G77" i="47" s="1"/>
  <c r="F28" i="47"/>
  <c r="E28" i="47"/>
  <c r="D28" i="47"/>
  <c r="C28" i="47"/>
  <c r="B28" i="47"/>
  <c r="Y78" i="46"/>
  <c r="X78" i="46"/>
  <c r="W78" i="46"/>
  <c r="V78" i="46"/>
  <c r="U78" i="46"/>
  <c r="T78" i="46"/>
  <c r="S78" i="46"/>
  <c r="R78" i="46"/>
  <c r="Q78" i="46"/>
  <c r="P78" i="46"/>
  <c r="O78" i="46"/>
  <c r="N78" i="46"/>
  <c r="M78" i="46"/>
  <c r="L78" i="46"/>
  <c r="K78" i="46"/>
  <c r="J78" i="46"/>
  <c r="I78" i="46"/>
  <c r="H78" i="46"/>
  <c r="G78" i="46"/>
  <c r="F78" i="46"/>
  <c r="E78" i="46"/>
  <c r="D78" i="46"/>
  <c r="C78" i="46"/>
  <c r="B78" i="46"/>
  <c r="Y76" i="46"/>
  <c r="X76" i="46"/>
  <c r="W76" i="46"/>
  <c r="V76" i="46"/>
  <c r="U76" i="46"/>
  <c r="T76" i="46"/>
  <c r="S76" i="46"/>
  <c r="R76" i="46"/>
  <c r="Q76" i="46"/>
  <c r="P76" i="46"/>
  <c r="O76" i="46"/>
  <c r="N76" i="46"/>
  <c r="M76" i="46"/>
  <c r="L76" i="46"/>
  <c r="K76" i="46"/>
  <c r="J76" i="46"/>
  <c r="I76" i="46"/>
  <c r="H76" i="46"/>
  <c r="G76" i="46"/>
  <c r="F76" i="46"/>
  <c r="E76" i="46"/>
  <c r="D76" i="46"/>
  <c r="C76" i="46"/>
  <c r="B76" i="46"/>
  <c r="Y75" i="46"/>
  <c r="X75" i="46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B75" i="46"/>
  <c r="Y74" i="46"/>
  <c r="X74" i="46"/>
  <c r="W74" i="46"/>
  <c r="V74" i="46"/>
  <c r="U74" i="46"/>
  <c r="T74" i="46"/>
  <c r="S74" i="46"/>
  <c r="R74" i="46"/>
  <c r="Q74" i="46"/>
  <c r="P74" i="46"/>
  <c r="O74" i="46"/>
  <c r="N74" i="46"/>
  <c r="M74" i="46"/>
  <c r="L74" i="46"/>
  <c r="K74" i="46"/>
  <c r="J74" i="46"/>
  <c r="I74" i="46"/>
  <c r="H74" i="46"/>
  <c r="G74" i="46"/>
  <c r="F74" i="46"/>
  <c r="E74" i="46"/>
  <c r="D74" i="46"/>
  <c r="C74" i="46"/>
  <c r="B74" i="46"/>
  <c r="Y73" i="46"/>
  <c r="X73" i="46"/>
  <c r="W73" i="46"/>
  <c r="V73" i="46"/>
  <c r="U73" i="46"/>
  <c r="T73" i="46"/>
  <c r="S73" i="46"/>
  <c r="R73" i="46"/>
  <c r="Q73" i="46"/>
  <c r="P73" i="46"/>
  <c r="O73" i="46"/>
  <c r="N73" i="46"/>
  <c r="M73" i="46"/>
  <c r="L73" i="46"/>
  <c r="K73" i="46"/>
  <c r="J73" i="46"/>
  <c r="I73" i="46"/>
  <c r="H73" i="46"/>
  <c r="G73" i="46"/>
  <c r="F73" i="46"/>
  <c r="E73" i="46"/>
  <c r="D73" i="46"/>
  <c r="C73" i="46"/>
  <c r="B73" i="46"/>
  <c r="Y72" i="46"/>
  <c r="X72" i="46"/>
  <c r="W72" i="46"/>
  <c r="V72" i="46"/>
  <c r="U72" i="46"/>
  <c r="T72" i="46"/>
  <c r="S72" i="46"/>
  <c r="R72" i="46"/>
  <c r="Q72" i="46"/>
  <c r="P72" i="46"/>
  <c r="O72" i="46"/>
  <c r="N72" i="46"/>
  <c r="M72" i="46"/>
  <c r="L72" i="46"/>
  <c r="K72" i="46"/>
  <c r="J72" i="46"/>
  <c r="I72" i="46"/>
  <c r="H72" i="46"/>
  <c r="G72" i="46"/>
  <c r="F72" i="46"/>
  <c r="E72" i="46"/>
  <c r="D72" i="46"/>
  <c r="C72" i="46"/>
  <c r="B72" i="46"/>
  <c r="Y71" i="46"/>
  <c r="X71" i="46"/>
  <c r="W71" i="46"/>
  <c r="V71" i="46"/>
  <c r="U71" i="46"/>
  <c r="T71" i="46"/>
  <c r="S71" i="46"/>
  <c r="R71" i="46"/>
  <c r="Q71" i="46"/>
  <c r="P71" i="46"/>
  <c r="O71" i="46"/>
  <c r="N71" i="46"/>
  <c r="M71" i="46"/>
  <c r="L71" i="46"/>
  <c r="K71" i="46"/>
  <c r="J71" i="46"/>
  <c r="I71" i="46"/>
  <c r="H71" i="46"/>
  <c r="G71" i="46"/>
  <c r="F71" i="46"/>
  <c r="E71" i="46"/>
  <c r="D71" i="46"/>
  <c r="C71" i="46"/>
  <c r="B71" i="46"/>
  <c r="Y70" i="46"/>
  <c r="X70" i="46"/>
  <c r="W70" i="46"/>
  <c r="V70" i="46"/>
  <c r="U70" i="46"/>
  <c r="T70" i="46"/>
  <c r="S70" i="46"/>
  <c r="R70" i="46"/>
  <c r="Q70" i="46"/>
  <c r="P70" i="46"/>
  <c r="O70" i="46"/>
  <c r="N70" i="46"/>
  <c r="M70" i="46"/>
  <c r="L70" i="46"/>
  <c r="K70" i="46"/>
  <c r="J70" i="46"/>
  <c r="I70" i="46"/>
  <c r="H70" i="46"/>
  <c r="G70" i="46"/>
  <c r="F70" i="46"/>
  <c r="E70" i="46"/>
  <c r="D70" i="46"/>
  <c r="C70" i="46"/>
  <c r="B70" i="46"/>
  <c r="Y69" i="46"/>
  <c r="X69" i="46"/>
  <c r="W69" i="46"/>
  <c r="V69" i="46"/>
  <c r="U69" i="46"/>
  <c r="T69" i="46"/>
  <c r="S69" i="46"/>
  <c r="R69" i="46"/>
  <c r="Q69" i="46"/>
  <c r="P69" i="46"/>
  <c r="O69" i="46"/>
  <c r="N69" i="46"/>
  <c r="M69" i="46"/>
  <c r="L69" i="46"/>
  <c r="K69" i="46"/>
  <c r="J69" i="46"/>
  <c r="I69" i="46"/>
  <c r="H69" i="46"/>
  <c r="G69" i="46"/>
  <c r="F69" i="46"/>
  <c r="E69" i="46"/>
  <c r="D69" i="46"/>
  <c r="C69" i="46"/>
  <c r="B69" i="46"/>
  <c r="Y65" i="46"/>
  <c r="X65" i="46"/>
  <c r="W65" i="46"/>
  <c r="V65" i="46"/>
  <c r="U65" i="46"/>
  <c r="T65" i="46"/>
  <c r="S65" i="46"/>
  <c r="R65" i="46"/>
  <c r="Q65" i="46"/>
  <c r="P65" i="46"/>
  <c r="O65" i="46"/>
  <c r="N65" i="46"/>
  <c r="M65" i="46"/>
  <c r="L65" i="46"/>
  <c r="K65" i="46"/>
  <c r="J65" i="46"/>
  <c r="I65" i="46"/>
  <c r="H65" i="46"/>
  <c r="G65" i="46"/>
  <c r="F65" i="46"/>
  <c r="E65" i="46"/>
  <c r="D65" i="46"/>
  <c r="C65" i="46"/>
  <c r="B65" i="46"/>
  <c r="Y64" i="46"/>
  <c r="X64" i="46"/>
  <c r="W64" i="46"/>
  <c r="V64" i="46"/>
  <c r="U64" i="46"/>
  <c r="T64" i="46"/>
  <c r="S64" i="46"/>
  <c r="R64" i="46"/>
  <c r="Q64" i="46"/>
  <c r="P64" i="46"/>
  <c r="O64" i="46"/>
  <c r="N64" i="46"/>
  <c r="M64" i="46"/>
  <c r="L64" i="46"/>
  <c r="K64" i="46"/>
  <c r="J64" i="46"/>
  <c r="I64" i="46"/>
  <c r="H64" i="46"/>
  <c r="G64" i="46"/>
  <c r="F64" i="46"/>
  <c r="E64" i="46"/>
  <c r="D64" i="46"/>
  <c r="C64" i="46"/>
  <c r="B64" i="46"/>
  <c r="Y63" i="46"/>
  <c r="X63" i="46"/>
  <c r="W63" i="46"/>
  <c r="V63" i="46"/>
  <c r="U63" i="46"/>
  <c r="T63" i="46"/>
  <c r="S63" i="46"/>
  <c r="R63" i="46"/>
  <c r="Q63" i="46"/>
  <c r="P63" i="46"/>
  <c r="O63" i="46"/>
  <c r="N63" i="46"/>
  <c r="M63" i="46"/>
  <c r="L63" i="46"/>
  <c r="K63" i="46"/>
  <c r="J63" i="46"/>
  <c r="I63" i="46"/>
  <c r="H63" i="46"/>
  <c r="G63" i="46"/>
  <c r="F63" i="46"/>
  <c r="E63" i="46"/>
  <c r="D63" i="46"/>
  <c r="C63" i="46"/>
  <c r="B63" i="46"/>
  <c r="Y62" i="46"/>
  <c r="X62" i="46"/>
  <c r="W62" i="46"/>
  <c r="V62" i="46"/>
  <c r="U62" i="46"/>
  <c r="T62" i="46"/>
  <c r="S62" i="46"/>
  <c r="R62" i="46"/>
  <c r="Q62" i="46"/>
  <c r="P62" i="46"/>
  <c r="O62" i="46"/>
  <c r="N62" i="46"/>
  <c r="M62" i="46"/>
  <c r="L62" i="46"/>
  <c r="K62" i="46"/>
  <c r="J62" i="46"/>
  <c r="I62" i="46"/>
  <c r="H62" i="46"/>
  <c r="G62" i="46"/>
  <c r="F62" i="46"/>
  <c r="E62" i="46"/>
  <c r="D62" i="46"/>
  <c r="C62" i="46"/>
  <c r="B62" i="46"/>
  <c r="Y61" i="46"/>
  <c r="X61" i="46"/>
  <c r="W61" i="46"/>
  <c r="V61" i="46"/>
  <c r="U61" i="46"/>
  <c r="T61" i="46"/>
  <c r="S61" i="46"/>
  <c r="R61" i="46"/>
  <c r="Q61" i="46"/>
  <c r="P61" i="46"/>
  <c r="O61" i="46"/>
  <c r="N61" i="46"/>
  <c r="M61" i="46"/>
  <c r="L61" i="46"/>
  <c r="K61" i="46"/>
  <c r="J61" i="46"/>
  <c r="I61" i="46"/>
  <c r="H61" i="46"/>
  <c r="G61" i="46"/>
  <c r="F61" i="46"/>
  <c r="E61" i="46"/>
  <c r="D61" i="46"/>
  <c r="C61" i="46"/>
  <c r="B61" i="46"/>
  <c r="Y59" i="46"/>
  <c r="X59" i="46"/>
  <c r="W59" i="46"/>
  <c r="V59" i="46"/>
  <c r="U59" i="46"/>
  <c r="T59" i="46"/>
  <c r="S59" i="46"/>
  <c r="R59" i="46"/>
  <c r="Q59" i="46"/>
  <c r="P59" i="46"/>
  <c r="O59" i="46"/>
  <c r="N59" i="46"/>
  <c r="M59" i="46"/>
  <c r="L59" i="46"/>
  <c r="K59" i="46"/>
  <c r="J59" i="46"/>
  <c r="I59" i="46"/>
  <c r="H59" i="46"/>
  <c r="G59" i="46"/>
  <c r="F59" i="46"/>
  <c r="E59" i="46"/>
  <c r="D59" i="46"/>
  <c r="C59" i="46"/>
  <c r="B59" i="46"/>
  <c r="Y58" i="46"/>
  <c r="X58" i="46"/>
  <c r="W58" i="46"/>
  <c r="V58" i="46"/>
  <c r="U58" i="46"/>
  <c r="T58" i="46"/>
  <c r="S58" i="46"/>
  <c r="R58" i="46"/>
  <c r="Q58" i="46"/>
  <c r="P58" i="46"/>
  <c r="O58" i="46"/>
  <c r="N58" i="46"/>
  <c r="M58" i="46"/>
  <c r="L58" i="46"/>
  <c r="K58" i="46"/>
  <c r="J58" i="46"/>
  <c r="I58" i="46"/>
  <c r="H58" i="46"/>
  <c r="G58" i="46"/>
  <c r="F58" i="46"/>
  <c r="E58" i="46"/>
  <c r="D58" i="46"/>
  <c r="C58" i="46"/>
  <c r="B58" i="46"/>
  <c r="Y57" i="46"/>
  <c r="X57" i="46"/>
  <c r="W57" i="46"/>
  <c r="V57" i="46"/>
  <c r="U57" i="46"/>
  <c r="T57" i="46"/>
  <c r="S57" i="46"/>
  <c r="R57" i="46"/>
  <c r="Q57" i="46"/>
  <c r="P57" i="46"/>
  <c r="O57" i="46"/>
  <c r="N57" i="46"/>
  <c r="M57" i="46"/>
  <c r="L57" i="46"/>
  <c r="K57" i="46"/>
  <c r="J57" i="46"/>
  <c r="I57" i="46"/>
  <c r="H57" i="46"/>
  <c r="G57" i="46"/>
  <c r="F57" i="46"/>
  <c r="E57" i="46"/>
  <c r="D57" i="46"/>
  <c r="C57" i="46"/>
  <c r="B57" i="46"/>
  <c r="Y56" i="46"/>
  <c r="X56" i="46"/>
  <c r="W56" i="46"/>
  <c r="V56" i="46"/>
  <c r="U56" i="46"/>
  <c r="T56" i="46"/>
  <c r="S56" i="46"/>
  <c r="R56" i="46"/>
  <c r="Q56" i="46"/>
  <c r="P56" i="46"/>
  <c r="O56" i="46"/>
  <c r="N56" i="46"/>
  <c r="M56" i="46"/>
  <c r="L56" i="46"/>
  <c r="K56" i="46"/>
  <c r="J56" i="46"/>
  <c r="I56" i="46"/>
  <c r="H56" i="46"/>
  <c r="G56" i="46"/>
  <c r="F56" i="46"/>
  <c r="E56" i="46"/>
  <c r="D56" i="46"/>
  <c r="C56" i="46"/>
  <c r="B56" i="46"/>
  <c r="Y55" i="46"/>
  <c r="X55" i="46"/>
  <c r="W55" i="46"/>
  <c r="V55" i="46"/>
  <c r="U55" i="46"/>
  <c r="T55" i="46"/>
  <c r="S55" i="46"/>
  <c r="R55" i="46"/>
  <c r="Q55" i="46"/>
  <c r="P55" i="46"/>
  <c r="O55" i="46"/>
  <c r="N55" i="46"/>
  <c r="M55" i="46"/>
  <c r="L55" i="46"/>
  <c r="K55" i="46"/>
  <c r="J55" i="46"/>
  <c r="I55" i="46"/>
  <c r="H55" i="46"/>
  <c r="G55" i="46"/>
  <c r="F55" i="46"/>
  <c r="E55" i="46"/>
  <c r="D55" i="46"/>
  <c r="C55" i="46"/>
  <c r="B55" i="46"/>
  <c r="Y54" i="46"/>
  <c r="X54" i="46"/>
  <c r="W54" i="46"/>
  <c r="W52" i="46" s="1"/>
  <c r="V54" i="46"/>
  <c r="U54" i="46"/>
  <c r="T54" i="46"/>
  <c r="S54" i="46"/>
  <c r="R54" i="46"/>
  <c r="Q54" i="46"/>
  <c r="P54" i="46"/>
  <c r="O54" i="46"/>
  <c r="N54" i="46"/>
  <c r="M54" i="46"/>
  <c r="L54" i="46"/>
  <c r="K54" i="46"/>
  <c r="J54" i="46"/>
  <c r="I54" i="46"/>
  <c r="H54" i="46"/>
  <c r="G54" i="46"/>
  <c r="F54" i="46"/>
  <c r="E54" i="46"/>
  <c r="D54" i="46"/>
  <c r="C54" i="46"/>
  <c r="B54" i="46"/>
  <c r="Y53" i="46"/>
  <c r="Y52" i="46" s="1"/>
  <c r="X53" i="46"/>
  <c r="X52" i="46" s="1"/>
  <c r="W53" i="46"/>
  <c r="V53" i="46"/>
  <c r="V52" i="46" s="1"/>
  <c r="U53" i="46"/>
  <c r="U52" i="46" s="1"/>
  <c r="T53" i="46"/>
  <c r="T52" i="46" s="1"/>
  <c r="S53" i="46"/>
  <c r="S52" i="46" s="1"/>
  <c r="R53" i="46"/>
  <c r="R52" i="46" s="1"/>
  <c r="Q53" i="46"/>
  <c r="Q52" i="46" s="1"/>
  <c r="P53" i="46"/>
  <c r="P52" i="46" s="1"/>
  <c r="O53" i="46"/>
  <c r="O52" i="46" s="1"/>
  <c r="N53" i="46"/>
  <c r="N52" i="46" s="1"/>
  <c r="M53" i="46"/>
  <c r="M52" i="46" s="1"/>
  <c r="L53" i="46"/>
  <c r="L52" i="46" s="1"/>
  <c r="K53" i="46"/>
  <c r="K52" i="46" s="1"/>
  <c r="J53" i="46"/>
  <c r="J52" i="46" s="1"/>
  <c r="I53" i="46"/>
  <c r="I52" i="46" s="1"/>
  <c r="H53" i="46"/>
  <c r="H52" i="46" s="1"/>
  <c r="G53" i="46"/>
  <c r="G52" i="46" s="1"/>
  <c r="F53" i="46"/>
  <c r="E53" i="46"/>
  <c r="E52" i="46" s="1"/>
  <c r="D53" i="46"/>
  <c r="C53" i="46"/>
  <c r="B53" i="46"/>
  <c r="F52" i="46"/>
  <c r="D52" i="46"/>
  <c r="C52" i="46"/>
  <c r="B52" i="46"/>
  <c r="Y28" i="46"/>
  <c r="X28" i="46"/>
  <c r="W28" i="46"/>
  <c r="V28" i="46"/>
  <c r="U28" i="46"/>
  <c r="T28" i="46"/>
  <c r="S28" i="46"/>
  <c r="R28" i="46"/>
  <c r="Q28" i="46"/>
  <c r="P28" i="46"/>
  <c r="O28" i="46"/>
  <c r="N28" i="46"/>
  <c r="M28" i="46"/>
  <c r="L28" i="46"/>
  <c r="K28" i="46"/>
  <c r="J28" i="46"/>
  <c r="I28" i="46"/>
  <c r="H28" i="46"/>
  <c r="G28" i="46"/>
  <c r="F28" i="46"/>
  <c r="E28" i="46"/>
  <c r="D28" i="46"/>
  <c r="C28" i="46"/>
  <c r="B28" i="46"/>
  <c r="Y78" i="45"/>
  <c r="X78" i="45"/>
  <c r="W78" i="45"/>
  <c r="V78" i="45"/>
  <c r="U78" i="45"/>
  <c r="T78" i="45"/>
  <c r="S78" i="45"/>
  <c r="R78" i="45"/>
  <c r="Q78" i="45"/>
  <c r="P78" i="45"/>
  <c r="O78" i="45"/>
  <c r="N78" i="45"/>
  <c r="M78" i="45"/>
  <c r="L78" i="45"/>
  <c r="K78" i="45"/>
  <c r="J78" i="45"/>
  <c r="I78" i="45"/>
  <c r="H78" i="45"/>
  <c r="G78" i="45"/>
  <c r="F78" i="45"/>
  <c r="E78" i="45"/>
  <c r="D78" i="45"/>
  <c r="C78" i="45"/>
  <c r="B78" i="45"/>
  <c r="Y76" i="45"/>
  <c r="X76" i="45"/>
  <c r="W76" i="45"/>
  <c r="V76" i="45"/>
  <c r="U76" i="45"/>
  <c r="T76" i="45"/>
  <c r="S76" i="45"/>
  <c r="R76" i="45"/>
  <c r="Q76" i="45"/>
  <c r="P76" i="45"/>
  <c r="O76" i="45"/>
  <c r="N76" i="45"/>
  <c r="M76" i="45"/>
  <c r="L76" i="45"/>
  <c r="K76" i="45"/>
  <c r="J76" i="45"/>
  <c r="I76" i="45"/>
  <c r="H76" i="45"/>
  <c r="G76" i="45"/>
  <c r="F76" i="45"/>
  <c r="E76" i="45"/>
  <c r="D76" i="45"/>
  <c r="C76" i="45"/>
  <c r="B76" i="45"/>
  <c r="Y75" i="45"/>
  <c r="X75" i="45"/>
  <c r="W75" i="45"/>
  <c r="V75" i="45"/>
  <c r="U75" i="45"/>
  <c r="T75" i="45"/>
  <c r="S75" i="45"/>
  <c r="R75" i="45"/>
  <c r="Q75" i="45"/>
  <c r="P75" i="45"/>
  <c r="O75" i="45"/>
  <c r="N75" i="45"/>
  <c r="M75" i="45"/>
  <c r="L75" i="45"/>
  <c r="K75" i="45"/>
  <c r="J75" i="45"/>
  <c r="I75" i="45"/>
  <c r="H75" i="45"/>
  <c r="G75" i="45"/>
  <c r="F75" i="45"/>
  <c r="E75" i="45"/>
  <c r="D75" i="45"/>
  <c r="C75" i="45"/>
  <c r="B75" i="45"/>
  <c r="Y74" i="45"/>
  <c r="X74" i="45"/>
  <c r="W74" i="45"/>
  <c r="V74" i="45"/>
  <c r="U74" i="45"/>
  <c r="T74" i="45"/>
  <c r="S74" i="45"/>
  <c r="R74" i="45"/>
  <c r="Q74" i="45"/>
  <c r="P74" i="45"/>
  <c r="O74" i="45"/>
  <c r="N74" i="45"/>
  <c r="M74" i="45"/>
  <c r="L74" i="45"/>
  <c r="K74" i="45"/>
  <c r="J74" i="45"/>
  <c r="I74" i="45"/>
  <c r="H74" i="45"/>
  <c r="G74" i="45"/>
  <c r="F74" i="45"/>
  <c r="E74" i="45"/>
  <c r="D74" i="45"/>
  <c r="C74" i="45"/>
  <c r="B74" i="45"/>
  <c r="Y73" i="45"/>
  <c r="X73" i="45"/>
  <c r="W73" i="45"/>
  <c r="V73" i="45"/>
  <c r="U73" i="45"/>
  <c r="T73" i="45"/>
  <c r="S73" i="45"/>
  <c r="R73" i="45"/>
  <c r="Q73" i="45"/>
  <c r="P73" i="45"/>
  <c r="O73" i="45"/>
  <c r="N73" i="45"/>
  <c r="M73" i="45"/>
  <c r="L73" i="45"/>
  <c r="K73" i="45"/>
  <c r="J73" i="45"/>
  <c r="I73" i="45"/>
  <c r="H73" i="45"/>
  <c r="G73" i="45"/>
  <c r="F73" i="45"/>
  <c r="E73" i="45"/>
  <c r="D73" i="45"/>
  <c r="C73" i="45"/>
  <c r="B73" i="45"/>
  <c r="Y72" i="45"/>
  <c r="X72" i="45"/>
  <c r="W72" i="45"/>
  <c r="V72" i="45"/>
  <c r="U72" i="45"/>
  <c r="T72" i="45"/>
  <c r="S72" i="45"/>
  <c r="R72" i="45"/>
  <c r="Q72" i="45"/>
  <c r="P72" i="45"/>
  <c r="O72" i="45"/>
  <c r="N72" i="45"/>
  <c r="M72" i="45"/>
  <c r="L72" i="45"/>
  <c r="K72" i="45"/>
  <c r="J72" i="45"/>
  <c r="I72" i="45"/>
  <c r="H72" i="45"/>
  <c r="G72" i="45"/>
  <c r="F72" i="45"/>
  <c r="E72" i="45"/>
  <c r="D72" i="45"/>
  <c r="C72" i="45"/>
  <c r="B72" i="45"/>
  <c r="Y71" i="45"/>
  <c r="X71" i="45"/>
  <c r="W71" i="45"/>
  <c r="V71" i="45"/>
  <c r="U71" i="45"/>
  <c r="T71" i="45"/>
  <c r="S71" i="45"/>
  <c r="R71" i="45"/>
  <c r="Q71" i="45"/>
  <c r="P71" i="45"/>
  <c r="O71" i="45"/>
  <c r="N71" i="45"/>
  <c r="M71" i="45"/>
  <c r="L71" i="45"/>
  <c r="K71" i="45"/>
  <c r="J71" i="45"/>
  <c r="I71" i="45"/>
  <c r="H71" i="45"/>
  <c r="G71" i="45"/>
  <c r="F71" i="45"/>
  <c r="E71" i="45"/>
  <c r="D71" i="45"/>
  <c r="C71" i="45"/>
  <c r="B71" i="45"/>
  <c r="Y70" i="45"/>
  <c r="X70" i="45"/>
  <c r="W70" i="45"/>
  <c r="V70" i="45"/>
  <c r="U70" i="45"/>
  <c r="T70" i="45"/>
  <c r="S70" i="45"/>
  <c r="R70" i="45"/>
  <c r="Q70" i="45"/>
  <c r="P70" i="45"/>
  <c r="O70" i="45"/>
  <c r="N70" i="45"/>
  <c r="M70" i="45"/>
  <c r="L70" i="45"/>
  <c r="K70" i="45"/>
  <c r="J70" i="45"/>
  <c r="I70" i="45"/>
  <c r="H70" i="45"/>
  <c r="G70" i="45"/>
  <c r="F70" i="45"/>
  <c r="E70" i="45"/>
  <c r="D70" i="45"/>
  <c r="C70" i="45"/>
  <c r="B70" i="45"/>
  <c r="Y65" i="45"/>
  <c r="X65" i="45"/>
  <c r="W65" i="45"/>
  <c r="V65" i="45"/>
  <c r="U65" i="45"/>
  <c r="T65" i="45"/>
  <c r="S65" i="45"/>
  <c r="R65" i="45"/>
  <c r="Q65" i="45"/>
  <c r="P65" i="45"/>
  <c r="O65" i="45"/>
  <c r="N65" i="45"/>
  <c r="M65" i="45"/>
  <c r="L65" i="45"/>
  <c r="K65" i="45"/>
  <c r="J65" i="45"/>
  <c r="I65" i="45"/>
  <c r="H65" i="45"/>
  <c r="G65" i="45"/>
  <c r="F65" i="45"/>
  <c r="E65" i="45"/>
  <c r="D65" i="45"/>
  <c r="C65" i="45"/>
  <c r="B65" i="45"/>
  <c r="Y64" i="45"/>
  <c r="X64" i="45"/>
  <c r="W64" i="45"/>
  <c r="V64" i="45"/>
  <c r="U64" i="45"/>
  <c r="T64" i="45"/>
  <c r="S64" i="45"/>
  <c r="R64" i="45"/>
  <c r="Q64" i="45"/>
  <c r="P64" i="45"/>
  <c r="O64" i="45"/>
  <c r="N64" i="45"/>
  <c r="M64" i="45"/>
  <c r="L64" i="45"/>
  <c r="K64" i="45"/>
  <c r="J64" i="45"/>
  <c r="I64" i="45"/>
  <c r="H64" i="45"/>
  <c r="G64" i="45"/>
  <c r="F64" i="45"/>
  <c r="E64" i="45"/>
  <c r="D64" i="45"/>
  <c r="C64" i="45"/>
  <c r="B64" i="45"/>
  <c r="Y63" i="45"/>
  <c r="X63" i="45"/>
  <c r="W63" i="45"/>
  <c r="V63" i="45"/>
  <c r="U63" i="45"/>
  <c r="T63" i="45"/>
  <c r="S63" i="45"/>
  <c r="R63" i="45"/>
  <c r="Q63" i="45"/>
  <c r="P63" i="45"/>
  <c r="O63" i="45"/>
  <c r="N63" i="45"/>
  <c r="M63" i="45"/>
  <c r="L63" i="45"/>
  <c r="K63" i="45"/>
  <c r="J63" i="45"/>
  <c r="I63" i="45"/>
  <c r="H63" i="45"/>
  <c r="G63" i="45"/>
  <c r="F63" i="45"/>
  <c r="E63" i="45"/>
  <c r="D63" i="45"/>
  <c r="C63" i="45"/>
  <c r="B63" i="45"/>
  <c r="Y62" i="45"/>
  <c r="X62" i="45"/>
  <c r="W62" i="45"/>
  <c r="V62" i="45"/>
  <c r="U62" i="45"/>
  <c r="T62" i="45"/>
  <c r="S62" i="45"/>
  <c r="R62" i="45"/>
  <c r="Q62" i="45"/>
  <c r="P62" i="45"/>
  <c r="O62" i="45"/>
  <c r="N62" i="45"/>
  <c r="M62" i="45"/>
  <c r="L62" i="45"/>
  <c r="K62" i="45"/>
  <c r="J62" i="45"/>
  <c r="I62" i="45"/>
  <c r="H62" i="45"/>
  <c r="H52" i="45" s="1"/>
  <c r="G62" i="45"/>
  <c r="F62" i="45"/>
  <c r="E62" i="45"/>
  <c r="D62" i="45"/>
  <c r="C62" i="45"/>
  <c r="B62" i="45"/>
  <c r="Y61" i="45"/>
  <c r="X61" i="45"/>
  <c r="W61" i="45"/>
  <c r="V61" i="45"/>
  <c r="U61" i="45"/>
  <c r="T61" i="45"/>
  <c r="S61" i="45"/>
  <c r="R61" i="45"/>
  <c r="Q61" i="45"/>
  <c r="P61" i="45"/>
  <c r="O61" i="45"/>
  <c r="N61" i="45"/>
  <c r="M61" i="45"/>
  <c r="L61" i="45"/>
  <c r="K61" i="45"/>
  <c r="J61" i="45"/>
  <c r="I61" i="45"/>
  <c r="H61" i="45"/>
  <c r="G61" i="45"/>
  <c r="F61" i="45"/>
  <c r="E61" i="45"/>
  <c r="D61" i="45"/>
  <c r="C61" i="45"/>
  <c r="B61" i="45"/>
  <c r="W60" i="45"/>
  <c r="Y59" i="45"/>
  <c r="X59" i="45"/>
  <c r="W59" i="45"/>
  <c r="V59" i="45"/>
  <c r="U59" i="45"/>
  <c r="T59" i="45"/>
  <c r="S59" i="45"/>
  <c r="R59" i="45"/>
  <c r="Q59" i="45"/>
  <c r="P59" i="45"/>
  <c r="O59" i="45"/>
  <c r="N59" i="45"/>
  <c r="M59" i="45"/>
  <c r="L59" i="45"/>
  <c r="K59" i="45"/>
  <c r="J59" i="45"/>
  <c r="I59" i="45"/>
  <c r="H59" i="45"/>
  <c r="G59" i="45"/>
  <c r="F59" i="45"/>
  <c r="F52" i="45" s="1"/>
  <c r="E59" i="45"/>
  <c r="E52" i="45" s="1"/>
  <c r="D59" i="45"/>
  <c r="C59" i="45"/>
  <c r="C52" i="45" s="1"/>
  <c r="B59" i="45"/>
  <c r="Y58" i="45"/>
  <c r="X58" i="45"/>
  <c r="W58" i="45"/>
  <c r="V58" i="45"/>
  <c r="U58" i="45"/>
  <c r="T58" i="45"/>
  <c r="S58" i="45"/>
  <c r="R58" i="45"/>
  <c r="Q58" i="45"/>
  <c r="P58" i="45"/>
  <c r="O58" i="45"/>
  <c r="N58" i="45"/>
  <c r="M58" i="45"/>
  <c r="L58" i="45"/>
  <c r="K58" i="45"/>
  <c r="J58" i="45"/>
  <c r="I58" i="45"/>
  <c r="H58" i="45"/>
  <c r="G58" i="45"/>
  <c r="F58" i="45"/>
  <c r="E58" i="45"/>
  <c r="D58" i="45"/>
  <c r="C58" i="45"/>
  <c r="B58" i="45"/>
  <c r="Y57" i="45"/>
  <c r="X57" i="45"/>
  <c r="W57" i="45"/>
  <c r="V57" i="45"/>
  <c r="U57" i="45"/>
  <c r="T57" i="45"/>
  <c r="S57" i="45"/>
  <c r="R57" i="45"/>
  <c r="Q57" i="45"/>
  <c r="P57" i="45"/>
  <c r="O57" i="45"/>
  <c r="N57" i="45"/>
  <c r="M57" i="45"/>
  <c r="L57" i="45"/>
  <c r="K57" i="45"/>
  <c r="J57" i="45"/>
  <c r="I57" i="45"/>
  <c r="H57" i="45"/>
  <c r="G57" i="45"/>
  <c r="F57" i="45"/>
  <c r="E57" i="45"/>
  <c r="D57" i="45"/>
  <c r="C57" i="45"/>
  <c r="B57" i="45"/>
  <c r="Y56" i="45"/>
  <c r="X56" i="45"/>
  <c r="W56" i="45"/>
  <c r="V56" i="45"/>
  <c r="U56" i="45"/>
  <c r="T56" i="45"/>
  <c r="S56" i="45"/>
  <c r="R56" i="45"/>
  <c r="Q56" i="45"/>
  <c r="P56" i="45"/>
  <c r="O56" i="45"/>
  <c r="N56" i="45"/>
  <c r="M56" i="45"/>
  <c r="L56" i="45"/>
  <c r="K56" i="45"/>
  <c r="J56" i="45"/>
  <c r="I56" i="45"/>
  <c r="H56" i="45"/>
  <c r="G56" i="45"/>
  <c r="F56" i="45"/>
  <c r="E56" i="45"/>
  <c r="D56" i="45"/>
  <c r="C56" i="45"/>
  <c r="B56" i="45"/>
  <c r="Y55" i="45"/>
  <c r="X55" i="45"/>
  <c r="W55" i="45"/>
  <c r="V55" i="45"/>
  <c r="U55" i="45"/>
  <c r="T55" i="45"/>
  <c r="S55" i="45"/>
  <c r="R55" i="45"/>
  <c r="Q55" i="45"/>
  <c r="P55" i="45"/>
  <c r="O55" i="45"/>
  <c r="N55" i="45"/>
  <c r="M55" i="45"/>
  <c r="L55" i="45"/>
  <c r="K55" i="45"/>
  <c r="J55" i="45"/>
  <c r="I55" i="45"/>
  <c r="H55" i="45"/>
  <c r="G55" i="45"/>
  <c r="F55" i="45"/>
  <c r="E55" i="45"/>
  <c r="D55" i="45"/>
  <c r="C55" i="45"/>
  <c r="B55" i="45"/>
  <c r="Y54" i="45"/>
  <c r="X54" i="45"/>
  <c r="W54" i="45"/>
  <c r="V54" i="45"/>
  <c r="U54" i="45"/>
  <c r="T54" i="45"/>
  <c r="T52" i="45" s="1"/>
  <c r="S54" i="45"/>
  <c r="S52" i="45" s="1"/>
  <c r="R54" i="45"/>
  <c r="R52" i="45" s="1"/>
  <c r="Q54" i="45"/>
  <c r="Q52" i="45" s="1"/>
  <c r="P54" i="45"/>
  <c r="O54" i="45"/>
  <c r="N54" i="45"/>
  <c r="M54" i="45"/>
  <c r="L54" i="45"/>
  <c r="K54" i="45"/>
  <c r="J54" i="45"/>
  <c r="I54" i="45"/>
  <c r="H54" i="45"/>
  <c r="G54" i="45"/>
  <c r="F54" i="45"/>
  <c r="E54" i="45"/>
  <c r="D54" i="45"/>
  <c r="C54" i="45"/>
  <c r="B54" i="45"/>
  <c r="Y53" i="45"/>
  <c r="Y52" i="45" s="1"/>
  <c r="X53" i="45"/>
  <c r="X52" i="45" s="1"/>
  <c r="W53" i="45"/>
  <c r="W52" i="45" s="1"/>
  <c r="V53" i="45"/>
  <c r="V52" i="45" s="1"/>
  <c r="U53" i="45"/>
  <c r="U52" i="45" s="1"/>
  <c r="T53" i="45"/>
  <c r="S53" i="45"/>
  <c r="R53" i="45"/>
  <c r="Q53" i="45"/>
  <c r="P53" i="45"/>
  <c r="P52" i="45" s="1"/>
  <c r="O53" i="45"/>
  <c r="O52" i="45" s="1"/>
  <c r="N53" i="45"/>
  <c r="N52" i="45" s="1"/>
  <c r="M53" i="45"/>
  <c r="M52" i="45" s="1"/>
  <c r="L53" i="45"/>
  <c r="L52" i="45" s="1"/>
  <c r="K53" i="45"/>
  <c r="K52" i="45" s="1"/>
  <c r="J53" i="45"/>
  <c r="J52" i="45" s="1"/>
  <c r="I53" i="45"/>
  <c r="I52" i="45" s="1"/>
  <c r="H53" i="45"/>
  <c r="G53" i="45"/>
  <c r="F53" i="45"/>
  <c r="E53" i="45"/>
  <c r="D53" i="45"/>
  <c r="C53" i="45"/>
  <c r="B53" i="45"/>
  <c r="D52" i="45"/>
  <c r="B52" i="45"/>
  <c r="Y28" i="45"/>
  <c r="X28" i="45"/>
  <c r="W28" i="45"/>
  <c r="W77" i="45" s="1"/>
  <c r="V28" i="45"/>
  <c r="V77" i="45" s="1"/>
  <c r="U28" i="45"/>
  <c r="T28" i="45"/>
  <c r="T77" i="45" s="1"/>
  <c r="S28" i="45"/>
  <c r="R28" i="45"/>
  <c r="R77" i="45" s="1"/>
  <c r="Q28" i="45"/>
  <c r="P28" i="45"/>
  <c r="O28" i="45"/>
  <c r="O77" i="45" s="1"/>
  <c r="N28" i="45"/>
  <c r="N77" i="45" s="1"/>
  <c r="M28" i="45"/>
  <c r="L28" i="45"/>
  <c r="L77" i="45" s="1"/>
  <c r="K28" i="45"/>
  <c r="J28" i="45"/>
  <c r="J77" i="45" s="1"/>
  <c r="I28" i="45"/>
  <c r="H28" i="45"/>
  <c r="G28" i="45"/>
  <c r="G77" i="45" s="1"/>
  <c r="F28" i="45"/>
  <c r="F77" i="45" s="1"/>
  <c r="E28" i="45"/>
  <c r="D28" i="45"/>
  <c r="D77" i="45" s="1"/>
  <c r="C28" i="45"/>
  <c r="B28" i="45"/>
  <c r="B77" i="45" s="1"/>
  <c r="R38" i="44"/>
  <c r="R179" i="4" s="1"/>
  <c r="Y37" i="44"/>
  <c r="X37" i="44"/>
  <c r="W37" i="44"/>
  <c r="V37" i="44"/>
  <c r="U37" i="44"/>
  <c r="T37" i="44"/>
  <c r="S37" i="44"/>
  <c r="R37" i="44"/>
  <c r="Q37" i="44"/>
  <c r="P37" i="44"/>
  <c r="O37" i="44"/>
  <c r="N37" i="44"/>
  <c r="M37" i="44"/>
  <c r="L37" i="44"/>
  <c r="K37" i="44"/>
  <c r="J37" i="44"/>
  <c r="I37" i="44"/>
  <c r="H37" i="44"/>
  <c r="G37" i="44"/>
  <c r="F37" i="44"/>
  <c r="E37" i="44"/>
  <c r="D37" i="44"/>
  <c r="C37" i="44"/>
  <c r="B37" i="44"/>
  <c r="Y36" i="44"/>
  <c r="X36" i="44"/>
  <c r="W36" i="44"/>
  <c r="V36" i="44"/>
  <c r="U36" i="44"/>
  <c r="T36" i="44"/>
  <c r="S36" i="44"/>
  <c r="R36" i="44"/>
  <c r="Q36" i="44"/>
  <c r="P36" i="44"/>
  <c r="O36" i="44"/>
  <c r="N36" i="44"/>
  <c r="M36" i="44"/>
  <c r="L36" i="44"/>
  <c r="K36" i="44"/>
  <c r="J36" i="44"/>
  <c r="I36" i="44"/>
  <c r="H36" i="44"/>
  <c r="G36" i="44"/>
  <c r="F36" i="44"/>
  <c r="E36" i="44"/>
  <c r="D36" i="44"/>
  <c r="C36" i="44"/>
  <c r="B36" i="44"/>
  <c r="Y35" i="44"/>
  <c r="X35" i="44"/>
  <c r="W35" i="44"/>
  <c r="V35" i="44"/>
  <c r="U35" i="44"/>
  <c r="T35" i="44"/>
  <c r="S35" i="44"/>
  <c r="R35" i="44"/>
  <c r="Q35" i="44"/>
  <c r="P35" i="44"/>
  <c r="O35" i="44"/>
  <c r="N35" i="44"/>
  <c r="M35" i="44"/>
  <c r="L35" i="44"/>
  <c r="K35" i="44"/>
  <c r="J35" i="44"/>
  <c r="I35" i="44"/>
  <c r="H35" i="44"/>
  <c r="G35" i="44"/>
  <c r="F35" i="44"/>
  <c r="E35" i="44"/>
  <c r="D35" i="44"/>
  <c r="C35" i="44"/>
  <c r="B35" i="44"/>
  <c r="Y33" i="44"/>
  <c r="Y38" i="44" s="1"/>
  <c r="X33" i="44"/>
  <c r="X38" i="44" s="1"/>
  <c r="X179" i="4" s="1"/>
  <c r="W33" i="44"/>
  <c r="W38" i="44" s="1"/>
  <c r="V33" i="44"/>
  <c r="V38" i="44" s="1"/>
  <c r="U33" i="44"/>
  <c r="U38" i="44" s="1"/>
  <c r="T33" i="44"/>
  <c r="T38" i="44" s="1"/>
  <c r="S33" i="44"/>
  <c r="S38" i="44" s="1"/>
  <c r="R33" i="44"/>
  <c r="Q33" i="44"/>
  <c r="Q38" i="44" s="1"/>
  <c r="Q179" i="4" s="1"/>
  <c r="P33" i="44"/>
  <c r="P38" i="44" s="1"/>
  <c r="P179" i="4" s="1"/>
  <c r="O33" i="44"/>
  <c r="O38" i="44" s="1"/>
  <c r="N33" i="44"/>
  <c r="N124" i="4" s="1"/>
  <c r="M33" i="44"/>
  <c r="M38" i="44" s="1"/>
  <c r="L33" i="44"/>
  <c r="L38" i="44" s="1"/>
  <c r="K33" i="44"/>
  <c r="K38" i="44" s="1"/>
  <c r="J33" i="44"/>
  <c r="J38" i="44" s="1"/>
  <c r="J179" i="4" s="1"/>
  <c r="I33" i="44"/>
  <c r="I38" i="44" s="1"/>
  <c r="I179" i="4" s="1"/>
  <c r="H33" i="44"/>
  <c r="H38" i="44" s="1"/>
  <c r="G33" i="44"/>
  <c r="G38" i="44" s="1"/>
  <c r="F33" i="44"/>
  <c r="F38" i="44" s="1"/>
  <c r="F179" i="4" s="1"/>
  <c r="E33" i="44"/>
  <c r="E38" i="44" s="1"/>
  <c r="D33" i="44"/>
  <c r="D38" i="44" s="1"/>
  <c r="C33" i="44"/>
  <c r="C38" i="44" s="1"/>
  <c r="B33" i="44"/>
  <c r="B38" i="44" s="1"/>
  <c r="Y23" i="44"/>
  <c r="X23" i="44"/>
  <c r="W23" i="44"/>
  <c r="V23" i="44"/>
  <c r="U23" i="44"/>
  <c r="T23" i="44"/>
  <c r="S23" i="44"/>
  <c r="R23" i="44"/>
  <c r="Q23" i="44"/>
  <c r="P23" i="44"/>
  <c r="O23" i="44"/>
  <c r="N23" i="44"/>
  <c r="M23" i="44"/>
  <c r="L23" i="44"/>
  <c r="K23" i="44"/>
  <c r="J23" i="44"/>
  <c r="I23" i="44"/>
  <c r="H23" i="44"/>
  <c r="G23" i="44"/>
  <c r="F23" i="44"/>
  <c r="E23" i="44"/>
  <c r="D23" i="44"/>
  <c r="C23" i="44"/>
  <c r="B23" i="44"/>
  <c r="Y20" i="44"/>
  <c r="X20" i="44"/>
  <c r="W20" i="44"/>
  <c r="V20" i="44"/>
  <c r="U20" i="44"/>
  <c r="T20" i="44"/>
  <c r="S20" i="44"/>
  <c r="R20" i="44"/>
  <c r="Q20" i="44"/>
  <c r="P20" i="44"/>
  <c r="O20" i="44"/>
  <c r="N20" i="44"/>
  <c r="M20" i="44"/>
  <c r="L20" i="44"/>
  <c r="K20" i="44"/>
  <c r="J20" i="44"/>
  <c r="I20" i="44"/>
  <c r="H20" i="44"/>
  <c r="G20" i="44"/>
  <c r="F20" i="44"/>
  <c r="E20" i="44"/>
  <c r="D20" i="44"/>
  <c r="C20" i="44"/>
  <c r="B20" i="44"/>
  <c r="Y14" i="44"/>
  <c r="X14" i="44"/>
  <c r="W14" i="44"/>
  <c r="V14" i="44"/>
  <c r="U14" i="44"/>
  <c r="T14" i="44"/>
  <c r="S14" i="44"/>
  <c r="R14" i="44"/>
  <c r="Q14" i="44"/>
  <c r="P14" i="44"/>
  <c r="O14" i="44"/>
  <c r="N14" i="44"/>
  <c r="M14" i="44"/>
  <c r="L14" i="44"/>
  <c r="K14" i="44"/>
  <c r="J14" i="44"/>
  <c r="I14" i="44"/>
  <c r="H14" i="44"/>
  <c r="G14" i="44"/>
  <c r="F14" i="44"/>
  <c r="E14" i="44"/>
  <c r="D14" i="44"/>
  <c r="C14" i="44"/>
  <c r="B14" i="44"/>
  <c r="Y9" i="44"/>
  <c r="X9" i="44"/>
  <c r="W9" i="44"/>
  <c r="V9" i="44"/>
  <c r="U9" i="44"/>
  <c r="T9" i="44"/>
  <c r="S9" i="44"/>
  <c r="R9" i="44"/>
  <c r="Q9" i="44"/>
  <c r="P9" i="44"/>
  <c r="O9" i="44"/>
  <c r="N9" i="44"/>
  <c r="M9" i="44"/>
  <c r="L9" i="44"/>
  <c r="K9" i="44"/>
  <c r="J9" i="44"/>
  <c r="I9" i="44"/>
  <c r="H9" i="44"/>
  <c r="G9" i="44"/>
  <c r="F9" i="44"/>
  <c r="E9" i="44"/>
  <c r="D9" i="44"/>
  <c r="C9" i="44"/>
  <c r="B9" i="44"/>
  <c r="Y8" i="44"/>
  <c r="X8" i="44"/>
  <c r="W8" i="44"/>
  <c r="V8" i="44"/>
  <c r="U8" i="44"/>
  <c r="T8" i="44"/>
  <c r="S8" i="44"/>
  <c r="R8" i="44"/>
  <c r="Q8" i="44"/>
  <c r="P8" i="44"/>
  <c r="O8" i="44"/>
  <c r="N8" i="44"/>
  <c r="M8" i="44"/>
  <c r="L8" i="44"/>
  <c r="K8" i="44"/>
  <c r="J8" i="44"/>
  <c r="I8" i="44"/>
  <c r="H8" i="44"/>
  <c r="G8" i="44"/>
  <c r="F8" i="44"/>
  <c r="E8" i="44"/>
  <c r="D8" i="44"/>
  <c r="C8" i="44"/>
  <c r="Y91" i="43"/>
  <c r="X91" i="43"/>
  <c r="W91" i="43"/>
  <c r="V91" i="43"/>
  <c r="U91" i="43"/>
  <c r="T91" i="43"/>
  <c r="S91" i="43"/>
  <c r="R91" i="43"/>
  <c r="Q91" i="43"/>
  <c r="P91" i="43"/>
  <c r="O91" i="43"/>
  <c r="N91" i="43"/>
  <c r="M91" i="43"/>
  <c r="L91" i="43"/>
  <c r="K91" i="43"/>
  <c r="J91" i="43"/>
  <c r="I91" i="43"/>
  <c r="H91" i="43"/>
  <c r="G91" i="43"/>
  <c r="F91" i="43"/>
  <c r="E91" i="43"/>
  <c r="D91" i="43"/>
  <c r="C91" i="43"/>
  <c r="B91" i="43"/>
  <c r="Y89" i="43"/>
  <c r="X89" i="43"/>
  <c r="W89" i="43"/>
  <c r="V89" i="43"/>
  <c r="U89" i="43"/>
  <c r="T89" i="43"/>
  <c r="S89" i="43"/>
  <c r="R89" i="43"/>
  <c r="Q89" i="43"/>
  <c r="P89" i="43"/>
  <c r="O89" i="43"/>
  <c r="N89" i="43"/>
  <c r="M89" i="43"/>
  <c r="L89" i="43"/>
  <c r="K89" i="43"/>
  <c r="J89" i="43"/>
  <c r="I89" i="43"/>
  <c r="H89" i="43"/>
  <c r="G89" i="43"/>
  <c r="F89" i="43"/>
  <c r="E89" i="43"/>
  <c r="D89" i="43"/>
  <c r="C89" i="43"/>
  <c r="B89" i="43"/>
  <c r="Y88" i="43"/>
  <c r="X88" i="43"/>
  <c r="W88" i="43"/>
  <c r="V88" i="43"/>
  <c r="U88" i="43"/>
  <c r="T88" i="43"/>
  <c r="S88" i="43"/>
  <c r="R88" i="43"/>
  <c r="Q88" i="43"/>
  <c r="P88" i="43"/>
  <c r="O88" i="43"/>
  <c r="N88" i="43"/>
  <c r="M88" i="43"/>
  <c r="L88" i="43"/>
  <c r="K88" i="43"/>
  <c r="J88" i="43"/>
  <c r="I88" i="43"/>
  <c r="H88" i="43"/>
  <c r="G88" i="43"/>
  <c r="F88" i="43"/>
  <c r="E88" i="43"/>
  <c r="D88" i="43"/>
  <c r="C88" i="43"/>
  <c r="B88" i="43"/>
  <c r="Y87" i="43"/>
  <c r="X87" i="43"/>
  <c r="W87" i="43"/>
  <c r="V87" i="43"/>
  <c r="U87" i="43"/>
  <c r="T87" i="43"/>
  <c r="S87" i="43"/>
  <c r="R87" i="43"/>
  <c r="Q87" i="43"/>
  <c r="P87" i="43"/>
  <c r="O87" i="43"/>
  <c r="N87" i="43"/>
  <c r="M87" i="43"/>
  <c r="L87" i="43"/>
  <c r="K87" i="43"/>
  <c r="J87" i="43"/>
  <c r="I87" i="43"/>
  <c r="H87" i="43"/>
  <c r="G87" i="43"/>
  <c r="F87" i="43"/>
  <c r="E87" i="43"/>
  <c r="D87" i="43"/>
  <c r="C87" i="43"/>
  <c r="B87" i="43"/>
  <c r="Y86" i="43"/>
  <c r="X86" i="43"/>
  <c r="W86" i="43"/>
  <c r="V86" i="43"/>
  <c r="U86" i="43"/>
  <c r="T86" i="43"/>
  <c r="S86" i="43"/>
  <c r="R86" i="43"/>
  <c r="Q86" i="43"/>
  <c r="P86" i="43"/>
  <c r="O86" i="43"/>
  <c r="N86" i="43"/>
  <c r="M86" i="43"/>
  <c r="L86" i="43"/>
  <c r="K86" i="43"/>
  <c r="J86" i="43"/>
  <c r="I86" i="43"/>
  <c r="H86" i="43"/>
  <c r="G86" i="43"/>
  <c r="F86" i="43"/>
  <c r="E86" i="43"/>
  <c r="D86" i="43"/>
  <c r="C86" i="43"/>
  <c r="B86" i="43"/>
  <c r="Y85" i="43"/>
  <c r="X85" i="43"/>
  <c r="W85" i="43"/>
  <c r="V85" i="43"/>
  <c r="U85" i="43"/>
  <c r="T85" i="43"/>
  <c r="S85" i="43"/>
  <c r="R85" i="43"/>
  <c r="Q85" i="43"/>
  <c r="P85" i="43"/>
  <c r="O85" i="43"/>
  <c r="N85" i="43"/>
  <c r="M85" i="43"/>
  <c r="L85" i="43"/>
  <c r="K85" i="43"/>
  <c r="J85" i="43"/>
  <c r="I85" i="43"/>
  <c r="H85" i="43"/>
  <c r="G85" i="43"/>
  <c r="F85" i="43"/>
  <c r="E85" i="43"/>
  <c r="D85" i="43"/>
  <c r="C85" i="43"/>
  <c r="B85" i="43"/>
  <c r="Y84" i="43"/>
  <c r="X84" i="43"/>
  <c r="W84" i="43"/>
  <c r="V84" i="43"/>
  <c r="U84" i="43"/>
  <c r="T84" i="43"/>
  <c r="S84" i="43"/>
  <c r="R84" i="43"/>
  <c r="Q84" i="43"/>
  <c r="P84" i="43"/>
  <c r="O84" i="43"/>
  <c r="N84" i="43"/>
  <c r="M84" i="43"/>
  <c r="L84" i="43"/>
  <c r="K84" i="43"/>
  <c r="J84" i="43"/>
  <c r="I84" i="43"/>
  <c r="H84" i="43"/>
  <c r="G84" i="43"/>
  <c r="F84" i="43"/>
  <c r="E84" i="43"/>
  <c r="D84" i="43"/>
  <c r="C84" i="43"/>
  <c r="B84" i="43"/>
  <c r="Y83" i="43"/>
  <c r="X83" i="43"/>
  <c r="W83" i="43"/>
  <c r="V83" i="43"/>
  <c r="U83" i="43"/>
  <c r="T83" i="43"/>
  <c r="S83" i="43"/>
  <c r="R83" i="43"/>
  <c r="Q83" i="43"/>
  <c r="P83" i="43"/>
  <c r="O83" i="43"/>
  <c r="N83" i="43"/>
  <c r="M83" i="43"/>
  <c r="L83" i="43"/>
  <c r="K83" i="43"/>
  <c r="J83" i="43"/>
  <c r="I83" i="43"/>
  <c r="H83" i="43"/>
  <c r="G83" i="43"/>
  <c r="F83" i="43"/>
  <c r="E83" i="43"/>
  <c r="D83" i="43"/>
  <c r="C83" i="43"/>
  <c r="B83" i="43"/>
  <c r="Y82" i="43"/>
  <c r="X82" i="43"/>
  <c r="W82" i="43"/>
  <c r="V82" i="43"/>
  <c r="U82" i="43"/>
  <c r="T82" i="43"/>
  <c r="S82" i="43"/>
  <c r="R82" i="43"/>
  <c r="Q82" i="43"/>
  <c r="P82" i="43"/>
  <c r="O82" i="43"/>
  <c r="N82" i="43"/>
  <c r="M82" i="43"/>
  <c r="L82" i="43"/>
  <c r="K82" i="43"/>
  <c r="J82" i="43"/>
  <c r="I82" i="43"/>
  <c r="H82" i="43"/>
  <c r="G82" i="43"/>
  <c r="F82" i="43"/>
  <c r="E82" i="43"/>
  <c r="D82" i="43"/>
  <c r="C82" i="43"/>
  <c r="B82" i="43"/>
  <c r="Y81" i="43"/>
  <c r="X81" i="43"/>
  <c r="W81" i="43"/>
  <c r="V81" i="43"/>
  <c r="U81" i="43"/>
  <c r="T81" i="43"/>
  <c r="S81" i="43"/>
  <c r="R81" i="43"/>
  <c r="Q81" i="43"/>
  <c r="P81" i="43"/>
  <c r="O81" i="43"/>
  <c r="N81" i="43"/>
  <c r="M81" i="43"/>
  <c r="L81" i="43"/>
  <c r="K81" i="43"/>
  <c r="J81" i="43"/>
  <c r="I81" i="43"/>
  <c r="H81" i="43"/>
  <c r="G81" i="43"/>
  <c r="F81" i="43"/>
  <c r="E81" i="43"/>
  <c r="D81" i="43"/>
  <c r="C81" i="43"/>
  <c r="B81" i="43"/>
  <c r="Y77" i="43"/>
  <c r="X77" i="43"/>
  <c r="W77" i="43"/>
  <c r="V77" i="43"/>
  <c r="U77" i="43"/>
  <c r="T77" i="43"/>
  <c r="S77" i="43"/>
  <c r="R77" i="43"/>
  <c r="Q77" i="43"/>
  <c r="P77" i="43"/>
  <c r="O77" i="43"/>
  <c r="N77" i="43"/>
  <c r="M77" i="43"/>
  <c r="L77" i="43"/>
  <c r="K77" i="43"/>
  <c r="J77" i="43"/>
  <c r="I77" i="43"/>
  <c r="H77" i="43"/>
  <c r="G77" i="43"/>
  <c r="F77" i="43"/>
  <c r="E77" i="43"/>
  <c r="D77" i="43"/>
  <c r="C77" i="43"/>
  <c r="B77" i="43"/>
  <c r="Y76" i="43"/>
  <c r="X76" i="43"/>
  <c r="W76" i="43"/>
  <c r="V76" i="43"/>
  <c r="U76" i="43"/>
  <c r="T76" i="43"/>
  <c r="S76" i="43"/>
  <c r="R76" i="43"/>
  <c r="Q76" i="43"/>
  <c r="P76" i="43"/>
  <c r="O76" i="43"/>
  <c r="N76" i="43"/>
  <c r="M76" i="43"/>
  <c r="L76" i="43"/>
  <c r="K76" i="43"/>
  <c r="J76" i="43"/>
  <c r="I76" i="43"/>
  <c r="H76" i="43"/>
  <c r="G76" i="43"/>
  <c r="F76" i="43"/>
  <c r="E76" i="43"/>
  <c r="D76" i="43"/>
  <c r="C76" i="43"/>
  <c r="B76" i="43"/>
  <c r="Y75" i="43"/>
  <c r="X75" i="43"/>
  <c r="W75" i="43"/>
  <c r="V75" i="43"/>
  <c r="U75" i="43"/>
  <c r="T75" i="43"/>
  <c r="S75" i="43"/>
  <c r="R75" i="43"/>
  <c r="Q75" i="43"/>
  <c r="P75" i="43"/>
  <c r="O75" i="43"/>
  <c r="N75" i="43"/>
  <c r="M75" i="43"/>
  <c r="L75" i="43"/>
  <c r="K75" i="43"/>
  <c r="J75" i="43"/>
  <c r="I75" i="43"/>
  <c r="H75" i="43"/>
  <c r="G75" i="43"/>
  <c r="F75" i="43"/>
  <c r="E75" i="43"/>
  <c r="D75" i="43"/>
  <c r="C75" i="43"/>
  <c r="B75" i="43"/>
  <c r="Y74" i="43"/>
  <c r="X74" i="43"/>
  <c r="W74" i="43"/>
  <c r="V74" i="43"/>
  <c r="U74" i="43"/>
  <c r="T74" i="43"/>
  <c r="S74" i="43"/>
  <c r="R74" i="43"/>
  <c r="Q74" i="43"/>
  <c r="P74" i="43"/>
  <c r="O74" i="43"/>
  <c r="N74" i="43"/>
  <c r="N63" i="43" s="1"/>
  <c r="M74" i="43"/>
  <c r="L74" i="43"/>
  <c r="K74" i="43"/>
  <c r="J74" i="43"/>
  <c r="I74" i="43"/>
  <c r="H74" i="43"/>
  <c r="G74" i="43"/>
  <c r="F74" i="43"/>
  <c r="E74" i="43"/>
  <c r="D74" i="43"/>
  <c r="C74" i="43"/>
  <c r="B74" i="43"/>
  <c r="Y73" i="43"/>
  <c r="X73" i="43"/>
  <c r="W73" i="43"/>
  <c r="V73" i="43"/>
  <c r="U73" i="43"/>
  <c r="T73" i="43"/>
  <c r="S73" i="43"/>
  <c r="R73" i="43"/>
  <c r="Q73" i="43"/>
  <c r="P73" i="43"/>
  <c r="O73" i="43"/>
  <c r="N73" i="43"/>
  <c r="M73" i="43"/>
  <c r="M63" i="43" s="1"/>
  <c r="L73" i="43"/>
  <c r="L63" i="43" s="1"/>
  <c r="K73" i="43"/>
  <c r="J73" i="43"/>
  <c r="I73" i="43"/>
  <c r="H73" i="43"/>
  <c r="G73" i="43"/>
  <c r="F73" i="43"/>
  <c r="E73" i="43"/>
  <c r="D73" i="43"/>
  <c r="C73" i="43"/>
  <c r="B73" i="43"/>
  <c r="C72" i="43"/>
  <c r="Y71" i="43"/>
  <c r="X71" i="43"/>
  <c r="W71" i="43"/>
  <c r="V71" i="43"/>
  <c r="U71" i="43"/>
  <c r="T71" i="43"/>
  <c r="S71" i="43"/>
  <c r="R71" i="43"/>
  <c r="Q71" i="43"/>
  <c r="P71" i="43"/>
  <c r="O71" i="43"/>
  <c r="N71" i="43"/>
  <c r="M71" i="43"/>
  <c r="L71" i="43"/>
  <c r="K71" i="43"/>
  <c r="J71" i="43"/>
  <c r="I71" i="43"/>
  <c r="H71" i="43"/>
  <c r="G71" i="43"/>
  <c r="F71" i="43"/>
  <c r="E71" i="43"/>
  <c r="D71" i="43"/>
  <c r="C71" i="43"/>
  <c r="B71" i="43"/>
  <c r="Y70" i="43"/>
  <c r="X70" i="43"/>
  <c r="W70" i="43"/>
  <c r="V70" i="43"/>
  <c r="U70" i="43"/>
  <c r="T70" i="43"/>
  <c r="S70" i="43"/>
  <c r="R70" i="43"/>
  <c r="Q70" i="43"/>
  <c r="P70" i="43"/>
  <c r="O70" i="43"/>
  <c r="N70" i="43"/>
  <c r="M70" i="43"/>
  <c r="L70" i="43"/>
  <c r="K70" i="43"/>
  <c r="J70" i="43"/>
  <c r="I70" i="43"/>
  <c r="H70" i="43"/>
  <c r="G70" i="43"/>
  <c r="F70" i="43"/>
  <c r="E70" i="43"/>
  <c r="D70" i="43"/>
  <c r="C70" i="43"/>
  <c r="B70" i="43"/>
  <c r="Y69" i="43"/>
  <c r="X69" i="43"/>
  <c r="W69" i="43"/>
  <c r="V69" i="43"/>
  <c r="U69" i="43"/>
  <c r="T69" i="43"/>
  <c r="S69" i="43"/>
  <c r="R69" i="43"/>
  <c r="Q69" i="43"/>
  <c r="P69" i="43"/>
  <c r="O69" i="43"/>
  <c r="N69" i="43"/>
  <c r="M69" i="43"/>
  <c r="L69" i="43"/>
  <c r="K69" i="43"/>
  <c r="J69" i="43"/>
  <c r="I69" i="43"/>
  <c r="H69" i="43"/>
  <c r="G69" i="43"/>
  <c r="F69" i="43"/>
  <c r="E69" i="43"/>
  <c r="D69" i="43"/>
  <c r="C69" i="43"/>
  <c r="B69" i="43"/>
  <c r="Y68" i="43"/>
  <c r="X68" i="43"/>
  <c r="W68" i="43"/>
  <c r="V68" i="43"/>
  <c r="U68" i="43"/>
  <c r="T68" i="43"/>
  <c r="S68" i="43"/>
  <c r="R68" i="43"/>
  <c r="Q68" i="43"/>
  <c r="P68" i="43"/>
  <c r="O68" i="43"/>
  <c r="N68" i="43"/>
  <c r="M68" i="43"/>
  <c r="L68" i="43"/>
  <c r="K68" i="43"/>
  <c r="J68" i="43"/>
  <c r="I68" i="43"/>
  <c r="H68" i="43"/>
  <c r="G68" i="43"/>
  <c r="F68" i="43"/>
  <c r="E68" i="43"/>
  <c r="D68" i="43"/>
  <c r="C68" i="43"/>
  <c r="B68" i="43"/>
  <c r="Y67" i="43"/>
  <c r="X67" i="43"/>
  <c r="W67" i="43"/>
  <c r="V67" i="43"/>
  <c r="U67" i="43"/>
  <c r="T67" i="43"/>
  <c r="S67" i="43"/>
  <c r="R67" i="43"/>
  <c r="Q67" i="43"/>
  <c r="P67" i="43"/>
  <c r="O67" i="43"/>
  <c r="N67" i="43"/>
  <c r="M67" i="43"/>
  <c r="L67" i="43"/>
  <c r="K67" i="43"/>
  <c r="J67" i="43"/>
  <c r="I67" i="43"/>
  <c r="H67" i="43"/>
  <c r="G67" i="43"/>
  <c r="F67" i="43"/>
  <c r="E67" i="43"/>
  <c r="D67" i="43"/>
  <c r="C67" i="43"/>
  <c r="B67" i="43"/>
  <c r="Y66" i="43"/>
  <c r="X66" i="43"/>
  <c r="W66" i="43"/>
  <c r="V66" i="43"/>
  <c r="U66" i="43"/>
  <c r="T66" i="43"/>
  <c r="S66" i="43"/>
  <c r="R66" i="43"/>
  <c r="Q66" i="43"/>
  <c r="P66" i="43"/>
  <c r="O66" i="43"/>
  <c r="N66" i="43"/>
  <c r="M66" i="43"/>
  <c r="L66" i="43"/>
  <c r="K66" i="43"/>
  <c r="J66" i="43"/>
  <c r="I66" i="43"/>
  <c r="H66" i="43"/>
  <c r="G66" i="43"/>
  <c r="F66" i="43"/>
  <c r="E66" i="43"/>
  <c r="D66" i="43"/>
  <c r="C66" i="43"/>
  <c r="B66" i="43"/>
  <c r="Y65" i="43"/>
  <c r="X65" i="43"/>
  <c r="W65" i="43"/>
  <c r="V65" i="43"/>
  <c r="U65" i="43"/>
  <c r="T65" i="43"/>
  <c r="S65" i="43"/>
  <c r="R65" i="43"/>
  <c r="Q65" i="43"/>
  <c r="P65" i="43"/>
  <c r="O65" i="43"/>
  <c r="N65" i="43"/>
  <c r="M65" i="43"/>
  <c r="L65" i="43"/>
  <c r="K65" i="43"/>
  <c r="J65" i="43"/>
  <c r="J63" i="43" s="1"/>
  <c r="I65" i="43"/>
  <c r="H65" i="43"/>
  <c r="G65" i="43"/>
  <c r="F65" i="43"/>
  <c r="E65" i="43"/>
  <c r="D65" i="43"/>
  <c r="C65" i="43"/>
  <c r="B65" i="43"/>
  <c r="Y64" i="43"/>
  <c r="Y63" i="43" s="1"/>
  <c r="X64" i="43"/>
  <c r="X63" i="43" s="1"/>
  <c r="W64" i="43"/>
  <c r="W63" i="43" s="1"/>
  <c r="V64" i="43"/>
  <c r="V63" i="43" s="1"/>
  <c r="U64" i="43"/>
  <c r="U63" i="43" s="1"/>
  <c r="T64" i="43"/>
  <c r="T63" i="43" s="1"/>
  <c r="S64" i="43"/>
  <c r="S63" i="43" s="1"/>
  <c r="R64" i="43"/>
  <c r="R63" i="43" s="1"/>
  <c r="Q64" i="43"/>
  <c r="Q63" i="43" s="1"/>
  <c r="P64" i="43"/>
  <c r="P63" i="43" s="1"/>
  <c r="O64" i="43"/>
  <c r="O63" i="43" s="1"/>
  <c r="N64" i="43"/>
  <c r="M64" i="43"/>
  <c r="L64" i="43"/>
  <c r="K64" i="43"/>
  <c r="J64" i="43"/>
  <c r="I64" i="43"/>
  <c r="I63" i="43" s="1"/>
  <c r="H64" i="43"/>
  <c r="H63" i="43" s="1"/>
  <c r="G64" i="43"/>
  <c r="G63" i="43" s="1"/>
  <c r="F64" i="43"/>
  <c r="F63" i="43" s="1"/>
  <c r="E64" i="43"/>
  <c r="E63" i="43" s="1"/>
  <c r="D64" i="43"/>
  <c r="D63" i="43" s="1"/>
  <c r="C64" i="43"/>
  <c r="C63" i="43" s="1"/>
  <c r="B64" i="43"/>
  <c r="B63" i="43" s="1"/>
  <c r="K63" i="43"/>
  <c r="Y39" i="43"/>
  <c r="X39" i="43"/>
  <c r="X72" i="43" s="1"/>
  <c r="W39" i="43"/>
  <c r="W72" i="43" s="1"/>
  <c r="V39" i="43"/>
  <c r="U39" i="43"/>
  <c r="T39" i="43"/>
  <c r="S39" i="43"/>
  <c r="S72" i="43" s="1"/>
  <c r="R39" i="43"/>
  <c r="Q39" i="43"/>
  <c r="P39" i="43"/>
  <c r="P72" i="43" s="1"/>
  <c r="O39" i="43"/>
  <c r="O90" i="43" s="1"/>
  <c r="N39" i="43"/>
  <c r="M39" i="43"/>
  <c r="L39" i="43"/>
  <c r="L90" i="43" s="1"/>
  <c r="K39" i="43"/>
  <c r="K90" i="43" s="1"/>
  <c r="J39" i="43"/>
  <c r="J90" i="43" s="1"/>
  <c r="I39" i="43"/>
  <c r="I90" i="43" s="1"/>
  <c r="H39" i="43"/>
  <c r="H90" i="43" s="1"/>
  <c r="G39" i="43"/>
  <c r="G90" i="43" s="1"/>
  <c r="F39" i="43"/>
  <c r="E39" i="43"/>
  <c r="D39" i="43"/>
  <c r="C39" i="43"/>
  <c r="B39" i="43"/>
  <c r="Y91" i="42"/>
  <c r="X91" i="42"/>
  <c r="W91" i="42"/>
  <c r="V91" i="42"/>
  <c r="U91" i="42"/>
  <c r="T91" i="42"/>
  <c r="S91" i="42"/>
  <c r="R91" i="42"/>
  <c r="Q91" i="42"/>
  <c r="P91" i="42"/>
  <c r="O91" i="42"/>
  <c r="N91" i="42"/>
  <c r="M91" i="42"/>
  <c r="L91" i="42"/>
  <c r="K91" i="42"/>
  <c r="J91" i="42"/>
  <c r="I91" i="42"/>
  <c r="H91" i="42"/>
  <c r="G91" i="42"/>
  <c r="F91" i="42"/>
  <c r="E91" i="42"/>
  <c r="D91" i="42"/>
  <c r="C91" i="42"/>
  <c r="B91" i="42"/>
  <c r="Y89" i="42"/>
  <c r="X89" i="42"/>
  <c r="W89" i="42"/>
  <c r="V89" i="42"/>
  <c r="U89" i="42"/>
  <c r="T89" i="42"/>
  <c r="S89" i="42"/>
  <c r="R89" i="42"/>
  <c r="Q89" i="42"/>
  <c r="P89" i="42"/>
  <c r="O89" i="42"/>
  <c r="N89" i="42"/>
  <c r="M89" i="42"/>
  <c r="L89" i="42"/>
  <c r="K89" i="42"/>
  <c r="J89" i="42"/>
  <c r="I89" i="42"/>
  <c r="H89" i="42"/>
  <c r="G89" i="42"/>
  <c r="F89" i="42"/>
  <c r="E89" i="42"/>
  <c r="D89" i="42"/>
  <c r="C89" i="42"/>
  <c r="B89" i="42"/>
  <c r="Y88" i="42"/>
  <c r="X88" i="42"/>
  <c r="W88" i="42"/>
  <c r="V88" i="42"/>
  <c r="U88" i="42"/>
  <c r="T88" i="42"/>
  <c r="S88" i="42"/>
  <c r="R88" i="42"/>
  <c r="Q88" i="42"/>
  <c r="P88" i="42"/>
  <c r="O88" i="42"/>
  <c r="N88" i="42"/>
  <c r="M88" i="42"/>
  <c r="L88" i="42"/>
  <c r="K88" i="42"/>
  <c r="J88" i="42"/>
  <c r="I88" i="42"/>
  <c r="H88" i="42"/>
  <c r="G88" i="42"/>
  <c r="F88" i="42"/>
  <c r="E88" i="42"/>
  <c r="D88" i="42"/>
  <c r="C88" i="42"/>
  <c r="B88" i="42"/>
  <c r="Y87" i="42"/>
  <c r="X87" i="42"/>
  <c r="W87" i="42"/>
  <c r="V87" i="42"/>
  <c r="U87" i="42"/>
  <c r="T87" i="42"/>
  <c r="S87" i="42"/>
  <c r="R87" i="42"/>
  <c r="Q87" i="42"/>
  <c r="P87" i="42"/>
  <c r="O87" i="42"/>
  <c r="N87" i="42"/>
  <c r="M87" i="42"/>
  <c r="L87" i="42"/>
  <c r="K87" i="42"/>
  <c r="J87" i="42"/>
  <c r="I87" i="42"/>
  <c r="H87" i="42"/>
  <c r="G87" i="42"/>
  <c r="F87" i="42"/>
  <c r="E87" i="42"/>
  <c r="D87" i="42"/>
  <c r="C87" i="42"/>
  <c r="B87" i="42"/>
  <c r="Y86" i="42"/>
  <c r="X86" i="42"/>
  <c r="W86" i="42"/>
  <c r="V86" i="42"/>
  <c r="U86" i="42"/>
  <c r="T86" i="42"/>
  <c r="S86" i="42"/>
  <c r="R86" i="42"/>
  <c r="Q86" i="42"/>
  <c r="P86" i="42"/>
  <c r="O86" i="42"/>
  <c r="N86" i="42"/>
  <c r="M86" i="42"/>
  <c r="L86" i="42"/>
  <c r="K86" i="42"/>
  <c r="J86" i="42"/>
  <c r="I86" i="42"/>
  <c r="H86" i="42"/>
  <c r="G86" i="42"/>
  <c r="F86" i="42"/>
  <c r="E86" i="42"/>
  <c r="D86" i="42"/>
  <c r="C86" i="42"/>
  <c r="B86" i="42"/>
  <c r="Y85" i="42"/>
  <c r="X85" i="42"/>
  <c r="W85" i="42"/>
  <c r="V85" i="42"/>
  <c r="U85" i="42"/>
  <c r="T85" i="42"/>
  <c r="S85" i="42"/>
  <c r="R85" i="42"/>
  <c r="Q85" i="42"/>
  <c r="P85" i="42"/>
  <c r="O85" i="42"/>
  <c r="N85" i="42"/>
  <c r="M85" i="42"/>
  <c r="L85" i="42"/>
  <c r="K85" i="42"/>
  <c r="J85" i="42"/>
  <c r="I85" i="42"/>
  <c r="H85" i="42"/>
  <c r="G85" i="42"/>
  <c r="F85" i="42"/>
  <c r="E85" i="42"/>
  <c r="D85" i="42"/>
  <c r="C85" i="42"/>
  <c r="B85" i="42"/>
  <c r="Y84" i="42"/>
  <c r="X84" i="42"/>
  <c r="W84" i="42"/>
  <c r="V84" i="42"/>
  <c r="U84" i="42"/>
  <c r="T84" i="42"/>
  <c r="S84" i="42"/>
  <c r="R84" i="42"/>
  <c r="Q84" i="42"/>
  <c r="P84" i="42"/>
  <c r="O84" i="42"/>
  <c r="N84" i="42"/>
  <c r="M84" i="42"/>
  <c r="L84" i="42"/>
  <c r="K84" i="42"/>
  <c r="J84" i="42"/>
  <c r="I84" i="42"/>
  <c r="H84" i="42"/>
  <c r="G84" i="42"/>
  <c r="F84" i="42"/>
  <c r="E84" i="42"/>
  <c r="D84" i="42"/>
  <c r="C84" i="42"/>
  <c r="B84" i="42"/>
  <c r="Y83" i="42"/>
  <c r="X83" i="42"/>
  <c r="W83" i="42"/>
  <c r="V83" i="42"/>
  <c r="U83" i="42"/>
  <c r="T83" i="42"/>
  <c r="S83" i="42"/>
  <c r="R83" i="42"/>
  <c r="Q83" i="42"/>
  <c r="P83" i="42"/>
  <c r="O83" i="42"/>
  <c r="N83" i="42"/>
  <c r="M83" i="42"/>
  <c r="L83" i="42"/>
  <c r="K83" i="42"/>
  <c r="J83" i="42"/>
  <c r="I83" i="42"/>
  <c r="H83" i="42"/>
  <c r="G83" i="42"/>
  <c r="F83" i="42"/>
  <c r="E83" i="42"/>
  <c r="D83" i="42"/>
  <c r="C83" i="42"/>
  <c r="B83" i="42"/>
  <c r="Y82" i="42"/>
  <c r="X82" i="42"/>
  <c r="W82" i="42"/>
  <c r="V82" i="42"/>
  <c r="U82" i="42"/>
  <c r="T82" i="42"/>
  <c r="S82" i="42"/>
  <c r="R82" i="42"/>
  <c r="Q82" i="42"/>
  <c r="P82" i="42"/>
  <c r="O82" i="42"/>
  <c r="N82" i="42"/>
  <c r="M82" i="42"/>
  <c r="L82" i="42"/>
  <c r="K82" i="42"/>
  <c r="J82" i="42"/>
  <c r="I82" i="42"/>
  <c r="H82" i="42"/>
  <c r="G82" i="42"/>
  <c r="F82" i="42"/>
  <c r="E82" i="42"/>
  <c r="D82" i="42"/>
  <c r="C82" i="42"/>
  <c r="B82" i="42"/>
  <c r="Y81" i="42"/>
  <c r="X81" i="42"/>
  <c r="W81" i="42"/>
  <c r="V81" i="42"/>
  <c r="U81" i="42"/>
  <c r="T81" i="42"/>
  <c r="S81" i="42"/>
  <c r="R81" i="42"/>
  <c r="Q81" i="42"/>
  <c r="P81" i="42"/>
  <c r="O81" i="42"/>
  <c r="N81" i="42"/>
  <c r="M81" i="42"/>
  <c r="L81" i="42"/>
  <c r="K81" i="42"/>
  <c r="J81" i="42"/>
  <c r="I81" i="42"/>
  <c r="H81" i="42"/>
  <c r="G81" i="42"/>
  <c r="F81" i="42"/>
  <c r="E81" i="42"/>
  <c r="D81" i="42"/>
  <c r="C81" i="42"/>
  <c r="B81" i="42"/>
  <c r="Y77" i="42"/>
  <c r="X77" i="42"/>
  <c r="W77" i="42"/>
  <c r="V77" i="42"/>
  <c r="U77" i="42"/>
  <c r="T77" i="42"/>
  <c r="S77" i="42"/>
  <c r="R77" i="42"/>
  <c r="Q77" i="42"/>
  <c r="P77" i="42"/>
  <c r="O77" i="42"/>
  <c r="N77" i="42"/>
  <c r="M77" i="42"/>
  <c r="L77" i="42"/>
  <c r="K77" i="42"/>
  <c r="J77" i="42"/>
  <c r="I77" i="42"/>
  <c r="H77" i="42"/>
  <c r="G77" i="42"/>
  <c r="F77" i="42"/>
  <c r="E77" i="42"/>
  <c r="D77" i="42"/>
  <c r="C77" i="42"/>
  <c r="B77" i="42"/>
  <c r="Y76" i="42"/>
  <c r="X76" i="42"/>
  <c r="W76" i="42"/>
  <c r="V76" i="42"/>
  <c r="U76" i="42"/>
  <c r="T76" i="42"/>
  <c r="S76" i="42"/>
  <c r="R76" i="42"/>
  <c r="Q76" i="42"/>
  <c r="P76" i="42"/>
  <c r="O76" i="42"/>
  <c r="N76" i="42"/>
  <c r="M76" i="42"/>
  <c r="L76" i="42"/>
  <c r="K76" i="42"/>
  <c r="J76" i="42"/>
  <c r="I76" i="42"/>
  <c r="H76" i="42"/>
  <c r="G76" i="42"/>
  <c r="F76" i="42"/>
  <c r="E76" i="42"/>
  <c r="D76" i="42"/>
  <c r="C76" i="42"/>
  <c r="B76" i="42"/>
  <c r="Y75" i="42"/>
  <c r="X75" i="42"/>
  <c r="W75" i="42"/>
  <c r="V75" i="42"/>
  <c r="U75" i="42"/>
  <c r="T75" i="42"/>
  <c r="S75" i="42"/>
  <c r="R75" i="42"/>
  <c r="Q75" i="42"/>
  <c r="P75" i="42"/>
  <c r="O75" i="42"/>
  <c r="N75" i="42"/>
  <c r="M75" i="42"/>
  <c r="L75" i="42"/>
  <c r="K75" i="42"/>
  <c r="J75" i="42"/>
  <c r="I75" i="42"/>
  <c r="H75" i="42"/>
  <c r="G75" i="42"/>
  <c r="F75" i="42"/>
  <c r="E75" i="42"/>
  <c r="D75" i="42"/>
  <c r="C75" i="42"/>
  <c r="B75" i="42"/>
  <c r="Y74" i="42"/>
  <c r="X74" i="42"/>
  <c r="W74" i="42"/>
  <c r="V74" i="42"/>
  <c r="U74" i="42"/>
  <c r="T74" i="42"/>
  <c r="S74" i="42"/>
  <c r="R74" i="42"/>
  <c r="Q74" i="42"/>
  <c r="P74" i="42"/>
  <c r="O74" i="42"/>
  <c r="N74" i="42"/>
  <c r="M74" i="42"/>
  <c r="L74" i="42"/>
  <c r="K74" i="42"/>
  <c r="J74" i="42"/>
  <c r="I74" i="42"/>
  <c r="H74" i="42"/>
  <c r="G74" i="42"/>
  <c r="F74" i="42"/>
  <c r="E74" i="42"/>
  <c r="D74" i="42"/>
  <c r="C74" i="42"/>
  <c r="B74" i="42"/>
  <c r="Y73" i="42"/>
  <c r="X73" i="42"/>
  <c r="W73" i="42"/>
  <c r="V73" i="42"/>
  <c r="U73" i="42"/>
  <c r="T73" i="42"/>
  <c r="S73" i="42"/>
  <c r="R73" i="42"/>
  <c r="Q73" i="42"/>
  <c r="P73" i="42"/>
  <c r="O73" i="42"/>
  <c r="N73" i="42"/>
  <c r="M73" i="42"/>
  <c r="L73" i="42"/>
  <c r="K73" i="42"/>
  <c r="J73" i="42"/>
  <c r="I73" i="42"/>
  <c r="H73" i="42"/>
  <c r="G73" i="42"/>
  <c r="F73" i="42"/>
  <c r="E73" i="42"/>
  <c r="D73" i="42"/>
  <c r="C73" i="42"/>
  <c r="B73" i="42"/>
  <c r="Y71" i="42"/>
  <c r="X71" i="42"/>
  <c r="W71" i="42"/>
  <c r="V71" i="42"/>
  <c r="U71" i="42"/>
  <c r="T71" i="42"/>
  <c r="S71" i="42"/>
  <c r="R71" i="42"/>
  <c r="Q71" i="42"/>
  <c r="P71" i="42"/>
  <c r="O71" i="42"/>
  <c r="N71" i="42"/>
  <c r="M71" i="42"/>
  <c r="L71" i="42"/>
  <c r="K71" i="42"/>
  <c r="J71" i="42"/>
  <c r="I71" i="42"/>
  <c r="H71" i="42"/>
  <c r="G71" i="42"/>
  <c r="F71" i="42"/>
  <c r="E71" i="42"/>
  <c r="D71" i="42"/>
  <c r="C71" i="42"/>
  <c r="B71" i="42"/>
  <c r="Y70" i="42"/>
  <c r="X70" i="42"/>
  <c r="W70" i="42"/>
  <c r="V70" i="42"/>
  <c r="U70" i="42"/>
  <c r="T70" i="42"/>
  <c r="S70" i="42"/>
  <c r="R70" i="42"/>
  <c r="Q70" i="42"/>
  <c r="P70" i="42"/>
  <c r="O70" i="42"/>
  <c r="N70" i="42"/>
  <c r="M70" i="42"/>
  <c r="L70" i="42"/>
  <c r="K70" i="42"/>
  <c r="J70" i="42"/>
  <c r="I70" i="42"/>
  <c r="H70" i="42"/>
  <c r="G70" i="42"/>
  <c r="F70" i="42"/>
  <c r="E70" i="42"/>
  <c r="D70" i="42"/>
  <c r="C70" i="42"/>
  <c r="B70" i="42"/>
  <c r="Y69" i="42"/>
  <c r="X69" i="42"/>
  <c r="W69" i="42"/>
  <c r="V69" i="42"/>
  <c r="U69" i="42"/>
  <c r="T69" i="42"/>
  <c r="S69" i="42"/>
  <c r="R69" i="42"/>
  <c r="Q69" i="42"/>
  <c r="P69" i="42"/>
  <c r="O69" i="42"/>
  <c r="N69" i="42"/>
  <c r="M69" i="42"/>
  <c r="L69" i="42"/>
  <c r="K69" i="42"/>
  <c r="J69" i="42"/>
  <c r="I69" i="42"/>
  <c r="H69" i="42"/>
  <c r="G69" i="42"/>
  <c r="F69" i="42"/>
  <c r="E69" i="42"/>
  <c r="D69" i="42"/>
  <c r="C69" i="42"/>
  <c r="B69" i="42"/>
  <c r="Y68" i="42"/>
  <c r="X68" i="42"/>
  <c r="W68" i="42"/>
  <c r="V68" i="42"/>
  <c r="U68" i="42"/>
  <c r="T68" i="42"/>
  <c r="S68" i="42"/>
  <c r="R68" i="42"/>
  <c r="Q68" i="42"/>
  <c r="P68" i="42"/>
  <c r="O68" i="42"/>
  <c r="N68" i="42"/>
  <c r="M68" i="42"/>
  <c r="L68" i="42"/>
  <c r="K68" i="42"/>
  <c r="J68" i="42"/>
  <c r="I68" i="42"/>
  <c r="H68" i="42"/>
  <c r="G68" i="42"/>
  <c r="F68" i="42"/>
  <c r="E68" i="42"/>
  <c r="D68" i="42"/>
  <c r="C68" i="42"/>
  <c r="B68" i="42"/>
  <c r="Y67" i="42"/>
  <c r="X67" i="42"/>
  <c r="W67" i="42"/>
  <c r="V67" i="42"/>
  <c r="U67" i="42"/>
  <c r="T67" i="42"/>
  <c r="S67" i="42"/>
  <c r="R67" i="42"/>
  <c r="Q67" i="42"/>
  <c r="P67" i="42"/>
  <c r="O67" i="42"/>
  <c r="N67" i="42"/>
  <c r="M67" i="42"/>
  <c r="L67" i="42"/>
  <c r="K67" i="42"/>
  <c r="J67" i="42"/>
  <c r="I67" i="42"/>
  <c r="H67" i="42"/>
  <c r="G67" i="42"/>
  <c r="F67" i="42"/>
  <c r="E67" i="42"/>
  <c r="D67" i="42"/>
  <c r="C67" i="42"/>
  <c r="B67" i="42"/>
  <c r="Y66" i="42"/>
  <c r="X66" i="42"/>
  <c r="W66" i="42"/>
  <c r="V66" i="42"/>
  <c r="U66" i="42"/>
  <c r="T66" i="42"/>
  <c r="S66" i="42"/>
  <c r="R66" i="42"/>
  <c r="Q66" i="42"/>
  <c r="P66" i="42"/>
  <c r="O66" i="42"/>
  <c r="N66" i="42"/>
  <c r="M66" i="42"/>
  <c r="L66" i="42"/>
  <c r="K66" i="42"/>
  <c r="J66" i="42"/>
  <c r="I66" i="42"/>
  <c r="H66" i="42"/>
  <c r="G66" i="42"/>
  <c r="F66" i="42"/>
  <c r="E66" i="42"/>
  <c r="D66" i="42"/>
  <c r="C66" i="42"/>
  <c r="B66" i="42"/>
  <c r="Y65" i="42"/>
  <c r="Y63" i="42" s="1"/>
  <c r="X65" i="42"/>
  <c r="W65" i="42"/>
  <c r="V65" i="42"/>
  <c r="U65" i="42"/>
  <c r="T65" i="42"/>
  <c r="T63" i="42" s="1"/>
  <c r="S65" i="42"/>
  <c r="R65" i="42"/>
  <c r="Q65" i="42"/>
  <c r="P65" i="42"/>
  <c r="O65" i="42"/>
  <c r="N65" i="42"/>
  <c r="M65" i="42"/>
  <c r="M63" i="42" s="1"/>
  <c r="L65" i="42"/>
  <c r="K65" i="42"/>
  <c r="J65" i="42"/>
  <c r="I65" i="42"/>
  <c r="H65" i="42"/>
  <c r="G65" i="42"/>
  <c r="F65" i="42"/>
  <c r="E65" i="42"/>
  <c r="D65" i="42"/>
  <c r="C65" i="42"/>
  <c r="B65" i="42"/>
  <c r="Y64" i="42"/>
  <c r="X64" i="42"/>
  <c r="X63" i="42" s="1"/>
  <c r="W64" i="42"/>
  <c r="W63" i="42" s="1"/>
  <c r="V64" i="42"/>
  <c r="V63" i="42" s="1"/>
  <c r="U64" i="42"/>
  <c r="U63" i="42" s="1"/>
  <c r="T64" i="42"/>
  <c r="S64" i="42"/>
  <c r="S63" i="42" s="1"/>
  <c r="R64" i="42"/>
  <c r="R63" i="42" s="1"/>
  <c r="Q64" i="42"/>
  <c r="Q63" i="42" s="1"/>
  <c r="P64" i="42"/>
  <c r="P63" i="42" s="1"/>
  <c r="O64" i="42"/>
  <c r="O63" i="42" s="1"/>
  <c r="N64" i="42"/>
  <c r="N63" i="42" s="1"/>
  <c r="M64" i="42"/>
  <c r="L64" i="42"/>
  <c r="L63" i="42" s="1"/>
  <c r="K64" i="42"/>
  <c r="K63" i="42" s="1"/>
  <c r="J64" i="42"/>
  <c r="J63" i="42" s="1"/>
  <c r="I64" i="42"/>
  <c r="I63" i="42" s="1"/>
  <c r="H64" i="42"/>
  <c r="H63" i="42" s="1"/>
  <c r="G64" i="42"/>
  <c r="G63" i="42" s="1"/>
  <c r="F64" i="42"/>
  <c r="F63" i="42" s="1"/>
  <c r="E64" i="42"/>
  <c r="E63" i="42" s="1"/>
  <c r="D64" i="42"/>
  <c r="D63" i="42" s="1"/>
  <c r="C64" i="42"/>
  <c r="C63" i="42" s="1"/>
  <c r="B64" i="42"/>
  <c r="B63" i="42" s="1"/>
  <c r="Y39" i="42"/>
  <c r="Y72" i="42" s="1"/>
  <c r="X39" i="42"/>
  <c r="X90" i="42" s="1"/>
  <c r="W39" i="42"/>
  <c r="V39" i="42"/>
  <c r="V90" i="42" s="1"/>
  <c r="U39" i="42"/>
  <c r="T39" i="42"/>
  <c r="S39" i="42"/>
  <c r="R39" i="42"/>
  <c r="Q39" i="42"/>
  <c r="Q72" i="42" s="1"/>
  <c r="P39" i="42"/>
  <c r="O39" i="42"/>
  <c r="N39" i="42"/>
  <c r="M39" i="42"/>
  <c r="L39" i="42"/>
  <c r="L90" i="42" s="1"/>
  <c r="K39" i="42"/>
  <c r="K90" i="42" s="1"/>
  <c r="J39" i="42"/>
  <c r="J90" i="42" s="1"/>
  <c r="I39" i="42"/>
  <c r="I90" i="42" s="1"/>
  <c r="H39" i="42"/>
  <c r="H90" i="42" s="1"/>
  <c r="G39" i="42"/>
  <c r="G90" i="42" s="1"/>
  <c r="F39" i="42"/>
  <c r="F90" i="42" s="1"/>
  <c r="E39" i="42"/>
  <c r="E90" i="42" s="1"/>
  <c r="D39" i="42"/>
  <c r="D90" i="42" s="1"/>
  <c r="C39" i="42"/>
  <c r="C90" i="42" s="1"/>
  <c r="B39" i="42"/>
  <c r="B90" i="42" s="1"/>
  <c r="Y91" i="41"/>
  <c r="X91" i="41"/>
  <c r="W91" i="41"/>
  <c r="V91" i="41"/>
  <c r="U91" i="41"/>
  <c r="T91" i="41"/>
  <c r="S91" i="41"/>
  <c r="R91" i="41"/>
  <c r="Q91" i="41"/>
  <c r="P91" i="41"/>
  <c r="O91" i="41"/>
  <c r="N91" i="41"/>
  <c r="M91" i="41"/>
  <c r="L91" i="41"/>
  <c r="K91" i="41"/>
  <c r="J91" i="41"/>
  <c r="I91" i="41"/>
  <c r="H91" i="41"/>
  <c r="G91" i="41"/>
  <c r="F91" i="41"/>
  <c r="E91" i="41"/>
  <c r="D91" i="41"/>
  <c r="C91" i="41"/>
  <c r="B91" i="41"/>
  <c r="Y89" i="41"/>
  <c r="X89" i="41"/>
  <c r="W89" i="41"/>
  <c r="V89" i="41"/>
  <c r="U89" i="41"/>
  <c r="T89" i="41"/>
  <c r="S89" i="41"/>
  <c r="R89" i="41"/>
  <c r="Q89" i="41"/>
  <c r="P89" i="41"/>
  <c r="O89" i="41"/>
  <c r="N89" i="41"/>
  <c r="M89" i="41"/>
  <c r="L89" i="41"/>
  <c r="K89" i="41"/>
  <c r="J89" i="41"/>
  <c r="I89" i="41"/>
  <c r="H89" i="41"/>
  <c r="G89" i="41"/>
  <c r="F89" i="41"/>
  <c r="E89" i="41"/>
  <c r="D89" i="41"/>
  <c r="C89" i="41"/>
  <c r="B89" i="41"/>
  <c r="Y88" i="41"/>
  <c r="X88" i="41"/>
  <c r="W88" i="41"/>
  <c r="V88" i="41"/>
  <c r="U88" i="41"/>
  <c r="T88" i="41"/>
  <c r="S88" i="41"/>
  <c r="R88" i="41"/>
  <c r="Q88" i="41"/>
  <c r="P88" i="41"/>
  <c r="O88" i="41"/>
  <c r="N88" i="41"/>
  <c r="M88" i="41"/>
  <c r="L88" i="41"/>
  <c r="K88" i="41"/>
  <c r="J88" i="41"/>
  <c r="I88" i="41"/>
  <c r="H88" i="41"/>
  <c r="G88" i="41"/>
  <c r="F88" i="41"/>
  <c r="E88" i="41"/>
  <c r="D88" i="41"/>
  <c r="C88" i="41"/>
  <c r="B88" i="41"/>
  <c r="Y87" i="41"/>
  <c r="X87" i="41"/>
  <c r="W87" i="41"/>
  <c r="V87" i="41"/>
  <c r="U87" i="41"/>
  <c r="T87" i="41"/>
  <c r="S87" i="41"/>
  <c r="R87" i="41"/>
  <c r="Q87" i="41"/>
  <c r="P87" i="41"/>
  <c r="O87" i="41"/>
  <c r="N87" i="41"/>
  <c r="M87" i="41"/>
  <c r="L87" i="41"/>
  <c r="K87" i="41"/>
  <c r="J87" i="41"/>
  <c r="I87" i="41"/>
  <c r="H87" i="41"/>
  <c r="G87" i="41"/>
  <c r="F87" i="41"/>
  <c r="E87" i="41"/>
  <c r="D87" i="41"/>
  <c r="C87" i="41"/>
  <c r="B87" i="41"/>
  <c r="Y86" i="41"/>
  <c r="X86" i="41"/>
  <c r="W86" i="41"/>
  <c r="V86" i="41"/>
  <c r="U86" i="41"/>
  <c r="T86" i="41"/>
  <c r="S86" i="41"/>
  <c r="R86" i="41"/>
  <c r="Q86" i="41"/>
  <c r="P86" i="41"/>
  <c r="O86" i="41"/>
  <c r="N86" i="41"/>
  <c r="M86" i="41"/>
  <c r="L86" i="41"/>
  <c r="K86" i="41"/>
  <c r="J86" i="41"/>
  <c r="I86" i="41"/>
  <c r="H86" i="41"/>
  <c r="G86" i="41"/>
  <c r="F86" i="41"/>
  <c r="E86" i="41"/>
  <c r="D86" i="41"/>
  <c r="C86" i="41"/>
  <c r="B86" i="41"/>
  <c r="Y85" i="41"/>
  <c r="X85" i="41"/>
  <c r="W85" i="41"/>
  <c r="V85" i="41"/>
  <c r="U85" i="41"/>
  <c r="T85" i="41"/>
  <c r="S85" i="41"/>
  <c r="R85" i="41"/>
  <c r="Q85" i="41"/>
  <c r="P85" i="41"/>
  <c r="O85" i="41"/>
  <c r="N85" i="41"/>
  <c r="M85" i="41"/>
  <c r="L85" i="41"/>
  <c r="K85" i="41"/>
  <c r="J85" i="41"/>
  <c r="I85" i="41"/>
  <c r="H85" i="41"/>
  <c r="G85" i="41"/>
  <c r="F85" i="41"/>
  <c r="E85" i="41"/>
  <c r="D85" i="41"/>
  <c r="C85" i="41"/>
  <c r="B85" i="41"/>
  <c r="Y84" i="41"/>
  <c r="X84" i="41"/>
  <c r="W84" i="41"/>
  <c r="V84" i="41"/>
  <c r="U84" i="41"/>
  <c r="T84" i="41"/>
  <c r="S84" i="41"/>
  <c r="R84" i="41"/>
  <c r="Q84" i="41"/>
  <c r="P84" i="41"/>
  <c r="O84" i="41"/>
  <c r="N84" i="41"/>
  <c r="M84" i="41"/>
  <c r="L84" i="41"/>
  <c r="K84" i="41"/>
  <c r="J84" i="41"/>
  <c r="I84" i="41"/>
  <c r="H84" i="41"/>
  <c r="G84" i="41"/>
  <c r="F84" i="41"/>
  <c r="E84" i="41"/>
  <c r="D84" i="41"/>
  <c r="C84" i="41"/>
  <c r="B84" i="41"/>
  <c r="Y83" i="41"/>
  <c r="X83" i="41"/>
  <c r="W83" i="41"/>
  <c r="V83" i="41"/>
  <c r="U83" i="41"/>
  <c r="T83" i="41"/>
  <c r="S83" i="41"/>
  <c r="R83" i="41"/>
  <c r="Q83" i="41"/>
  <c r="P83" i="41"/>
  <c r="O83" i="41"/>
  <c r="N83" i="41"/>
  <c r="M83" i="41"/>
  <c r="L83" i="41"/>
  <c r="K83" i="41"/>
  <c r="J83" i="41"/>
  <c r="I83" i="41"/>
  <c r="H83" i="41"/>
  <c r="G83" i="41"/>
  <c r="F83" i="41"/>
  <c r="E83" i="41"/>
  <c r="D83" i="41"/>
  <c r="C83" i="41"/>
  <c r="B83" i="41"/>
  <c r="Y82" i="41"/>
  <c r="X82" i="41"/>
  <c r="W82" i="41"/>
  <c r="V82" i="41"/>
  <c r="U82" i="41"/>
  <c r="T82" i="41"/>
  <c r="S82" i="41"/>
  <c r="R82" i="41"/>
  <c r="Q82" i="41"/>
  <c r="P82" i="41"/>
  <c r="O82" i="41"/>
  <c r="N82" i="41"/>
  <c r="M82" i="41"/>
  <c r="L82" i="41"/>
  <c r="K82" i="41"/>
  <c r="J82" i="41"/>
  <c r="I82" i="41"/>
  <c r="H82" i="41"/>
  <c r="G82" i="41"/>
  <c r="F82" i="41"/>
  <c r="E82" i="41"/>
  <c r="D82" i="41"/>
  <c r="C82" i="41"/>
  <c r="B82" i="41"/>
  <c r="Y77" i="41"/>
  <c r="X77" i="41"/>
  <c r="W77" i="41"/>
  <c r="V77" i="41"/>
  <c r="U77" i="41"/>
  <c r="T77" i="41"/>
  <c r="S77" i="41"/>
  <c r="R77" i="41"/>
  <c r="R63" i="41" s="1"/>
  <c r="Q77" i="41"/>
  <c r="P77" i="41"/>
  <c r="O77" i="41"/>
  <c r="N77" i="41"/>
  <c r="M77" i="41"/>
  <c r="L77" i="41"/>
  <c r="K77" i="41"/>
  <c r="J77" i="41"/>
  <c r="I77" i="41"/>
  <c r="H77" i="41"/>
  <c r="G77" i="41"/>
  <c r="F77" i="41"/>
  <c r="E77" i="41"/>
  <c r="D77" i="41"/>
  <c r="C77" i="41"/>
  <c r="B77" i="41"/>
  <c r="Y76" i="41"/>
  <c r="X76" i="41"/>
  <c r="W76" i="41"/>
  <c r="V76" i="41"/>
  <c r="U76" i="41"/>
  <c r="T76" i="41"/>
  <c r="S76" i="41"/>
  <c r="R76" i="41"/>
  <c r="Q76" i="41"/>
  <c r="P76" i="41"/>
  <c r="O76" i="41"/>
  <c r="N76" i="41"/>
  <c r="M76" i="41"/>
  <c r="L76" i="41"/>
  <c r="K76" i="41"/>
  <c r="J76" i="41"/>
  <c r="I76" i="41"/>
  <c r="H76" i="41"/>
  <c r="G76" i="41"/>
  <c r="F76" i="41"/>
  <c r="E76" i="41"/>
  <c r="D76" i="41"/>
  <c r="C76" i="41"/>
  <c r="B76" i="41"/>
  <c r="Y75" i="41"/>
  <c r="X75" i="41"/>
  <c r="W75" i="41"/>
  <c r="V75" i="41"/>
  <c r="U75" i="41"/>
  <c r="T75" i="41"/>
  <c r="S75" i="41"/>
  <c r="R75" i="41"/>
  <c r="Q75" i="41"/>
  <c r="P75" i="41"/>
  <c r="O75" i="41"/>
  <c r="N75" i="41"/>
  <c r="M75" i="41"/>
  <c r="L75" i="41"/>
  <c r="K75" i="41"/>
  <c r="J75" i="41"/>
  <c r="I75" i="41"/>
  <c r="H75" i="41"/>
  <c r="G75" i="41"/>
  <c r="F75" i="41"/>
  <c r="E75" i="41"/>
  <c r="D75" i="41"/>
  <c r="C75" i="41"/>
  <c r="B75" i="41"/>
  <c r="Y74" i="41"/>
  <c r="X74" i="41"/>
  <c r="W74" i="41"/>
  <c r="V74" i="41"/>
  <c r="U74" i="41"/>
  <c r="T74" i="41"/>
  <c r="S74" i="41"/>
  <c r="R74" i="41"/>
  <c r="Q74" i="41"/>
  <c r="P74" i="41"/>
  <c r="O74" i="41"/>
  <c r="N74" i="41"/>
  <c r="M74" i="41"/>
  <c r="L74" i="41"/>
  <c r="K74" i="41"/>
  <c r="J74" i="41"/>
  <c r="I74" i="41"/>
  <c r="H74" i="41"/>
  <c r="G74" i="41"/>
  <c r="F74" i="41"/>
  <c r="E74" i="41"/>
  <c r="D74" i="41"/>
  <c r="C74" i="41"/>
  <c r="B74" i="41"/>
  <c r="Y73" i="41"/>
  <c r="X73" i="41"/>
  <c r="W73" i="41"/>
  <c r="V73" i="41"/>
  <c r="V63" i="41" s="1"/>
  <c r="U73" i="41"/>
  <c r="T73" i="41"/>
  <c r="S73" i="41"/>
  <c r="R73" i="41"/>
  <c r="Q73" i="41"/>
  <c r="P73" i="41"/>
  <c r="O73" i="41"/>
  <c r="N73" i="41"/>
  <c r="M73" i="41"/>
  <c r="L73" i="41"/>
  <c r="K73" i="41"/>
  <c r="J73" i="41"/>
  <c r="I73" i="41"/>
  <c r="H73" i="41"/>
  <c r="G73" i="41"/>
  <c r="F73" i="41"/>
  <c r="E73" i="41"/>
  <c r="D73" i="41"/>
  <c r="C73" i="41"/>
  <c r="B73" i="41"/>
  <c r="J72" i="41"/>
  <c r="B72" i="41"/>
  <c r="Y71" i="41"/>
  <c r="X71" i="41"/>
  <c r="W71" i="41"/>
  <c r="V71" i="41"/>
  <c r="U71" i="41"/>
  <c r="T71" i="41"/>
  <c r="S71" i="41"/>
  <c r="R71" i="41"/>
  <c r="Q71" i="41"/>
  <c r="P71" i="41"/>
  <c r="O71" i="41"/>
  <c r="N71" i="41"/>
  <c r="M71" i="41"/>
  <c r="L71" i="41"/>
  <c r="K71" i="41"/>
  <c r="J71" i="41"/>
  <c r="I71" i="41"/>
  <c r="H71" i="41"/>
  <c r="G71" i="41"/>
  <c r="F71" i="41"/>
  <c r="E71" i="41"/>
  <c r="D71" i="41"/>
  <c r="C71" i="41"/>
  <c r="B71" i="41"/>
  <c r="Y70" i="41"/>
  <c r="X70" i="41"/>
  <c r="W70" i="41"/>
  <c r="V70" i="41"/>
  <c r="U70" i="41"/>
  <c r="T70" i="41"/>
  <c r="S70" i="41"/>
  <c r="R70" i="41"/>
  <c r="Q70" i="41"/>
  <c r="P70" i="41"/>
  <c r="O70" i="41"/>
  <c r="N70" i="41"/>
  <c r="M70" i="41"/>
  <c r="L70" i="41"/>
  <c r="K70" i="41"/>
  <c r="J70" i="41"/>
  <c r="I70" i="41"/>
  <c r="H70" i="41"/>
  <c r="G70" i="41"/>
  <c r="F70" i="41"/>
  <c r="E70" i="41"/>
  <c r="D70" i="41"/>
  <c r="C70" i="41"/>
  <c r="B70" i="41"/>
  <c r="Y69" i="41"/>
  <c r="X69" i="41"/>
  <c r="W69" i="41"/>
  <c r="V69" i="41"/>
  <c r="U69" i="41"/>
  <c r="T69" i="41"/>
  <c r="S69" i="41"/>
  <c r="R69" i="41"/>
  <c r="Q69" i="41"/>
  <c r="P69" i="41"/>
  <c r="O69" i="41"/>
  <c r="N69" i="41"/>
  <c r="M69" i="41"/>
  <c r="L69" i="41"/>
  <c r="K69" i="41"/>
  <c r="J69" i="41"/>
  <c r="I69" i="41"/>
  <c r="H69" i="41"/>
  <c r="G69" i="41"/>
  <c r="F69" i="41"/>
  <c r="E69" i="41"/>
  <c r="D69" i="41"/>
  <c r="C69" i="41"/>
  <c r="B69" i="41"/>
  <c r="Y68" i="41"/>
  <c r="X68" i="41"/>
  <c r="W68" i="41"/>
  <c r="V68" i="41"/>
  <c r="U68" i="41"/>
  <c r="T68" i="41"/>
  <c r="S68" i="41"/>
  <c r="R68" i="41"/>
  <c r="Q68" i="41"/>
  <c r="P68" i="41"/>
  <c r="O68" i="41"/>
  <c r="N68" i="41"/>
  <c r="M68" i="41"/>
  <c r="L68" i="41"/>
  <c r="K68" i="41"/>
  <c r="J68" i="41"/>
  <c r="I68" i="41"/>
  <c r="H68" i="41"/>
  <c r="G68" i="41"/>
  <c r="F68" i="41"/>
  <c r="E68" i="41"/>
  <c r="D68" i="41"/>
  <c r="C68" i="41"/>
  <c r="B68" i="41"/>
  <c r="Y67" i="41"/>
  <c r="X67" i="41"/>
  <c r="W67" i="41"/>
  <c r="V67" i="41"/>
  <c r="U67" i="41"/>
  <c r="T67" i="41"/>
  <c r="S67" i="41"/>
  <c r="R67" i="41"/>
  <c r="Q67" i="41"/>
  <c r="P67" i="41"/>
  <c r="O67" i="41"/>
  <c r="N67" i="41"/>
  <c r="M67" i="41"/>
  <c r="L67" i="41"/>
  <c r="K67" i="41"/>
  <c r="J67" i="41"/>
  <c r="I67" i="41"/>
  <c r="H67" i="41"/>
  <c r="G67" i="41"/>
  <c r="F67" i="41"/>
  <c r="E67" i="41"/>
  <c r="D67" i="41"/>
  <c r="C67" i="41"/>
  <c r="B67" i="41"/>
  <c r="Y66" i="41"/>
  <c r="X66" i="41"/>
  <c r="W66" i="41"/>
  <c r="V66" i="41"/>
  <c r="U66" i="41"/>
  <c r="T66" i="41"/>
  <c r="S66" i="41"/>
  <c r="R66" i="41"/>
  <c r="Q66" i="41"/>
  <c r="P66" i="41"/>
  <c r="O66" i="41"/>
  <c r="N66" i="41"/>
  <c r="M66" i="41"/>
  <c r="L66" i="41"/>
  <c r="K66" i="41"/>
  <c r="J66" i="41"/>
  <c r="I66" i="41"/>
  <c r="H66" i="41"/>
  <c r="G66" i="41"/>
  <c r="F66" i="41"/>
  <c r="E66" i="41"/>
  <c r="D66" i="41"/>
  <c r="D63" i="41" s="1"/>
  <c r="C66" i="41"/>
  <c r="B66" i="41"/>
  <c r="Y65" i="41"/>
  <c r="Y63" i="41" s="1"/>
  <c r="X65" i="41"/>
  <c r="W65" i="41"/>
  <c r="V65" i="41"/>
  <c r="U65" i="41"/>
  <c r="T65" i="41"/>
  <c r="S65" i="41"/>
  <c r="R65" i="41"/>
  <c r="Q65" i="41"/>
  <c r="P65" i="41"/>
  <c r="P63" i="41" s="1"/>
  <c r="O65" i="41"/>
  <c r="N65" i="41"/>
  <c r="N63" i="41" s="1"/>
  <c r="M65" i="41"/>
  <c r="M63" i="41" s="1"/>
  <c r="L65" i="41"/>
  <c r="K65" i="41"/>
  <c r="K63" i="41" s="1"/>
  <c r="J65" i="41"/>
  <c r="I65" i="41"/>
  <c r="H65" i="41"/>
  <c r="G65" i="41"/>
  <c r="F65" i="41"/>
  <c r="E65" i="41"/>
  <c r="D65" i="41"/>
  <c r="C65" i="41"/>
  <c r="C63" i="41" s="1"/>
  <c r="B65" i="41"/>
  <c r="B63" i="41" s="1"/>
  <c r="Y64" i="41"/>
  <c r="X64" i="41"/>
  <c r="X63" i="41" s="1"/>
  <c r="W64" i="41"/>
  <c r="W63" i="41" s="1"/>
  <c r="V64" i="41"/>
  <c r="U64" i="41"/>
  <c r="U63" i="41" s="1"/>
  <c r="T64" i="41"/>
  <c r="S64" i="41"/>
  <c r="R64" i="41"/>
  <c r="Q64" i="41"/>
  <c r="P64" i="41"/>
  <c r="O64" i="41"/>
  <c r="O63" i="41" s="1"/>
  <c r="N64" i="41"/>
  <c r="M64" i="41"/>
  <c r="L64" i="41"/>
  <c r="L63" i="41" s="1"/>
  <c r="K64" i="41"/>
  <c r="J64" i="41"/>
  <c r="J63" i="41" s="1"/>
  <c r="I64" i="41"/>
  <c r="I63" i="41" s="1"/>
  <c r="H64" i="41"/>
  <c r="H63" i="41" s="1"/>
  <c r="G64" i="41"/>
  <c r="G63" i="41" s="1"/>
  <c r="F64" i="41"/>
  <c r="F63" i="41" s="1"/>
  <c r="E64" i="41"/>
  <c r="E63" i="41" s="1"/>
  <c r="D64" i="41"/>
  <c r="C64" i="41"/>
  <c r="B64" i="41"/>
  <c r="T63" i="41"/>
  <c r="S63" i="41"/>
  <c r="Q63" i="41"/>
  <c r="Y39" i="41"/>
  <c r="Y90" i="41" s="1"/>
  <c r="X39" i="41"/>
  <c r="X90" i="41" s="1"/>
  <c r="W39" i="41"/>
  <c r="W90" i="41" s="1"/>
  <c r="V39" i="41"/>
  <c r="V90" i="41" s="1"/>
  <c r="U39" i="41"/>
  <c r="U90" i="41" s="1"/>
  <c r="T39" i="41"/>
  <c r="T90" i="41" s="1"/>
  <c r="S39" i="41"/>
  <c r="S90" i="41" s="1"/>
  <c r="R39" i="41"/>
  <c r="R90" i="41" s="1"/>
  <c r="Q39" i="41"/>
  <c r="Q90" i="41" s="1"/>
  <c r="Q81" i="41" s="1"/>
  <c r="P39" i="41"/>
  <c r="P90" i="41" s="1"/>
  <c r="O39" i="41"/>
  <c r="O90" i="41" s="1"/>
  <c r="O81" i="41" s="1"/>
  <c r="N39" i="41"/>
  <c r="N90" i="41" s="1"/>
  <c r="M39" i="41"/>
  <c r="M90" i="41" s="1"/>
  <c r="M81" i="41" s="1"/>
  <c r="L39" i="41"/>
  <c r="L90" i="41" s="1"/>
  <c r="K39" i="41"/>
  <c r="K90" i="41" s="1"/>
  <c r="J39" i="41"/>
  <c r="J90" i="41" s="1"/>
  <c r="I39" i="41"/>
  <c r="I90" i="41" s="1"/>
  <c r="H39" i="41"/>
  <c r="H90" i="41" s="1"/>
  <c r="G39" i="41"/>
  <c r="G90" i="41" s="1"/>
  <c r="F39" i="41"/>
  <c r="F90" i="41" s="1"/>
  <c r="E39" i="41"/>
  <c r="E90" i="41" s="1"/>
  <c r="D39" i="41"/>
  <c r="D90" i="41" s="1"/>
  <c r="C39" i="41"/>
  <c r="C90" i="41" s="1"/>
  <c r="B39" i="41"/>
  <c r="B90" i="41" s="1"/>
  <c r="Y37" i="40"/>
  <c r="X37" i="40"/>
  <c r="W37" i="40"/>
  <c r="V37" i="40"/>
  <c r="U37" i="40"/>
  <c r="T37" i="40"/>
  <c r="S37" i="40"/>
  <c r="R37" i="40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Y36" i="40"/>
  <c r="X36" i="40"/>
  <c r="W36" i="40"/>
  <c r="V36" i="40"/>
  <c r="U36" i="40"/>
  <c r="T36" i="40"/>
  <c r="S36" i="40"/>
  <c r="R36" i="40"/>
  <c r="Q36" i="40"/>
  <c r="P36" i="40"/>
  <c r="O36" i="40"/>
  <c r="N36" i="40"/>
  <c r="M36" i="40"/>
  <c r="L36" i="40"/>
  <c r="K36" i="40"/>
  <c r="J36" i="40"/>
  <c r="I36" i="40"/>
  <c r="H36" i="40"/>
  <c r="G36" i="40"/>
  <c r="F36" i="40"/>
  <c r="E36" i="40"/>
  <c r="D36" i="40"/>
  <c r="C36" i="40"/>
  <c r="B36" i="40"/>
  <c r="Y35" i="40"/>
  <c r="X35" i="40"/>
  <c r="W35" i="40"/>
  <c r="V35" i="40"/>
  <c r="U35" i="40"/>
  <c r="T35" i="40"/>
  <c r="S35" i="40"/>
  <c r="R35" i="40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Y33" i="40"/>
  <c r="Y38" i="40" s="1"/>
  <c r="Y178" i="4" s="1"/>
  <c r="X33" i="40"/>
  <c r="X38" i="40" s="1"/>
  <c r="W33" i="40"/>
  <c r="W38" i="40" s="1"/>
  <c r="V33" i="40"/>
  <c r="V38" i="40" s="1"/>
  <c r="U33" i="40"/>
  <c r="U38" i="40" s="1"/>
  <c r="T33" i="40"/>
  <c r="T38" i="40" s="1"/>
  <c r="S33" i="40"/>
  <c r="S38" i="40" s="1"/>
  <c r="R33" i="40"/>
  <c r="R38" i="40" s="1"/>
  <c r="Q33" i="40"/>
  <c r="Q38" i="40" s="1"/>
  <c r="P33" i="40"/>
  <c r="P38" i="40" s="1"/>
  <c r="O33" i="40"/>
  <c r="O38" i="40" s="1"/>
  <c r="N33" i="40"/>
  <c r="N38" i="40" s="1"/>
  <c r="M33" i="40"/>
  <c r="M38" i="40" s="1"/>
  <c r="L33" i="40"/>
  <c r="L38" i="40" s="1"/>
  <c r="K33" i="40"/>
  <c r="K38" i="40" s="1"/>
  <c r="J33" i="40"/>
  <c r="J38" i="40" s="1"/>
  <c r="I33" i="40"/>
  <c r="I38" i="40" s="1"/>
  <c r="H33" i="40"/>
  <c r="H38" i="40" s="1"/>
  <c r="G33" i="40"/>
  <c r="G38" i="40" s="1"/>
  <c r="F33" i="40"/>
  <c r="F38" i="40" s="1"/>
  <c r="E33" i="40"/>
  <c r="E38" i="40" s="1"/>
  <c r="D33" i="40"/>
  <c r="D38" i="40" s="1"/>
  <c r="D178" i="4" s="1"/>
  <c r="C33" i="40"/>
  <c r="C38" i="40" s="1"/>
  <c r="B33" i="40"/>
  <c r="B38" i="40" s="1"/>
  <c r="Y23" i="40"/>
  <c r="X23" i="40"/>
  <c r="W23" i="40"/>
  <c r="V23" i="40"/>
  <c r="U23" i="40"/>
  <c r="T23" i="40"/>
  <c r="S23" i="40"/>
  <c r="R23" i="40"/>
  <c r="Q23" i="40"/>
  <c r="P23" i="40"/>
  <c r="O23" i="40"/>
  <c r="N23" i="40"/>
  <c r="M23" i="40"/>
  <c r="L23" i="40"/>
  <c r="K23" i="40"/>
  <c r="J23" i="40"/>
  <c r="I23" i="40"/>
  <c r="H23" i="40"/>
  <c r="G23" i="40"/>
  <c r="F23" i="40"/>
  <c r="E23" i="40"/>
  <c r="D23" i="40"/>
  <c r="C23" i="40"/>
  <c r="B23" i="40"/>
  <c r="Y20" i="40"/>
  <c r="X20" i="40"/>
  <c r="W20" i="40"/>
  <c r="V20" i="40"/>
  <c r="U20" i="40"/>
  <c r="T20" i="40"/>
  <c r="S20" i="40"/>
  <c r="R20" i="40"/>
  <c r="Q20" i="40"/>
  <c r="P20" i="40"/>
  <c r="O20" i="40"/>
  <c r="N20" i="40"/>
  <c r="M20" i="40"/>
  <c r="L20" i="40"/>
  <c r="K20" i="40"/>
  <c r="J20" i="40"/>
  <c r="I20" i="40"/>
  <c r="H20" i="40"/>
  <c r="G20" i="40"/>
  <c r="F20" i="40"/>
  <c r="E20" i="40"/>
  <c r="D20" i="40"/>
  <c r="C20" i="40"/>
  <c r="B20" i="40"/>
  <c r="Y14" i="40"/>
  <c r="X14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H14" i="40"/>
  <c r="G14" i="40"/>
  <c r="F14" i="40"/>
  <c r="E14" i="40"/>
  <c r="D14" i="40"/>
  <c r="C14" i="40"/>
  <c r="B14" i="40"/>
  <c r="Y9" i="40"/>
  <c r="X9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H9" i="40"/>
  <c r="G9" i="40"/>
  <c r="F9" i="40"/>
  <c r="E9" i="40"/>
  <c r="D9" i="40"/>
  <c r="C9" i="40"/>
  <c r="B9" i="40"/>
  <c r="Y8" i="40"/>
  <c r="X8" i="40"/>
  <c r="W8" i="40"/>
  <c r="V8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H8" i="40"/>
  <c r="G8" i="40"/>
  <c r="F8" i="40"/>
  <c r="E8" i="40"/>
  <c r="D8" i="40"/>
  <c r="C8" i="40"/>
  <c r="Y83" i="39"/>
  <c r="X83" i="39"/>
  <c r="W83" i="39"/>
  <c r="V83" i="39"/>
  <c r="U83" i="39"/>
  <c r="T83" i="39"/>
  <c r="S83" i="39"/>
  <c r="R83" i="39"/>
  <c r="Q83" i="39"/>
  <c r="P83" i="39"/>
  <c r="O83" i="39"/>
  <c r="N83" i="39"/>
  <c r="M83" i="39"/>
  <c r="L83" i="39"/>
  <c r="K83" i="39"/>
  <c r="J83" i="39"/>
  <c r="I83" i="39"/>
  <c r="H83" i="39"/>
  <c r="G83" i="39"/>
  <c r="F83" i="39"/>
  <c r="E83" i="39"/>
  <c r="D83" i="39"/>
  <c r="C83" i="39"/>
  <c r="B83" i="39"/>
  <c r="Y82" i="39"/>
  <c r="X82" i="39"/>
  <c r="W82" i="39"/>
  <c r="V82" i="39"/>
  <c r="U82" i="39"/>
  <c r="T82" i="39"/>
  <c r="S82" i="39"/>
  <c r="R82" i="39"/>
  <c r="Q82" i="39"/>
  <c r="P82" i="39"/>
  <c r="O82" i="39"/>
  <c r="N82" i="39"/>
  <c r="M82" i="39"/>
  <c r="L82" i="39"/>
  <c r="K82" i="39"/>
  <c r="J82" i="39"/>
  <c r="I82" i="39"/>
  <c r="H82" i="39"/>
  <c r="G82" i="39"/>
  <c r="F82" i="39"/>
  <c r="E82" i="39"/>
  <c r="D82" i="39"/>
  <c r="C82" i="39"/>
  <c r="B82" i="39"/>
  <c r="Y81" i="39"/>
  <c r="X81" i="39"/>
  <c r="W81" i="39"/>
  <c r="V81" i="39"/>
  <c r="U81" i="39"/>
  <c r="T81" i="39"/>
  <c r="S81" i="39"/>
  <c r="R81" i="39"/>
  <c r="Q81" i="39"/>
  <c r="P81" i="39"/>
  <c r="O81" i="39"/>
  <c r="N81" i="39"/>
  <c r="M81" i="39"/>
  <c r="L81" i="39"/>
  <c r="K81" i="39"/>
  <c r="J81" i="39"/>
  <c r="I81" i="39"/>
  <c r="H81" i="39"/>
  <c r="G81" i="39"/>
  <c r="F81" i="39"/>
  <c r="E81" i="39"/>
  <c r="D81" i="39"/>
  <c r="C81" i="39"/>
  <c r="B81" i="39"/>
  <c r="Y77" i="39"/>
  <c r="X77" i="39"/>
  <c r="W77" i="39"/>
  <c r="V77" i="39"/>
  <c r="U77" i="39"/>
  <c r="T77" i="39"/>
  <c r="S77" i="39"/>
  <c r="R77" i="39"/>
  <c r="Q77" i="39"/>
  <c r="P77" i="39"/>
  <c r="O77" i="39"/>
  <c r="N77" i="39"/>
  <c r="M77" i="39"/>
  <c r="L77" i="39"/>
  <c r="K77" i="39"/>
  <c r="J77" i="39"/>
  <c r="I77" i="39"/>
  <c r="H77" i="39"/>
  <c r="G77" i="39"/>
  <c r="F77" i="39"/>
  <c r="E77" i="39"/>
  <c r="D77" i="39"/>
  <c r="C77" i="39"/>
  <c r="B77" i="39"/>
  <c r="Y76" i="39"/>
  <c r="X76" i="39"/>
  <c r="W76" i="39"/>
  <c r="V76" i="39"/>
  <c r="U76" i="39"/>
  <c r="T76" i="39"/>
  <c r="S76" i="39"/>
  <c r="R76" i="39"/>
  <c r="Q76" i="39"/>
  <c r="P76" i="39"/>
  <c r="O76" i="39"/>
  <c r="N76" i="39"/>
  <c r="M76" i="39"/>
  <c r="L76" i="39"/>
  <c r="K76" i="39"/>
  <c r="J76" i="39"/>
  <c r="I76" i="39"/>
  <c r="H76" i="39"/>
  <c r="G76" i="39"/>
  <c r="F76" i="39"/>
  <c r="E76" i="39"/>
  <c r="D76" i="39"/>
  <c r="C76" i="39"/>
  <c r="B76" i="39"/>
  <c r="Y75" i="39"/>
  <c r="X75" i="39"/>
  <c r="W75" i="39"/>
  <c r="V75" i="39"/>
  <c r="U75" i="39"/>
  <c r="T75" i="39"/>
  <c r="S75" i="39"/>
  <c r="R75" i="39"/>
  <c r="Q75" i="39"/>
  <c r="P75" i="39"/>
  <c r="O75" i="39"/>
  <c r="N75" i="39"/>
  <c r="M75" i="39"/>
  <c r="L75" i="39"/>
  <c r="K75" i="39"/>
  <c r="J75" i="39"/>
  <c r="I75" i="39"/>
  <c r="H75" i="39"/>
  <c r="G75" i="39"/>
  <c r="F75" i="39"/>
  <c r="E75" i="39"/>
  <c r="D75" i="39"/>
  <c r="C75" i="39"/>
  <c r="B75" i="39"/>
  <c r="Y74" i="39"/>
  <c r="X74" i="39"/>
  <c r="W74" i="39"/>
  <c r="V74" i="39"/>
  <c r="U74" i="39"/>
  <c r="T74" i="39"/>
  <c r="S74" i="39"/>
  <c r="R74" i="39"/>
  <c r="Q74" i="39"/>
  <c r="P74" i="39"/>
  <c r="O74" i="39"/>
  <c r="N74" i="39"/>
  <c r="M74" i="39"/>
  <c r="L74" i="39"/>
  <c r="K74" i="39"/>
  <c r="J74" i="39"/>
  <c r="I74" i="39"/>
  <c r="H74" i="39"/>
  <c r="G74" i="39"/>
  <c r="F74" i="39"/>
  <c r="E74" i="39"/>
  <c r="D74" i="39"/>
  <c r="C74" i="39"/>
  <c r="B74" i="39"/>
  <c r="Y73" i="39"/>
  <c r="X73" i="39"/>
  <c r="W73" i="39"/>
  <c r="V73" i="39"/>
  <c r="U73" i="39"/>
  <c r="T73" i="39"/>
  <c r="S73" i="39"/>
  <c r="R73" i="39"/>
  <c r="Q73" i="39"/>
  <c r="P73" i="39"/>
  <c r="O73" i="39"/>
  <c r="N73" i="39"/>
  <c r="M73" i="39"/>
  <c r="L73" i="39"/>
  <c r="K73" i="39"/>
  <c r="J73" i="39"/>
  <c r="I73" i="39"/>
  <c r="H73" i="39"/>
  <c r="G73" i="39"/>
  <c r="F73" i="39"/>
  <c r="E73" i="39"/>
  <c r="D73" i="39"/>
  <c r="C73" i="39"/>
  <c r="B73" i="39"/>
  <c r="Y72" i="39"/>
  <c r="X72" i="39"/>
  <c r="W72" i="39"/>
  <c r="V72" i="39"/>
  <c r="U72" i="39"/>
  <c r="T72" i="39"/>
  <c r="S72" i="39"/>
  <c r="R72" i="39"/>
  <c r="Q72" i="39"/>
  <c r="P72" i="39"/>
  <c r="O72" i="39"/>
  <c r="N72" i="39"/>
  <c r="M72" i="39"/>
  <c r="L72" i="39"/>
  <c r="K72" i="39"/>
  <c r="J72" i="39"/>
  <c r="I72" i="39"/>
  <c r="H72" i="39"/>
  <c r="G72" i="39"/>
  <c r="F72" i="39"/>
  <c r="E72" i="39"/>
  <c r="D72" i="39"/>
  <c r="C72" i="39"/>
  <c r="B72" i="39"/>
  <c r="Y68" i="39"/>
  <c r="X68" i="39"/>
  <c r="W68" i="39"/>
  <c r="V68" i="39"/>
  <c r="U68" i="39"/>
  <c r="T68" i="39"/>
  <c r="S68" i="39"/>
  <c r="R68" i="39"/>
  <c r="Q68" i="39"/>
  <c r="P68" i="39"/>
  <c r="O68" i="39"/>
  <c r="N68" i="39"/>
  <c r="M68" i="39"/>
  <c r="L68" i="39"/>
  <c r="K68" i="39"/>
  <c r="J68" i="39"/>
  <c r="I68" i="39"/>
  <c r="H68" i="39"/>
  <c r="G68" i="39"/>
  <c r="F68" i="39"/>
  <c r="E68" i="39"/>
  <c r="D68" i="39"/>
  <c r="C68" i="39"/>
  <c r="B68" i="39"/>
  <c r="Y67" i="39"/>
  <c r="X67" i="39"/>
  <c r="W67" i="39"/>
  <c r="V67" i="39"/>
  <c r="U67" i="39"/>
  <c r="T67" i="39"/>
  <c r="S67" i="39"/>
  <c r="R67" i="39"/>
  <c r="Q67" i="39"/>
  <c r="P67" i="39"/>
  <c r="O67" i="39"/>
  <c r="N67" i="39"/>
  <c r="M67" i="39"/>
  <c r="L67" i="39"/>
  <c r="K67" i="39"/>
  <c r="J67" i="39"/>
  <c r="I67" i="39"/>
  <c r="H67" i="39"/>
  <c r="G67" i="39"/>
  <c r="F67" i="39"/>
  <c r="E67" i="39"/>
  <c r="D67" i="39"/>
  <c r="C67" i="39"/>
  <c r="B67" i="39"/>
  <c r="Y66" i="39"/>
  <c r="X66" i="39"/>
  <c r="W66" i="39"/>
  <c r="V66" i="39"/>
  <c r="U66" i="39"/>
  <c r="T66" i="39"/>
  <c r="S66" i="39"/>
  <c r="R66" i="39"/>
  <c r="Q66" i="39"/>
  <c r="P66" i="39"/>
  <c r="O66" i="39"/>
  <c r="N66" i="39"/>
  <c r="M66" i="39"/>
  <c r="L66" i="39"/>
  <c r="K66" i="39"/>
  <c r="J66" i="39"/>
  <c r="I66" i="39"/>
  <c r="H66" i="39"/>
  <c r="G66" i="39"/>
  <c r="F66" i="39"/>
  <c r="E66" i="39"/>
  <c r="D66" i="39"/>
  <c r="C66" i="39"/>
  <c r="B66" i="39"/>
  <c r="Y65" i="39"/>
  <c r="X65" i="39"/>
  <c r="W65" i="39"/>
  <c r="V65" i="39"/>
  <c r="U65" i="39"/>
  <c r="T65" i="39"/>
  <c r="S65" i="39"/>
  <c r="R65" i="39"/>
  <c r="Q65" i="39"/>
  <c r="P65" i="39"/>
  <c r="O65" i="39"/>
  <c r="N65" i="39"/>
  <c r="M65" i="39"/>
  <c r="L65" i="39"/>
  <c r="K65" i="39"/>
  <c r="J65" i="39"/>
  <c r="I65" i="39"/>
  <c r="H65" i="39"/>
  <c r="G65" i="39"/>
  <c r="F65" i="39"/>
  <c r="E65" i="39"/>
  <c r="D65" i="39"/>
  <c r="C65" i="39"/>
  <c r="B65" i="39"/>
  <c r="Y64" i="39"/>
  <c r="X64" i="39"/>
  <c r="W64" i="39"/>
  <c r="V64" i="39"/>
  <c r="U64" i="39"/>
  <c r="T64" i="39"/>
  <c r="S64" i="39"/>
  <c r="R64" i="39"/>
  <c r="Q64" i="39"/>
  <c r="P64" i="39"/>
  <c r="O64" i="39"/>
  <c r="N64" i="39"/>
  <c r="M64" i="39"/>
  <c r="L64" i="39"/>
  <c r="K64" i="39"/>
  <c r="J64" i="39"/>
  <c r="I64" i="39"/>
  <c r="H64" i="39"/>
  <c r="G64" i="39"/>
  <c r="F64" i="39"/>
  <c r="E64" i="39"/>
  <c r="D64" i="39"/>
  <c r="C64" i="39"/>
  <c r="B64" i="39"/>
  <c r="V63" i="39"/>
  <c r="Q63" i="39"/>
  <c r="N63" i="39"/>
  <c r="Y62" i="39"/>
  <c r="X62" i="39"/>
  <c r="W62" i="39"/>
  <c r="V62" i="39"/>
  <c r="U62" i="39"/>
  <c r="T62" i="39"/>
  <c r="S62" i="39"/>
  <c r="R62" i="39"/>
  <c r="Q62" i="39"/>
  <c r="P62" i="39"/>
  <c r="O62" i="39"/>
  <c r="N62" i="39"/>
  <c r="M62" i="39"/>
  <c r="L62" i="39"/>
  <c r="K62" i="39"/>
  <c r="J62" i="39"/>
  <c r="I62" i="39"/>
  <c r="H62" i="39"/>
  <c r="G62" i="39"/>
  <c r="F62" i="39"/>
  <c r="E62" i="39"/>
  <c r="D62" i="39"/>
  <c r="C62" i="39"/>
  <c r="B62" i="39"/>
  <c r="B51" i="39" s="1"/>
  <c r="Y61" i="39"/>
  <c r="X61" i="39"/>
  <c r="W61" i="39"/>
  <c r="V61" i="39"/>
  <c r="U61" i="39"/>
  <c r="T61" i="39"/>
  <c r="S61" i="39"/>
  <c r="R61" i="39"/>
  <c r="Q61" i="39"/>
  <c r="P61" i="39"/>
  <c r="O61" i="39"/>
  <c r="N61" i="39"/>
  <c r="M61" i="39"/>
  <c r="L61" i="39"/>
  <c r="K61" i="39"/>
  <c r="J61" i="39"/>
  <c r="I61" i="39"/>
  <c r="H61" i="39"/>
  <c r="G61" i="39"/>
  <c r="F61" i="39"/>
  <c r="E61" i="39"/>
  <c r="D61" i="39"/>
  <c r="C61" i="39"/>
  <c r="B61" i="39"/>
  <c r="Y59" i="39"/>
  <c r="X59" i="39"/>
  <c r="W59" i="39"/>
  <c r="V59" i="39"/>
  <c r="U59" i="39"/>
  <c r="T59" i="39"/>
  <c r="S59" i="39"/>
  <c r="R59" i="39"/>
  <c r="Q59" i="39"/>
  <c r="P59" i="39"/>
  <c r="O59" i="39"/>
  <c r="N59" i="39"/>
  <c r="M59" i="39"/>
  <c r="L59" i="39"/>
  <c r="K59" i="39"/>
  <c r="J59" i="39"/>
  <c r="I59" i="39"/>
  <c r="H59" i="39"/>
  <c r="G59" i="39"/>
  <c r="F59" i="39"/>
  <c r="E59" i="39"/>
  <c r="D59" i="39"/>
  <c r="C59" i="39"/>
  <c r="B59" i="39"/>
  <c r="Y58" i="39"/>
  <c r="X58" i="39"/>
  <c r="W58" i="39"/>
  <c r="V58" i="39"/>
  <c r="U58" i="39"/>
  <c r="T58" i="39"/>
  <c r="S58" i="39"/>
  <c r="R58" i="39"/>
  <c r="Q58" i="39"/>
  <c r="P58" i="39"/>
  <c r="O58" i="39"/>
  <c r="N58" i="39"/>
  <c r="M58" i="39"/>
  <c r="L58" i="39"/>
  <c r="K58" i="39"/>
  <c r="J58" i="39"/>
  <c r="I58" i="39"/>
  <c r="H58" i="39"/>
  <c r="G58" i="39"/>
  <c r="F58" i="39"/>
  <c r="E58" i="39"/>
  <c r="D58" i="39"/>
  <c r="C58" i="39"/>
  <c r="B58" i="39"/>
  <c r="N57" i="39"/>
  <c r="M57" i="39"/>
  <c r="I57" i="39"/>
  <c r="F57" i="39"/>
  <c r="E57" i="39"/>
  <c r="Y56" i="39"/>
  <c r="X56" i="39"/>
  <c r="W56" i="39"/>
  <c r="V56" i="39"/>
  <c r="U56" i="39"/>
  <c r="T56" i="39"/>
  <c r="S56" i="39"/>
  <c r="R56" i="39"/>
  <c r="Q56" i="39"/>
  <c r="P56" i="39"/>
  <c r="O56" i="39"/>
  <c r="N56" i="39"/>
  <c r="M56" i="39"/>
  <c r="L56" i="39"/>
  <c r="K56" i="39"/>
  <c r="J56" i="39"/>
  <c r="I56" i="39"/>
  <c r="H56" i="39"/>
  <c r="G56" i="39"/>
  <c r="F56" i="39"/>
  <c r="E56" i="39"/>
  <c r="D56" i="39"/>
  <c r="C56" i="39"/>
  <c r="B56" i="39"/>
  <c r="Y55" i="39"/>
  <c r="X55" i="39"/>
  <c r="W55" i="39"/>
  <c r="V55" i="39"/>
  <c r="U55" i="39"/>
  <c r="T55" i="39"/>
  <c r="S55" i="39"/>
  <c r="R55" i="39"/>
  <c r="Q55" i="39"/>
  <c r="P55" i="39"/>
  <c r="O55" i="39"/>
  <c r="N55" i="39"/>
  <c r="M55" i="39"/>
  <c r="L55" i="39"/>
  <c r="K55" i="39"/>
  <c r="J55" i="39"/>
  <c r="I55" i="39"/>
  <c r="H55" i="39"/>
  <c r="G55" i="39"/>
  <c r="F55" i="39"/>
  <c r="E55" i="39"/>
  <c r="D55" i="39"/>
  <c r="C55" i="39"/>
  <c r="B55" i="39"/>
  <c r="Y54" i="39"/>
  <c r="X54" i="39"/>
  <c r="W54" i="39"/>
  <c r="V54" i="39"/>
  <c r="U54" i="39"/>
  <c r="T54" i="39"/>
  <c r="S54" i="39"/>
  <c r="R54" i="39"/>
  <c r="Q54" i="39"/>
  <c r="P54" i="39"/>
  <c r="O54" i="39"/>
  <c r="N54" i="39"/>
  <c r="M54" i="39"/>
  <c r="L54" i="39"/>
  <c r="K54" i="39"/>
  <c r="J54" i="39"/>
  <c r="I54" i="39"/>
  <c r="H54" i="39"/>
  <c r="G54" i="39"/>
  <c r="F54" i="39"/>
  <c r="E54" i="39"/>
  <c r="D54" i="39"/>
  <c r="C54" i="39"/>
  <c r="B54" i="39"/>
  <c r="Y53" i="39"/>
  <c r="X53" i="39"/>
  <c r="W53" i="39"/>
  <c r="V53" i="39"/>
  <c r="U53" i="39"/>
  <c r="T53" i="39"/>
  <c r="S53" i="39"/>
  <c r="R53" i="39"/>
  <c r="Q53" i="39"/>
  <c r="P53" i="39"/>
  <c r="O53" i="39"/>
  <c r="N53" i="39"/>
  <c r="M53" i="39"/>
  <c r="L53" i="39"/>
  <c r="K53" i="39"/>
  <c r="J53" i="39"/>
  <c r="I53" i="39"/>
  <c r="H53" i="39"/>
  <c r="G53" i="39"/>
  <c r="F53" i="39"/>
  <c r="E53" i="39"/>
  <c r="D53" i="39"/>
  <c r="C53" i="39"/>
  <c r="B53" i="39"/>
  <c r="Y52" i="39"/>
  <c r="Y51" i="39" s="1"/>
  <c r="X52" i="39"/>
  <c r="X51" i="39" s="1"/>
  <c r="W52" i="39"/>
  <c r="W51" i="39" s="1"/>
  <c r="V52" i="39"/>
  <c r="V51" i="39" s="1"/>
  <c r="U52" i="39"/>
  <c r="U51" i="39" s="1"/>
  <c r="T52" i="39"/>
  <c r="T51" i="39" s="1"/>
  <c r="S52" i="39"/>
  <c r="S51" i="39" s="1"/>
  <c r="R52" i="39"/>
  <c r="R51" i="39" s="1"/>
  <c r="Q52" i="39"/>
  <c r="Q51" i="39" s="1"/>
  <c r="P52" i="39"/>
  <c r="P51" i="39" s="1"/>
  <c r="O52" i="39"/>
  <c r="O51" i="39" s="1"/>
  <c r="N52" i="39"/>
  <c r="N51" i="39" s="1"/>
  <c r="M52" i="39"/>
  <c r="M51" i="39" s="1"/>
  <c r="L52" i="39"/>
  <c r="L51" i="39" s="1"/>
  <c r="K52" i="39"/>
  <c r="K51" i="39" s="1"/>
  <c r="J52" i="39"/>
  <c r="J51" i="39" s="1"/>
  <c r="I52" i="39"/>
  <c r="I51" i="39" s="1"/>
  <c r="H52" i="39"/>
  <c r="H51" i="39" s="1"/>
  <c r="G52" i="39"/>
  <c r="G51" i="39" s="1"/>
  <c r="F52" i="39"/>
  <c r="F51" i="39" s="1"/>
  <c r="E52" i="39"/>
  <c r="E51" i="39" s="1"/>
  <c r="D52" i="39"/>
  <c r="C52" i="39"/>
  <c r="B52" i="39"/>
  <c r="D51" i="39"/>
  <c r="C51" i="39"/>
  <c r="Y27" i="39"/>
  <c r="Y63" i="39" s="1"/>
  <c r="X27" i="39"/>
  <c r="W27" i="39"/>
  <c r="V27" i="39"/>
  <c r="U27" i="39"/>
  <c r="T27" i="39"/>
  <c r="S27" i="39"/>
  <c r="R27" i="39"/>
  <c r="Q27" i="39"/>
  <c r="P27" i="39"/>
  <c r="O27" i="39"/>
  <c r="N27" i="39"/>
  <c r="M27" i="39"/>
  <c r="L27" i="39"/>
  <c r="K27" i="39"/>
  <c r="J27" i="39"/>
  <c r="I27" i="39"/>
  <c r="I63" i="39" s="1"/>
  <c r="H27" i="39"/>
  <c r="G27" i="39"/>
  <c r="F27" i="39"/>
  <c r="F63" i="39" s="1"/>
  <c r="E27" i="39"/>
  <c r="D27" i="39"/>
  <c r="C27" i="39"/>
  <c r="B27" i="39"/>
  <c r="Y24" i="39"/>
  <c r="X24" i="39"/>
  <c r="W24" i="39"/>
  <c r="V24" i="39"/>
  <c r="U24" i="39"/>
  <c r="T24" i="39"/>
  <c r="S24" i="39"/>
  <c r="R24" i="39"/>
  <c r="Q24" i="39"/>
  <c r="P24" i="39"/>
  <c r="O24" i="39"/>
  <c r="N24" i="39"/>
  <c r="M24" i="39"/>
  <c r="L24" i="39"/>
  <c r="K24" i="39"/>
  <c r="J24" i="39"/>
  <c r="I24" i="39"/>
  <c r="H24" i="39"/>
  <c r="G24" i="39"/>
  <c r="F24" i="39"/>
  <c r="E24" i="39"/>
  <c r="D24" i="39"/>
  <c r="C24" i="39"/>
  <c r="B24" i="39"/>
  <c r="Y16" i="39"/>
  <c r="Y57" i="39" s="1"/>
  <c r="X16" i="39"/>
  <c r="W16" i="39"/>
  <c r="V16" i="39"/>
  <c r="V57" i="39" s="1"/>
  <c r="U16" i="39"/>
  <c r="U57" i="39" s="1"/>
  <c r="T16" i="39"/>
  <c r="S16" i="39"/>
  <c r="R16" i="39"/>
  <c r="Q16" i="39"/>
  <c r="Q57" i="39" s="1"/>
  <c r="P16" i="39"/>
  <c r="O16" i="39"/>
  <c r="N16" i="39"/>
  <c r="M16" i="39"/>
  <c r="L16" i="39"/>
  <c r="K16" i="39"/>
  <c r="J16" i="39"/>
  <c r="I16" i="39"/>
  <c r="H16" i="39"/>
  <c r="G16" i="39"/>
  <c r="F16" i="39"/>
  <c r="E16" i="39"/>
  <c r="D16" i="39"/>
  <c r="C16" i="39"/>
  <c r="B16" i="39"/>
  <c r="Y83" i="38"/>
  <c r="X83" i="38"/>
  <c r="W83" i="38"/>
  <c r="V83" i="38"/>
  <c r="U83" i="38"/>
  <c r="T83" i="38"/>
  <c r="S83" i="38"/>
  <c r="R83" i="38"/>
  <c r="Q83" i="38"/>
  <c r="P83" i="38"/>
  <c r="O83" i="38"/>
  <c r="N83" i="38"/>
  <c r="M83" i="38"/>
  <c r="L83" i="38"/>
  <c r="K83" i="38"/>
  <c r="J83" i="38"/>
  <c r="I83" i="38"/>
  <c r="H83" i="38"/>
  <c r="G83" i="38"/>
  <c r="F83" i="38"/>
  <c r="E83" i="38"/>
  <c r="D83" i="38"/>
  <c r="C83" i="38"/>
  <c r="B83" i="38"/>
  <c r="Y82" i="38"/>
  <c r="X82" i="38"/>
  <c r="W82" i="38"/>
  <c r="V82" i="38"/>
  <c r="U82" i="38"/>
  <c r="T82" i="38"/>
  <c r="S82" i="38"/>
  <c r="R82" i="38"/>
  <c r="Q82" i="38"/>
  <c r="P82" i="38"/>
  <c r="O82" i="38"/>
  <c r="N82" i="38"/>
  <c r="M82" i="38"/>
  <c r="L82" i="38"/>
  <c r="K82" i="38"/>
  <c r="J82" i="38"/>
  <c r="I82" i="38"/>
  <c r="H82" i="38"/>
  <c r="G82" i="38"/>
  <c r="F82" i="38"/>
  <c r="E82" i="38"/>
  <c r="D82" i="38"/>
  <c r="C82" i="38"/>
  <c r="B82" i="38"/>
  <c r="Y81" i="38"/>
  <c r="X81" i="38"/>
  <c r="W81" i="38"/>
  <c r="V81" i="38"/>
  <c r="U81" i="38"/>
  <c r="T81" i="38"/>
  <c r="S81" i="38"/>
  <c r="R81" i="38"/>
  <c r="Q81" i="38"/>
  <c r="P81" i="38"/>
  <c r="O81" i="38"/>
  <c r="N81" i="38"/>
  <c r="M81" i="38"/>
  <c r="L81" i="38"/>
  <c r="K81" i="38"/>
  <c r="J81" i="38"/>
  <c r="I81" i="38"/>
  <c r="H81" i="38"/>
  <c r="G81" i="38"/>
  <c r="F81" i="38"/>
  <c r="E81" i="38"/>
  <c r="D81" i="38"/>
  <c r="C81" i="38"/>
  <c r="B81" i="38"/>
  <c r="Y77" i="38"/>
  <c r="X77" i="38"/>
  <c r="W77" i="38"/>
  <c r="V77" i="38"/>
  <c r="U77" i="38"/>
  <c r="T77" i="38"/>
  <c r="S77" i="38"/>
  <c r="R77" i="38"/>
  <c r="Q77" i="38"/>
  <c r="P77" i="38"/>
  <c r="O77" i="38"/>
  <c r="N77" i="38"/>
  <c r="M77" i="38"/>
  <c r="L77" i="38"/>
  <c r="K77" i="38"/>
  <c r="J77" i="38"/>
  <c r="I77" i="38"/>
  <c r="H77" i="38"/>
  <c r="G77" i="38"/>
  <c r="F77" i="38"/>
  <c r="E77" i="38"/>
  <c r="D77" i="38"/>
  <c r="C77" i="38"/>
  <c r="B77" i="38"/>
  <c r="Y76" i="38"/>
  <c r="X76" i="38"/>
  <c r="W76" i="38"/>
  <c r="V76" i="38"/>
  <c r="U76" i="38"/>
  <c r="T76" i="38"/>
  <c r="S76" i="38"/>
  <c r="R76" i="38"/>
  <c r="Q76" i="38"/>
  <c r="P76" i="38"/>
  <c r="O76" i="38"/>
  <c r="N76" i="38"/>
  <c r="M76" i="38"/>
  <c r="L76" i="38"/>
  <c r="K76" i="38"/>
  <c r="J76" i="38"/>
  <c r="I76" i="38"/>
  <c r="H76" i="38"/>
  <c r="G76" i="38"/>
  <c r="F76" i="38"/>
  <c r="E76" i="38"/>
  <c r="D76" i="38"/>
  <c r="C76" i="38"/>
  <c r="B76" i="38"/>
  <c r="Y75" i="38"/>
  <c r="X75" i="38"/>
  <c r="W75" i="38"/>
  <c r="V75" i="38"/>
  <c r="U75" i="38"/>
  <c r="T75" i="38"/>
  <c r="S75" i="38"/>
  <c r="R75" i="38"/>
  <c r="Q75" i="38"/>
  <c r="P75" i="38"/>
  <c r="O75" i="38"/>
  <c r="N75" i="38"/>
  <c r="M75" i="38"/>
  <c r="L75" i="38"/>
  <c r="K75" i="38"/>
  <c r="J75" i="38"/>
  <c r="I75" i="38"/>
  <c r="H75" i="38"/>
  <c r="G75" i="38"/>
  <c r="F75" i="38"/>
  <c r="E75" i="38"/>
  <c r="D75" i="38"/>
  <c r="C75" i="38"/>
  <c r="B75" i="38"/>
  <c r="Y74" i="38"/>
  <c r="X74" i="38"/>
  <c r="W74" i="38"/>
  <c r="V74" i="38"/>
  <c r="U74" i="38"/>
  <c r="T74" i="38"/>
  <c r="S74" i="38"/>
  <c r="R74" i="38"/>
  <c r="Q74" i="38"/>
  <c r="P74" i="38"/>
  <c r="O74" i="38"/>
  <c r="N74" i="38"/>
  <c r="M74" i="38"/>
  <c r="L74" i="38"/>
  <c r="K74" i="38"/>
  <c r="J74" i="38"/>
  <c r="I74" i="38"/>
  <c r="H74" i="38"/>
  <c r="G74" i="38"/>
  <c r="F74" i="38"/>
  <c r="E74" i="38"/>
  <c r="D74" i="38"/>
  <c r="C74" i="38"/>
  <c r="B74" i="38"/>
  <c r="Y73" i="38"/>
  <c r="X73" i="38"/>
  <c r="W73" i="38"/>
  <c r="V73" i="38"/>
  <c r="U73" i="38"/>
  <c r="T73" i="38"/>
  <c r="S73" i="38"/>
  <c r="R73" i="38"/>
  <c r="Q73" i="38"/>
  <c r="P73" i="38"/>
  <c r="O73" i="38"/>
  <c r="N73" i="38"/>
  <c r="M73" i="38"/>
  <c r="L73" i="38"/>
  <c r="K73" i="38"/>
  <c r="J73" i="38"/>
  <c r="I73" i="38"/>
  <c r="H73" i="38"/>
  <c r="G73" i="38"/>
  <c r="F73" i="38"/>
  <c r="E73" i="38"/>
  <c r="D73" i="38"/>
  <c r="C73" i="38"/>
  <c r="B73" i="38"/>
  <c r="Y72" i="38"/>
  <c r="X72" i="38"/>
  <c r="W72" i="38"/>
  <c r="V72" i="38"/>
  <c r="U72" i="38"/>
  <c r="T72" i="38"/>
  <c r="S72" i="38"/>
  <c r="R72" i="38"/>
  <c r="Q72" i="38"/>
  <c r="P72" i="38"/>
  <c r="O72" i="38"/>
  <c r="N72" i="38"/>
  <c r="M72" i="38"/>
  <c r="L72" i="38"/>
  <c r="K72" i="38"/>
  <c r="J72" i="38"/>
  <c r="I72" i="38"/>
  <c r="H72" i="38"/>
  <c r="G72" i="38"/>
  <c r="F72" i="38"/>
  <c r="E72" i="38"/>
  <c r="D72" i="38"/>
  <c r="C72" i="38"/>
  <c r="B72" i="38"/>
  <c r="Y68" i="38"/>
  <c r="X68" i="38"/>
  <c r="W68" i="38"/>
  <c r="V68" i="38"/>
  <c r="U68" i="38"/>
  <c r="T68" i="38"/>
  <c r="S68" i="38"/>
  <c r="R68" i="38"/>
  <c r="Q68" i="38"/>
  <c r="P68" i="38"/>
  <c r="O68" i="38"/>
  <c r="N68" i="38"/>
  <c r="M68" i="38"/>
  <c r="L68" i="38"/>
  <c r="K68" i="38"/>
  <c r="J68" i="38"/>
  <c r="I68" i="38"/>
  <c r="H68" i="38"/>
  <c r="G68" i="38"/>
  <c r="F68" i="38"/>
  <c r="E68" i="38"/>
  <c r="D68" i="38"/>
  <c r="C68" i="38"/>
  <c r="B68" i="38"/>
  <c r="Y67" i="38"/>
  <c r="X67" i="38"/>
  <c r="W67" i="38"/>
  <c r="V67" i="38"/>
  <c r="U67" i="38"/>
  <c r="T67" i="38"/>
  <c r="S67" i="38"/>
  <c r="R67" i="38"/>
  <c r="Q67" i="38"/>
  <c r="P67" i="38"/>
  <c r="O67" i="38"/>
  <c r="N67" i="38"/>
  <c r="M67" i="38"/>
  <c r="L67" i="38"/>
  <c r="K67" i="38"/>
  <c r="J67" i="38"/>
  <c r="I67" i="38"/>
  <c r="H67" i="38"/>
  <c r="G67" i="38"/>
  <c r="F67" i="38"/>
  <c r="E67" i="38"/>
  <c r="D67" i="38"/>
  <c r="C67" i="38"/>
  <c r="B67" i="38"/>
  <c r="Y66" i="38"/>
  <c r="X66" i="38"/>
  <c r="W66" i="38"/>
  <c r="V66" i="38"/>
  <c r="U66" i="38"/>
  <c r="T66" i="38"/>
  <c r="S66" i="38"/>
  <c r="R66" i="38"/>
  <c r="Q66" i="38"/>
  <c r="P66" i="38"/>
  <c r="O66" i="38"/>
  <c r="N66" i="38"/>
  <c r="M66" i="38"/>
  <c r="L66" i="38"/>
  <c r="L51" i="38" s="1"/>
  <c r="K66" i="38"/>
  <c r="J66" i="38"/>
  <c r="I66" i="38"/>
  <c r="H66" i="38"/>
  <c r="G66" i="38"/>
  <c r="F66" i="38"/>
  <c r="E66" i="38"/>
  <c r="D66" i="38"/>
  <c r="C66" i="38"/>
  <c r="B66" i="38"/>
  <c r="Y65" i="38"/>
  <c r="X65" i="38"/>
  <c r="W65" i="38"/>
  <c r="V65" i="38"/>
  <c r="V51" i="38" s="1"/>
  <c r="U65" i="38"/>
  <c r="T65" i="38"/>
  <c r="S65" i="38"/>
  <c r="R65" i="38"/>
  <c r="Q65" i="38"/>
  <c r="P65" i="38"/>
  <c r="O65" i="38"/>
  <c r="N65" i="38"/>
  <c r="M65" i="38"/>
  <c r="L65" i="38"/>
  <c r="K65" i="38"/>
  <c r="J65" i="38"/>
  <c r="I65" i="38"/>
  <c r="H65" i="38"/>
  <c r="G65" i="38"/>
  <c r="F65" i="38"/>
  <c r="E65" i="38"/>
  <c r="D65" i="38"/>
  <c r="C65" i="38"/>
  <c r="B65" i="38"/>
  <c r="Y64" i="38"/>
  <c r="X64" i="38"/>
  <c r="W64" i="38"/>
  <c r="V64" i="38"/>
  <c r="U64" i="38"/>
  <c r="T64" i="38"/>
  <c r="S64" i="38"/>
  <c r="R64" i="38"/>
  <c r="Q64" i="38"/>
  <c r="P64" i="38"/>
  <c r="O64" i="38"/>
  <c r="N64" i="38"/>
  <c r="M64" i="38"/>
  <c r="L64" i="38"/>
  <c r="K64" i="38"/>
  <c r="J64" i="38"/>
  <c r="I64" i="38"/>
  <c r="H64" i="38"/>
  <c r="G64" i="38"/>
  <c r="F64" i="38"/>
  <c r="E64" i="38"/>
  <c r="D64" i="38"/>
  <c r="C64" i="38"/>
  <c r="B64" i="38"/>
  <c r="Y62" i="38"/>
  <c r="X62" i="38"/>
  <c r="W62" i="38"/>
  <c r="V62" i="38"/>
  <c r="U62" i="38"/>
  <c r="T62" i="38"/>
  <c r="S62" i="38"/>
  <c r="R62" i="38"/>
  <c r="Q62" i="38"/>
  <c r="P62" i="38"/>
  <c r="O62" i="38"/>
  <c r="N62" i="38"/>
  <c r="M62" i="38"/>
  <c r="L62" i="38"/>
  <c r="K62" i="38"/>
  <c r="J62" i="38"/>
  <c r="I62" i="38"/>
  <c r="H62" i="38"/>
  <c r="G62" i="38"/>
  <c r="F62" i="38"/>
  <c r="E62" i="38"/>
  <c r="D62" i="38"/>
  <c r="C62" i="38"/>
  <c r="B62" i="38"/>
  <c r="Y61" i="38"/>
  <c r="X61" i="38"/>
  <c r="W61" i="38"/>
  <c r="V61" i="38"/>
  <c r="U61" i="38"/>
  <c r="T61" i="38"/>
  <c r="S61" i="38"/>
  <c r="R61" i="38"/>
  <c r="Q61" i="38"/>
  <c r="P61" i="38"/>
  <c r="O61" i="38"/>
  <c r="N61" i="38"/>
  <c r="M61" i="38"/>
  <c r="L61" i="38"/>
  <c r="K61" i="38"/>
  <c r="K51" i="38" s="1"/>
  <c r="J61" i="38"/>
  <c r="I61" i="38"/>
  <c r="H61" i="38"/>
  <c r="G61" i="38"/>
  <c r="F61" i="38"/>
  <c r="E61" i="38"/>
  <c r="D61" i="38"/>
  <c r="C61" i="38"/>
  <c r="B61" i="38"/>
  <c r="Y59" i="38"/>
  <c r="X59" i="38"/>
  <c r="W59" i="38"/>
  <c r="V59" i="38"/>
  <c r="U59" i="38"/>
  <c r="T59" i="38"/>
  <c r="S59" i="38"/>
  <c r="R59" i="38"/>
  <c r="Q59" i="38"/>
  <c r="P59" i="38"/>
  <c r="O59" i="38"/>
  <c r="N59" i="38"/>
  <c r="M59" i="38"/>
  <c r="L59" i="38"/>
  <c r="K59" i="38"/>
  <c r="J59" i="38"/>
  <c r="I59" i="38"/>
  <c r="H59" i="38"/>
  <c r="G59" i="38"/>
  <c r="F59" i="38"/>
  <c r="E59" i="38"/>
  <c r="D59" i="38"/>
  <c r="C59" i="38"/>
  <c r="B59" i="38"/>
  <c r="Y58" i="38"/>
  <c r="X58" i="38"/>
  <c r="W58" i="38"/>
  <c r="V58" i="38"/>
  <c r="U58" i="38"/>
  <c r="T58" i="38"/>
  <c r="S58" i="38"/>
  <c r="R58" i="38"/>
  <c r="Q58" i="38"/>
  <c r="P58" i="38"/>
  <c r="O58" i="38"/>
  <c r="N58" i="38"/>
  <c r="M58" i="38"/>
  <c r="L58" i="38"/>
  <c r="K58" i="38"/>
  <c r="J58" i="38"/>
  <c r="I58" i="38"/>
  <c r="H58" i="38"/>
  <c r="G58" i="38"/>
  <c r="F58" i="38"/>
  <c r="E58" i="38"/>
  <c r="D58" i="38"/>
  <c r="C58" i="38"/>
  <c r="B58" i="38"/>
  <c r="U57" i="38"/>
  <c r="M57" i="38"/>
  <c r="B57" i="38"/>
  <c r="Y56" i="38"/>
  <c r="X56" i="38"/>
  <c r="W56" i="38"/>
  <c r="V56" i="38"/>
  <c r="U56" i="38"/>
  <c r="T56" i="38"/>
  <c r="S56" i="38"/>
  <c r="R56" i="38"/>
  <c r="Q56" i="38"/>
  <c r="P56" i="38"/>
  <c r="O56" i="38"/>
  <c r="N56" i="38"/>
  <c r="M56" i="38"/>
  <c r="L56" i="38"/>
  <c r="K56" i="38"/>
  <c r="J56" i="38"/>
  <c r="I56" i="38"/>
  <c r="H56" i="38"/>
  <c r="G56" i="38"/>
  <c r="F56" i="38"/>
  <c r="E56" i="38"/>
  <c r="E51" i="38" s="1"/>
  <c r="D56" i="38"/>
  <c r="C56" i="38"/>
  <c r="C51" i="38" s="1"/>
  <c r="B56" i="38"/>
  <c r="Y55" i="38"/>
  <c r="X55" i="38"/>
  <c r="W55" i="38"/>
  <c r="V55" i="38"/>
  <c r="U55" i="38"/>
  <c r="T55" i="38"/>
  <c r="S55" i="38"/>
  <c r="R55" i="38"/>
  <c r="R51" i="38" s="1"/>
  <c r="Q55" i="38"/>
  <c r="P55" i="38"/>
  <c r="O55" i="38"/>
  <c r="N55" i="38"/>
  <c r="M55" i="38"/>
  <c r="L55" i="38"/>
  <c r="K55" i="38"/>
  <c r="J55" i="38"/>
  <c r="I55" i="38"/>
  <c r="H55" i="38"/>
  <c r="G55" i="38"/>
  <c r="F55" i="38"/>
  <c r="E55" i="38"/>
  <c r="D55" i="38"/>
  <c r="C55" i="38"/>
  <c r="B55" i="38"/>
  <c r="Y54" i="38"/>
  <c r="X54" i="38"/>
  <c r="W54" i="38"/>
  <c r="V54" i="38"/>
  <c r="U54" i="38"/>
  <c r="T54" i="38"/>
  <c r="S54" i="38"/>
  <c r="R54" i="38"/>
  <c r="Q54" i="38"/>
  <c r="P54" i="38"/>
  <c r="O54" i="38"/>
  <c r="N54" i="38"/>
  <c r="M54" i="38"/>
  <c r="L54" i="38"/>
  <c r="K54" i="38"/>
  <c r="J54" i="38"/>
  <c r="I54" i="38"/>
  <c r="H54" i="38"/>
  <c r="G54" i="38"/>
  <c r="F54" i="38"/>
  <c r="E54" i="38"/>
  <c r="D54" i="38"/>
  <c r="C54" i="38"/>
  <c r="B54" i="38"/>
  <c r="Y53" i="38"/>
  <c r="X53" i="38"/>
  <c r="W53" i="38"/>
  <c r="W51" i="38" s="1"/>
  <c r="V53" i="38"/>
  <c r="U53" i="38"/>
  <c r="T53" i="38"/>
  <c r="T51" i="38" s="1"/>
  <c r="S53" i="38"/>
  <c r="R53" i="38"/>
  <c r="Q53" i="38"/>
  <c r="P53" i="38"/>
  <c r="O53" i="38"/>
  <c r="N53" i="38"/>
  <c r="M53" i="38"/>
  <c r="L53" i="38"/>
  <c r="K53" i="38"/>
  <c r="J53" i="38"/>
  <c r="J51" i="38" s="1"/>
  <c r="I53" i="38"/>
  <c r="H53" i="38"/>
  <c r="H51" i="38" s="1"/>
  <c r="G53" i="38"/>
  <c r="F53" i="38"/>
  <c r="E53" i="38"/>
  <c r="D53" i="38"/>
  <c r="C53" i="38"/>
  <c r="B53" i="38"/>
  <c r="Y52" i="38"/>
  <c r="Y51" i="38" s="1"/>
  <c r="X52" i="38"/>
  <c r="X51" i="38" s="1"/>
  <c r="W52" i="38"/>
  <c r="V52" i="38"/>
  <c r="U52" i="38"/>
  <c r="U51" i="38" s="1"/>
  <c r="T52" i="38"/>
  <c r="S52" i="38"/>
  <c r="S51" i="38" s="1"/>
  <c r="R52" i="38"/>
  <c r="Q52" i="38"/>
  <c r="Q51" i="38" s="1"/>
  <c r="P52" i="38"/>
  <c r="P51" i="38" s="1"/>
  <c r="O52" i="38"/>
  <c r="O51" i="38" s="1"/>
  <c r="N52" i="38"/>
  <c r="N51" i="38" s="1"/>
  <c r="M52" i="38"/>
  <c r="L52" i="38"/>
  <c r="K52" i="38"/>
  <c r="J52" i="38"/>
  <c r="I52" i="38"/>
  <c r="I51" i="38" s="1"/>
  <c r="H52" i="38"/>
  <c r="G52" i="38"/>
  <c r="G51" i="38" s="1"/>
  <c r="F52" i="38"/>
  <c r="F51" i="38" s="1"/>
  <c r="E52" i="38"/>
  <c r="D52" i="38"/>
  <c r="D51" i="38" s="1"/>
  <c r="C52" i="38"/>
  <c r="B52" i="38"/>
  <c r="B51" i="38" s="1"/>
  <c r="M51" i="38"/>
  <c r="Y27" i="38"/>
  <c r="X27" i="38"/>
  <c r="W27" i="38"/>
  <c r="V27" i="38"/>
  <c r="U27" i="38"/>
  <c r="T27" i="38"/>
  <c r="S27" i="38"/>
  <c r="R27" i="38"/>
  <c r="Q27" i="38"/>
  <c r="P27" i="38"/>
  <c r="O27" i="38"/>
  <c r="N27" i="38"/>
  <c r="M27" i="38"/>
  <c r="L27" i="38"/>
  <c r="K27" i="38"/>
  <c r="J27" i="38"/>
  <c r="I27" i="38"/>
  <c r="H27" i="38"/>
  <c r="G27" i="38"/>
  <c r="F27" i="38"/>
  <c r="E27" i="38"/>
  <c r="D27" i="38"/>
  <c r="C27" i="38"/>
  <c r="B27" i="38"/>
  <c r="Y24" i="38"/>
  <c r="X24" i="38"/>
  <c r="W24" i="38"/>
  <c r="V24" i="38"/>
  <c r="U24" i="38"/>
  <c r="T24" i="38"/>
  <c r="S24" i="38"/>
  <c r="R24" i="38"/>
  <c r="Q24" i="38"/>
  <c r="P24" i="38"/>
  <c r="O24" i="38"/>
  <c r="N24" i="38"/>
  <c r="M24" i="38"/>
  <c r="L24" i="38"/>
  <c r="K24" i="38"/>
  <c r="J24" i="38"/>
  <c r="I24" i="38"/>
  <c r="H24" i="38"/>
  <c r="G24" i="38"/>
  <c r="F24" i="38"/>
  <c r="E24" i="38"/>
  <c r="D24" i="38"/>
  <c r="C24" i="38"/>
  <c r="B24" i="38"/>
  <c r="Y16" i="38"/>
  <c r="X16" i="38"/>
  <c r="W16" i="38"/>
  <c r="V16" i="38"/>
  <c r="U16" i="38"/>
  <c r="T16" i="38"/>
  <c r="S16" i="38"/>
  <c r="R16" i="38"/>
  <c r="R57" i="38" s="1"/>
  <c r="Q16" i="38"/>
  <c r="P16" i="38"/>
  <c r="O16" i="38"/>
  <c r="N16" i="38"/>
  <c r="M16" i="38"/>
  <c r="L16" i="38"/>
  <c r="K16" i="38"/>
  <c r="J16" i="38"/>
  <c r="J57" i="38" s="1"/>
  <c r="I16" i="38"/>
  <c r="H16" i="38"/>
  <c r="G16" i="38"/>
  <c r="F16" i="38"/>
  <c r="E16" i="38"/>
  <c r="E57" i="38" s="1"/>
  <c r="D16" i="38"/>
  <c r="C16" i="38"/>
  <c r="B16" i="38"/>
  <c r="Y83" i="37"/>
  <c r="X83" i="37"/>
  <c r="W83" i="37"/>
  <c r="V83" i="37"/>
  <c r="U83" i="37"/>
  <c r="T83" i="37"/>
  <c r="S83" i="37"/>
  <c r="R83" i="37"/>
  <c r="Q83" i="37"/>
  <c r="P83" i="37"/>
  <c r="O83" i="37"/>
  <c r="N83" i="37"/>
  <c r="M83" i="37"/>
  <c r="L83" i="37"/>
  <c r="K83" i="37"/>
  <c r="J83" i="37"/>
  <c r="I83" i="37"/>
  <c r="H83" i="37"/>
  <c r="G83" i="37"/>
  <c r="F83" i="37"/>
  <c r="E83" i="37"/>
  <c r="D83" i="37"/>
  <c r="C83" i="37"/>
  <c r="B83" i="37"/>
  <c r="Y82" i="37"/>
  <c r="X82" i="37"/>
  <c r="W82" i="37"/>
  <c r="V82" i="37"/>
  <c r="U82" i="37"/>
  <c r="T82" i="37"/>
  <c r="S82" i="37"/>
  <c r="R82" i="37"/>
  <c r="Q82" i="37"/>
  <c r="P82" i="37"/>
  <c r="O82" i="37"/>
  <c r="N82" i="37"/>
  <c r="M82" i="37"/>
  <c r="L82" i="37"/>
  <c r="K82" i="37"/>
  <c r="J82" i="37"/>
  <c r="I82" i="37"/>
  <c r="H82" i="37"/>
  <c r="G82" i="37"/>
  <c r="F82" i="37"/>
  <c r="E82" i="37"/>
  <c r="D82" i="37"/>
  <c r="C82" i="37"/>
  <c r="B82" i="37"/>
  <c r="Y81" i="37"/>
  <c r="X81" i="37"/>
  <c r="W81" i="37"/>
  <c r="V81" i="37"/>
  <c r="U81" i="37"/>
  <c r="T81" i="37"/>
  <c r="S81" i="37"/>
  <c r="R81" i="37"/>
  <c r="Q81" i="37"/>
  <c r="P81" i="37"/>
  <c r="O81" i="37"/>
  <c r="N81" i="37"/>
  <c r="M81" i="37"/>
  <c r="L81" i="37"/>
  <c r="K81" i="37"/>
  <c r="J81" i="37"/>
  <c r="I81" i="37"/>
  <c r="H81" i="37"/>
  <c r="G81" i="37"/>
  <c r="F81" i="37"/>
  <c r="E81" i="37"/>
  <c r="D81" i="37"/>
  <c r="C81" i="37"/>
  <c r="B81" i="37"/>
  <c r="F80" i="37"/>
  <c r="V78" i="37"/>
  <c r="Y77" i="37"/>
  <c r="X77" i="37"/>
  <c r="W77" i="37"/>
  <c r="V77" i="37"/>
  <c r="U77" i="37"/>
  <c r="T77" i="37"/>
  <c r="S77" i="37"/>
  <c r="R77" i="37"/>
  <c r="Q77" i="37"/>
  <c r="P77" i="37"/>
  <c r="O77" i="37"/>
  <c r="N77" i="37"/>
  <c r="M77" i="37"/>
  <c r="L77" i="37"/>
  <c r="K77" i="37"/>
  <c r="J77" i="37"/>
  <c r="I77" i="37"/>
  <c r="H77" i="37"/>
  <c r="G77" i="37"/>
  <c r="F77" i="37"/>
  <c r="E77" i="37"/>
  <c r="D77" i="37"/>
  <c r="C77" i="37"/>
  <c r="B77" i="37"/>
  <c r="Y76" i="37"/>
  <c r="X76" i="37"/>
  <c r="W76" i="37"/>
  <c r="V76" i="37"/>
  <c r="U76" i="37"/>
  <c r="T76" i="37"/>
  <c r="S76" i="37"/>
  <c r="R76" i="37"/>
  <c r="Q76" i="37"/>
  <c r="P76" i="37"/>
  <c r="O76" i="37"/>
  <c r="N76" i="37"/>
  <c r="M76" i="37"/>
  <c r="L76" i="37"/>
  <c r="K76" i="37"/>
  <c r="J76" i="37"/>
  <c r="I76" i="37"/>
  <c r="H76" i="37"/>
  <c r="G76" i="37"/>
  <c r="F76" i="37"/>
  <c r="E76" i="37"/>
  <c r="D76" i="37"/>
  <c r="C76" i="37"/>
  <c r="B76" i="37"/>
  <c r="Y75" i="37"/>
  <c r="X75" i="37"/>
  <c r="W75" i="37"/>
  <c r="V75" i="37"/>
  <c r="U75" i="37"/>
  <c r="T75" i="37"/>
  <c r="S75" i="37"/>
  <c r="R75" i="37"/>
  <c r="Q75" i="37"/>
  <c r="P75" i="37"/>
  <c r="O75" i="37"/>
  <c r="N75" i="37"/>
  <c r="M75" i="37"/>
  <c r="L75" i="37"/>
  <c r="K75" i="37"/>
  <c r="J75" i="37"/>
  <c r="I75" i="37"/>
  <c r="H75" i="37"/>
  <c r="G75" i="37"/>
  <c r="F75" i="37"/>
  <c r="E75" i="37"/>
  <c r="D75" i="37"/>
  <c r="C75" i="37"/>
  <c r="B75" i="37"/>
  <c r="Y74" i="37"/>
  <c r="X74" i="37"/>
  <c r="W74" i="37"/>
  <c r="V74" i="37"/>
  <c r="U74" i="37"/>
  <c r="T74" i="37"/>
  <c r="S74" i="37"/>
  <c r="R74" i="37"/>
  <c r="Q74" i="37"/>
  <c r="P74" i="37"/>
  <c r="O74" i="37"/>
  <c r="N74" i="37"/>
  <c r="M74" i="37"/>
  <c r="L74" i="37"/>
  <c r="K74" i="37"/>
  <c r="J74" i="37"/>
  <c r="I74" i="37"/>
  <c r="H74" i="37"/>
  <c r="G74" i="37"/>
  <c r="F74" i="37"/>
  <c r="E74" i="37"/>
  <c r="D74" i="37"/>
  <c r="C74" i="37"/>
  <c r="B74" i="37"/>
  <c r="Y73" i="37"/>
  <c r="X73" i="37"/>
  <c r="W73" i="37"/>
  <c r="V73" i="37"/>
  <c r="U73" i="37"/>
  <c r="T73" i="37"/>
  <c r="S73" i="37"/>
  <c r="R73" i="37"/>
  <c r="Q73" i="37"/>
  <c r="P73" i="37"/>
  <c r="O73" i="37"/>
  <c r="N73" i="37"/>
  <c r="M73" i="37"/>
  <c r="L73" i="37"/>
  <c r="K73" i="37"/>
  <c r="J73" i="37"/>
  <c r="I73" i="37"/>
  <c r="H73" i="37"/>
  <c r="G73" i="37"/>
  <c r="F73" i="37"/>
  <c r="E73" i="37"/>
  <c r="D73" i="37"/>
  <c r="C73" i="37"/>
  <c r="B73" i="37"/>
  <c r="R72" i="37"/>
  <c r="Y68" i="37"/>
  <c r="X68" i="37"/>
  <c r="W68" i="37"/>
  <c r="V68" i="37"/>
  <c r="U68" i="37"/>
  <c r="T68" i="37"/>
  <c r="S68" i="37"/>
  <c r="R68" i="37"/>
  <c r="Q68" i="37"/>
  <c r="P68" i="37"/>
  <c r="O68" i="37"/>
  <c r="N68" i="37"/>
  <c r="M68" i="37"/>
  <c r="L68" i="37"/>
  <c r="K68" i="37"/>
  <c r="J68" i="37"/>
  <c r="I68" i="37"/>
  <c r="H68" i="37"/>
  <c r="G68" i="37"/>
  <c r="F68" i="37"/>
  <c r="E68" i="37"/>
  <c r="D68" i="37"/>
  <c r="C68" i="37"/>
  <c r="B68" i="37"/>
  <c r="Y67" i="37"/>
  <c r="X67" i="37"/>
  <c r="W67" i="37"/>
  <c r="V67" i="37"/>
  <c r="U67" i="37"/>
  <c r="T67" i="37"/>
  <c r="S67" i="37"/>
  <c r="R67" i="37"/>
  <c r="Q67" i="37"/>
  <c r="P67" i="37"/>
  <c r="O67" i="37"/>
  <c r="N67" i="37"/>
  <c r="M67" i="37"/>
  <c r="L67" i="37"/>
  <c r="K67" i="37"/>
  <c r="J67" i="37"/>
  <c r="I67" i="37"/>
  <c r="H67" i="37"/>
  <c r="G67" i="37"/>
  <c r="F67" i="37"/>
  <c r="E67" i="37"/>
  <c r="D67" i="37"/>
  <c r="C67" i="37"/>
  <c r="B67" i="37"/>
  <c r="Y66" i="37"/>
  <c r="X66" i="37"/>
  <c r="W66" i="37"/>
  <c r="V66" i="37"/>
  <c r="U66" i="37"/>
  <c r="T66" i="37"/>
  <c r="S66" i="37"/>
  <c r="R66" i="37"/>
  <c r="Q66" i="37"/>
  <c r="P66" i="37"/>
  <c r="P51" i="37" s="1"/>
  <c r="O66" i="37"/>
  <c r="N66" i="37"/>
  <c r="M66" i="37"/>
  <c r="L66" i="37"/>
  <c r="K66" i="37"/>
  <c r="J66" i="37"/>
  <c r="I66" i="37"/>
  <c r="H66" i="37"/>
  <c r="G66" i="37"/>
  <c r="F66" i="37"/>
  <c r="E66" i="37"/>
  <c r="D66" i="37"/>
  <c r="C66" i="37"/>
  <c r="B66" i="37"/>
  <c r="Y65" i="37"/>
  <c r="X65" i="37"/>
  <c r="W65" i="37"/>
  <c r="V65" i="37"/>
  <c r="U65" i="37"/>
  <c r="T65" i="37"/>
  <c r="S65" i="37"/>
  <c r="R65" i="37"/>
  <c r="Q65" i="37"/>
  <c r="P65" i="37"/>
  <c r="O65" i="37"/>
  <c r="O51" i="37" s="1"/>
  <c r="N65" i="37"/>
  <c r="M65" i="37"/>
  <c r="L65" i="37"/>
  <c r="K65" i="37"/>
  <c r="J65" i="37"/>
  <c r="I65" i="37"/>
  <c r="H65" i="37"/>
  <c r="G65" i="37"/>
  <c r="F65" i="37"/>
  <c r="E65" i="37"/>
  <c r="D65" i="37"/>
  <c r="C65" i="37"/>
  <c r="B65" i="37"/>
  <c r="Y64" i="37"/>
  <c r="X64" i="37"/>
  <c r="W64" i="37"/>
  <c r="V64" i="37"/>
  <c r="U64" i="37"/>
  <c r="T64" i="37"/>
  <c r="S64" i="37"/>
  <c r="R64" i="37"/>
  <c r="Q64" i="37"/>
  <c r="P64" i="37"/>
  <c r="O64" i="37"/>
  <c r="N64" i="37"/>
  <c r="M64" i="37"/>
  <c r="L64" i="37"/>
  <c r="K64" i="37"/>
  <c r="J64" i="37"/>
  <c r="I64" i="37"/>
  <c r="H64" i="37"/>
  <c r="G64" i="37"/>
  <c r="F64" i="37"/>
  <c r="E64" i="37"/>
  <c r="D64" i="37"/>
  <c r="C64" i="37"/>
  <c r="B64" i="37"/>
  <c r="E63" i="37"/>
  <c r="Y62" i="37"/>
  <c r="X62" i="37"/>
  <c r="W62" i="37"/>
  <c r="V62" i="37"/>
  <c r="U62" i="37"/>
  <c r="T62" i="37"/>
  <c r="S62" i="37"/>
  <c r="R62" i="37"/>
  <c r="Q62" i="37"/>
  <c r="P62" i="37"/>
  <c r="O62" i="37"/>
  <c r="N62" i="37"/>
  <c r="M62" i="37"/>
  <c r="L62" i="37"/>
  <c r="K62" i="37"/>
  <c r="J62" i="37"/>
  <c r="I62" i="37"/>
  <c r="H62" i="37"/>
  <c r="G62" i="37"/>
  <c r="F62" i="37"/>
  <c r="E62" i="37"/>
  <c r="D62" i="37"/>
  <c r="C62" i="37"/>
  <c r="B62" i="37"/>
  <c r="Y61" i="37"/>
  <c r="X61" i="37"/>
  <c r="W61" i="37"/>
  <c r="V61" i="37"/>
  <c r="U61" i="37"/>
  <c r="T61" i="37"/>
  <c r="S61" i="37"/>
  <c r="R61" i="37"/>
  <c r="Q61" i="37"/>
  <c r="P61" i="37"/>
  <c r="O61" i="37"/>
  <c r="N61" i="37"/>
  <c r="M61" i="37"/>
  <c r="L61" i="37"/>
  <c r="K61" i="37"/>
  <c r="J61" i="37"/>
  <c r="I61" i="37"/>
  <c r="H61" i="37"/>
  <c r="G61" i="37"/>
  <c r="F61" i="37"/>
  <c r="E61" i="37"/>
  <c r="D61" i="37"/>
  <c r="C61" i="37"/>
  <c r="B61" i="37"/>
  <c r="B60" i="37"/>
  <c r="Y59" i="37"/>
  <c r="X59" i="37"/>
  <c r="W59" i="37"/>
  <c r="V59" i="37"/>
  <c r="U59" i="37"/>
  <c r="T59" i="37"/>
  <c r="S59" i="37"/>
  <c r="R59" i="37"/>
  <c r="Q59" i="37"/>
  <c r="P59" i="37"/>
  <c r="O59" i="37"/>
  <c r="N59" i="37"/>
  <c r="M59" i="37"/>
  <c r="L59" i="37"/>
  <c r="K59" i="37"/>
  <c r="J59" i="37"/>
  <c r="I59" i="37"/>
  <c r="H59" i="37"/>
  <c r="G59" i="37"/>
  <c r="F59" i="37"/>
  <c r="E59" i="37"/>
  <c r="D59" i="37"/>
  <c r="C59" i="37"/>
  <c r="B59" i="37"/>
  <c r="Y58" i="37"/>
  <c r="X58" i="37"/>
  <c r="W58" i="37"/>
  <c r="V58" i="37"/>
  <c r="U58" i="37"/>
  <c r="T58" i="37"/>
  <c r="S58" i="37"/>
  <c r="R58" i="37"/>
  <c r="Q58" i="37"/>
  <c r="P58" i="37"/>
  <c r="O58" i="37"/>
  <c r="N58" i="37"/>
  <c r="M58" i="37"/>
  <c r="L58" i="37"/>
  <c r="K58" i="37"/>
  <c r="J58" i="37"/>
  <c r="I58" i="37"/>
  <c r="H58" i="37"/>
  <c r="G58" i="37"/>
  <c r="F58" i="37"/>
  <c r="E58" i="37"/>
  <c r="D58" i="37"/>
  <c r="C58" i="37"/>
  <c r="B58" i="37"/>
  <c r="Y56" i="37"/>
  <c r="X56" i="37"/>
  <c r="W56" i="37"/>
  <c r="V56" i="37"/>
  <c r="U56" i="37"/>
  <c r="T56" i="37"/>
  <c r="S56" i="37"/>
  <c r="R56" i="37"/>
  <c r="Q56" i="37"/>
  <c r="P56" i="37"/>
  <c r="O56" i="37"/>
  <c r="N56" i="37"/>
  <c r="M56" i="37"/>
  <c r="L56" i="37"/>
  <c r="K56" i="37"/>
  <c r="J56" i="37"/>
  <c r="I56" i="37"/>
  <c r="H56" i="37"/>
  <c r="G56" i="37"/>
  <c r="F56" i="37"/>
  <c r="E56" i="37"/>
  <c r="D56" i="37"/>
  <c r="C56" i="37"/>
  <c r="B56" i="37"/>
  <c r="Y55" i="37"/>
  <c r="X55" i="37"/>
  <c r="W55" i="37"/>
  <c r="V55" i="37"/>
  <c r="U55" i="37"/>
  <c r="T55" i="37"/>
  <c r="S55" i="37"/>
  <c r="R55" i="37"/>
  <c r="Q55" i="37"/>
  <c r="P55" i="37"/>
  <c r="O55" i="37"/>
  <c r="N55" i="37"/>
  <c r="M55" i="37"/>
  <c r="L55" i="37"/>
  <c r="K55" i="37"/>
  <c r="J55" i="37"/>
  <c r="I55" i="37"/>
  <c r="H55" i="37"/>
  <c r="G55" i="37"/>
  <c r="F55" i="37"/>
  <c r="E55" i="37"/>
  <c r="D55" i="37"/>
  <c r="C55" i="37"/>
  <c r="B55" i="37"/>
  <c r="Y54" i="37"/>
  <c r="X54" i="37"/>
  <c r="W54" i="37"/>
  <c r="V54" i="37"/>
  <c r="U54" i="37"/>
  <c r="T54" i="37"/>
  <c r="S54" i="37"/>
  <c r="R54" i="37"/>
  <c r="Q54" i="37"/>
  <c r="P54" i="37"/>
  <c r="O54" i="37"/>
  <c r="N54" i="37"/>
  <c r="M54" i="37"/>
  <c r="L54" i="37"/>
  <c r="K54" i="37"/>
  <c r="J54" i="37"/>
  <c r="I54" i="37"/>
  <c r="H54" i="37"/>
  <c r="G54" i="37"/>
  <c r="F54" i="37"/>
  <c r="E54" i="37"/>
  <c r="D54" i="37"/>
  <c r="C54" i="37"/>
  <c r="B54" i="37"/>
  <c r="Y53" i="37"/>
  <c r="Y51" i="37" s="1"/>
  <c r="X53" i="37"/>
  <c r="W53" i="37"/>
  <c r="V53" i="37"/>
  <c r="U53" i="37"/>
  <c r="T53" i="37"/>
  <c r="S53" i="37"/>
  <c r="R53" i="37"/>
  <c r="Q53" i="37"/>
  <c r="P53" i="37"/>
  <c r="O53" i="37"/>
  <c r="N53" i="37"/>
  <c r="M53" i="37"/>
  <c r="M51" i="37" s="1"/>
  <c r="L53" i="37"/>
  <c r="L51" i="37" s="1"/>
  <c r="K53" i="37"/>
  <c r="K51" i="37" s="1"/>
  <c r="J53" i="37"/>
  <c r="I53" i="37"/>
  <c r="H53" i="37"/>
  <c r="G53" i="37"/>
  <c r="F53" i="37"/>
  <c r="F51" i="37" s="1"/>
  <c r="E53" i="37"/>
  <c r="D53" i="37"/>
  <c r="C53" i="37"/>
  <c r="B53" i="37"/>
  <c r="Y52" i="37"/>
  <c r="X52" i="37"/>
  <c r="X51" i="37" s="1"/>
  <c r="W52" i="37"/>
  <c r="W51" i="37" s="1"/>
  <c r="V52" i="37"/>
  <c r="V51" i="37" s="1"/>
  <c r="U52" i="37"/>
  <c r="U51" i="37" s="1"/>
  <c r="T52" i="37"/>
  <c r="T51" i="37" s="1"/>
  <c r="S52" i="37"/>
  <c r="R52" i="37"/>
  <c r="R51" i="37" s="1"/>
  <c r="Q52" i="37"/>
  <c r="P52" i="37"/>
  <c r="O52" i="37"/>
  <c r="N52" i="37"/>
  <c r="M52" i="37"/>
  <c r="L52" i="37"/>
  <c r="K52" i="37"/>
  <c r="J52" i="37"/>
  <c r="J51" i="37" s="1"/>
  <c r="I52" i="37"/>
  <c r="I51" i="37" s="1"/>
  <c r="H52" i="37"/>
  <c r="H51" i="37" s="1"/>
  <c r="G52" i="37"/>
  <c r="G51" i="37" s="1"/>
  <c r="F52" i="37"/>
  <c r="E52" i="37"/>
  <c r="E51" i="37" s="1"/>
  <c r="D52" i="37"/>
  <c r="D51" i="37" s="1"/>
  <c r="C52" i="37"/>
  <c r="C51" i="37" s="1"/>
  <c r="B52" i="37"/>
  <c r="B51" i="37" s="1"/>
  <c r="S51" i="37"/>
  <c r="Q51" i="37"/>
  <c r="N51" i="37"/>
  <c r="Y27" i="37"/>
  <c r="Y80" i="37" s="1"/>
  <c r="X27" i="37"/>
  <c r="X80" i="37" s="1"/>
  <c r="W27" i="37"/>
  <c r="W80" i="37" s="1"/>
  <c r="V27" i="37"/>
  <c r="V63" i="37" s="1"/>
  <c r="U27" i="37"/>
  <c r="U80" i="37" s="1"/>
  <c r="T27" i="37"/>
  <c r="T80" i="37" s="1"/>
  <c r="S27" i="37"/>
  <c r="S80" i="37" s="1"/>
  <c r="R27" i="37"/>
  <c r="R80" i="37" s="1"/>
  <c r="Q27" i="37"/>
  <c r="Q63" i="37" s="1"/>
  <c r="P27" i="37"/>
  <c r="P63" i="37" s="1"/>
  <c r="O27" i="37"/>
  <c r="O80" i="37" s="1"/>
  <c r="N27" i="37"/>
  <c r="N63" i="37" s="1"/>
  <c r="M27" i="37"/>
  <c r="M80" i="37" s="1"/>
  <c r="L27" i="37"/>
  <c r="L80" i="37" s="1"/>
  <c r="K27" i="37"/>
  <c r="K80" i="37" s="1"/>
  <c r="J27" i="37"/>
  <c r="J80" i="37" s="1"/>
  <c r="I27" i="37"/>
  <c r="I80" i="37" s="1"/>
  <c r="H27" i="37"/>
  <c r="H80" i="37" s="1"/>
  <c r="G27" i="37"/>
  <c r="G80" i="37" s="1"/>
  <c r="F27" i="37"/>
  <c r="F63" i="37" s="1"/>
  <c r="E27" i="37"/>
  <c r="E80" i="37" s="1"/>
  <c r="D27" i="37"/>
  <c r="D80" i="37" s="1"/>
  <c r="C27" i="37"/>
  <c r="C80" i="37" s="1"/>
  <c r="B27" i="37"/>
  <c r="B80" i="37" s="1"/>
  <c r="Y24" i="37"/>
  <c r="Y60" i="37" s="1"/>
  <c r="X24" i="37"/>
  <c r="X60" i="37" s="1"/>
  <c r="W24" i="37"/>
  <c r="W79" i="37" s="1"/>
  <c r="V24" i="37"/>
  <c r="V60" i="37" s="1"/>
  <c r="U24" i="37"/>
  <c r="U79" i="37" s="1"/>
  <c r="T24" i="37"/>
  <c r="T79" i="37" s="1"/>
  <c r="S24" i="37"/>
  <c r="S79" i="37" s="1"/>
  <c r="R24" i="37"/>
  <c r="R79" i="37" s="1"/>
  <c r="Q24" i="37"/>
  <c r="Q79" i="37" s="1"/>
  <c r="P24" i="37"/>
  <c r="P79" i="37" s="1"/>
  <c r="O24" i="37"/>
  <c r="O79" i="37" s="1"/>
  <c r="N24" i="37"/>
  <c r="N79" i="37" s="1"/>
  <c r="M24" i="37"/>
  <c r="M79" i="37" s="1"/>
  <c r="L24" i="37"/>
  <c r="L79" i="37" s="1"/>
  <c r="K24" i="37"/>
  <c r="K79" i="37" s="1"/>
  <c r="J24" i="37"/>
  <c r="J79" i="37" s="1"/>
  <c r="I24" i="37"/>
  <c r="I60" i="37" s="1"/>
  <c r="H24" i="37"/>
  <c r="H60" i="37" s="1"/>
  <c r="G24" i="37"/>
  <c r="G79" i="37" s="1"/>
  <c r="F24" i="37"/>
  <c r="F60" i="37" s="1"/>
  <c r="E24" i="37"/>
  <c r="E79" i="37" s="1"/>
  <c r="D24" i="37"/>
  <c r="D79" i="37" s="1"/>
  <c r="C24" i="37"/>
  <c r="C79" i="37" s="1"/>
  <c r="B24" i="37"/>
  <c r="B79" i="37" s="1"/>
  <c r="Y16" i="37"/>
  <c r="Y78" i="37" s="1"/>
  <c r="X16" i="37"/>
  <c r="X78" i="37" s="1"/>
  <c r="W16" i="37"/>
  <c r="W78" i="37" s="1"/>
  <c r="V16" i="37"/>
  <c r="V57" i="37" s="1"/>
  <c r="U16" i="37"/>
  <c r="U78" i="37" s="1"/>
  <c r="T16" i="37"/>
  <c r="T78" i="37" s="1"/>
  <c r="S16" i="37"/>
  <c r="S78" i="37" s="1"/>
  <c r="R16" i="37"/>
  <c r="R78" i="37" s="1"/>
  <c r="Q16" i="37"/>
  <c r="Q57" i="37" s="1"/>
  <c r="P16" i="37"/>
  <c r="P57" i="37" s="1"/>
  <c r="O16" i="37"/>
  <c r="O78" i="37" s="1"/>
  <c r="N16" i="37"/>
  <c r="N57" i="37" s="1"/>
  <c r="M16" i="37"/>
  <c r="M78" i="37" s="1"/>
  <c r="L16" i="37"/>
  <c r="L78" i="37" s="1"/>
  <c r="K16" i="37"/>
  <c r="K78" i="37" s="1"/>
  <c r="J16" i="37"/>
  <c r="J78" i="37" s="1"/>
  <c r="I16" i="37"/>
  <c r="I78" i="37" s="1"/>
  <c r="H16" i="37"/>
  <c r="H78" i="37" s="1"/>
  <c r="G16" i="37"/>
  <c r="G78" i="37" s="1"/>
  <c r="F16" i="37"/>
  <c r="F57" i="37" s="1"/>
  <c r="E16" i="37"/>
  <c r="E78" i="37" s="1"/>
  <c r="D16" i="37"/>
  <c r="D78" i="37" s="1"/>
  <c r="D72" i="37" s="1"/>
  <c r="C16" i="37"/>
  <c r="C78" i="37" s="1"/>
  <c r="B16" i="37"/>
  <c r="B78" i="37" s="1"/>
  <c r="B72" i="37" s="1"/>
  <c r="Y37" i="36"/>
  <c r="X37" i="36"/>
  <c r="W37" i="36"/>
  <c r="V37" i="36"/>
  <c r="U37" i="36"/>
  <c r="T37" i="36"/>
  <c r="S37" i="36"/>
  <c r="R37" i="36"/>
  <c r="Q37" i="36"/>
  <c r="P37" i="36"/>
  <c r="O37" i="36"/>
  <c r="N37" i="36"/>
  <c r="M37" i="36"/>
  <c r="L37" i="36"/>
  <c r="K37" i="36"/>
  <c r="J37" i="36"/>
  <c r="I37" i="36"/>
  <c r="H37" i="36"/>
  <c r="G37" i="36"/>
  <c r="F37" i="36"/>
  <c r="E37" i="36"/>
  <c r="D37" i="36"/>
  <c r="C37" i="36"/>
  <c r="B37" i="36"/>
  <c r="Y36" i="36"/>
  <c r="X36" i="36"/>
  <c r="W36" i="36"/>
  <c r="V36" i="36"/>
  <c r="U36" i="36"/>
  <c r="T36" i="36"/>
  <c r="S36" i="36"/>
  <c r="R36" i="36"/>
  <c r="Q36" i="36"/>
  <c r="P36" i="36"/>
  <c r="O36" i="36"/>
  <c r="N36" i="36"/>
  <c r="M36" i="36"/>
  <c r="L36" i="36"/>
  <c r="K36" i="36"/>
  <c r="J36" i="36"/>
  <c r="I36" i="36"/>
  <c r="H36" i="36"/>
  <c r="G36" i="36"/>
  <c r="F36" i="36"/>
  <c r="E36" i="36"/>
  <c r="D36" i="36"/>
  <c r="C36" i="36"/>
  <c r="B36" i="36"/>
  <c r="Y35" i="36"/>
  <c r="X35" i="36"/>
  <c r="W35" i="36"/>
  <c r="V35" i="36"/>
  <c r="U35" i="36"/>
  <c r="T35" i="36"/>
  <c r="S35" i="36"/>
  <c r="R35" i="36"/>
  <c r="Q35" i="36"/>
  <c r="P35" i="36"/>
  <c r="O35" i="36"/>
  <c r="N35" i="36"/>
  <c r="M35" i="36"/>
  <c r="L35" i="36"/>
  <c r="K35" i="36"/>
  <c r="J35" i="36"/>
  <c r="I35" i="36"/>
  <c r="H35" i="36"/>
  <c r="G35" i="36"/>
  <c r="F35" i="36"/>
  <c r="E35" i="36"/>
  <c r="D35" i="36"/>
  <c r="C35" i="36"/>
  <c r="B35" i="36"/>
  <c r="Y33" i="36"/>
  <c r="Y38" i="36" s="1"/>
  <c r="X33" i="36"/>
  <c r="X38" i="36" s="1"/>
  <c r="W33" i="36"/>
  <c r="W38" i="36" s="1"/>
  <c r="V33" i="36"/>
  <c r="V38" i="36" s="1"/>
  <c r="U33" i="36"/>
  <c r="U38" i="36" s="1"/>
  <c r="T33" i="36"/>
  <c r="T38" i="36" s="1"/>
  <c r="S33" i="36"/>
  <c r="S38" i="36" s="1"/>
  <c r="R33" i="36"/>
  <c r="R38" i="36" s="1"/>
  <c r="Q33" i="36"/>
  <c r="Q38" i="36" s="1"/>
  <c r="P33" i="36"/>
  <c r="P38" i="36" s="1"/>
  <c r="O33" i="36"/>
  <c r="O38" i="36" s="1"/>
  <c r="N33" i="36"/>
  <c r="N38" i="36" s="1"/>
  <c r="N177" i="4" s="1"/>
  <c r="M33" i="36"/>
  <c r="M38" i="36" s="1"/>
  <c r="L33" i="36"/>
  <c r="L38" i="36" s="1"/>
  <c r="K33" i="36"/>
  <c r="K38" i="36" s="1"/>
  <c r="J33" i="36"/>
  <c r="J38" i="36" s="1"/>
  <c r="I33" i="36"/>
  <c r="I38" i="36" s="1"/>
  <c r="H33" i="36"/>
  <c r="H38" i="36" s="1"/>
  <c r="G33" i="36"/>
  <c r="G38" i="36" s="1"/>
  <c r="F33" i="36"/>
  <c r="F38" i="36" s="1"/>
  <c r="E33" i="36"/>
  <c r="E38" i="36" s="1"/>
  <c r="D33" i="36"/>
  <c r="D38" i="36" s="1"/>
  <c r="C33" i="36"/>
  <c r="C38" i="36" s="1"/>
  <c r="B33" i="36"/>
  <c r="B38" i="36" s="1"/>
  <c r="Y23" i="36"/>
  <c r="X23" i="36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B23" i="36"/>
  <c r="Y20" i="36"/>
  <c r="X20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C20" i="36"/>
  <c r="B20" i="36"/>
  <c r="Y14" i="36"/>
  <c r="X14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H14" i="36"/>
  <c r="G14" i="36"/>
  <c r="F14" i="36"/>
  <c r="E14" i="36"/>
  <c r="D14" i="36"/>
  <c r="C14" i="36"/>
  <c r="B14" i="36"/>
  <c r="Y9" i="36"/>
  <c r="X9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G9" i="36"/>
  <c r="F9" i="36"/>
  <c r="E9" i="36"/>
  <c r="D9" i="36"/>
  <c r="C9" i="36"/>
  <c r="B9" i="36"/>
  <c r="Y8" i="36"/>
  <c r="X8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G8" i="36"/>
  <c r="F8" i="36"/>
  <c r="E8" i="36"/>
  <c r="D8" i="36"/>
  <c r="C8" i="36"/>
  <c r="Y83" i="35"/>
  <c r="X83" i="35"/>
  <c r="W83" i="35"/>
  <c r="V83" i="35"/>
  <c r="U83" i="35"/>
  <c r="T83" i="35"/>
  <c r="S83" i="35"/>
  <c r="R83" i="35"/>
  <c r="Q83" i="35"/>
  <c r="P83" i="35"/>
  <c r="O83" i="35"/>
  <c r="N83" i="35"/>
  <c r="M83" i="35"/>
  <c r="L83" i="35"/>
  <c r="K83" i="35"/>
  <c r="J83" i="35"/>
  <c r="I83" i="35"/>
  <c r="H83" i="35"/>
  <c r="G83" i="35"/>
  <c r="F83" i="35"/>
  <c r="E83" i="35"/>
  <c r="D83" i="35"/>
  <c r="C83" i="35"/>
  <c r="B83" i="35"/>
  <c r="Y82" i="35"/>
  <c r="X82" i="35"/>
  <c r="W82" i="35"/>
  <c r="V82" i="35"/>
  <c r="U82" i="35"/>
  <c r="T82" i="35"/>
  <c r="S82" i="35"/>
  <c r="R82" i="35"/>
  <c r="Q82" i="35"/>
  <c r="P82" i="35"/>
  <c r="O82" i="35"/>
  <c r="N82" i="35"/>
  <c r="M82" i="35"/>
  <c r="L82" i="35"/>
  <c r="K82" i="35"/>
  <c r="J82" i="35"/>
  <c r="I82" i="35"/>
  <c r="H82" i="35"/>
  <c r="G82" i="35"/>
  <c r="F82" i="35"/>
  <c r="E82" i="35"/>
  <c r="D82" i="35"/>
  <c r="C82" i="35"/>
  <c r="B82" i="35"/>
  <c r="Y81" i="35"/>
  <c r="X81" i="35"/>
  <c r="W81" i="35"/>
  <c r="V81" i="35"/>
  <c r="U81" i="35"/>
  <c r="T81" i="35"/>
  <c r="S81" i="35"/>
  <c r="R81" i="35"/>
  <c r="Q81" i="35"/>
  <c r="P81" i="35"/>
  <c r="O81" i="35"/>
  <c r="N81" i="35"/>
  <c r="M81" i="35"/>
  <c r="L81" i="35"/>
  <c r="K81" i="35"/>
  <c r="J81" i="35"/>
  <c r="I81" i="35"/>
  <c r="H81" i="35"/>
  <c r="G81" i="35"/>
  <c r="F81" i="35"/>
  <c r="E81" i="35"/>
  <c r="D81" i="35"/>
  <c r="C81" i="35"/>
  <c r="B81" i="35"/>
  <c r="Y77" i="35"/>
  <c r="X77" i="35"/>
  <c r="W77" i="35"/>
  <c r="V77" i="35"/>
  <c r="U77" i="35"/>
  <c r="T77" i="35"/>
  <c r="S77" i="35"/>
  <c r="R77" i="35"/>
  <c r="Q77" i="35"/>
  <c r="P77" i="35"/>
  <c r="O77" i="35"/>
  <c r="N77" i="35"/>
  <c r="M77" i="35"/>
  <c r="L77" i="35"/>
  <c r="K77" i="35"/>
  <c r="J77" i="35"/>
  <c r="I77" i="35"/>
  <c r="H77" i="35"/>
  <c r="G77" i="35"/>
  <c r="F77" i="35"/>
  <c r="E77" i="35"/>
  <c r="D77" i="35"/>
  <c r="C77" i="35"/>
  <c r="B77" i="35"/>
  <c r="Y76" i="35"/>
  <c r="X76" i="35"/>
  <c r="W76" i="35"/>
  <c r="V76" i="35"/>
  <c r="U76" i="35"/>
  <c r="T76" i="35"/>
  <c r="S76" i="35"/>
  <c r="R76" i="35"/>
  <c r="Q76" i="35"/>
  <c r="P76" i="35"/>
  <c r="O76" i="35"/>
  <c r="N76" i="35"/>
  <c r="M76" i="35"/>
  <c r="L76" i="35"/>
  <c r="K76" i="35"/>
  <c r="J76" i="35"/>
  <c r="I76" i="35"/>
  <c r="H76" i="35"/>
  <c r="G76" i="35"/>
  <c r="F76" i="35"/>
  <c r="E76" i="35"/>
  <c r="D76" i="35"/>
  <c r="C76" i="35"/>
  <c r="B76" i="35"/>
  <c r="Y75" i="35"/>
  <c r="X75" i="35"/>
  <c r="W75" i="35"/>
  <c r="V75" i="35"/>
  <c r="U75" i="35"/>
  <c r="T75" i="35"/>
  <c r="S75" i="35"/>
  <c r="R75" i="35"/>
  <c r="Q75" i="35"/>
  <c r="P75" i="35"/>
  <c r="O75" i="35"/>
  <c r="N75" i="35"/>
  <c r="M75" i="35"/>
  <c r="L75" i="35"/>
  <c r="K75" i="35"/>
  <c r="J75" i="35"/>
  <c r="I75" i="35"/>
  <c r="H75" i="35"/>
  <c r="G75" i="35"/>
  <c r="F75" i="35"/>
  <c r="E75" i="35"/>
  <c r="D75" i="35"/>
  <c r="C75" i="35"/>
  <c r="B75" i="35"/>
  <c r="Y74" i="35"/>
  <c r="X74" i="35"/>
  <c r="W74" i="35"/>
  <c r="V74" i="35"/>
  <c r="U74" i="35"/>
  <c r="T74" i="35"/>
  <c r="S74" i="35"/>
  <c r="R74" i="35"/>
  <c r="Q74" i="35"/>
  <c r="P74" i="35"/>
  <c r="O74" i="35"/>
  <c r="N74" i="35"/>
  <c r="M74" i="35"/>
  <c r="L74" i="35"/>
  <c r="K74" i="35"/>
  <c r="J74" i="35"/>
  <c r="I74" i="35"/>
  <c r="H74" i="35"/>
  <c r="G74" i="35"/>
  <c r="F74" i="35"/>
  <c r="E74" i="35"/>
  <c r="D74" i="35"/>
  <c r="C74" i="35"/>
  <c r="B74" i="35"/>
  <c r="Y73" i="35"/>
  <c r="X73" i="35"/>
  <c r="W73" i="35"/>
  <c r="V73" i="35"/>
  <c r="U73" i="35"/>
  <c r="T73" i="35"/>
  <c r="S73" i="35"/>
  <c r="R73" i="35"/>
  <c r="Q73" i="35"/>
  <c r="P73" i="35"/>
  <c r="O73" i="35"/>
  <c r="N73" i="35"/>
  <c r="M73" i="35"/>
  <c r="L73" i="35"/>
  <c r="K73" i="35"/>
  <c r="J73" i="35"/>
  <c r="I73" i="35"/>
  <c r="H73" i="35"/>
  <c r="G73" i="35"/>
  <c r="F73" i="35"/>
  <c r="E73" i="35"/>
  <c r="D73" i="35"/>
  <c r="C73" i="35"/>
  <c r="B73" i="35"/>
  <c r="Y72" i="35"/>
  <c r="X72" i="35"/>
  <c r="W72" i="35"/>
  <c r="V72" i="35"/>
  <c r="U72" i="35"/>
  <c r="T72" i="35"/>
  <c r="S72" i="35"/>
  <c r="R72" i="35"/>
  <c r="Q72" i="35"/>
  <c r="P72" i="35"/>
  <c r="O72" i="35"/>
  <c r="N72" i="35"/>
  <c r="M72" i="35"/>
  <c r="L72" i="35"/>
  <c r="K72" i="35"/>
  <c r="J72" i="35"/>
  <c r="I72" i="35"/>
  <c r="H72" i="35"/>
  <c r="G72" i="35"/>
  <c r="F72" i="35"/>
  <c r="E72" i="35"/>
  <c r="D72" i="35"/>
  <c r="C72" i="35"/>
  <c r="B72" i="35"/>
  <c r="Y68" i="35"/>
  <c r="X68" i="35"/>
  <c r="W68" i="35"/>
  <c r="V68" i="35"/>
  <c r="U68" i="35"/>
  <c r="T68" i="35"/>
  <c r="S68" i="35"/>
  <c r="R68" i="35"/>
  <c r="Q68" i="35"/>
  <c r="P68" i="35"/>
  <c r="O68" i="35"/>
  <c r="N68" i="35"/>
  <c r="M68" i="35"/>
  <c r="L68" i="35"/>
  <c r="K68" i="35"/>
  <c r="J68" i="35"/>
  <c r="I68" i="35"/>
  <c r="H68" i="35"/>
  <c r="G68" i="35"/>
  <c r="F68" i="35"/>
  <c r="E68" i="35"/>
  <c r="D68" i="35"/>
  <c r="C68" i="35"/>
  <c r="B68" i="35"/>
  <c r="Y67" i="35"/>
  <c r="X67" i="35"/>
  <c r="W67" i="35"/>
  <c r="V67" i="35"/>
  <c r="U67" i="35"/>
  <c r="T67" i="35"/>
  <c r="S67" i="35"/>
  <c r="R67" i="35"/>
  <c r="Q67" i="35"/>
  <c r="P67" i="35"/>
  <c r="O67" i="35"/>
  <c r="N67" i="35"/>
  <c r="M67" i="35"/>
  <c r="L67" i="35"/>
  <c r="K67" i="35"/>
  <c r="J67" i="35"/>
  <c r="I67" i="35"/>
  <c r="H67" i="35"/>
  <c r="G67" i="35"/>
  <c r="F67" i="35"/>
  <c r="E67" i="35"/>
  <c r="D67" i="35"/>
  <c r="C67" i="35"/>
  <c r="B67" i="35"/>
  <c r="Y66" i="35"/>
  <c r="X66" i="35"/>
  <c r="W66" i="35"/>
  <c r="W51" i="35" s="1"/>
  <c r="V66" i="35"/>
  <c r="U66" i="35"/>
  <c r="T66" i="35"/>
  <c r="S66" i="35"/>
  <c r="R66" i="35"/>
  <c r="Q66" i="35"/>
  <c r="P66" i="35"/>
  <c r="O66" i="35"/>
  <c r="N66" i="35"/>
  <c r="M66" i="35"/>
  <c r="L66" i="35"/>
  <c r="K66" i="35"/>
  <c r="J66" i="35"/>
  <c r="I66" i="35"/>
  <c r="H66" i="35"/>
  <c r="G66" i="35"/>
  <c r="F66" i="35"/>
  <c r="E66" i="35"/>
  <c r="D66" i="35"/>
  <c r="C66" i="35"/>
  <c r="B66" i="35"/>
  <c r="Y65" i="35"/>
  <c r="X65" i="35"/>
  <c r="W65" i="35"/>
  <c r="V65" i="35"/>
  <c r="U65" i="35"/>
  <c r="T65" i="35"/>
  <c r="S65" i="35"/>
  <c r="R65" i="35"/>
  <c r="Q65" i="35"/>
  <c r="P65" i="35"/>
  <c r="O65" i="35"/>
  <c r="N65" i="35"/>
  <c r="M65" i="35"/>
  <c r="L65" i="35"/>
  <c r="K65" i="35"/>
  <c r="J65" i="35"/>
  <c r="I65" i="35"/>
  <c r="H65" i="35"/>
  <c r="G65" i="35"/>
  <c r="F65" i="35"/>
  <c r="E65" i="35"/>
  <c r="D65" i="35"/>
  <c r="C65" i="35"/>
  <c r="B65" i="35"/>
  <c r="Y64" i="35"/>
  <c r="X64" i="35"/>
  <c r="W64" i="35"/>
  <c r="V64" i="35"/>
  <c r="U64" i="35"/>
  <c r="T64" i="35"/>
  <c r="S64" i="35"/>
  <c r="R64" i="35"/>
  <c r="Q64" i="35"/>
  <c r="P64" i="35"/>
  <c r="O64" i="35"/>
  <c r="N64" i="35"/>
  <c r="M64" i="35"/>
  <c r="L64" i="35"/>
  <c r="K64" i="35"/>
  <c r="J64" i="35"/>
  <c r="I64" i="35"/>
  <c r="H64" i="35"/>
  <c r="G64" i="35"/>
  <c r="F64" i="35"/>
  <c r="E64" i="35"/>
  <c r="D64" i="35"/>
  <c r="C64" i="35"/>
  <c r="B64" i="35"/>
  <c r="L63" i="35"/>
  <c r="I63" i="35"/>
  <c r="D63" i="35"/>
  <c r="Y62" i="35"/>
  <c r="X62" i="35"/>
  <c r="W62" i="35"/>
  <c r="V62" i="35"/>
  <c r="U62" i="35"/>
  <c r="T62" i="35"/>
  <c r="S62" i="35"/>
  <c r="R62" i="35"/>
  <c r="Q62" i="35"/>
  <c r="P62" i="35"/>
  <c r="O62" i="35"/>
  <c r="N62" i="35"/>
  <c r="M62" i="35"/>
  <c r="L62" i="35"/>
  <c r="K62" i="35"/>
  <c r="J62" i="35"/>
  <c r="I62" i="35"/>
  <c r="H62" i="35"/>
  <c r="G62" i="35"/>
  <c r="F62" i="35"/>
  <c r="E62" i="35"/>
  <c r="D62" i="35"/>
  <c r="C62" i="35"/>
  <c r="B62" i="35"/>
  <c r="Y61" i="35"/>
  <c r="X61" i="35"/>
  <c r="W61" i="35"/>
  <c r="V61" i="35"/>
  <c r="U61" i="35"/>
  <c r="T61" i="35"/>
  <c r="S61" i="35"/>
  <c r="R61" i="35"/>
  <c r="Q61" i="35"/>
  <c r="P61" i="35"/>
  <c r="O61" i="35"/>
  <c r="N61" i="35"/>
  <c r="M61" i="35"/>
  <c r="L61" i="35"/>
  <c r="K61" i="35"/>
  <c r="J61" i="35"/>
  <c r="I61" i="35"/>
  <c r="H61" i="35"/>
  <c r="G61" i="35"/>
  <c r="F61" i="35"/>
  <c r="E61" i="35"/>
  <c r="D61" i="35"/>
  <c r="C61" i="35"/>
  <c r="B61" i="35"/>
  <c r="I60" i="35"/>
  <c r="F60" i="35"/>
  <c r="Y59" i="35"/>
  <c r="X59" i="35"/>
  <c r="X51" i="35" s="1"/>
  <c r="W59" i="35"/>
  <c r="V59" i="35"/>
  <c r="U59" i="35"/>
  <c r="T59" i="35"/>
  <c r="S59" i="35"/>
  <c r="R59" i="35"/>
  <c r="Q59" i="35"/>
  <c r="P59" i="35"/>
  <c r="O59" i="35"/>
  <c r="N59" i="35"/>
  <c r="M59" i="35"/>
  <c r="L59" i="35"/>
  <c r="K59" i="35"/>
  <c r="J59" i="35"/>
  <c r="I59" i="35"/>
  <c r="H59" i="35"/>
  <c r="G59" i="35"/>
  <c r="F59" i="35"/>
  <c r="E59" i="35"/>
  <c r="D59" i="35"/>
  <c r="C59" i="35"/>
  <c r="B59" i="35"/>
  <c r="Y58" i="35"/>
  <c r="X58" i="35"/>
  <c r="W58" i="35"/>
  <c r="V58" i="35"/>
  <c r="U58" i="35"/>
  <c r="T58" i="35"/>
  <c r="S58" i="35"/>
  <c r="R58" i="35"/>
  <c r="Q58" i="35"/>
  <c r="P58" i="35"/>
  <c r="O58" i="35"/>
  <c r="N58" i="35"/>
  <c r="M58" i="35"/>
  <c r="L58" i="35"/>
  <c r="K58" i="35"/>
  <c r="J58" i="35"/>
  <c r="I58" i="35"/>
  <c r="H58" i="35"/>
  <c r="G58" i="35"/>
  <c r="F58" i="35"/>
  <c r="E58" i="35"/>
  <c r="D58" i="35"/>
  <c r="C58" i="35"/>
  <c r="B58" i="35"/>
  <c r="D57" i="35"/>
  <c r="Y56" i="35"/>
  <c r="X56" i="35"/>
  <c r="W56" i="35"/>
  <c r="V56" i="35"/>
  <c r="U56" i="35"/>
  <c r="T56" i="35"/>
  <c r="S56" i="35"/>
  <c r="R56" i="35"/>
  <c r="Q56" i="35"/>
  <c r="P56" i="35"/>
  <c r="O56" i="35"/>
  <c r="N56" i="35"/>
  <c r="M56" i="35"/>
  <c r="L56" i="35"/>
  <c r="K56" i="35"/>
  <c r="J56" i="35"/>
  <c r="I56" i="35"/>
  <c r="H56" i="35"/>
  <c r="G56" i="35"/>
  <c r="F56" i="35"/>
  <c r="E56" i="35"/>
  <c r="D56" i="35"/>
  <c r="C56" i="35"/>
  <c r="B56" i="35"/>
  <c r="Y55" i="35"/>
  <c r="X55" i="35"/>
  <c r="W55" i="35"/>
  <c r="V55" i="35"/>
  <c r="U55" i="35"/>
  <c r="T55" i="35"/>
  <c r="S55" i="35"/>
  <c r="R55" i="35"/>
  <c r="Q55" i="35"/>
  <c r="P55" i="35"/>
  <c r="O55" i="35"/>
  <c r="N55" i="35"/>
  <c r="M55" i="35"/>
  <c r="L55" i="35"/>
  <c r="K55" i="35"/>
  <c r="J55" i="35"/>
  <c r="I55" i="35"/>
  <c r="H55" i="35"/>
  <c r="G55" i="35"/>
  <c r="F55" i="35"/>
  <c r="E55" i="35"/>
  <c r="D55" i="35"/>
  <c r="C55" i="35"/>
  <c r="B55" i="35"/>
  <c r="Y54" i="35"/>
  <c r="X54" i="35"/>
  <c r="W54" i="35"/>
  <c r="V54" i="35"/>
  <c r="U54" i="35"/>
  <c r="T54" i="35"/>
  <c r="S54" i="35"/>
  <c r="R54" i="35"/>
  <c r="Q54" i="35"/>
  <c r="P54" i="35"/>
  <c r="O54" i="35"/>
  <c r="N54" i="35"/>
  <c r="M54" i="35"/>
  <c r="L54" i="35"/>
  <c r="K54" i="35"/>
  <c r="J54" i="35"/>
  <c r="I54" i="35"/>
  <c r="H54" i="35"/>
  <c r="G54" i="35"/>
  <c r="F54" i="35"/>
  <c r="E54" i="35"/>
  <c r="D54" i="35"/>
  <c r="C54" i="35"/>
  <c r="B54" i="35"/>
  <c r="Y53" i="35"/>
  <c r="X53" i="35"/>
  <c r="W53" i="35"/>
  <c r="V53" i="35"/>
  <c r="U53" i="35"/>
  <c r="T53" i="35"/>
  <c r="S53" i="35"/>
  <c r="R53" i="35"/>
  <c r="Q53" i="35"/>
  <c r="P53" i="35"/>
  <c r="O53" i="35"/>
  <c r="N53" i="35"/>
  <c r="N51" i="35" s="1"/>
  <c r="M53" i="35"/>
  <c r="L53" i="35"/>
  <c r="K53" i="35"/>
  <c r="J53" i="35"/>
  <c r="I53" i="35"/>
  <c r="H53" i="35"/>
  <c r="G53" i="35"/>
  <c r="F53" i="35"/>
  <c r="E53" i="35"/>
  <c r="D53" i="35"/>
  <c r="C53" i="35"/>
  <c r="B53" i="35"/>
  <c r="Y52" i="35"/>
  <c r="Y51" i="35" s="1"/>
  <c r="X52" i="35"/>
  <c r="W52" i="35"/>
  <c r="V52" i="35"/>
  <c r="U52" i="35"/>
  <c r="T52" i="35"/>
  <c r="T51" i="35" s="1"/>
  <c r="S52" i="35"/>
  <c r="S51" i="35" s="1"/>
  <c r="R52" i="35"/>
  <c r="R51" i="35" s="1"/>
  <c r="Q52" i="35"/>
  <c r="Q51" i="35" s="1"/>
  <c r="P52" i="35"/>
  <c r="P51" i="35" s="1"/>
  <c r="O52" i="35"/>
  <c r="O51" i="35" s="1"/>
  <c r="N52" i="35"/>
  <c r="M52" i="35"/>
  <c r="M51" i="35" s="1"/>
  <c r="L52" i="35"/>
  <c r="L51" i="35" s="1"/>
  <c r="K52" i="35"/>
  <c r="K51" i="35" s="1"/>
  <c r="J52" i="35"/>
  <c r="J51" i="35" s="1"/>
  <c r="I52" i="35"/>
  <c r="I51" i="35" s="1"/>
  <c r="H52" i="35"/>
  <c r="H51" i="35" s="1"/>
  <c r="G52" i="35"/>
  <c r="G51" i="35" s="1"/>
  <c r="F52" i="35"/>
  <c r="F51" i="35" s="1"/>
  <c r="E52" i="35"/>
  <c r="E51" i="35" s="1"/>
  <c r="D52" i="35"/>
  <c r="D51" i="35" s="1"/>
  <c r="C52" i="35"/>
  <c r="C51" i="35" s="1"/>
  <c r="B52" i="35"/>
  <c r="B51" i="35" s="1"/>
  <c r="V51" i="35"/>
  <c r="U51" i="35"/>
  <c r="Y27" i="35"/>
  <c r="Y63" i="35" s="1"/>
  <c r="X27" i="35"/>
  <c r="W27" i="35"/>
  <c r="V27" i="35"/>
  <c r="U27" i="35"/>
  <c r="T27" i="35"/>
  <c r="T63" i="35" s="1"/>
  <c r="S27" i="35"/>
  <c r="R27" i="35"/>
  <c r="Q27" i="35"/>
  <c r="Q63" i="35" s="1"/>
  <c r="P27" i="35"/>
  <c r="O27" i="35"/>
  <c r="N27" i="35"/>
  <c r="M27" i="35"/>
  <c r="L27" i="35"/>
  <c r="K27" i="35"/>
  <c r="J27" i="35"/>
  <c r="I27" i="35"/>
  <c r="H27" i="35"/>
  <c r="G27" i="35"/>
  <c r="F27" i="35"/>
  <c r="E27" i="35"/>
  <c r="D27" i="35"/>
  <c r="C27" i="35"/>
  <c r="B27" i="35"/>
  <c r="Y24" i="35"/>
  <c r="Y60" i="35" s="1"/>
  <c r="X24" i="35"/>
  <c r="W24" i="35"/>
  <c r="V24" i="35"/>
  <c r="V60" i="35" s="1"/>
  <c r="U24" i="35"/>
  <c r="T24" i="35"/>
  <c r="S24" i="35"/>
  <c r="R24" i="35"/>
  <c r="Q24" i="35"/>
  <c r="Q60" i="35" s="1"/>
  <c r="P24" i="35"/>
  <c r="O24" i="35"/>
  <c r="N24" i="35"/>
  <c r="N60" i="35" s="1"/>
  <c r="M24" i="35"/>
  <c r="L24" i="35"/>
  <c r="K24" i="35"/>
  <c r="J24" i="35"/>
  <c r="I24" i="35"/>
  <c r="H24" i="35"/>
  <c r="G24" i="35"/>
  <c r="F24" i="35"/>
  <c r="E24" i="35"/>
  <c r="D24" i="35"/>
  <c r="C24" i="35"/>
  <c r="B24" i="35"/>
  <c r="Y16" i="35"/>
  <c r="Y57" i="35" s="1"/>
  <c r="X16" i="35"/>
  <c r="W16" i="35"/>
  <c r="V16" i="35"/>
  <c r="U16" i="35"/>
  <c r="T16" i="35"/>
  <c r="T57" i="35" s="1"/>
  <c r="S16" i="35"/>
  <c r="R16" i="35"/>
  <c r="Q16" i="35"/>
  <c r="Q57" i="35" s="1"/>
  <c r="P16" i="35"/>
  <c r="O16" i="35"/>
  <c r="N16" i="35"/>
  <c r="M16" i="35"/>
  <c r="L16" i="35"/>
  <c r="L57" i="35" s="1"/>
  <c r="K16" i="35"/>
  <c r="J16" i="35"/>
  <c r="I16" i="35"/>
  <c r="I57" i="35" s="1"/>
  <c r="H16" i="35"/>
  <c r="G16" i="35"/>
  <c r="F16" i="35"/>
  <c r="E16" i="35"/>
  <c r="D16" i="35"/>
  <c r="C16" i="35"/>
  <c r="B16" i="35"/>
  <c r="Y83" i="34"/>
  <c r="X83" i="34"/>
  <c r="W83" i="34"/>
  <c r="V83" i="34"/>
  <c r="U83" i="34"/>
  <c r="T83" i="34"/>
  <c r="S83" i="34"/>
  <c r="R83" i="34"/>
  <c r="Q83" i="34"/>
  <c r="P83" i="34"/>
  <c r="O83" i="34"/>
  <c r="N83" i="34"/>
  <c r="M83" i="34"/>
  <c r="L83" i="34"/>
  <c r="K83" i="34"/>
  <c r="J83" i="34"/>
  <c r="I83" i="34"/>
  <c r="H83" i="34"/>
  <c r="G83" i="34"/>
  <c r="F83" i="34"/>
  <c r="E83" i="34"/>
  <c r="D83" i="34"/>
  <c r="C83" i="34"/>
  <c r="B83" i="34"/>
  <c r="Y82" i="34"/>
  <c r="X82" i="34"/>
  <c r="W82" i="34"/>
  <c r="V82" i="34"/>
  <c r="U82" i="34"/>
  <c r="T82" i="34"/>
  <c r="S82" i="34"/>
  <c r="R82" i="34"/>
  <c r="Q82" i="34"/>
  <c r="P82" i="34"/>
  <c r="O82" i="34"/>
  <c r="N82" i="34"/>
  <c r="M82" i="34"/>
  <c r="L82" i="34"/>
  <c r="K82" i="34"/>
  <c r="J82" i="34"/>
  <c r="I82" i="34"/>
  <c r="H82" i="34"/>
  <c r="G82" i="34"/>
  <c r="F82" i="34"/>
  <c r="E82" i="34"/>
  <c r="D82" i="34"/>
  <c r="C82" i="34"/>
  <c r="B82" i="34"/>
  <c r="Y81" i="34"/>
  <c r="X81" i="34"/>
  <c r="W81" i="34"/>
  <c r="V81" i="34"/>
  <c r="U81" i="34"/>
  <c r="T81" i="34"/>
  <c r="S81" i="34"/>
  <c r="R81" i="34"/>
  <c r="Q81" i="34"/>
  <c r="P81" i="34"/>
  <c r="O81" i="34"/>
  <c r="N81" i="34"/>
  <c r="M81" i="34"/>
  <c r="L81" i="34"/>
  <c r="K81" i="34"/>
  <c r="J81" i="34"/>
  <c r="I81" i="34"/>
  <c r="H81" i="34"/>
  <c r="G81" i="34"/>
  <c r="F81" i="34"/>
  <c r="E81" i="34"/>
  <c r="D81" i="34"/>
  <c r="C81" i="34"/>
  <c r="B81" i="34"/>
  <c r="Y77" i="34"/>
  <c r="X77" i="34"/>
  <c r="W77" i="34"/>
  <c r="V77" i="34"/>
  <c r="U77" i="34"/>
  <c r="T77" i="34"/>
  <c r="S77" i="34"/>
  <c r="R77" i="34"/>
  <c r="Q77" i="34"/>
  <c r="P77" i="34"/>
  <c r="O77" i="34"/>
  <c r="N77" i="34"/>
  <c r="M77" i="34"/>
  <c r="L77" i="34"/>
  <c r="K77" i="34"/>
  <c r="J77" i="34"/>
  <c r="I77" i="34"/>
  <c r="H77" i="34"/>
  <c r="G77" i="34"/>
  <c r="F77" i="34"/>
  <c r="E77" i="34"/>
  <c r="D77" i="34"/>
  <c r="C77" i="34"/>
  <c r="B77" i="34"/>
  <c r="Y76" i="34"/>
  <c r="X76" i="34"/>
  <c r="W76" i="34"/>
  <c r="V76" i="34"/>
  <c r="U76" i="34"/>
  <c r="T76" i="34"/>
  <c r="S76" i="34"/>
  <c r="R76" i="34"/>
  <c r="Q76" i="34"/>
  <c r="P76" i="34"/>
  <c r="O76" i="34"/>
  <c r="N76" i="34"/>
  <c r="M76" i="34"/>
  <c r="L76" i="34"/>
  <c r="K76" i="34"/>
  <c r="J76" i="34"/>
  <c r="I76" i="34"/>
  <c r="H76" i="34"/>
  <c r="G76" i="34"/>
  <c r="F76" i="34"/>
  <c r="E76" i="34"/>
  <c r="D76" i="34"/>
  <c r="C76" i="34"/>
  <c r="B76" i="34"/>
  <c r="Y75" i="34"/>
  <c r="X75" i="34"/>
  <c r="W75" i="34"/>
  <c r="V75" i="34"/>
  <c r="U75" i="34"/>
  <c r="T75" i="34"/>
  <c r="S75" i="34"/>
  <c r="R75" i="34"/>
  <c r="Q75" i="34"/>
  <c r="P75" i="34"/>
  <c r="O75" i="34"/>
  <c r="N75" i="34"/>
  <c r="M75" i="34"/>
  <c r="L75" i="34"/>
  <c r="K75" i="34"/>
  <c r="J75" i="34"/>
  <c r="I75" i="34"/>
  <c r="H75" i="34"/>
  <c r="G75" i="34"/>
  <c r="F75" i="34"/>
  <c r="E75" i="34"/>
  <c r="D75" i="34"/>
  <c r="C75" i="34"/>
  <c r="B75" i="34"/>
  <c r="Y74" i="34"/>
  <c r="X74" i="34"/>
  <c r="W74" i="34"/>
  <c r="V74" i="34"/>
  <c r="U74" i="34"/>
  <c r="T74" i="34"/>
  <c r="S74" i="34"/>
  <c r="R74" i="34"/>
  <c r="Q74" i="34"/>
  <c r="P74" i="34"/>
  <c r="O74" i="34"/>
  <c r="N74" i="34"/>
  <c r="M74" i="34"/>
  <c r="L74" i="34"/>
  <c r="K74" i="34"/>
  <c r="J74" i="34"/>
  <c r="I74" i="34"/>
  <c r="H74" i="34"/>
  <c r="G74" i="34"/>
  <c r="F74" i="34"/>
  <c r="E74" i="34"/>
  <c r="D74" i="34"/>
  <c r="C74" i="34"/>
  <c r="B74" i="34"/>
  <c r="Y73" i="34"/>
  <c r="X73" i="34"/>
  <c r="W73" i="34"/>
  <c r="V73" i="34"/>
  <c r="U73" i="34"/>
  <c r="T73" i="34"/>
  <c r="S73" i="34"/>
  <c r="R73" i="34"/>
  <c r="Q73" i="34"/>
  <c r="P73" i="34"/>
  <c r="O73" i="34"/>
  <c r="N73" i="34"/>
  <c r="M73" i="34"/>
  <c r="L73" i="34"/>
  <c r="K73" i="34"/>
  <c r="J73" i="34"/>
  <c r="I73" i="34"/>
  <c r="H73" i="34"/>
  <c r="G73" i="34"/>
  <c r="F73" i="34"/>
  <c r="E73" i="34"/>
  <c r="D73" i="34"/>
  <c r="C73" i="34"/>
  <c r="B73" i="34"/>
  <c r="Y72" i="34"/>
  <c r="X72" i="34"/>
  <c r="W72" i="34"/>
  <c r="V72" i="34"/>
  <c r="U72" i="34"/>
  <c r="T72" i="34"/>
  <c r="S72" i="34"/>
  <c r="R72" i="34"/>
  <c r="Q72" i="34"/>
  <c r="P72" i="34"/>
  <c r="O72" i="34"/>
  <c r="N72" i="34"/>
  <c r="M72" i="34"/>
  <c r="L72" i="34"/>
  <c r="K72" i="34"/>
  <c r="J72" i="34"/>
  <c r="I72" i="34"/>
  <c r="H72" i="34"/>
  <c r="G72" i="34"/>
  <c r="F72" i="34"/>
  <c r="E72" i="34"/>
  <c r="D72" i="34"/>
  <c r="C72" i="34"/>
  <c r="B72" i="34"/>
  <c r="Y68" i="34"/>
  <c r="X68" i="34"/>
  <c r="W68" i="34"/>
  <c r="V68" i="34"/>
  <c r="U68" i="34"/>
  <c r="T68" i="34"/>
  <c r="S68" i="34"/>
  <c r="R68" i="34"/>
  <c r="Q68" i="34"/>
  <c r="P68" i="34"/>
  <c r="O68" i="34"/>
  <c r="N68" i="34"/>
  <c r="M68" i="34"/>
  <c r="L68" i="34"/>
  <c r="K68" i="34"/>
  <c r="J68" i="34"/>
  <c r="I68" i="34"/>
  <c r="H68" i="34"/>
  <c r="G68" i="34"/>
  <c r="F68" i="34"/>
  <c r="E68" i="34"/>
  <c r="D68" i="34"/>
  <c r="C68" i="34"/>
  <c r="B68" i="34"/>
  <c r="Y67" i="34"/>
  <c r="X67" i="34"/>
  <c r="W67" i="34"/>
  <c r="V67" i="34"/>
  <c r="U67" i="34"/>
  <c r="T67" i="34"/>
  <c r="S67" i="34"/>
  <c r="R67" i="34"/>
  <c r="Q67" i="34"/>
  <c r="P67" i="34"/>
  <c r="O67" i="34"/>
  <c r="N67" i="34"/>
  <c r="M67" i="34"/>
  <c r="L67" i="34"/>
  <c r="K67" i="34"/>
  <c r="J67" i="34"/>
  <c r="I67" i="34"/>
  <c r="H67" i="34"/>
  <c r="G67" i="34"/>
  <c r="F67" i="34"/>
  <c r="E67" i="34"/>
  <c r="D67" i="34"/>
  <c r="C67" i="34"/>
  <c r="B67" i="34"/>
  <c r="Y66" i="34"/>
  <c r="X66" i="34"/>
  <c r="W66" i="34"/>
  <c r="V66" i="34"/>
  <c r="U66" i="34"/>
  <c r="T66" i="34"/>
  <c r="S66" i="34"/>
  <c r="R66" i="34"/>
  <c r="Q66" i="34"/>
  <c r="P66" i="34"/>
  <c r="O66" i="34"/>
  <c r="N66" i="34"/>
  <c r="M66" i="34"/>
  <c r="L66" i="34"/>
  <c r="K66" i="34"/>
  <c r="J66" i="34"/>
  <c r="I66" i="34"/>
  <c r="H66" i="34"/>
  <c r="G66" i="34"/>
  <c r="F66" i="34"/>
  <c r="E66" i="34"/>
  <c r="D66" i="34"/>
  <c r="C66" i="34"/>
  <c r="B66" i="34"/>
  <c r="Y65" i="34"/>
  <c r="X65" i="34"/>
  <c r="W65" i="34"/>
  <c r="V65" i="34"/>
  <c r="U65" i="34"/>
  <c r="T65" i="34"/>
  <c r="S65" i="34"/>
  <c r="R65" i="34"/>
  <c r="Q65" i="34"/>
  <c r="P65" i="34"/>
  <c r="O65" i="34"/>
  <c r="N65" i="34"/>
  <c r="M65" i="34"/>
  <c r="L65" i="34"/>
  <c r="K65" i="34"/>
  <c r="J65" i="34"/>
  <c r="I65" i="34"/>
  <c r="H65" i="34"/>
  <c r="G65" i="34"/>
  <c r="F65" i="34"/>
  <c r="E65" i="34"/>
  <c r="D65" i="34"/>
  <c r="C65" i="34"/>
  <c r="B65" i="34"/>
  <c r="Y64" i="34"/>
  <c r="X64" i="34"/>
  <c r="W64" i="34"/>
  <c r="V64" i="34"/>
  <c r="U64" i="34"/>
  <c r="T64" i="34"/>
  <c r="S64" i="34"/>
  <c r="R64" i="34"/>
  <c r="Q64" i="34"/>
  <c r="P64" i="34"/>
  <c r="O64" i="34"/>
  <c r="N64" i="34"/>
  <c r="M64" i="34"/>
  <c r="L64" i="34"/>
  <c r="K64" i="34"/>
  <c r="J64" i="34"/>
  <c r="I64" i="34"/>
  <c r="H64" i="34"/>
  <c r="G64" i="34"/>
  <c r="F64" i="34"/>
  <c r="E64" i="34"/>
  <c r="D64" i="34"/>
  <c r="C64" i="34"/>
  <c r="B64" i="34"/>
  <c r="M63" i="34"/>
  <c r="L63" i="34"/>
  <c r="H63" i="34"/>
  <c r="E63" i="34"/>
  <c r="D63" i="34"/>
  <c r="Y62" i="34"/>
  <c r="X62" i="34"/>
  <c r="W62" i="34"/>
  <c r="V62" i="34"/>
  <c r="U62" i="34"/>
  <c r="T62" i="34"/>
  <c r="S62" i="34"/>
  <c r="R62" i="34"/>
  <c r="Q62" i="34"/>
  <c r="P62" i="34"/>
  <c r="O62" i="34"/>
  <c r="N62" i="34"/>
  <c r="M62" i="34"/>
  <c r="L62" i="34"/>
  <c r="K62" i="34"/>
  <c r="J62" i="34"/>
  <c r="I62" i="34"/>
  <c r="H62" i="34"/>
  <c r="G62" i="34"/>
  <c r="F62" i="34"/>
  <c r="E62" i="34"/>
  <c r="D62" i="34"/>
  <c r="C62" i="34"/>
  <c r="B62" i="34"/>
  <c r="Y61" i="34"/>
  <c r="X61" i="34"/>
  <c r="W61" i="34"/>
  <c r="V61" i="34"/>
  <c r="U61" i="34"/>
  <c r="T61" i="34"/>
  <c r="S61" i="34"/>
  <c r="R61" i="34"/>
  <c r="Q61" i="34"/>
  <c r="P61" i="34"/>
  <c r="O61" i="34"/>
  <c r="N61" i="34"/>
  <c r="M61" i="34"/>
  <c r="L61" i="34"/>
  <c r="K61" i="34"/>
  <c r="J61" i="34"/>
  <c r="I61" i="34"/>
  <c r="H61" i="34"/>
  <c r="G61" i="34"/>
  <c r="F61" i="34"/>
  <c r="E61" i="34"/>
  <c r="D61" i="34"/>
  <c r="C61" i="34"/>
  <c r="B61" i="34"/>
  <c r="E60" i="34"/>
  <c r="D60" i="34"/>
  <c r="B60" i="34"/>
  <c r="Y59" i="34"/>
  <c r="Y51" i="34" s="1"/>
  <c r="X59" i="34"/>
  <c r="W59" i="34"/>
  <c r="V59" i="34"/>
  <c r="U59" i="34"/>
  <c r="T59" i="34"/>
  <c r="S59" i="34"/>
  <c r="R59" i="34"/>
  <c r="Q59" i="34"/>
  <c r="P59" i="34"/>
  <c r="O59" i="34"/>
  <c r="N59" i="34"/>
  <c r="M59" i="34"/>
  <c r="L59" i="34"/>
  <c r="K59" i="34"/>
  <c r="J59" i="34"/>
  <c r="I59" i="34"/>
  <c r="H59" i="34"/>
  <c r="G59" i="34"/>
  <c r="F59" i="34"/>
  <c r="E59" i="34"/>
  <c r="D59" i="34"/>
  <c r="C59" i="34"/>
  <c r="B59" i="34"/>
  <c r="Y58" i="34"/>
  <c r="X58" i="34"/>
  <c r="W58" i="34"/>
  <c r="V58" i="34"/>
  <c r="U58" i="34"/>
  <c r="T58" i="34"/>
  <c r="S58" i="34"/>
  <c r="R58" i="34"/>
  <c r="Q58" i="34"/>
  <c r="P58" i="34"/>
  <c r="O58" i="34"/>
  <c r="N58" i="34"/>
  <c r="M58" i="34"/>
  <c r="L58" i="34"/>
  <c r="K58" i="34"/>
  <c r="J58" i="34"/>
  <c r="I58" i="34"/>
  <c r="H58" i="34"/>
  <c r="G58" i="34"/>
  <c r="F58" i="34"/>
  <c r="E58" i="34"/>
  <c r="D58" i="34"/>
  <c r="C58" i="34"/>
  <c r="B58" i="34"/>
  <c r="E57" i="34"/>
  <c r="D57" i="34"/>
  <c r="Y56" i="34"/>
  <c r="X56" i="34"/>
  <c r="W56" i="34"/>
  <c r="V56" i="34"/>
  <c r="U56" i="34"/>
  <c r="T56" i="34"/>
  <c r="S56" i="34"/>
  <c r="R56" i="34"/>
  <c r="Q56" i="34"/>
  <c r="P56" i="34"/>
  <c r="O56" i="34"/>
  <c r="N56" i="34"/>
  <c r="M56" i="34"/>
  <c r="L56" i="34"/>
  <c r="K56" i="34"/>
  <c r="J56" i="34"/>
  <c r="I56" i="34"/>
  <c r="H56" i="34"/>
  <c r="G56" i="34"/>
  <c r="F56" i="34"/>
  <c r="E56" i="34"/>
  <c r="D56" i="34"/>
  <c r="C56" i="34"/>
  <c r="B56" i="34"/>
  <c r="Y55" i="34"/>
  <c r="X55" i="34"/>
  <c r="W55" i="34"/>
  <c r="V55" i="34"/>
  <c r="U55" i="34"/>
  <c r="T55" i="34"/>
  <c r="S55" i="34"/>
  <c r="R55" i="34"/>
  <c r="Q55" i="34"/>
  <c r="P55" i="34"/>
  <c r="O55" i="34"/>
  <c r="N55" i="34"/>
  <c r="M55" i="34"/>
  <c r="L55" i="34"/>
  <c r="K55" i="34"/>
  <c r="J55" i="34"/>
  <c r="I55" i="34"/>
  <c r="H55" i="34"/>
  <c r="G55" i="34"/>
  <c r="F55" i="34"/>
  <c r="E55" i="34"/>
  <c r="D55" i="34"/>
  <c r="C55" i="34"/>
  <c r="B55" i="34"/>
  <c r="Y54" i="34"/>
  <c r="X54" i="34"/>
  <c r="W54" i="34"/>
  <c r="V54" i="34"/>
  <c r="U54" i="34"/>
  <c r="T54" i="34"/>
  <c r="S54" i="34"/>
  <c r="R54" i="34"/>
  <c r="Q54" i="34"/>
  <c r="P54" i="34"/>
  <c r="O54" i="34"/>
  <c r="N54" i="34"/>
  <c r="M54" i="34"/>
  <c r="L54" i="34"/>
  <c r="K54" i="34"/>
  <c r="J54" i="34"/>
  <c r="I54" i="34"/>
  <c r="H54" i="34"/>
  <c r="G54" i="34"/>
  <c r="F54" i="34"/>
  <c r="E54" i="34"/>
  <c r="D54" i="34"/>
  <c r="C54" i="34"/>
  <c r="B54" i="34"/>
  <c r="Y53" i="34"/>
  <c r="X53" i="34"/>
  <c r="W53" i="34"/>
  <c r="V53" i="34"/>
  <c r="U53" i="34"/>
  <c r="T53" i="34"/>
  <c r="T51" i="34" s="1"/>
  <c r="S53" i="34"/>
  <c r="R53" i="34"/>
  <c r="Q53" i="34"/>
  <c r="P53" i="34"/>
  <c r="O53" i="34"/>
  <c r="N53" i="34"/>
  <c r="M53" i="34"/>
  <c r="L53" i="34"/>
  <c r="K53" i="34"/>
  <c r="J53" i="34"/>
  <c r="I53" i="34"/>
  <c r="H53" i="34"/>
  <c r="G53" i="34"/>
  <c r="F53" i="34"/>
  <c r="E53" i="34"/>
  <c r="D53" i="34"/>
  <c r="C53" i="34"/>
  <c r="B53" i="34"/>
  <c r="Y52" i="34"/>
  <c r="X52" i="34"/>
  <c r="W52" i="34"/>
  <c r="V52" i="34"/>
  <c r="V51" i="34" s="1"/>
  <c r="U52" i="34"/>
  <c r="T52" i="34"/>
  <c r="S52" i="34"/>
  <c r="S51" i="34" s="1"/>
  <c r="R52" i="34"/>
  <c r="R51" i="34" s="1"/>
  <c r="Q52" i="34"/>
  <c r="Q51" i="34" s="1"/>
  <c r="P52" i="34"/>
  <c r="O52" i="34"/>
  <c r="O51" i="34" s="1"/>
  <c r="N52" i="34"/>
  <c r="N51" i="34" s="1"/>
  <c r="M52" i="34"/>
  <c r="L52" i="34"/>
  <c r="L51" i="34" s="1"/>
  <c r="K52" i="34"/>
  <c r="K51" i="34" s="1"/>
  <c r="J52" i="34"/>
  <c r="J51" i="34" s="1"/>
  <c r="I52" i="34"/>
  <c r="I51" i="34" s="1"/>
  <c r="H52" i="34"/>
  <c r="G52" i="34"/>
  <c r="G51" i="34" s="1"/>
  <c r="F52" i="34"/>
  <c r="F51" i="34" s="1"/>
  <c r="E52" i="34"/>
  <c r="D52" i="34"/>
  <c r="D51" i="34" s="1"/>
  <c r="C52" i="34"/>
  <c r="C51" i="34" s="1"/>
  <c r="B52" i="34"/>
  <c r="B51" i="34" s="1"/>
  <c r="W51" i="34"/>
  <c r="Y27" i="34"/>
  <c r="X27" i="34"/>
  <c r="X63" i="34" s="1"/>
  <c r="W27" i="34"/>
  <c r="V27" i="34"/>
  <c r="U27" i="34"/>
  <c r="U63" i="34" s="1"/>
  <c r="T27" i="34"/>
  <c r="T63" i="34" s="1"/>
  <c r="S27" i="34"/>
  <c r="R27" i="34"/>
  <c r="Q27" i="34"/>
  <c r="P27" i="34"/>
  <c r="P63" i="34" s="1"/>
  <c r="O27" i="34"/>
  <c r="N27" i="34"/>
  <c r="M27" i="34"/>
  <c r="L27" i="34"/>
  <c r="K27" i="34"/>
  <c r="J27" i="34"/>
  <c r="J63" i="34" s="1"/>
  <c r="I27" i="34"/>
  <c r="H27" i="34"/>
  <c r="G27" i="34"/>
  <c r="F27" i="34"/>
  <c r="E27" i="34"/>
  <c r="D27" i="34"/>
  <c r="C27" i="34"/>
  <c r="B27" i="34"/>
  <c r="Y24" i="34"/>
  <c r="X24" i="34"/>
  <c r="X60" i="34" s="1"/>
  <c r="W24" i="34"/>
  <c r="V24" i="34"/>
  <c r="U24" i="34"/>
  <c r="U60" i="34" s="1"/>
  <c r="T24" i="34"/>
  <c r="T60" i="34" s="1"/>
  <c r="S24" i="34"/>
  <c r="R24" i="34"/>
  <c r="R60" i="34" s="1"/>
  <c r="Q24" i="34"/>
  <c r="P24" i="34"/>
  <c r="P60" i="34" s="1"/>
  <c r="O24" i="34"/>
  <c r="N24" i="34"/>
  <c r="M24" i="34"/>
  <c r="M60" i="34" s="1"/>
  <c r="L24" i="34"/>
  <c r="L60" i="34" s="1"/>
  <c r="K24" i="34"/>
  <c r="J24" i="34"/>
  <c r="J60" i="34" s="1"/>
  <c r="I24" i="34"/>
  <c r="H24" i="34"/>
  <c r="H60" i="34" s="1"/>
  <c r="G24" i="34"/>
  <c r="F24" i="34"/>
  <c r="E24" i="34"/>
  <c r="D24" i="34"/>
  <c r="C24" i="34"/>
  <c r="B24" i="34"/>
  <c r="Y16" i="34"/>
  <c r="X16" i="34"/>
  <c r="X57" i="34" s="1"/>
  <c r="W16" i="34"/>
  <c r="V16" i="34"/>
  <c r="U16" i="34"/>
  <c r="U57" i="34" s="1"/>
  <c r="T16" i="34"/>
  <c r="T57" i="34" s="1"/>
  <c r="S16" i="34"/>
  <c r="R16" i="34"/>
  <c r="Q16" i="34"/>
  <c r="P16" i="34"/>
  <c r="P57" i="34" s="1"/>
  <c r="O16" i="34"/>
  <c r="N16" i="34"/>
  <c r="M16" i="34"/>
  <c r="M57" i="34" s="1"/>
  <c r="L16" i="34"/>
  <c r="L57" i="34" s="1"/>
  <c r="K16" i="34"/>
  <c r="J16" i="34"/>
  <c r="J57" i="34" s="1"/>
  <c r="I16" i="34"/>
  <c r="H16" i="34"/>
  <c r="H57" i="34" s="1"/>
  <c r="G16" i="34"/>
  <c r="F16" i="34"/>
  <c r="E16" i="34"/>
  <c r="D16" i="34"/>
  <c r="C16" i="34"/>
  <c r="B16" i="34"/>
  <c r="Y83" i="33"/>
  <c r="X83" i="33"/>
  <c r="W83" i="33"/>
  <c r="V83" i="33"/>
  <c r="U83" i="33"/>
  <c r="T83" i="33"/>
  <c r="S83" i="33"/>
  <c r="R83" i="33"/>
  <c r="Q83" i="33"/>
  <c r="P83" i="33"/>
  <c r="O83" i="33"/>
  <c r="N83" i="33"/>
  <c r="M83" i="33"/>
  <c r="L83" i="33"/>
  <c r="K83" i="33"/>
  <c r="J83" i="33"/>
  <c r="I83" i="33"/>
  <c r="H83" i="33"/>
  <c r="G83" i="33"/>
  <c r="F83" i="33"/>
  <c r="E83" i="33"/>
  <c r="D83" i="33"/>
  <c r="C83" i="33"/>
  <c r="B83" i="33"/>
  <c r="Y82" i="33"/>
  <c r="X82" i="33"/>
  <c r="W82" i="33"/>
  <c r="V82" i="33"/>
  <c r="U82" i="33"/>
  <c r="T82" i="33"/>
  <c r="S82" i="33"/>
  <c r="R82" i="33"/>
  <c r="Q82" i="33"/>
  <c r="P82" i="33"/>
  <c r="O82" i="33"/>
  <c r="N82" i="33"/>
  <c r="M82" i="33"/>
  <c r="L82" i="33"/>
  <c r="K82" i="33"/>
  <c r="J82" i="33"/>
  <c r="I82" i="33"/>
  <c r="H82" i="33"/>
  <c r="G82" i="33"/>
  <c r="F82" i="33"/>
  <c r="E82" i="33"/>
  <c r="D82" i="33"/>
  <c r="C82" i="33"/>
  <c r="B82" i="33"/>
  <c r="Y81" i="33"/>
  <c r="X81" i="33"/>
  <c r="W81" i="33"/>
  <c r="V81" i="33"/>
  <c r="U81" i="33"/>
  <c r="T81" i="33"/>
  <c r="S81" i="33"/>
  <c r="R81" i="33"/>
  <c r="Q81" i="33"/>
  <c r="P81" i="33"/>
  <c r="O81" i="33"/>
  <c r="N81" i="33"/>
  <c r="M81" i="33"/>
  <c r="L81" i="33"/>
  <c r="K81" i="33"/>
  <c r="J81" i="33"/>
  <c r="I81" i="33"/>
  <c r="H81" i="33"/>
  <c r="G81" i="33"/>
  <c r="F81" i="33"/>
  <c r="E81" i="33"/>
  <c r="D81" i="33"/>
  <c r="C81" i="33"/>
  <c r="B81" i="33"/>
  <c r="Y77" i="33"/>
  <c r="X77" i="33"/>
  <c r="W77" i="33"/>
  <c r="V77" i="33"/>
  <c r="U77" i="33"/>
  <c r="T77" i="33"/>
  <c r="S77" i="33"/>
  <c r="R77" i="33"/>
  <c r="Q77" i="33"/>
  <c r="P77" i="33"/>
  <c r="O77" i="33"/>
  <c r="N77" i="33"/>
  <c r="M77" i="33"/>
  <c r="L77" i="33"/>
  <c r="K77" i="33"/>
  <c r="J77" i="33"/>
  <c r="I77" i="33"/>
  <c r="H77" i="33"/>
  <c r="G77" i="33"/>
  <c r="F77" i="33"/>
  <c r="E77" i="33"/>
  <c r="D77" i="33"/>
  <c r="C77" i="33"/>
  <c r="B77" i="33"/>
  <c r="Y76" i="33"/>
  <c r="X76" i="33"/>
  <c r="W76" i="33"/>
  <c r="V76" i="33"/>
  <c r="U76" i="33"/>
  <c r="T76" i="33"/>
  <c r="S76" i="33"/>
  <c r="R76" i="33"/>
  <c r="Q76" i="33"/>
  <c r="P76" i="33"/>
  <c r="O76" i="33"/>
  <c r="N76" i="33"/>
  <c r="M76" i="33"/>
  <c r="L76" i="33"/>
  <c r="K76" i="33"/>
  <c r="J76" i="33"/>
  <c r="I76" i="33"/>
  <c r="H76" i="33"/>
  <c r="G76" i="33"/>
  <c r="F76" i="33"/>
  <c r="E76" i="33"/>
  <c r="D76" i="33"/>
  <c r="C76" i="33"/>
  <c r="B76" i="33"/>
  <c r="Y75" i="33"/>
  <c r="X75" i="33"/>
  <c r="W75" i="33"/>
  <c r="V75" i="33"/>
  <c r="U75" i="33"/>
  <c r="T75" i="33"/>
  <c r="S75" i="33"/>
  <c r="R75" i="33"/>
  <c r="Q75" i="33"/>
  <c r="P75" i="33"/>
  <c r="O75" i="33"/>
  <c r="N75" i="33"/>
  <c r="M75" i="33"/>
  <c r="L75" i="33"/>
  <c r="K75" i="33"/>
  <c r="J75" i="33"/>
  <c r="I75" i="33"/>
  <c r="H75" i="33"/>
  <c r="G75" i="33"/>
  <c r="F75" i="33"/>
  <c r="E75" i="33"/>
  <c r="D75" i="33"/>
  <c r="C75" i="33"/>
  <c r="B75" i="33"/>
  <c r="Y74" i="33"/>
  <c r="X74" i="33"/>
  <c r="W74" i="33"/>
  <c r="V74" i="33"/>
  <c r="U74" i="33"/>
  <c r="T74" i="33"/>
  <c r="S74" i="33"/>
  <c r="R74" i="33"/>
  <c r="Q74" i="33"/>
  <c r="P74" i="33"/>
  <c r="O74" i="33"/>
  <c r="N74" i="33"/>
  <c r="M74" i="33"/>
  <c r="L74" i="33"/>
  <c r="K74" i="33"/>
  <c r="J74" i="33"/>
  <c r="I74" i="33"/>
  <c r="H74" i="33"/>
  <c r="G74" i="33"/>
  <c r="F74" i="33"/>
  <c r="E74" i="33"/>
  <c r="D74" i="33"/>
  <c r="C74" i="33"/>
  <c r="B74" i="33"/>
  <c r="Y73" i="33"/>
  <c r="X73" i="33"/>
  <c r="W73" i="33"/>
  <c r="V73" i="33"/>
  <c r="U73" i="33"/>
  <c r="T73" i="33"/>
  <c r="S73" i="33"/>
  <c r="R73" i="33"/>
  <c r="Q73" i="33"/>
  <c r="P73" i="33"/>
  <c r="O73" i="33"/>
  <c r="N73" i="33"/>
  <c r="M73" i="33"/>
  <c r="L73" i="33"/>
  <c r="K73" i="33"/>
  <c r="J73" i="33"/>
  <c r="I73" i="33"/>
  <c r="H73" i="33"/>
  <c r="G73" i="33"/>
  <c r="F73" i="33"/>
  <c r="E73" i="33"/>
  <c r="D73" i="33"/>
  <c r="C73" i="33"/>
  <c r="B73" i="33"/>
  <c r="Y68" i="33"/>
  <c r="X68" i="33"/>
  <c r="W68" i="33"/>
  <c r="V68" i="33"/>
  <c r="U68" i="33"/>
  <c r="T68" i="33"/>
  <c r="S68" i="33"/>
  <c r="R68" i="33"/>
  <c r="Q68" i="33"/>
  <c r="P68" i="33"/>
  <c r="O68" i="33"/>
  <c r="N68" i="33"/>
  <c r="M68" i="33"/>
  <c r="L68" i="33"/>
  <c r="K68" i="33"/>
  <c r="J68" i="33"/>
  <c r="I68" i="33"/>
  <c r="H68" i="33"/>
  <c r="G68" i="33"/>
  <c r="F68" i="33"/>
  <c r="E68" i="33"/>
  <c r="D68" i="33"/>
  <c r="C68" i="33"/>
  <c r="B68" i="33"/>
  <c r="Y67" i="33"/>
  <c r="X67" i="33"/>
  <c r="W67" i="33"/>
  <c r="V67" i="33"/>
  <c r="U67" i="33"/>
  <c r="T67" i="33"/>
  <c r="S67" i="33"/>
  <c r="R67" i="33"/>
  <c r="Q67" i="33"/>
  <c r="P67" i="33"/>
  <c r="O67" i="33"/>
  <c r="N67" i="33"/>
  <c r="M67" i="33"/>
  <c r="L67" i="33"/>
  <c r="K67" i="33"/>
  <c r="J67" i="33"/>
  <c r="I67" i="33"/>
  <c r="H67" i="33"/>
  <c r="G67" i="33"/>
  <c r="F67" i="33"/>
  <c r="E67" i="33"/>
  <c r="D67" i="33"/>
  <c r="C67" i="33"/>
  <c r="B67" i="33"/>
  <c r="Y66" i="33"/>
  <c r="X66" i="33"/>
  <c r="W66" i="33"/>
  <c r="V66" i="33"/>
  <c r="U66" i="33"/>
  <c r="T66" i="33"/>
  <c r="S66" i="33"/>
  <c r="R66" i="33"/>
  <c r="Q66" i="33"/>
  <c r="P66" i="33"/>
  <c r="O66" i="33"/>
  <c r="N66" i="33"/>
  <c r="M66" i="33"/>
  <c r="L66" i="33"/>
  <c r="K66" i="33"/>
  <c r="J66" i="33"/>
  <c r="I66" i="33"/>
  <c r="H66" i="33"/>
  <c r="G66" i="33"/>
  <c r="F66" i="33"/>
  <c r="E66" i="33"/>
  <c r="D66" i="33"/>
  <c r="C66" i="33"/>
  <c r="B66" i="33"/>
  <c r="Y65" i="33"/>
  <c r="X65" i="33"/>
  <c r="W65" i="33"/>
  <c r="V65" i="33"/>
  <c r="U65" i="33"/>
  <c r="T65" i="33"/>
  <c r="S65" i="33"/>
  <c r="R65" i="33"/>
  <c r="Q65" i="33"/>
  <c r="P65" i="33"/>
  <c r="O65" i="33"/>
  <c r="N65" i="33"/>
  <c r="M65" i="33"/>
  <c r="L65" i="33"/>
  <c r="K65" i="33"/>
  <c r="J65" i="33"/>
  <c r="I65" i="33"/>
  <c r="H65" i="33"/>
  <c r="G65" i="33"/>
  <c r="F65" i="33"/>
  <c r="E65" i="33"/>
  <c r="D65" i="33"/>
  <c r="C65" i="33"/>
  <c r="B65" i="33"/>
  <c r="Y64" i="33"/>
  <c r="X64" i="33"/>
  <c r="W64" i="33"/>
  <c r="V64" i="33"/>
  <c r="U64" i="33"/>
  <c r="T64" i="33"/>
  <c r="S64" i="33"/>
  <c r="R64" i="33"/>
  <c r="Q64" i="33"/>
  <c r="P64" i="33"/>
  <c r="O64" i="33"/>
  <c r="N64" i="33"/>
  <c r="M64" i="33"/>
  <c r="L64" i="33"/>
  <c r="K64" i="33"/>
  <c r="J64" i="33"/>
  <c r="I64" i="33"/>
  <c r="H64" i="33"/>
  <c r="G64" i="33"/>
  <c r="F64" i="33"/>
  <c r="E64" i="33"/>
  <c r="D64" i="33"/>
  <c r="C64" i="33"/>
  <c r="B64" i="33"/>
  <c r="Y62" i="33"/>
  <c r="X62" i="33"/>
  <c r="W62" i="33"/>
  <c r="V62" i="33"/>
  <c r="U62" i="33"/>
  <c r="T62" i="33"/>
  <c r="S62" i="33"/>
  <c r="R62" i="33"/>
  <c r="Q62" i="33"/>
  <c r="P62" i="33"/>
  <c r="O62" i="33"/>
  <c r="N62" i="33"/>
  <c r="M62" i="33"/>
  <c r="L62" i="33"/>
  <c r="K62" i="33"/>
  <c r="K51" i="33" s="1"/>
  <c r="J62" i="33"/>
  <c r="I62" i="33"/>
  <c r="H62" i="33"/>
  <c r="G62" i="33"/>
  <c r="F62" i="33"/>
  <c r="E62" i="33"/>
  <c r="D62" i="33"/>
  <c r="C62" i="33"/>
  <c r="B62" i="33"/>
  <c r="Y61" i="33"/>
  <c r="X61" i="33"/>
  <c r="W61" i="33"/>
  <c r="V61" i="33"/>
  <c r="U61" i="33"/>
  <c r="T61" i="33"/>
  <c r="S61" i="33"/>
  <c r="R61" i="33"/>
  <c r="Q61" i="33"/>
  <c r="P61" i="33"/>
  <c r="O61" i="33"/>
  <c r="N61" i="33"/>
  <c r="M61" i="33"/>
  <c r="L61" i="33"/>
  <c r="K61" i="33"/>
  <c r="J61" i="33"/>
  <c r="I61" i="33"/>
  <c r="H61" i="33"/>
  <c r="G61" i="33"/>
  <c r="F61" i="33"/>
  <c r="E61" i="33"/>
  <c r="D61" i="33"/>
  <c r="C61" i="33"/>
  <c r="B61" i="33"/>
  <c r="Y59" i="33"/>
  <c r="X59" i="33"/>
  <c r="W59" i="33"/>
  <c r="V59" i="33"/>
  <c r="U59" i="33"/>
  <c r="T59" i="33"/>
  <c r="S59" i="33"/>
  <c r="R59" i="33"/>
  <c r="Q59" i="33"/>
  <c r="P59" i="33"/>
  <c r="O59" i="33"/>
  <c r="N59" i="33"/>
  <c r="M59" i="33"/>
  <c r="L59" i="33"/>
  <c r="K59" i="33"/>
  <c r="J59" i="33"/>
  <c r="I59" i="33"/>
  <c r="H59" i="33"/>
  <c r="G59" i="33"/>
  <c r="F59" i="33"/>
  <c r="E59" i="33"/>
  <c r="D59" i="33"/>
  <c r="C59" i="33"/>
  <c r="B59" i="33"/>
  <c r="Y58" i="33"/>
  <c r="X58" i="33"/>
  <c r="W58" i="33"/>
  <c r="V58" i="33"/>
  <c r="U58" i="33"/>
  <c r="T58" i="33"/>
  <c r="S58" i="33"/>
  <c r="R58" i="33"/>
  <c r="Q58" i="33"/>
  <c r="P58" i="33"/>
  <c r="O58" i="33"/>
  <c r="N58" i="33"/>
  <c r="M58" i="33"/>
  <c r="L58" i="33"/>
  <c r="K58" i="33"/>
  <c r="J58" i="33"/>
  <c r="I58" i="33"/>
  <c r="H58" i="33"/>
  <c r="G58" i="33"/>
  <c r="F58" i="33"/>
  <c r="E58" i="33"/>
  <c r="D58" i="33"/>
  <c r="C58" i="33"/>
  <c r="B58" i="33"/>
  <c r="X57" i="33"/>
  <c r="T57" i="33"/>
  <c r="Y56" i="33"/>
  <c r="X56" i="33"/>
  <c r="W56" i="33"/>
  <c r="V56" i="33"/>
  <c r="U56" i="33"/>
  <c r="T56" i="33"/>
  <c r="S56" i="33"/>
  <c r="R56" i="33"/>
  <c r="Q56" i="33"/>
  <c r="P56" i="33"/>
  <c r="O56" i="33"/>
  <c r="N56" i="33"/>
  <c r="M56" i="33"/>
  <c r="L56" i="33"/>
  <c r="K56" i="33"/>
  <c r="J56" i="33"/>
  <c r="I56" i="33"/>
  <c r="H56" i="33"/>
  <c r="G56" i="33"/>
  <c r="F56" i="33"/>
  <c r="E56" i="33"/>
  <c r="D56" i="33"/>
  <c r="C56" i="33"/>
  <c r="B56" i="33"/>
  <c r="Y55" i="33"/>
  <c r="X55" i="33"/>
  <c r="W55" i="33"/>
  <c r="V55" i="33"/>
  <c r="U55" i="33"/>
  <c r="T55" i="33"/>
  <c r="S55" i="33"/>
  <c r="R55" i="33"/>
  <c r="Q55" i="33"/>
  <c r="P55" i="33"/>
  <c r="O55" i="33"/>
  <c r="N55" i="33"/>
  <c r="M55" i="33"/>
  <c r="L55" i="33"/>
  <c r="K55" i="33"/>
  <c r="J55" i="33"/>
  <c r="I55" i="33"/>
  <c r="H55" i="33"/>
  <c r="G55" i="33"/>
  <c r="F55" i="33"/>
  <c r="E55" i="33"/>
  <c r="D55" i="33"/>
  <c r="C55" i="33"/>
  <c r="B55" i="33"/>
  <c r="Y54" i="33"/>
  <c r="X54" i="33"/>
  <c r="W54" i="33"/>
  <c r="V54" i="33"/>
  <c r="U54" i="33"/>
  <c r="T54" i="33"/>
  <c r="S54" i="33"/>
  <c r="R54" i="33"/>
  <c r="Q54" i="33"/>
  <c r="P54" i="33"/>
  <c r="O54" i="33"/>
  <c r="N54" i="33"/>
  <c r="M54" i="33"/>
  <c r="L54" i="33"/>
  <c r="K54" i="33"/>
  <c r="J54" i="33"/>
  <c r="I54" i="33"/>
  <c r="I51" i="33" s="1"/>
  <c r="H54" i="33"/>
  <c r="H51" i="33" s="1"/>
  <c r="G54" i="33"/>
  <c r="F54" i="33"/>
  <c r="E54" i="33"/>
  <c r="D54" i="33"/>
  <c r="C54" i="33"/>
  <c r="B54" i="33"/>
  <c r="Y53" i="33"/>
  <c r="Y51" i="33" s="1"/>
  <c r="X53" i="33"/>
  <c r="X51" i="33" s="1"/>
  <c r="W53" i="33"/>
  <c r="V53" i="33"/>
  <c r="U53" i="33"/>
  <c r="T53" i="33"/>
  <c r="S53" i="33"/>
  <c r="R53" i="33"/>
  <c r="Q53" i="33"/>
  <c r="P53" i="33"/>
  <c r="O53" i="33"/>
  <c r="N53" i="33"/>
  <c r="M53" i="33"/>
  <c r="L53" i="33"/>
  <c r="K53" i="33"/>
  <c r="J53" i="33"/>
  <c r="I53" i="33"/>
  <c r="H53" i="33"/>
  <c r="G53" i="33"/>
  <c r="F53" i="33"/>
  <c r="E53" i="33"/>
  <c r="D53" i="33"/>
  <c r="C53" i="33"/>
  <c r="B53" i="33"/>
  <c r="Y52" i="33"/>
  <c r="X52" i="33"/>
  <c r="W52" i="33"/>
  <c r="W51" i="33" s="1"/>
  <c r="V52" i="33"/>
  <c r="V51" i="33" s="1"/>
  <c r="U52" i="33"/>
  <c r="U51" i="33" s="1"/>
  <c r="T52" i="33"/>
  <c r="T51" i="33" s="1"/>
  <c r="S52" i="33"/>
  <c r="S51" i="33" s="1"/>
  <c r="R52" i="33"/>
  <c r="R51" i="33" s="1"/>
  <c r="Q52" i="33"/>
  <c r="Q51" i="33" s="1"/>
  <c r="P52" i="33"/>
  <c r="P51" i="33" s="1"/>
  <c r="O52" i="33"/>
  <c r="O51" i="33" s="1"/>
  <c r="N52" i="33"/>
  <c r="N51" i="33" s="1"/>
  <c r="M52" i="33"/>
  <c r="L52" i="33"/>
  <c r="K52" i="33"/>
  <c r="J52" i="33"/>
  <c r="I52" i="33"/>
  <c r="H52" i="33"/>
  <c r="G52" i="33"/>
  <c r="G51" i="33" s="1"/>
  <c r="F52" i="33"/>
  <c r="F51" i="33" s="1"/>
  <c r="E52" i="33"/>
  <c r="E51" i="33" s="1"/>
  <c r="D52" i="33"/>
  <c r="D51" i="33" s="1"/>
  <c r="C52" i="33"/>
  <c r="C51" i="33" s="1"/>
  <c r="B52" i="33"/>
  <c r="B51" i="33" s="1"/>
  <c r="M51" i="33"/>
  <c r="L51" i="33"/>
  <c r="J51" i="33"/>
  <c r="Y27" i="33"/>
  <c r="Y80" i="33" s="1"/>
  <c r="X27" i="33"/>
  <c r="X80" i="33" s="1"/>
  <c r="W27" i="33"/>
  <c r="W80" i="33" s="1"/>
  <c r="V27" i="33"/>
  <c r="V80" i="33" s="1"/>
  <c r="U27" i="33"/>
  <c r="U80" i="33" s="1"/>
  <c r="T27" i="33"/>
  <c r="T80" i="33" s="1"/>
  <c r="S27" i="33"/>
  <c r="S80" i="33" s="1"/>
  <c r="R27" i="33"/>
  <c r="R80" i="33" s="1"/>
  <c r="Q27" i="33"/>
  <c r="Q80" i="33" s="1"/>
  <c r="P27" i="33"/>
  <c r="P80" i="33" s="1"/>
  <c r="O27" i="33"/>
  <c r="O80" i="33" s="1"/>
  <c r="N27" i="33"/>
  <c r="N63" i="33" s="1"/>
  <c r="M27" i="33"/>
  <c r="M80" i="33" s="1"/>
  <c r="L27" i="33"/>
  <c r="L80" i="33" s="1"/>
  <c r="K27" i="33"/>
  <c r="K80" i="33" s="1"/>
  <c r="J27" i="33"/>
  <c r="J80" i="33" s="1"/>
  <c r="I27" i="33"/>
  <c r="I80" i="33" s="1"/>
  <c r="H27" i="33"/>
  <c r="H80" i="33" s="1"/>
  <c r="G27" i="33"/>
  <c r="G80" i="33" s="1"/>
  <c r="F27" i="33"/>
  <c r="F63" i="33" s="1"/>
  <c r="E27" i="33"/>
  <c r="E63" i="33" s="1"/>
  <c r="D27" i="33"/>
  <c r="D63" i="33" s="1"/>
  <c r="C27" i="33"/>
  <c r="C80" i="33" s="1"/>
  <c r="B27" i="33"/>
  <c r="B80" i="33" s="1"/>
  <c r="Y24" i="33"/>
  <c r="Y79" i="33" s="1"/>
  <c r="X24" i="33"/>
  <c r="X79" i="33" s="1"/>
  <c r="W24" i="33"/>
  <c r="W79" i="33" s="1"/>
  <c r="V24" i="33"/>
  <c r="V60" i="33" s="1"/>
  <c r="U24" i="33"/>
  <c r="U60" i="33" s="1"/>
  <c r="T24" i="33"/>
  <c r="T60" i="33" s="1"/>
  <c r="S24" i="33"/>
  <c r="S79" i="33" s="1"/>
  <c r="R24" i="33"/>
  <c r="R79" i="33" s="1"/>
  <c r="Q24" i="33"/>
  <c r="Q79" i="33" s="1"/>
  <c r="P24" i="33"/>
  <c r="P79" i="33" s="1"/>
  <c r="O24" i="33"/>
  <c r="O79" i="33" s="1"/>
  <c r="N24" i="33"/>
  <c r="N79" i="33" s="1"/>
  <c r="M24" i="33"/>
  <c r="M79" i="33" s="1"/>
  <c r="L24" i="33"/>
  <c r="L79" i="33" s="1"/>
  <c r="K24" i="33"/>
  <c r="K79" i="33" s="1"/>
  <c r="J24" i="33"/>
  <c r="J79" i="33" s="1"/>
  <c r="I24" i="33"/>
  <c r="I79" i="33" s="1"/>
  <c r="H24" i="33"/>
  <c r="H79" i="33" s="1"/>
  <c r="G24" i="33"/>
  <c r="G79" i="33" s="1"/>
  <c r="F24" i="33"/>
  <c r="F60" i="33" s="1"/>
  <c r="E24" i="33"/>
  <c r="E79" i="33" s="1"/>
  <c r="D24" i="33"/>
  <c r="D79" i="33" s="1"/>
  <c r="C24" i="33"/>
  <c r="C79" i="33" s="1"/>
  <c r="B24" i="33"/>
  <c r="B79" i="33" s="1"/>
  <c r="Y16" i="33"/>
  <c r="Y78" i="33" s="1"/>
  <c r="X16" i="33"/>
  <c r="X78" i="33" s="1"/>
  <c r="W16" i="33"/>
  <c r="W78" i="33" s="1"/>
  <c r="V16" i="33"/>
  <c r="V57" i="33" s="1"/>
  <c r="U16" i="33"/>
  <c r="U57" i="33" s="1"/>
  <c r="T16" i="33"/>
  <c r="T78" i="33" s="1"/>
  <c r="S16" i="33"/>
  <c r="S78" i="33" s="1"/>
  <c r="R16" i="33"/>
  <c r="R78" i="33" s="1"/>
  <c r="Q16" i="33"/>
  <c r="Q78" i="33" s="1"/>
  <c r="P16" i="33"/>
  <c r="P78" i="33" s="1"/>
  <c r="O16" i="33"/>
  <c r="O78" i="33" s="1"/>
  <c r="N16" i="33"/>
  <c r="N57" i="33" s="1"/>
  <c r="M16" i="33"/>
  <c r="M57" i="33" s="1"/>
  <c r="L16" i="33"/>
  <c r="L78" i="33" s="1"/>
  <c r="K16" i="33"/>
  <c r="K57" i="33" s="1"/>
  <c r="J16" i="33"/>
  <c r="J57" i="33" s="1"/>
  <c r="I16" i="33"/>
  <c r="I78" i="33" s="1"/>
  <c r="H16" i="33"/>
  <c r="H78" i="33" s="1"/>
  <c r="G16" i="33"/>
  <c r="G78" i="33" s="1"/>
  <c r="F16" i="33"/>
  <c r="F78" i="33" s="1"/>
  <c r="E16" i="33"/>
  <c r="E78" i="33" s="1"/>
  <c r="D16" i="33"/>
  <c r="D78" i="33" s="1"/>
  <c r="C16" i="33"/>
  <c r="C78" i="33" s="1"/>
  <c r="B16" i="33"/>
  <c r="B78" i="33" s="1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B36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Y33" i="32"/>
  <c r="Y38" i="32" s="1"/>
  <c r="X33" i="32"/>
  <c r="X38" i="32" s="1"/>
  <c r="W33" i="32"/>
  <c r="W38" i="32" s="1"/>
  <c r="V33" i="32"/>
  <c r="V38" i="32" s="1"/>
  <c r="U33" i="32"/>
  <c r="U38" i="32" s="1"/>
  <c r="T33" i="32"/>
  <c r="T38" i="32" s="1"/>
  <c r="S33" i="32"/>
  <c r="S38" i="32" s="1"/>
  <c r="R33" i="32"/>
  <c r="R38" i="32" s="1"/>
  <c r="Q33" i="32"/>
  <c r="Q38" i="32" s="1"/>
  <c r="P33" i="32"/>
  <c r="P38" i="32" s="1"/>
  <c r="O33" i="32"/>
  <c r="O38" i="32" s="1"/>
  <c r="N33" i="32"/>
  <c r="N38" i="32" s="1"/>
  <c r="M33" i="32"/>
  <c r="M38" i="32" s="1"/>
  <c r="M176" i="4" s="1"/>
  <c r="L33" i="32"/>
  <c r="L38" i="32" s="1"/>
  <c r="L176" i="4" s="1"/>
  <c r="K33" i="32"/>
  <c r="K38" i="32" s="1"/>
  <c r="J33" i="32"/>
  <c r="J38" i="32" s="1"/>
  <c r="J176" i="4" s="1"/>
  <c r="I33" i="32"/>
  <c r="I38" i="32" s="1"/>
  <c r="H33" i="32"/>
  <c r="H38" i="32" s="1"/>
  <c r="G33" i="32"/>
  <c r="G38" i="32" s="1"/>
  <c r="F33" i="32"/>
  <c r="F38" i="32" s="1"/>
  <c r="E33" i="32"/>
  <c r="E38" i="32" s="1"/>
  <c r="D33" i="32"/>
  <c r="D38" i="32" s="1"/>
  <c r="C33" i="32"/>
  <c r="C38" i="32" s="1"/>
  <c r="B33" i="32"/>
  <c r="B38" i="32" s="1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B14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B9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Y124" i="31"/>
  <c r="X124" i="31"/>
  <c r="W124" i="31"/>
  <c r="V124" i="31"/>
  <c r="U124" i="31"/>
  <c r="T124" i="31"/>
  <c r="S124" i="31"/>
  <c r="R124" i="31"/>
  <c r="Q124" i="31"/>
  <c r="P124" i="31"/>
  <c r="O124" i="31"/>
  <c r="N124" i="31"/>
  <c r="M124" i="31"/>
  <c r="L124" i="31"/>
  <c r="K124" i="31"/>
  <c r="J124" i="31"/>
  <c r="I124" i="31"/>
  <c r="H124" i="31"/>
  <c r="G124" i="31"/>
  <c r="F124" i="31"/>
  <c r="E124" i="31"/>
  <c r="D124" i="31"/>
  <c r="C124" i="31"/>
  <c r="B124" i="31"/>
  <c r="Y121" i="31"/>
  <c r="X121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Y118" i="31"/>
  <c r="X118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Y117" i="31"/>
  <c r="X117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Y116" i="31"/>
  <c r="X116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Y115" i="31"/>
  <c r="X115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Y114" i="31"/>
  <c r="X114" i="31"/>
  <c r="W114" i="31"/>
  <c r="V114" i="31"/>
  <c r="U114" i="31"/>
  <c r="T114" i="31"/>
  <c r="S114" i="31"/>
  <c r="R114" i="31"/>
  <c r="Q114" i="31"/>
  <c r="P114" i="31"/>
  <c r="O114" i="31"/>
  <c r="N114" i="31"/>
  <c r="M114" i="31"/>
  <c r="L114" i="31"/>
  <c r="K114" i="31"/>
  <c r="J114" i="31"/>
  <c r="I114" i="31"/>
  <c r="H114" i="31"/>
  <c r="G114" i="31"/>
  <c r="F114" i="31"/>
  <c r="E114" i="31"/>
  <c r="D114" i="31"/>
  <c r="C114" i="31"/>
  <c r="B114" i="31"/>
  <c r="Y113" i="31"/>
  <c r="X113" i="31"/>
  <c r="W113" i="31"/>
  <c r="V113" i="31"/>
  <c r="U113" i="31"/>
  <c r="T113" i="31"/>
  <c r="S113" i="31"/>
  <c r="R113" i="31"/>
  <c r="Q113" i="31"/>
  <c r="P113" i="31"/>
  <c r="O113" i="31"/>
  <c r="N113" i="31"/>
  <c r="M113" i="31"/>
  <c r="L113" i="31"/>
  <c r="K113" i="31"/>
  <c r="J113" i="31"/>
  <c r="I113" i="31"/>
  <c r="H113" i="31"/>
  <c r="G113" i="31"/>
  <c r="F113" i="31"/>
  <c r="E113" i="31"/>
  <c r="D113" i="31"/>
  <c r="C113" i="31"/>
  <c r="B113" i="31"/>
  <c r="Y109" i="31"/>
  <c r="X109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Y108" i="31"/>
  <c r="X108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Y107" i="31"/>
  <c r="X107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Y106" i="31"/>
  <c r="X106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F105" i="31"/>
  <c r="Y104" i="31"/>
  <c r="X104" i="31"/>
  <c r="W104" i="31"/>
  <c r="V104" i="31"/>
  <c r="U104" i="31"/>
  <c r="T104" i="31"/>
  <c r="S104" i="31"/>
  <c r="R104" i="31"/>
  <c r="Q104" i="31"/>
  <c r="P104" i="31"/>
  <c r="P84" i="31" s="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Y103" i="31"/>
  <c r="X103" i="31"/>
  <c r="W103" i="31"/>
  <c r="V103" i="31"/>
  <c r="U103" i="31"/>
  <c r="T103" i="31"/>
  <c r="S103" i="31"/>
  <c r="R103" i="31"/>
  <c r="Q103" i="31"/>
  <c r="P103" i="31"/>
  <c r="O103" i="31"/>
  <c r="N103" i="31"/>
  <c r="M103" i="31"/>
  <c r="L103" i="31"/>
  <c r="K103" i="31"/>
  <c r="J103" i="31"/>
  <c r="I103" i="31"/>
  <c r="H103" i="31"/>
  <c r="G103" i="31"/>
  <c r="F103" i="31"/>
  <c r="E103" i="31"/>
  <c r="D103" i="31"/>
  <c r="C103" i="31"/>
  <c r="B103" i="31"/>
  <c r="Y102" i="31"/>
  <c r="X102" i="31"/>
  <c r="W102" i="31"/>
  <c r="V102" i="31"/>
  <c r="U102" i="31"/>
  <c r="T102" i="31"/>
  <c r="S102" i="31"/>
  <c r="R102" i="31"/>
  <c r="Q102" i="31"/>
  <c r="P102" i="31"/>
  <c r="O102" i="31"/>
  <c r="N102" i="31"/>
  <c r="M102" i="31"/>
  <c r="L102" i="31"/>
  <c r="K102" i="31"/>
  <c r="J102" i="31"/>
  <c r="I102" i="31"/>
  <c r="H102" i="31"/>
  <c r="G102" i="31"/>
  <c r="F102" i="31"/>
  <c r="E102" i="31"/>
  <c r="D102" i="31"/>
  <c r="C102" i="31"/>
  <c r="B102" i="31"/>
  <c r="Y101" i="31"/>
  <c r="X101" i="31"/>
  <c r="W101" i="31"/>
  <c r="V101" i="31"/>
  <c r="U101" i="31"/>
  <c r="T101" i="31"/>
  <c r="S101" i="31"/>
  <c r="R101" i="31"/>
  <c r="Q101" i="31"/>
  <c r="P101" i="31"/>
  <c r="O101" i="31"/>
  <c r="N101" i="31"/>
  <c r="M101" i="31"/>
  <c r="L101" i="31"/>
  <c r="K101" i="31"/>
  <c r="J101" i="31"/>
  <c r="I101" i="31"/>
  <c r="H101" i="31"/>
  <c r="G101" i="31"/>
  <c r="F101" i="31"/>
  <c r="E101" i="31"/>
  <c r="D101" i="31"/>
  <c r="C101" i="31"/>
  <c r="B101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L99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Y95" i="31"/>
  <c r="X95" i="31"/>
  <c r="W95" i="31"/>
  <c r="V95" i="31"/>
  <c r="U95" i="31"/>
  <c r="T95" i="31"/>
  <c r="S95" i="31"/>
  <c r="R95" i="31"/>
  <c r="R84" i="31" s="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N84" i="31" s="1"/>
  <c r="M93" i="31"/>
  <c r="L93" i="31"/>
  <c r="K93" i="31"/>
  <c r="J93" i="31"/>
  <c r="I93" i="31"/>
  <c r="H93" i="31"/>
  <c r="G93" i="31"/>
  <c r="F93" i="31"/>
  <c r="E93" i="31"/>
  <c r="D93" i="31"/>
  <c r="C93" i="31"/>
  <c r="B93" i="31"/>
  <c r="Y92" i="31"/>
  <c r="X92" i="31"/>
  <c r="W92" i="31"/>
  <c r="V92" i="31"/>
  <c r="U92" i="31"/>
  <c r="T92" i="31"/>
  <c r="S92" i="31"/>
  <c r="R92" i="31"/>
  <c r="Q92" i="31"/>
  <c r="P92" i="31"/>
  <c r="O92" i="31"/>
  <c r="N92" i="31"/>
  <c r="M92" i="31"/>
  <c r="L92" i="31"/>
  <c r="K92" i="31"/>
  <c r="J92" i="31"/>
  <c r="I92" i="31"/>
  <c r="H92" i="31"/>
  <c r="G92" i="31"/>
  <c r="F92" i="31"/>
  <c r="E92" i="31"/>
  <c r="D92" i="31"/>
  <c r="C92" i="31"/>
  <c r="B92" i="31"/>
  <c r="Y91" i="31"/>
  <c r="X91" i="31"/>
  <c r="W91" i="31"/>
  <c r="V91" i="31"/>
  <c r="U91" i="31"/>
  <c r="T91" i="31"/>
  <c r="S91" i="31"/>
  <c r="R91" i="31"/>
  <c r="Q91" i="31"/>
  <c r="P91" i="31"/>
  <c r="O91" i="31"/>
  <c r="N91" i="31"/>
  <c r="M91" i="31"/>
  <c r="L91" i="31"/>
  <c r="K91" i="31"/>
  <c r="J91" i="31"/>
  <c r="I91" i="31"/>
  <c r="H91" i="31"/>
  <c r="G91" i="31"/>
  <c r="F91" i="31"/>
  <c r="E91" i="31"/>
  <c r="D91" i="31"/>
  <c r="C91" i="31"/>
  <c r="B91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B84" i="31" s="1"/>
  <c r="Y86" i="31"/>
  <c r="X86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L84" i="31" s="1"/>
  <c r="K86" i="31"/>
  <c r="K84" i="31" s="1"/>
  <c r="J86" i="31"/>
  <c r="I86" i="31"/>
  <c r="H86" i="31"/>
  <c r="G86" i="31"/>
  <c r="F86" i="31"/>
  <c r="E86" i="31"/>
  <c r="D86" i="31"/>
  <c r="C86" i="31"/>
  <c r="B86" i="31"/>
  <c r="Y85" i="31"/>
  <c r="Y84" i="31" s="1"/>
  <c r="X85" i="31"/>
  <c r="X84" i="31" s="1"/>
  <c r="W85" i="31"/>
  <c r="W84" i="31" s="1"/>
  <c r="V85" i="31"/>
  <c r="V84" i="31" s="1"/>
  <c r="U85" i="31"/>
  <c r="U84" i="31" s="1"/>
  <c r="T85" i="31"/>
  <c r="T84" i="31" s="1"/>
  <c r="S85" i="31"/>
  <c r="S84" i="31" s="1"/>
  <c r="R85" i="31"/>
  <c r="Q85" i="31"/>
  <c r="Q84" i="31" s="1"/>
  <c r="P85" i="31"/>
  <c r="O85" i="31"/>
  <c r="N85" i="31"/>
  <c r="M85" i="31"/>
  <c r="L85" i="31"/>
  <c r="K85" i="31"/>
  <c r="J85" i="31"/>
  <c r="J84" i="31" s="1"/>
  <c r="I85" i="31"/>
  <c r="I84" i="31" s="1"/>
  <c r="H85" i="31"/>
  <c r="H84" i="31" s="1"/>
  <c r="G85" i="31"/>
  <c r="G84" i="31" s="1"/>
  <c r="F85" i="31"/>
  <c r="F84" i="31" s="1"/>
  <c r="E85" i="31"/>
  <c r="E84" i="31" s="1"/>
  <c r="D85" i="31"/>
  <c r="D84" i="31" s="1"/>
  <c r="C85" i="31"/>
  <c r="C84" i="31" s="1"/>
  <c r="B85" i="31"/>
  <c r="O84" i="31"/>
  <c r="M84" i="31"/>
  <c r="Y66" i="31"/>
  <c r="X66" i="31"/>
  <c r="W66" i="31"/>
  <c r="V66" i="31"/>
  <c r="V105" i="31" s="1"/>
  <c r="U66" i="31"/>
  <c r="T66" i="31"/>
  <c r="S66" i="31"/>
  <c r="R66" i="31"/>
  <c r="Q66" i="31"/>
  <c r="P66" i="31"/>
  <c r="O66" i="31"/>
  <c r="N66" i="31"/>
  <c r="N105" i="31" s="1"/>
  <c r="M66" i="31"/>
  <c r="L66" i="31"/>
  <c r="K66" i="31"/>
  <c r="J66" i="31"/>
  <c r="I66" i="31"/>
  <c r="H66" i="31"/>
  <c r="G66" i="31"/>
  <c r="F66" i="31"/>
  <c r="E66" i="31"/>
  <c r="D66" i="31"/>
  <c r="C66" i="31"/>
  <c r="B66" i="31"/>
  <c r="Y45" i="31"/>
  <c r="X45" i="31"/>
  <c r="W45" i="31"/>
  <c r="V45" i="31"/>
  <c r="U45" i="31"/>
  <c r="T45" i="31"/>
  <c r="T99" i="31" s="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D99" i="31" s="1"/>
  <c r="C45" i="31"/>
  <c r="B45" i="31"/>
  <c r="Y25" i="31"/>
  <c r="X25" i="31"/>
  <c r="W25" i="31"/>
  <c r="V25" i="31"/>
  <c r="U25" i="31"/>
  <c r="T25" i="31"/>
  <c r="S25" i="31"/>
  <c r="R25" i="31"/>
  <c r="Q25" i="31"/>
  <c r="P25" i="31"/>
  <c r="O25" i="31"/>
  <c r="N25" i="31"/>
  <c r="M25" i="31"/>
  <c r="L25" i="31"/>
  <c r="K25" i="31"/>
  <c r="J25" i="31"/>
  <c r="I25" i="31"/>
  <c r="H25" i="31"/>
  <c r="G25" i="31"/>
  <c r="F25" i="31"/>
  <c r="E25" i="31"/>
  <c r="D25" i="31"/>
  <c r="C25" i="31"/>
  <c r="B25" i="31"/>
  <c r="Y16" i="31"/>
  <c r="X16" i="31"/>
  <c r="X90" i="31" s="1"/>
  <c r="W16" i="31"/>
  <c r="V16" i="31"/>
  <c r="U16" i="31"/>
  <c r="T16" i="31"/>
  <c r="T90" i="31" s="1"/>
  <c r="S16" i="31"/>
  <c r="R16" i="31"/>
  <c r="Q16" i="31"/>
  <c r="P16" i="31"/>
  <c r="P90" i="31" s="1"/>
  <c r="O16" i="31"/>
  <c r="N16" i="31"/>
  <c r="M16" i="31"/>
  <c r="L16" i="31"/>
  <c r="L90" i="31" s="1"/>
  <c r="K16" i="31"/>
  <c r="J16" i="31"/>
  <c r="I16" i="31"/>
  <c r="H16" i="31"/>
  <c r="H90" i="31" s="1"/>
  <c r="G16" i="31"/>
  <c r="F16" i="31"/>
  <c r="E16" i="31"/>
  <c r="D16" i="31"/>
  <c r="D90" i="31" s="1"/>
  <c r="C16" i="31"/>
  <c r="B16" i="31"/>
  <c r="Y124" i="30"/>
  <c r="X124" i="30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J124" i="30"/>
  <c r="I124" i="30"/>
  <c r="H124" i="30"/>
  <c r="G124" i="30"/>
  <c r="F124" i="30"/>
  <c r="E124" i="30"/>
  <c r="D124" i="30"/>
  <c r="C124" i="30"/>
  <c r="B124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Y114" i="30"/>
  <c r="X114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J114" i="30"/>
  <c r="I114" i="30"/>
  <c r="H114" i="30"/>
  <c r="G114" i="30"/>
  <c r="F114" i="30"/>
  <c r="E114" i="30"/>
  <c r="D114" i="30"/>
  <c r="C114" i="30"/>
  <c r="B114" i="30"/>
  <c r="Y113" i="30"/>
  <c r="X113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J113" i="30"/>
  <c r="I113" i="30"/>
  <c r="H113" i="30"/>
  <c r="G113" i="30"/>
  <c r="F113" i="30"/>
  <c r="E113" i="30"/>
  <c r="D113" i="30"/>
  <c r="C113" i="30"/>
  <c r="B113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G105" i="30"/>
  <c r="C105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Y103" i="30"/>
  <c r="X103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J103" i="30"/>
  <c r="I103" i="30"/>
  <c r="H103" i="30"/>
  <c r="G103" i="30"/>
  <c r="F103" i="30"/>
  <c r="E103" i="30"/>
  <c r="D103" i="30"/>
  <c r="C103" i="30"/>
  <c r="B103" i="30"/>
  <c r="Y102" i="30"/>
  <c r="X102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J102" i="30"/>
  <c r="I102" i="30"/>
  <c r="H102" i="30"/>
  <c r="G102" i="30"/>
  <c r="F102" i="30"/>
  <c r="E102" i="30"/>
  <c r="D102" i="30"/>
  <c r="C102" i="30"/>
  <c r="B102" i="30"/>
  <c r="Y101" i="30"/>
  <c r="X101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J101" i="30"/>
  <c r="I101" i="30"/>
  <c r="H101" i="30"/>
  <c r="G101" i="30"/>
  <c r="F101" i="30"/>
  <c r="E101" i="30"/>
  <c r="D101" i="30"/>
  <c r="C101" i="30"/>
  <c r="B101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U99" i="30"/>
  <c r="Q99" i="30"/>
  <c r="I99" i="30"/>
  <c r="E99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T94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F84" i="30" s="1"/>
  <c r="E93" i="30"/>
  <c r="D93" i="30"/>
  <c r="C93" i="30"/>
  <c r="B93" i="30"/>
  <c r="Y92" i="30"/>
  <c r="X92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J92" i="30"/>
  <c r="I92" i="30"/>
  <c r="H92" i="30"/>
  <c r="G92" i="30"/>
  <c r="F92" i="30"/>
  <c r="E92" i="30"/>
  <c r="D92" i="30"/>
  <c r="C92" i="30"/>
  <c r="B92" i="30"/>
  <c r="Y91" i="30"/>
  <c r="X91" i="30"/>
  <c r="W91" i="30"/>
  <c r="V91" i="30"/>
  <c r="U91" i="30"/>
  <c r="T91" i="30"/>
  <c r="S91" i="30"/>
  <c r="R91" i="30"/>
  <c r="Q91" i="30"/>
  <c r="P91" i="30"/>
  <c r="P84" i="30" s="1"/>
  <c r="O91" i="30"/>
  <c r="N91" i="30"/>
  <c r="M91" i="30"/>
  <c r="L91" i="30"/>
  <c r="K91" i="30"/>
  <c r="J91" i="30"/>
  <c r="J84" i="30" s="1"/>
  <c r="I91" i="30"/>
  <c r="H91" i="30"/>
  <c r="G91" i="30"/>
  <c r="F91" i="30"/>
  <c r="E91" i="30"/>
  <c r="D91" i="30"/>
  <c r="C91" i="30"/>
  <c r="B91" i="30"/>
  <c r="Y90" i="30"/>
  <c r="W90" i="30"/>
  <c r="Q90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L84" i="30" s="1"/>
  <c r="K87" i="30"/>
  <c r="J87" i="30"/>
  <c r="I87" i="30"/>
  <c r="H87" i="30"/>
  <c r="G87" i="30"/>
  <c r="F87" i="30"/>
  <c r="E87" i="30"/>
  <c r="D87" i="30"/>
  <c r="C87" i="30"/>
  <c r="B87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I84" i="30" s="1"/>
  <c r="H86" i="30"/>
  <c r="G86" i="30"/>
  <c r="G84" i="30" s="1"/>
  <c r="F86" i="30"/>
  <c r="E86" i="30"/>
  <c r="D86" i="30"/>
  <c r="C86" i="30"/>
  <c r="B86" i="30"/>
  <c r="Y85" i="30"/>
  <c r="Y84" i="30" s="1"/>
  <c r="X85" i="30"/>
  <c r="W85" i="30"/>
  <c r="W84" i="30" s="1"/>
  <c r="V85" i="30"/>
  <c r="V84" i="30" s="1"/>
  <c r="U85" i="30"/>
  <c r="U84" i="30" s="1"/>
  <c r="T85" i="30"/>
  <c r="S85" i="30"/>
  <c r="R85" i="30"/>
  <c r="R84" i="30" s="1"/>
  <c r="Q85" i="30"/>
  <c r="Q84" i="30" s="1"/>
  <c r="P85" i="30"/>
  <c r="O85" i="30"/>
  <c r="O84" i="30" s="1"/>
  <c r="N85" i="30"/>
  <c r="N84" i="30" s="1"/>
  <c r="M85" i="30"/>
  <c r="M84" i="30" s="1"/>
  <c r="L85" i="30"/>
  <c r="K85" i="30"/>
  <c r="J85" i="30"/>
  <c r="I85" i="30"/>
  <c r="H85" i="30"/>
  <c r="G85" i="30"/>
  <c r="F85" i="30"/>
  <c r="E85" i="30"/>
  <c r="E84" i="30" s="1"/>
  <c r="D85" i="30"/>
  <c r="C85" i="30"/>
  <c r="B85" i="30"/>
  <c r="B84" i="30" s="1"/>
  <c r="T84" i="30"/>
  <c r="D84" i="30"/>
  <c r="Y66" i="30"/>
  <c r="X66" i="30"/>
  <c r="W66" i="30"/>
  <c r="W105" i="30" s="1"/>
  <c r="V66" i="30"/>
  <c r="U66" i="30"/>
  <c r="U105" i="30" s="1"/>
  <c r="T66" i="30"/>
  <c r="S66" i="30"/>
  <c r="S105" i="30" s="1"/>
  <c r="R66" i="30"/>
  <c r="Q66" i="30"/>
  <c r="P66" i="30"/>
  <c r="O66" i="30"/>
  <c r="O105" i="30" s="1"/>
  <c r="N66" i="30"/>
  <c r="M66" i="30"/>
  <c r="L66" i="30"/>
  <c r="K66" i="30"/>
  <c r="K105" i="30" s="1"/>
  <c r="J66" i="30"/>
  <c r="I66" i="30"/>
  <c r="H66" i="30"/>
  <c r="G66" i="30"/>
  <c r="F66" i="30"/>
  <c r="E66" i="30"/>
  <c r="E105" i="30" s="1"/>
  <c r="D66" i="30"/>
  <c r="C66" i="30"/>
  <c r="B66" i="30"/>
  <c r="Y45" i="30"/>
  <c r="Y99" i="30" s="1"/>
  <c r="X45" i="30"/>
  <c r="X99" i="30" s="1"/>
  <c r="W45" i="30"/>
  <c r="V45" i="30"/>
  <c r="U45" i="30"/>
  <c r="T45" i="30"/>
  <c r="S45" i="30"/>
  <c r="R45" i="30"/>
  <c r="Q45" i="30"/>
  <c r="P45" i="30"/>
  <c r="P99" i="30" s="1"/>
  <c r="O45" i="30"/>
  <c r="O99" i="30" s="1"/>
  <c r="N45" i="30"/>
  <c r="M45" i="30"/>
  <c r="M99" i="30" s="1"/>
  <c r="L45" i="30"/>
  <c r="K45" i="30"/>
  <c r="K99" i="30" s="1"/>
  <c r="J45" i="30"/>
  <c r="I45" i="30"/>
  <c r="H45" i="30"/>
  <c r="G45" i="30"/>
  <c r="F45" i="30"/>
  <c r="E45" i="30"/>
  <c r="D45" i="30"/>
  <c r="C45" i="30"/>
  <c r="B45" i="30"/>
  <c r="Y25" i="30"/>
  <c r="Y94" i="30" s="1"/>
  <c r="X25" i="30"/>
  <c r="X94" i="30" s="1"/>
  <c r="W25" i="30"/>
  <c r="W94" i="30" s="1"/>
  <c r="V25" i="30"/>
  <c r="U25" i="30"/>
  <c r="T25" i="30"/>
  <c r="S25" i="30"/>
  <c r="R25" i="30"/>
  <c r="Q25" i="30"/>
  <c r="Q94" i="30" s="1"/>
  <c r="P25" i="30"/>
  <c r="P94" i="30" s="1"/>
  <c r="O25" i="30"/>
  <c r="O94" i="30" s="1"/>
  <c r="N25" i="30"/>
  <c r="M25" i="30"/>
  <c r="M94" i="30" s="1"/>
  <c r="L25" i="30"/>
  <c r="L94" i="30" s="1"/>
  <c r="K25" i="30"/>
  <c r="J25" i="30"/>
  <c r="I25" i="30"/>
  <c r="H25" i="30"/>
  <c r="G25" i="30"/>
  <c r="F25" i="30"/>
  <c r="E25" i="30"/>
  <c r="D25" i="30"/>
  <c r="C25" i="30"/>
  <c r="B25" i="30"/>
  <c r="Y16" i="30"/>
  <c r="X16" i="30"/>
  <c r="W16" i="30"/>
  <c r="V16" i="30"/>
  <c r="U16" i="30"/>
  <c r="U90" i="30" s="1"/>
  <c r="T16" i="30"/>
  <c r="S16" i="30"/>
  <c r="R16" i="30"/>
  <c r="Q16" i="30"/>
  <c r="P16" i="30"/>
  <c r="P90" i="30" s="1"/>
  <c r="O16" i="30"/>
  <c r="O90" i="30" s="1"/>
  <c r="N16" i="30"/>
  <c r="M16" i="30"/>
  <c r="M90" i="30" s="1"/>
  <c r="L16" i="30"/>
  <c r="K16" i="30"/>
  <c r="J16" i="30"/>
  <c r="I16" i="30"/>
  <c r="I90" i="30" s="1"/>
  <c r="H16" i="30"/>
  <c r="H90" i="30" s="1"/>
  <c r="G16" i="30"/>
  <c r="G90" i="30" s="1"/>
  <c r="F16" i="30"/>
  <c r="E16" i="30"/>
  <c r="E90" i="30" s="1"/>
  <c r="D16" i="30"/>
  <c r="D90" i="30" s="1"/>
  <c r="C16" i="30"/>
  <c r="B16" i="30"/>
  <c r="Y124" i="29"/>
  <c r="X124" i="29"/>
  <c r="W124" i="29"/>
  <c r="V124" i="29"/>
  <c r="U124" i="29"/>
  <c r="T124" i="29"/>
  <c r="S124" i="29"/>
  <c r="R124" i="29"/>
  <c r="Q124" i="29"/>
  <c r="P124" i="29"/>
  <c r="O124" i="29"/>
  <c r="N124" i="29"/>
  <c r="M124" i="29"/>
  <c r="L124" i="29"/>
  <c r="K124" i="29"/>
  <c r="J124" i="29"/>
  <c r="I124" i="29"/>
  <c r="H124" i="29"/>
  <c r="G124" i="29"/>
  <c r="F124" i="29"/>
  <c r="E124" i="29"/>
  <c r="D124" i="29"/>
  <c r="C124" i="29"/>
  <c r="B124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Y114" i="29"/>
  <c r="X114" i="29"/>
  <c r="W114" i="29"/>
  <c r="V114" i="29"/>
  <c r="U114" i="29"/>
  <c r="T114" i="29"/>
  <c r="S114" i="29"/>
  <c r="R114" i="29"/>
  <c r="Q114" i="29"/>
  <c r="P114" i="29"/>
  <c r="O114" i="29"/>
  <c r="N114" i="29"/>
  <c r="M114" i="29"/>
  <c r="L114" i="29"/>
  <c r="K114" i="29"/>
  <c r="J114" i="29"/>
  <c r="I114" i="29"/>
  <c r="H114" i="29"/>
  <c r="G114" i="29"/>
  <c r="F114" i="29"/>
  <c r="E114" i="29"/>
  <c r="D114" i="29"/>
  <c r="C114" i="29"/>
  <c r="B114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X105" i="29"/>
  <c r="P105" i="29"/>
  <c r="H105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Y103" i="29"/>
  <c r="X103" i="29"/>
  <c r="W103" i="29"/>
  <c r="V103" i="29"/>
  <c r="U103" i="29"/>
  <c r="T103" i="29"/>
  <c r="S103" i="29"/>
  <c r="R103" i="29"/>
  <c r="Q103" i="29"/>
  <c r="P103" i="29"/>
  <c r="O103" i="29"/>
  <c r="N103" i="29"/>
  <c r="M103" i="29"/>
  <c r="L103" i="29"/>
  <c r="K103" i="29"/>
  <c r="J103" i="29"/>
  <c r="I103" i="29"/>
  <c r="H103" i="29"/>
  <c r="G103" i="29"/>
  <c r="F103" i="29"/>
  <c r="E103" i="29"/>
  <c r="D103" i="29"/>
  <c r="C103" i="29"/>
  <c r="B103" i="29"/>
  <c r="Y102" i="29"/>
  <c r="X102" i="29"/>
  <c r="W102" i="29"/>
  <c r="V102" i="29"/>
  <c r="U102" i="29"/>
  <c r="T102" i="29"/>
  <c r="S102" i="29"/>
  <c r="R102" i="29"/>
  <c r="Q102" i="29"/>
  <c r="P102" i="29"/>
  <c r="O102" i="29"/>
  <c r="N102" i="29"/>
  <c r="M102" i="29"/>
  <c r="L102" i="29"/>
  <c r="K102" i="29"/>
  <c r="J102" i="29"/>
  <c r="I102" i="29"/>
  <c r="H102" i="29"/>
  <c r="G102" i="29"/>
  <c r="F102" i="29"/>
  <c r="E102" i="29"/>
  <c r="D102" i="29"/>
  <c r="C102" i="29"/>
  <c r="B102" i="29"/>
  <c r="Y101" i="29"/>
  <c r="X101" i="29"/>
  <c r="W101" i="29"/>
  <c r="V101" i="29"/>
  <c r="U101" i="29"/>
  <c r="T101" i="29"/>
  <c r="S101" i="29"/>
  <c r="R101" i="29"/>
  <c r="Q101" i="29"/>
  <c r="P101" i="29"/>
  <c r="O101" i="29"/>
  <c r="N101" i="29"/>
  <c r="M101" i="29"/>
  <c r="L101" i="29"/>
  <c r="K101" i="29"/>
  <c r="J101" i="29"/>
  <c r="I101" i="29"/>
  <c r="H101" i="29"/>
  <c r="G101" i="29"/>
  <c r="F101" i="29"/>
  <c r="E101" i="29"/>
  <c r="D101" i="29"/>
  <c r="C101" i="29"/>
  <c r="B101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V99" i="29"/>
  <c r="R99" i="29"/>
  <c r="P99" i="29"/>
  <c r="N99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N84" i="29" s="1"/>
  <c r="M98" i="29"/>
  <c r="L98" i="29"/>
  <c r="K98" i="29"/>
  <c r="J98" i="29"/>
  <c r="I98" i="29"/>
  <c r="H98" i="29"/>
  <c r="G98" i="29"/>
  <c r="F98" i="29"/>
  <c r="E98" i="29"/>
  <c r="D98" i="29"/>
  <c r="C98" i="29"/>
  <c r="B98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J84" i="29" s="1"/>
  <c r="I97" i="29"/>
  <c r="H97" i="29"/>
  <c r="G97" i="29"/>
  <c r="F97" i="29"/>
  <c r="E97" i="29"/>
  <c r="D97" i="29"/>
  <c r="C97" i="29"/>
  <c r="B97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Y92" i="29"/>
  <c r="X92" i="29"/>
  <c r="W92" i="29"/>
  <c r="V92" i="29"/>
  <c r="U92" i="29"/>
  <c r="T92" i="29"/>
  <c r="S92" i="29"/>
  <c r="R92" i="29"/>
  <c r="Q92" i="29"/>
  <c r="P92" i="29"/>
  <c r="O92" i="29"/>
  <c r="N92" i="29"/>
  <c r="M92" i="29"/>
  <c r="L92" i="29"/>
  <c r="K92" i="29"/>
  <c r="J92" i="29"/>
  <c r="I92" i="29"/>
  <c r="H92" i="29"/>
  <c r="G92" i="29"/>
  <c r="F92" i="29"/>
  <c r="E92" i="29"/>
  <c r="D92" i="29"/>
  <c r="C92" i="29"/>
  <c r="B92" i="29"/>
  <c r="Y91" i="29"/>
  <c r="X91" i="29"/>
  <c r="W91" i="29"/>
  <c r="V91" i="29"/>
  <c r="U91" i="29"/>
  <c r="T91" i="29"/>
  <c r="S91" i="29"/>
  <c r="R91" i="29"/>
  <c r="R84" i="29" s="1"/>
  <c r="Q91" i="29"/>
  <c r="P91" i="29"/>
  <c r="O91" i="29"/>
  <c r="N91" i="29"/>
  <c r="M91" i="29"/>
  <c r="L91" i="29"/>
  <c r="K91" i="29"/>
  <c r="J91" i="29"/>
  <c r="I91" i="29"/>
  <c r="H91" i="29"/>
  <c r="G91" i="29"/>
  <c r="F91" i="29"/>
  <c r="E91" i="29"/>
  <c r="D91" i="29"/>
  <c r="C91" i="29"/>
  <c r="B91" i="29"/>
  <c r="R90" i="29"/>
  <c r="N90" i="29"/>
  <c r="J90" i="29"/>
  <c r="H90" i="29"/>
  <c r="F90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F84" i="29" s="1"/>
  <c r="E88" i="29"/>
  <c r="E84" i="29" s="1"/>
  <c r="D88" i="29"/>
  <c r="D84" i="29" s="1"/>
  <c r="C88" i="29"/>
  <c r="B88" i="29"/>
  <c r="Y87" i="29"/>
  <c r="X87" i="29"/>
  <c r="W87" i="29"/>
  <c r="V87" i="29"/>
  <c r="U87" i="29"/>
  <c r="T87" i="29"/>
  <c r="S87" i="29"/>
  <c r="R87" i="29"/>
  <c r="Q87" i="29"/>
  <c r="P87" i="29"/>
  <c r="O87" i="29"/>
  <c r="O84" i="29" s="1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Y86" i="29"/>
  <c r="X86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B84" i="29" s="1"/>
  <c r="Y85" i="29"/>
  <c r="Y84" i="29" s="1"/>
  <c r="X85" i="29"/>
  <c r="X84" i="29" s="1"/>
  <c r="W85" i="29"/>
  <c r="W84" i="29" s="1"/>
  <c r="V85" i="29"/>
  <c r="V84" i="29" s="1"/>
  <c r="U85" i="29"/>
  <c r="U84" i="29" s="1"/>
  <c r="T85" i="29"/>
  <c r="T84" i="29" s="1"/>
  <c r="S85" i="29"/>
  <c r="S84" i="29" s="1"/>
  <c r="R85" i="29"/>
  <c r="Q85" i="29"/>
  <c r="P85" i="29"/>
  <c r="O85" i="29"/>
  <c r="N85" i="29"/>
  <c r="M85" i="29"/>
  <c r="L85" i="29"/>
  <c r="K85" i="29"/>
  <c r="K84" i="29" s="1"/>
  <c r="J85" i="29"/>
  <c r="I85" i="29"/>
  <c r="I84" i="29" s="1"/>
  <c r="H85" i="29"/>
  <c r="G85" i="29"/>
  <c r="G84" i="29" s="1"/>
  <c r="F85" i="29"/>
  <c r="E85" i="29"/>
  <c r="D85" i="29"/>
  <c r="C85" i="29"/>
  <c r="B85" i="29"/>
  <c r="Q84" i="29"/>
  <c r="P84" i="29"/>
  <c r="M84" i="29"/>
  <c r="L84" i="29"/>
  <c r="H84" i="29"/>
  <c r="C84" i="29"/>
  <c r="Y66" i="29"/>
  <c r="Y123" i="29" s="1"/>
  <c r="X66" i="29"/>
  <c r="X123" i="29" s="1"/>
  <c r="W66" i="29"/>
  <c r="W105" i="29" s="1"/>
  <c r="V66" i="29"/>
  <c r="V123" i="29" s="1"/>
  <c r="U66" i="29"/>
  <c r="U123" i="29" s="1"/>
  <c r="T66" i="29"/>
  <c r="T123" i="29" s="1"/>
  <c r="S66" i="29"/>
  <c r="S123" i="29" s="1"/>
  <c r="R66" i="29"/>
  <c r="R105" i="29" s="1"/>
  <c r="Q66" i="29"/>
  <c r="Q123" i="29" s="1"/>
  <c r="P66" i="29"/>
  <c r="P123" i="29" s="1"/>
  <c r="O66" i="29"/>
  <c r="O105" i="29" s="1"/>
  <c r="N66" i="29"/>
  <c r="N123" i="29" s="1"/>
  <c r="M66" i="29"/>
  <c r="M123" i="29" s="1"/>
  <c r="L66" i="29"/>
  <c r="L123" i="29" s="1"/>
  <c r="K66" i="29"/>
  <c r="K123" i="29" s="1"/>
  <c r="J66" i="29"/>
  <c r="J105" i="29" s="1"/>
  <c r="I66" i="29"/>
  <c r="I105" i="29" s="1"/>
  <c r="H66" i="29"/>
  <c r="H123" i="29" s="1"/>
  <c r="G66" i="29"/>
  <c r="G105" i="29" s="1"/>
  <c r="F66" i="29"/>
  <c r="F123" i="29" s="1"/>
  <c r="E66" i="29"/>
  <c r="E123" i="29" s="1"/>
  <c r="D66" i="29"/>
  <c r="D123" i="29" s="1"/>
  <c r="C66" i="29"/>
  <c r="C123" i="29" s="1"/>
  <c r="B66" i="29"/>
  <c r="B105" i="29" s="1"/>
  <c r="Y45" i="29"/>
  <c r="Y99" i="29" s="1"/>
  <c r="X45" i="29"/>
  <c r="X122" i="29" s="1"/>
  <c r="W45" i="29"/>
  <c r="W122" i="29" s="1"/>
  <c r="V45" i="29"/>
  <c r="V122" i="29" s="1"/>
  <c r="U45" i="29"/>
  <c r="U99" i="29" s="1"/>
  <c r="T45" i="29"/>
  <c r="T122" i="29" s="1"/>
  <c r="S45" i="29"/>
  <c r="S122" i="29" s="1"/>
  <c r="R45" i="29"/>
  <c r="R122" i="29" s="1"/>
  <c r="Q45" i="29"/>
  <c r="Q122" i="29" s="1"/>
  <c r="P45" i="29"/>
  <c r="P122" i="29" s="1"/>
  <c r="O45" i="29"/>
  <c r="O122" i="29" s="1"/>
  <c r="N45" i="29"/>
  <c r="N122" i="29" s="1"/>
  <c r="M45" i="29"/>
  <c r="M122" i="29" s="1"/>
  <c r="L45" i="29"/>
  <c r="L122" i="29" s="1"/>
  <c r="K45" i="29"/>
  <c r="K122" i="29" s="1"/>
  <c r="J45" i="29"/>
  <c r="J122" i="29" s="1"/>
  <c r="I45" i="29"/>
  <c r="I122" i="29" s="1"/>
  <c r="H45" i="29"/>
  <c r="H122" i="29" s="1"/>
  <c r="G45" i="29"/>
  <c r="G122" i="29" s="1"/>
  <c r="F45" i="29"/>
  <c r="F122" i="29" s="1"/>
  <c r="E45" i="29"/>
  <c r="E122" i="29" s="1"/>
  <c r="D45" i="29"/>
  <c r="D122" i="29" s="1"/>
  <c r="C45" i="29"/>
  <c r="C122" i="29" s="1"/>
  <c r="B45" i="29"/>
  <c r="B122" i="29" s="1"/>
  <c r="Y25" i="29"/>
  <c r="Y94" i="29" s="1"/>
  <c r="X25" i="29"/>
  <c r="X94" i="29" s="1"/>
  <c r="W25" i="29"/>
  <c r="W120" i="29" s="1"/>
  <c r="V25" i="29"/>
  <c r="V120" i="29" s="1"/>
  <c r="U25" i="29"/>
  <c r="U120" i="29" s="1"/>
  <c r="T25" i="29"/>
  <c r="T120" i="29" s="1"/>
  <c r="S25" i="29"/>
  <c r="S120" i="29" s="1"/>
  <c r="R25" i="29"/>
  <c r="R94" i="29" s="1"/>
  <c r="Q25" i="29"/>
  <c r="Q94" i="29" s="1"/>
  <c r="P25" i="29"/>
  <c r="P94" i="29" s="1"/>
  <c r="O25" i="29"/>
  <c r="O120" i="29" s="1"/>
  <c r="N25" i="29"/>
  <c r="N94" i="29" s="1"/>
  <c r="M25" i="29"/>
  <c r="M94" i="29" s="1"/>
  <c r="L25" i="29"/>
  <c r="L120" i="29" s="1"/>
  <c r="K25" i="29"/>
  <c r="K120" i="29" s="1"/>
  <c r="J25" i="29"/>
  <c r="J120" i="29" s="1"/>
  <c r="I25" i="29"/>
  <c r="I120" i="29" s="1"/>
  <c r="H25" i="29"/>
  <c r="H120" i="29" s="1"/>
  <c r="G25" i="29"/>
  <c r="G120" i="29" s="1"/>
  <c r="F25" i="29"/>
  <c r="F120" i="29" s="1"/>
  <c r="E25" i="29"/>
  <c r="E120" i="29" s="1"/>
  <c r="D25" i="29"/>
  <c r="D120" i="29" s="1"/>
  <c r="C25" i="29"/>
  <c r="C120" i="29" s="1"/>
  <c r="B25" i="29"/>
  <c r="B94" i="29" s="1"/>
  <c r="Y16" i="29"/>
  <c r="Y119" i="29" s="1"/>
  <c r="X16" i="29"/>
  <c r="X119" i="29" s="1"/>
  <c r="W16" i="29"/>
  <c r="W119" i="29" s="1"/>
  <c r="V16" i="29"/>
  <c r="V119" i="29" s="1"/>
  <c r="U16" i="29"/>
  <c r="U119" i="29" s="1"/>
  <c r="T16" i="29"/>
  <c r="T119" i="29" s="1"/>
  <c r="S16" i="29"/>
  <c r="S119" i="29" s="1"/>
  <c r="R16" i="29"/>
  <c r="R119" i="29" s="1"/>
  <c r="Q16" i="29"/>
  <c r="Q90" i="29" s="1"/>
  <c r="P16" i="29"/>
  <c r="P119" i="29" s="1"/>
  <c r="O16" i="29"/>
  <c r="O119" i="29" s="1"/>
  <c r="N16" i="29"/>
  <c r="N119" i="29" s="1"/>
  <c r="M16" i="29"/>
  <c r="M119" i="29" s="1"/>
  <c r="L16" i="29"/>
  <c r="L119" i="29" s="1"/>
  <c r="K16" i="29"/>
  <c r="K119" i="29" s="1"/>
  <c r="J16" i="29"/>
  <c r="J119" i="29" s="1"/>
  <c r="I16" i="29"/>
  <c r="I90" i="29" s="1"/>
  <c r="H16" i="29"/>
  <c r="H119" i="29" s="1"/>
  <c r="G16" i="29"/>
  <c r="G119" i="29" s="1"/>
  <c r="F16" i="29"/>
  <c r="F119" i="29" s="1"/>
  <c r="E16" i="29"/>
  <c r="E90" i="29" s="1"/>
  <c r="D16" i="29"/>
  <c r="D119" i="29" s="1"/>
  <c r="C16" i="29"/>
  <c r="C119" i="29" s="1"/>
  <c r="B16" i="29"/>
  <c r="B119" i="29" s="1"/>
  <c r="Y37" i="28"/>
  <c r="X37" i="28"/>
  <c r="W37" i="28"/>
  <c r="V37" i="28"/>
  <c r="U37" i="28"/>
  <c r="T37" i="28"/>
  <c r="S37" i="28"/>
  <c r="R37" i="28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Y36" i="28"/>
  <c r="X36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G36" i="28"/>
  <c r="F36" i="28"/>
  <c r="E36" i="28"/>
  <c r="D36" i="28"/>
  <c r="C36" i="28"/>
  <c r="B36" i="28"/>
  <c r="Y35" i="28"/>
  <c r="X35" i="28"/>
  <c r="W35" i="28"/>
  <c r="V35" i="28"/>
  <c r="U35" i="28"/>
  <c r="T35" i="28"/>
  <c r="S35" i="28"/>
  <c r="R35" i="28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Y33" i="28"/>
  <c r="Y38" i="28" s="1"/>
  <c r="X33" i="28"/>
  <c r="X38" i="28" s="1"/>
  <c r="W33" i="28"/>
  <c r="W38" i="28" s="1"/>
  <c r="V33" i="28"/>
  <c r="V38" i="28" s="1"/>
  <c r="U33" i="28"/>
  <c r="U38" i="28" s="1"/>
  <c r="T33" i="28"/>
  <c r="T38" i="28" s="1"/>
  <c r="S33" i="28"/>
  <c r="S38" i="28" s="1"/>
  <c r="R33" i="28"/>
  <c r="R38" i="28" s="1"/>
  <c r="Q33" i="28"/>
  <c r="Q38" i="28" s="1"/>
  <c r="P33" i="28"/>
  <c r="P38" i="28" s="1"/>
  <c r="O33" i="28"/>
  <c r="O38" i="28" s="1"/>
  <c r="N33" i="28"/>
  <c r="N38" i="28" s="1"/>
  <c r="M33" i="28"/>
  <c r="M38" i="28" s="1"/>
  <c r="L33" i="28"/>
  <c r="L38" i="28" s="1"/>
  <c r="K33" i="28"/>
  <c r="K38" i="28" s="1"/>
  <c r="J33" i="28"/>
  <c r="J38" i="28" s="1"/>
  <c r="I33" i="28"/>
  <c r="I38" i="28" s="1"/>
  <c r="H33" i="28"/>
  <c r="H38" i="28" s="1"/>
  <c r="G33" i="28"/>
  <c r="G38" i="28" s="1"/>
  <c r="F33" i="28"/>
  <c r="F38" i="28" s="1"/>
  <c r="E33" i="28"/>
  <c r="E38" i="28" s="1"/>
  <c r="E175" i="4" s="1"/>
  <c r="D33" i="28"/>
  <c r="D38" i="28" s="1"/>
  <c r="C33" i="28"/>
  <c r="C38" i="28" s="1"/>
  <c r="C175" i="4" s="1"/>
  <c r="B33" i="28"/>
  <c r="B38" i="28" s="1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Y14" i="28"/>
  <c r="X14" i="28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H14" i="28"/>
  <c r="G14" i="28"/>
  <c r="F14" i="28"/>
  <c r="E14" i="28"/>
  <c r="D14" i="28"/>
  <c r="C14" i="28"/>
  <c r="B14" i="28"/>
  <c r="Y9" i="28"/>
  <c r="X9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E9" i="28"/>
  <c r="D9" i="28"/>
  <c r="C9" i="28"/>
  <c r="B9" i="28"/>
  <c r="Y8" i="28"/>
  <c r="X8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H8" i="28"/>
  <c r="G8" i="28"/>
  <c r="F8" i="28"/>
  <c r="E8" i="28"/>
  <c r="D8" i="28"/>
  <c r="C8" i="28"/>
  <c r="Y162" i="27"/>
  <c r="X162" i="27"/>
  <c r="W162" i="27"/>
  <c r="V162" i="27"/>
  <c r="U162" i="27"/>
  <c r="T162" i="27"/>
  <c r="S162" i="27"/>
  <c r="R162" i="27"/>
  <c r="Q162" i="27"/>
  <c r="P162" i="27"/>
  <c r="O162" i="27"/>
  <c r="N162" i="27"/>
  <c r="M162" i="27"/>
  <c r="L162" i="27"/>
  <c r="K162" i="27"/>
  <c r="J162" i="27"/>
  <c r="I162" i="27"/>
  <c r="H162" i="27"/>
  <c r="G162" i="27"/>
  <c r="F162" i="27"/>
  <c r="E162" i="27"/>
  <c r="D162" i="27"/>
  <c r="C162" i="27"/>
  <c r="B162" i="27"/>
  <c r="Y161" i="27"/>
  <c r="X161" i="27"/>
  <c r="W161" i="27"/>
  <c r="V161" i="27"/>
  <c r="U161" i="27"/>
  <c r="T161" i="27"/>
  <c r="S161" i="27"/>
  <c r="R161" i="27"/>
  <c r="Q161" i="27"/>
  <c r="P161" i="27"/>
  <c r="O161" i="27"/>
  <c r="N161" i="27"/>
  <c r="M161" i="27"/>
  <c r="L161" i="27"/>
  <c r="K161" i="27"/>
  <c r="J161" i="27"/>
  <c r="I161" i="27"/>
  <c r="H161" i="27"/>
  <c r="G161" i="27"/>
  <c r="F161" i="27"/>
  <c r="E161" i="27"/>
  <c r="D161" i="27"/>
  <c r="C161" i="27"/>
  <c r="B161" i="27"/>
  <c r="Y160" i="27"/>
  <c r="X160" i="27"/>
  <c r="W160" i="27"/>
  <c r="V160" i="27"/>
  <c r="U160" i="27"/>
  <c r="T160" i="27"/>
  <c r="S160" i="27"/>
  <c r="R160" i="27"/>
  <c r="Q160" i="27"/>
  <c r="P160" i="27"/>
  <c r="O160" i="27"/>
  <c r="N160" i="27"/>
  <c r="M160" i="27"/>
  <c r="L160" i="27"/>
  <c r="K160" i="27"/>
  <c r="J160" i="27"/>
  <c r="I160" i="27"/>
  <c r="H160" i="27"/>
  <c r="G160" i="27"/>
  <c r="F160" i="27"/>
  <c r="E160" i="27"/>
  <c r="D160" i="27"/>
  <c r="C160" i="27"/>
  <c r="B160" i="27"/>
  <c r="Y159" i="27"/>
  <c r="X159" i="27"/>
  <c r="W159" i="27"/>
  <c r="V159" i="27"/>
  <c r="U159" i="27"/>
  <c r="T159" i="27"/>
  <c r="S159" i="27"/>
  <c r="R159" i="27"/>
  <c r="Q159" i="27"/>
  <c r="P159" i="27"/>
  <c r="O159" i="27"/>
  <c r="N159" i="27"/>
  <c r="M159" i="27"/>
  <c r="L159" i="27"/>
  <c r="K159" i="27"/>
  <c r="J159" i="27"/>
  <c r="I159" i="27"/>
  <c r="H159" i="27"/>
  <c r="G159" i="27"/>
  <c r="F159" i="27"/>
  <c r="E159" i="27"/>
  <c r="D159" i="27"/>
  <c r="C159" i="27"/>
  <c r="B159" i="27"/>
  <c r="Y158" i="27"/>
  <c r="X158" i="27"/>
  <c r="W158" i="27"/>
  <c r="V158" i="27"/>
  <c r="U158" i="27"/>
  <c r="T158" i="27"/>
  <c r="S158" i="27"/>
  <c r="R158" i="27"/>
  <c r="Q158" i="27"/>
  <c r="P158" i="27"/>
  <c r="O158" i="27"/>
  <c r="N158" i="27"/>
  <c r="M158" i="27"/>
  <c r="L158" i="27"/>
  <c r="K158" i="27"/>
  <c r="J158" i="27"/>
  <c r="I158" i="27"/>
  <c r="H158" i="27"/>
  <c r="G158" i="27"/>
  <c r="F158" i="27"/>
  <c r="E158" i="27"/>
  <c r="D158" i="27"/>
  <c r="C158" i="27"/>
  <c r="B158" i="27"/>
  <c r="Y157" i="27"/>
  <c r="X157" i="27"/>
  <c r="W157" i="27"/>
  <c r="V157" i="27"/>
  <c r="U157" i="27"/>
  <c r="T157" i="27"/>
  <c r="S157" i="27"/>
  <c r="R157" i="27"/>
  <c r="Q157" i="27"/>
  <c r="P157" i="27"/>
  <c r="O157" i="27"/>
  <c r="N157" i="27"/>
  <c r="M157" i="27"/>
  <c r="L157" i="27"/>
  <c r="K157" i="27"/>
  <c r="J157" i="27"/>
  <c r="I157" i="27"/>
  <c r="H157" i="27"/>
  <c r="G157" i="27"/>
  <c r="F157" i="27"/>
  <c r="E157" i="27"/>
  <c r="D157" i="27"/>
  <c r="C157" i="27"/>
  <c r="B157" i="27"/>
  <c r="Y156" i="27"/>
  <c r="X156" i="27"/>
  <c r="W156" i="27"/>
  <c r="V156" i="27"/>
  <c r="U156" i="27"/>
  <c r="T156" i="27"/>
  <c r="S156" i="27"/>
  <c r="R156" i="27"/>
  <c r="Q156" i="27"/>
  <c r="P156" i="27"/>
  <c r="O156" i="27"/>
  <c r="N156" i="27"/>
  <c r="M156" i="27"/>
  <c r="L156" i="27"/>
  <c r="K156" i="27"/>
  <c r="J156" i="27"/>
  <c r="I156" i="27"/>
  <c r="H156" i="27"/>
  <c r="G156" i="27"/>
  <c r="F156" i="27"/>
  <c r="E156" i="27"/>
  <c r="D156" i="27"/>
  <c r="C156" i="27"/>
  <c r="B156" i="27"/>
  <c r="Y151" i="27"/>
  <c r="X151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Y150" i="27"/>
  <c r="X150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Y149" i="27"/>
  <c r="X149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Y148" i="27"/>
  <c r="X148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Y147" i="27"/>
  <c r="X147" i="27"/>
  <c r="W147" i="27"/>
  <c r="V147" i="27"/>
  <c r="U147" i="27"/>
  <c r="T147" i="27"/>
  <c r="S147" i="27"/>
  <c r="R147" i="27"/>
  <c r="Q147" i="27"/>
  <c r="P147" i="27"/>
  <c r="O147" i="27"/>
  <c r="N147" i="27"/>
  <c r="M147" i="27"/>
  <c r="L147" i="27"/>
  <c r="K147" i="27"/>
  <c r="J147" i="27"/>
  <c r="I147" i="27"/>
  <c r="H147" i="27"/>
  <c r="G147" i="27"/>
  <c r="F147" i="27"/>
  <c r="E147" i="27"/>
  <c r="D147" i="27"/>
  <c r="C147" i="27"/>
  <c r="B147" i="27"/>
  <c r="Y146" i="27"/>
  <c r="X146" i="27"/>
  <c r="W146" i="27"/>
  <c r="V146" i="27"/>
  <c r="U146" i="27"/>
  <c r="T146" i="27"/>
  <c r="S146" i="27"/>
  <c r="R146" i="27"/>
  <c r="Q146" i="27"/>
  <c r="P146" i="27"/>
  <c r="O146" i="27"/>
  <c r="N146" i="27"/>
  <c r="M146" i="27"/>
  <c r="L146" i="27"/>
  <c r="K146" i="27"/>
  <c r="J146" i="27"/>
  <c r="I146" i="27"/>
  <c r="H146" i="27"/>
  <c r="G146" i="27"/>
  <c r="F146" i="27"/>
  <c r="E146" i="27"/>
  <c r="D146" i="27"/>
  <c r="C146" i="27"/>
  <c r="B146" i="27"/>
  <c r="Y144" i="27"/>
  <c r="X144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Y142" i="27"/>
  <c r="X142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Y136" i="27"/>
  <c r="X136" i="27"/>
  <c r="W136" i="27"/>
  <c r="V136" i="27"/>
  <c r="U136" i="27"/>
  <c r="T136" i="27"/>
  <c r="S136" i="27"/>
  <c r="R136" i="27"/>
  <c r="Q136" i="27"/>
  <c r="P136" i="27"/>
  <c r="O136" i="27"/>
  <c r="N136" i="27"/>
  <c r="M136" i="27"/>
  <c r="L136" i="27"/>
  <c r="K136" i="27"/>
  <c r="J136" i="27"/>
  <c r="I136" i="27"/>
  <c r="H136" i="27"/>
  <c r="G136" i="27"/>
  <c r="F136" i="27"/>
  <c r="E136" i="27"/>
  <c r="D136" i="27"/>
  <c r="C136" i="27"/>
  <c r="B136" i="27"/>
  <c r="Y132" i="27"/>
  <c r="X132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Y129" i="27"/>
  <c r="X129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Y128" i="27"/>
  <c r="X128" i="27"/>
  <c r="W128" i="27"/>
  <c r="W126" i="27" s="1"/>
  <c r="V128" i="27"/>
  <c r="U128" i="27"/>
  <c r="T128" i="27"/>
  <c r="S128" i="27"/>
  <c r="R128" i="27"/>
  <c r="Q128" i="27"/>
  <c r="P128" i="27"/>
  <c r="O128" i="27"/>
  <c r="N128" i="27"/>
  <c r="M128" i="27"/>
  <c r="M126" i="27" s="1"/>
  <c r="L128" i="27"/>
  <c r="L126" i="27" s="1"/>
  <c r="K128" i="27"/>
  <c r="K126" i="27" s="1"/>
  <c r="J128" i="27"/>
  <c r="I128" i="27"/>
  <c r="H128" i="27"/>
  <c r="G128" i="27"/>
  <c r="F128" i="27"/>
  <c r="E128" i="27"/>
  <c r="D128" i="27"/>
  <c r="C128" i="27"/>
  <c r="B128" i="27"/>
  <c r="Y127" i="27"/>
  <c r="Y126" i="27" s="1"/>
  <c r="X127" i="27"/>
  <c r="X126" i="27" s="1"/>
  <c r="W127" i="27"/>
  <c r="V127" i="27"/>
  <c r="V126" i="27" s="1"/>
  <c r="U127" i="27"/>
  <c r="U126" i="27" s="1"/>
  <c r="T127" i="27"/>
  <c r="T126" i="27" s="1"/>
  <c r="S127" i="27"/>
  <c r="S126" i="27" s="1"/>
  <c r="R127" i="27"/>
  <c r="R126" i="27" s="1"/>
  <c r="Q127" i="27"/>
  <c r="Q126" i="27" s="1"/>
  <c r="P127" i="27"/>
  <c r="P126" i="27" s="1"/>
  <c r="O127" i="27"/>
  <c r="O126" i="27" s="1"/>
  <c r="N127" i="27"/>
  <c r="N126" i="27" s="1"/>
  <c r="M127" i="27"/>
  <c r="L127" i="27"/>
  <c r="K127" i="27"/>
  <c r="J127" i="27"/>
  <c r="J126" i="27" s="1"/>
  <c r="I127" i="27"/>
  <c r="I126" i="27" s="1"/>
  <c r="H127" i="27"/>
  <c r="H126" i="27" s="1"/>
  <c r="G127" i="27"/>
  <c r="G126" i="27" s="1"/>
  <c r="F127" i="27"/>
  <c r="F126" i="27" s="1"/>
  <c r="E127" i="27"/>
  <c r="E126" i="27" s="1"/>
  <c r="D127" i="27"/>
  <c r="D126" i="27" s="1"/>
  <c r="C127" i="27"/>
  <c r="B127" i="27"/>
  <c r="B126" i="27" s="1"/>
  <c r="C126" i="27"/>
  <c r="Y124" i="27"/>
  <c r="X124" i="27"/>
  <c r="W124" i="27"/>
  <c r="V124" i="27"/>
  <c r="U124" i="27"/>
  <c r="T124" i="27"/>
  <c r="S124" i="27"/>
  <c r="R124" i="27"/>
  <c r="Q124" i="27"/>
  <c r="P124" i="27"/>
  <c r="O124" i="27"/>
  <c r="N124" i="27"/>
  <c r="M124" i="27"/>
  <c r="L124" i="27"/>
  <c r="K124" i="27"/>
  <c r="J124" i="27"/>
  <c r="I124" i="27"/>
  <c r="H124" i="27"/>
  <c r="G124" i="27"/>
  <c r="F124" i="27"/>
  <c r="E124" i="27"/>
  <c r="D124" i="27"/>
  <c r="C124" i="27"/>
  <c r="B124" i="27"/>
  <c r="Y123" i="27"/>
  <c r="X123" i="27"/>
  <c r="W123" i="27"/>
  <c r="V123" i="27"/>
  <c r="U123" i="27"/>
  <c r="T123" i="27"/>
  <c r="S123" i="27"/>
  <c r="R123" i="27"/>
  <c r="Q123" i="27"/>
  <c r="P123" i="27"/>
  <c r="O123" i="27"/>
  <c r="N123" i="27"/>
  <c r="M123" i="27"/>
  <c r="L123" i="27"/>
  <c r="K123" i="27"/>
  <c r="J123" i="27"/>
  <c r="I123" i="27"/>
  <c r="H123" i="27"/>
  <c r="G123" i="27"/>
  <c r="F123" i="27"/>
  <c r="E123" i="27"/>
  <c r="D123" i="27"/>
  <c r="C123" i="27"/>
  <c r="B123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G110" i="27" s="1"/>
  <c r="F117" i="27"/>
  <c r="E117" i="27"/>
  <c r="D117" i="27"/>
  <c r="C117" i="27"/>
  <c r="B117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Y114" i="27"/>
  <c r="X114" i="27"/>
  <c r="W114" i="27"/>
  <c r="V114" i="27"/>
  <c r="U114" i="27"/>
  <c r="T114" i="27"/>
  <c r="S114" i="27"/>
  <c r="R114" i="27"/>
  <c r="Q114" i="27"/>
  <c r="P114" i="27"/>
  <c r="O114" i="27"/>
  <c r="N114" i="27"/>
  <c r="M114" i="27"/>
  <c r="L114" i="27"/>
  <c r="K114" i="27"/>
  <c r="J114" i="27"/>
  <c r="I114" i="27"/>
  <c r="H114" i="27"/>
  <c r="G114" i="27"/>
  <c r="F114" i="27"/>
  <c r="E114" i="27"/>
  <c r="D114" i="27"/>
  <c r="C114" i="27"/>
  <c r="B114" i="27"/>
  <c r="Y113" i="27"/>
  <c r="X113" i="27"/>
  <c r="W113" i="27"/>
  <c r="V113" i="27"/>
  <c r="U113" i="27"/>
  <c r="U110" i="27" s="1"/>
  <c r="T113" i="27"/>
  <c r="S113" i="27"/>
  <c r="R113" i="27"/>
  <c r="Q113" i="27"/>
  <c r="P113" i="27"/>
  <c r="O113" i="27"/>
  <c r="N113" i="27"/>
  <c r="M113" i="27"/>
  <c r="L113" i="27"/>
  <c r="K113" i="27"/>
  <c r="J113" i="27"/>
  <c r="I113" i="27"/>
  <c r="H113" i="27"/>
  <c r="G113" i="27"/>
  <c r="F113" i="27"/>
  <c r="E113" i="27"/>
  <c r="D113" i="27"/>
  <c r="C113" i="27"/>
  <c r="B113" i="27"/>
  <c r="Y112" i="27"/>
  <c r="X112" i="27"/>
  <c r="W112" i="27"/>
  <c r="V112" i="27"/>
  <c r="U112" i="27"/>
  <c r="T112" i="27"/>
  <c r="T110" i="27" s="1"/>
  <c r="S112" i="27"/>
  <c r="S110" i="27" s="1"/>
  <c r="R112" i="27"/>
  <c r="Q112" i="27"/>
  <c r="P112" i="27"/>
  <c r="O112" i="27"/>
  <c r="N112" i="27"/>
  <c r="M112" i="27"/>
  <c r="L112" i="27"/>
  <c r="K112" i="27"/>
  <c r="J112" i="27"/>
  <c r="I112" i="27"/>
  <c r="H112" i="27"/>
  <c r="G112" i="27"/>
  <c r="F112" i="27"/>
  <c r="E112" i="27"/>
  <c r="E110" i="27" s="1"/>
  <c r="D112" i="27"/>
  <c r="D110" i="27" s="1"/>
  <c r="C112" i="27"/>
  <c r="C110" i="27" s="1"/>
  <c r="B112" i="27"/>
  <c r="Y111" i="27"/>
  <c r="Y110" i="27" s="1"/>
  <c r="X111" i="27"/>
  <c r="X110" i="27" s="1"/>
  <c r="W111" i="27"/>
  <c r="W110" i="27" s="1"/>
  <c r="V111" i="27"/>
  <c r="V110" i="27" s="1"/>
  <c r="U111" i="27"/>
  <c r="T111" i="27"/>
  <c r="S111" i="27"/>
  <c r="R111" i="27"/>
  <c r="R110" i="27" s="1"/>
  <c r="Q111" i="27"/>
  <c r="Q110" i="27" s="1"/>
  <c r="P111" i="27"/>
  <c r="P110" i="27" s="1"/>
  <c r="O111" i="27"/>
  <c r="O110" i="27" s="1"/>
  <c r="N111" i="27"/>
  <c r="N110" i="27" s="1"/>
  <c r="M111" i="27"/>
  <c r="M110" i="27" s="1"/>
  <c r="L111" i="27"/>
  <c r="L110" i="27" s="1"/>
  <c r="K111" i="27"/>
  <c r="J111" i="27"/>
  <c r="J110" i="27" s="1"/>
  <c r="I111" i="27"/>
  <c r="H111" i="27"/>
  <c r="G111" i="27"/>
  <c r="F111" i="27"/>
  <c r="E111" i="27"/>
  <c r="D111" i="27"/>
  <c r="C111" i="27"/>
  <c r="B111" i="27"/>
  <c r="B110" i="27" s="1"/>
  <c r="K110" i="27"/>
  <c r="I110" i="27"/>
  <c r="H110" i="27"/>
  <c r="F110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Y103" i="27"/>
  <c r="X103" i="27"/>
  <c r="W103" i="27"/>
  <c r="V103" i="27"/>
  <c r="U103" i="27"/>
  <c r="T103" i="27"/>
  <c r="S103" i="27"/>
  <c r="R103" i="27"/>
  <c r="Q103" i="27"/>
  <c r="P103" i="27"/>
  <c r="O103" i="27"/>
  <c r="N103" i="27"/>
  <c r="M103" i="27"/>
  <c r="L103" i="27"/>
  <c r="K103" i="27"/>
  <c r="J103" i="27"/>
  <c r="I103" i="27"/>
  <c r="H103" i="27"/>
  <c r="G103" i="27"/>
  <c r="F103" i="27"/>
  <c r="E103" i="27"/>
  <c r="D103" i="27"/>
  <c r="C103" i="27"/>
  <c r="B103" i="27"/>
  <c r="Y102" i="27"/>
  <c r="X102" i="27"/>
  <c r="W102" i="27"/>
  <c r="V102" i="27"/>
  <c r="U102" i="27"/>
  <c r="T102" i="27"/>
  <c r="S102" i="27"/>
  <c r="R102" i="27"/>
  <c r="Q102" i="27"/>
  <c r="P102" i="27"/>
  <c r="O102" i="27"/>
  <c r="N102" i="27"/>
  <c r="M102" i="27"/>
  <c r="L102" i="27"/>
  <c r="K102" i="27"/>
  <c r="J102" i="27"/>
  <c r="I102" i="27"/>
  <c r="H102" i="27"/>
  <c r="G102" i="27"/>
  <c r="F102" i="27"/>
  <c r="E102" i="27"/>
  <c r="D102" i="27"/>
  <c r="C102" i="27"/>
  <c r="B102" i="27"/>
  <c r="Y101" i="27"/>
  <c r="X101" i="27"/>
  <c r="W101" i="27"/>
  <c r="V101" i="27"/>
  <c r="U101" i="27"/>
  <c r="T101" i="27"/>
  <c r="S101" i="27"/>
  <c r="R101" i="27"/>
  <c r="Q101" i="27"/>
  <c r="P101" i="27"/>
  <c r="O101" i="27"/>
  <c r="N101" i="27"/>
  <c r="M101" i="27"/>
  <c r="L101" i="27"/>
  <c r="K101" i="27"/>
  <c r="J101" i="27"/>
  <c r="I101" i="27"/>
  <c r="I98" i="27" s="1"/>
  <c r="H101" i="27"/>
  <c r="G101" i="27"/>
  <c r="F101" i="27"/>
  <c r="E101" i="27"/>
  <c r="D101" i="27"/>
  <c r="C101" i="27"/>
  <c r="B101" i="27"/>
  <c r="Y100" i="27"/>
  <c r="X100" i="27"/>
  <c r="W100" i="27"/>
  <c r="V100" i="27"/>
  <c r="U100" i="27"/>
  <c r="U98" i="27" s="1"/>
  <c r="T100" i="27"/>
  <c r="T98" i="27" s="1"/>
  <c r="S100" i="27"/>
  <c r="S98" i="27" s="1"/>
  <c r="R100" i="27"/>
  <c r="Q100" i="27"/>
  <c r="P100" i="27"/>
  <c r="O100" i="27"/>
  <c r="N100" i="27"/>
  <c r="M100" i="27"/>
  <c r="L100" i="27"/>
  <c r="K100" i="27"/>
  <c r="J100" i="27"/>
  <c r="I100" i="27"/>
  <c r="H100" i="27"/>
  <c r="H98" i="27" s="1"/>
  <c r="G100" i="27"/>
  <c r="G98" i="27" s="1"/>
  <c r="F100" i="27"/>
  <c r="E100" i="27"/>
  <c r="E98" i="27" s="1"/>
  <c r="D100" i="27"/>
  <c r="C100" i="27"/>
  <c r="B100" i="27"/>
  <c r="Y99" i="27"/>
  <c r="X99" i="27"/>
  <c r="W99" i="27"/>
  <c r="V99" i="27"/>
  <c r="U99" i="27"/>
  <c r="T99" i="27"/>
  <c r="S99" i="27"/>
  <c r="R99" i="27"/>
  <c r="R98" i="27" s="1"/>
  <c r="Q99" i="27"/>
  <c r="Q98" i="27" s="1"/>
  <c r="P99" i="27"/>
  <c r="P98" i="27" s="1"/>
  <c r="O99" i="27"/>
  <c r="O98" i="27" s="1"/>
  <c r="N99" i="27"/>
  <c r="N98" i="27" s="1"/>
  <c r="M99" i="27"/>
  <c r="M98" i="27" s="1"/>
  <c r="L99" i="27"/>
  <c r="L98" i="27" s="1"/>
  <c r="K99" i="27"/>
  <c r="K98" i="27" s="1"/>
  <c r="J99" i="27"/>
  <c r="J98" i="27" s="1"/>
  <c r="I99" i="27"/>
  <c r="H99" i="27"/>
  <c r="G99" i="27"/>
  <c r="F99" i="27"/>
  <c r="F98" i="27" s="1"/>
  <c r="E99" i="27"/>
  <c r="D99" i="27"/>
  <c r="D98" i="27" s="1"/>
  <c r="C99" i="27"/>
  <c r="C98" i="27" s="1"/>
  <c r="B99" i="27"/>
  <c r="B98" i="27" s="1"/>
  <c r="Y98" i="27"/>
  <c r="X98" i="27"/>
  <c r="W98" i="27"/>
  <c r="V98" i="27"/>
  <c r="Y69" i="27"/>
  <c r="X69" i="27"/>
  <c r="W69" i="27"/>
  <c r="V69" i="27"/>
  <c r="U69" i="27"/>
  <c r="T69" i="27"/>
  <c r="S69" i="27"/>
  <c r="R69" i="27"/>
  <c r="Q69" i="27"/>
  <c r="P69" i="27"/>
  <c r="O69" i="27"/>
  <c r="N69" i="27"/>
  <c r="M69" i="27"/>
  <c r="L69" i="27"/>
  <c r="K69" i="27"/>
  <c r="J69" i="27"/>
  <c r="I69" i="27"/>
  <c r="H69" i="27"/>
  <c r="G69" i="27"/>
  <c r="F69" i="27"/>
  <c r="E69" i="27"/>
  <c r="D69" i="27"/>
  <c r="C69" i="27"/>
  <c r="B69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B56" i="27"/>
  <c r="Y43" i="27"/>
  <c r="X43" i="27"/>
  <c r="W43" i="27"/>
  <c r="V43" i="27"/>
  <c r="U43" i="27"/>
  <c r="T43" i="27"/>
  <c r="S43" i="27"/>
  <c r="R43" i="27"/>
  <c r="Q43" i="27"/>
  <c r="P43" i="27"/>
  <c r="O43" i="27"/>
  <c r="N43" i="27"/>
  <c r="M43" i="27"/>
  <c r="L43" i="27"/>
  <c r="K43" i="27"/>
  <c r="J43" i="27"/>
  <c r="I43" i="27"/>
  <c r="H43" i="27"/>
  <c r="G43" i="27"/>
  <c r="F43" i="27"/>
  <c r="E43" i="27"/>
  <c r="D43" i="27"/>
  <c r="C43" i="27"/>
  <c r="B43" i="27"/>
  <c r="Y17" i="27"/>
  <c r="Y143" i="27" s="1"/>
  <c r="X17" i="27"/>
  <c r="W17" i="27"/>
  <c r="W143" i="27" s="1"/>
  <c r="V17" i="27"/>
  <c r="U17" i="27"/>
  <c r="U143" i="27" s="1"/>
  <c r="T17" i="27"/>
  <c r="S17" i="27"/>
  <c r="S143" i="27" s="1"/>
  <c r="R17" i="27"/>
  <c r="Q17" i="27"/>
  <c r="Q143" i="27" s="1"/>
  <c r="P17" i="27"/>
  <c r="O17" i="27"/>
  <c r="O143" i="27" s="1"/>
  <c r="N17" i="27"/>
  <c r="M17" i="27"/>
  <c r="M143" i="27" s="1"/>
  <c r="L17" i="27"/>
  <c r="K17" i="27"/>
  <c r="K143" i="27" s="1"/>
  <c r="J17" i="27"/>
  <c r="I17" i="27"/>
  <c r="I143" i="27" s="1"/>
  <c r="H17" i="27"/>
  <c r="G17" i="27"/>
  <c r="G143" i="27" s="1"/>
  <c r="F17" i="27"/>
  <c r="E17" i="27"/>
  <c r="E143" i="27" s="1"/>
  <c r="D17" i="27"/>
  <c r="C17" i="27"/>
  <c r="C143" i="27" s="1"/>
  <c r="B17" i="27"/>
  <c r="Y162" i="26"/>
  <c r="X162" i="26"/>
  <c r="W162" i="26"/>
  <c r="V162" i="26"/>
  <c r="U162" i="26"/>
  <c r="T162" i="26"/>
  <c r="S162" i="26"/>
  <c r="R162" i="26"/>
  <c r="Q162" i="26"/>
  <c r="P162" i="26"/>
  <c r="O162" i="26"/>
  <c r="N162" i="26"/>
  <c r="M162" i="26"/>
  <c r="L162" i="26"/>
  <c r="K162" i="26"/>
  <c r="J162" i="26"/>
  <c r="I162" i="26"/>
  <c r="H162" i="26"/>
  <c r="G162" i="26"/>
  <c r="F162" i="26"/>
  <c r="E162" i="26"/>
  <c r="D162" i="26"/>
  <c r="C162" i="26"/>
  <c r="B162" i="26"/>
  <c r="Y161" i="26"/>
  <c r="X161" i="26"/>
  <c r="W161" i="26"/>
  <c r="V161" i="26"/>
  <c r="U161" i="26"/>
  <c r="T161" i="26"/>
  <c r="S161" i="26"/>
  <c r="R161" i="26"/>
  <c r="Q161" i="26"/>
  <c r="P161" i="26"/>
  <c r="O161" i="26"/>
  <c r="N161" i="26"/>
  <c r="M161" i="26"/>
  <c r="L161" i="26"/>
  <c r="K161" i="26"/>
  <c r="J161" i="26"/>
  <c r="I161" i="26"/>
  <c r="H161" i="26"/>
  <c r="G161" i="26"/>
  <c r="F161" i="26"/>
  <c r="E161" i="26"/>
  <c r="D161" i="26"/>
  <c r="C161" i="26"/>
  <c r="B161" i="26"/>
  <c r="Y160" i="26"/>
  <c r="X160" i="26"/>
  <c r="W160" i="26"/>
  <c r="V160" i="26"/>
  <c r="U160" i="26"/>
  <c r="T160" i="26"/>
  <c r="S160" i="26"/>
  <c r="R160" i="26"/>
  <c r="Q160" i="26"/>
  <c r="P160" i="26"/>
  <c r="O160" i="26"/>
  <c r="N160" i="26"/>
  <c r="M160" i="26"/>
  <c r="L160" i="26"/>
  <c r="K160" i="26"/>
  <c r="J160" i="26"/>
  <c r="I160" i="26"/>
  <c r="H160" i="26"/>
  <c r="G160" i="26"/>
  <c r="F160" i="26"/>
  <c r="E160" i="26"/>
  <c r="D160" i="26"/>
  <c r="C160" i="26"/>
  <c r="B160" i="26"/>
  <c r="Y159" i="26"/>
  <c r="X159" i="26"/>
  <c r="W159" i="26"/>
  <c r="V159" i="26"/>
  <c r="U159" i="26"/>
  <c r="T159" i="26"/>
  <c r="S159" i="26"/>
  <c r="R159" i="26"/>
  <c r="Q159" i="26"/>
  <c r="P159" i="26"/>
  <c r="O159" i="26"/>
  <c r="N159" i="26"/>
  <c r="M159" i="26"/>
  <c r="L159" i="26"/>
  <c r="K159" i="26"/>
  <c r="J159" i="26"/>
  <c r="I159" i="26"/>
  <c r="H159" i="26"/>
  <c r="G159" i="26"/>
  <c r="F159" i="26"/>
  <c r="E159" i="26"/>
  <c r="D159" i="26"/>
  <c r="C159" i="26"/>
  <c r="B159" i="26"/>
  <c r="Y158" i="26"/>
  <c r="X158" i="26"/>
  <c r="W158" i="26"/>
  <c r="V158" i="26"/>
  <c r="U158" i="26"/>
  <c r="T158" i="26"/>
  <c r="S158" i="26"/>
  <c r="R158" i="26"/>
  <c r="Q158" i="26"/>
  <c r="P158" i="26"/>
  <c r="O158" i="26"/>
  <c r="N158" i="26"/>
  <c r="M158" i="26"/>
  <c r="L158" i="26"/>
  <c r="K158" i="26"/>
  <c r="J158" i="26"/>
  <c r="I158" i="26"/>
  <c r="H158" i="26"/>
  <c r="G158" i="26"/>
  <c r="F158" i="26"/>
  <c r="E158" i="26"/>
  <c r="D158" i="26"/>
  <c r="C158" i="26"/>
  <c r="B158" i="26"/>
  <c r="Y157" i="26"/>
  <c r="X157" i="26"/>
  <c r="W157" i="26"/>
  <c r="V157" i="26"/>
  <c r="U157" i="26"/>
  <c r="T157" i="26"/>
  <c r="S157" i="26"/>
  <c r="R157" i="26"/>
  <c r="Q157" i="26"/>
  <c r="P157" i="26"/>
  <c r="O157" i="26"/>
  <c r="N157" i="26"/>
  <c r="M157" i="26"/>
  <c r="L157" i="26"/>
  <c r="K157" i="26"/>
  <c r="J157" i="26"/>
  <c r="I157" i="26"/>
  <c r="H157" i="26"/>
  <c r="G157" i="26"/>
  <c r="F157" i="26"/>
  <c r="E157" i="26"/>
  <c r="D157" i="26"/>
  <c r="C157" i="26"/>
  <c r="B157" i="26"/>
  <c r="Y156" i="26"/>
  <c r="X156" i="26"/>
  <c r="W156" i="26"/>
  <c r="V156" i="26"/>
  <c r="U156" i="26"/>
  <c r="T156" i="26"/>
  <c r="S156" i="26"/>
  <c r="R156" i="26"/>
  <c r="Q156" i="26"/>
  <c r="P156" i="26"/>
  <c r="O156" i="26"/>
  <c r="N156" i="26"/>
  <c r="M156" i="26"/>
  <c r="L156" i="26"/>
  <c r="K156" i="26"/>
  <c r="J156" i="26"/>
  <c r="I156" i="26"/>
  <c r="H156" i="26"/>
  <c r="G156" i="26"/>
  <c r="F156" i="26"/>
  <c r="E156" i="26"/>
  <c r="D156" i="26"/>
  <c r="C156" i="26"/>
  <c r="B156" i="26"/>
  <c r="Y151" i="26"/>
  <c r="X151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Y150" i="26"/>
  <c r="X150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Y149" i="26"/>
  <c r="X149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Y148" i="26"/>
  <c r="X148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Y147" i="26"/>
  <c r="X147" i="26"/>
  <c r="W147" i="26"/>
  <c r="V147" i="26"/>
  <c r="U147" i="26"/>
  <c r="T147" i="26"/>
  <c r="S147" i="26"/>
  <c r="R147" i="26"/>
  <c r="Q147" i="26"/>
  <c r="P147" i="26"/>
  <c r="O147" i="26"/>
  <c r="N147" i="26"/>
  <c r="M147" i="26"/>
  <c r="L147" i="26"/>
  <c r="K147" i="26"/>
  <c r="J147" i="26"/>
  <c r="I147" i="26"/>
  <c r="H147" i="26"/>
  <c r="G147" i="26"/>
  <c r="F147" i="26"/>
  <c r="E147" i="26"/>
  <c r="D147" i="26"/>
  <c r="C147" i="26"/>
  <c r="B147" i="26"/>
  <c r="Y146" i="26"/>
  <c r="X146" i="26"/>
  <c r="W146" i="26"/>
  <c r="V146" i="26"/>
  <c r="U146" i="26"/>
  <c r="T146" i="26"/>
  <c r="S146" i="26"/>
  <c r="R146" i="26"/>
  <c r="Q146" i="26"/>
  <c r="P146" i="26"/>
  <c r="O146" i="26"/>
  <c r="N146" i="26"/>
  <c r="M146" i="26"/>
  <c r="L146" i="26"/>
  <c r="K146" i="26"/>
  <c r="J146" i="26"/>
  <c r="I146" i="26"/>
  <c r="H146" i="26"/>
  <c r="G146" i="26"/>
  <c r="F146" i="26"/>
  <c r="E146" i="26"/>
  <c r="D146" i="26"/>
  <c r="C146" i="26"/>
  <c r="B146" i="26"/>
  <c r="Y144" i="26"/>
  <c r="X144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Y142" i="26"/>
  <c r="X142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Y141" i="26"/>
  <c r="X141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Y140" i="26"/>
  <c r="X140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Y139" i="26"/>
  <c r="X139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Y138" i="26"/>
  <c r="X138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Y137" i="26"/>
  <c r="X137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Y136" i="26"/>
  <c r="X136" i="26"/>
  <c r="W136" i="26"/>
  <c r="V136" i="26"/>
  <c r="U136" i="26"/>
  <c r="T136" i="26"/>
  <c r="S136" i="26"/>
  <c r="R136" i="26"/>
  <c r="Q136" i="26"/>
  <c r="P136" i="26"/>
  <c r="O136" i="26"/>
  <c r="N136" i="26"/>
  <c r="M136" i="26"/>
  <c r="L136" i="26"/>
  <c r="K136" i="26"/>
  <c r="J136" i="26"/>
  <c r="I136" i="26"/>
  <c r="H136" i="26"/>
  <c r="G136" i="26"/>
  <c r="F136" i="26"/>
  <c r="E136" i="26"/>
  <c r="D136" i="26"/>
  <c r="C136" i="26"/>
  <c r="B136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I126" i="26" s="1"/>
  <c r="H132" i="26"/>
  <c r="G132" i="26"/>
  <c r="F132" i="26"/>
  <c r="E132" i="26"/>
  <c r="D132" i="26"/>
  <c r="C132" i="26"/>
  <c r="B132" i="26"/>
  <c r="Y131" i="26"/>
  <c r="X131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G126" i="26" s="1"/>
  <c r="F131" i="26"/>
  <c r="E131" i="26"/>
  <c r="D131" i="26"/>
  <c r="C131" i="26"/>
  <c r="B131" i="26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Y129" i="26"/>
  <c r="X129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Y128" i="26"/>
  <c r="X128" i="26"/>
  <c r="W128" i="26"/>
  <c r="V128" i="26"/>
  <c r="U128" i="26"/>
  <c r="T128" i="26"/>
  <c r="S128" i="26"/>
  <c r="R128" i="26"/>
  <c r="Q128" i="26"/>
  <c r="P128" i="26"/>
  <c r="P126" i="26" s="1"/>
  <c r="O128" i="26"/>
  <c r="N128" i="26"/>
  <c r="N126" i="26" s="1"/>
  <c r="M128" i="26"/>
  <c r="L128" i="26"/>
  <c r="K128" i="26"/>
  <c r="J128" i="26"/>
  <c r="I128" i="26"/>
  <c r="H128" i="26"/>
  <c r="G128" i="26"/>
  <c r="F128" i="26"/>
  <c r="E128" i="26"/>
  <c r="E126" i="26" s="1"/>
  <c r="D128" i="26"/>
  <c r="D126" i="26" s="1"/>
  <c r="C128" i="26"/>
  <c r="C126" i="26" s="1"/>
  <c r="B128" i="26"/>
  <c r="Y127" i="26"/>
  <c r="Y126" i="26" s="1"/>
  <c r="X127" i="26"/>
  <c r="X126" i="26" s="1"/>
  <c r="W127" i="26"/>
  <c r="W126" i="26" s="1"/>
  <c r="V127" i="26"/>
  <c r="V126" i="26" s="1"/>
  <c r="U127" i="26"/>
  <c r="U126" i="26" s="1"/>
  <c r="T127" i="26"/>
  <c r="T126" i="26" s="1"/>
  <c r="S127" i="26"/>
  <c r="S126" i="26" s="1"/>
  <c r="R127" i="26"/>
  <c r="R126" i="26" s="1"/>
  <c r="Q127" i="26"/>
  <c r="Q126" i="26" s="1"/>
  <c r="P127" i="26"/>
  <c r="O127" i="26"/>
  <c r="N127" i="26"/>
  <c r="M127" i="26"/>
  <c r="L127" i="26"/>
  <c r="L126" i="26" s="1"/>
  <c r="K127" i="26"/>
  <c r="J127" i="26"/>
  <c r="J126" i="26" s="1"/>
  <c r="I127" i="26"/>
  <c r="H127" i="26"/>
  <c r="G127" i="26"/>
  <c r="F127" i="26"/>
  <c r="E127" i="26"/>
  <c r="D127" i="26"/>
  <c r="C127" i="26"/>
  <c r="B127" i="26"/>
  <c r="B126" i="26" s="1"/>
  <c r="O126" i="26"/>
  <c r="M126" i="26"/>
  <c r="K126" i="26"/>
  <c r="H126" i="26"/>
  <c r="F126" i="26"/>
  <c r="Y124" i="26"/>
  <c r="X124" i="26"/>
  <c r="W124" i="26"/>
  <c r="V124" i="26"/>
  <c r="U124" i="26"/>
  <c r="T124" i="26"/>
  <c r="S124" i="26"/>
  <c r="R124" i="26"/>
  <c r="Q124" i="26"/>
  <c r="P124" i="26"/>
  <c r="O124" i="26"/>
  <c r="N124" i="26"/>
  <c r="M124" i="26"/>
  <c r="L124" i="26"/>
  <c r="K124" i="26"/>
  <c r="J124" i="26"/>
  <c r="I124" i="26"/>
  <c r="H124" i="26"/>
  <c r="G124" i="26"/>
  <c r="F124" i="26"/>
  <c r="E124" i="26"/>
  <c r="D124" i="26"/>
  <c r="D110" i="26" s="1"/>
  <c r="C124" i="26"/>
  <c r="B124" i="26"/>
  <c r="Y123" i="26"/>
  <c r="X123" i="26"/>
  <c r="W123" i="26"/>
  <c r="V123" i="26"/>
  <c r="U123" i="26"/>
  <c r="T123" i="26"/>
  <c r="S123" i="26"/>
  <c r="R123" i="26"/>
  <c r="Q123" i="26"/>
  <c r="P123" i="26"/>
  <c r="O123" i="26"/>
  <c r="N123" i="26"/>
  <c r="M123" i="26"/>
  <c r="L123" i="26"/>
  <c r="K123" i="26"/>
  <c r="J123" i="26"/>
  <c r="I123" i="26"/>
  <c r="H123" i="26"/>
  <c r="G123" i="26"/>
  <c r="F123" i="26"/>
  <c r="E123" i="26"/>
  <c r="D123" i="26"/>
  <c r="C123" i="26"/>
  <c r="B123" i="26"/>
  <c r="W122" i="26"/>
  <c r="K122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Y117" i="26"/>
  <c r="X117" i="26"/>
  <c r="W117" i="26"/>
  <c r="W110" i="26" s="1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Y116" i="26"/>
  <c r="Q116" i="26"/>
  <c r="Y115" i="26"/>
  <c r="X115" i="26"/>
  <c r="X110" i="26" s="1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Y114" i="26"/>
  <c r="X114" i="26"/>
  <c r="W114" i="26"/>
  <c r="V114" i="26"/>
  <c r="U114" i="26"/>
  <c r="T114" i="26"/>
  <c r="S114" i="26"/>
  <c r="R114" i="26"/>
  <c r="Q114" i="26"/>
  <c r="P114" i="26"/>
  <c r="O114" i="26"/>
  <c r="N114" i="26"/>
  <c r="M114" i="26"/>
  <c r="L114" i="26"/>
  <c r="K114" i="26"/>
  <c r="J114" i="26"/>
  <c r="I114" i="26"/>
  <c r="H114" i="26"/>
  <c r="G114" i="26"/>
  <c r="F114" i="26"/>
  <c r="E114" i="26"/>
  <c r="D114" i="26"/>
  <c r="C114" i="26"/>
  <c r="B114" i="26"/>
  <c r="Y113" i="26"/>
  <c r="X113" i="26"/>
  <c r="W113" i="26"/>
  <c r="V113" i="26"/>
  <c r="U113" i="26"/>
  <c r="T113" i="26"/>
  <c r="S113" i="26"/>
  <c r="R113" i="26"/>
  <c r="Q113" i="26"/>
  <c r="P113" i="26"/>
  <c r="O113" i="26"/>
  <c r="N113" i="26"/>
  <c r="M113" i="26"/>
  <c r="L113" i="26"/>
  <c r="K113" i="26"/>
  <c r="J113" i="26"/>
  <c r="I113" i="26"/>
  <c r="H113" i="26"/>
  <c r="G113" i="26"/>
  <c r="F113" i="26"/>
  <c r="E113" i="26"/>
  <c r="D113" i="26"/>
  <c r="C113" i="26"/>
  <c r="B113" i="26"/>
  <c r="Y112" i="26"/>
  <c r="X112" i="26"/>
  <c r="W112" i="26"/>
  <c r="V112" i="26"/>
  <c r="V110" i="26" s="1"/>
  <c r="U112" i="26"/>
  <c r="U110" i="26" s="1"/>
  <c r="T112" i="26"/>
  <c r="T110" i="26" s="1"/>
  <c r="S112" i="26"/>
  <c r="R112" i="26"/>
  <c r="Q112" i="26"/>
  <c r="P112" i="26"/>
  <c r="O112" i="26"/>
  <c r="O110" i="26" s="1"/>
  <c r="N112" i="26"/>
  <c r="M112" i="26"/>
  <c r="L112" i="26"/>
  <c r="K112" i="26"/>
  <c r="J112" i="26"/>
  <c r="J110" i="26" s="1"/>
  <c r="I112" i="26"/>
  <c r="H112" i="26"/>
  <c r="G112" i="26"/>
  <c r="F112" i="26"/>
  <c r="E112" i="26"/>
  <c r="E110" i="26" s="1"/>
  <c r="D112" i="26"/>
  <c r="C112" i="26"/>
  <c r="C110" i="26" s="1"/>
  <c r="B112" i="26"/>
  <c r="Y111" i="26"/>
  <c r="X111" i="26"/>
  <c r="W111" i="26"/>
  <c r="V111" i="26"/>
  <c r="U111" i="26"/>
  <c r="T111" i="26"/>
  <c r="S111" i="26"/>
  <c r="S110" i="26" s="1"/>
  <c r="R111" i="26"/>
  <c r="R110" i="26" s="1"/>
  <c r="Q111" i="26"/>
  <c r="Q110" i="26" s="1"/>
  <c r="P111" i="26"/>
  <c r="P110" i="26" s="1"/>
  <c r="O111" i="26"/>
  <c r="N111" i="26"/>
  <c r="N110" i="26" s="1"/>
  <c r="M111" i="26"/>
  <c r="M110" i="26" s="1"/>
  <c r="L111" i="26"/>
  <c r="L110" i="26" s="1"/>
  <c r="K111" i="26"/>
  <c r="K110" i="26" s="1"/>
  <c r="J111" i="26"/>
  <c r="I111" i="26"/>
  <c r="I110" i="26" s="1"/>
  <c r="H111" i="26"/>
  <c r="H110" i="26" s="1"/>
  <c r="G111" i="26"/>
  <c r="G110" i="26" s="1"/>
  <c r="F111" i="26"/>
  <c r="F110" i="26" s="1"/>
  <c r="E111" i="26"/>
  <c r="D111" i="26"/>
  <c r="C111" i="26"/>
  <c r="B111" i="26"/>
  <c r="Y110" i="26"/>
  <c r="B110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Y104" i="26"/>
  <c r="X104" i="26"/>
  <c r="W104" i="26"/>
  <c r="V104" i="26"/>
  <c r="U104" i="26"/>
  <c r="T104" i="26"/>
  <c r="S104" i="26"/>
  <c r="R104" i="26"/>
  <c r="Q104" i="26"/>
  <c r="P104" i="26"/>
  <c r="P98" i="26" s="1"/>
  <c r="O104" i="26"/>
  <c r="N104" i="26"/>
  <c r="N98" i="26" s="1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Y103" i="26"/>
  <c r="X103" i="26"/>
  <c r="W103" i="26"/>
  <c r="V103" i="26"/>
  <c r="U103" i="26"/>
  <c r="T103" i="26"/>
  <c r="S103" i="26"/>
  <c r="R103" i="26"/>
  <c r="Q103" i="26"/>
  <c r="P103" i="26"/>
  <c r="O103" i="26"/>
  <c r="N103" i="26"/>
  <c r="M103" i="26"/>
  <c r="L103" i="26"/>
  <c r="K103" i="26"/>
  <c r="J103" i="26"/>
  <c r="I103" i="26"/>
  <c r="H103" i="26"/>
  <c r="G103" i="26"/>
  <c r="F103" i="26"/>
  <c r="E103" i="26"/>
  <c r="D103" i="26"/>
  <c r="C103" i="26"/>
  <c r="B103" i="26"/>
  <c r="Y102" i="26"/>
  <c r="X102" i="26"/>
  <c r="W102" i="26"/>
  <c r="V102" i="26"/>
  <c r="U102" i="26"/>
  <c r="T102" i="26"/>
  <c r="S102" i="26"/>
  <c r="R102" i="26"/>
  <c r="Q102" i="26"/>
  <c r="P102" i="26"/>
  <c r="O102" i="26"/>
  <c r="N102" i="26"/>
  <c r="M102" i="26"/>
  <c r="L102" i="26"/>
  <c r="L98" i="26" s="1"/>
  <c r="K102" i="26"/>
  <c r="J102" i="26"/>
  <c r="I102" i="26"/>
  <c r="H102" i="26"/>
  <c r="G102" i="26"/>
  <c r="F102" i="26"/>
  <c r="E102" i="26"/>
  <c r="D102" i="26"/>
  <c r="C102" i="26"/>
  <c r="B102" i="26"/>
  <c r="Y101" i="26"/>
  <c r="X101" i="26"/>
  <c r="W101" i="26"/>
  <c r="W98" i="26" s="1"/>
  <c r="V101" i="26"/>
  <c r="U101" i="26"/>
  <c r="T101" i="26"/>
  <c r="S101" i="26"/>
  <c r="R101" i="26"/>
  <c r="Q101" i="26"/>
  <c r="P101" i="26"/>
  <c r="O101" i="26"/>
  <c r="N101" i="26"/>
  <c r="M101" i="26"/>
  <c r="L101" i="26"/>
  <c r="K101" i="26"/>
  <c r="J101" i="26"/>
  <c r="I101" i="26"/>
  <c r="H101" i="26"/>
  <c r="G101" i="26"/>
  <c r="F101" i="26"/>
  <c r="E101" i="26"/>
  <c r="D101" i="26"/>
  <c r="C101" i="26"/>
  <c r="B101" i="26"/>
  <c r="Y100" i="26"/>
  <c r="X100" i="26"/>
  <c r="W100" i="26"/>
  <c r="V100" i="26"/>
  <c r="U100" i="26"/>
  <c r="U98" i="26" s="1"/>
  <c r="T100" i="26"/>
  <c r="S100" i="26"/>
  <c r="S98" i="26" s="1"/>
  <c r="R100" i="26"/>
  <c r="Q100" i="26"/>
  <c r="P100" i="26"/>
  <c r="O100" i="26"/>
  <c r="N100" i="26"/>
  <c r="M100" i="26"/>
  <c r="L100" i="26"/>
  <c r="K100" i="26"/>
  <c r="J100" i="26"/>
  <c r="J98" i="26" s="1"/>
  <c r="I100" i="26"/>
  <c r="I98" i="26" s="1"/>
  <c r="H100" i="26"/>
  <c r="H98" i="26" s="1"/>
  <c r="G100" i="26"/>
  <c r="F100" i="26"/>
  <c r="E100" i="26"/>
  <c r="D100" i="26"/>
  <c r="C100" i="26"/>
  <c r="C98" i="26" s="1"/>
  <c r="B100" i="26"/>
  <c r="Y99" i="26"/>
  <c r="Y98" i="26" s="1"/>
  <c r="X99" i="26"/>
  <c r="X98" i="26" s="1"/>
  <c r="W99" i="26"/>
  <c r="V99" i="26"/>
  <c r="V98" i="26" s="1"/>
  <c r="U99" i="26"/>
  <c r="T99" i="26"/>
  <c r="S99" i="26"/>
  <c r="R99" i="26"/>
  <c r="Q99" i="26"/>
  <c r="Q98" i="26" s="1"/>
  <c r="P99" i="26"/>
  <c r="O99" i="26"/>
  <c r="O98" i="26" s="1"/>
  <c r="N99" i="26"/>
  <c r="M99" i="26"/>
  <c r="L99" i="26"/>
  <c r="K99" i="26"/>
  <c r="J99" i="26"/>
  <c r="I99" i="26"/>
  <c r="H99" i="26"/>
  <c r="G99" i="26"/>
  <c r="G98" i="26" s="1"/>
  <c r="F99" i="26"/>
  <c r="F98" i="26" s="1"/>
  <c r="E99" i="26"/>
  <c r="E98" i="26" s="1"/>
  <c r="D99" i="26"/>
  <c r="D98" i="26" s="1"/>
  <c r="C99" i="26"/>
  <c r="B99" i="26"/>
  <c r="B98" i="26" s="1"/>
  <c r="T98" i="26"/>
  <c r="R98" i="26"/>
  <c r="M98" i="26"/>
  <c r="K98" i="26"/>
  <c r="Y69" i="26"/>
  <c r="Y122" i="26" s="1"/>
  <c r="X69" i="26"/>
  <c r="X122" i="26" s="1"/>
  <c r="W69" i="26"/>
  <c r="V69" i="26"/>
  <c r="U69" i="26"/>
  <c r="T69" i="26"/>
  <c r="S69" i="26"/>
  <c r="S122" i="26" s="1"/>
  <c r="R69" i="26"/>
  <c r="Q69" i="26"/>
  <c r="P69" i="26"/>
  <c r="P122" i="26" s="1"/>
  <c r="O69" i="26"/>
  <c r="O122" i="26" s="1"/>
  <c r="N69" i="26"/>
  <c r="N154" i="26" s="1"/>
  <c r="M69" i="26"/>
  <c r="L69" i="26"/>
  <c r="K69" i="26"/>
  <c r="J69" i="26"/>
  <c r="J154" i="26" s="1"/>
  <c r="I69" i="26"/>
  <c r="I154" i="26" s="1"/>
  <c r="H69" i="26"/>
  <c r="H122" i="26" s="1"/>
  <c r="G69" i="26"/>
  <c r="G154" i="26" s="1"/>
  <c r="F69" i="26"/>
  <c r="E69" i="26"/>
  <c r="D69" i="26"/>
  <c r="C69" i="26"/>
  <c r="C122" i="26" s="1"/>
  <c r="B69" i="26"/>
  <c r="B122" i="26" s="1"/>
  <c r="Y56" i="26"/>
  <c r="Y119" i="26" s="1"/>
  <c r="X56" i="26"/>
  <c r="W56" i="26"/>
  <c r="V56" i="26"/>
  <c r="U56" i="26"/>
  <c r="T56" i="26"/>
  <c r="S56" i="26"/>
  <c r="S119" i="26" s="1"/>
  <c r="R56" i="26"/>
  <c r="R119" i="26" s="1"/>
  <c r="Q56" i="26"/>
  <c r="Q119" i="26" s="1"/>
  <c r="P56" i="26"/>
  <c r="O56" i="26"/>
  <c r="O119" i="26" s="1"/>
  <c r="N56" i="26"/>
  <c r="N119" i="26" s="1"/>
  <c r="M56" i="26"/>
  <c r="L56" i="26"/>
  <c r="K56" i="26"/>
  <c r="J56" i="26"/>
  <c r="J153" i="26" s="1"/>
  <c r="I56" i="26"/>
  <c r="H56" i="26"/>
  <c r="G56" i="26"/>
  <c r="F56" i="26"/>
  <c r="F153" i="26" s="1"/>
  <c r="E56" i="26"/>
  <c r="E153" i="26" s="1"/>
  <c r="D56" i="26"/>
  <c r="C56" i="26"/>
  <c r="C119" i="26" s="1"/>
  <c r="B56" i="26"/>
  <c r="Y43" i="26"/>
  <c r="X43" i="26"/>
  <c r="W43" i="26"/>
  <c r="V43" i="26"/>
  <c r="U43" i="26"/>
  <c r="T43" i="26"/>
  <c r="S43" i="26"/>
  <c r="S116" i="26" s="1"/>
  <c r="R43" i="26"/>
  <c r="R116" i="26" s="1"/>
  <c r="Q43" i="26"/>
  <c r="P43" i="26"/>
  <c r="O43" i="26"/>
  <c r="N43" i="26"/>
  <c r="M43" i="26"/>
  <c r="L43" i="26"/>
  <c r="K43" i="26"/>
  <c r="K116" i="26" s="1"/>
  <c r="J43" i="26"/>
  <c r="J116" i="26" s="1"/>
  <c r="I43" i="26"/>
  <c r="I116" i="26" s="1"/>
  <c r="H43" i="26"/>
  <c r="G43" i="26"/>
  <c r="G116" i="26" s="1"/>
  <c r="F43" i="26"/>
  <c r="F116" i="26" s="1"/>
  <c r="E43" i="26"/>
  <c r="D43" i="26"/>
  <c r="C43" i="26"/>
  <c r="B43" i="26"/>
  <c r="B152" i="26" s="1"/>
  <c r="Y17" i="26"/>
  <c r="Y143" i="26" s="1"/>
  <c r="X17" i="26"/>
  <c r="X143" i="26" s="1"/>
  <c r="W17" i="26"/>
  <c r="W143" i="26" s="1"/>
  <c r="V17" i="26"/>
  <c r="V143" i="26" s="1"/>
  <c r="U17" i="26"/>
  <c r="U143" i="26" s="1"/>
  <c r="T17" i="26"/>
  <c r="T143" i="26" s="1"/>
  <c r="S17" i="26"/>
  <c r="S143" i="26" s="1"/>
  <c r="R17" i="26"/>
  <c r="R143" i="26" s="1"/>
  <c r="Q17" i="26"/>
  <c r="Q143" i="26" s="1"/>
  <c r="P17" i="26"/>
  <c r="P143" i="26" s="1"/>
  <c r="O17" i="26"/>
  <c r="O143" i="26" s="1"/>
  <c r="N17" i="26"/>
  <c r="N143" i="26" s="1"/>
  <c r="M17" i="26"/>
  <c r="M143" i="26" s="1"/>
  <c r="L17" i="26"/>
  <c r="L143" i="26" s="1"/>
  <c r="K17" i="26"/>
  <c r="K143" i="26" s="1"/>
  <c r="J17" i="26"/>
  <c r="J143" i="26" s="1"/>
  <c r="I17" i="26"/>
  <c r="I143" i="26" s="1"/>
  <c r="H17" i="26"/>
  <c r="H143" i="26" s="1"/>
  <c r="G17" i="26"/>
  <c r="G143" i="26" s="1"/>
  <c r="F17" i="26"/>
  <c r="F143" i="26" s="1"/>
  <c r="E17" i="26"/>
  <c r="E143" i="26" s="1"/>
  <c r="D17" i="26"/>
  <c r="D143" i="26" s="1"/>
  <c r="C17" i="26"/>
  <c r="C143" i="26" s="1"/>
  <c r="B17" i="26"/>
  <c r="B143" i="26" s="1"/>
  <c r="Y162" i="25"/>
  <c r="X162" i="25"/>
  <c r="W162" i="25"/>
  <c r="V162" i="25"/>
  <c r="U162" i="25"/>
  <c r="T162" i="25"/>
  <c r="S162" i="25"/>
  <c r="R162" i="25"/>
  <c r="Q162" i="25"/>
  <c r="P162" i="25"/>
  <c r="O162" i="25"/>
  <c r="N162" i="25"/>
  <c r="M162" i="25"/>
  <c r="L162" i="25"/>
  <c r="K162" i="25"/>
  <c r="J162" i="25"/>
  <c r="I162" i="25"/>
  <c r="H162" i="25"/>
  <c r="G162" i="25"/>
  <c r="F162" i="25"/>
  <c r="E162" i="25"/>
  <c r="D162" i="25"/>
  <c r="C162" i="25"/>
  <c r="B162" i="25"/>
  <c r="Y161" i="25"/>
  <c r="X161" i="25"/>
  <c r="W161" i="25"/>
  <c r="V161" i="25"/>
  <c r="U161" i="25"/>
  <c r="T161" i="25"/>
  <c r="S161" i="25"/>
  <c r="R161" i="25"/>
  <c r="Q161" i="25"/>
  <c r="P161" i="25"/>
  <c r="O161" i="25"/>
  <c r="N161" i="25"/>
  <c r="M161" i="25"/>
  <c r="L161" i="25"/>
  <c r="K161" i="25"/>
  <c r="J161" i="25"/>
  <c r="I161" i="25"/>
  <c r="H161" i="25"/>
  <c r="G161" i="25"/>
  <c r="F161" i="25"/>
  <c r="E161" i="25"/>
  <c r="D161" i="25"/>
  <c r="C161" i="25"/>
  <c r="B161" i="25"/>
  <c r="Y160" i="25"/>
  <c r="X160" i="25"/>
  <c r="X156" i="25" s="1"/>
  <c r="W160" i="25"/>
  <c r="V160" i="25"/>
  <c r="U160" i="25"/>
  <c r="T160" i="25"/>
  <c r="S160" i="25"/>
  <c r="R160" i="25"/>
  <c r="Q160" i="25"/>
  <c r="P160" i="25"/>
  <c r="O160" i="25"/>
  <c r="N160" i="25"/>
  <c r="M160" i="25"/>
  <c r="L160" i="25"/>
  <c r="K160" i="25"/>
  <c r="J160" i="25"/>
  <c r="I160" i="25"/>
  <c r="H160" i="25"/>
  <c r="G160" i="25"/>
  <c r="F160" i="25"/>
  <c r="E160" i="25"/>
  <c r="D160" i="25"/>
  <c r="C160" i="25"/>
  <c r="B160" i="25"/>
  <c r="Y159" i="25"/>
  <c r="X159" i="25"/>
  <c r="W159" i="25"/>
  <c r="V159" i="25"/>
  <c r="U159" i="25"/>
  <c r="T159" i="25"/>
  <c r="S159" i="25"/>
  <c r="R159" i="25"/>
  <c r="Q159" i="25"/>
  <c r="P159" i="25"/>
  <c r="O159" i="25"/>
  <c r="N159" i="25"/>
  <c r="M159" i="25"/>
  <c r="L159" i="25"/>
  <c r="K159" i="25"/>
  <c r="J159" i="25"/>
  <c r="I159" i="25"/>
  <c r="H159" i="25"/>
  <c r="G159" i="25"/>
  <c r="F159" i="25"/>
  <c r="E159" i="25"/>
  <c r="D159" i="25"/>
  <c r="C159" i="25"/>
  <c r="B159" i="25"/>
  <c r="Y158" i="25"/>
  <c r="X158" i="25"/>
  <c r="W158" i="25"/>
  <c r="V158" i="25"/>
  <c r="U158" i="25"/>
  <c r="T158" i="25"/>
  <c r="S158" i="25"/>
  <c r="R158" i="25"/>
  <c r="Q158" i="25"/>
  <c r="P158" i="25"/>
  <c r="O158" i="25"/>
  <c r="N158" i="25"/>
  <c r="M158" i="25"/>
  <c r="L158" i="25"/>
  <c r="K158" i="25"/>
  <c r="J158" i="25"/>
  <c r="I158" i="25"/>
  <c r="H158" i="25"/>
  <c r="G158" i="25"/>
  <c r="F158" i="25"/>
  <c r="E158" i="25"/>
  <c r="D158" i="25"/>
  <c r="C158" i="25"/>
  <c r="B158" i="25"/>
  <c r="Y157" i="25"/>
  <c r="X157" i="25"/>
  <c r="W157" i="25"/>
  <c r="V157" i="25"/>
  <c r="U157" i="25"/>
  <c r="T157" i="25"/>
  <c r="S157" i="25"/>
  <c r="R157" i="25"/>
  <c r="Q157" i="25"/>
  <c r="P157" i="25"/>
  <c r="O157" i="25"/>
  <c r="N157" i="25"/>
  <c r="M157" i="25"/>
  <c r="L157" i="25"/>
  <c r="L156" i="25" s="1"/>
  <c r="K157" i="25"/>
  <c r="J157" i="25"/>
  <c r="I157" i="25"/>
  <c r="H157" i="25"/>
  <c r="H156" i="25" s="1"/>
  <c r="G157" i="25"/>
  <c r="F157" i="25"/>
  <c r="E157" i="25"/>
  <c r="D157" i="25"/>
  <c r="C157" i="25"/>
  <c r="B157" i="25"/>
  <c r="B156" i="25" s="1"/>
  <c r="Y156" i="25"/>
  <c r="W156" i="25"/>
  <c r="Y151" i="25"/>
  <c r="X151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Y150" i="25"/>
  <c r="X150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Y149" i="25"/>
  <c r="X149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Y148" i="25"/>
  <c r="X148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Y147" i="25"/>
  <c r="X147" i="25"/>
  <c r="W147" i="25"/>
  <c r="V147" i="25"/>
  <c r="U147" i="25"/>
  <c r="T147" i="25"/>
  <c r="S147" i="25"/>
  <c r="R147" i="25"/>
  <c r="Q147" i="25"/>
  <c r="P147" i="25"/>
  <c r="O147" i="25"/>
  <c r="N147" i="25"/>
  <c r="M147" i="25"/>
  <c r="L147" i="25"/>
  <c r="K147" i="25"/>
  <c r="J147" i="25"/>
  <c r="I147" i="25"/>
  <c r="H147" i="25"/>
  <c r="G147" i="25"/>
  <c r="F147" i="25"/>
  <c r="E147" i="25"/>
  <c r="D147" i="25"/>
  <c r="C147" i="25"/>
  <c r="B147" i="25"/>
  <c r="Y144" i="25"/>
  <c r="X144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Y142" i="25"/>
  <c r="X142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Y141" i="25"/>
  <c r="X141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Y140" i="25"/>
  <c r="X140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Y131" i="25"/>
  <c r="X131" i="25"/>
  <c r="W131" i="25"/>
  <c r="V131" i="25"/>
  <c r="U131" i="25"/>
  <c r="T131" i="25"/>
  <c r="S131" i="25"/>
  <c r="R131" i="25"/>
  <c r="Q131" i="25"/>
  <c r="P131" i="25"/>
  <c r="P126" i="25" s="1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L126" i="25" s="1"/>
  <c r="K130" i="25"/>
  <c r="J130" i="25"/>
  <c r="I130" i="25"/>
  <c r="H130" i="25"/>
  <c r="G130" i="25"/>
  <c r="F130" i="25"/>
  <c r="E130" i="25"/>
  <c r="D130" i="25"/>
  <c r="C130" i="25"/>
  <c r="B130" i="25"/>
  <c r="Y129" i="25"/>
  <c r="Y126" i="25" s="1"/>
  <c r="X129" i="25"/>
  <c r="W129" i="25"/>
  <c r="W126" i="25" s="1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J126" i="25" s="1"/>
  <c r="I129" i="25"/>
  <c r="I126" i="25" s="1"/>
  <c r="H129" i="25"/>
  <c r="H126" i="25" s="1"/>
  <c r="G129" i="25"/>
  <c r="F129" i="25"/>
  <c r="E129" i="25"/>
  <c r="D129" i="25"/>
  <c r="C129" i="25"/>
  <c r="B129" i="25"/>
  <c r="Y128" i="25"/>
  <c r="X128" i="25"/>
  <c r="W128" i="25"/>
  <c r="V128" i="25"/>
  <c r="V126" i="25" s="1"/>
  <c r="U128" i="25"/>
  <c r="U126" i="25" s="1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G126" i="25" s="1"/>
  <c r="F128" i="25"/>
  <c r="F126" i="25" s="1"/>
  <c r="E128" i="25"/>
  <c r="E126" i="25" s="1"/>
  <c r="D128" i="25"/>
  <c r="D126" i="25" s="1"/>
  <c r="C128" i="25"/>
  <c r="B128" i="25"/>
  <c r="Y127" i="25"/>
  <c r="X127" i="25"/>
  <c r="W127" i="25"/>
  <c r="V127" i="25"/>
  <c r="U127" i="25"/>
  <c r="T127" i="25"/>
  <c r="S127" i="25"/>
  <c r="S126" i="25" s="1"/>
  <c r="R127" i="25"/>
  <c r="R126" i="25" s="1"/>
  <c r="Q127" i="25"/>
  <c r="Q126" i="25" s="1"/>
  <c r="P127" i="25"/>
  <c r="O127" i="25"/>
  <c r="O126" i="25" s="1"/>
  <c r="N127" i="25"/>
  <c r="M127" i="25"/>
  <c r="L127" i="25"/>
  <c r="K127" i="25"/>
  <c r="J127" i="25"/>
  <c r="I127" i="25"/>
  <c r="H127" i="25"/>
  <c r="G127" i="25"/>
  <c r="F127" i="25"/>
  <c r="E127" i="25"/>
  <c r="D127" i="25"/>
  <c r="C127" i="25"/>
  <c r="C126" i="25" s="1"/>
  <c r="B127" i="25"/>
  <c r="B126" i="25" s="1"/>
  <c r="X126" i="25"/>
  <c r="T126" i="25"/>
  <c r="N126" i="25"/>
  <c r="M126" i="25"/>
  <c r="K126" i="25"/>
  <c r="Y124" i="25"/>
  <c r="X124" i="25"/>
  <c r="W124" i="25"/>
  <c r="V124" i="25"/>
  <c r="U124" i="25"/>
  <c r="T124" i="25"/>
  <c r="S124" i="25"/>
  <c r="R124" i="25"/>
  <c r="Q124" i="25"/>
  <c r="P124" i="25"/>
  <c r="O124" i="25"/>
  <c r="N124" i="25"/>
  <c r="M124" i="25"/>
  <c r="L124" i="25"/>
  <c r="K124" i="25"/>
  <c r="J124" i="25"/>
  <c r="I124" i="25"/>
  <c r="H124" i="25"/>
  <c r="G124" i="25"/>
  <c r="F124" i="25"/>
  <c r="E124" i="25"/>
  <c r="D124" i="25"/>
  <c r="C124" i="25"/>
  <c r="B124" i="25"/>
  <c r="Y123" i="25"/>
  <c r="X123" i="25"/>
  <c r="W123" i="25"/>
  <c r="V123" i="25"/>
  <c r="U123" i="25"/>
  <c r="T123" i="25"/>
  <c r="S123" i="25"/>
  <c r="R123" i="25"/>
  <c r="Q123" i="25"/>
  <c r="P123" i="25"/>
  <c r="O123" i="25"/>
  <c r="N123" i="25"/>
  <c r="M123" i="25"/>
  <c r="L123" i="25"/>
  <c r="K123" i="25"/>
  <c r="J123" i="25"/>
  <c r="I123" i="25"/>
  <c r="H123" i="25"/>
  <c r="G123" i="25"/>
  <c r="F123" i="25"/>
  <c r="E123" i="25"/>
  <c r="D123" i="25"/>
  <c r="C123" i="25"/>
  <c r="B123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E110" i="25" s="1"/>
  <c r="D121" i="25"/>
  <c r="C121" i="25"/>
  <c r="B121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F116" i="25"/>
  <c r="D116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H110" i="25" s="1"/>
  <c r="G115" i="25"/>
  <c r="F115" i="25"/>
  <c r="E115" i="25"/>
  <c r="D115" i="25"/>
  <c r="C115" i="25"/>
  <c r="B115" i="25"/>
  <c r="Y114" i="25"/>
  <c r="X114" i="25"/>
  <c r="W114" i="25"/>
  <c r="V114" i="25"/>
  <c r="U114" i="25"/>
  <c r="T114" i="25"/>
  <c r="S114" i="25"/>
  <c r="R114" i="25"/>
  <c r="Q114" i="25"/>
  <c r="P114" i="25"/>
  <c r="O114" i="25"/>
  <c r="N114" i="25"/>
  <c r="M114" i="25"/>
  <c r="L114" i="25"/>
  <c r="K114" i="25"/>
  <c r="J114" i="25"/>
  <c r="I114" i="25"/>
  <c r="H114" i="25"/>
  <c r="G114" i="25"/>
  <c r="F114" i="25"/>
  <c r="E114" i="25"/>
  <c r="D114" i="25"/>
  <c r="D110" i="25" s="1"/>
  <c r="C114" i="25"/>
  <c r="B114" i="25"/>
  <c r="Y113" i="25"/>
  <c r="X113" i="25"/>
  <c r="W113" i="25"/>
  <c r="V113" i="25"/>
  <c r="U113" i="25"/>
  <c r="T113" i="25"/>
  <c r="S113" i="25"/>
  <c r="R113" i="25"/>
  <c r="Q113" i="25"/>
  <c r="Q110" i="25" s="1"/>
  <c r="P113" i="25"/>
  <c r="O113" i="25"/>
  <c r="O110" i="25" s="1"/>
  <c r="N113" i="25"/>
  <c r="M113" i="25"/>
  <c r="L113" i="25"/>
  <c r="K113" i="25"/>
  <c r="J113" i="25"/>
  <c r="I113" i="25"/>
  <c r="H113" i="25"/>
  <c r="G113" i="25"/>
  <c r="F113" i="25"/>
  <c r="E113" i="25"/>
  <c r="D113" i="25"/>
  <c r="C113" i="25"/>
  <c r="B113" i="25"/>
  <c r="B110" i="25" s="1"/>
  <c r="Y112" i="25"/>
  <c r="Y110" i="25" s="1"/>
  <c r="X112" i="25"/>
  <c r="X110" i="25" s="1"/>
  <c r="W112" i="25"/>
  <c r="V112" i="25"/>
  <c r="U112" i="25"/>
  <c r="T112" i="25"/>
  <c r="S112" i="25"/>
  <c r="R112" i="25"/>
  <c r="Q112" i="25"/>
  <c r="P112" i="25"/>
  <c r="O112" i="25"/>
  <c r="N112" i="25"/>
  <c r="N110" i="25" s="1"/>
  <c r="M112" i="25"/>
  <c r="M110" i="25" s="1"/>
  <c r="L112" i="25"/>
  <c r="K112" i="25"/>
  <c r="K110" i="25" s="1"/>
  <c r="J112" i="25"/>
  <c r="I112" i="25"/>
  <c r="H112" i="25"/>
  <c r="G112" i="25"/>
  <c r="F112" i="25"/>
  <c r="E112" i="25"/>
  <c r="D112" i="25"/>
  <c r="C112" i="25"/>
  <c r="B112" i="25"/>
  <c r="Y111" i="25"/>
  <c r="X111" i="25"/>
  <c r="W111" i="25"/>
  <c r="W110" i="25" s="1"/>
  <c r="V111" i="25"/>
  <c r="V110" i="25" s="1"/>
  <c r="U111" i="25"/>
  <c r="U110" i="25" s="1"/>
  <c r="T111" i="25"/>
  <c r="T110" i="25" s="1"/>
  <c r="S111" i="25"/>
  <c r="S110" i="25" s="1"/>
  <c r="R111" i="25"/>
  <c r="R110" i="25" s="1"/>
  <c r="Q111" i="25"/>
  <c r="P111" i="25"/>
  <c r="O111" i="25"/>
  <c r="N111" i="25"/>
  <c r="M111" i="25"/>
  <c r="L111" i="25"/>
  <c r="K111" i="25"/>
  <c r="J111" i="25"/>
  <c r="J110" i="25" s="1"/>
  <c r="I111" i="25"/>
  <c r="I110" i="25" s="1"/>
  <c r="H111" i="25"/>
  <c r="G111" i="25"/>
  <c r="G110" i="25" s="1"/>
  <c r="F111" i="25"/>
  <c r="E111" i="25"/>
  <c r="D111" i="25"/>
  <c r="C111" i="25"/>
  <c r="B111" i="25"/>
  <c r="P110" i="25"/>
  <c r="L110" i="25"/>
  <c r="F110" i="25"/>
  <c r="C110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Y103" i="25"/>
  <c r="X103" i="25"/>
  <c r="X98" i="25" s="1"/>
  <c r="W103" i="25"/>
  <c r="V103" i="25"/>
  <c r="U103" i="25"/>
  <c r="T103" i="25"/>
  <c r="S103" i="25"/>
  <c r="R103" i="25"/>
  <c r="Q103" i="25"/>
  <c r="P103" i="25"/>
  <c r="O103" i="25"/>
  <c r="N103" i="25"/>
  <c r="M103" i="25"/>
  <c r="L103" i="25"/>
  <c r="K103" i="25"/>
  <c r="J103" i="25"/>
  <c r="I103" i="25"/>
  <c r="H103" i="25"/>
  <c r="G103" i="25"/>
  <c r="F103" i="25"/>
  <c r="E103" i="25"/>
  <c r="D103" i="25"/>
  <c r="C103" i="25"/>
  <c r="B103" i="25"/>
  <c r="Y102" i="25"/>
  <c r="X102" i="25"/>
  <c r="W102" i="25"/>
  <c r="V102" i="25"/>
  <c r="U102" i="25"/>
  <c r="T102" i="25"/>
  <c r="T98" i="25" s="1"/>
  <c r="S102" i="25"/>
  <c r="R102" i="25"/>
  <c r="Q102" i="25"/>
  <c r="P102" i="25"/>
  <c r="O102" i="25"/>
  <c r="N102" i="25"/>
  <c r="M102" i="25"/>
  <c r="L102" i="25"/>
  <c r="K102" i="25"/>
  <c r="J102" i="25"/>
  <c r="I102" i="25"/>
  <c r="H102" i="25"/>
  <c r="G102" i="25"/>
  <c r="F102" i="25"/>
  <c r="E102" i="25"/>
  <c r="D102" i="25"/>
  <c r="C102" i="25"/>
  <c r="B102" i="25"/>
  <c r="Y101" i="25"/>
  <c r="X101" i="25"/>
  <c r="W101" i="25"/>
  <c r="V101" i="25"/>
  <c r="U101" i="25"/>
  <c r="T101" i="25"/>
  <c r="S101" i="25"/>
  <c r="R101" i="25"/>
  <c r="R98" i="25" s="1"/>
  <c r="Q101" i="25"/>
  <c r="Q98" i="25" s="1"/>
  <c r="P101" i="25"/>
  <c r="P98" i="25" s="1"/>
  <c r="O101" i="25"/>
  <c r="N101" i="25"/>
  <c r="M101" i="25"/>
  <c r="L101" i="25"/>
  <c r="K101" i="25"/>
  <c r="J101" i="25"/>
  <c r="I101" i="25"/>
  <c r="H101" i="25"/>
  <c r="G101" i="25"/>
  <c r="F101" i="25"/>
  <c r="F98" i="25" s="1"/>
  <c r="E101" i="25"/>
  <c r="E98" i="25" s="1"/>
  <c r="D101" i="25"/>
  <c r="C101" i="25"/>
  <c r="C98" i="25" s="1"/>
  <c r="B101" i="25"/>
  <c r="Y100" i="25"/>
  <c r="X100" i="25"/>
  <c r="W100" i="25"/>
  <c r="V100" i="25"/>
  <c r="U100" i="25"/>
  <c r="T100" i="25"/>
  <c r="S100" i="25"/>
  <c r="R100" i="25"/>
  <c r="Q100" i="25"/>
  <c r="P100" i="25"/>
  <c r="O100" i="25"/>
  <c r="O98" i="25" s="1"/>
  <c r="N100" i="25"/>
  <c r="N98" i="25" s="1"/>
  <c r="M100" i="25"/>
  <c r="M98" i="25" s="1"/>
  <c r="L100" i="25"/>
  <c r="L98" i="25" s="1"/>
  <c r="K100" i="25"/>
  <c r="J100" i="25"/>
  <c r="I100" i="25"/>
  <c r="H100" i="25"/>
  <c r="G100" i="25"/>
  <c r="F100" i="25"/>
  <c r="E100" i="25"/>
  <c r="D100" i="25"/>
  <c r="C100" i="25"/>
  <c r="B100" i="25"/>
  <c r="B98" i="25" s="1"/>
  <c r="Y99" i="25"/>
  <c r="Y98" i="25" s="1"/>
  <c r="X99" i="25"/>
  <c r="W99" i="25"/>
  <c r="W98" i="25" s="1"/>
  <c r="V99" i="25"/>
  <c r="U99" i="25"/>
  <c r="T99" i="25"/>
  <c r="S99" i="25"/>
  <c r="R99" i="25"/>
  <c r="Q99" i="25"/>
  <c r="P99" i="25"/>
  <c r="O99" i="25"/>
  <c r="N99" i="25"/>
  <c r="M99" i="25"/>
  <c r="L99" i="25"/>
  <c r="K99" i="25"/>
  <c r="K98" i="25" s="1"/>
  <c r="J99" i="25"/>
  <c r="J98" i="25" s="1"/>
  <c r="I99" i="25"/>
  <c r="I98" i="25" s="1"/>
  <c r="H99" i="25"/>
  <c r="H98" i="25" s="1"/>
  <c r="G99" i="25"/>
  <c r="G98" i="25" s="1"/>
  <c r="F99" i="25"/>
  <c r="E99" i="25"/>
  <c r="D99" i="25"/>
  <c r="C99" i="25"/>
  <c r="B99" i="25"/>
  <c r="V98" i="25"/>
  <c r="U98" i="25"/>
  <c r="S98" i="25"/>
  <c r="D98" i="25"/>
  <c r="Y69" i="25"/>
  <c r="Y154" i="25" s="1"/>
  <c r="X69" i="25"/>
  <c r="X154" i="25" s="1"/>
  <c r="W69" i="25"/>
  <c r="W154" i="25" s="1"/>
  <c r="V69" i="25"/>
  <c r="V154" i="25" s="1"/>
  <c r="U69" i="25"/>
  <c r="U154" i="25" s="1"/>
  <c r="T69" i="25"/>
  <c r="T154" i="25" s="1"/>
  <c r="S69" i="25"/>
  <c r="S154" i="25" s="1"/>
  <c r="R69" i="25"/>
  <c r="R154" i="25" s="1"/>
  <c r="Q69" i="25"/>
  <c r="Q154" i="25" s="1"/>
  <c r="P69" i="25"/>
  <c r="P154" i="25" s="1"/>
  <c r="O69" i="25"/>
  <c r="O154" i="25" s="1"/>
  <c r="N69" i="25"/>
  <c r="N154" i="25" s="1"/>
  <c r="M69" i="25"/>
  <c r="M154" i="25" s="1"/>
  <c r="L69" i="25"/>
  <c r="L154" i="25" s="1"/>
  <c r="K69" i="25"/>
  <c r="K154" i="25" s="1"/>
  <c r="J69" i="25"/>
  <c r="J154" i="25" s="1"/>
  <c r="I69" i="25"/>
  <c r="I154" i="25" s="1"/>
  <c r="H69" i="25"/>
  <c r="H154" i="25" s="1"/>
  <c r="G69" i="25"/>
  <c r="G154" i="25" s="1"/>
  <c r="F69" i="25"/>
  <c r="F154" i="25" s="1"/>
  <c r="E69" i="25"/>
  <c r="E154" i="25" s="1"/>
  <c r="D69" i="25"/>
  <c r="D154" i="25" s="1"/>
  <c r="C69" i="25"/>
  <c r="C154" i="25" s="1"/>
  <c r="B69" i="25"/>
  <c r="B154" i="25" s="1"/>
  <c r="Y56" i="25"/>
  <c r="Y153" i="25" s="1"/>
  <c r="X56" i="25"/>
  <c r="X153" i="25" s="1"/>
  <c r="W56" i="25"/>
  <c r="W153" i="25" s="1"/>
  <c r="V56" i="25"/>
  <c r="V153" i="25" s="1"/>
  <c r="U56" i="25"/>
  <c r="U153" i="25" s="1"/>
  <c r="T56" i="25"/>
  <c r="T153" i="25" s="1"/>
  <c r="S56" i="25"/>
  <c r="S153" i="25" s="1"/>
  <c r="R56" i="25"/>
  <c r="R153" i="25" s="1"/>
  <c r="Q56" i="25"/>
  <c r="Q153" i="25" s="1"/>
  <c r="P56" i="25"/>
  <c r="P153" i="25" s="1"/>
  <c r="O56" i="25"/>
  <c r="O153" i="25" s="1"/>
  <c r="N56" i="25"/>
  <c r="N153" i="25" s="1"/>
  <c r="M56" i="25"/>
  <c r="M153" i="25" s="1"/>
  <c r="L56" i="25"/>
  <c r="L153" i="25" s="1"/>
  <c r="K56" i="25"/>
  <c r="K153" i="25" s="1"/>
  <c r="J56" i="25"/>
  <c r="J153" i="25" s="1"/>
  <c r="I56" i="25"/>
  <c r="I153" i="25" s="1"/>
  <c r="H56" i="25"/>
  <c r="H153" i="25" s="1"/>
  <c r="G56" i="25"/>
  <c r="G153" i="25" s="1"/>
  <c r="F56" i="25"/>
  <c r="F153" i="25" s="1"/>
  <c r="E56" i="25"/>
  <c r="E153" i="25" s="1"/>
  <c r="D56" i="25"/>
  <c r="D153" i="25" s="1"/>
  <c r="C56" i="25"/>
  <c r="C153" i="25" s="1"/>
  <c r="B56" i="25"/>
  <c r="B153" i="25" s="1"/>
  <c r="Y43" i="25"/>
  <c r="Y152" i="25" s="1"/>
  <c r="X43" i="25"/>
  <c r="X152" i="25" s="1"/>
  <c r="W43" i="25"/>
  <c r="W152" i="25" s="1"/>
  <c r="V43" i="25"/>
  <c r="V152" i="25" s="1"/>
  <c r="U43" i="25"/>
  <c r="U152" i="25" s="1"/>
  <c r="T43" i="25"/>
  <c r="T152" i="25" s="1"/>
  <c r="S43" i="25"/>
  <c r="S152" i="25" s="1"/>
  <c r="R43" i="25"/>
  <c r="R152" i="25" s="1"/>
  <c r="Q43" i="25"/>
  <c r="Q152" i="25" s="1"/>
  <c r="P43" i="25"/>
  <c r="P152" i="25" s="1"/>
  <c r="O43" i="25"/>
  <c r="O152" i="25" s="1"/>
  <c r="N43" i="25"/>
  <c r="N152" i="25" s="1"/>
  <c r="M43" i="25"/>
  <c r="M152" i="25" s="1"/>
  <c r="L43" i="25"/>
  <c r="L152" i="25" s="1"/>
  <c r="L146" i="25" s="1"/>
  <c r="K43" i="25"/>
  <c r="K152" i="25" s="1"/>
  <c r="J43" i="25"/>
  <c r="J152" i="25" s="1"/>
  <c r="I43" i="25"/>
  <c r="I152" i="25" s="1"/>
  <c r="H43" i="25"/>
  <c r="H152" i="25" s="1"/>
  <c r="H146" i="25" s="1"/>
  <c r="G43" i="25"/>
  <c r="G152" i="25" s="1"/>
  <c r="F43" i="25"/>
  <c r="F152" i="25" s="1"/>
  <c r="E43" i="25"/>
  <c r="E152" i="25" s="1"/>
  <c r="D43" i="25"/>
  <c r="D152" i="25" s="1"/>
  <c r="C43" i="25"/>
  <c r="C152" i="25" s="1"/>
  <c r="B43" i="25"/>
  <c r="B152" i="25" s="1"/>
  <c r="Y17" i="25"/>
  <c r="Y143" i="25" s="1"/>
  <c r="X17" i="25"/>
  <c r="X143" i="25" s="1"/>
  <c r="W17" i="25"/>
  <c r="W143" i="25" s="1"/>
  <c r="V17" i="25"/>
  <c r="V143" i="25" s="1"/>
  <c r="U17" i="25"/>
  <c r="U143" i="25" s="1"/>
  <c r="T17" i="25"/>
  <c r="T143" i="25" s="1"/>
  <c r="S17" i="25"/>
  <c r="S143" i="25" s="1"/>
  <c r="R17" i="25"/>
  <c r="R143" i="25" s="1"/>
  <c r="Q17" i="25"/>
  <c r="Q143" i="25" s="1"/>
  <c r="P17" i="25"/>
  <c r="P143" i="25" s="1"/>
  <c r="O17" i="25"/>
  <c r="O143" i="25" s="1"/>
  <c r="N17" i="25"/>
  <c r="N143" i="25" s="1"/>
  <c r="M17" i="25"/>
  <c r="M143" i="25" s="1"/>
  <c r="L17" i="25"/>
  <c r="L143" i="25" s="1"/>
  <c r="K17" i="25"/>
  <c r="K143" i="25" s="1"/>
  <c r="J17" i="25"/>
  <c r="J143" i="25" s="1"/>
  <c r="I17" i="25"/>
  <c r="I143" i="25" s="1"/>
  <c r="H17" i="25"/>
  <c r="H143" i="25" s="1"/>
  <c r="H136" i="25" s="1"/>
  <c r="G17" i="25"/>
  <c r="G143" i="25" s="1"/>
  <c r="F17" i="25"/>
  <c r="F143" i="25" s="1"/>
  <c r="E17" i="25"/>
  <c r="E143" i="25" s="1"/>
  <c r="D17" i="25"/>
  <c r="D143" i="25" s="1"/>
  <c r="D136" i="25" s="1"/>
  <c r="C17" i="25"/>
  <c r="C143" i="25" s="1"/>
  <c r="B17" i="25"/>
  <c r="B143" i="25" s="1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J69" i="24"/>
  <c r="B68" i="24"/>
  <c r="Q67" i="24"/>
  <c r="Y65" i="24"/>
  <c r="X65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Y64" i="24"/>
  <c r="X64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Y63" i="24"/>
  <c r="X63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Y60" i="24"/>
  <c r="X60" i="24"/>
  <c r="W60" i="24"/>
  <c r="V60" i="24"/>
  <c r="U60" i="24"/>
  <c r="T60" i="24"/>
  <c r="S60" i="24"/>
  <c r="R60" i="24"/>
  <c r="Q60" i="24"/>
  <c r="P60" i="24"/>
  <c r="O60" i="24"/>
  <c r="N60" i="24"/>
  <c r="N119" i="4" s="1"/>
  <c r="M60" i="24"/>
  <c r="L60" i="24"/>
  <c r="K60" i="24"/>
  <c r="J60" i="24"/>
  <c r="I60" i="24"/>
  <c r="I119" i="4" s="1"/>
  <c r="H60" i="24"/>
  <c r="G60" i="24"/>
  <c r="F60" i="24"/>
  <c r="E60" i="24"/>
  <c r="D60" i="24"/>
  <c r="C60" i="24"/>
  <c r="B60" i="24"/>
  <c r="Y59" i="24"/>
  <c r="X59" i="24"/>
  <c r="W59" i="24"/>
  <c r="V59" i="24"/>
  <c r="U59" i="24"/>
  <c r="T59" i="24"/>
  <c r="S59" i="24"/>
  <c r="R59" i="24"/>
  <c r="R76" i="24" s="1"/>
  <c r="R173" i="4" s="1"/>
  <c r="Q59" i="24"/>
  <c r="P59" i="24"/>
  <c r="O59" i="24"/>
  <c r="N59" i="24"/>
  <c r="M59" i="24"/>
  <c r="L59" i="24"/>
  <c r="K59" i="24"/>
  <c r="J59" i="24"/>
  <c r="J118" i="4" s="1"/>
  <c r="I59" i="24"/>
  <c r="H59" i="24"/>
  <c r="G59" i="24"/>
  <c r="F59" i="24"/>
  <c r="E59" i="24"/>
  <c r="E118" i="4" s="1"/>
  <c r="D59" i="24"/>
  <c r="C59" i="24"/>
  <c r="B59" i="24"/>
  <c r="Y58" i="24"/>
  <c r="X58" i="24"/>
  <c r="W58" i="24"/>
  <c r="V58" i="24"/>
  <c r="U58" i="24"/>
  <c r="T58" i="24"/>
  <c r="S58" i="24"/>
  <c r="R58" i="24"/>
  <c r="Q58" i="24"/>
  <c r="P58" i="24"/>
  <c r="O58" i="24"/>
  <c r="O57" i="24" s="1"/>
  <c r="O116" i="4" s="1"/>
  <c r="N58" i="24"/>
  <c r="M58" i="24"/>
  <c r="L58" i="24"/>
  <c r="K58" i="24"/>
  <c r="K57" i="24" s="1"/>
  <c r="K116" i="4" s="1"/>
  <c r="J58" i="24"/>
  <c r="I58" i="24"/>
  <c r="I57" i="24" s="1"/>
  <c r="I116" i="4" s="1"/>
  <c r="H58" i="24"/>
  <c r="G58" i="24"/>
  <c r="F58" i="24"/>
  <c r="F117" i="4" s="1"/>
  <c r="E58" i="24"/>
  <c r="E57" i="24" s="1"/>
  <c r="E116" i="4" s="1"/>
  <c r="D58" i="24"/>
  <c r="D57" i="24" s="1"/>
  <c r="D116" i="4" s="1"/>
  <c r="C58" i="24"/>
  <c r="C57" i="24" s="1"/>
  <c r="C116" i="4" s="1"/>
  <c r="B58" i="24"/>
  <c r="B57" i="24" s="1"/>
  <c r="B116" i="4" s="1"/>
  <c r="R57" i="24"/>
  <c r="R116" i="4" s="1"/>
  <c r="Y55" i="24"/>
  <c r="X55" i="24"/>
  <c r="W55" i="24"/>
  <c r="V55" i="24"/>
  <c r="U55" i="24"/>
  <c r="T55" i="24"/>
  <c r="S55" i="24"/>
  <c r="R55" i="24"/>
  <c r="Q55" i="24"/>
  <c r="P55" i="24"/>
  <c r="O55" i="24"/>
  <c r="N55" i="24"/>
  <c r="M55" i="24"/>
  <c r="L55" i="24"/>
  <c r="K55" i="24"/>
  <c r="J55" i="24"/>
  <c r="J77" i="24" s="1"/>
  <c r="I55" i="24"/>
  <c r="I69" i="24" s="1"/>
  <c r="H55" i="24"/>
  <c r="H77" i="24" s="1"/>
  <c r="G55" i="24"/>
  <c r="F55" i="24"/>
  <c r="F77" i="24" s="1"/>
  <c r="E55" i="24"/>
  <c r="E77" i="24" s="1"/>
  <c r="E174" i="4" s="1"/>
  <c r="D55" i="24"/>
  <c r="D77" i="24" s="1"/>
  <c r="C55" i="24"/>
  <c r="C77" i="24" s="1"/>
  <c r="B55" i="24"/>
  <c r="B69" i="24" s="1"/>
  <c r="Y54" i="24"/>
  <c r="X54" i="24"/>
  <c r="W54" i="24"/>
  <c r="V54" i="24"/>
  <c r="U54" i="24"/>
  <c r="T54" i="24"/>
  <c r="S54" i="24"/>
  <c r="R54" i="24"/>
  <c r="R68" i="24" s="1"/>
  <c r="Q54" i="24"/>
  <c r="Q68" i="24" s="1"/>
  <c r="P54" i="24"/>
  <c r="P52" i="24" s="1"/>
  <c r="P69" i="4" s="1"/>
  <c r="O54" i="24"/>
  <c r="N54" i="24"/>
  <c r="N52" i="24" s="1"/>
  <c r="N69" i="4" s="1"/>
  <c r="M54" i="24"/>
  <c r="L54" i="24"/>
  <c r="K54" i="24"/>
  <c r="J54" i="24"/>
  <c r="J68" i="24" s="1"/>
  <c r="I54" i="24"/>
  <c r="H54" i="24"/>
  <c r="G54" i="24"/>
  <c r="F54" i="24"/>
  <c r="F76" i="24" s="1"/>
  <c r="E54" i="24"/>
  <c r="D54" i="24"/>
  <c r="D76" i="24" s="1"/>
  <c r="C54" i="24"/>
  <c r="C76" i="24" s="1"/>
  <c r="B54" i="24"/>
  <c r="B76" i="24" s="1"/>
  <c r="Y53" i="24"/>
  <c r="Y67" i="24" s="1"/>
  <c r="X53" i="24"/>
  <c r="X75" i="24" s="1"/>
  <c r="W53" i="24"/>
  <c r="V53" i="24"/>
  <c r="V75" i="24" s="1"/>
  <c r="U53" i="24"/>
  <c r="U75" i="24" s="1"/>
  <c r="T53" i="24"/>
  <c r="T75" i="24" s="1"/>
  <c r="S53" i="24"/>
  <c r="S75" i="24" s="1"/>
  <c r="R53" i="24"/>
  <c r="Q53" i="24"/>
  <c r="Q75" i="24" s="1"/>
  <c r="P53" i="24"/>
  <c r="P75" i="24" s="1"/>
  <c r="O53" i="24"/>
  <c r="N53" i="24"/>
  <c r="N75" i="24" s="1"/>
  <c r="M53" i="24"/>
  <c r="M75" i="24" s="1"/>
  <c r="L53" i="24"/>
  <c r="L75" i="24" s="1"/>
  <c r="K53" i="24"/>
  <c r="K75" i="24" s="1"/>
  <c r="J53" i="24"/>
  <c r="J75" i="24" s="1"/>
  <c r="J172" i="4" s="1"/>
  <c r="I53" i="24"/>
  <c r="I75" i="24" s="1"/>
  <c r="H53" i="24"/>
  <c r="H75" i="24" s="1"/>
  <c r="G53" i="24"/>
  <c r="F53" i="24"/>
  <c r="F75" i="24" s="1"/>
  <c r="E53" i="24"/>
  <c r="E75" i="24" s="1"/>
  <c r="D53" i="24"/>
  <c r="D75" i="24" s="1"/>
  <c r="C53" i="24"/>
  <c r="C75" i="24" s="1"/>
  <c r="B53" i="24"/>
  <c r="B67" i="24" s="1"/>
  <c r="W52" i="24"/>
  <c r="U52" i="24"/>
  <c r="Q52" i="24"/>
  <c r="O52" i="24"/>
  <c r="O69" i="4" s="1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Y25" i="24"/>
  <c r="X25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C25" i="24"/>
  <c r="Y24" i="24"/>
  <c r="X24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Y4" i="24"/>
  <c r="X4" i="24"/>
  <c r="W4" i="24"/>
  <c r="V4" i="24"/>
  <c r="U4" i="24"/>
  <c r="U3" i="24" s="1"/>
  <c r="U17" i="4" s="1"/>
  <c r="T4" i="24"/>
  <c r="S4" i="24"/>
  <c r="R4" i="24"/>
  <c r="R3" i="24" s="1"/>
  <c r="R17" i="4" s="1"/>
  <c r="Q4" i="24"/>
  <c r="P4" i="24"/>
  <c r="P3" i="24" s="1"/>
  <c r="P17" i="4" s="1"/>
  <c r="O4" i="24"/>
  <c r="O3" i="24" s="1"/>
  <c r="O17" i="4" s="1"/>
  <c r="N4" i="24"/>
  <c r="N3" i="24" s="1"/>
  <c r="M4" i="24"/>
  <c r="M3" i="24" s="1"/>
  <c r="M17" i="4" s="1"/>
  <c r="L4" i="24"/>
  <c r="L3" i="24" s="1"/>
  <c r="K4" i="24"/>
  <c r="J4" i="24"/>
  <c r="J3" i="24" s="1"/>
  <c r="J17" i="4" s="1"/>
  <c r="I4" i="24"/>
  <c r="H4" i="24"/>
  <c r="G4" i="24"/>
  <c r="F4" i="24"/>
  <c r="F3" i="24" s="1"/>
  <c r="F17" i="4" s="1"/>
  <c r="E4" i="24"/>
  <c r="D4" i="24"/>
  <c r="C4" i="24"/>
  <c r="B4" i="24"/>
  <c r="B3" i="24" s="1"/>
  <c r="B17" i="4" s="1"/>
  <c r="Y3" i="24"/>
  <c r="X3" i="24"/>
  <c r="W3" i="24"/>
  <c r="W17" i="4" s="1"/>
  <c r="V3" i="24"/>
  <c r="T3" i="24"/>
  <c r="S3" i="24"/>
  <c r="Q3" i="24"/>
  <c r="K3" i="24"/>
  <c r="I3" i="24"/>
  <c r="H3" i="24"/>
  <c r="G3" i="24"/>
  <c r="E3" i="24"/>
  <c r="D3" i="24"/>
  <c r="C3" i="24"/>
  <c r="Y214" i="23"/>
  <c r="X214" i="23"/>
  <c r="W214" i="23"/>
  <c r="V214" i="23"/>
  <c r="U214" i="23"/>
  <c r="T214" i="23"/>
  <c r="S214" i="23"/>
  <c r="R214" i="23"/>
  <c r="Q214" i="23"/>
  <c r="P214" i="23"/>
  <c r="O214" i="23"/>
  <c r="N214" i="23"/>
  <c r="M214" i="23"/>
  <c r="L214" i="23"/>
  <c r="K214" i="23"/>
  <c r="J214" i="23"/>
  <c r="I214" i="23"/>
  <c r="H214" i="23"/>
  <c r="G214" i="23"/>
  <c r="F214" i="23"/>
  <c r="E214" i="23"/>
  <c r="D214" i="23"/>
  <c r="C214" i="23"/>
  <c r="B214" i="23"/>
  <c r="Y212" i="23"/>
  <c r="X212" i="23"/>
  <c r="W212" i="23"/>
  <c r="V212" i="23"/>
  <c r="U212" i="23"/>
  <c r="T212" i="23"/>
  <c r="S212" i="23"/>
  <c r="R212" i="23"/>
  <c r="Q212" i="23"/>
  <c r="P212" i="23"/>
  <c r="O212" i="23"/>
  <c r="N212" i="23"/>
  <c r="M212" i="23"/>
  <c r="L212" i="23"/>
  <c r="K212" i="23"/>
  <c r="J212" i="23"/>
  <c r="I212" i="23"/>
  <c r="H212" i="23"/>
  <c r="G212" i="23"/>
  <c r="F212" i="23"/>
  <c r="E212" i="23"/>
  <c r="D212" i="23"/>
  <c r="C212" i="23"/>
  <c r="B212" i="23"/>
  <c r="Y210" i="23"/>
  <c r="X210" i="23"/>
  <c r="W210" i="23"/>
  <c r="V210" i="23"/>
  <c r="U210" i="23"/>
  <c r="T210" i="23"/>
  <c r="S210" i="23"/>
  <c r="R210" i="23"/>
  <c r="Q210" i="23"/>
  <c r="P210" i="23"/>
  <c r="O210" i="23"/>
  <c r="N210" i="23"/>
  <c r="M210" i="23"/>
  <c r="L210" i="23"/>
  <c r="K210" i="23"/>
  <c r="J210" i="23"/>
  <c r="I210" i="23"/>
  <c r="H210" i="23"/>
  <c r="G210" i="23"/>
  <c r="F210" i="23"/>
  <c r="E210" i="23"/>
  <c r="D210" i="23"/>
  <c r="C210" i="23"/>
  <c r="B210" i="23"/>
  <c r="Y209" i="23"/>
  <c r="X209" i="23"/>
  <c r="W209" i="23"/>
  <c r="V209" i="23"/>
  <c r="U209" i="23"/>
  <c r="T209" i="23"/>
  <c r="S209" i="23"/>
  <c r="R209" i="23"/>
  <c r="Q209" i="23"/>
  <c r="P209" i="23"/>
  <c r="O209" i="23"/>
  <c r="N209" i="23"/>
  <c r="M209" i="23"/>
  <c r="L209" i="23"/>
  <c r="K209" i="23"/>
  <c r="J209" i="23"/>
  <c r="I209" i="23"/>
  <c r="H209" i="23"/>
  <c r="G209" i="23"/>
  <c r="F209" i="23"/>
  <c r="E209" i="23"/>
  <c r="D209" i="23"/>
  <c r="C209" i="23"/>
  <c r="B209" i="23"/>
  <c r="Y208" i="23"/>
  <c r="X208" i="23"/>
  <c r="W208" i="23"/>
  <c r="V208" i="23"/>
  <c r="U208" i="23"/>
  <c r="T208" i="23"/>
  <c r="S208" i="23"/>
  <c r="R208" i="23"/>
  <c r="Q208" i="23"/>
  <c r="P208" i="23"/>
  <c r="O208" i="23"/>
  <c r="N208" i="23"/>
  <c r="M208" i="23"/>
  <c r="L208" i="23"/>
  <c r="K208" i="23"/>
  <c r="J208" i="23"/>
  <c r="I208" i="23"/>
  <c r="H208" i="23"/>
  <c r="G208" i="23"/>
  <c r="F208" i="23"/>
  <c r="E208" i="23"/>
  <c r="D208" i="23"/>
  <c r="C208" i="23"/>
  <c r="B208" i="23"/>
  <c r="Y207" i="23"/>
  <c r="X207" i="23"/>
  <c r="W207" i="23"/>
  <c r="V207" i="23"/>
  <c r="U207" i="23"/>
  <c r="T207" i="23"/>
  <c r="S207" i="23"/>
  <c r="R207" i="23"/>
  <c r="Q207" i="23"/>
  <c r="P207" i="23"/>
  <c r="O207" i="23"/>
  <c r="N207" i="23"/>
  <c r="M207" i="23"/>
  <c r="L207" i="23"/>
  <c r="K207" i="23"/>
  <c r="J207" i="23"/>
  <c r="I207" i="23"/>
  <c r="H207" i="23"/>
  <c r="G207" i="23"/>
  <c r="F207" i="23"/>
  <c r="E207" i="23"/>
  <c r="D207" i="23"/>
  <c r="C207" i="23"/>
  <c r="B207" i="23"/>
  <c r="Y206" i="23"/>
  <c r="X206" i="23"/>
  <c r="W206" i="23"/>
  <c r="V206" i="23"/>
  <c r="U206" i="23"/>
  <c r="T206" i="23"/>
  <c r="S206" i="23"/>
  <c r="R206" i="23"/>
  <c r="Q206" i="23"/>
  <c r="P206" i="23"/>
  <c r="O206" i="23"/>
  <c r="N206" i="23"/>
  <c r="M206" i="23"/>
  <c r="L206" i="23"/>
  <c r="K206" i="23"/>
  <c r="J206" i="23"/>
  <c r="I206" i="23"/>
  <c r="H206" i="23"/>
  <c r="G206" i="23"/>
  <c r="F206" i="23"/>
  <c r="E206" i="23"/>
  <c r="D206" i="23"/>
  <c r="C206" i="23"/>
  <c r="B206" i="23"/>
  <c r="Y200" i="23"/>
  <c r="X200" i="23"/>
  <c r="W200" i="23"/>
  <c r="V200" i="23"/>
  <c r="U200" i="23"/>
  <c r="T200" i="23"/>
  <c r="S200" i="23"/>
  <c r="R200" i="23"/>
  <c r="Q200" i="23"/>
  <c r="P200" i="23"/>
  <c r="O200" i="23"/>
  <c r="N200" i="23"/>
  <c r="M200" i="23"/>
  <c r="L200" i="23"/>
  <c r="K200" i="23"/>
  <c r="J200" i="23"/>
  <c r="I200" i="23"/>
  <c r="H200" i="23"/>
  <c r="G200" i="23"/>
  <c r="F200" i="23"/>
  <c r="E200" i="23"/>
  <c r="D200" i="23"/>
  <c r="C200" i="23"/>
  <c r="B200" i="23"/>
  <c r="Y199" i="23"/>
  <c r="X199" i="23"/>
  <c r="W199" i="23"/>
  <c r="V199" i="23"/>
  <c r="U199" i="23"/>
  <c r="T199" i="23"/>
  <c r="S199" i="23"/>
  <c r="R199" i="23"/>
  <c r="Q199" i="23"/>
  <c r="P199" i="23"/>
  <c r="O199" i="23"/>
  <c r="N199" i="23"/>
  <c r="M199" i="23"/>
  <c r="L199" i="23"/>
  <c r="K199" i="23"/>
  <c r="J199" i="23"/>
  <c r="I199" i="23"/>
  <c r="H199" i="23"/>
  <c r="G199" i="23"/>
  <c r="F199" i="23"/>
  <c r="E199" i="23"/>
  <c r="D199" i="23"/>
  <c r="C199" i="23"/>
  <c r="B199" i="23"/>
  <c r="Y198" i="23"/>
  <c r="X198" i="23"/>
  <c r="W198" i="23"/>
  <c r="V198" i="23"/>
  <c r="U198" i="23"/>
  <c r="T198" i="23"/>
  <c r="S198" i="23"/>
  <c r="R198" i="23"/>
  <c r="Q198" i="23"/>
  <c r="P198" i="23"/>
  <c r="O198" i="23"/>
  <c r="N198" i="23"/>
  <c r="M198" i="23"/>
  <c r="L198" i="23"/>
  <c r="K198" i="23"/>
  <c r="J198" i="23"/>
  <c r="I198" i="23"/>
  <c r="H198" i="23"/>
  <c r="G198" i="23"/>
  <c r="F198" i="23"/>
  <c r="E198" i="23"/>
  <c r="D198" i="23"/>
  <c r="C198" i="23"/>
  <c r="B198" i="23"/>
  <c r="Y197" i="23"/>
  <c r="X197" i="23"/>
  <c r="W197" i="23"/>
  <c r="V197" i="23"/>
  <c r="U197" i="23"/>
  <c r="T197" i="23"/>
  <c r="S197" i="23"/>
  <c r="R197" i="23"/>
  <c r="Q197" i="23"/>
  <c r="P197" i="23"/>
  <c r="O197" i="23"/>
  <c r="N197" i="23"/>
  <c r="M197" i="23"/>
  <c r="L197" i="23"/>
  <c r="K197" i="23"/>
  <c r="J197" i="23"/>
  <c r="I197" i="23"/>
  <c r="H197" i="23"/>
  <c r="G197" i="23"/>
  <c r="F197" i="23"/>
  <c r="E197" i="23"/>
  <c r="D197" i="23"/>
  <c r="C197" i="23"/>
  <c r="B197" i="23"/>
  <c r="Y196" i="23"/>
  <c r="X196" i="23"/>
  <c r="W196" i="23"/>
  <c r="V196" i="23"/>
  <c r="U196" i="23"/>
  <c r="T196" i="23"/>
  <c r="S196" i="23"/>
  <c r="R196" i="23"/>
  <c r="Q196" i="23"/>
  <c r="P196" i="23"/>
  <c r="O196" i="23"/>
  <c r="N196" i="23"/>
  <c r="M196" i="23"/>
  <c r="L196" i="23"/>
  <c r="K196" i="23"/>
  <c r="J196" i="23"/>
  <c r="I196" i="23"/>
  <c r="H196" i="23"/>
  <c r="G196" i="23"/>
  <c r="F196" i="23"/>
  <c r="E196" i="23"/>
  <c r="D196" i="23"/>
  <c r="C196" i="23"/>
  <c r="B196" i="23"/>
  <c r="Y195" i="23"/>
  <c r="X195" i="23"/>
  <c r="W195" i="23"/>
  <c r="V195" i="23"/>
  <c r="U195" i="23"/>
  <c r="T195" i="23"/>
  <c r="S195" i="23"/>
  <c r="R195" i="23"/>
  <c r="Q195" i="23"/>
  <c r="P195" i="23"/>
  <c r="O195" i="23"/>
  <c r="N195" i="23"/>
  <c r="M195" i="23"/>
  <c r="L195" i="23"/>
  <c r="K195" i="23"/>
  <c r="J195" i="23"/>
  <c r="I195" i="23"/>
  <c r="H195" i="23"/>
  <c r="G195" i="23"/>
  <c r="F195" i="23"/>
  <c r="E195" i="23"/>
  <c r="D195" i="23"/>
  <c r="C195" i="23"/>
  <c r="B195" i="23"/>
  <c r="Y191" i="23"/>
  <c r="X191" i="23"/>
  <c r="W191" i="23"/>
  <c r="V191" i="23"/>
  <c r="U191" i="23"/>
  <c r="T191" i="23"/>
  <c r="S191" i="23"/>
  <c r="R191" i="23"/>
  <c r="Q191" i="23"/>
  <c r="P191" i="23"/>
  <c r="O191" i="23"/>
  <c r="N191" i="23"/>
  <c r="M191" i="23"/>
  <c r="L191" i="23"/>
  <c r="K191" i="23"/>
  <c r="J191" i="23"/>
  <c r="I191" i="23"/>
  <c r="H191" i="23"/>
  <c r="G191" i="23"/>
  <c r="F191" i="23"/>
  <c r="E191" i="23"/>
  <c r="D191" i="23"/>
  <c r="C191" i="23"/>
  <c r="B191" i="23"/>
  <c r="Y190" i="23"/>
  <c r="X190" i="23"/>
  <c r="W190" i="23"/>
  <c r="V190" i="23"/>
  <c r="U190" i="23"/>
  <c r="T190" i="23"/>
  <c r="S190" i="23"/>
  <c r="R190" i="23"/>
  <c r="Q190" i="23"/>
  <c r="P190" i="23"/>
  <c r="O190" i="23"/>
  <c r="N190" i="23"/>
  <c r="M190" i="23"/>
  <c r="L190" i="23"/>
  <c r="K190" i="23"/>
  <c r="J190" i="23"/>
  <c r="I190" i="23"/>
  <c r="H190" i="23"/>
  <c r="G190" i="23"/>
  <c r="F190" i="23"/>
  <c r="E190" i="23"/>
  <c r="D190" i="23"/>
  <c r="C190" i="23"/>
  <c r="B190" i="23"/>
  <c r="Y189" i="23"/>
  <c r="X189" i="23"/>
  <c r="W189" i="23"/>
  <c r="V189" i="23"/>
  <c r="U189" i="23"/>
  <c r="T189" i="23"/>
  <c r="S189" i="23"/>
  <c r="R189" i="23"/>
  <c r="Q189" i="23"/>
  <c r="P189" i="23"/>
  <c r="O189" i="23"/>
  <c r="N189" i="23"/>
  <c r="M189" i="23"/>
  <c r="L189" i="23"/>
  <c r="K189" i="23"/>
  <c r="J189" i="23"/>
  <c r="I189" i="23"/>
  <c r="H189" i="23"/>
  <c r="G189" i="23"/>
  <c r="F189" i="23"/>
  <c r="E189" i="23"/>
  <c r="D189" i="23"/>
  <c r="C189" i="23"/>
  <c r="B189" i="23"/>
  <c r="Y188" i="23"/>
  <c r="X188" i="23"/>
  <c r="W188" i="23"/>
  <c r="V188" i="23"/>
  <c r="U188" i="23"/>
  <c r="T188" i="23"/>
  <c r="S188" i="23"/>
  <c r="R188" i="23"/>
  <c r="Q188" i="23"/>
  <c r="P188" i="23"/>
  <c r="O188" i="23"/>
  <c r="N188" i="23"/>
  <c r="M188" i="23"/>
  <c r="L188" i="23"/>
  <c r="K188" i="23"/>
  <c r="J188" i="23"/>
  <c r="I188" i="23"/>
  <c r="H188" i="23"/>
  <c r="G188" i="23"/>
  <c r="F188" i="23"/>
  <c r="E188" i="23"/>
  <c r="D188" i="23"/>
  <c r="C188" i="23"/>
  <c r="B188" i="23"/>
  <c r="Y187" i="23"/>
  <c r="X187" i="23"/>
  <c r="W187" i="23"/>
  <c r="V187" i="23"/>
  <c r="U187" i="23"/>
  <c r="T187" i="23"/>
  <c r="S187" i="23"/>
  <c r="R187" i="23"/>
  <c r="Q187" i="23"/>
  <c r="P187" i="23"/>
  <c r="O187" i="23"/>
  <c r="N187" i="23"/>
  <c r="M187" i="23"/>
  <c r="L187" i="23"/>
  <c r="K187" i="23"/>
  <c r="J187" i="23"/>
  <c r="I187" i="23"/>
  <c r="H187" i="23"/>
  <c r="G187" i="23"/>
  <c r="F187" i="23"/>
  <c r="E187" i="23"/>
  <c r="D187" i="23"/>
  <c r="C187" i="23"/>
  <c r="B187" i="23"/>
  <c r="Y186" i="23"/>
  <c r="X186" i="23"/>
  <c r="W186" i="23"/>
  <c r="V186" i="23"/>
  <c r="U186" i="23"/>
  <c r="T186" i="23"/>
  <c r="S186" i="23"/>
  <c r="R186" i="23"/>
  <c r="Q186" i="23"/>
  <c r="P186" i="23"/>
  <c r="O186" i="23"/>
  <c r="N186" i="23"/>
  <c r="M186" i="23"/>
  <c r="L186" i="23"/>
  <c r="K186" i="23"/>
  <c r="J186" i="23"/>
  <c r="I186" i="23"/>
  <c r="H186" i="23"/>
  <c r="G186" i="23"/>
  <c r="F186" i="23"/>
  <c r="E186" i="23"/>
  <c r="D186" i="23"/>
  <c r="C186" i="23"/>
  <c r="B186" i="23"/>
  <c r="Y185" i="23"/>
  <c r="X185" i="23"/>
  <c r="W185" i="23"/>
  <c r="V185" i="23"/>
  <c r="U185" i="23"/>
  <c r="T185" i="23"/>
  <c r="S185" i="23"/>
  <c r="R185" i="23"/>
  <c r="Q185" i="23"/>
  <c r="P185" i="23"/>
  <c r="O185" i="23"/>
  <c r="N185" i="23"/>
  <c r="M185" i="23"/>
  <c r="L185" i="23"/>
  <c r="K185" i="23"/>
  <c r="J185" i="23"/>
  <c r="I185" i="23"/>
  <c r="H185" i="23"/>
  <c r="G185" i="23"/>
  <c r="F185" i="23"/>
  <c r="E185" i="23"/>
  <c r="D185" i="23"/>
  <c r="C185" i="23"/>
  <c r="B185" i="23"/>
  <c r="Y184" i="23"/>
  <c r="X184" i="23"/>
  <c r="W184" i="23"/>
  <c r="V184" i="23"/>
  <c r="U184" i="23"/>
  <c r="T184" i="23"/>
  <c r="S184" i="23"/>
  <c r="R184" i="23"/>
  <c r="Q184" i="23"/>
  <c r="P184" i="23"/>
  <c r="O184" i="23"/>
  <c r="N184" i="23"/>
  <c r="M184" i="23"/>
  <c r="L184" i="23"/>
  <c r="K184" i="23"/>
  <c r="J184" i="23"/>
  <c r="I184" i="23"/>
  <c r="H184" i="23"/>
  <c r="G184" i="23"/>
  <c r="F184" i="23"/>
  <c r="E184" i="23"/>
  <c r="D184" i="23"/>
  <c r="C184" i="23"/>
  <c r="B184" i="23"/>
  <c r="Y178" i="23"/>
  <c r="X178" i="23"/>
  <c r="W178" i="23"/>
  <c r="V178" i="23"/>
  <c r="U178" i="23"/>
  <c r="T178" i="23"/>
  <c r="S178" i="23"/>
  <c r="R178" i="23"/>
  <c r="Q178" i="23"/>
  <c r="P178" i="23"/>
  <c r="O178" i="23"/>
  <c r="N178" i="23"/>
  <c r="M178" i="23"/>
  <c r="L178" i="23"/>
  <c r="K178" i="23"/>
  <c r="J178" i="23"/>
  <c r="I178" i="23"/>
  <c r="H178" i="23"/>
  <c r="G178" i="23"/>
  <c r="F178" i="23"/>
  <c r="E178" i="23"/>
  <c r="D178" i="23"/>
  <c r="C178" i="23"/>
  <c r="B178" i="23"/>
  <c r="Y177" i="23"/>
  <c r="X177" i="23"/>
  <c r="W177" i="23"/>
  <c r="V177" i="23"/>
  <c r="U177" i="23"/>
  <c r="T177" i="23"/>
  <c r="S177" i="23"/>
  <c r="R177" i="23"/>
  <c r="Q177" i="23"/>
  <c r="P177" i="23"/>
  <c r="O177" i="23"/>
  <c r="N177" i="23"/>
  <c r="M177" i="23"/>
  <c r="L177" i="23"/>
  <c r="K177" i="23"/>
  <c r="J177" i="23"/>
  <c r="I177" i="23"/>
  <c r="H177" i="23"/>
  <c r="G177" i="23"/>
  <c r="F177" i="23"/>
  <c r="E177" i="23"/>
  <c r="D177" i="23"/>
  <c r="C177" i="23"/>
  <c r="B177" i="23"/>
  <c r="Y174" i="23"/>
  <c r="X174" i="23"/>
  <c r="W174" i="23"/>
  <c r="V174" i="23"/>
  <c r="U174" i="23"/>
  <c r="T174" i="23"/>
  <c r="S174" i="23"/>
  <c r="R174" i="23"/>
  <c r="Q174" i="23"/>
  <c r="P174" i="23"/>
  <c r="O174" i="23"/>
  <c r="N174" i="23"/>
  <c r="M174" i="23"/>
  <c r="L174" i="23"/>
  <c r="K174" i="23"/>
  <c r="J174" i="23"/>
  <c r="I174" i="23"/>
  <c r="H174" i="23"/>
  <c r="G174" i="23"/>
  <c r="F174" i="23"/>
  <c r="E174" i="23"/>
  <c r="D174" i="23"/>
  <c r="C174" i="23"/>
  <c r="B174" i="23"/>
  <c r="Y173" i="23"/>
  <c r="X173" i="23"/>
  <c r="W173" i="23"/>
  <c r="V173" i="23"/>
  <c r="U173" i="23"/>
  <c r="T173" i="23"/>
  <c r="S173" i="23"/>
  <c r="R173" i="23"/>
  <c r="Q173" i="23"/>
  <c r="P173" i="23"/>
  <c r="O173" i="23"/>
  <c r="N173" i="23"/>
  <c r="M173" i="23"/>
  <c r="L173" i="23"/>
  <c r="K173" i="23"/>
  <c r="J173" i="23"/>
  <c r="I173" i="23"/>
  <c r="H173" i="23"/>
  <c r="G173" i="23"/>
  <c r="F173" i="23"/>
  <c r="E173" i="23"/>
  <c r="D173" i="23"/>
  <c r="C173" i="23"/>
  <c r="B173" i="23"/>
  <c r="Y169" i="23"/>
  <c r="X169" i="23"/>
  <c r="W169" i="23"/>
  <c r="V169" i="23"/>
  <c r="U169" i="23"/>
  <c r="T169" i="23"/>
  <c r="S169" i="23"/>
  <c r="R169" i="23"/>
  <c r="Q169" i="23"/>
  <c r="P169" i="23"/>
  <c r="O169" i="23"/>
  <c r="N169" i="23"/>
  <c r="M169" i="23"/>
  <c r="L169" i="23"/>
  <c r="K169" i="23"/>
  <c r="J169" i="23"/>
  <c r="I169" i="23"/>
  <c r="H169" i="23"/>
  <c r="G169" i="23"/>
  <c r="F169" i="23"/>
  <c r="E169" i="23"/>
  <c r="D169" i="23"/>
  <c r="C169" i="23"/>
  <c r="B169" i="23"/>
  <c r="Y168" i="23"/>
  <c r="X168" i="23"/>
  <c r="W168" i="23"/>
  <c r="V168" i="23"/>
  <c r="U168" i="23"/>
  <c r="T168" i="23"/>
  <c r="S168" i="23"/>
  <c r="R168" i="23"/>
  <c r="Q168" i="23"/>
  <c r="P168" i="23"/>
  <c r="O168" i="23"/>
  <c r="N168" i="23"/>
  <c r="M168" i="23"/>
  <c r="L168" i="23"/>
  <c r="K168" i="23"/>
  <c r="J168" i="23"/>
  <c r="I168" i="23"/>
  <c r="H168" i="23"/>
  <c r="G168" i="23"/>
  <c r="F168" i="23"/>
  <c r="E168" i="23"/>
  <c r="D168" i="23"/>
  <c r="C168" i="23"/>
  <c r="B168" i="23"/>
  <c r="Y167" i="23"/>
  <c r="X167" i="23"/>
  <c r="W167" i="23"/>
  <c r="V167" i="23"/>
  <c r="U167" i="23"/>
  <c r="T167" i="23"/>
  <c r="S167" i="23"/>
  <c r="R167" i="23"/>
  <c r="Q167" i="23"/>
  <c r="P167" i="23"/>
  <c r="O167" i="23"/>
  <c r="N167" i="23"/>
  <c r="M167" i="23"/>
  <c r="L167" i="23"/>
  <c r="K167" i="23"/>
  <c r="J167" i="23"/>
  <c r="I167" i="23"/>
  <c r="H167" i="23"/>
  <c r="G167" i="23"/>
  <c r="F167" i="23"/>
  <c r="E167" i="23"/>
  <c r="D167" i="23"/>
  <c r="C167" i="23"/>
  <c r="B167" i="23"/>
  <c r="Y166" i="23"/>
  <c r="X166" i="23"/>
  <c r="W166" i="23"/>
  <c r="V166" i="23"/>
  <c r="U166" i="23"/>
  <c r="T166" i="23"/>
  <c r="S166" i="23"/>
  <c r="R166" i="23"/>
  <c r="Q166" i="23"/>
  <c r="P166" i="23"/>
  <c r="O166" i="23"/>
  <c r="N166" i="23"/>
  <c r="M166" i="23"/>
  <c r="L166" i="23"/>
  <c r="K166" i="23"/>
  <c r="J166" i="23"/>
  <c r="I166" i="23"/>
  <c r="H166" i="23"/>
  <c r="G166" i="23"/>
  <c r="F166" i="23"/>
  <c r="E166" i="23"/>
  <c r="D166" i="23"/>
  <c r="C166" i="23"/>
  <c r="B166" i="23"/>
  <c r="Y162" i="23"/>
  <c r="X162" i="23"/>
  <c r="W162" i="23"/>
  <c r="V162" i="23"/>
  <c r="U162" i="23"/>
  <c r="T162" i="23"/>
  <c r="S162" i="23"/>
  <c r="R162" i="23"/>
  <c r="Q162" i="23"/>
  <c r="P162" i="23"/>
  <c r="O162" i="23"/>
  <c r="N162" i="23"/>
  <c r="M162" i="23"/>
  <c r="L162" i="23"/>
  <c r="K162" i="23"/>
  <c r="J162" i="23"/>
  <c r="I162" i="23"/>
  <c r="H162" i="23"/>
  <c r="G162" i="23"/>
  <c r="F162" i="23"/>
  <c r="E162" i="23"/>
  <c r="D162" i="23"/>
  <c r="C162" i="23"/>
  <c r="B162" i="23"/>
  <c r="Y159" i="23"/>
  <c r="X159" i="23"/>
  <c r="W159" i="23"/>
  <c r="V159" i="23"/>
  <c r="U159" i="23"/>
  <c r="T159" i="23"/>
  <c r="S159" i="23"/>
  <c r="R159" i="23"/>
  <c r="Q159" i="23"/>
  <c r="P159" i="23"/>
  <c r="O159" i="23"/>
  <c r="N159" i="23"/>
  <c r="M159" i="23"/>
  <c r="L159" i="23"/>
  <c r="K159" i="23"/>
  <c r="J159" i="23"/>
  <c r="I159" i="23"/>
  <c r="H159" i="23"/>
  <c r="G159" i="23"/>
  <c r="F159" i="23"/>
  <c r="E159" i="23"/>
  <c r="D159" i="23"/>
  <c r="C159" i="23"/>
  <c r="B159" i="23"/>
  <c r="Y156" i="23"/>
  <c r="X156" i="23"/>
  <c r="W156" i="23"/>
  <c r="V156" i="23"/>
  <c r="U156" i="23"/>
  <c r="T156" i="23"/>
  <c r="S156" i="23"/>
  <c r="R156" i="23"/>
  <c r="Q156" i="23"/>
  <c r="P156" i="23"/>
  <c r="O156" i="23"/>
  <c r="N156" i="23"/>
  <c r="M156" i="23"/>
  <c r="L156" i="23"/>
  <c r="K156" i="23"/>
  <c r="J156" i="23"/>
  <c r="I156" i="23"/>
  <c r="H156" i="23"/>
  <c r="G156" i="23"/>
  <c r="F156" i="23"/>
  <c r="E156" i="23"/>
  <c r="D156" i="23"/>
  <c r="C156" i="23"/>
  <c r="B156" i="23"/>
  <c r="Y152" i="23"/>
  <c r="X152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Y150" i="23"/>
  <c r="X150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Y149" i="23"/>
  <c r="X149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Y148" i="23"/>
  <c r="X148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Y147" i="23"/>
  <c r="X147" i="23"/>
  <c r="W147" i="23"/>
  <c r="V147" i="23"/>
  <c r="U147" i="23"/>
  <c r="T147" i="23"/>
  <c r="S147" i="23"/>
  <c r="R147" i="23"/>
  <c r="Q147" i="23"/>
  <c r="P147" i="23"/>
  <c r="O147" i="23"/>
  <c r="N147" i="23"/>
  <c r="M147" i="23"/>
  <c r="L147" i="23"/>
  <c r="K147" i="23"/>
  <c r="J147" i="23"/>
  <c r="I147" i="23"/>
  <c r="H147" i="23"/>
  <c r="G147" i="23"/>
  <c r="F147" i="23"/>
  <c r="E147" i="23"/>
  <c r="D147" i="23"/>
  <c r="C147" i="23"/>
  <c r="B147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Y136" i="23"/>
  <c r="X136" i="23"/>
  <c r="W136" i="23"/>
  <c r="V136" i="23"/>
  <c r="U136" i="23"/>
  <c r="T136" i="23"/>
  <c r="S136" i="23"/>
  <c r="R136" i="23"/>
  <c r="Q136" i="23"/>
  <c r="P136" i="23"/>
  <c r="O136" i="23"/>
  <c r="N136" i="23"/>
  <c r="M136" i="23"/>
  <c r="L136" i="23"/>
  <c r="K136" i="23"/>
  <c r="J136" i="23"/>
  <c r="I136" i="23"/>
  <c r="H136" i="23"/>
  <c r="G136" i="23"/>
  <c r="F136" i="23"/>
  <c r="E136" i="23"/>
  <c r="D136" i="23"/>
  <c r="C136" i="23"/>
  <c r="B136" i="23"/>
  <c r="Y135" i="23"/>
  <c r="X135" i="23"/>
  <c r="W135" i="23"/>
  <c r="V135" i="23"/>
  <c r="U135" i="23"/>
  <c r="T135" i="23"/>
  <c r="S135" i="23"/>
  <c r="R135" i="23"/>
  <c r="Q135" i="23"/>
  <c r="P135" i="23"/>
  <c r="O135" i="23"/>
  <c r="N135" i="23"/>
  <c r="M135" i="23"/>
  <c r="L135" i="23"/>
  <c r="K135" i="23"/>
  <c r="J135" i="23"/>
  <c r="I135" i="23"/>
  <c r="H135" i="23"/>
  <c r="G135" i="23"/>
  <c r="F135" i="23"/>
  <c r="E135" i="23"/>
  <c r="D135" i="23"/>
  <c r="C135" i="23"/>
  <c r="B135" i="23"/>
  <c r="Y134" i="23"/>
  <c r="X134" i="23"/>
  <c r="W134" i="23"/>
  <c r="V134" i="23"/>
  <c r="U134" i="23"/>
  <c r="T134" i="23"/>
  <c r="S134" i="23"/>
  <c r="R134" i="23"/>
  <c r="Q134" i="23"/>
  <c r="P134" i="23"/>
  <c r="O134" i="23"/>
  <c r="N134" i="23"/>
  <c r="M134" i="23"/>
  <c r="L134" i="23"/>
  <c r="K134" i="23"/>
  <c r="J134" i="23"/>
  <c r="I134" i="23"/>
  <c r="H134" i="23"/>
  <c r="G134" i="23"/>
  <c r="F134" i="23"/>
  <c r="E134" i="23"/>
  <c r="D134" i="23"/>
  <c r="C134" i="23"/>
  <c r="B134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Y119" i="23"/>
  <c r="Y213" i="23" s="1"/>
  <c r="X119" i="23"/>
  <c r="W119" i="23"/>
  <c r="V119" i="23"/>
  <c r="V99" i="23" s="1"/>
  <c r="V62" i="20" s="1"/>
  <c r="V115" i="4" s="1"/>
  <c r="U119" i="23"/>
  <c r="T119" i="23"/>
  <c r="S119" i="23"/>
  <c r="R119" i="23"/>
  <c r="Q119" i="23"/>
  <c r="Q213" i="23" s="1"/>
  <c r="P119" i="23"/>
  <c r="O119" i="23"/>
  <c r="N119" i="23"/>
  <c r="N99" i="23" s="1"/>
  <c r="M119" i="23"/>
  <c r="L119" i="23"/>
  <c r="K119" i="23"/>
  <c r="K213" i="23" s="1"/>
  <c r="J119" i="23"/>
  <c r="I119" i="23"/>
  <c r="I213" i="23" s="1"/>
  <c r="H119" i="23"/>
  <c r="G119" i="23"/>
  <c r="F119" i="23"/>
  <c r="E119" i="23"/>
  <c r="E213" i="23" s="1"/>
  <c r="D119" i="23"/>
  <c r="C119" i="23"/>
  <c r="C213" i="23" s="1"/>
  <c r="B119" i="23"/>
  <c r="Y110" i="23"/>
  <c r="Y211" i="23" s="1"/>
  <c r="X110" i="23"/>
  <c r="W110" i="23"/>
  <c r="V110" i="23"/>
  <c r="U110" i="23"/>
  <c r="U99" i="23" s="1"/>
  <c r="U62" i="20" s="1"/>
  <c r="U115" i="4" s="1"/>
  <c r="T110" i="23"/>
  <c r="S110" i="23"/>
  <c r="S211" i="23" s="1"/>
  <c r="R110" i="23"/>
  <c r="Q110" i="23"/>
  <c r="Q211" i="23" s="1"/>
  <c r="P110" i="23"/>
  <c r="O110" i="23"/>
  <c r="N110" i="23"/>
  <c r="M110" i="23"/>
  <c r="L110" i="23"/>
  <c r="K110" i="23"/>
  <c r="J110" i="23"/>
  <c r="I110" i="23"/>
  <c r="I211" i="23" s="1"/>
  <c r="H110" i="23"/>
  <c r="G110" i="23"/>
  <c r="F110" i="23"/>
  <c r="E110" i="23"/>
  <c r="E99" i="23" s="1"/>
  <c r="E62" i="20" s="1"/>
  <c r="E115" i="4" s="1"/>
  <c r="D110" i="23"/>
  <c r="C110" i="23"/>
  <c r="C211" i="23" s="1"/>
  <c r="B110" i="23"/>
  <c r="Q99" i="23"/>
  <c r="O99" i="23"/>
  <c r="K99" i="23"/>
  <c r="I99" i="23"/>
  <c r="G99" i="23"/>
  <c r="G62" i="20" s="1"/>
  <c r="G115" i="4" s="1"/>
  <c r="F99" i="23"/>
  <c r="F62" i="20" s="1"/>
  <c r="F115" i="4" s="1"/>
  <c r="C99" i="23"/>
  <c r="C62" i="20" s="1"/>
  <c r="C115" i="4" s="1"/>
  <c r="Y89" i="23"/>
  <c r="X89" i="23"/>
  <c r="X203" i="23" s="1"/>
  <c r="W89" i="23"/>
  <c r="W203" i="23" s="1"/>
  <c r="V89" i="23"/>
  <c r="U89" i="23"/>
  <c r="U203" i="23" s="1"/>
  <c r="T89" i="23"/>
  <c r="S89" i="23"/>
  <c r="R89" i="23"/>
  <c r="R203" i="23" s="1"/>
  <c r="Q89" i="23"/>
  <c r="P89" i="23"/>
  <c r="P203" i="23" s="1"/>
  <c r="O89" i="23"/>
  <c r="O203" i="23" s="1"/>
  <c r="N89" i="23"/>
  <c r="N203" i="23" s="1"/>
  <c r="M89" i="23"/>
  <c r="M203" i="23" s="1"/>
  <c r="L89" i="23"/>
  <c r="K89" i="23"/>
  <c r="J89" i="23"/>
  <c r="J203" i="23" s="1"/>
  <c r="I89" i="23"/>
  <c r="H89" i="23"/>
  <c r="H203" i="23" s="1"/>
  <c r="G89" i="23"/>
  <c r="G203" i="23" s="1"/>
  <c r="F89" i="23"/>
  <c r="E89" i="23"/>
  <c r="E203" i="23" s="1"/>
  <c r="D89" i="23"/>
  <c r="C89" i="23"/>
  <c r="B89" i="23"/>
  <c r="B203" i="23" s="1"/>
  <c r="Y79" i="23"/>
  <c r="X79" i="23"/>
  <c r="X202" i="23" s="1"/>
  <c r="W79" i="23"/>
  <c r="W202" i="23" s="1"/>
  <c r="V79" i="23"/>
  <c r="U79" i="23"/>
  <c r="U202" i="23" s="1"/>
  <c r="T79" i="23"/>
  <c r="S79" i="23"/>
  <c r="R79" i="23"/>
  <c r="R202" i="23" s="1"/>
  <c r="Q79" i="23"/>
  <c r="P79" i="23"/>
  <c r="P202" i="23" s="1"/>
  <c r="O79" i="23"/>
  <c r="O202" i="23" s="1"/>
  <c r="N79" i="23"/>
  <c r="M79" i="23"/>
  <c r="M202" i="23" s="1"/>
  <c r="L79" i="23"/>
  <c r="K79" i="23"/>
  <c r="J79" i="23"/>
  <c r="J202" i="23" s="1"/>
  <c r="I79" i="23"/>
  <c r="H79" i="23"/>
  <c r="H202" i="23" s="1"/>
  <c r="G79" i="23"/>
  <c r="G202" i="23" s="1"/>
  <c r="F79" i="23"/>
  <c r="F202" i="23" s="1"/>
  <c r="E79" i="23"/>
  <c r="E202" i="23" s="1"/>
  <c r="D79" i="23"/>
  <c r="C79" i="23"/>
  <c r="B79" i="23"/>
  <c r="B202" i="23" s="1"/>
  <c r="Y60" i="23"/>
  <c r="Y48" i="23" s="1"/>
  <c r="X60" i="23"/>
  <c r="W60" i="23"/>
  <c r="W201" i="23" s="1"/>
  <c r="V60" i="23"/>
  <c r="U60" i="23"/>
  <c r="U201" i="23" s="1"/>
  <c r="U194" i="23" s="1"/>
  <c r="T60" i="23"/>
  <c r="S60" i="23"/>
  <c r="S48" i="23" s="1"/>
  <c r="S61" i="20" s="1"/>
  <c r="S114" i="4" s="1"/>
  <c r="R60" i="23"/>
  <c r="R201" i="23" s="1"/>
  <c r="Q60" i="23"/>
  <c r="Q48" i="23" s="1"/>
  <c r="Q61" i="20" s="1"/>
  <c r="Q114" i="4" s="1"/>
  <c r="P60" i="23"/>
  <c r="O60" i="23"/>
  <c r="O201" i="23" s="1"/>
  <c r="N60" i="23"/>
  <c r="M60" i="23"/>
  <c r="M201" i="23" s="1"/>
  <c r="L60" i="23"/>
  <c r="K60" i="23"/>
  <c r="J60" i="23"/>
  <c r="J201" i="23" s="1"/>
  <c r="I60" i="23"/>
  <c r="H60" i="23"/>
  <c r="G60" i="23"/>
  <c r="G201" i="23" s="1"/>
  <c r="F60" i="23"/>
  <c r="E60" i="23"/>
  <c r="E201" i="23" s="1"/>
  <c r="D60" i="23"/>
  <c r="C60" i="23"/>
  <c r="B60" i="23"/>
  <c r="B201" i="23" s="1"/>
  <c r="O48" i="23"/>
  <c r="O158" i="23" s="1"/>
  <c r="N48" i="23"/>
  <c r="N61" i="20" s="1"/>
  <c r="N114" i="4" s="1"/>
  <c r="M48" i="23"/>
  <c r="M158" i="23" s="1"/>
  <c r="J48" i="23"/>
  <c r="J61" i="20" s="1"/>
  <c r="J114" i="4" s="1"/>
  <c r="I48" i="23"/>
  <c r="I61" i="20" s="1"/>
  <c r="I114" i="4" s="1"/>
  <c r="G48" i="23"/>
  <c r="G155" i="23" s="1"/>
  <c r="F48" i="23"/>
  <c r="F61" i="20" s="1"/>
  <c r="F114" i="4" s="1"/>
  <c r="Y33" i="23"/>
  <c r="X33" i="23"/>
  <c r="X192" i="23" s="1"/>
  <c r="W33" i="23"/>
  <c r="W192" i="23" s="1"/>
  <c r="V33" i="23"/>
  <c r="V5" i="23" s="1"/>
  <c r="U33" i="23"/>
  <c r="U192" i="23" s="1"/>
  <c r="T33" i="23"/>
  <c r="T5" i="23" s="1"/>
  <c r="T60" i="20" s="1"/>
  <c r="T113" i="4" s="1"/>
  <c r="S33" i="23"/>
  <c r="S5" i="23" s="1"/>
  <c r="R33" i="23"/>
  <c r="Q33" i="23"/>
  <c r="Q5" i="23" s="1"/>
  <c r="P33" i="23"/>
  <c r="P192" i="23" s="1"/>
  <c r="O33" i="23"/>
  <c r="O192" i="23" s="1"/>
  <c r="N33" i="23"/>
  <c r="N5" i="23" s="1"/>
  <c r="M33" i="23"/>
  <c r="M192" i="23" s="1"/>
  <c r="L33" i="23"/>
  <c r="K33" i="23"/>
  <c r="J33" i="23"/>
  <c r="I33" i="23"/>
  <c r="H33" i="23"/>
  <c r="H192" i="23" s="1"/>
  <c r="G33" i="23"/>
  <c r="G192" i="23" s="1"/>
  <c r="G183" i="23" s="1"/>
  <c r="F33" i="23"/>
  <c r="F5" i="23" s="1"/>
  <c r="E33" i="23"/>
  <c r="E192" i="23" s="1"/>
  <c r="E183" i="23" s="1"/>
  <c r="D33" i="23"/>
  <c r="D5" i="23" s="1"/>
  <c r="D60" i="20" s="1"/>
  <c r="D113" i="4" s="1"/>
  <c r="C33" i="23"/>
  <c r="C5" i="23" s="1"/>
  <c r="B33" i="23"/>
  <c r="B5" i="23" s="1"/>
  <c r="B60" i="20" s="1"/>
  <c r="B113" i="4" s="1"/>
  <c r="Y5" i="23"/>
  <c r="X5" i="23"/>
  <c r="X139" i="23" s="1"/>
  <c r="W5" i="23"/>
  <c r="W139" i="23" s="1"/>
  <c r="U5" i="23"/>
  <c r="U139" i="23" s="1"/>
  <c r="R5" i="23"/>
  <c r="L5" i="23"/>
  <c r="L60" i="20" s="1"/>
  <c r="L113" i="4" s="1"/>
  <c r="K5" i="23"/>
  <c r="J5" i="23"/>
  <c r="J60" i="20" s="1"/>
  <c r="J113" i="4" s="1"/>
  <c r="I5" i="23"/>
  <c r="I57" i="20" s="1"/>
  <c r="I56" i="20" s="1"/>
  <c r="Y214" i="22"/>
  <c r="X214" i="22"/>
  <c r="W214" i="22"/>
  <c r="V214" i="22"/>
  <c r="U214" i="22"/>
  <c r="T214" i="22"/>
  <c r="S214" i="22"/>
  <c r="R214" i="22"/>
  <c r="Q214" i="22"/>
  <c r="P214" i="22"/>
  <c r="O214" i="22"/>
  <c r="N214" i="22"/>
  <c r="M214" i="22"/>
  <c r="L214" i="22"/>
  <c r="K214" i="22"/>
  <c r="J214" i="22"/>
  <c r="I214" i="22"/>
  <c r="H214" i="22"/>
  <c r="G214" i="22"/>
  <c r="F214" i="22"/>
  <c r="E214" i="22"/>
  <c r="D214" i="22"/>
  <c r="C214" i="22"/>
  <c r="B214" i="22"/>
  <c r="Y212" i="22"/>
  <c r="X212" i="22"/>
  <c r="W212" i="22"/>
  <c r="V212" i="22"/>
  <c r="U212" i="22"/>
  <c r="T212" i="22"/>
  <c r="S212" i="22"/>
  <c r="R212" i="22"/>
  <c r="Q212" i="22"/>
  <c r="P212" i="22"/>
  <c r="O212" i="22"/>
  <c r="N212" i="22"/>
  <c r="M212" i="22"/>
  <c r="L212" i="22"/>
  <c r="K212" i="22"/>
  <c r="J212" i="22"/>
  <c r="I212" i="22"/>
  <c r="H212" i="22"/>
  <c r="G212" i="22"/>
  <c r="F212" i="22"/>
  <c r="E212" i="22"/>
  <c r="D212" i="22"/>
  <c r="C212" i="22"/>
  <c r="B212" i="22"/>
  <c r="Y210" i="22"/>
  <c r="X210" i="22"/>
  <c r="W210" i="22"/>
  <c r="V210" i="22"/>
  <c r="U210" i="22"/>
  <c r="T210" i="22"/>
  <c r="S210" i="22"/>
  <c r="R210" i="22"/>
  <c r="Q210" i="22"/>
  <c r="P210" i="22"/>
  <c r="O210" i="22"/>
  <c r="N210" i="22"/>
  <c r="M210" i="22"/>
  <c r="L210" i="22"/>
  <c r="K210" i="22"/>
  <c r="J210" i="22"/>
  <c r="I210" i="22"/>
  <c r="H210" i="22"/>
  <c r="G210" i="22"/>
  <c r="F210" i="22"/>
  <c r="E210" i="22"/>
  <c r="D210" i="22"/>
  <c r="C210" i="22"/>
  <c r="B210" i="22"/>
  <c r="Y209" i="22"/>
  <c r="X209" i="22"/>
  <c r="W209" i="22"/>
  <c r="V209" i="22"/>
  <c r="U209" i="22"/>
  <c r="T209" i="22"/>
  <c r="S209" i="22"/>
  <c r="R209" i="22"/>
  <c r="Q209" i="22"/>
  <c r="P209" i="22"/>
  <c r="O209" i="22"/>
  <c r="N209" i="22"/>
  <c r="M209" i="22"/>
  <c r="L209" i="22"/>
  <c r="K209" i="22"/>
  <c r="J209" i="22"/>
  <c r="I209" i="22"/>
  <c r="H209" i="22"/>
  <c r="G209" i="22"/>
  <c r="F209" i="22"/>
  <c r="E209" i="22"/>
  <c r="D209" i="22"/>
  <c r="C209" i="22"/>
  <c r="B209" i="22"/>
  <c r="Y208" i="22"/>
  <c r="X208" i="22"/>
  <c r="W208" i="22"/>
  <c r="V208" i="22"/>
  <c r="U208" i="22"/>
  <c r="T208" i="22"/>
  <c r="S208" i="22"/>
  <c r="R208" i="22"/>
  <c r="Q208" i="22"/>
  <c r="P208" i="22"/>
  <c r="O208" i="22"/>
  <c r="N208" i="22"/>
  <c r="M208" i="22"/>
  <c r="L208" i="22"/>
  <c r="K208" i="22"/>
  <c r="J208" i="22"/>
  <c r="I208" i="22"/>
  <c r="H208" i="22"/>
  <c r="G208" i="22"/>
  <c r="F208" i="22"/>
  <c r="E208" i="22"/>
  <c r="D208" i="22"/>
  <c r="C208" i="22"/>
  <c r="B208" i="22"/>
  <c r="Y207" i="22"/>
  <c r="X207" i="22"/>
  <c r="W207" i="22"/>
  <c r="V207" i="22"/>
  <c r="U207" i="22"/>
  <c r="T207" i="22"/>
  <c r="S207" i="22"/>
  <c r="R207" i="22"/>
  <c r="Q207" i="22"/>
  <c r="P207" i="22"/>
  <c r="O207" i="22"/>
  <c r="N207" i="22"/>
  <c r="M207" i="22"/>
  <c r="L207" i="22"/>
  <c r="K207" i="22"/>
  <c r="J207" i="22"/>
  <c r="I207" i="22"/>
  <c r="H207" i="22"/>
  <c r="G207" i="22"/>
  <c r="F207" i="22"/>
  <c r="E207" i="22"/>
  <c r="D207" i="22"/>
  <c r="C207" i="22"/>
  <c r="B207" i="22"/>
  <c r="Y206" i="22"/>
  <c r="X206" i="22"/>
  <c r="W206" i="22"/>
  <c r="V206" i="22"/>
  <c r="U206" i="22"/>
  <c r="T206" i="22"/>
  <c r="S206" i="22"/>
  <c r="R206" i="22"/>
  <c r="Q206" i="22"/>
  <c r="P206" i="22"/>
  <c r="O206" i="22"/>
  <c r="N206" i="22"/>
  <c r="M206" i="22"/>
  <c r="L206" i="22"/>
  <c r="K206" i="22"/>
  <c r="J206" i="22"/>
  <c r="I206" i="22"/>
  <c r="H206" i="22"/>
  <c r="G206" i="22"/>
  <c r="F206" i="22"/>
  <c r="E206" i="22"/>
  <c r="D206" i="22"/>
  <c r="C206" i="22"/>
  <c r="B206" i="22"/>
  <c r="Y205" i="22"/>
  <c r="X205" i="22"/>
  <c r="W205" i="22"/>
  <c r="V205" i="22"/>
  <c r="U205" i="22"/>
  <c r="T205" i="22"/>
  <c r="S205" i="22"/>
  <c r="R205" i="22"/>
  <c r="Q205" i="22"/>
  <c r="P205" i="22"/>
  <c r="O205" i="22"/>
  <c r="N205" i="22"/>
  <c r="M205" i="22"/>
  <c r="L205" i="22"/>
  <c r="K205" i="22"/>
  <c r="J205" i="22"/>
  <c r="I205" i="22"/>
  <c r="H205" i="22"/>
  <c r="G205" i="22"/>
  <c r="F205" i="22"/>
  <c r="E205" i="22"/>
  <c r="D205" i="22"/>
  <c r="C205" i="22"/>
  <c r="B205" i="22"/>
  <c r="Y200" i="22"/>
  <c r="X200" i="22"/>
  <c r="W200" i="22"/>
  <c r="V200" i="22"/>
  <c r="U200" i="22"/>
  <c r="T200" i="22"/>
  <c r="S200" i="22"/>
  <c r="R200" i="22"/>
  <c r="Q200" i="22"/>
  <c r="P200" i="22"/>
  <c r="O200" i="22"/>
  <c r="N200" i="22"/>
  <c r="M200" i="22"/>
  <c r="L200" i="22"/>
  <c r="K200" i="22"/>
  <c r="J200" i="22"/>
  <c r="I200" i="22"/>
  <c r="H200" i="22"/>
  <c r="G200" i="22"/>
  <c r="F200" i="22"/>
  <c r="E200" i="22"/>
  <c r="D200" i="22"/>
  <c r="C200" i="22"/>
  <c r="B200" i="22"/>
  <c r="Y199" i="22"/>
  <c r="X199" i="22"/>
  <c r="W199" i="22"/>
  <c r="V199" i="22"/>
  <c r="U199" i="22"/>
  <c r="T199" i="22"/>
  <c r="S199" i="22"/>
  <c r="R199" i="22"/>
  <c r="Q199" i="22"/>
  <c r="P199" i="22"/>
  <c r="O199" i="22"/>
  <c r="N199" i="22"/>
  <c r="M199" i="22"/>
  <c r="L199" i="22"/>
  <c r="K199" i="22"/>
  <c r="J199" i="22"/>
  <c r="I199" i="22"/>
  <c r="H199" i="22"/>
  <c r="G199" i="22"/>
  <c r="F199" i="22"/>
  <c r="E199" i="22"/>
  <c r="D199" i="22"/>
  <c r="C199" i="22"/>
  <c r="B199" i="22"/>
  <c r="Y198" i="22"/>
  <c r="X198" i="22"/>
  <c r="W198" i="22"/>
  <c r="V198" i="22"/>
  <c r="U198" i="22"/>
  <c r="T198" i="22"/>
  <c r="S198" i="22"/>
  <c r="R198" i="22"/>
  <c r="Q198" i="22"/>
  <c r="P198" i="22"/>
  <c r="O198" i="22"/>
  <c r="N198" i="22"/>
  <c r="M198" i="22"/>
  <c r="L198" i="22"/>
  <c r="K198" i="22"/>
  <c r="J198" i="22"/>
  <c r="I198" i="22"/>
  <c r="H198" i="22"/>
  <c r="G198" i="22"/>
  <c r="F198" i="22"/>
  <c r="E198" i="22"/>
  <c r="D198" i="22"/>
  <c r="C198" i="22"/>
  <c r="B198" i="22"/>
  <c r="Y197" i="22"/>
  <c r="X197" i="22"/>
  <c r="W197" i="22"/>
  <c r="V197" i="22"/>
  <c r="U197" i="22"/>
  <c r="T197" i="22"/>
  <c r="S197" i="22"/>
  <c r="R197" i="22"/>
  <c r="Q197" i="22"/>
  <c r="P197" i="22"/>
  <c r="O197" i="22"/>
  <c r="N197" i="22"/>
  <c r="M197" i="22"/>
  <c r="L197" i="22"/>
  <c r="K197" i="22"/>
  <c r="J197" i="22"/>
  <c r="I197" i="22"/>
  <c r="H197" i="22"/>
  <c r="G197" i="22"/>
  <c r="F197" i="22"/>
  <c r="E197" i="22"/>
  <c r="D197" i="22"/>
  <c r="C197" i="22"/>
  <c r="B197" i="22"/>
  <c r="Y196" i="22"/>
  <c r="X196" i="22"/>
  <c r="W196" i="22"/>
  <c r="V196" i="22"/>
  <c r="U196" i="22"/>
  <c r="T196" i="22"/>
  <c r="S196" i="22"/>
  <c r="R196" i="22"/>
  <c r="Q196" i="22"/>
  <c r="P196" i="22"/>
  <c r="O196" i="22"/>
  <c r="N196" i="22"/>
  <c r="M196" i="22"/>
  <c r="L196" i="22"/>
  <c r="K196" i="22"/>
  <c r="J196" i="22"/>
  <c r="I196" i="22"/>
  <c r="H196" i="22"/>
  <c r="G196" i="22"/>
  <c r="F196" i="22"/>
  <c r="E196" i="22"/>
  <c r="D196" i="22"/>
  <c r="C196" i="22"/>
  <c r="B196" i="22"/>
  <c r="Y195" i="22"/>
  <c r="X195" i="22"/>
  <c r="W195" i="22"/>
  <c r="V195" i="22"/>
  <c r="U195" i="22"/>
  <c r="T195" i="22"/>
  <c r="S195" i="22"/>
  <c r="R195" i="22"/>
  <c r="Q195" i="22"/>
  <c r="P195" i="22"/>
  <c r="O195" i="22"/>
  <c r="N195" i="22"/>
  <c r="M195" i="22"/>
  <c r="L195" i="22"/>
  <c r="K195" i="22"/>
  <c r="J195" i="22"/>
  <c r="I195" i="22"/>
  <c r="H195" i="22"/>
  <c r="G195" i="22"/>
  <c r="F195" i="22"/>
  <c r="E195" i="22"/>
  <c r="D195" i="22"/>
  <c r="C195" i="22"/>
  <c r="B195" i="22"/>
  <c r="Y194" i="22"/>
  <c r="X194" i="22"/>
  <c r="W194" i="22"/>
  <c r="V194" i="22"/>
  <c r="U194" i="22"/>
  <c r="T194" i="22"/>
  <c r="S194" i="22"/>
  <c r="R194" i="22"/>
  <c r="Q194" i="22"/>
  <c r="P194" i="22"/>
  <c r="O194" i="22"/>
  <c r="N194" i="22"/>
  <c r="M194" i="22"/>
  <c r="L194" i="22"/>
  <c r="K194" i="22"/>
  <c r="J194" i="22"/>
  <c r="I194" i="22"/>
  <c r="H194" i="22"/>
  <c r="G194" i="22"/>
  <c r="F194" i="22"/>
  <c r="E194" i="22"/>
  <c r="D194" i="22"/>
  <c r="C194" i="22"/>
  <c r="B194" i="22"/>
  <c r="Y191" i="22"/>
  <c r="X191" i="22"/>
  <c r="W191" i="22"/>
  <c r="V191" i="22"/>
  <c r="U191" i="22"/>
  <c r="T191" i="22"/>
  <c r="S191" i="22"/>
  <c r="R191" i="22"/>
  <c r="Q191" i="22"/>
  <c r="P191" i="22"/>
  <c r="O191" i="22"/>
  <c r="N191" i="22"/>
  <c r="M191" i="22"/>
  <c r="L191" i="22"/>
  <c r="K191" i="22"/>
  <c r="J191" i="22"/>
  <c r="I191" i="22"/>
  <c r="H191" i="22"/>
  <c r="G191" i="22"/>
  <c r="F191" i="22"/>
  <c r="E191" i="22"/>
  <c r="D191" i="22"/>
  <c r="C191" i="22"/>
  <c r="B191" i="22"/>
  <c r="Y190" i="22"/>
  <c r="X190" i="22"/>
  <c r="W190" i="22"/>
  <c r="V190" i="22"/>
  <c r="U190" i="22"/>
  <c r="T190" i="22"/>
  <c r="S190" i="22"/>
  <c r="R190" i="22"/>
  <c r="Q190" i="22"/>
  <c r="P190" i="22"/>
  <c r="O190" i="22"/>
  <c r="N190" i="22"/>
  <c r="M190" i="22"/>
  <c r="L190" i="22"/>
  <c r="K190" i="22"/>
  <c r="J190" i="22"/>
  <c r="I190" i="22"/>
  <c r="H190" i="22"/>
  <c r="G190" i="22"/>
  <c r="F190" i="22"/>
  <c r="E190" i="22"/>
  <c r="D190" i="22"/>
  <c r="C190" i="22"/>
  <c r="B190" i="22"/>
  <c r="Y189" i="22"/>
  <c r="X189" i="22"/>
  <c r="W189" i="22"/>
  <c r="V189" i="22"/>
  <c r="U189" i="22"/>
  <c r="T189" i="22"/>
  <c r="S189" i="22"/>
  <c r="R189" i="22"/>
  <c r="Q189" i="22"/>
  <c r="P189" i="22"/>
  <c r="O189" i="22"/>
  <c r="N189" i="22"/>
  <c r="M189" i="22"/>
  <c r="L189" i="22"/>
  <c r="K189" i="22"/>
  <c r="J189" i="22"/>
  <c r="I189" i="22"/>
  <c r="H189" i="22"/>
  <c r="G189" i="22"/>
  <c r="F189" i="22"/>
  <c r="E189" i="22"/>
  <c r="D189" i="22"/>
  <c r="C189" i="22"/>
  <c r="B189" i="22"/>
  <c r="Y188" i="22"/>
  <c r="X188" i="22"/>
  <c r="W188" i="22"/>
  <c r="V188" i="22"/>
  <c r="U188" i="22"/>
  <c r="T188" i="22"/>
  <c r="S188" i="22"/>
  <c r="R188" i="22"/>
  <c r="Q188" i="22"/>
  <c r="P188" i="22"/>
  <c r="O188" i="22"/>
  <c r="N188" i="22"/>
  <c r="M188" i="22"/>
  <c r="L188" i="22"/>
  <c r="K188" i="22"/>
  <c r="J188" i="22"/>
  <c r="I188" i="22"/>
  <c r="H188" i="22"/>
  <c r="G188" i="22"/>
  <c r="F188" i="22"/>
  <c r="E188" i="22"/>
  <c r="D188" i="22"/>
  <c r="C188" i="22"/>
  <c r="B188" i="22"/>
  <c r="Y187" i="22"/>
  <c r="X187" i="22"/>
  <c r="W187" i="22"/>
  <c r="V187" i="22"/>
  <c r="U187" i="22"/>
  <c r="T187" i="22"/>
  <c r="S187" i="22"/>
  <c r="R187" i="22"/>
  <c r="Q187" i="22"/>
  <c r="P187" i="22"/>
  <c r="O187" i="22"/>
  <c r="N187" i="22"/>
  <c r="M187" i="22"/>
  <c r="L187" i="22"/>
  <c r="K187" i="22"/>
  <c r="J187" i="22"/>
  <c r="I187" i="22"/>
  <c r="H187" i="22"/>
  <c r="G187" i="22"/>
  <c r="F187" i="22"/>
  <c r="E187" i="22"/>
  <c r="D187" i="22"/>
  <c r="C187" i="22"/>
  <c r="B187" i="22"/>
  <c r="Y186" i="22"/>
  <c r="X186" i="22"/>
  <c r="W186" i="22"/>
  <c r="V186" i="22"/>
  <c r="U186" i="22"/>
  <c r="T186" i="22"/>
  <c r="S186" i="22"/>
  <c r="R186" i="22"/>
  <c r="Q186" i="22"/>
  <c r="P186" i="22"/>
  <c r="O186" i="22"/>
  <c r="N186" i="22"/>
  <c r="M186" i="22"/>
  <c r="L186" i="22"/>
  <c r="K186" i="22"/>
  <c r="J186" i="22"/>
  <c r="I186" i="22"/>
  <c r="H186" i="22"/>
  <c r="G186" i="22"/>
  <c r="F186" i="22"/>
  <c r="E186" i="22"/>
  <c r="D186" i="22"/>
  <c r="C186" i="22"/>
  <c r="B186" i="22"/>
  <c r="Y185" i="22"/>
  <c r="X185" i="22"/>
  <c r="W185" i="22"/>
  <c r="V185" i="22"/>
  <c r="U185" i="22"/>
  <c r="T185" i="22"/>
  <c r="S185" i="22"/>
  <c r="R185" i="22"/>
  <c r="Q185" i="22"/>
  <c r="P185" i="22"/>
  <c r="O185" i="22"/>
  <c r="N185" i="22"/>
  <c r="M185" i="22"/>
  <c r="L185" i="22"/>
  <c r="K185" i="22"/>
  <c r="J185" i="22"/>
  <c r="I185" i="22"/>
  <c r="H185" i="22"/>
  <c r="G185" i="22"/>
  <c r="F185" i="22"/>
  <c r="E185" i="22"/>
  <c r="D185" i="22"/>
  <c r="C185" i="22"/>
  <c r="B185" i="22"/>
  <c r="Y184" i="22"/>
  <c r="X184" i="22"/>
  <c r="W184" i="22"/>
  <c r="V184" i="22"/>
  <c r="U184" i="22"/>
  <c r="T184" i="22"/>
  <c r="S184" i="22"/>
  <c r="R184" i="22"/>
  <c r="Q184" i="22"/>
  <c r="P184" i="22"/>
  <c r="O184" i="22"/>
  <c r="N184" i="22"/>
  <c r="M184" i="22"/>
  <c r="L184" i="22"/>
  <c r="K184" i="22"/>
  <c r="J184" i="22"/>
  <c r="I184" i="22"/>
  <c r="H184" i="22"/>
  <c r="G184" i="22"/>
  <c r="F184" i="22"/>
  <c r="E184" i="22"/>
  <c r="D184" i="22"/>
  <c r="C184" i="22"/>
  <c r="B184" i="22"/>
  <c r="Y183" i="22"/>
  <c r="X183" i="22"/>
  <c r="W183" i="22"/>
  <c r="V183" i="22"/>
  <c r="U183" i="22"/>
  <c r="T183" i="22"/>
  <c r="S183" i="22"/>
  <c r="R183" i="22"/>
  <c r="Q183" i="22"/>
  <c r="P183" i="22"/>
  <c r="O183" i="22"/>
  <c r="N183" i="22"/>
  <c r="M183" i="22"/>
  <c r="L183" i="22"/>
  <c r="K183" i="22"/>
  <c r="J183" i="22"/>
  <c r="I183" i="22"/>
  <c r="H183" i="22"/>
  <c r="G183" i="22"/>
  <c r="F183" i="22"/>
  <c r="E183" i="22"/>
  <c r="D183" i="22"/>
  <c r="C183" i="22"/>
  <c r="B183" i="22"/>
  <c r="Y178" i="22"/>
  <c r="X178" i="22"/>
  <c r="W178" i="22"/>
  <c r="V178" i="22"/>
  <c r="U178" i="22"/>
  <c r="T178" i="22"/>
  <c r="S178" i="22"/>
  <c r="R178" i="22"/>
  <c r="Q178" i="22"/>
  <c r="P178" i="22"/>
  <c r="O178" i="22"/>
  <c r="N178" i="22"/>
  <c r="M178" i="22"/>
  <c r="L178" i="22"/>
  <c r="K178" i="22"/>
  <c r="J178" i="22"/>
  <c r="I178" i="22"/>
  <c r="H178" i="22"/>
  <c r="G178" i="22"/>
  <c r="F178" i="22"/>
  <c r="E178" i="22"/>
  <c r="D178" i="22"/>
  <c r="C178" i="22"/>
  <c r="B178" i="22"/>
  <c r="Y177" i="22"/>
  <c r="X177" i="22"/>
  <c r="W177" i="22"/>
  <c r="V177" i="22"/>
  <c r="U177" i="22"/>
  <c r="T177" i="22"/>
  <c r="S177" i="22"/>
  <c r="R177" i="22"/>
  <c r="Q177" i="22"/>
  <c r="P177" i="22"/>
  <c r="O177" i="22"/>
  <c r="N177" i="22"/>
  <c r="M177" i="22"/>
  <c r="L177" i="22"/>
  <c r="K177" i="22"/>
  <c r="J177" i="22"/>
  <c r="I177" i="22"/>
  <c r="H177" i="22"/>
  <c r="G177" i="22"/>
  <c r="F177" i="22"/>
  <c r="E177" i="22"/>
  <c r="D177" i="22"/>
  <c r="C177" i="22"/>
  <c r="B177" i="22"/>
  <c r="Y176" i="22"/>
  <c r="X176" i="22"/>
  <c r="W176" i="22"/>
  <c r="V176" i="22"/>
  <c r="U176" i="22"/>
  <c r="T176" i="22"/>
  <c r="S176" i="22"/>
  <c r="R176" i="22"/>
  <c r="Q176" i="22"/>
  <c r="P176" i="22"/>
  <c r="O176" i="22"/>
  <c r="N176" i="22"/>
  <c r="M176" i="22"/>
  <c r="L176" i="22"/>
  <c r="K176" i="22"/>
  <c r="J176" i="22"/>
  <c r="I176" i="22"/>
  <c r="H176" i="22"/>
  <c r="G176" i="22"/>
  <c r="F176" i="22"/>
  <c r="E176" i="22"/>
  <c r="D176" i="22"/>
  <c r="C176" i="22"/>
  <c r="B176" i="22"/>
  <c r="Y174" i="22"/>
  <c r="X174" i="22"/>
  <c r="W174" i="22"/>
  <c r="V174" i="22"/>
  <c r="U174" i="22"/>
  <c r="T174" i="22"/>
  <c r="S174" i="22"/>
  <c r="R174" i="22"/>
  <c r="Q174" i="22"/>
  <c r="P174" i="22"/>
  <c r="O174" i="22"/>
  <c r="N174" i="22"/>
  <c r="M174" i="22"/>
  <c r="L174" i="22"/>
  <c r="K174" i="22"/>
  <c r="J174" i="22"/>
  <c r="I174" i="22"/>
  <c r="H174" i="22"/>
  <c r="G174" i="22"/>
  <c r="F174" i="22"/>
  <c r="E174" i="22"/>
  <c r="D174" i="22"/>
  <c r="C174" i="22"/>
  <c r="B174" i="22"/>
  <c r="Y173" i="22"/>
  <c r="X173" i="22"/>
  <c r="W173" i="22"/>
  <c r="V173" i="22"/>
  <c r="V165" i="22" s="1"/>
  <c r="U173" i="22"/>
  <c r="T173" i="22"/>
  <c r="S173" i="22"/>
  <c r="R173" i="22"/>
  <c r="Q173" i="22"/>
  <c r="P173" i="22"/>
  <c r="O173" i="22"/>
  <c r="N173" i="22"/>
  <c r="M173" i="22"/>
  <c r="L173" i="22"/>
  <c r="K173" i="22"/>
  <c r="J173" i="22"/>
  <c r="I173" i="22"/>
  <c r="H173" i="22"/>
  <c r="G173" i="22"/>
  <c r="F173" i="22"/>
  <c r="E173" i="22"/>
  <c r="D173" i="22"/>
  <c r="C173" i="22"/>
  <c r="B173" i="22"/>
  <c r="Y172" i="22"/>
  <c r="X172" i="22"/>
  <c r="W172" i="22"/>
  <c r="V172" i="22"/>
  <c r="U172" i="22"/>
  <c r="T172" i="22"/>
  <c r="S172" i="22"/>
  <c r="R172" i="22"/>
  <c r="R165" i="22" s="1"/>
  <c r="Q172" i="22"/>
  <c r="P172" i="22"/>
  <c r="P165" i="22" s="1"/>
  <c r="O172" i="22"/>
  <c r="N172" i="22"/>
  <c r="M172" i="22"/>
  <c r="L172" i="22"/>
  <c r="K172" i="22"/>
  <c r="J172" i="22"/>
  <c r="I172" i="22"/>
  <c r="H172" i="22"/>
  <c r="G172" i="22"/>
  <c r="F172" i="22"/>
  <c r="E172" i="22"/>
  <c r="D172" i="22"/>
  <c r="C172" i="22"/>
  <c r="B172" i="22"/>
  <c r="Y170" i="22"/>
  <c r="X170" i="22"/>
  <c r="W170" i="22"/>
  <c r="V170" i="22"/>
  <c r="U170" i="22"/>
  <c r="T170" i="22"/>
  <c r="S170" i="22"/>
  <c r="R170" i="22"/>
  <c r="Q170" i="22"/>
  <c r="P170" i="22"/>
  <c r="O170" i="22"/>
  <c r="N170" i="22"/>
  <c r="M170" i="22"/>
  <c r="L170" i="22"/>
  <c r="K170" i="22"/>
  <c r="J170" i="22"/>
  <c r="I170" i="22"/>
  <c r="H170" i="22"/>
  <c r="G170" i="22"/>
  <c r="F170" i="22"/>
  <c r="E170" i="22"/>
  <c r="D170" i="22"/>
  <c r="C170" i="22"/>
  <c r="B170" i="22"/>
  <c r="Y169" i="22"/>
  <c r="X169" i="22"/>
  <c r="W169" i="22"/>
  <c r="V169" i="22"/>
  <c r="U169" i="22"/>
  <c r="T169" i="22"/>
  <c r="S169" i="22"/>
  <c r="R169" i="22"/>
  <c r="Q169" i="22"/>
  <c r="P169" i="22"/>
  <c r="O169" i="22"/>
  <c r="N169" i="22"/>
  <c r="M169" i="22"/>
  <c r="L169" i="22"/>
  <c r="K169" i="22"/>
  <c r="J169" i="22"/>
  <c r="I169" i="22"/>
  <c r="H169" i="22"/>
  <c r="G169" i="22"/>
  <c r="F169" i="22"/>
  <c r="E169" i="22"/>
  <c r="D169" i="22"/>
  <c r="C169" i="22"/>
  <c r="B169" i="22"/>
  <c r="Y168" i="22"/>
  <c r="X168" i="22"/>
  <c r="W168" i="22"/>
  <c r="V168" i="22"/>
  <c r="U168" i="22"/>
  <c r="T168" i="22"/>
  <c r="S168" i="22"/>
  <c r="R168" i="22"/>
  <c r="Q168" i="22"/>
  <c r="P168" i="22"/>
  <c r="O168" i="22"/>
  <c r="N168" i="22"/>
  <c r="M168" i="22"/>
  <c r="L168" i="22"/>
  <c r="K168" i="22"/>
  <c r="J168" i="22"/>
  <c r="I168" i="22"/>
  <c r="H168" i="22"/>
  <c r="G168" i="22"/>
  <c r="F168" i="22"/>
  <c r="E168" i="22"/>
  <c r="D168" i="22"/>
  <c r="C168" i="22"/>
  <c r="B168" i="22"/>
  <c r="Y167" i="22"/>
  <c r="Y165" i="22" s="1"/>
  <c r="X167" i="22"/>
  <c r="W167" i="22"/>
  <c r="V167" i="22"/>
  <c r="U167" i="22"/>
  <c r="T167" i="22"/>
  <c r="S167" i="22"/>
  <c r="R167" i="22"/>
  <c r="Q167" i="22"/>
  <c r="P167" i="22"/>
  <c r="O167" i="22"/>
  <c r="N167" i="22"/>
  <c r="N165" i="22" s="1"/>
  <c r="M167" i="22"/>
  <c r="L167" i="22"/>
  <c r="K167" i="22"/>
  <c r="J167" i="22"/>
  <c r="I167" i="22"/>
  <c r="H167" i="22"/>
  <c r="H165" i="22" s="1"/>
  <c r="G167" i="22"/>
  <c r="F167" i="22"/>
  <c r="F165" i="22" s="1"/>
  <c r="E167" i="22"/>
  <c r="E165" i="22" s="1"/>
  <c r="D167" i="22"/>
  <c r="C167" i="22"/>
  <c r="C165" i="22" s="1"/>
  <c r="B167" i="22"/>
  <c r="Y166" i="22"/>
  <c r="X166" i="22"/>
  <c r="X165" i="22" s="1"/>
  <c r="W166" i="22"/>
  <c r="V166" i="22"/>
  <c r="U166" i="22"/>
  <c r="U165" i="22" s="1"/>
  <c r="T166" i="22"/>
  <c r="S166" i="22"/>
  <c r="R166" i="22"/>
  <c r="Q166" i="22"/>
  <c r="Q165" i="22" s="1"/>
  <c r="P166" i="22"/>
  <c r="O166" i="22"/>
  <c r="N166" i="22"/>
  <c r="M166" i="22"/>
  <c r="L166" i="22"/>
  <c r="L165" i="22" s="1"/>
  <c r="K166" i="22"/>
  <c r="K165" i="22" s="1"/>
  <c r="J166" i="22"/>
  <c r="J165" i="22" s="1"/>
  <c r="I166" i="22"/>
  <c r="I165" i="22" s="1"/>
  <c r="H166" i="22"/>
  <c r="G166" i="22"/>
  <c r="G165" i="22" s="1"/>
  <c r="F166" i="22"/>
  <c r="E166" i="22"/>
  <c r="D166" i="22"/>
  <c r="D165" i="22" s="1"/>
  <c r="C166" i="22"/>
  <c r="B166" i="22"/>
  <c r="B165" i="22" s="1"/>
  <c r="W165" i="22"/>
  <c r="T165" i="22"/>
  <c r="S165" i="22"/>
  <c r="O165" i="22"/>
  <c r="M165" i="22"/>
  <c r="Y162" i="22"/>
  <c r="X162" i="22"/>
  <c r="W162" i="22"/>
  <c r="V162" i="22"/>
  <c r="U162" i="22"/>
  <c r="T162" i="22"/>
  <c r="S162" i="22"/>
  <c r="R162" i="22"/>
  <c r="Q162" i="22"/>
  <c r="P162" i="22"/>
  <c r="O162" i="22"/>
  <c r="N162" i="22"/>
  <c r="M162" i="22"/>
  <c r="L162" i="22"/>
  <c r="K162" i="22"/>
  <c r="J162" i="22"/>
  <c r="I162" i="22"/>
  <c r="H162" i="22"/>
  <c r="G162" i="22"/>
  <c r="F162" i="22"/>
  <c r="E162" i="22"/>
  <c r="D162" i="22"/>
  <c r="C162" i="22"/>
  <c r="B162" i="22"/>
  <c r="Y161" i="22"/>
  <c r="X161" i="22"/>
  <c r="W161" i="22"/>
  <c r="V161" i="22"/>
  <c r="U161" i="22"/>
  <c r="T161" i="22"/>
  <c r="S161" i="22"/>
  <c r="R161" i="22"/>
  <c r="Q161" i="22"/>
  <c r="P161" i="22"/>
  <c r="O161" i="22"/>
  <c r="N161" i="22"/>
  <c r="M161" i="22"/>
  <c r="L161" i="22"/>
  <c r="K161" i="22"/>
  <c r="J161" i="22"/>
  <c r="I161" i="22"/>
  <c r="H161" i="22"/>
  <c r="G161" i="22"/>
  <c r="F161" i="22"/>
  <c r="E161" i="22"/>
  <c r="D161" i="22"/>
  <c r="C161" i="22"/>
  <c r="B161" i="22"/>
  <c r="Y159" i="22"/>
  <c r="X159" i="22"/>
  <c r="W159" i="22"/>
  <c r="V159" i="22"/>
  <c r="U159" i="22"/>
  <c r="T159" i="22"/>
  <c r="S159" i="22"/>
  <c r="R159" i="22"/>
  <c r="Q159" i="22"/>
  <c r="P159" i="22"/>
  <c r="O159" i="22"/>
  <c r="N159" i="22"/>
  <c r="M159" i="22"/>
  <c r="L159" i="22"/>
  <c r="K159" i="22"/>
  <c r="J159" i="22"/>
  <c r="I159" i="22"/>
  <c r="H159" i="22"/>
  <c r="G159" i="22"/>
  <c r="F159" i="22"/>
  <c r="E159" i="22"/>
  <c r="D159" i="22"/>
  <c r="C159" i="22"/>
  <c r="B159" i="22"/>
  <c r="Y158" i="22"/>
  <c r="X158" i="22"/>
  <c r="W158" i="22"/>
  <c r="V158" i="22"/>
  <c r="U158" i="22"/>
  <c r="T158" i="22"/>
  <c r="S158" i="22"/>
  <c r="R158" i="22"/>
  <c r="Q158" i="22"/>
  <c r="P158" i="22"/>
  <c r="O158" i="22"/>
  <c r="N158" i="22"/>
  <c r="M158" i="22"/>
  <c r="L158" i="22"/>
  <c r="K158" i="22"/>
  <c r="J158" i="22"/>
  <c r="I158" i="22"/>
  <c r="H158" i="22"/>
  <c r="G158" i="22"/>
  <c r="F158" i="22"/>
  <c r="E158" i="22"/>
  <c r="D158" i="22"/>
  <c r="C158" i="22"/>
  <c r="B158" i="22"/>
  <c r="Y156" i="22"/>
  <c r="X156" i="22"/>
  <c r="W156" i="22"/>
  <c r="V156" i="22"/>
  <c r="U156" i="22"/>
  <c r="T156" i="22"/>
  <c r="S156" i="22"/>
  <c r="R156" i="22"/>
  <c r="Q156" i="22"/>
  <c r="P156" i="22"/>
  <c r="O156" i="22"/>
  <c r="N156" i="22"/>
  <c r="M156" i="22"/>
  <c r="L156" i="22"/>
  <c r="K156" i="22"/>
  <c r="J156" i="22"/>
  <c r="I156" i="22"/>
  <c r="H156" i="22"/>
  <c r="G156" i="22"/>
  <c r="F156" i="22"/>
  <c r="E156" i="22"/>
  <c r="D156" i="22"/>
  <c r="C156" i="22"/>
  <c r="B156" i="22"/>
  <c r="Y155" i="22"/>
  <c r="X155" i="22"/>
  <c r="W155" i="22"/>
  <c r="V155" i="22"/>
  <c r="U155" i="22"/>
  <c r="T155" i="22"/>
  <c r="S155" i="22"/>
  <c r="R155" i="22"/>
  <c r="Q155" i="22"/>
  <c r="P155" i="22"/>
  <c r="O155" i="22"/>
  <c r="N155" i="22"/>
  <c r="M155" i="22"/>
  <c r="L155" i="22"/>
  <c r="K155" i="22"/>
  <c r="J155" i="22"/>
  <c r="I155" i="22"/>
  <c r="H155" i="22"/>
  <c r="G155" i="22"/>
  <c r="F155" i="22"/>
  <c r="E155" i="22"/>
  <c r="D155" i="22"/>
  <c r="C155" i="22"/>
  <c r="B155" i="22"/>
  <c r="Y154" i="22"/>
  <c r="X154" i="22"/>
  <c r="W154" i="22"/>
  <c r="V154" i="22"/>
  <c r="U154" i="22"/>
  <c r="T154" i="22"/>
  <c r="S154" i="22"/>
  <c r="R154" i="22"/>
  <c r="Q154" i="22"/>
  <c r="P154" i="22"/>
  <c r="O154" i="22"/>
  <c r="N154" i="22"/>
  <c r="M154" i="22"/>
  <c r="L154" i="22"/>
  <c r="K154" i="22"/>
  <c r="J154" i="22"/>
  <c r="I154" i="22"/>
  <c r="H154" i="22"/>
  <c r="G154" i="22"/>
  <c r="F154" i="22"/>
  <c r="E154" i="22"/>
  <c r="D154" i="22"/>
  <c r="C154" i="22"/>
  <c r="B154" i="22"/>
  <c r="Y152" i="22"/>
  <c r="X152" i="22"/>
  <c r="W152" i="22"/>
  <c r="V152" i="22"/>
  <c r="U152" i="22"/>
  <c r="T152" i="22"/>
  <c r="S152" i="22"/>
  <c r="S146" i="22" s="1"/>
  <c r="R152" i="22"/>
  <c r="R146" i="22" s="1"/>
  <c r="Q152" i="22"/>
  <c r="P152" i="22"/>
  <c r="P146" i="22" s="1"/>
  <c r="O152" i="22"/>
  <c r="N152" i="22"/>
  <c r="M152" i="22"/>
  <c r="L152" i="22"/>
  <c r="K152" i="22"/>
  <c r="J152" i="22"/>
  <c r="I152" i="22"/>
  <c r="H152" i="22"/>
  <c r="G152" i="22"/>
  <c r="F152" i="22"/>
  <c r="E152" i="22"/>
  <c r="D152" i="22"/>
  <c r="C152" i="22"/>
  <c r="B152" i="22"/>
  <c r="Y151" i="22"/>
  <c r="X151" i="22"/>
  <c r="W151" i="22"/>
  <c r="V151" i="22"/>
  <c r="U151" i="22"/>
  <c r="T151" i="22"/>
  <c r="S151" i="22"/>
  <c r="R151" i="22"/>
  <c r="Q151" i="22"/>
  <c r="P151" i="22"/>
  <c r="O151" i="22"/>
  <c r="O146" i="22" s="1"/>
  <c r="N151" i="22"/>
  <c r="M151" i="22"/>
  <c r="L151" i="22"/>
  <c r="K151" i="22"/>
  <c r="J151" i="22"/>
  <c r="I151" i="22"/>
  <c r="H151" i="22"/>
  <c r="G151" i="22"/>
  <c r="F151" i="22"/>
  <c r="E151" i="22"/>
  <c r="D151" i="22"/>
  <c r="C151" i="22"/>
  <c r="B151" i="22"/>
  <c r="Y150" i="22"/>
  <c r="X150" i="22"/>
  <c r="W150" i="22"/>
  <c r="V150" i="22"/>
  <c r="U150" i="22"/>
  <c r="T150" i="22"/>
  <c r="S150" i="22"/>
  <c r="R150" i="22"/>
  <c r="Q150" i="22"/>
  <c r="P150" i="22"/>
  <c r="O150" i="22"/>
  <c r="N150" i="22"/>
  <c r="M150" i="22"/>
  <c r="L150" i="22"/>
  <c r="K150" i="22"/>
  <c r="J150" i="22"/>
  <c r="I150" i="22"/>
  <c r="H150" i="22"/>
  <c r="G150" i="22"/>
  <c r="F150" i="22"/>
  <c r="E150" i="22"/>
  <c r="D150" i="22"/>
  <c r="C150" i="22"/>
  <c r="B150" i="22"/>
  <c r="Y149" i="22"/>
  <c r="X149" i="22"/>
  <c r="W149" i="22"/>
  <c r="V149" i="22"/>
  <c r="U149" i="22"/>
  <c r="T149" i="22"/>
  <c r="S149" i="22"/>
  <c r="R149" i="22"/>
  <c r="Q149" i="22"/>
  <c r="P149" i="22"/>
  <c r="O149" i="22"/>
  <c r="N149" i="22"/>
  <c r="M149" i="22"/>
  <c r="L149" i="22"/>
  <c r="K149" i="22"/>
  <c r="J149" i="22"/>
  <c r="I149" i="22"/>
  <c r="H149" i="22"/>
  <c r="G149" i="22"/>
  <c r="F149" i="22"/>
  <c r="E149" i="22"/>
  <c r="D149" i="22"/>
  <c r="C149" i="22"/>
  <c r="B149" i="22"/>
  <c r="Y148" i="22"/>
  <c r="Y146" i="22" s="1"/>
  <c r="X148" i="22"/>
  <c r="W148" i="22"/>
  <c r="V148" i="22"/>
  <c r="U148" i="22"/>
  <c r="T148" i="22"/>
  <c r="S148" i="22"/>
  <c r="R148" i="22"/>
  <c r="Q148" i="22"/>
  <c r="P148" i="22"/>
  <c r="O148" i="22"/>
  <c r="N148" i="22"/>
  <c r="N146" i="22" s="1"/>
  <c r="M148" i="22"/>
  <c r="L148" i="22"/>
  <c r="K148" i="22"/>
  <c r="J148" i="22"/>
  <c r="I148" i="22"/>
  <c r="H148" i="22"/>
  <c r="H146" i="22" s="1"/>
  <c r="G148" i="22"/>
  <c r="F148" i="22"/>
  <c r="F146" i="22" s="1"/>
  <c r="E148" i="22"/>
  <c r="E146" i="22" s="1"/>
  <c r="D148" i="22"/>
  <c r="C148" i="22"/>
  <c r="C146" i="22" s="1"/>
  <c r="B148" i="22"/>
  <c r="Y147" i="22"/>
  <c r="X147" i="22"/>
  <c r="X146" i="22" s="1"/>
  <c r="W147" i="22"/>
  <c r="W146" i="22" s="1"/>
  <c r="V147" i="22"/>
  <c r="U147" i="22"/>
  <c r="U146" i="22" s="1"/>
  <c r="T147" i="22"/>
  <c r="S147" i="22"/>
  <c r="R147" i="22"/>
  <c r="Q147" i="22"/>
  <c r="Q146" i="22" s="1"/>
  <c r="P147" i="22"/>
  <c r="O147" i="22"/>
  <c r="N147" i="22"/>
  <c r="M147" i="22"/>
  <c r="L147" i="22"/>
  <c r="L146" i="22" s="1"/>
  <c r="K147" i="22"/>
  <c r="K146" i="22" s="1"/>
  <c r="J147" i="22"/>
  <c r="J146" i="22" s="1"/>
  <c r="I147" i="22"/>
  <c r="I146" i="22" s="1"/>
  <c r="H147" i="22"/>
  <c r="G147" i="22"/>
  <c r="G146" i="22" s="1"/>
  <c r="F147" i="22"/>
  <c r="E147" i="22"/>
  <c r="D147" i="22"/>
  <c r="D146" i="22" s="1"/>
  <c r="C147" i="22"/>
  <c r="B147" i="22"/>
  <c r="B146" i="22" s="1"/>
  <c r="V146" i="22"/>
  <c r="T146" i="22"/>
  <c r="M146" i="22"/>
  <c r="Y143" i="22"/>
  <c r="X143" i="22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Y142" i="22"/>
  <c r="X142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Y140" i="22"/>
  <c r="X140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Y139" i="22"/>
  <c r="X139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Y138" i="22"/>
  <c r="X138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Y137" i="22"/>
  <c r="X137" i="22"/>
  <c r="W137" i="22"/>
  <c r="V137" i="22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Y136" i="22"/>
  <c r="X136" i="22"/>
  <c r="W136" i="22"/>
  <c r="V136" i="22"/>
  <c r="U136" i="22"/>
  <c r="T136" i="22"/>
  <c r="S136" i="22"/>
  <c r="R136" i="22"/>
  <c r="Q136" i="22"/>
  <c r="P136" i="22"/>
  <c r="O136" i="22"/>
  <c r="N136" i="22"/>
  <c r="M136" i="22"/>
  <c r="L136" i="22"/>
  <c r="K136" i="22"/>
  <c r="J136" i="22"/>
  <c r="I136" i="22"/>
  <c r="H136" i="22"/>
  <c r="G136" i="22"/>
  <c r="F136" i="22"/>
  <c r="E136" i="22"/>
  <c r="D136" i="22"/>
  <c r="C136" i="22"/>
  <c r="B136" i="22"/>
  <c r="Y135" i="22"/>
  <c r="X135" i="22"/>
  <c r="W135" i="22"/>
  <c r="V135" i="22"/>
  <c r="U135" i="22"/>
  <c r="T135" i="22"/>
  <c r="S135" i="22"/>
  <c r="R135" i="22"/>
  <c r="Q135" i="22"/>
  <c r="P135" i="22"/>
  <c r="O135" i="22"/>
  <c r="N135" i="22"/>
  <c r="M135" i="22"/>
  <c r="L135" i="22"/>
  <c r="K135" i="22"/>
  <c r="J135" i="22"/>
  <c r="I135" i="22"/>
  <c r="H135" i="22"/>
  <c r="G135" i="22"/>
  <c r="F135" i="22"/>
  <c r="E135" i="22"/>
  <c r="D135" i="22"/>
  <c r="C135" i="22"/>
  <c r="B135" i="22"/>
  <c r="Y134" i="22"/>
  <c r="X134" i="22"/>
  <c r="W134" i="22"/>
  <c r="V134" i="22"/>
  <c r="U134" i="22"/>
  <c r="T134" i="22"/>
  <c r="S134" i="22"/>
  <c r="R134" i="22"/>
  <c r="Q134" i="22"/>
  <c r="P134" i="22"/>
  <c r="O134" i="22"/>
  <c r="N134" i="22"/>
  <c r="M134" i="22"/>
  <c r="L134" i="22"/>
  <c r="K134" i="22"/>
  <c r="J134" i="22"/>
  <c r="I134" i="22"/>
  <c r="H134" i="22"/>
  <c r="G134" i="22"/>
  <c r="F134" i="22"/>
  <c r="E134" i="22"/>
  <c r="D134" i="22"/>
  <c r="C134" i="22"/>
  <c r="B134" i="22"/>
  <c r="Y133" i="22"/>
  <c r="X133" i="22"/>
  <c r="W133" i="22"/>
  <c r="V133" i="22"/>
  <c r="U133" i="22"/>
  <c r="T133" i="22"/>
  <c r="S133" i="22"/>
  <c r="R133" i="22"/>
  <c r="Q133" i="22"/>
  <c r="P133" i="22"/>
  <c r="O133" i="22"/>
  <c r="N133" i="22"/>
  <c r="M133" i="22"/>
  <c r="L133" i="22"/>
  <c r="K133" i="22"/>
  <c r="J133" i="22"/>
  <c r="I133" i="22"/>
  <c r="H133" i="22"/>
  <c r="G133" i="22"/>
  <c r="F133" i="22"/>
  <c r="E133" i="22"/>
  <c r="D133" i="22"/>
  <c r="C133" i="22"/>
  <c r="B133" i="22"/>
  <c r="Y119" i="22"/>
  <c r="X119" i="22"/>
  <c r="W119" i="22"/>
  <c r="V119" i="22"/>
  <c r="U119" i="22"/>
  <c r="T119" i="22"/>
  <c r="S119" i="22"/>
  <c r="R119" i="22"/>
  <c r="Q119" i="22"/>
  <c r="P119" i="22"/>
  <c r="O119" i="22"/>
  <c r="N119" i="22"/>
  <c r="M119" i="22"/>
  <c r="L119" i="22"/>
  <c r="K119" i="22"/>
  <c r="J119" i="22"/>
  <c r="I119" i="22"/>
  <c r="H119" i="22"/>
  <c r="G119" i="22"/>
  <c r="F119" i="22"/>
  <c r="E119" i="22"/>
  <c r="D119" i="22"/>
  <c r="C119" i="22"/>
  <c r="B119" i="22"/>
  <c r="Y110" i="22"/>
  <c r="X110" i="22"/>
  <c r="W110" i="22"/>
  <c r="V110" i="22"/>
  <c r="U110" i="22"/>
  <c r="T110" i="22"/>
  <c r="S110" i="22"/>
  <c r="R110" i="22"/>
  <c r="Q110" i="22"/>
  <c r="P110" i="22"/>
  <c r="O110" i="22"/>
  <c r="N110" i="22"/>
  <c r="M110" i="22"/>
  <c r="L110" i="22"/>
  <c r="K110" i="22"/>
  <c r="J110" i="22"/>
  <c r="I110" i="22"/>
  <c r="H110" i="22"/>
  <c r="G110" i="22"/>
  <c r="F110" i="22"/>
  <c r="E110" i="22"/>
  <c r="D110" i="22"/>
  <c r="C110" i="22"/>
  <c r="B110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Y79" i="22"/>
  <c r="X79" i="22"/>
  <c r="W79" i="22"/>
  <c r="V79" i="22"/>
  <c r="U79" i="22"/>
  <c r="T79" i="22"/>
  <c r="S79" i="22"/>
  <c r="R79" i="22"/>
  <c r="Q79" i="22"/>
  <c r="P79" i="22"/>
  <c r="O79" i="22"/>
  <c r="N79" i="22"/>
  <c r="M79" i="22"/>
  <c r="L79" i="22"/>
  <c r="K79" i="22"/>
  <c r="J79" i="22"/>
  <c r="I79" i="22"/>
  <c r="H79" i="22"/>
  <c r="G79" i="22"/>
  <c r="F79" i="22"/>
  <c r="E79" i="22"/>
  <c r="D79" i="22"/>
  <c r="C79" i="22"/>
  <c r="B79" i="22"/>
  <c r="Y60" i="22"/>
  <c r="X60" i="22"/>
  <c r="W60" i="22"/>
  <c r="V60" i="22"/>
  <c r="U60" i="22"/>
  <c r="T60" i="22"/>
  <c r="S60" i="22"/>
  <c r="R60" i="22"/>
  <c r="Q60" i="22"/>
  <c r="P60" i="22"/>
  <c r="O60" i="22"/>
  <c r="N60" i="22"/>
  <c r="M60" i="22"/>
  <c r="L60" i="22"/>
  <c r="K60" i="22"/>
  <c r="J60" i="22"/>
  <c r="I60" i="22"/>
  <c r="H60" i="22"/>
  <c r="G60" i="22"/>
  <c r="F60" i="22"/>
  <c r="E60" i="22"/>
  <c r="D60" i="22"/>
  <c r="C60" i="22"/>
  <c r="B60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Y214" i="21"/>
  <c r="X214" i="21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Y212" i="21"/>
  <c r="X212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Y210" i="21"/>
  <c r="X210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Y209" i="21"/>
  <c r="X209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Y208" i="21"/>
  <c r="X208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Y207" i="21"/>
  <c r="X207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Y206" i="21"/>
  <c r="X206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Y200" i="21"/>
  <c r="X200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Y199" i="21"/>
  <c r="X199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Y198" i="21"/>
  <c r="X198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Y197" i="21"/>
  <c r="X197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Y196" i="21"/>
  <c r="X196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Y195" i="21"/>
  <c r="X195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Y191" i="21"/>
  <c r="X191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Y190" i="21"/>
  <c r="X190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Y189" i="21"/>
  <c r="X189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Y188" i="21"/>
  <c r="X188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Y187" i="21"/>
  <c r="X187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Y186" i="21"/>
  <c r="X186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Y185" i="21"/>
  <c r="X185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Y184" i="21"/>
  <c r="X184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Y178" i="21"/>
  <c r="X178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Y177" i="21"/>
  <c r="X177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Y176" i="21"/>
  <c r="X176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B165" i="21" s="1"/>
  <c r="Y174" i="21"/>
  <c r="X174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Y173" i="21"/>
  <c r="X173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Y172" i="21"/>
  <c r="X172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X171" i="21"/>
  <c r="Y170" i="21"/>
  <c r="X170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Y169" i="21"/>
  <c r="X169" i="21"/>
  <c r="X165" i="21" s="1"/>
  <c r="W169" i="21"/>
  <c r="W165" i="21" s="1"/>
  <c r="V169" i="21"/>
  <c r="U169" i="21"/>
  <c r="T169" i="21"/>
  <c r="S169" i="21"/>
  <c r="R169" i="21"/>
  <c r="Q169" i="21"/>
  <c r="P169" i="2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C169" i="21"/>
  <c r="B169" i="21"/>
  <c r="Y168" i="21"/>
  <c r="X168" i="21"/>
  <c r="W168" i="21"/>
  <c r="V168" i="21"/>
  <c r="U168" i="21"/>
  <c r="T168" i="21"/>
  <c r="T165" i="21" s="1"/>
  <c r="S168" i="21"/>
  <c r="R168" i="21"/>
  <c r="R165" i="21" s="1"/>
  <c r="Q168" i="21"/>
  <c r="P168" i="21"/>
  <c r="O168" i="21"/>
  <c r="N168" i="21"/>
  <c r="M168" i="21"/>
  <c r="L168" i="21"/>
  <c r="K168" i="21"/>
  <c r="J168" i="21"/>
  <c r="I168" i="21"/>
  <c r="H168" i="21"/>
  <c r="G168" i="21"/>
  <c r="F168" i="21"/>
  <c r="E168" i="21"/>
  <c r="D168" i="21"/>
  <c r="C168" i="21"/>
  <c r="B168" i="21"/>
  <c r="Y167" i="21"/>
  <c r="X167" i="21"/>
  <c r="W167" i="21"/>
  <c r="V167" i="21"/>
  <c r="U167" i="21"/>
  <c r="T167" i="21"/>
  <c r="S167" i="21"/>
  <c r="R167" i="21"/>
  <c r="Q167" i="21"/>
  <c r="P167" i="21"/>
  <c r="P165" i="21" s="1"/>
  <c r="O167" i="21"/>
  <c r="O165" i="21" s="1"/>
  <c r="N167" i="21"/>
  <c r="M167" i="21"/>
  <c r="L167" i="21"/>
  <c r="K167" i="21"/>
  <c r="J167" i="21"/>
  <c r="I167" i="21"/>
  <c r="H167" i="21"/>
  <c r="G167" i="21"/>
  <c r="F167" i="21"/>
  <c r="E167" i="21"/>
  <c r="D167" i="21"/>
  <c r="C167" i="21"/>
  <c r="B167" i="21"/>
  <c r="Y166" i="21"/>
  <c r="X166" i="21"/>
  <c r="W166" i="21"/>
  <c r="V166" i="21"/>
  <c r="U166" i="21"/>
  <c r="T166" i="21"/>
  <c r="S166" i="21"/>
  <c r="R166" i="21"/>
  <c r="Q166" i="21"/>
  <c r="P166" i="21"/>
  <c r="O166" i="21"/>
  <c r="N166" i="21"/>
  <c r="M166" i="21"/>
  <c r="M165" i="21" s="1"/>
  <c r="L166" i="21"/>
  <c r="L165" i="21" s="1"/>
  <c r="K166" i="21"/>
  <c r="K165" i="21" s="1"/>
  <c r="J166" i="21"/>
  <c r="J165" i="21" s="1"/>
  <c r="I166" i="21"/>
  <c r="H166" i="21"/>
  <c r="H165" i="21" s="1"/>
  <c r="G166" i="21"/>
  <c r="G165" i="21" s="1"/>
  <c r="F166" i="21"/>
  <c r="E166" i="21"/>
  <c r="E165" i="21" s="1"/>
  <c r="D166" i="21"/>
  <c r="D165" i="21" s="1"/>
  <c r="C166" i="21"/>
  <c r="C165" i="21" s="1"/>
  <c r="B166" i="21"/>
  <c r="U165" i="21"/>
  <c r="S165" i="21"/>
  <c r="Y162" i="21"/>
  <c r="X162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Y161" i="21"/>
  <c r="X161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Y159" i="21"/>
  <c r="X159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Y158" i="21"/>
  <c r="X158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Y156" i="21"/>
  <c r="X156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Y151" i="21"/>
  <c r="X151" i="21"/>
  <c r="W151" i="21"/>
  <c r="V151" i="21"/>
  <c r="V146" i="21" s="1"/>
  <c r="U151" i="21"/>
  <c r="T151" i="21"/>
  <c r="T146" i="21" s="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Y150" i="21"/>
  <c r="X150" i="21"/>
  <c r="W150" i="21"/>
  <c r="V150" i="21"/>
  <c r="U150" i="21"/>
  <c r="T150" i="21"/>
  <c r="S150" i="21"/>
  <c r="R150" i="21"/>
  <c r="R146" i="21" s="1"/>
  <c r="Q150" i="21"/>
  <c r="P150" i="21"/>
  <c r="P146" i="21" s="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Y149" i="21"/>
  <c r="X149" i="21"/>
  <c r="W149" i="21"/>
  <c r="V149" i="21"/>
  <c r="U149" i="21"/>
  <c r="T149" i="21"/>
  <c r="S149" i="21"/>
  <c r="R149" i="21"/>
  <c r="Q149" i="21"/>
  <c r="P149" i="21"/>
  <c r="O149" i="21"/>
  <c r="N149" i="21"/>
  <c r="N146" i="21" s="1"/>
  <c r="M149" i="21"/>
  <c r="M146" i="21" s="1"/>
  <c r="L149" i="21"/>
  <c r="L146" i="21" s="1"/>
  <c r="K149" i="21"/>
  <c r="J149" i="21"/>
  <c r="I149" i="21"/>
  <c r="H149" i="21"/>
  <c r="G149" i="21"/>
  <c r="F149" i="21"/>
  <c r="E149" i="21"/>
  <c r="D149" i="21"/>
  <c r="C149" i="21"/>
  <c r="B149" i="21"/>
  <c r="Y148" i="21"/>
  <c r="Y146" i="21" s="1"/>
  <c r="X148" i="21"/>
  <c r="W148" i="21"/>
  <c r="W146" i="21" s="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K146" i="21" s="1"/>
  <c r="J148" i="21"/>
  <c r="J146" i="21" s="1"/>
  <c r="I148" i="21"/>
  <c r="I146" i="21" s="1"/>
  <c r="H148" i="21"/>
  <c r="H146" i="21" s="1"/>
  <c r="G148" i="21"/>
  <c r="F148" i="21"/>
  <c r="E148" i="21"/>
  <c r="D148" i="21"/>
  <c r="C148" i="21"/>
  <c r="B148" i="21"/>
  <c r="Y147" i="21"/>
  <c r="X147" i="21"/>
  <c r="W147" i="21"/>
  <c r="V147" i="21"/>
  <c r="U147" i="21"/>
  <c r="U146" i="21" s="1"/>
  <c r="T147" i="21"/>
  <c r="S147" i="21"/>
  <c r="S146" i="21" s="1"/>
  <c r="R147" i="21"/>
  <c r="Q147" i="21"/>
  <c r="P147" i="21"/>
  <c r="O147" i="21"/>
  <c r="N147" i="21"/>
  <c r="M147" i="21"/>
  <c r="L147" i="21"/>
  <c r="K147" i="21"/>
  <c r="J147" i="21"/>
  <c r="I147" i="21"/>
  <c r="H147" i="21"/>
  <c r="G147" i="21"/>
  <c r="G146" i="21" s="1"/>
  <c r="F147" i="21"/>
  <c r="F146" i="21" s="1"/>
  <c r="E147" i="21"/>
  <c r="E146" i="21" s="1"/>
  <c r="D147" i="21"/>
  <c r="D146" i="21" s="1"/>
  <c r="C147" i="21"/>
  <c r="C146" i="21" s="1"/>
  <c r="B147" i="21"/>
  <c r="X146" i="21"/>
  <c r="Q146" i="21"/>
  <c r="O146" i="21"/>
  <c r="B146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Y136" i="21"/>
  <c r="X136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Y135" i="21"/>
  <c r="X135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Y134" i="21"/>
  <c r="X134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Y119" i="21"/>
  <c r="Y213" i="21" s="1"/>
  <c r="X119" i="21"/>
  <c r="X213" i="21" s="1"/>
  <c r="W119" i="21"/>
  <c r="V119" i="21"/>
  <c r="U119" i="21"/>
  <c r="U213" i="21" s="1"/>
  <c r="T119" i="21"/>
  <c r="T213" i="21" s="1"/>
  <c r="S119" i="21"/>
  <c r="R119" i="21"/>
  <c r="R213" i="21" s="1"/>
  <c r="Q119" i="21"/>
  <c r="Q213" i="21" s="1"/>
  <c r="P119" i="21"/>
  <c r="P213" i="21" s="1"/>
  <c r="O119" i="21"/>
  <c r="N119" i="21"/>
  <c r="M119" i="21"/>
  <c r="M213" i="21" s="1"/>
  <c r="L119" i="21"/>
  <c r="L213" i="21" s="1"/>
  <c r="K119" i="21"/>
  <c r="J119" i="21"/>
  <c r="J213" i="21" s="1"/>
  <c r="I119" i="21"/>
  <c r="I213" i="21" s="1"/>
  <c r="H119" i="21"/>
  <c r="H213" i="21" s="1"/>
  <c r="G119" i="21"/>
  <c r="F119" i="21"/>
  <c r="E119" i="21"/>
  <c r="E213" i="21" s="1"/>
  <c r="D119" i="21"/>
  <c r="D213" i="21" s="1"/>
  <c r="C119" i="21"/>
  <c r="B119" i="21"/>
  <c r="B213" i="21" s="1"/>
  <c r="Y110" i="21"/>
  <c r="Y211" i="21" s="1"/>
  <c r="X110" i="21"/>
  <c r="X211" i="21" s="1"/>
  <c r="W110" i="21"/>
  <c r="V110" i="21"/>
  <c r="V211" i="21" s="1"/>
  <c r="U110" i="21"/>
  <c r="U211" i="21" s="1"/>
  <c r="U205" i="21" s="1"/>
  <c r="T110" i="21"/>
  <c r="T211" i="21" s="1"/>
  <c r="S110" i="21"/>
  <c r="R110" i="21"/>
  <c r="R211" i="21" s="1"/>
  <c r="R205" i="21" s="1"/>
  <c r="Q110" i="21"/>
  <c r="Q211" i="21" s="1"/>
  <c r="Q205" i="21" s="1"/>
  <c r="P110" i="21"/>
  <c r="P211" i="21" s="1"/>
  <c r="O110" i="21"/>
  <c r="N110" i="21"/>
  <c r="N211" i="21" s="1"/>
  <c r="M110" i="21"/>
  <c r="M211" i="21" s="1"/>
  <c r="L110" i="21"/>
  <c r="L211" i="21" s="1"/>
  <c r="K110" i="21"/>
  <c r="J110" i="21"/>
  <c r="J211" i="21" s="1"/>
  <c r="J205" i="21" s="1"/>
  <c r="I110" i="21"/>
  <c r="I211" i="21" s="1"/>
  <c r="I205" i="21" s="1"/>
  <c r="H110" i="21"/>
  <c r="H211" i="21" s="1"/>
  <c r="G110" i="21"/>
  <c r="F110" i="21"/>
  <c r="F211" i="21" s="1"/>
  <c r="E110" i="21"/>
  <c r="E211" i="21" s="1"/>
  <c r="D110" i="21"/>
  <c r="D211" i="21" s="1"/>
  <c r="C110" i="21"/>
  <c r="B110" i="21"/>
  <c r="B211" i="21" s="1"/>
  <c r="Y89" i="21"/>
  <c r="Y203" i="21" s="1"/>
  <c r="X89" i="21"/>
  <c r="X203" i="21" s="1"/>
  <c r="W89" i="21"/>
  <c r="W203" i="21" s="1"/>
  <c r="V89" i="21"/>
  <c r="V203" i="21" s="1"/>
  <c r="U89" i="21"/>
  <c r="U203" i="21" s="1"/>
  <c r="T89" i="21"/>
  <c r="T203" i="21" s="1"/>
  <c r="S89" i="21"/>
  <c r="S203" i="21" s="1"/>
  <c r="R89" i="21"/>
  <c r="R203" i="21" s="1"/>
  <c r="Q89" i="21"/>
  <c r="Q203" i="21" s="1"/>
  <c r="P89" i="21"/>
  <c r="P203" i="21" s="1"/>
  <c r="O89" i="21"/>
  <c r="O203" i="21" s="1"/>
  <c r="N89" i="21"/>
  <c r="N203" i="21" s="1"/>
  <c r="M89" i="21"/>
  <c r="M203" i="21" s="1"/>
  <c r="L89" i="21"/>
  <c r="L203" i="21" s="1"/>
  <c r="K89" i="21"/>
  <c r="K203" i="21" s="1"/>
  <c r="J89" i="21"/>
  <c r="J203" i="21" s="1"/>
  <c r="I89" i="21"/>
  <c r="I203" i="21" s="1"/>
  <c r="H89" i="21"/>
  <c r="H203" i="21" s="1"/>
  <c r="G89" i="21"/>
  <c r="G203" i="21" s="1"/>
  <c r="F89" i="21"/>
  <c r="F203" i="21" s="1"/>
  <c r="E89" i="21"/>
  <c r="E203" i="21" s="1"/>
  <c r="D89" i="21"/>
  <c r="D203" i="21" s="1"/>
  <c r="C89" i="21"/>
  <c r="C203" i="21" s="1"/>
  <c r="B89" i="21"/>
  <c r="B203" i="21" s="1"/>
  <c r="Y79" i="21"/>
  <c r="Y202" i="21" s="1"/>
  <c r="X79" i="21"/>
  <c r="X202" i="21" s="1"/>
  <c r="W79" i="21"/>
  <c r="W202" i="21" s="1"/>
  <c r="V79" i="21"/>
  <c r="V202" i="21" s="1"/>
  <c r="U79" i="21"/>
  <c r="U202" i="21" s="1"/>
  <c r="T79" i="21"/>
  <c r="T202" i="21" s="1"/>
  <c r="S79" i="21"/>
  <c r="S202" i="21" s="1"/>
  <c r="R79" i="21"/>
  <c r="R202" i="21" s="1"/>
  <c r="Q79" i="21"/>
  <c r="Q202" i="21" s="1"/>
  <c r="P79" i="21"/>
  <c r="P202" i="21" s="1"/>
  <c r="O79" i="21"/>
  <c r="O202" i="21" s="1"/>
  <c r="N79" i="21"/>
  <c r="N202" i="21" s="1"/>
  <c r="M79" i="21"/>
  <c r="M202" i="21" s="1"/>
  <c r="L79" i="21"/>
  <c r="L202" i="21" s="1"/>
  <c r="K79" i="21"/>
  <c r="K202" i="21" s="1"/>
  <c r="J79" i="21"/>
  <c r="J202" i="21" s="1"/>
  <c r="I79" i="21"/>
  <c r="I202" i="21" s="1"/>
  <c r="H79" i="21"/>
  <c r="H202" i="21" s="1"/>
  <c r="G79" i="21"/>
  <c r="G202" i="21" s="1"/>
  <c r="F79" i="21"/>
  <c r="F202" i="21" s="1"/>
  <c r="E79" i="21"/>
  <c r="E202" i="21" s="1"/>
  <c r="D79" i="21"/>
  <c r="D202" i="21" s="1"/>
  <c r="C79" i="21"/>
  <c r="C202" i="21" s="1"/>
  <c r="B79" i="21"/>
  <c r="B202" i="21" s="1"/>
  <c r="Y60" i="21"/>
  <c r="Y201" i="21" s="1"/>
  <c r="X60" i="21"/>
  <c r="X201" i="21" s="1"/>
  <c r="W60" i="21"/>
  <c r="W201" i="21" s="1"/>
  <c r="W194" i="21" s="1"/>
  <c r="V60" i="21"/>
  <c r="V201" i="21" s="1"/>
  <c r="U60" i="21"/>
  <c r="U201" i="21" s="1"/>
  <c r="T60" i="21"/>
  <c r="T201" i="21" s="1"/>
  <c r="S60" i="21"/>
  <c r="S201" i="21" s="1"/>
  <c r="R60" i="21"/>
  <c r="R201" i="21" s="1"/>
  <c r="Q60" i="21"/>
  <c r="Q201" i="21" s="1"/>
  <c r="P60" i="21"/>
  <c r="P201" i="21" s="1"/>
  <c r="O60" i="21"/>
  <c r="O201" i="21" s="1"/>
  <c r="N60" i="21"/>
  <c r="N201" i="21" s="1"/>
  <c r="M60" i="21"/>
  <c r="M201" i="21" s="1"/>
  <c r="L60" i="21"/>
  <c r="L201" i="21" s="1"/>
  <c r="K60" i="21"/>
  <c r="K201" i="21" s="1"/>
  <c r="J60" i="21"/>
  <c r="J201" i="21" s="1"/>
  <c r="I60" i="21"/>
  <c r="I201" i="21" s="1"/>
  <c r="H60" i="21"/>
  <c r="H201" i="21" s="1"/>
  <c r="G60" i="21"/>
  <c r="G201" i="21" s="1"/>
  <c r="G194" i="21" s="1"/>
  <c r="F60" i="21"/>
  <c r="F201" i="21" s="1"/>
  <c r="F194" i="21" s="1"/>
  <c r="E60" i="21"/>
  <c r="E201" i="21" s="1"/>
  <c r="D60" i="21"/>
  <c r="D201" i="21" s="1"/>
  <c r="C60" i="21"/>
  <c r="C201" i="21" s="1"/>
  <c r="B60" i="21"/>
  <c r="B201" i="21" s="1"/>
  <c r="Y33" i="21"/>
  <c r="Y192" i="21" s="1"/>
  <c r="X33" i="21"/>
  <c r="X192" i="21" s="1"/>
  <c r="W33" i="21"/>
  <c r="W192" i="21" s="1"/>
  <c r="V33" i="21"/>
  <c r="V192" i="21" s="1"/>
  <c r="U33" i="21"/>
  <c r="U192" i="21" s="1"/>
  <c r="T33" i="21"/>
  <c r="T192" i="21" s="1"/>
  <c r="S33" i="21"/>
  <c r="S192" i="21" s="1"/>
  <c r="S183" i="21" s="1"/>
  <c r="R33" i="21"/>
  <c r="R192" i="21" s="1"/>
  <c r="Q33" i="21"/>
  <c r="Q192" i="21" s="1"/>
  <c r="P33" i="21"/>
  <c r="P192" i="21" s="1"/>
  <c r="O33" i="21"/>
  <c r="O192" i="21" s="1"/>
  <c r="N33" i="21"/>
  <c r="N192" i="21" s="1"/>
  <c r="M33" i="21"/>
  <c r="M192" i="21" s="1"/>
  <c r="L33" i="21"/>
  <c r="L192" i="21" s="1"/>
  <c r="K33" i="21"/>
  <c r="K192" i="21" s="1"/>
  <c r="J33" i="21"/>
  <c r="J192" i="21" s="1"/>
  <c r="I33" i="21"/>
  <c r="I192" i="21" s="1"/>
  <c r="H33" i="21"/>
  <c r="H192" i="21" s="1"/>
  <c r="G33" i="21"/>
  <c r="G192" i="21" s="1"/>
  <c r="F33" i="21"/>
  <c r="F192" i="21" s="1"/>
  <c r="E33" i="21"/>
  <c r="E192" i="21" s="1"/>
  <c r="E183" i="21" s="1"/>
  <c r="D33" i="21"/>
  <c r="D192" i="21" s="1"/>
  <c r="C33" i="21"/>
  <c r="C192" i="21" s="1"/>
  <c r="C183" i="21" s="1"/>
  <c r="B33" i="21"/>
  <c r="B192" i="21" s="1"/>
  <c r="B183" i="21" s="1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Y67" i="20"/>
  <c r="X67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B67" i="20"/>
  <c r="Y66" i="20"/>
  <c r="X66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B66" i="20"/>
  <c r="Y65" i="20"/>
  <c r="X65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B65" i="20"/>
  <c r="Q62" i="20"/>
  <c r="O62" i="20"/>
  <c r="O115" i="4" s="1"/>
  <c r="N62" i="20"/>
  <c r="K62" i="20"/>
  <c r="I62" i="20"/>
  <c r="I115" i="4" s="1"/>
  <c r="O61" i="20"/>
  <c r="M61" i="20"/>
  <c r="G61" i="20"/>
  <c r="Y60" i="20"/>
  <c r="W60" i="20"/>
  <c r="U60" i="20"/>
  <c r="R60" i="20"/>
  <c r="Y58" i="20"/>
  <c r="X58" i="20"/>
  <c r="X42" i="7" s="1"/>
  <c r="W58" i="20"/>
  <c r="V58" i="20"/>
  <c r="V42" i="7" s="1"/>
  <c r="U58" i="20"/>
  <c r="T58" i="20"/>
  <c r="S58" i="20"/>
  <c r="R58" i="20"/>
  <c r="Q58" i="20"/>
  <c r="P58" i="20"/>
  <c r="O58" i="20"/>
  <c r="N58" i="20"/>
  <c r="M58" i="20"/>
  <c r="L58" i="20"/>
  <c r="K58" i="20"/>
  <c r="J58" i="20"/>
  <c r="I58" i="20"/>
  <c r="H58" i="20"/>
  <c r="G58" i="20"/>
  <c r="G42" i="7" s="1"/>
  <c r="F58" i="20"/>
  <c r="E58" i="20"/>
  <c r="D58" i="20"/>
  <c r="C58" i="20"/>
  <c r="B58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K79" i="20" s="1"/>
  <c r="K170" i="4" s="1"/>
  <c r="J54" i="20"/>
  <c r="I54" i="20"/>
  <c r="I79" i="20" s="1"/>
  <c r="I170" i="4" s="1"/>
  <c r="H54" i="20"/>
  <c r="G54" i="20"/>
  <c r="F54" i="20"/>
  <c r="E54" i="20"/>
  <c r="D54" i="20"/>
  <c r="C54" i="20"/>
  <c r="B54" i="20"/>
  <c r="Y53" i="20"/>
  <c r="X53" i="20"/>
  <c r="X51" i="20" s="1"/>
  <c r="X65" i="4" s="1"/>
  <c r="W53" i="20"/>
  <c r="W51" i="20" s="1"/>
  <c r="V53" i="20"/>
  <c r="V51" i="20" s="1"/>
  <c r="U53" i="20"/>
  <c r="T53" i="20"/>
  <c r="T51" i="20" s="1"/>
  <c r="T65" i="4" s="1"/>
  <c r="T138" i="4" s="1"/>
  <c r="S53" i="20"/>
  <c r="R53" i="20"/>
  <c r="Q53" i="20"/>
  <c r="P53" i="20"/>
  <c r="O53" i="20"/>
  <c r="O78" i="20" s="1"/>
  <c r="N53" i="20"/>
  <c r="M53" i="20"/>
  <c r="M78" i="20" s="1"/>
  <c r="L53" i="20"/>
  <c r="K53" i="20"/>
  <c r="J53" i="20"/>
  <c r="I53" i="20"/>
  <c r="H53" i="20"/>
  <c r="G53" i="20"/>
  <c r="G78" i="20" s="1"/>
  <c r="G169" i="4" s="1"/>
  <c r="F53" i="20"/>
  <c r="E53" i="20"/>
  <c r="D53" i="20"/>
  <c r="C53" i="20"/>
  <c r="B53" i="20"/>
  <c r="Y52" i="20"/>
  <c r="X52" i="20"/>
  <c r="W52" i="20"/>
  <c r="V52" i="20"/>
  <c r="U52" i="20"/>
  <c r="T52" i="20"/>
  <c r="S52" i="20"/>
  <c r="R52" i="20"/>
  <c r="R77" i="20" s="1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D51" i="20" s="1"/>
  <c r="D65" i="4" s="1"/>
  <c r="C52" i="20"/>
  <c r="B52" i="20"/>
  <c r="B51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Y26" i="20"/>
  <c r="X26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B26" i="20"/>
  <c r="Y24" i="20"/>
  <c r="X24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Y3" i="20"/>
  <c r="X3" i="20"/>
  <c r="W3" i="20"/>
  <c r="V3" i="20"/>
  <c r="U3" i="20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F13" i="4" s="1"/>
  <c r="E3" i="20"/>
  <c r="D3" i="20"/>
  <c r="C3" i="20"/>
  <c r="B3" i="20"/>
  <c r="Y249" i="19"/>
  <c r="X249" i="19"/>
  <c r="W249" i="19"/>
  <c r="V249" i="19"/>
  <c r="U249" i="19"/>
  <c r="T249" i="19"/>
  <c r="S249" i="19"/>
  <c r="R249" i="19"/>
  <c r="Q249" i="19"/>
  <c r="P249" i="19"/>
  <c r="O249" i="19"/>
  <c r="N249" i="19"/>
  <c r="M249" i="19"/>
  <c r="L249" i="19"/>
  <c r="K249" i="19"/>
  <c r="J249" i="19"/>
  <c r="I249" i="19"/>
  <c r="H249" i="19"/>
  <c r="G249" i="19"/>
  <c r="F249" i="19"/>
  <c r="E249" i="19"/>
  <c r="D249" i="19"/>
  <c r="C249" i="19"/>
  <c r="B249" i="19"/>
  <c r="Y247" i="19"/>
  <c r="X247" i="19"/>
  <c r="W247" i="19"/>
  <c r="V247" i="19"/>
  <c r="U247" i="19"/>
  <c r="T247" i="19"/>
  <c r="S247" i="19"/>
  <c r="R247" i="19"/>
  <c r="Q247" i="19"/>
  <c r="P247" i="19"/>
  <c r="O247" i="19"/>
  <c r="N247" i="19"/>
  <c r="M247" i="19"/>
  <c r="L247" i="19"/>
  <c r="K247" i="19"/>
  <c r="J247" i="19"/>
  <c r="I247" i="19"/>
  <c r="H247" i="19"/>
  <c r="G247" i="19"/>
  <c r="F247" i="19"/>
  <c r="E247" i="19"/>
  <c r="D247" i="19"/>
  <c r="C247" i="19"/>
  <c r="B247" i="19"/>
  <c r="Y245" i="19"/>
  <c r="X245" i="19"/>
  <c r="W245" i="19"/>
  <c r="V245" i="19"/>
  <c r="U245" i="19"/>
  <c r="T245" i="19"/>
  <c r="S245" i="19"/>
  <c r="R245" i="19"/>
  <c r="Q245" i="19"/>
  <c r="P245" i="19"/>
  <c r="O245" i="19"/>
  <c r="N245" i="19"/>
  <c r="M245" i="19"/>
  <c r="L245" i="19"/>
  <c r="K245" i="19"/>
  <c r="J245" i="19"/>
  <c r="I245" i="19"/>
  <c r="H245" i="19"/>
  <c r="G245" i="19"/>
  <c r="F245" i="19"/>
  <c r="E245" i="19"/>
  <c r="D245" i="19"/>
  <c r="C245" i="19"/>
  <c r="B245" i="19"/>
  <c r="Y244" i="19"/>
  <c r="X244" i="19"/>
  <c r="W244" i="19"/>
  <c r="V244" i="19"/>
  <c r="U244" i="19"/>
  <c r="T244" i="19"/>
  <c r="S244" i="19"/>
  <c r="R244" i="19"/>
  <c r="Q244" i="19"/>
  <c r="P244" i="19"/>
  <c r="O244" i="19"/>
  <c r="N244" i="19"/>
  <c r="M244" i="19"/>
  <c r="L244" i="19"/>
  <c r="K244" i="19"/>
  <c r="J244" i="19"/>
  <c r="I244" i="19"/>
  <c r="H244" i="19"/>
  <c r="G244" i="19"/>
  <c r="F244" i="19"/>
  <c r="E244" i="19"/>
  <c r="D244" i="19"/>
  <c r="C244" i="19"/>
  <c r="B244" i="19"/>
  <c r="Y243" i="19"/>
  <c r="X243" i="19"/>
  <c r="W243" i="19"/>
  <c r="V243" i="19"/>
  <c r="U243" i="19"/>
  <c r="T243" i="19"/>
  <c r="S243" i="19"/>
  <c r="R243" i="19"/>
  <c r="Q243" i="19"/>
  <c r="P243" i="19"/>
  <c r="O243" i="19"/>
  <c r="N243" i="19"/>
  <c r="M243" i="19"/>
  <c r="L243" i="19"/>
  <c r="K243" i="19"/>
  <c r="J243" i="19"/>
  <c r="I243" i="19"/>
  <c r="H243" i="19"/>
  <c r="G243" i="19"/>
  <c r="F243" i="19"/>
  <c r="E243" i="19"/>
  <c r="D243" i="19"/>
  <c r="C243" i="19"/>
  <c r="B243" i="19"/>
  <c r="Y242" i="19"/>
  <c r="X242" i="19"/>
  <c r="W242" i="19"/>
  <c r="V242" i="19"/>
  <c r="U242" i="19"/>
  <c r="T242" i="19"/>
  <c r="S242" i="19"/>
  <c r="R242" i="19"/>
  <c r="Q242" i="19"/>
  <c r="P242" i="19"/>
  <c r="O242" i="19"/>
  <c r="N242" i="19"/>
  <c r="M242" i="19"/>
  <c r="L242" i="19"/>
  <c r="K242" i="19"/>
  <c r="J242" i="19"/>
  <c r="I242" i="19"/>
  <c r="H242" i="19"/>
  <c r="G242" i="19"/>
  <c r="F242" i="19"/>
  <c r="E242" i="19"/>
  <c r="D242" i="19"/>
  <c r="C242" i="19"/>
  <c r="B242" i="19"/>
  <c r="Y241" i="19"/>
  <c r="X241" i="19"/>
  <c r="W241" i="19"/>
  <c r="V241" i="19"/>
  <c r="U241" i="19"/>
  <c r="T241" i="19"/>
  <c r="S241" i="19"/>
  <c r="R241" i="19"/>
  <c r="Q241" i="19"/>
  <c r="P241" i="19"/>
  <c r="O241" i="19"/>
  <c r="N241" i="19"/>
  <c r="M241" i="19"/>
  <c r="L241" i="19"/>
  <c r="K241" i="19"/>
  <c r="J241" i="19"/>
  <c r="I241" i="19"/>
  <c r="H241" i="19"/>
  <c r="G241" i="19"/>
  <c r="F241" i="19"/>
  <c r="E241" i="19"/>
  <c r="D241" i="19"/>
  <c r="C241" i="19"/>
  <c r="B241" i="19"/>
  <c r="Y240" i="19"/>
  <c r="X240" i="19"/>
  <c r="W240" i="19"/>
  <c r="V240" i="19"/>
  <c r="U240" i="19"/>
  <c r="T240" i="19"/>
  <c r="S240" i="19"/>
  <c r="R240" i="19"/>
  <c r="Q240" i="19"/>
  <c r="P240" i="19"/>
  <c r="O240" i="19"/>
  <c r="N240" i="19"/>
  <c r="M240" i="19"/>
  <c r="L240" i="19"/>
  <c r="K240" i="19"/>
  <c r="J240" i="19"/>
  <c r="I240" i="19"/>
  <c r="H240" i="19"/>
  <c r="G240" i="19"/>
  <c r="F240" i="19"/>
  <c r="E240" i="19"/>
  <c r="D240" i="19"/>
  <c r="C240" i="19"/>
  <c r="B240" i="19"/>
  <c r="Y238" i="19"/>
  <c r="X238" i="19"/>
  <c r="W238" i="19"/>
  <c r="V238" i="19"/>
  <c r="U238" i="19"/>
  <c r="T238" i="19"/>
  <c r="S238" i="19"/>
  <c r="R238" i="19"/>
  <c r="Q238" i="19"/>
  <c r="P238" i="19"/>
  <c r="O238" i="19"/>
  <c r="N238" i="19"/>
  <c r="M238" i="19"/>
  <c r="L238" i="19"/>
  <c r="K238" i="19"/>
  <c r="J238" i="19"/>
  <c r="I238" i="19"/>
  <c r="H238" i="19"/>
  <c r="G238" i="19"/>
  <c r="F238" i="19"/>
  <c r="E238" i="19"/>
  <c r="D238" i="19"/>
  <c r="C238" i="19"/>
  <c r="B238" i="19"/>
  <c r="Y236" i="19"/>
  <c r="X236" i="19"/>
  <c r="W236" i="19"/>
  <c r="V236" i="19"/>
  <c r="U236" i="19"/>
  <c r="T236" i="19"/>
  <c r="S236" i="19"/>
  <c r="R236" i="19"/>
  <c r="Q236" i="19"/>
  <c r="P236" i="19"/>
  <c r="O236" i="19"/>
  <c r="N236" i="19"/>
  <c r="M236" i="19"/>
  <c r="L236" i="19"/>
  <c r="K236" i="19"/>
  <c r="J236" i="19"/>
  <c r="I236" i="19"/>
  <c r="H236" i="19"/>
  <c r="G236" i="19"/>
  <c r="F236" i="19"/>
  <c r="E236" i="19"/>
  <c r="D236" i="19"/>
  <c r="C236" i="19"/>
  <c r="B236" i="19"/>
  <c r="Y234" i="19"/>
  <c r="X234" i="19"/>
  <c r="W234" i="19"/>
  <c r="V234" i="19"/>
  <c r="U234" i="19"/>
  <c r="T234" i="19"/>
  <c r="S234" i="19"/>
  <c r="R234" i="19"/>
  <c r="Q234" i="19"/>
  <c r="P234" i="19"/>
  <c r="O234" i="19"/>
  <c r="N234" i="19"/>
  <c r="M234" i="19"/>
  <c r="L234" i="19"/>
  <c r="K234" i="19"/>
  <c r="J234" i="19"/>
  <c r="I234" i="19"/>
  <c r="H234" i="19"/>
  <c r="G234" i="19"/>
  <c r="F234" i="19"/>
  <c r="E234" i="19"/>
  <c r="D234" i="19"/>
  <c r="C234" i="19"/>
  <c r="B234" i="19"/>
  <c r="Y233" i="19"/>
  <c r="X233" i="19"/>
  <c r="W233" i="19"/>
  <c r="V233" i="19"/>
  <c r="U233" i="19"/>
  <c r="T233" i="19"/>
  <c r="S233" i="19"/>
  <c r="R233" i="19"/>
  <c r="Q233" i="19"/>
  <c r="P233" i="19"/>
  <c r="O233" i="19"/>
  <c r="N233" i="19"/>
  <c r="M233" i="19"/>
  <c r="L233" i="19"/>
  <c r="K233" i="19"/>
  <c r="J233" i="19"/>
  <c r="I233" i="19"/>
  <c r="H233" i="19"/>
  <c r="G233" i="19"/>
  <c r="F233" i="19"/>
  <c r="E233" i="19"/>
  <c r="D233" i="19"/>
  <c r="C233" i="19"/>
  <c r="B233" i="19"/>
  <c r="Y232" i="19"/>
  <c r="X232" i="19"/>
  <c r="W232" i="19"/>
  <c r="V232" i="19"/>
  <c r="U232" i="19"/>
  <c r="T232" i="19"/>
  <c r="S232" i="19"/>
  <c r="R232" i="19"/>
  <c r="Q232" i="19"/>
  <c r="P232" i="19"/>
  <c r="O232" i="19"/>
  <c r="N232" i="19"/>
  <c r="M232" i="19"/>
  <c r="L232" i="19"/>
  <c r="K232" i="19"/>
  <c r="J232" i="19"/>
  <c r="I232" i="19"/>
  <c r="H232" i="19"/>
  <c r="G232" i="19"/>
  <c r="F232" i="19"/>
  <c r="E232" i="19"/>
  <c r="D232" i="19"/>
  <c r="C232" i="19"/>
  <c r="B232" i="19"/>
  <c r="Y231" i="19"/>
  <c r="X231" i="19"/>
  <c r="W231" i="19"/>
  <c r="V231" i="19"/>
  <c r="U231" i="19"/>
  <c r="T231" i="19"/>
  <c r="S231" i="19"/>
  <c r="R231" i="19"/>
  <c r="Q231" i="19"/>
  <c r="P231" i="19"/>
  <c r="O231" i="19"/>
  <c r="N231" i="19"/>
  <c r="M231" i="19"/>
  <c r="L231" i="19"/>
  <c r="K231" i="19"/>
  <c r="J231" i="19"/>
  <c r="I231" i="19"/>
  <c r="H231" i="19"/>
  <c r="G231" i="19"/>
  <c r="F231" i="19"/>
  <c r="E231" i="19"/>
  <c r="D231" i="19"/>
  <c r="C231" i="19"/>
  <c r="B231" i="19"/>
  <c r="Y230" i="19"/>
  <c r="X230" i="19"/>
  <c r="W230" i="19"/>
  <c r="V230" i="19"/>
  <c r="U230" i="19"/>
  <c r="T230" i="19"/>
  <c r="S230" i="19"/>
  <c r="R230" i="19"/>
  <c r="Q230" i="19"/>
  <c r="P230" i="19"/>
  <c r="O230" i="19"/>
  <c r="N230" i="19"/>
  <c r="M230" i="19"/>
  <c r="L230" i="19"/>
  <c r="K230" i="19"/>
  <c r="J230" i="19"/>
  <c r="I230" i="19"/>
  <c r="H230" i="19"/>
  <c r="G230" i="19"/>
  <c r="F230" i="19"/>
  <c r="E230" i="19"/>
  <c r="D230" i="19"/>
  <c r="C230" i="19"/>
  <c r="B230" i="19"/>
  <c r="Y227" i="19"/>
  <c r="X227" i="19"/>
  <c r="W227" i="19"/>
  <c r="V227" i="19"/>
  <c r="U227" i="19"/>
  <c r="T227" i="19"/>
  <c r="S227" i="19"/>
  <c r="R227" i="19"/>
  <c r="Q227" i="19"/>
  <c r="P227" i="19"/>
  <c r="O227" i="19"/>
  <c r="N227" i="19"/>
  <c r="M227" i="19"/>
  <c r="L227" i="19"/>
  <c r="K227" i="19"/>
  <c r="J227" i="19"/>
  <c r="I227" i="19"/>
  <c r="H227" i="19"/>
  <c r="G227" i="19"/>
  <c r="F227" i="19"/>
  <c r="E227" i="19"/>
  <c r="D227" i="19"/>
  <c r="C227" i="19"/>
  <c r="B227" i="19"/>
  <c r="Y225" i="19"/>
  <c r="X225" i="19"/>
  <c r="W225" i="19"/>
  <c r="V225" i="19"/>
  <c r="U225" i="19"/>
  <c r="T225" i="19"/>
  <c r="S225" i="19"/>
  <c r="R225" i="19"/>
  <c r="Q225" i="19"/>
  <c r="P225" i="19"/>
  <c r="O225" i="19"/>
  <c r="N225" i="19"/>
  <c r="M225" i="19"/>
  <c r="L225" i="19"/>
  <c r="K225" i="19"/>
  <c r="J225" i="19"/>
  <c r="I225" i="19"/>
  <c r="H225" i="19"/>
  <c r="G225" i="19"/>
  <c r="F225" i="19"/>
  <c r="E225" i="19"/>
  <c r="D225" i="19"/>
  <c r="C225" i="19"/>
  <c r="B225" i="19"/>
  <c r="Y224" i="19"/>
  <c r="X224" i="19"/>
  <c r="W224" i="19"/>
  <c r="V224" i="19"/>
  <c r="U224" i="19"/>
  <c r="T224" i="19"/>
  <c r="S224" i="19"/>
  <c r="R224" i="19"/>
  <c r="Q224" i="19"/>
  <c r="P224" i="19"/>
  <c r="O224" i="19"/>
  <c r="N224" i="19"/>
  <c r="M224" i="19"/>
  <c r="L224" i="19"/>
  <c r="K224" i="19"/>
  <c r="J224" i="19"/>
  <c r="I224" i="19"/>
  <c r="H224" i="19"/>
  <c r="G224" i="19"/>
  <c r="F224" i="19"/>
  <c r="E224" i="19"/>
  <c r="D224" i="19"/>
  <c r="C224" i="19"/>
  <c r="B224" i="19"/>
  <c r="Y223" i="19"/>
  <c r="X223" i="19"/>
  <c r="W223" i="19"/>
  <c r="V223" i="19"/>
  <c r="U223" i="19"/>
  <c r="T223" i="19"/>
  <c r="S223" i="19"/>
  <c r="R223" i="19"/>
  <c r="Q223" i="19"/>
  <c r="P223" i="19"/>
  <c r="O223" i="19"/>
  <c r="N223" i="19"/>
  <c r="M223" i="19"/>
  <c r="L223" i="19"/>
  <c r="K223" i="19"/>
  <c r="J223" i="19"/>
  <c r="I223" i="19"/>
  <c r="H223" i="19"/>
  <c r="G223" i="19"/>
  <c r="F223" i="19"/>
  <c r="E223" i="19"/>
  <c r="D223" i="19"/>
  <c r="C223" i="19"/>
  <c r="B223" i="19"/>
  <c r="Y222" i="19"/>
  <c r="X222" i="19"/>
  <c r="W222" i="19"/>
  <c r="V222" i="19"/>
  <c r="U222" i="19"/>
  <c r="T222" i="19"/>
  <c r="S222" i="19"/>
  <c r="R222" i="19"/>
  <c r="Q222" i="19"/>
  <c r="P222" i="19"/>
  <c r="O222" i="19"/>
  <c r="N222" i="19"/>
  <c r="M222" i="19"/>
  <c r="L222" i="19"/>
  <c r="K222" i="19"/>
  <c r="J222" i="19"/>
  <c r="I222" i="19"/>
  <c r="H222" i="19"/>
  <c r="G222" i="19"/>
  <c r="F222" i="19"/>
  <c r="E222" i="19"/>
  <c r="D222" i="19"/>
  <c r="C222" i="19"/>
  <c r="B222" i="19"/>
  <c r="Y221" i="19"/>
  <c r="X221" i="19"/>
  <c r="W221" i="19"/>
  <c r="V221" i="19"/>
  <c r="U221" i="19"/>
  <c r="T221" i="19"/>
  <c r="S221" i="19"/>
  <c r="R221" i="19"/>
  <c r="Q221" i="19"/>
  <c r="P221" i="19"/>
  <c r="O221" i="19"/>
  <c r="N221" i="19"/>
  <c r="M221" i="19"/>
  <c r="L221" i="19"/>
  <c r="K221" i="19"/>
  <c r="J221" i="19"/>
  <c r="I221" i="19"/>
  <c r="H221" i="19"/>
  <c r="G221" i="19"/>
  <c r="F221" i="19"/>
  <c r="E221" i="19"/>
  <c r="D221" i="19"/>
  <c r="C221" i="19"/>
  <c r="B221" i="19"/>
  <c r="Y220" i="19"/>
  <c r="X220" i="19"/>
  <c r="W220" i="19"/>
  <c r="V220" i="19"/>
  <c r="U220" i="19"/>
  <c r="T220" i="19"/>
  <c r="S220" i="19"/>
  <c r="R220" i="19"/>
  <c r="Q220" i="19"/>
  <c r="P220" i="19"/>
  <c r="O220" i="19"/>
  <c r="N220" i="19"/>
  <c r="M220" i="19"/>
  <c r="L220" i="19"/>
  <c r="K220" i="19"/>
  <c r="J220" i="19"/>
  <c r="I220" i="19"/>
  <c r="H220" i="19"/>
  <c r="G220" i="19"/>
  <c r="F220" i="19"/>
  <c r="E220" i="19"/>
  <c r="D220" i="19"/>
  <c r="C220" i="19"/>
  <c r="B220" i="19"/>
  <c r="Y219" i="19"/>
  <c r="X219" i="19"/>
  <c r="W219" i="19"/>
  <c r="V219" i="19"/>
  <c r="U219" i="19"/>
  <c r="T219" i="19"/>
  <c r="S219" i="19"/>
  <c r="R219" i="19"/>
  <c r="Q219" i="19"/>
  <c r="P219" i="19"/>
  <c r="O219" i="19"/>
  <c r="N219" i="19"/>
  <c r="M219" i="19"/>
  <c r="L219" i="19"/>
  <c r="K219" i="19"/>
  <c r="J219" i="19"/>
  <c r="I219" i="19"/>
  <c r="H219" i="19"/>
  <c r="G219" i="19"/>
  <c r="F219" i="19"/>
  <c r="E219" i="19"/>
  <c r="D219" i="19"/>
  <c r="C219" i="19"/>
  <c r="B219" i="19"/>
  <c r="Y218" i="19"/>
  <c r="X218" i="19"/>
  <c r="W218" i="19"/>
  <c r="V218" i="19"/>
  <c r="U218" i="19"/>
  <c r="T218" i="19"/>
  <c r="S218" i="19"/>
  <c r="R218" i="19"/>
  <c r="Q218" i="19"/>
  <c r="P218" i="19"/>
  <c r="O218" i="19"/>
  <c r="N218" i="19"/>
  <c r="M218" i="19"/>
  <c r="L218" i="19"/>
  <c r="K218" i="19"/>
  <c r="J218" i="19"/>
  <c r="I218" i="19"/>
  <c r="H218" i="19"/>
  <c r="G218" i="19"/>
  <c r="F218" i="19"/>
  <c r="E218" i="19"/>
  <c r="D218" i="19"/>
  <c r="C218" i="19"/>
  <c r="B218" i="19"/>
  <c r="Y213" i="19"/>
  <c r="X213" i="19"/>
  <c r="W213" i="19"/>
  <c r="V213" i="19"/>
  <c r="U213" i="19"/>
  <c r="T213" i="19"/>
  <c r="S213" i="19"/>
  <c r="R213" i="19"/>
  <c r="Q213" i="19"/>
  <c r="P213" i="19"/>
  <c r="O213" i="19"/>
  <c r="N213" i="19"/>
  <c r="M213" i="19"/>
  <c r="L213" i="19"/>
  <c r="K213" i="19"/>
  <c r="J213" i="19"/>
  <c r="I213" i="19"/>
  <c r="H213" i="19"/>
  <c r="G213" i="19"/>
  <c r="F213" i="19"/>
  <c r="E213" i="19"/>
  <c r="D213" i="19"/>
  <c r="C213" i="19"/>
  <c r="B213" i="19"/>
  <c r="Y212" i="19"/>
  <c r="X212" i="19"/>
  <c r="W212" i="19"/>
  <c r="V212" i="19"/>
  <c r="U212" i="19"/>
  <c r="T212" i="19"/>
  <c r="S212" i="19"/>
  <c r="R212" i="19"/>
  <c r="Q212" i="19"/>
  <c r="P212" i="19"/>
  <c r="O212" i="19"/>
  <c r="N212" i="19"/>
  <c r="M212" i="19"/>
  <c r="L212" i="19"/>
  <c r="K212" i="19"/>
  <c r="J212" i="19"/>
  <c r="I212" i="19"/>
  <c r="H212" i="19"/>
  <c r="G212" i="19"/>
  <c r="F212" i="19"/>
  <c r="E212" i="19"/>
  <c r="D212" i="19"/>
  <c r="C212" i="19"/>
  <c r="B212" i="19"/>
  <c r="Y211" i="19"/>
  <c r="X211" i="19"/>
  <c r="W211" i="19"/>
  <c r="V211" i="19"/>
  <c r="U211" i="19"/>
  <c r="T211" i="19"/>
  <c r="S211" i="19"/>
  <c r="R211" i="19"/>
  <c r="Q211" i="19"/>
  <c r="P211" i="19"/>
  <c r="O211" i="19"/>
  <c r="N211" i="19"/>
  <c r="M211" i="19"/>
  <c r="L211" i="19"/>
  <c r="K211" i="19"/>
  <c r="J211" i="19"/>
  <c r="I211" i="19"/>
  <c r="H211" i="19"/>
  <c r="G211" i="19"/>
  <c r="F211" i="19"/>
  <c r="E211" i="19"/>
  <c r="D211" i="19"/>
  <c r="C211" i="19"/>
  <c r="B211" i="19"/>
  <c r="Y210" i="19"/>
  <c r="X210" i="19"/>
  <c r="W210" i="19"/>
  <c r="V210" i="19"/>
  <c r="U210" i="19"/>
  <c r="T210" i="19"/>
  <c r="S210" i="19"/>
  <c r="R210" i="19"/>
  <c r="Q210" i="19"/>
  <c r="P210" i="19"/>
  <c r="O210" i="19"/>
  <c r="N210" i="19"/>
  <c r="M210" i="19"/>
  <c r="L210" i="19"/>
  <c r="K210" i="19"/>
  <c r="J210" i="19"/>
  <c r="I210" i="19"/>
  <c r="H210" i="19"/>
  <c r="G210" i="19"/>
  <c r="F210" i="19"/>
  <c r="F197" i="19" s="1"/>
  <c r="E210" i="19"/>
  <c r="D210" i="19"/>
  <c r="C210" i="19"/>
  <c r="B210" i="19"/>
  <c r="Y208" i="19"/>
  <c r="X208" i="19"/>
  <c r="W208" i="19"/>
  <c r="V208" i="19"/>
  <c r="U208" i="19"/>
  <c r="T208" i="19"/>
  <c r="S208" i="19"/>
  <c r="R208" i="19"/>
  <c r="Q208" i="19"/>
  <c r="P208" i="19"/>
  <c r="O208" i="19"/>
  <c r="N208" i="19"/>
  <c r="M208" i="19"/>
  <c r="L208" i="19"/>
  <c r="K208" i="19"/>
  <c r="J208" i="19"/>
  <c r="I208" i="19"/>
  <c r="H208" i="19"/>
  <c r="G208" i="19"/>
  <c r="F208" i="19"/>
  <c r="E208" i="19"/>
  <c r="D208" i="19"/>
  <c r="C208" i="19"/>
  <c r="B208" i="19"/>
  <c r="B197" i="19" s="1"/>
  <c r="Y207" i="19"/>
  <c r="X207" i="19"/>
  <c r="W207" i="19"/>
  <c r="V207" i="19"/>
  <c r="U207" i="19"/>
  <c r="T207" i="19"/>
  <c r="S207" i="19"/>
  <c r="R207" i="19"/>
  <c r="Q207" i="19"/>
  <c r="P207" i="19"/>
  <c r="O207" i="19"/>
  <c r="N207" i="19"/>
  <c r="M207" i="19"/>
  <c r="L207" i="19"/>
  <c r="K207" i="19"/>
  <c r="J207" i="19"/>
  <c r="I207" i="19"/>
  <c r="H207" i="19"/>
  <c r="G207" i="19"/>
  <c r="F207" i="19"/>
  <c r="E207" i="19"/>
  <c r="D207" i="19"/>
  <c r="C207" i="19"/>
  <c r="B207" i="19"/>
  <c r="Y206" i="19"/>
  <c r="X206" i="19"/>
  <c r="W206" i="19"/>
  <c r="V206" i="19"/>
  <c r="U206" i="19"/>
  <c r="T206" i="19"/>
  <c r="S206" i="19"/>
  <c r="R206" i="19"/>
  <c r="Q206" i="19"/>
  <c r="P206" i="19"/>
  <c r="O206" i="19"/>
  <c r="N206" i="19"/>
  <c r="M206" i="19"/>
  <c r="L206" i="19"/>
  <c r="K206" i="19"/>
  <c r="J206" i="19"/>
  <c r="I206" i="19"/>
  <c r="H206" i="19"/>
  <c r="G206" i="19"/>
  <c r="F206" i="19"/>
  <c r="E206" i="19"/>
  <c r="D206" i="19"/>
  <c r="C206" i="19"/>
  <c r="B206" i="19"/>
  <c r="Y205" i="19"/>
  <c r="X205" i="19"/>
  <c r="W205" i="19"/>
  <c r="V205" i="19"/>
  <c r="U205" i="19"/>
  <c r="T205" i="19"/>
  <c r="S205" i="19"/>
  <c r="R205" i="19"/>
  <c r="Q205" i="19"/>
  <c r="P205" i="19"/>
  <c r="O205" i="19"/>
  <c r="N205" i="19"/>
  <c r="M205" i="19"/>
  <c r="L205" i="19"/>
  <c r="K205" i="19"/>
  <c r="J205" i="19"/>
  <c r="I205" i="19"/>
  <c r="H205" i="19"/>
  <c r="G205" i="19"/>
  <c r="F205" i="19"/>
  <c r="E205" i="19"/>
  <c r="D205" i="19"/>
  <c r="C205" i="19"/>
  <c r="B205" i="19"/>
  <c r="Y204" i="19"/>
  <c r="X204" i="19"/>
  <c r="W204" i="19"/>
  <c r="V204" i="19"/>
  <c r="U204" i="19"/>
  <c r="T204" i="19"/>
  <c r="S204" i="19"/>
  <c r="R204" i="19"/>
  <c r="Q204" i="19"/>
  <c r="P204" i="19"/>
  <c r="O204" i="19"/>
  <c r="N204" i="19"/>
  <c r="M204" i="19"/>
  <c r="L204" i="19"/>
  <c r="K204" i="19"/>
  <c r="J204" i="19"/>
  <c r="I204" i="19"/>
  <c r="H204" i="19"/>
  <c r="G204" i="19"/>
  <c r="F204" i="19"/>
  <c r="E204" i="19"/>
  <c r="D204" i="19"/>
  <c r="C204" i="19"/>
  <c r="B204" i="19"/>
  <c r="Y202" i="19"/>
  <c r="X202" i="19"/>
  <c r="W202" i="19"/>
  <c r="V202" i="19"/>
  <c r="U202" i="19"/>
  <c r="T202" i="19"/>
  <c r="S202" i="19"/>
  <c r="R202" i="19"/>
  <c r="Q202" i="19"/>
  <c r="P202" i="19"/>
  <c r="O202" i="19"/>
  <c r="N202" i="19"/>
  <c r="M202" i="19"/>
  <c r="L202" i="19"/>
  <c r="K202" i="19"/>
  <c r="J202" i="19"/>
  <c r="I202" i="19"/>
  <c r="H202" i="19"/>
  <c r="G202" i="19"/>
  <c r="F202" i="19"/>
  <c r="E202" i="19"/>
  <c r="D202" i="19"/>
  <c r="C202" i="19"/>
  <c r="B202" i="19"/>
  <c r="Y201" i="19"/>
  <c r="X201" i="19"/>
  <c r="W201" i="19"/>
  <c r="V201" i="19"/>
  <c r="U201" i="19"/>
  <c r="T201" i="19"/>
  <c r="S201" i="19"/>
  <c r="R201" i="19"/>
  <c r="Q201" i="19"/>
  <c r="P201" i="19"/>
  <c r="O201" i="19"/>
  <c r="N201" i="19"/>
  <c r="M201" i="19"/>
  <c r="L201" i="19"/>
  <c r="K201" i="19"/>
  <c r="J201" i="19"/>
  <c r="I201" i="19"/>
  <c r="H201" i="19"/>
  <c r="G201" i="19"/>
  <c r="F201" i="19"/>
  <c r="E201" i="19"/>
  <c r="D201" i="19"/>
  <c r="C201" i="19"/>
  <c r="B201" i="19"/>
  <c r="Y200" i="19"/>
  <c r="X200" i="19"/>
  <c r="X197" i="19" s="1"/>
  <c r="W200" i="19"/>
  <c r="W197" i="19" s="1"/>
  <c r="V200" i="19"/>
  <c r="V197" i="19" s="1"/>
  <c r="U200" i="19"/>
  <c r="T200" i="19"/>
  <c r="S200" i="19"/>
  <c r="R200" i="19"/>
  <c r="Q200" i="19"/>
  <c r="P200" i="19"/>
  <c r="O200" i="19"/>
  <c r="N200" i="19"/>
  <c r="M200" i="19"/>
  <c r="L200" i="19"/>
  <c r="K200" i="19"/>
  <c r="J200" i="19"/>
  <c r="I200" i="19"/>
  <c r="H200" i="19"/>
  <c r="G200" i="19"/>
  <c r="F200" i="19"/>
  <c r="E200" i="19"/>
  <c r="E197" i="19" s="1"/>
  <c r="D200" i="19"/>
  <c r="C200" i="19"/>
  <c r="B200" i="19"/>
  <c r="Y199" i="19"/>
  <c r="X199" i="19"/>
  <c r="W199" i="19"/>
  <c r="V199" i="19"/>
  <c r="U199" i="19"/>
  <c r="T199" i="19"/>
  <c r="T197" i="19" s="1"/>
  <c r="S199" i="19"/>
  <c r="S197" i="19" s="1"/>
  <c r="R199" i="19"/>
  <c r="R197" i="19" s="1"/>
  <c r="Q199" i="19"/>
  <c r="Q197" i="19" s="1"/>
  <c r="P199" i="19"/>
  <c r="O199" i="19"/>
  <c r="N199" i="19"/>
  <c r="M199" i="19"/>
  <c r="L199" i="19"/>
  <c r="L197" i="19" s="1"/>
  <c r="K199" i="19"/>
  <c r="J199" i="19"/>
  <c r="I199" i="19"/>
  <c r="H199" i="19"/>
  <c r="G199" i="19"/>
  <c r="F199" i="19"/>
  <c r="E199" i="19"/>
  <c r="D199" i="19"/>
  <c r="C199" i="19"/>
  <c r="B199" i="19"/>
  <c r="Y198" i="19"/>
  <c r="Y197" i="19" s="1"/>
  <c r="X198" i="19"/>
  <c r="W198" i="19"/>
  <c r="V198" i="19"/>
  <c r="U198" i="19"/>
  <c r="T198" i="19"/>
  <c r="S198" i="19"/>
  <c r="R198" i="19"/>
  <c r="Q198" i="19"/>
  <c r="P198" i="19"/>
  <c r="P197" i="19" s="1"/>
  <c r="O198" i="19"/>
  <c r="O197" i="19" s="1"/>
  <c r="N198" i="19"/>
  <c r="N197" i="19" s="1"/>
  <c r="M198" i="19"/>
  <c r="M197" i="19" s="1"/>
  <c r="L198" i="19"/>
  <c r="K198" i="19"/>
  <c r="K197" i="19" s="1"/>
  <c r="J198" i="19"/>
  <c r="J197" i="19" s="1"/>
  <c r="I198" i="19"/>
  <c r="I197" i="19" s="1"/>
  <c r="H198" i="19"/>
  <c r="H197" i="19" s="1"/>
  <c r="G198" i="19"/>
  <c r="F198" i="19"/>
  <c r="E198" i="19"/>
  <c r="D198" i="19"/>
  <c r="C198" i="19"/>
  <c r="B198" i="19"/>
  <c r="U197" i="19"/>
  <c r="G197" i="19"/>
  <c r="D197" i="19"/>
  <c r="C197" i="19"/>
  <c r="Y195" i="19"/>
  <c r="X195" i="19"/>
  <c r="W195" i="19"/>
  <c r="V195" i="19"/>
  <c r="U195" i="19"/>
  <c r="T195" i="19"/>
  <c r="S195" i="19"/>
  <c r="R195" i="19"/>
  <c r="Q195" i="19"/>
  <c r="P195" i="19"/>
  <c r="O195" i="19"/>
  <c r="N195" i="19"/>
  <c r="M195" i="19"/>
  <c r="L195" i="19"/>
  <c r="K195" i="19"/>
  <c r="J195" i="19"/>
  <c r="I195" i="19"/>
  <c r="H195" i="19"/>
  <c r="G195" i="19"/>
  <c r="F195" i="19"/>
  <c r="Y194" i="19"/>
  <c r="X194" i="19"/>
  <c r="W194" i="19"/>
  <c r="V194" i="19"/>
  <c r="U194" i="19"/>
  <c r="T194" i="19"/>
  <c r="S194" i="19"/>
  <c r="R194" i="19"/>
  <c r="Q194" i="19"/>
  <c r="P194" i="19"/>
  <c r="O194" i="19"/>
  <c r="N194" i="19"/>
  <c r="M194" i="19"/>
  <c r="L194" i="19"/>
  <c r="K194" i="19"/>
  <c r="J194" i="19"/>
  <c r="I194" i="19"/>
  <c r="H194" i="19"/>
  <c r="G194" i="19"/>
  <c r="F194" i="19"/>
  <c r="E194" i="19"/>
  <c r="D194" i="19"/>
  <c r="C194" i="19"/>
  <c r="B194" i="19"/>
  <c r="Y193" i="19"/>
  <c r="X193" i="19"/>
  <c r="W193" i="19"/>
  <c r="V193" i="19"/>
  <c r="U193" i="19"/>
  <c r="T193" i="19"/>
  <c r="S193" i="19"/>
  <c r="R193" i="19"/>
  <c r="Q193" i="19"/>
  <c r="P193" i="19"/>
  <c r="O193" i="19"/>
  <c r="N193" i="19"/>
  <c r="M193" i="19"/>
  <c r="L193" i="19"/>
  <c r="K193" i="19"/>
  <c r="J193" i="19"/>
  <c r="I193" i="19"/>
  <c r="H193" i="19"/>
  <c r="G193" i="19"/>
  <c r="F193" i="19"/>
  <c r="E193" i="19"/>
  <c r="D193" i="19"/>
  <c r="C193" i="19"/>
  <c r="B193" i="19"/>
  <c r="Y189" i="19"/>
  <c r="X189" i="19"/>
  <c r="W189" i="19"/>
  <c r="V189" i="19"/>
  <c r="U189" i="19"/>
  <c r="T189" i="19"/>
  <c r="S189" i="19"/>
  <c r="R189" i="19"/>
  <c r="Q189" i="19"/>
  <c r="P189" i="19"/>
  <c r="O189" i="19"/>
  <c r="N189" i="19"/>
  <c r="M189" i="19"/>
  <c r="L189" i="19"/>
  <c r="K189" i="19"/>
  <c r="J189" i="19"/>
  <c r="I189" i="19"/>
  <c r="H189" i="19"/>
  <c r="G189" i="19"/>
  <c r="F189" i="19"/>
  <c r="E189" i="19"/>
  <c r="D189" i="19"/>
  <c r="C189" i="19"/>
  <c r="B189" i="19"/>
  <c r="Y186" i="19"/>
  <c r="X186" i="19"/>
  <c r="W186" i="19"/>
  <c r="V186" i="19"/>
  <c r="U186" i="19"/>
  <c r="T186" i="19"/>
  <c r="S186" i="19"/>
  <c r="R186" i="19"/>
  <c r="Q186" i="19"/>
  <c r="P186" i="19"/>
  <c r="O186" i="19"/>
  <c r="N186" i="19"/>
  <c r="M186" i="19"/>
  <c r="L186" i="19"/>
  <c r="K186" i="19"/>
  <c r="J186" i="19"/>
  <c r="I186" i="19"/>
  <c r="H186" i="19"/>
  <c r="G186" i="19"/>
  <c r="F186" i="19"/>
  <c r="E186" i="19"/>
  <c r="D186" i="19"/>
  <c r="C186" i="19"/>
  <c r="B186" i="19"/>
  <c r="Y182" i="19"/>
  <c r="X182" i="19"/>
  <c r="W182" i="19"/>
  <c r="V182" i="19"/>
  <c r="U182" i="19"/>
  <c r="T182" i="19"/>
  <c r="S182" i="19"/>
  <c r="R182" i="19"/>
  <c r="Q182" i="19"/>
  <c r="P182" i="19"/>
  <c r="O182" i="19"/>
  <c r="N182" i="19"/>
  <c r="M182" i="19"/>
  <c r="L182" i="19"/>
  <c r="K182" i="19"/>
  <c r="J182" i="19"/>
  <c r="I182" i="19"/>
  <c r="H182" i="19"/>
  <c r="G182" i="19"/>
  <c r="F182" i="19"/>
  <c r="E182" i="19"/>
  <c r="D182" i="19"/>
  <c r="C182" i="19"/>
  <c r="B182" i="19"/>
  <c r="Y181" i="19"/>
  <c r="X181" i="19"/>
  <c r="W181" i="19"/>
  <c r="V181" i="19"/>
  <c r="U181" i="19"/>
  <c r="T181" i="19"/>
  <c r="S181" i="19"/>
  <c r="R181" i="19"/>
  <c r="Q181" i="19"/>
  <c r="P181" i="19"/>
  <c r="O181" i="19"/>
  <c r="N181" i="19"/>
  <c r="M181" i="19"/>
  <c r="L181" i="19"/>
  <c r="K181" i="19"/>
  <c r="J181" i="19"/>
  <c r="I181" i="19"/>
  <c r="H181" i="19"/>
  <c r="G181" i="19"/>
  <c r="F181" i="19"/>
  <c r="E181" i="19"/>
  <c r="D181" i="19"/>
  <c r="C181" i="19"/>
  <c r="B181" i="19"/>
  <c r="Y180" i="19"/>
  <c r="X180" i="19"/>
  <c r="W180" i="19"/>
  <c r="V180" i="19"/>
  <c r="U180" i="19"/>
  <c r="T180" i="19"/>
  <c r="S180" i="19"/>
  <c r="R180" i="19"/>
  <c r="Q180" i="19"/>
  <c r="P180" i="19"/>
  <c r="O180" i="19"/>
  <c r="N180" i="19"/>
  <c r="M180" i="19"/>
  <c r="L180" i="19"/>
  <c r="K180" i="19"/>
  <c r="J180" i="19"/>
  <c r="I180" i="19"/>
  <c r="H180" i="19"/>
  <c r="G180" i="19"/>
  <c r="F180" i="19"/>
  <c r="E180" i="19"/>
  <c r="D180" i="19"/>
  <c r="C180" i="19"/>
  <c r="B180" i="19"/>
  <c r="Y179" i="19"/>
  <c r="X179" i="19"/>
  <c r="W179" i="19"/>
  <c r="V179" i="19"/>
  <c r="U179" i="19"/>
  <c r="T179" i="19"/>
  <c r="S179" i="19"/>
  <c r="R179" i="19"/>
  <c r="Q179" i="19"/>
  <c r="P179" i="19"/>
  <c r="O179" i="19"/>
  <c r="N179" i="19"/>
  <c r="M179" i="19"/>
  <c r="L179" i="19"/>
  <c r="K179" i="19"/>
  <c r="J179" i="19"/>
  <c r="I179" i="19"/>
  <c r="H179" i="19"/>
  <c r="G179" i="19"/>
  <c r="F179" i="19"/>
  <c r="E179" i="19"/>
  <c r="D179" i="19"/>
  <c r="C179" i="19"/>
  <c r="B179" i="19"/>
  <c r="Y176" i="19"/>
  <c r="X176" i="19"/>
  <c r="W176" i="19"/>
  <c r="V176" i="19"/>
  <c r="U176" i="19"/>
  <c r="T176" i="19"/>
  <c r="S176" i="19"/>
  <c r="R176" i="19"/>
  <c r="Q176" i="19"/>
  <c r="P176" i="19"/>
  <c r="P160" i="19" s="1"/>
  <c r="O176" i="19"/>
  <c r="N176" i="19"/>
  <c r="M176" i="19"/>
  <c r="L176" i="19"/>
  <c r="K176" i="19"/>
  <c r="J176" i="19"/>
  <c r="I176" i="19"/>
  <c r="H176" i="19"/>
  <c r="G176" i="19"/>
  <c r="F176" i="19"/>
  <c r="E176" i="19"/>
  <c r="D176" i="19"/>
  <c r="C176" i="19"/>
  <c r="B176" i="19"/>
  <c r="Y175" i="19"/>
  <c r="X175" i="19"/>
  <c r="W175" i="19"/>
  <c r="V175" i="19"/>
  <c r="U175" i="19"/>
  <c r="T175" i="19"/>
  <c r="S175" i="19"/>
  <c r="R175" i="19"/>
  <c r="Q175" i="19"/>
  <c r="P175" i="19"/>
  <c r="O175" i="19"/>
  <c r="N175" i="19"/>
  <c r="M175" i="19"/>
  <c r="L175" i="19"/>
  <c r="K175" i="19"/>
  <c r="J175" i="19"/>
  <c r="I175" i="19"/>
  <c r="H175" i="19"/>
  <c r="G175" i="19"/>
  <c r="F175" i="19"/>
  <c r="E175" i="19"/>
  <c r="D175" i="19"/>
  <c r="C175" i="19"/>
  <c r="B175" i="19"/>
  <c r="Y174" i="19"/>
  <c r="X174" i="19"/>
  <c r="W174" i="19"/>
  <c r="V174" i="19"/>
  <c r="U174" i="19"/>
  <c r="T174" i="19"/>
  <c r="S174" i="19"/>
  <c r="R174" i="19"/>
  <c r="Q174" i="19"/>
  <c r="P174" i="19"/>
  <c r="O174" i="19"/>
  <c r="N174" i="19"/>
  <c r="M174" i="19"/>
  <c r="L174" i="19"/>
  <c r="K174" i="19"/>
  <c r="J174" i="19"/>
  <c r="I174" i="19"/>
  <c r="H174" i="19"/>
  <c r="G174" i="19"/>
  <c r="F174" i="19"/>
  <c r="E174" i="19"/>
  <c r="D174" i="19"/>
  <c r="C174" i="19"/>
  <c r="B174" i="19"/>
  <c r="Y173" i="19"/>
  <c r="X173" i="19"/>
  <c r="W173" i="19"/>
  <c r="V173" i="19"/>
  <c r="U173" i="19"/>
  <c r="U160" i="19" s="1"/>
  <c r="T173" i="19"/>
  <c r="S173" i="19"/>
  <c r="R173" i="19"/>
  <c r="Q173" i="19"/>
  <c r="P173" i="19"/>
  <c r="O173" i="19"/>
  <c r="N173" i="19"/>
  <c r="M173" i="19"/>
  <c r="L173" i="19"/>
  <c r="K173" i="19"/>
  <c r="J173" i="19"/>
  <c r="I173" i="19"/>
  <c r="H173" i="19"/>
  <c r="G173" i="19"/>
  <c r="F173" i="19"/>
  <c r="E173" i="19"/>
  <c r="D173" i="19"/>
  <c r="C173" i="19"/>
  <c r="B173" i="19"/>
  <c r="Y172" i="19"/>
  <c r="X172" i="19"/>
  <c r="W172" i="19"/>
  <c r="V172" i="19"/>
  <c r="U172" i="19"/>
  <c r="T172" i="19"/>
  <c r="S172" i="19"/>
  <c r="R172" i="19"/>
  <c r="Q172" i="19"/>
  <c r="P172" i="19"/>
  <c r="O172" i="19"/>
  <c r="N172" i="19"/>
  <c r="M172" i="19"/>
  <c r="L172" i="19"/>
  <c r="K172" i="19"/>
  <c r="J172" i="19"/>
  <c r="I172" i="19"/>
  <c r="H172" i="19"/>
  <c r="G172" i="19"/>
  <c r="F172" i="19"/>
  <c r="E172" i="19"/>
  <c r="D172" i="19"/>
  <c r="C172" i="19"/>
  <c r="B172" i="19"/>
  <c r="V171" i="19"/>
  <c r="T171" i="19"/>
  <c r="N171" i="19"/>
  <c r="Y170" i="19"/>
  <c r="X170" i="19"/>
  <c r="W170" i="19"/>
  <c r="V170" i="19"/>
  <c r="U170" i="19"/>
  <c r="T170" i="19"/>
  <c r="S170" i="19"/>
  <c r="R170" i="19"/>
  <c r="Q170" i="19"/>
  <c r="P170" i="19"/>
  <c r="O170" i="19"/>
  <c r="N170" i="19"/>
  <c r="M170" i="19"/>
  <c r="L170" i="19"/>
  <c r="K170" i="19"/>
  <c r="J170" i="19"/>
  <c r="I170" i="19"/>
  <c r="H170" i="19"/>
  <c r="G170" i="19"/>
  <c r="F170" i="19"/>
  <c r="E170" i="19"/>
  <c r="D170" i="19"/>
  <c r="C170" i="19"/>
  <c r="B170" i="19"/>
  <c r="Y169" i="19"/>
  <c r="X169" i="19"/>
  <c r="W169" i="19"/>
  <c r="V169" i="19"/>
  <c r="U169" i="19"/>
  <c r="T169" i="19"/>
  <c r="S169" i="19"/>
  <c r="R169" i="19"/>
  <c r="Q169" i="19"/>
  <c r="P169" i="19"/>
  <c r="O169" i="19"/>
  <c r="N169" i="19"/>
  <c r="M169" i="19"/>
  <c r="L169" i="19"/>
  <c r="K169" i="19"/>
  <c r="J169" i="19"/>
  <c r="I169" i="19"/>
  <c r="H169" i="19"/>
  <c r="G169" i="19"/>
  <c r="F169" i="19"/>
  <c r="E169" i="19"/>
  <c r="D169" i="19"/>
  <c r="C169" i="19"/>
  <c r="B169" i="19"/>
  <c r="Y168" i="19"/>
  <c r="X168" i="19"/>
  <c r="W168" i="19"/>
  <c r="V168" i="19"/>
  <c r="U168" i="19"/>
  <c r="T168" i="19"/>
  <c r="S168" i="19"/>
  <c r="R168" i="19"/>
  <c r="Q168" i="19"/>
  <c r="P168" i="19"/>
  <c r="O168" i="19"/>
  <c r="N168" i="19"/>
  <c r="M168" i="19"/>
  <c r="L168" i="19"/>
  <c r="K168" i="19"/>
  <c r="J168" i="19"/>
  <c r="I168" i="19"/>
  <c r="H168" i="19"/>
  <c r="G168" i="19"/>
  <c r="F168" i="19"/>
  <c r="E168" i="19"/>
  <c r="D168" i="19"/>
  <c r="C168" i="19"/>
  <c r="B168" i="19"/>
  <c r="Y167" i="19"/>
  <c r="X167" i="19"/>
  <c r="W167" i="19"/>
  <c r="V167" i="19"/>
  <c r="U167" i="19"/>
  <c r="T167" i="19"/>
  <c r="S167" i="19"/>
  <c r="R167" i="19"/>
  <c r="Q167" i="19"/>
  <c r="P167" i="19"/>
  <c r="O167" i="19"/>
  <c r="N167" i="19"/>
  <c r="M167" i="19"/>
  <c r="L167" i="19"/>
  <c r="K167" i="19"/>
  <c r="J167" i="19"/>
  <c r="I167" i="19"/>
  <c r="H167" i="19"/>
  <c r="G167" i="19"/>
  <c r="F167" i="19"/>
  <c r="E167" i="19"/>
  <c r="D167" i="19"/>
  <c r="C167" i="19"/>
  <c r="B167" i="19"/>
  <c r="Y166" i="19"/>
  <c r="X166" i="19"/>
  <c r="W166" i="19"/>
  <c r="V166" i="19"/>
  <c r="U166" i="19"/>
  <c r="T166" i="19"/>
  <c r="S166" i="19"/>
  <c r="R166" i="19"/>
  <c r="Q166" i="19"/>
  <c r="Q160" i="19" s="1"/>
  <c r="P166" i="19"/>
  <c r="O166" i="19"/>
  <c r="N166" i="19"/>
  <c r="M166" i="19"/>
  <c r="L166" i="19"/>
  <c r="K166" i="19"/>
  <c r="J166" i="19"/>
  <c r="I166" i="19"/>
  <c r="H166" i="19"/>
  <c r="G166" i="19"/>
  <c r="F166" i="19"/>
  <c r="E166" i="19"/>
  <c r="D166" i="19"/>
  <c r="C166" i="19"/>
  <c r="B166" i="19"/>
  <c r="Y165" i="19"/>
  <c r="X165" i="19"/>
  <c r="W165" i="19"/>
  <c r="V165" i="19"/>
  <c r="U165" i="19"/>
  <c r="T165" i="19"/>
  <c r="S165" i="19"/>
  <c r="R165" i="19"/>
  <c r="Q165" i="19"/>
  <c r="P165" i="19"/>
  <c r="O165" i="19"/>
  <c r="N165" i="19"/>
  <c r="M165" i="19"/>
  <c r="L165" i="19"/>
  <c r="K165" i="19"/>
  <c r="J165" i="19"/>
  <c r="I165" i="19"/>
  <c r="H165" i="19"/>
  <c r="G165" i="19"/>
  <c r="F165" i="19"/>
  <c r="E165" i="19"/>
  <c r="D165" i="19"/>
  <c r="C165" i="19"/>
  <c r="B165" i="19"/>
  <c r="Y164" i="19"/>
  <c r="X164" i="19"/>
  <c r="W164" i="19"/>
  <c r="V164" i="19"/>
  <c r="U164" i="19"/>
  <c r="T164" i="19"/>
  <c r="S164" i="19"/>
  <c r="R164" i="19"/>
  <c r="Q164" i="19"/>
  <c r="P164" i="19"/>
  <c r="O164" i="19"/>
  <c r="N164" i="19"/>
  <c r="M164" i="19"/>
  <c r="L164" i="19"/>
  <c r="K164" i="19"/>
  <c r="J164" i="19"/>
  <c r="I164" i="19"/>
  <c r="H164" i="19"/>
  <c r="G164" i="19"/>
  <c r="F164" i="19"/>
  <c r="E164" i="19"/>
  <c r="D164" i="19"/>
  <c r="C164" i="19"/>
  <c r="B164" i="19"/>
  <c r="Y163" i="19"/>
  <c r="X163" i="19"/>
  <c r="W163" i="19"/>
  <c r="V163" i="19"/>
  <c r="U163" i="19"/>
  <c r="T163" i="19"/>
  <c r="S163" i="19"/>
  <c r="S160" i="19" s="1"/>
  <c r="R163" i="19"/>
  <c r="Q163" i="19"/>
  <c r="P163" i="19"/>
  <c r="O163" i="19"/>
  <c r="N163" i="19"/>
  <c r="M163" i="19"/>
  <c r="L163" i="19"/>
  <c r="K163" i="19"/>
  <c r="J163" i="19"/>
  <c r="I163" i="19"/>
  <c r="I160" i="19" s="1"/>
  <c r="H163" i="19"/>
  <c r="G163" i="19"/>
  <c r="F163" i="19"/>
  <c r="E163" i="19"/>
  <c r="D163" i="19"/>
  <c r="C163" i="19"/>
  <c r="B163" i="19"/>
  <c r="Y162" i="19"/>
  <c r="X162" i="19"/>
  <c r="W162" i="19"/>
  <c r="V162" i="19"/>
  <c r="U162" i="19"/>
  <c r="T162" i="19"/>
  <c r="S162" i="19"/>
  <c r="R162" i="19"/>
  <c r="Q162" i="19"/>
  <c r="P162" i="19"/>
  <c r="O162" i="19"/>
  <c r="O160" i="19" s="1"/>
  <c r="N162" i="19"/>
  <c r="N160" i="19" s="1"/>
  <c r="M162" i="19"/>
  <c r="L162" i="19"/>
  <c r="L160" i="19" s="1"/>
  <c r="K162" i="19"/>
  <c r="J162" i="19"/>
  <c r="I162" i="19"/>
  <c r="H162" i="19"/>
  <c r="G162" i="19"/>
  <c r="F162" i="19"/>
  <c r="F160" i="19" s="1"/>
  <c r="E162" i="19"/>
  <c r="E160" i="19" s="1"/>
  <c r="D162" i="19"/>
  <c r="D160" i="19" s="1"/>
  <c r="C162" i="19"/>
  <c r="C160" i="19" s="1"/>
  <c r="B162" i="19"/>
  <c r="Y161" i="19"/>
  <c r="Y160" i="19" s="1"/>
  <c r="X161" i="19"/>
  <c r="W161" i="19"/>
  <c r="W160" i="19" s="1"/>
  <c r="V161" i="19"/>
  <c r="V160" i="19" s="1"/>
  <c r="U161" i="19"/>
  <c r="T161" i="19"/>
  <c r="T160" i="19" s="1"/>
  <c r="S161" i="19"/>
  <c r="R161" i="19"/>
  <c r="Q161" i="19"/>
  <c r="P161" i="19"/>
  <c r="O161" i="19"/>
  <c r="N161" i="19"/>
  <c r="M161" i="19"/>
  <c r="M160" i="19" s="1"/>
  <c r="L161" i="19"/>
  <c r="K161" i="19"/>
  <c r="K160" i="19" s="1"/>
  <c r="J161" i="19"/>
  <c r="J160" i="19" s="1"/>
  <c r="I161" i="19"/>
  <c r="H161" i="19"/>
  <c r="H160" i="19" s="1"/>
  <c r="G161" i="19"/>
  <c r="F161" i="19"/>
  <c r="E161" i="19"/>
  <c r="D161" i="19"/>
  <c r="C161" i="19"/>
  <c r="B161" i="19"/>
  <c r="B160" i="19" s="1"/>
  <c r="X160" i="19"/>
  <c r="R160" i="19"/>
  <c r="G160" i="19"/>
  <c r="Y142" i="19"/>
  <c r="X142" i="19"/>
  <c r="W142" i="19"/>
  <c r="V142" i="19"/>
  <c r="U142" i="19"/>
  <c r="T142" i="19"/>
  <c r="S142" i="19"/>
  <c r="R142" i="19"/>
  <c r="Q142" i="19"/>
  <c r="P142" i="19"/>
  <c r="O142" i="19"/>
  <c r="N142" i="19"/>
  <c r="M142" i="19"/>
  <c r="L142" i="19"/>
  <c r="K142" i="19"/>
  <c r="J142" i="19"/>
  <c r="I142" i="19"/>
  <c r="H142" i="19"/>
  <c r="G142" i="19"/>
  <c r="F142" i="19"/>
  <c r="E142" i="19"/>
  <c r="D142" i="19"/>
  <c r="C142" i="19"/>
  <c r="B142" i="19"/>
  <c r="Y121" i="19"/>
  <c r="X121" i="19"/>
  <c r="W121" i="19"/>
  <c r="W203" i="19" s="1"/>
  <c r="V121" i="19"/>
  <c r="U121" i="19"/>
  <c r="T121" i="19"/>
  <c r="S121" i="19"/>
  <c r="R121" i="19"/>
  <c r="Q121" i="19"/>
  <c r="P121" i="19"/>
  <c r="O121" i="19"/>
  <c r="O203" i="19" s="1"/>
  <c r="N121" i="19"/>
  <c r="M121" i="19"/>
  <c r="L121" i="19"/>
  <c r="K121" i="19"/>
  <c r="J121" i="19"/>
  <c r="I121" i="19"/>
  <c r="H121" i="19"/>
  <c r="G121" i="19"/>
  <c r="G203" i="19" s="1"/>
  <c r="F121" i="19"/>
  <c r="E121" i="19"/>
  <c r="D121" i="19"/>
  <c r="C121" i="19"/>
  <c r="B121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Y72" i="19"/>
  <c r="X72" i="19"/>
  <c r="W72" i="19"/>
  <c r="V72" i="19"/>
  <c r="U72" i="19"/>
  <c r="T72" i="19"/>
  <c r="S72" i="19"/>
  <c r="S61" i="19" s="1"/>
  <c r="S81" i="16" s="1"/>
  <c r="S110" i="4" s="1"/>
  <c r="R72" i="19"/>
  <c r="Q72" i="19"/>
  <c r="Q61" i="19" s="1"/>
  <c r="P72" i="19"/>
  <c r="O72" i="19"/>
  <c r="N72" i="19"/>
  <c r="M72" i="19"/>
  <c r="M61" i="19" s="1"/>
  <c r="L72" i="19"/>
  <c r="L61" i="19" s="1"/>
  <c r="K72" i="19"/>
  <c r="J72" i="19"/>
  <c r="J61" i="19" s="1"/>
  <c r="I72" i="19"/>
  <c r="H72" i="19"/>
  <c r="G72" i="19"/>
  <c r="F72" i="19"/>
  <c r="E72" i="19"/>
  <c r="E61" i="19" s="1"/>
  <c r="D72" i="19"/>
  <c r="D61" i="19" s="1"/>
  <c r="C72" i="19"/>
  <c r="C61" i="19" s="1"/>
  <c r="C81" i="16" s="1"/>
  <c r="C110" i="4" s="1"/>
  <c r="B72" i="19"/>
  <c r="B61" i="19" s="1"/>
  <c r="U61" i="19"/>
  <c r="U229" i="19" s="1"/>
  <c r="T61" i="19"/>
  <c r="T229" i="19" s="1"/>
  <c r="R61" i="19"/>
  <c r="R229" i="19" s="1"/>
  <c r="Y44" i="19"/>
  <c r="Y5" i="19" s="1"/>
  <c r="Y217" i="19" s="1"/>
  <c r="X44" i="19"/>
  <c r="X226" i="19" s="1"/>
  <c r="W44" i="19"/>
  <c r="W226" i="19" s="1"/>
  <c r="V44" i="19"/>
  <c r="V226" i="19" s="1"/>
  <c r="U44" i="19"/>
  <c r="U226" i="19" s="1"/>
  <c r="T44" i="19"/>
  <c r="T226" i="19" s="1"/>
  <c r="S44" i="19"/>
  <c r="S226" i="19" s="1"/>
  <c r="R44" i="19"/>
  <c r="R226" i="19" s="1"/>
  <c r="Q44" i="19"/>
  <c r="Q5" i="19" s="1"/>
  <c r="Q217" i="19" s="1"/>
  <c r="P44" i="19"/>
  <c r="P226" i="19" s="1"/>
  <c r="O44" i="19"/>
  <c r="O226" i="19" s="1"/>
  <c r="N44" i="19"/>
  <c r="N226" i="19" s="1"/>
  <c r="M44" i="19"/>
  <c r="M226" i="19" s="1"/>
  <c r="L44" i="19"/>
  <c r="L226" i="19" s="1"/>
  <c r="K44" i="19"/>
  <c r="K226" i="19" s="1"/>
  <c r="J44" i="19"/>
  <c r="J226" i="19" s="1"/>
  <c r="I44" i="19"/>
  <c r="I5" i="19" s="1"/>
  <c r="I217" i="19" s="1"/>
  <c r="H44" i="19"/>
  <c r="H226" i="19" s="1"/>
  <c r="G44" i="19"/>
  <c r="G226" i="19" s="1"/>
  <c r="F44" i="19"/>
  <c r="F226" i="19" s="1"/>
  <c r="E44" i="19"/>
  <c r="E226" i="19" s="1"/>
  <c r="D44" i="19"/>
  <c r="D226" i="19" s="1"/>
  <c r="C44" i="19"/>
  <c r="C226" i="19" s="1"/>
  <c r="B44" i="19"/>
  <c r="B226" i="19" s="1"/>
  <c r="P5" i="19"/>
  <c r="P217" i="19" s="1"/>
  <c r="K5" i="19"/>
  <c r="K217" i="19" s="1"/>
  <c r="C5" i="19"/>
  <c r="C217" i="19" s="1"/>
  <c r="B5" i="19"/>
  <c r="B217" i="19" s="1"/>
  <c r="Y249" i="18"/>
  <c r="X249" i="18"/>
  <c r="W249" i="18"/>
  <c r="V249" i="18"/>
  <c r="U249" i="18"/>
  <c r="T249" i="18"/>
  <c r="S249" i="18"/>
  <c r="R249" i="18"/>
  <c r="Q249" i="18"/>
  <c r="P249" i="18"/>
  <c r="O249" i="18"/>
  <c r="N249" i="18"/>
  <c r="M249" i="18"/>
  <c r="L249" i="18"/>
  <c r="K249" i="18"/>
  <c r="J249" i="18"/>
  <c r="I249" i="18"/>
  <c r="H249" i="18"/>
  <c r="G249" i="18"/>
  <c r="F249" i="18"/>
  <c r="E249" i="18"/>
  <c r="D249" i="18"/>
  <c r="C249" i="18"/>
  <c r="B249" i="18"/>
  <c r="Y247" i="18"/>
  <c r="X247" i="18"/>
  <c r="W247" i="18"/>
  <c r="V247" i="18"/>
  <c r="U247" i="18"/>
  <c r="T247" i="18"/>
  <c r="S247" i="18"/>
  <c r="R247" i="18"/>
  <c r="Q247" i="18"/>
  <c r="P247" i="18"/>
  <c r="O247" i="18"/>
  <c r="N247" i="18"/>
  <c r="M247" i="18"/>
  <c r="L247" i="18"/>
  <c r="K247" i="18"/>
  <c r="J247" i="18"/>
  <c r="I247" i="18"/>
  <c r="H247" i="18"/>
  <c r="G247" i="18"/>
  <c r="F247" i="18"/>
  <c r="E247" i="18"/>
  <c r="D247" i="18"/>
  <c r="C247" i="18"/>
  <c r="B247" i="18"/>
  <c r="Y245" i="18"/>
  <c r="X245" i="18"/>
  <c r="W245" i="18"/>
  <c r="V245" i="18"/>
  <c r="U245" i="18"/>
  <c r="T245" i="18"/>
  <c r="S245" i="18"/>
  <c r="R245" i="18"/>
  <c r="Q245" i="18"/>
  <c r="P245" i="18"/>
  <c r="O245" i="18"/>
  <c r="N245" i="18"/>
  <c r="M245" i="18"/>
  <c r="L245" i="18"/>
  <c r="K245" i="18"/>
  <c r="J245" i="18"/>
  <c r="I245" i="18"/>
  <c r="H245" i="18"/>
  <c r="G245" i="18"/>
  <c r="F245" i="18"/>
  <c r="E245" i="18"/>
  <c r="D245" i="18"/>
  <c r="C245" i="18"/>
  <c r="B245" i="18"/>
  <c r="Y244" i="18"/>
  <c r="X244" i="18"/>
  <c r="W244" i="18"/>
  <c r="V244" i="18"/>
  <c r="U244" i="18"/>
  <c r="T244" i="18"/>
  <c r="S244" i="18"/>
  <c r="R244" i="18"/>
  <c r="Q244" i="18"/>
  <c r="P244" i="18"/>
  <c r="O244" i="18"/>
  <c r="N244" i="18"/>
  <c r="M244" i="18"/>
  <c r="L244" i="18"/>
  <c r="K244" i="18"/>
  <c r="J244" i="18"/>
  <c r="I244" i="18"/>
  <c r="H244" i="18"/>
  <c r="G244" i="18"/>
  <c r="F244" i="18"/>
  <c r="E244" i="18"/>
  <c r="D244" i="18"/>
  <c r="C244" i="18"/>
  <c r="B244" i="18"/>
  <c r="Y243" i="18"/>
  <c r="X243" i="18"/>
  <c r="W243" i="18"/>
  <c r="V243" i="18"/>
  <c r="U243" i="18"/>
  <c r="T243" i="18"/>
  <c r="S243" i="18"/>
  <c r="R243" i="18"/>
  <c r="Q243" i="18"/>
  <c r="P243" i="18"/>
  <c r="O243" i="18"/>
  <c r="N243" i="18"/>
  <c r="M243" i="18"/>
  <c r="L243" i="18"/>
  <c r="K243" i="18"/>
  <c r="J243" i="18"/>
  <c r="I243" i="18"/>
  <c r="H243" i="18"/>
  <c r="G243" i="18"/>
  <c r="F243" i="18"/>
  <c r="E243" i="18"/>
  <c r="D243" i="18"/>
  <c r="C243" i="18"/>
  <c r="B243" i="18"/>
  <c r="Y242" i="18"/>
  <c r="X242" i="18"/>
  <c r="W242" i="18"/>
  <c r="V242" i="18"/>
  <c r="U242" i="18"/>
  <c r="T242" i="18"/>
  <c r="S242" i="18"/>
  <c r="R242" i="18"/>
  <c r="Q242" i="18"/>
  <c r="P242" i="18"/>
  <c r="O242" i="18"/>
  <c r="N242" i="18"/>
  <c r="M242" i="18"/>
  <c r="L242" i="18"/>
  <c r="K242" i="18"/>
  <c r="J242" i="18"/>
  <c r="I242" i="18"/>
  <c r="H242" i="18"/>
  <c r="G242" i="18"/>
  <c r="F242" i="18"/>
  <c r="E242" i="18"/>
  <c r="D242" i="18"/>
  <c r="C242" i="18"/>
  <c r="B242" i="18"/>
  <c r="Y241" i="18"/>
  <c r="X241" i="18"/>
  <c r="W241" i="18"/>
  <c r="V241" i="18"/>
  <c r="U241" i="18"/>
  <c r="T241" i="18"/>
  <c r="S241" i="18"/>
  <c r="R241" i="18"/>
  <c r="Q241" i="18"/>
  <c r="P241" i="18"/>
  <c r="O241" i="18"/>
  <c r="N241" i="18"/>
  <c r="M241" i="18"/>
  <c r="L241" i="18"/>
  <c r="K241" i="18"/>
  <c r="J241" i="18"/>
  <c r="I241" i="18"/>
  <c r="H241" i="18"/>
  <c r="G241" i="18"/>
  <c r="F241" i="18"/>
  <c r="E241" i="18"/>
  <c r="D241" i="18"/>
  <c r="C241" i="18"/>
  <c r="B241" i="18"/>
  <c r="Y240" i="18"/>
  <c r="X240" i="18"/>
  <c r="W240" i="18"/>
  <c r="V240" i="18"/>
  <c r="U240" i="18"/>
  <c r="T240" i="18"/>
  <c r="S240" i="18"/>
  <c r="R240" i="18"/>
  <c r="Q240" i="18"/>
  <c r="P240" i="18"/>
  <c r="O240" i="18"/>
  <c r="N240" i="18"/>
  <c r="M240" i="18"/>
  <c r="L240" i="18"/>
  <c r="K240" i="18"/>
  <c r="J240" i="18"/>
  <c r="I240" i="18"/>
  <c r="H240" i="18"/>
  <c r="G240" i="18"/>
  <c r="F240" i="18"/>
  <c r="E240" i="18"/>
  <c r="D240" i="18"/>
  <c r="C240" i="18"/>
  <c r="B240" i="18"/>
  <c r="Y238" i="18"/>
  <c r="X238" i="18"/>
  <c r="W238" i="18"/>
  <c r="V238" i="18"/>
  <c r="U238" i="18"/>
  <c r="T238" i="18"/>
  <c r="S238" i="18"/>
  <c r="R238" i="18"/>
  <c r="Q238" i="18"/>
  <c r="P238" i="18"/>
  <c r="O238" i="18"/>
  <c r="N238" i="18"/>
  <c r="M238" i="18"/>
  <c r="L238" i="18"/>
  <c r="K238" i="18"/>
  <c r="J238" i="18"/>
  <c r="I238" i="18"/>
  <c r="H238" i="18"/>
  <c r="G238" i="18"/>
  <c r="F238" i="18"/>
  <c r="E238" i="18"/>
  <c r="D238" i="18"/>
  <c r="C238" i="18"/>
  <c r="B238" i="18"/>
  <c r="Y236" i="18"/>
  <c r="X236" i="18"/>
  <c r="W236" i="18"/>
  <c r="V236" i="18"/>
  <c r="U236" i="18"/>
  <c r="T236" i="18"/>
  <c r="S236" i="18"/>
  <c r="R236" i="18"/>
  <c r="Q236" i="18"/>
  <c r="P236" i="18"/>
  <c r="O236" i="18"/>
  <c r="N236" i="18"/>
  <c r="M236" i="18"/>
  <c r="L236" i="18"/>
  <c r="K236" i="18"/>
  <c r="J236" i="18"/>
  <c r="I236" i="18"/>
  <c r="H236" i="18"/>
  <c r="G236" i="18"/>
  <c r="F236" i="18"/>
  <c r="E236" i="18"/>
  <c r="D236" i="18"/>
  <c r="C236" i="18"/>
  <c r="B236" i="18"/>
  <c r="Y234" i="18"/>
  <c r="X234" i="18"/>
  <c r="W234" i="18"/>
  <c r="V234" i="18"/>
  <c r="U234" i="18"/>
  <c r="T234" i="18"/>
  <c r="S234" i="18"/>
  <c r="R234" i="18"/>
  <c r="Q234" i="18"/>
  <c r="P234" i="18"/>
  <c r="O234" i="18"/>
  <c r="N234" i="18"/>
  <c r="M234" i="18"/>
  <c r="L234" i="18"/>
  <c r="K234" i="18"/>
  <c r="J234" i="18"/>
  <c r="I234" i="18"/>
  <c r="H234" i="18"/>
  <c r="G234" i="18"/>
  <c r="F234" i="18"/>
  <c r="E234" i="18"/>
  <c r="D234" i="18"/>
  <c r="C234" i="18"/>
  <c r="B234" i="18"/>
  <c r="Y233" i="18"/>
  <c r="X233" i="18"/>
  <c r="W233" i="18"/>
  <c r="V233" i="18"/>
  <c r="U233" i="18"/>
  <c r="T233" i="18"/>
  <c r="S233" i="18"/>
  <c r="R233" i="18"/>
  <c r="Q233" i="18"/>
  <c r="P233" i="18"/>
  <c r="O233" i="18"/>
  <c r="N233" i="18"/>
  <c r="M233" i="18"/>
  <c r="L233" i="18"/>
  <c r="K233" i="18"/>
  <c r="J233" i="18"/>
  <c r="I233" i="18"/>
  <c r="H233" i="18"/>
  <c r="G233" i="18"/>
  <c r="F233" i="18"/>
  <c r="E233" i="18"/>
  <c r="D233" i="18"/>
  <c r="C233" i="18"/>
  <c r="B233" i="18"/>
  <c r="Y232" i="18"/>
  <c r="X232" i="18"/>
  <c r="W232" i="18"/>
  <c r="V232" i="18"/>
  <c r="U232" i="18"/>
  <c r="T232" i="18"/>
  <c r="S232" i="18"/>
  <c r="R232" i="18"/>
  <c r="Q232" i="18"/>
  <c r="P232" i="18"/>
  <c r="O232" i="18"/>
  <c r="N232" i="18"/>
  <c r="M232" i="18"/>
  <c r="L232" i="18"/>
  <c r="K232" i="18"/>
  <c r="J232" i="18"/>
  <c r="I232" i="18"/>
  <c r="H232" i="18"/>
  <c r="G232" i="18"/>
  <c r="F232" i="18"/>
  <c r="E232" i="18"/>
  <c r="D232" i="18"/>
  <c r="C232" i="18"/>
  <c r="B232" i="18"/>
  <c r="Y231" i="18"/>
  <c r="X231" i="18"/>
  <c r="W231" i="18"/>
  <c r="V231" i="18"/>
  <c r="U231" i="18"/>
  <c r="T231" i="18"/>
  <c r="S231" i="18"/>
  <c r="R231" i="18"/>
  <c r="Q231" i="18"/>
  <c r="P231" i="18"/>
  <c r="O231" i="18"/>
  <c r="N231" i="18"/>
  <c r="M231" i="18"/>
  <c r="L231" i="18"/>
  <c r="K231" i="18"/>
  <c r="J231" i="18"/>
  <c r="I231" i="18"/>
  <c r="H231" i="18"/>
  <c r="G231" i="18"/>
  <c r="F231" i="18"/>
  <c r="E231" i="18"/>
  <c r="D231" i="18"/>
  <c r="C231" i="18"/>
  <c r="B231" i="18"/>
  <c r="Y230" i="18"/>
  <c r="X230" i="18"/>
  <c r="W230" i="18"/>
  <c r="V230" i="18"/>
  <c r="U230" i="18"/>
  <c r="T230" i="18"/>
  <c r="S230" i="18"/>
  <c r="R230" i="18"/>
  <c r="Q230" i="18"/>
  <c r="P230" i="18"/>
  <c r="O230" i="18"/>
  <c r="N230" i="18"/>
  <c r="M230" i="18"/>
  <c r="L230" i="18"/>
  <c r="K230" i="18"/>
  <c r="J230" i="18"/>
  <c r="I230" i="18"/>
  <c r="H230" i="18"/>
  <c r="G230" i="18"/>
  <c r="F230" i="18"/>
  <c r="E230" i="18"/>
  <c r="D230" i="18"/>
  <c r="C230" i="18"/>
  <c r="B230" i="18"/>
  <c r="Y229" i="18"/>
  <c r="X229" i="18"/>
  <c r="W229" i="18"/>
  <c r="V229" i="18"/>
  <c r="U229" i="18"/>
  <c r="T229" i="18"/>
  <c r="S229" i="18"/>
  <c r="R229" i="18"/>
  <c r="Q229" i="18"/>
  <c r="P229" i="18"/>
  <c r="O229" i="18"/>
  <c r="N229" i="18"/>
  <c r="M229" i="18"/>
  <c r="L229" i="18"/>
  <c r="K229" i="18"/>
  <c r="J229" i="18"/>
  <c r="I229" i="18"/>
  <c r="H229" i="18"/>
  <c r="G229" i="18"/>
  <c r="F229" i="18"/>
  <c r="E229" i="18"/>
  <c r="D229" i="18"/>
  <c r="C229" i="18"/>
  <c r="B229" i="18"/>
  <c r="Y227" i="18"/>
  <c r="X227" i="18"/>
  <c r="W227" i="18"/>
  <c r="V227" i="18"/>
  <c r="U227" i="18"/>
  <c r="T227" i="18"/>
  <c r="S227" i="18"/>
  <c r="R227" i="18"/>
  <c r="Q227" i="18"/>
  <c r="P227" i="18"/>
  <c r="O227" i="18"/>
  <c r="N227" i="18"/>
  <c r="M227" i="18"/>
  <c r="L227" i="18"/>
  <c r="K227" i="18"/>
  <c r="J227" i="18"/>
  <c r="I227" i="18"/>
  <c r="H227" i="18"/>
  <c r="G227" i="18"/>
  <c r="F227" i="18"/>
  <c r="E227" i="18"/>
  <c r="D227" i="18"/>
  <c r="C227" i="18"/>
  <c r="B227" i="18"/>
  <c r="Y225" i="18"/>
  <c r="X225" i="18"/>
  <c r="W225" i="18"/>
  <c r="V225" i="18"/>
  <c r="U225" i="18"/>
  <c r="T225" i="18"/>
  <c r="S225" i="18"/>
  <c r="R225" i="18"/>
  <c r="Q225" i="18"/>
  <c r="P225" i="18"/>
  <c r="O225" i="18"/>
  <c r="N225" i="18"/>
  <c r="M225" i="18"/>
  <c r="L225" i="18"/>
  <c r="K225" i="18"/>
  <c r="J225" i="18"/>
  <c r="I225" i="18"/>
  <c r="H225" i="18"/>
  <c r="G225" i="18"/>
  <c r="F225" i="18"/>
  <c r="E225" i="18"/>
  <c r="D225" i="18"/>
  <c r="C225" i="18"/>
  <c r="B225" i="18"/>
  <c r="Y224" i="18"/>
  <c r="X224" i="18"/>
  <c r="W224" i="18"/>
  <c r="V224" i="18"/>
  <c r="U224" i="18"/>
  <c r="T224" i="18"/>
  <c r="S224" i="18"/>
  <c r="R224" i="18"/>
  <c r="Q224" i="18"/>
  <c r="P224" i="18"/>
  <c r="O224" i="18"/>
  <c r="N224" i="18"/>
  <c r="M224" i="18"/>
  <c r="L224" i="18"/>
  <c r="K224" i="18"/>
  <c r="J224" i="18"/>
  <c r="I224" i="18"/>
  <c r="H224" i="18"/>
  <c r="G224" i="18"/>
  <c r="F224" i="18"/>
  <c r="E224" i="18"/>
  <c r="D224" i="18"/>
  <c r="C224" i="18"/>
  <c r="B224" i="18"/>
  <c r="Y222" i="18"/>
  <c r="X222" i="18"/>
  <c r="W222" i="18"/>
  <c r="V222" i="18"/>
  <c r="U222" i="18"/>
  <c r="T222" i="18"/>
  <c r="S222" i="18"/>
  <c r="R222" i="18"/>
  <c r="Q222" i="18"/>
  <c r="P222" i="18"/>
  <c r="O222" i="18"/>
  <c r="N222" i="18"/>
  <c r="M222" i="18"/>
  <c r="L222" i="18"/>
  <c r="K222" i="18"/>
  <c r="J222" i="18"/>
  <c r="I222" i="18"/>
  <c r="H222" i="18"/>
  <c r="G222" i="18"/>
  <c r="F222" i="18"/>
  <c r="E222" i="18"/>
  <c r="D222" i="18"/>
  <c r="C222" i="18"/>
  <c r="B222" i="18"/>
  <c r="Y221" i="18"/>
  <c r="X221" i="18"/>
  <c r="W221" i="18"/>
  <c r="V221" i="18"/>
  <c r="U221" i="18"/>
  <c r="T221" i="18"/>
  <c r="S221" i="18"/>
  <c r="R221" i="18"/>
  <c r="Q221" i="18"/>
  <c r="P221" i="18"/>
  <c r="O221" i="18"/>
  <c r="N221" i="18"/>
  <c r="M221" i="18"/>
  <c r="L221" i="18"/>
  <c r="K221" i="18"/>
  <c r="J221" i="18"/>
  <c r="I221" i="18"/>
  <c r="H221" i="18"/>
  <c r="G221" i="18"/>
  <c r="F221" i="18"/>
  <c r="E221" i="18"/>
  <c r="D221" i="18"/>
  <c r="C221" i="18"/>
  <c r="B221" i="18"/>
  <c r="Y220" i="18"/>
  <c r="X220" i="18"/>
  <c r="W220" i="18"/>
  <c r="V220" i="18"/>
  <c r="U220" i="18"/>
  <c r="T220" i="18"/>
  <c r="S220" i="18"/>
  <c r="R220" i="18"/>
  <c r="Q220" i="18"/>
  <c r="P220" i="18"/>
  <c r="O220" i="18"/>
  <c r="N220" i="18"/>
  <c r="M220" i="18"/>
  <c r="L220" i="18"/>
  <c r="K220" i="18"/>
  <c r="J220" i="18"/>
  <c r="I220" i="18"/>
  <c r="H220" i="18"/>
  <c r="G220" i="18"/>
  <c r="F220" i="18"/>
  <c r="E220" i="18"/>
  <c r="D220" i="18"/>
  <c r="C220" i="18"/>
  <c r="B220" i="18"/>
  <c r="Y219" i="18"/>
  <c r="X219" i="18"/>
  <c r="W219" i="18"/>
  <c r="V219" i="18"/>
  <c r="U219" i="18"/>
  <c r="T219" i="18"/>
  <c r="S219" i="18"/>
  <c r="R219" i="18"/>
  <c r="Q219" i="18"/>
  <c r="P219" i="18"/>
  <c r="O219" i="18"/>
  <c r="N219" i="18"/>
  <c r="M219" i="18"/>
  <c r="L219" i="18"/>
  <c r="K219" i="18"/>
  <c r="J219" i="18"/>
  <c r="I219" i="18"/>
  <c r="H219" i="18"/>
  <c r="G219" i="18"/>
  <c r="F219" i="18"/>
  <c r="E219" i="18"/>
  <c r="D219" i="18"/>
  <c r="C219" i="18"/>
  <c r="B219" i="18"/>
  <c r="Y218" i="18"/>
  <c r="X218" i="18"/>
  <c r="W218" i="18"/>
  <c r="V218" i="18"/>
  <c r="U218" i="18"/>
  <c r="T218" i="18"/>
  <c r="S218" i="18"/>
  <c r="R218" i="18"/>
  <c r="Q218" i="18"/>
  <c r="P218" i="18"/>
  <c r="O218" i="18"/>
  <c r="N218" i="18"/>
  <c r="M218" i="18"/>
  <c r="L218" i="18"/>
  <c r="K218" i="18"/>
  <c r="J218" i="18"/>
  <c r="I218" i="18"/>
  <c r="H218" i="18"/>
  <c r="G218" i="18"/>
  <c r="F218" i="18"/>
  <c r="E218" i="18"/>
  <c r="D218" i="18"/>
  <c r="C218" i="18"/>
  <c r="B218" i="18"/>
  <c r="Y213" i="18"/>
  <c r="X213" i="18"/>
  <c r="W213" i="18"/>
  <c r="V213" i="18"/>
  <c r="U213" i="18"/>
  <c r="T213" i="18"/>
  <c r="S213" i="18"/>
  <c r="R213" i="18"/>
  <c r="Q213" i="18"/>
  <c r="P213" i="18"/>
  <c r="O213" i="18"/>
  <c r="N213" i="18"/>
  <c r="M213" i="18"/>
  <c r="L213" i="18"/>
  <c r="K213" i="18"/>
  <c r="J213" i="18"/>
  <c r="I213" i="18"/>
  <c r="H213" i="18"/>
  <c r="G213" i="18"/>
  <c r="F213" i="18"/>
  <c r="E213" i="18"/>
  <c r="D213" i="18"/>
  <c r="C213" i="18"/>
  <c r="B213" i="18"/>
  <c r="Y212" i="18"/>
  <c r="X212" i="18"/>
  <c r="W212" i="18"/>
  <c r="V212" i="18"/>
  <c r="U212" i="18"/>
  <c r="T212" i="18"/>
  <c r="S212" i="18"/>
  <c r="R212" i="18"/>
  <c r="Q212" i="18"/>
  <c r="P212" i="18"/>
  <c r="O212" i="18"/>
  <c r="N212" i="18"/>
  <c r="M212" i="18"/>
  <c r="L212" i="18"/>
  <c r="K212" i="18"/>
  <c r="J212" i="18"/>
  <c r="I212" i="18"/>
  <c r="H212" i="18"/>
  <c r="G212" i="18"/>
  <c r="F212" i="18"/>
  <c r="E212" i="18"/>
  <c r="D212" i="18"/>
  <c r="C212" i="18"/>
  <c r="B212" i="18"/>
  <c r="Y211" i="18"/>
  <c r="X211" i="18"/>
  <c r="W211" i="18"/>
  <c r="V211" i="18"/>
  <c r="U211" i="18"/>
  <c r="T211" i="18"/>
  <c r="S211" i="18"/>
  <c r="R211" i="18"/>
  <c r="Q211" i="18"/>
  <c r="P211" i="18"/>
  <c r="O211" i="18"/>
  <c r="N211" i="18"/>
  <c r="M211" i="18"/>
  <c r="L211" i="18"/>
  <c r="K211" i="18"/>
  <c r="J211" i="18"/>
  <c r="I211" i="18"/>
  <c r="H211" i="18"/>
  <c r="G211" i="18"/>
  <c r="F211" i="18"/>
  <c r="E211" i="18"/>
  <c r="D211" i="18"/>
  <c r="C211" i="18"/>
  <c r="B211" i="18"/>
  <c r="Y210" i="18"/>
  <c r="X210" i="18"/>
  <c r="W210" i="18"/>
  <c r="V210" i="18"/>
  <c r="U210" i="18"/>
  <c r="T210" i="18"/>
  <c r="S210" i="18"/>
  <c r="R210" i="18"/>
  <c r="Q210" i="18"/>
  <c r="P210" i="18"/>
  <c r="O210" i="18"/>
  <c r="N210" i="18"/>
  <c r="M210" i="18"/>
  <c r="L210" i="18"/>
  <c r="K210" i="18"/>
  <c r="J210" i="18"/>
  <c r="I210" i="18"/>
  <c r="H210" i="18"/>
  <c r="G210" i="18"/>
  <c r="F210" i="18"/>
  <c r="E210" i="18"/>
  <c r="D210" i="18"/>
  <c r="C210" i="18"/>
  <c r="B210" i="18"/>
  <c r="Y208" i="18"/>
  <c r="X208" i="18"/>
  <c r="W208" i="18"/>
  <c r="V208" i="18"/>
  <c r="U208" i="18"/>
  <c r="T208" i="18"/>
  <c r="S208" i="18"/>
  <c r="R208" i="18"/>
  <c r="Q208" i="18"/>
  <c r="P208" i="18"/>
  <c r="O208" i="18"/>
  <c r="N208" i="18"/>
  <c r="M208" i="18"/>
  <c r="L208" i="18"/>
  <c r="K208" i="18"/>
  <c r="J208" i="18"/>
  <c r="I208" i="18"/>
  <c r="H208" i="18"/>
  <c r="G208" i="18"/>
  <c r="F208" i="18"/>
  <c r="E208" i="18"/>
  <c r="D208" i="18"/>
  <c r="C208" i="18"/>
  <c r="B208" i="18"/>
  <c r="Y207" i="18"/>
  <c r="X207" i="18"/>
  <c r="W207" i="18"/>
  <c r="V207" i="18"/>
  <c r="U207" i="18"/>
  <c r="T207" i="18"/>
  <c r="S207" i="18"/>
  <c r="R207" i="18"/>
  <c r="Q207" i="18"/>
  <c r="P207" i="18"/>
  <c r="O207" i="18"/>
  <c r="N207" i="18"/>
  <c r="M207" i="18"/>
  <c r="L207" i="18"/>
  <c r="K207" i="18"/>
  <c r="J207" i="18"/>
  <c r="I207" i="18"/>
  <c r="H207" i="18"/>
  <c r="G207" i="18"/>
  <c r="F207" i="18"/>
  <c r="E207" i="18"/>
  <c r="D207" i="18"/>
  <c r="C207" i="18"/>
  <c r="B207" i="18"/>
  <c r="Y206" i="18"/>
  <c r="X206" i="18"/>
  <c r="W206" i="18"/>
  <c r="V206" i="18"/>
  <c r="U206" i="18"/>
  <c r="T206" i="18"/>
  <c r="S206" i="18"/>
  <c r="R206" i="18"/>
  <c r="Q206" i="18"/>
  <c r="P206" i="18"/>
  <c r="O206" i="18"/>
  <c r="N206" i="18"/>
  <c r="M206" i="18"/>
  <c r="L206" i="18"/>
  <c r="K206" i="18"/>
  <c r="J206" i="18"/>
  <c r="I206" i="18"/>
  <c r="H206" i="18"/>
  <c r="G206" i="18"/>
  <c r="F206" i="18"/>
  <c r="E206" i="18"/>
  <c r="D206" i="18"/>
  <c r="C206" i="18"/>
  <c r="B206" i="18"/>
  <c r="Y205" i="18"/>
  <c r="X205" i="18"/>
  <c r="W205" i="18"/>
  <c r="V205" i="18"/>
  <c r="U205" i="18"/>
  <c r="T205" i="18"/>
  <c r="S205" i="18"/>
  <c r="R205" i="18"/>
  <c r="Q205" i="18"/>
  <c r="P205" i="18"/>
  <c r="O205" i="18"/>
  <c r="N205" i="18"/>
  <c r="M205" i="18"/>
  <c r="L205" i="18"/>
  <c r="K205" i="18"/>
  <c r="J205" i="18"/>
  <c r="I205" i="18"/>
  <c r="H205" i="18"/>
  <c r="G205" i="18"/>
  <c r="F205" i="18"/>
  <c r="E205" i="18"/>
  <c r="D205" i="18"/>
  <c r="C205" i="18"/>
  <c r="B205" i="18"/>
  <c r="Y204" i="18"/>
  <c r="X204" i="18"/>
  <c r="W204" i="18"/>
  <c r="W197" i="18" s="1"/>
  <c r="V204" i="18"/>
  <c r="U204" i="18"/>
  <c r="T204" i="18"/>
  <c r="S204" i="18"/>
  <c r="S197" i="18" s="1"/>
  <c r="R204" i="18"/>
  <c r="Q204" i="18"/>
  <c r="P204" i="18"/>
  <c r="O204" i="18"/>
  <c r="N204" i="18"/>
  <c r="M204" i="18"/>
  <c r="L204" i="18"/>
  <c r="K204" i="18"/>
  <c r="J204" i="18"/>
  <c r="I204" i="18"/>
  <c r="H204" i="18"/>
  <c r="G204" i="18"/>
  <c r="F204" i="18"/>
  <c r="E204" i="18"/>
  <c r="D204" i="18"/>
  <c r="C204" i="18"/>
  <c r="B204" i="18"/>
  <c r="Y202" i="18"/>
  <c r="X202" i="18"/>
  <c r="W202" i="18"/>
  <c r="V202" i="18"/>
  <c r="U202" i="18"/>
  <c r="T202" i="18"/>
  <c r="S202" i="18"/>
  <c r="R202" i="18"/>
  <c r="Q202" i="18"/>
  <c r="P202" i="18"/>
  <c r="O202" i="18"/>
  <c r="N202" i="18"/>
  <c r="M202" i="18"/>
  <c r="L202" i="18"/>
  <c r="K202" i="18"/>
  <c r="J202" i="18"/>
  <c r="I202" i="18"/>
  <c r="H202" i="18"/>
  <c r="G202" i="18"/>
  <c r="F202" i="18"/>
  <c r="E202" i="18"/>
  <c r="D202" i="18"/>
  <c r="C202" i="18"/>
  <c r="B202" i="18"/>
  <c r="Y201" i="18"/>
  <c r="X201" i="18"/>
  <c r="W201" i="18"/>
  <c r="V201" i="18"/>
  <c r="U201" i="18"/>
  <c r="T201" i="18"/>
  <c r="S201" i="18"/>
  <c r="R201" i="18"/>
  <c r="Q201" i="18"/>
  <c r="P201" i="18"/>
  <c r="O201" i="18"/>
  <c r="N201" i="18"/>
  <c r="M201" i="18"/>
  <c r="L201" i="18"/>
  <c r="K201" i="18"/>
  <c r="J201" i="18"/>
  <c r="I201" i="18"/>
  <c r="H201" i="18"/>
  <c r="G201" i="18"/>
  <c r="F201" i="18"/>
  <c r="E201" i="18"/>
  <c r="D201" i="18"/>
  <c r="C201" i="18"/>
  <c r="B201" i="18"/>
  <c r="Y200" i="18"/>
  <c r="X200" i="18"/>
  <c r="W200" i="18"/>
  <c r="V200" i="18"/>
  <c r="U200" i="18"/>
  <c r="U197" i="18" s="1"/>
  <c r="T200" i="18"/>
  <c r="T197" i="18" s="1"/>
  <c r="S200" i="18"/>
  <c r="R200" i="18"/>
  <c r="Q200" i="18"/>
  <c r="P200" i="18"/>
  <c r="O200" i="18"/>
  <c r="N200" i="18"/>
  <c r="M200" i="18"/>
  <c r="L200" i="18"/>
  <c r="K200" i="18"/>
  <c r="J200" i="18"/>
  <c r="I200" i="18"/>
  <c r="H200" i="18"/>
  <c r="G200" i="18"/>
  <c r="F200" i="18"/>
  <c r="E200" i="18"/>
  <c r="D200" i="18"/>
  <c r="C200" i="18"/>
  <c r="B200" i="18"/>
  <c r="Y199" i="18"/>
  <c r="X199" i="18"/>
  <c r="W199" i="18"/>
  <c r="V199" i="18"/>
  <c r="U199" i="18"/>
  <c r="T199" i="18"/>
  <c r="S199" i="18"/>
  <c r="R199" i="18"/>
  <c r="R197" i="18" s="1"/>
  <c r="Q199" i="18"/>
  <c r="P199" i="18"/>
  <c r="P197" i="18" s="1"/>
  <c r="O199" i="18"/>
  <c r="N199" i="18"/>
  <c r="M199" i="18"/>
  <c r="L199" i="18"/>
  <c r="K199" i="18"/>
  <c r="J199" i="18"/>
  <c r="I199" i="18"/>
  <c r="H199" i="18"/>
  <c r="G199" i="18"/>
  <c r="F199" i="18"/>
  <c r="E199" i="18"/>
  <c r="D199" i="18"/>
  <c r="C199" i="18"/>
  <c r="B199" i="18"/>
  <c r="Y198" i="18"/>
  <c r="X198" i="18"/>
  <c r="W198" i="18"/>
  <c r="V198" i="18"/>
  <c r="U198" i="18"/>
  <c r="T198" i="18"/>
  <c r="S198" i="18"/>
  <c r="R198" i="18"/>
  <c r="Q198" i="18"/>
  <c r="P198" i="18"/>
  <c r="O198" i="18"/>
  <c r="O197" i="18" s="1"/>
  <c r="N198" i="18"/>
  <c r="N197" i="18" s="1"/>
  <c r="M198" i="18"/>
  <c r="M197" i="18" s="1"/>
  <c r="L198" i="18"/>
  <c r="L197" i="18" s="1"/>
  <c r="K198" i="18"/>
  <c r="J198" i="18"/>
  <c r="J197" i="18" s="1"/>
  <c r="I198" i="18"/>
  <c r="H198" i="18"/>
  <c r="H197" i="18" s="1"/>
  <c r="G198" i="18"/>
  <c r="G197" i="18" s="1"/>
  <c r="F198" i="18"/>
  <c r="F197" i="18" s="1"/>
  <c r="E198" i="18"/>
  <c r="E197" i="18" s="1"/>
  <c r="D198" i="18"/>
  <c r="D197" i="18" s="1"/>
  <c r="C198" i="18"/>
  <c r="B198" i="18"/>
  <c r="B197" i="18" s="1"/>
  <c r="X197" i="18"/>
  <c r="V197" i="18"/>
  <c r="Y194" i="18"/>
  <c r="X194" i="18"/>
  <c r="W194" i="18"/>
  <c r="V194" i="18"/>
  <c r="U194" i="18"/>
  <c r="T194" i="18"/>
  <c r="S194" i="18"/>
  <c r="R194" i="18"/>
  <c r="Q194" i="18"/>
  <c r="P194" i="18"/>
  <c r="O194" i="18"/>
  <c r="N194" i="18"/>
  <c r="M194" i="18"/>
  <c r="L194" i="18"/>
  <c r="K194" i="18"/>
  <c r="J194" i="18"/>
  <c r="I194" i="18"/>
  <c r="H194" i="18"/>
  <c r="G194" i="18"/>
  <c r="F194" i="18"/>
  <c r="E194" i="18"/>
  <c r="D194" i="18"/>
  <c r="C194" i="18"/>
  <c r="B194" i="18"/>
  <c r="Y193" i="18"/>
  <c r="X193" i="18"/>
  <c r="W193" i="18"/>
  <c r="V193" i="18"/>
  <c r="U193" i="18"/>
  <c r="T193" i="18"/>
  <c r="S193" i="18"/>
  <c r="R193" i="18"/>
  <c r="Q193" i="18"/>
  <c r="P193" i="18"/>
  <c r="O193" i="18"/>
  <c r="N193" i="18"/>
  <c r="M193" i="18"/>
  <c r="L193" i="18"/>
  <c r="K193" i="18"/>
  <c r="K178" i="18" s="1"/>
  <c r="J193" i="18"/>
  <c r="I193" i="18"/>
  <c r="H193" i="18"/>
  <c r="G193" i="18"/>
  <c r="F193" i="18"/>
  <c r="E193" i="18"/>
  <c r="D193" i="18"/>
  <c r="C193" i="18"/>
  <c r="B193" i="18"/>
  <c r="Y192" i="18"/>
  <c r="X192" i="18"/>
  <c r="W192" i="18"/>
  <c r="V192" i="18"/>
  <c r="U192" i="18"/>
  <c r="T192" i="18"/>
  <c r="S192" i="18"/>
  <c r="R192" i="18"/>
  <c r="Q192" i="18"/>
  <c r="P192" i="18"/>
  <c r="O192" i="18"/>
  <c r="N192" i="18"/>
  <c r="M192" i="18"/>
  <c r="L192" i="18"/>
  <c r="K192" i="18"/>
  <c r="J192" i="18"/>
  <c r="I192" i="18"/>
  <c r="H192" i="18"/>
  <c r="G192" i="18"/>
  <c r="F192" i="18"/>
  <c r="E192" i="18"/>
  <c r="D192" i="18"/>
  <c r="C192" i="18"/>
  <c r="B192" i="18"/>
  <c r="Y191" i="18"/>
  <c r="X191" i="18"/>
  <c r="W191" i="18"/>
  <c r="V191" i="18"/>
  <c r="U191" i="18"/>
  <c r="T191" i="18"/>
  <c r="S191" i="18"/>
  <c r="R191" i="18"/>
  <c r="Q191" i="18"/>
  <c r="P191" i="18"/>
  <c r="O191" i="18"/>
  <c r="N191" i="18"/>
  <c r="M191" i="18"/>
  <c r="L191" i="18"/>
  <c r="K191" i="18"/>
  <c r="J191" i="18"/>
  <c r="I191" i="18"/>
  <c r="H191" i="18"/>
  <c r="G191" i="18"/>
  <c r="F191" i="18"/>
  <c r="E191" i="18"/>
  <c r="D191" i="18"/>
  <c r="D178" i="18" s="1"/>
  <c r="C191" i="18"/>
  <c r="B191" i="18"/>
  <c r="L190" i="18"/>
  <c r="Y189" i="18"/>
  <c r="X189" i="18"/>
  <c r="W189" i="18"/>
  <c r="V189" i="18"/>
  <c r="U189" i="18"/>
  <c r="T189" i="18"/>
  <c r="S189" i="18"/>
  <c r="R189" i="18"/>
  <c r="Q189" i="18"/>
  <c r="P189" i="18"/>
  <c r="O189" i="18"/>
  <c r="N189" i="18"/>
  <c r="M189" i="18"/>
  <c r="L189" i="18"/>
  <c r="K189" i="18"/>
  <c r="J189" i="18"/>
  <c r="I189" i="18"/>
  <c r="H189" i="18"/>
  <c r="G189" i="18"/>
  <c r="F189" i="18"/>
  <c r="E189" i="18"/>
  <c r="D189" i="18"/>
  <c r="C189" i="18"/>
  <c r="B189" i="18"/>
  <c r="Y188" i="18"/>
  <c r="X188" i="18"/>
  <c r="W188" i="18"/>
  <c r="V188" i="18"/>
  <c r="U188" i="18"/>
  <c r="T188" i="18"/>
  <c r="S188" i="18"/>
  <c r="R188" i="18"/>
  <c r="Q188" i="18"/>
  <c r="P188" i="18"/>
  <c r="O188" i="18"/>
  <c r="N188" i="18"/>
  <c r="M188" i="18"/>
  <c r="L188" i="18"/>
  <c r="K188" i="18"/>
  <c r="J188" i="18"/>
  <c r="I188" i="18"/>
  <c r="H188" i="18"/>
  <c r="G188" i="18"/>
  <c r="F188" i="18"/>
  <c r="E188" i="18"/>
  <c r="D188" i="18"/>
  <c r="C188" i="18"/>
  <c r="B188" i="18"/>
  <c r="Y187" i="18"/>
  <c r="X187" i="18"/>
  <c r="W187" i="18"/>
  <c r="V187" i="18"/>
  <c r="U187" i="18"/>
  <c r="T187" i="18"/>
  <c r="S187" i="18"/>
  <c r="R187" i="18"/>
  <c r="Q187" i="18"/>
  <c r="P187" i="18"/>
  <c r="O187" i="18"/>
  <c r="N187" i="18"/>
  <c r="M187" i="18"/>
  <c r="L187" i="18"/>
  <c r="K187" i="18"/>
  <c r="J187" i="18"/>
  <c r="I187" i="18"/>
  <c r="H187" i="18"/>
  <c r="G187" i="18"/>
  <c r="F187" i="18"/>
  <c r="E187" i="18"/>
  <c r="D187" i="18"/>
  <c r="C187" i="18"/>
  <c r="B187" i="18"/>
  <c r="Y186" i="18"/>
  <c r="X186" i="18"/>
  <c r="W186" i="18"/>
  <c r="V186" i="18"/>
  <c r="U186" i="18"/>
  <c r="T186" i="18"/>
  <c r="S186" i="18"/>
  <c r="R186" i="18"/>
  <c r="R178" i="18" s="1"/>
  <c r="Q186" i="18"/>
  <c r="P186" i="18"/>
  <c r="P178" i="18" s="1"/>
  <c r="O186" i="18"/>
  <c r="N186" i="18"/>
  <c r="N178" i="18" s="1"/>
  <c r="M186" i="18"/>
  <c r="L186" i="18"/>
  <c r="K186" i="18"/>
  <c r="J186" i="18"/>
  <c r="I186" i="18"/>
  <c r="H186" i="18"/>
  <c r="G186" i="18"/>
  <c r="F186" i="18"/>
  <c r="E186" i="18"/>
  <c r="D186" i="18"/>
  <c r="C186" i="18"/>
  <c r="B186" i="18"/>
  <c r="Y185" i="18"/>
  <c r="X185" i="18"/>
  <c r="W185" i="18"/>
  <c r="V185" i="18"/>
  <c r="U185" i="18"/>
  <c r="T185" i="18"/>
  <c r="S185" i="18"/>
  <c r="R185" i="18"/>
  <c r="Q185" i="18"/>
  <c r="P185" i="18"/>
  <c r="O185" i="18"/>
  <c r="N185" i="18"/>
  <c r="M185" i="18"/>
  <c r="L185" i="18"/>
  <c r="K185" i="18"/>
  <c r="J185" i="18"/>
  <c r="J178" i="18" s="1"/>
  <c r="I185" i="18"/>
  <c r="H185" i="18"/>
  <c r="G185" i="18"/>
  <c r="F185" i="18"/>
  <c r="E185" i="18"/>
  <c r="D185" i="18"/>
  <c r="C185" i="18"/>
  <c r="B185" i="18"/>
  <c r="Y183" i="18"/>
  <c r="X183" i="18"/>
  <c r="W183" i="18"/>
  <c r="V183" i="18"/>
  <c r="U183" i="18"/>
  <c r="T183" i="18"/>
  <c r="S183" i="18"/>
  <c r="R183" i="18"/>
  <c r="Q183" i="18"/>
  <c r="P183" i="18"/>
  <c r="O183" i="18"/>
  <c r="N183" i="18"/>
  <c r="M183" i="18"/>
  <c r="L183" i="18"/>
  <c r="K183" i="18"/>
  <c r="J183" i="18"/>
  <c r="I183" i="18"/>
  <c r="H183" i="18"/>
  <c r="G183" i="18"/>
  <c r="F183" i="18"/>
  <c r="E183" i="18"/>
  <c r="D183" i="18"/>
  <c r="C183" i="18"/>
  <c r="B183" i="18"/>
  <c r="Y182" i="18"/>
  <c r="X182" i="18"/>
  <c r="W182" i="18"/>
  <c r="V182" i="18"/>
  <c r="U182" i="18"/>
  <c r="T182" i="18"/>
  <c r="S182" i="18"/>
  <c r="R182" i="18"/>
  <c r="Q182" i="18"/>
  <c r="P182" i="18"/>
  <c r="O182" i="18"/>
  <c r="N182" i="18"/>
  <c r="M182" i="18"/>
  <c r="L182" i="18"/>
  <c r="K182" i="18"/>
  <c r="J182" i="18"/>
  <c r="I182" i="18"/>
  <c r="H182" i="18"/>
  <c r="G182" i="18"/>
  <c r="F182" i="18"/>
  <c r="F178" i="18" s="1"/>
  <c r="E182" i="18"/>
  <c r="D182" i="18"/>
  <c r="C182" i="18"/>
  <c r="B182" i="18"/>
  <c r="Y181" i="18"/>
  <c r="X181" i="18"/>
  <c r="W181" i="18"/>
  <c r="V181" i="18"/>
  <c r="U181" i="18"/>
  <c r="T181" i="18"/>
  <c r="S181" i="18"/>
  <c r="R181" i="18"/>
  <c r="Q181" i="18"/>
  <c r="P181" i="18"/>
  <c r="O181" i="18"/>
  <c r="N181" i="18"/>
  <c r="M181" i="18"/>
  <c r="L181" i="18"/>
  <c r="K181" i="18"/>
  <c r="J181" i="18"/>
  <c r="I181" i="18"/>
  <c r="H181" i="18"/>
  <c r="G181" i="18"/>
  <c r="F181" i="18"/>
  <c r="E181" i="18"/>
  <c r="D181" i="18"/>
  <c r="C181" i="18"/>
  <c r="B181" i="18"/>
  <c r="Y180" i="18"/>
  <c r="X180" i="18"/>
  <c r="W180" i="18"/>
  <c r="V180" i="18"/>
  <c r="U180" i="18"/>
  <c r="T180" i="18"/>
  <c r="S180" i="18"/>
  <c r="R180" i="18"/>
  <c r="Q180" i="18"/>
  <c r="P180" i="18"/>
  <c r="O180" i="18"/>
  <c r="N180" i="18"/>
  <c r="M180" i="18"/>
  <c r="L180" i="18"/>
  <c r="K180" i="18"/>
  <c r="J180" i="18"/>
  <c r="I180" i="18"/>
  <c r="H180" i="18"/>
  <c r="G180" i="18"/>
  <c r="F180" i="18"/>
  <c r="E180" i="18"/>
  <c r="D180" i="18"/>
  <c r="C180" i="18"/>
  <c r="B180" i="18"/>
  <c r="Y179" i="18"/>
  <c r="X179" i="18"/>
  <c r="X178" i="18" s="1"/>
  <c r="W179" i="18"/>
  <c r="V179" i="18"/>
  <c r="V178" i="18" s="1"/>
  <c r="U179" i="18"/>
  <c r="T179" i="18"/>
  <c r="S179" i="18"/>
  <c r="S178" i="18" s="1"/>
  <c r="R179" i="18"/>
  <c r="Q179" i="18"/>
  <c r="P179" i="18"/>
  <c r="O179" i="18"/>
  <c r="N179" i="18"/>
  <c r="M179" i="18"/>
  <c r="L179" i="18"/>
  <c r="K179" i="18"/>
  <c r="J179" i="18"/>
  <c r="I179" i="18"/>
  <c r="H179" i="18"/>
  <c r="G179" i="18"/>
  <c r="F179" i="18"/>
  <c r="E179" i="18"/>
  <c r="D179" i="18"/>
  <c r="C179" i="18"/>
  <c r="B179" i="18"/>
  <c r="B178" i="18" s="1"/>
  <c r="H178" i="18"/>
  <c r="C178" i="18"/>
  <c r="Y175" i="18"/>
  <c r="X175" i="18"/>
  <c r="W175" i="18"/>
  <c r="V175" i="18"/>
  <c r="U175" i="18"/>
  <c r="T175" i="18"/>
  <c r="S175" i="18"/>
  <c r="R175" i="18"/>
  <c r="Q175" i="18"/>
  <c r="P175" i="18"/>
  <c r="O175" i="18"/>
  <c r="N175" i="18"/>
  <c r="M175" i="18"/>
  <c r="L175" i="18"/>
  <c r="K175" i="18"/>
  <c r="J175" i="18"/>
  <c r="I175" i="18"/>
  <c r="H175" i="18"/>
  <c r="G175" i="18"/>
  <c r="F175" i="18"/>
  <c r="E175" i="18"/>
  <c r="D175" i="18"/>
  <c r="C175" i="18"/>
  <c r="B175" i="18"/>
  <c r="Y174" i="18"/>
  <c r="X174" i="18"/>
  <c r="W174" i="18"/>
  <c r="V174" i="18"/>
  <c r="U174" i="18"/>
  <c r="T174" i="18"/>
  <c r="S174" i="18"/>
  <c r="R174" i="18"/>
  <c r="Q174" i="18"/>
  <c r="P174" i="18"/>
  <c r="O174" i="18"/>
  <c r="N174" i="18"/>
  <c r="M174" i="18"/>
  <c r="L174" i="18"/>
  <c r="K174" i="18"/>
  <c r="J174" i="18"/>
  <c r="I174" i="18"/>
  <c r="H174" i="18"/>
  <c r="G174" i="18"/>
  <c r="F174" i="18"/>
  <c r="E174" i="18"/>
  <c r="D174" i="18"/>
  <c r="C174" i="18"/>
  <c r="B174" i="18"/>
  <c r="Y173" i="18"/>
  <c r="X173" i="18"/>
  <c r="W173" i="18"/>
  <c r="V173" i="18"/>
  <c r="U173" i="18"/>
  <c r="T173" i="18"/>
  <c r="S173" i="18"/>
  <c r="R173" i="18"/>
  <c r="Q173" i="18"/>
  <c r="P173" i="18"/>
  <c r="O173" i="18"/>
  <c r="N173" i="18"/>
  <c r="M173" i="18"/>
  <c r="L173" i="18"/>
  <c r="K173" i="18"/>
  <c r="J173" i="18"/>
  <c r="I173" i="18"/>
  <c r="H173" i="18"/>
  <c r="G173" i="18"/>
  <c r="F173" i="18"/>
  <c r="E173" i="18"/>
  <c r="D173" i="18"/>
  <c r="C173" i="18"/>
  <c r="B173" i="18"/>
  <c r="Y172" i="18"/>
  <c r="X172" i="18"/>
  <c r="W172" i="18"/>
  <c r="V172" i="18"/>
  <c r="U172" i="18"/>
  <c r="T172" i="18"/>
  <c r="S172" i="18"/>
  <c r="R172" i="18"/>
  <c r="Q172" i="18"/>
  <c r="P172" i="18"/>
  <c r="O172" i="18"/>
  <c r="N172" i="18"/>
  <c r="M172" i="18"/>
  <c r="L172" i="18"/>
  <c r="K172" i="18"/>
  <c r="J172" i="18"/>
  <c r="I172" i="18"/>
  <c r="H172" i="18"/>
  <c r="G172" i="18"/>
  <c r="F172" i="18"/>
  <c r="E172" i="18"/>
  <c r="D172" i="18"/>
  <c r="C172" i="18"/>
  <c r="B172" i="18"/>
  <c r="Y170" i="18"/>
  <c r="X170" i="18"/>
  <c r="W170" i="18"/>
  <c r="V170" i="18"/>
  <c r="U170" i="18"/>
  <c r="T170" i="18"/>
  <c r="S170" i="18"/>
  <c r="R170" i="18"/>
  <c r="Q170" i="18"/>
  <c r="P170" i="18"/>
  <c r="O170" i="18"/>
  <c r="N170" i="18"/>
  <c r="M170" i="18"/>
  <c r="L170" i="18"/>
  <c r="K170" i="18"/>
  <c r="J170" i="18"/>
  <c r="I170" i="18"/>
  <c r="H170" i="18"/>
  <c r="G170" i="18"/>
  <c r="F170" i="18"/>
  <c r="E170" i="18"/>
  <c r="D170" i="18"/>
  <c r="C170" i="18"/>
  <c r="B170" i="18"/>
  <c r="Y169" i="18"/>
  <c r="X169" i="18"/>
  <c r="W169" i="18"/>
  <c r="V169" i="18"/>
  <c r="U169" i="18"/>
  <c r="T169" i="18"/>
  <c r="S169" i="18"/>
  <c r="R169" i="18"/>
  <c r="Q169" i="18"/>
  <c r="P169" i="18"/>
  <c r="O169" i="18"/>
  <c r="N169" i="18"/>
  <c r="M169" i="18"/>
  <c r="L169" i="18"/>
  <c r="K169" i="18"/>
  <c r="J169" i="18"/>
  <c r="I169" i="18"/>
  <c r="H169" i="18"/>
  <c r="G169" i="18"/>
  <c r="F169" i="18"/>
  <c r="E169" i="18"/>
  <c r="D169" i="18"/>
  <c r="C169" i="18"/>
  <c r="B169" i="18"/>
  <c r="Y168" i="18"/>
  <c r="X168" i="18"/>
  <c r="W168" i="18"/>
  <c r="V168" i="18"/>
  <c r="U168" i="18"/>
  <c r="T168" i="18"/>
  <c r="S168" i="18"/>
  <c r="R168" i="18"/>
  <c r="Q168" i="18"/>
  <c r="P168" i="18"/>
  <c r="O168" i="18"/>
  <c r="N168" i="18"/>
  <c r="M168" i="18"/>
  <c r="L168" i="18"/>
  <c r="K168" i="18"/>
  <c r="J168" i="18"/>
  <c r="I168" i="18"/>
  <c r="H168" i="18"/>
  <c r="G168" i="18"/>
  <c r="F168" i="18"/>
  <c r="E168" i="18"/>
  <c r="D168" i="18"/>
  <c r="C168" i="18"/>
  <c r="B168" i="18"/>
  <c r="Y167" i="18"/>
  <c r="X167" i="18"/>
  <c r="W167" i="18"/>
  <c r="V167" i="18"/>
  <c r="U167" i="18"/>
  <c r="T167" i="18"/>
  <c r="S167" i="18"/>
  <c r="R167" i="18"/>
  <c r="Q167" i="18"/>
  <c r="P167" i="18"/>
  <c r="O167" i="18"/>
  <c r="N167" i="18"/>
  <c r="M167" i="18"/>
  <c r="L167" i="18"/>
  <c r="K167" i="18"/>
  <c r="J167" i="18"/>
  <c r="I167" i="18"/>
  <c r="H167" i="18"/>
  <c r="G167" i="18"/>
  <c r="F167" i="18"/>
  <c r="E167" i="18"/>
  <c r="D167" i="18"/>
  <c r="C167" i="18"/>
  <c r="B167" i="18"/>
  <c r="Y165" i="18"/>
  <c r="X165" i="18"/>
  <c r="W165" i="18"/>
  <c r="V165" i="18"/>
  <c r="U165" i="18"/>
  <c r="T165" i="18"/>
  <c r="S165" i="18"/>
  <c r="R165" i="18"/>
  <c r="Q165" i="18"/>
  <c r="P165" i="18"/>
  <c r="O165" i="18"/>
  <c r="N165" i="18"/>
  <c r="M165" i="18"/>
  <c r="L165" i="18"/>
  <c r="K165" i="18"/>
  <c r="J165" i="18"/>
  <c r="I165" i="18"/>
  <c r="H165" i="18"/>
  <c r="G165" i="18"/>
  <c r="F165" i="18"/>
  <c r="E165" i="18"/>
  <c r="D165" i="18"/>
  <c r="C165" i="18"/>
  <c r="B165" i="18"/>
  <c r="Y164" i="18"/>
  <c r="X164" i="18"/>
  <c r="W164" i="18"/>
  <c r="V164" i="18"/>
  <c r="U164" i="18"/>
  <c r="T164" i="18"/>
  <c r="S164" i="18"/>
  <c r="R164" i="18"/>
  <c r="Q164" i="18"/>
  <c r="P164" i="18"/>
  <c r="O164" i="18"/>
  <c r="N164" i="18"/>
  <c r="M164" i="18"/>
  <c r="L164" i="18"/>
  <c r="K164" i="18"/>
  <c r="J164" i="18"/>
  <c r="I164" i="18"/>
  <c r="H164" i="18"/>
  <c r="G164" i="18"/>
  <c r="F164" i="18"/>
  <c r="E164" i="18"/>
  <c r="D164" i="18"/>
  <c r="C164" i="18"/>
  <c r="B164" i="18"/>
  <c r="Y163" i="18"/>
  <c r="X163" i="18"/>
  <c r="W163" i="18"/>
  <c r="V163" i="18"/>
  <c r="U163" i="18"/>
  <c r="T163" i="18"/>
  <c r="S163" i="18"/>
  <c r="R163" i="18"/>
  <c r="Q163" i="18"/>
  <c r="P163" i="18"/>
  <c r="O163" i="18"/>
  <c r="N163" i="18"/>
  <c r="M163" i="18"/>
  <c r="L163" i="18"/>
  <c r="K163" i="18"/>
  <c r="J163" i="18"/>
  <c r="I163" i="18"/>
  <c r="H163" i="18"/>
  <c r="G163" i="18"/>
  <c r="F163" i="18"/>
  <c r="E163" i="18"/>
  <c r="D163" i="18"/>
  <c r="C163" i="18"/>
  <c r="B163" i="18"/>
  <c r="Y162" i="18"/>
  <c r="X162" i="18"/>
  <c r="W162" i="18"/>
  <c r="V162" i="18"/>
  <c r="U162" i="18"/>
  <c r="T162" i="18"/>
  <c r="S162" i="18"/>
  <c r="R162" i="18"/>
  <c r="Q162" i="18"/>
  <c r="P162" i="18"/>
  <c r="O162" i="18"/>
  <c r="N162" i="18"/>
  <c r="M162" i="18"/>
  <c r="L162" i="18"/>
  <c r="K162" i="18"/>
  <c r="J162" i="18"/>
  <c r="I162" i="18"/>
  <c r="H162" i="18"/>
  <c r="G162" i="18"/>
  <c r="F162" i="18"/>
  <c r="E162" i="18"/>
  <c r="D162" i="18"/>
  <c r="C162" i="18"/>
  <c r="B162" i="18"/>
  <c r="Y161" i="18"/>
  <c r="X161" i="18"/>
  <c r="W161" i="18"/>
  <c r="V161" i="18"/>
  <c r="U161" i="18"/>
  <c r="T161" i="18"/>
  <c r="S161" i="18"/>
  <c r="R161" i="18"/>
  <c r="Q161" i="18"/>
  <c r="P161" i="18"/>
  <c r="O161" i="18"/>
  <c r="N161" i="18"/>
  <c r="M161" i="18"/>
  <c r="L161" i="18"/>
  <c r="K161" i="18"/>
  <c r="J161" i="18"/>
  <c r="I161" i="18"/>
  <c r="H161" i="18"/>
  <c r="G161" i="18"/>
  <c r="F161" i="18"/>
  <c r="E161" i="18"/>
  <c r="D161" i="18"/>
  <c r="C161" i="18"/>
  <c r="B161" i="18"/>
  <c r="Y142" i="18"/>
  <c r="Y209" i="18" s="1"/>
  <c r="X142" i="18"/>
  <c r="W142" i="18"/>
  <c r="W209" i="18" s="1"/>
  <c r="V142" i="18"/>
  <c r="U142" i="18"/>
  <c r="T142" i="18"/>
  <c r="S142" i="18"/>
  <c r="R142" i="18"/>
  <c r="Q142" i="18"/>
  <c r="Q209" i="18" s="1"/>
  <c r="P142" i="18"/>
  <c r="O142" i="18"/>
  <c r="N142" i="18"/>
  <c r="M142" i="18"/>
  <c r="L142" i="18"/>
  <c r="K142" i="18"/>
  <c r="J142" i="18"/>
  <c r="I142" i="18"/>
  <c r="I209" i="18" s="1"/>
  <c r="H142" i="18"/>
  <c r="G142" i="18"/>
  <c r="G209" i="18" s="1"/>
  <c r="F142" i="18"/>
  <c r="E142" i="18"/>
  <c r="D142" i="18"/>
  <c r="C142" i="18"/>
  <c r="B142" i="18"/>
  <c r="Y121" i="18"/>
  <c r="X121" i="18"/>
  <c r="W121" i="18"/>
  <c r="V121" i="18"/>
  <c r="U121" i="18"/>
  <c r="T121" i="18"/>
  <c r="S121" i="18"/>
  <c r="S203" i="18" s="1"/>
  <c r="R121" i="18"/>
  <c r="Q121" i="18"/>
  <c r="Q203" i="18" s="1"/>
  <c r="P121" i="18"/>
  <c r="O121" i="18"/>
  <c r="O203" i="18" s="1"/>
  <c r="N121" i="18"/>
  <c r="M121" i="18"/>
  <c r="L121" i="18"/>
  <c r="K121" i="18"/>
  <c r="K203" i="18" s="1"/>
  <c r="J121" i="18"/>
  <c r="I121" i="18"/>
  <c r="H121" i="18"/>
  <c r="G121" i="18"/>
  <c r="F121" i="18"/>
  <c r="E121" i="18"/>
  <c r="D121" i="18"/>
  <c r="C121" i="18"/>
  <c r="C203" i="18" s="1"/>
  <c r="B121" i="18"/>
  <c r="Y93" i="18"/>
  <c r="Y190" i="18" s="1"/>
  <c r="X93" i="18"/>
  <c r="X190" i="18" s="1"/>
  <c r="W93" i="18"/>
  <c r="V93" i="18"/>
  <c r="U93" i="18"/>
  <c r="T93" i="18"/>
  <c r="S93" i="18"/>
  <c r="R93" i="18"/>
  <c r="Q93" i="18"/>
  <c r="Q190" i="18" s="1"/>
  <c r="P93" i="18"/>
  <c r="P190" i="18" s="1"/>
  <c r="O93" i="18"/>
  <c r="O190" i="18" s="1"/>
  <c r="N93" i="18"/>
  <c r="M93" i="18"/>
  <c r="M190" i="18" s="1"/>
  <c r="L93" i="18"/>
  <c r="K93" i="18"/>
  <c r="J93" i="18"/>
  <c r="I93" i="18"/>
  <c r="I190" i="18" s="1"/>
  <c r="H93" i="18"/>
  <c r="H190" i="18" s="1"/>
  <c r="G93" i="18"/>
  <c r="G190" i="18" s="1"/>
  <c r="F93" i="18"/>
  <c r="E93" i="18"/>
  <c r="E190" i="18" s="1"/>
  <c r="D93" i="18"/>
  <c r="D190" i="18" s="1"/>
  <c r="C93" i="18"/>
  <c r="C190" i="18" s="1"/>
  <c r="B93" i="18"/>
  <c r="Y72" i="18"/>
  <c r="Y184" i="18" s="1"/>
  <c r="X72" i="18"/>
  <c r="W72" i="18"/>
  <c r="V72" i="18"/>
  <c r="U72" i="18"/>
  <c r="U184" i="18" s="1"/>
  <c r="T72" i="18"/>
  <c r="T235" i="18" s="1"/>
  <c r="S72" i="18"/>
  <c r="R72" i="18"/>
  <c r="Q72" i="18"/>
  <c r="P72" i="18"/>
  <c r="P184" i="18" s="1"/>
  <c r="O72" i="18"/>
  <c r="N72" i="18"/>
  <c r="M72" i="18"/>
  <c r="L72" i="18"/>
  <c r="L184" i="18" s="1"/>
  <c r="K72" i="18"/>
  <c r="K184" i="18" s="1"/>
  <c r="J72" i="18"/>
  <c r="I72" i="18"/>
  <c r="I184" i="18" s="1"/>
  <c r="H72" i="18"/>
  <c r="H184" i="18" s="1"/>
  <c r="G72" i="18"/>
  <c r="G184" i="18" s="1"/>
  <c r="F72" i="18"/>
  <c r="E72" i="18"/>
  <c r="E184" i="18" s="1"/>
  <c r="D72" i="18"/>
  <c r="D235" i="18" s="1"/>
  <c r="C72" i="18"/>
  <c r="C235" i="18" s="1"/>
  <c r="B72" i="18"/>
  <c r="Y44" i="18"/>
  <c r="Y226" i="18" s="1"/>
  <c r="X44" i="18"/>
  <c r="X226" i="18" s="1"/>
  <c r="W44" i="18"/>
  <c r="W226" i="18" s="1"/>
  <c r="V44" i="18"/>
  <c r="U44" i="18"/>
  <c r="U226" i="18" s="1"/>
  <c r="T44" i="18"/>
  <c r="T226" i="18" s="1"/>
  <c r="S44" i="18"/>
  <c r="S226" i="18" s="1"/>
  <c r="R44" i="18"/>
  <c r="Q44" i="18"/>
  <c r="Q171" i="18" s="1"/>
  <c r="P44" i="18"/>
  <c r="P226" i="18" s="1"/>
  <c r="O44" i="18"/>
  <c r="O171" i="18" s="1"/>
  <c r="N44" i="18"/>
  <c r="M44" i="18"/>
  <c r="M226" i="18" s="1"/>
  <c r="L44" i="18"/>
  <c r="L226" i="18" s="1"/>
  <c r="K44" i="18"/>
  <c r="K226" i="18" s="1"/>
  <c r="J44" i="18"/>
  <c r="I44" i="18"/>
  <c r="I226" i="18" s="1"/>
  <c r="H44" i="18"/>
  <c r="H226" i="18" s="1"/>
  <c r="G44" i="18"/>
  <c r="G171" i="18" s="1"/>
  <c r="F44" i="18"/>
  <c r="E44" i="18"/>
  <c r="E226" i="18" s="1"/>
  <c r="D44" i="18"/>
  <c r="D171" i="18" s="1"/>
  <c r="C44" i="18"/>
  <c r="C226" i="18" s="1"/>
  <c r="B44" i="18"/>
  <c r="Y24" i="18"/>
  <c r="X24" i="18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B24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Y16" i="18"/>
  <c r="Y166" i="18" s="1"/>
  <c r="X16" i="18"/>
  <c r="X223" i="18" s="1"/>
  <c r="W16" i="18"/>
  <c r="W166" i="18" s="1"/>
  <c r="V16" i="18"/>
  <c r="V223" i="18" s="1"/>
  <c r="U16" i="18"/>
  <c r="U223" i="18" s="1"/>
  <c r="T16" i="18"/>
  <c r="T223" i="18" s="1"/>
  <c r="S16" i="18"/>
  <c r="S223" i="18" s="1"/>
  <c r="R16" i="18"/>
  <c r="R223" i="18" s="1"/>
  <c r="Q16" i="18"/>
  <c r="Q223" i="18" s="1"/>
  <c r="P16" i="18"/>
  <c r="P223" i="18" s="1"/>
  <c r="O16" i="18"/>
  <c r="O223" i="18" s="1"/>
  <c r="N16" i="18"/>
  <c r="N223" i="18" s="1"/>
  <c r="M16" i="18"/>
  <c r="M223" i="18" s="1"/>
  <c r="L16" i="18"/>
  <c r="L166" i="18" s="1"/>
  <c r="K16" i="18"/>
  <c r="K166" i="18" s="1"/>
  <c r="J16" i="18"/>
  <c r="J223" i="18" s="1"/>
  <c r="I16" i="18"/>
  <c r="I166" i="18" s="1"/>
  <c r="H16" i="18"/>
  <c r="H223" i="18" s="1"/>
  <c r="G16" i="18"/>
  <c r="G166" i="18" s="1"/>
  <c r="F16" i="18"/>
  <c r="F223" i="18" s="1"/>
  <c r="E16" i="18"/>
  <c r="E223" i="18" s="1"/>
  <c r="D16" i="18"/>
  <c r="D223" i="18" s="1"/>
  <c r="C16" i="18"/>
  <c r="C223" i="18" s="1"/>
  <c r="B16" i="18"/>
  <c r="B223" i="18" s="1"/>
  <c r="F5" i="18"/>
  <c r="F217" i="18" s="1"/>
  <c r="C5" i="18"/>
  <c r="C217" i="18" s="1"/>
  <c r="B5" i="18"/>
  <c r="B217" i="18" s="1"/>
  <c r="Y249" i="17"/>
  <c r="X249" i="17"/>
  <c r="W249" i="17"/>
  <c r="V249" i="17"/>
  <c r="U249" i="17"/>
  <c r="T249" i="17"/>
  <c r="S249" i="17"/>
  <c r="R249" i="17"/>
  <c r="Q249" i="17"/>
  <c r="P249" i="17"/>
  <c r="O249" i="17"/>
  <c r="N249" i="17"/>
  <c r="M249" i="17"/>
  <c r="L249" i="17"/>
  <c r="K249" i="17"/>
  <c r="J249" i="17"/>
  <c r="I249" i="17"/>
  <c r="H249" i="17"/>
  <c r="G249" i="17"/>
  <c r="F249" i="17"/>
  <c r="E249" i="17"/>
  <c r="D249" i="17"/>
  <c r="C249" i="17"/>
  <c r="B249" i="17"/>
  <c r="Y247" i="17"/>
  <c r="X247" i="17"/>
  <c r="W247" i="17"/>
  <c r="V247" i="17"/>
  <c r="U247" i="17"/>
  <c r="T247" i="17"/>
  <c r="S247" i="17"/>
  <c r="R247" i="17"/>
  <c r="Q247" i="17"/>
  <c r="P247" i="17"/>
  <c r="O247" i="17"/>
  <c r="N247" i="17"/>
  <c r="M247" i="17"/>
  <c r="L247" i="17"/>
  <c r="K247" i="17"/>
  <c r="J247" i="17"/>
  <c r="I247" i="17"/>
  <c r="H247" i="17"/>
  <c r="G247" i="17"/>
  <c r="F247" i="17"/>
  <c r="E247" i="17"/>
  <c r="D247" i="17"/>
  <c r="C247" i="17"/>
  <c r="B247" i="17"/>
  <c r="Y245" i="17"/>
  <c r="X245" i="17"/>
  <c r="W245" i="17"/>
  <c r="V245" i="17"/>
  <c r="U245" i="17"/>
  <c r="T245" i="17"/>
  <c r="S245" i="17"/>
  <c r="R245" i="17"/>
  <c r="Q245" i="17"/>
  <c r="P245" i="17"/>
  <c r="O245" i="17"/>
  <c r="N245" i="17"/>
  <c r="M245" i="17"/>
  <c r="L245" i="17"/>
  <c r="K245" i="17"/>
  <c r="J245" i="17"/>
  <c r="I245" i="17"/>
  <c r="H245" i="17"/>
  <c r="G245" i="17"/>
  <c r="F245" i="17"/>
  <c r="E245" i="17"/>
  <c r="D245" i="17"/>
  <c r="C245" i="17"/>
  <c r="B245" i="17"/>
  <c r="Y244" i="17"/>
  <c r="X244" i="17"/>
  <c r="W244" i="17"/>
  <c r="V244" i="17"/>
  <c r="U244" i="17"/>
  <c r="T244" i="17"/>
  <c r="S244" i="17"/>
  <c r="R244" i="17"/>
  <c r="Q244" i="17"/>
  <c r="P244" i="17"/>
  <c r="O244" i="17"/>
  <c r="N244" i="17"/>
  <c r="M244" i="17"/>
  <c r="L244" i="17"/>
  <c r="K244" i="17"/>
  <c r="J244" i="17"/>
  <c r="I244" i="17"/>
  <c r="H244" i="17"/>
  <c r="G244" i="17"/>
  <c r="F244" i="17"/>
  <c r="E244" i="17"/>
  <c r="D244" i="17"/>
  <c r="C244" i="17"/>
  <c r="B244" i="17"/>
  <c r="Y243" i="17"/>
  <c r="X243" i="17"/>
  <c r="W243" i="17"/>
  <c r="V243" i="17"/>
  <c r="U243" i="17"/>
  <c r="T243" i="17"/>
  <c r="S243" i="17"/>
  <c r="R243" i="17"/>
  <c r="Q243" i="17"/>
  <c r="P243" i="17"/>
  <c r="O243" i="17"/>
  <c r="N243" i="17"/>
  <c r="M243" i="17"/>
  <c r="L243" i="17"/>
  <c r="K243" i="17"/>
  <c r="J243" i="17"/>
  <c r="I243" i="17"/>
  <c r="H243" i="17"/>
  <c r="G243" i="17"/>
  <c r="F243" i="17"/>
  <c r="E243" i="17"/>
  <c r="D243" i="17"/>
  <c r="C243" i="17"/>
  <c r="B243" i="17"/>
  <c r="Y242" i="17"/>
  <c r="X242" i="17"/>
  <c r="W242" i="17"/>
  <c r="V242" i="17"/>
  <c r="U242" i="17"/>
  <c r="T242" i="17"/>
  <c r="S242" i="17"/>
  <c r="R242" i="17"/>
  <c r="Q242" i="17"/>
  <c r="P242" i="17"/>
  <c r="O242" i="17"/>
  <c r="N242" i="17"/>
  <c r="M242" i="17"/>
  <c r="L242" i="17"/>
  <c r="K242" i="17"/>
  <c r="J242" i="17"/>
  <c r="I242" i="17"/>
  <c r="H242" i="17"/>
  <c r="G242" i="17"/>
  <c r="F242" i="17"/>
  <c r="E242" i="17"/>
  <c r="D242" i="17"/>
  <c r="C242" i="17"/>
  <c r="B242" i="17"/>
  <c r="Y241" i="17"/>
  <c r="X241" i="17"/>
  <c r="W241" i="17"/>
  <c r="V241" i="17"/>
  <c r="U241" i="17"/>
  <c r="T241" i="17"/>
  <c r="S241" i="17"/>
  <c r="R241" i="17"/>
  <c r="Q241" i="17"/>
  <c r="P241" i="17"/>
  <c r="O241" i="17"/>
  <c r="N241" i="17"/>
  <c r="M241" i="17"/>
  <c r="L241" i="17"/>
  <c r="K241" i="17"/>
  <c r="J241" i="17"/>
  <c r="I241" i="17"/>
  <c r="H241" i="17"/>
  <c r="G241" i="17"/>
  <c r="F241" i="17"/>
  <c r="E241" i="17"/>
  <c r="D241" i="17"/>
  <c r="C241" i="17"/>
  <c r="B241" i="17"/>
  <c r="Y238" i="17"/>
  <c r="X238" i="17"/>
  <c r="W238" i="17"/>
  <c r="V238" i="17"/>
  <c r="U238" i="17"/>
  <c r="T238" i="17"/>
  <c r="S238" i="17"/>
  <c r="R238" i="17"/>
  <c r="Q238" i="17"/>
  <c r="P238" i="17"/>
  <c r="O238" i="17"/>
  <c r="N238" i="17"/>
  <c r="M238" i="17"/>
  <c r="L238" i="17"/>
  <c r="K238" i="17"/>
  <c r="J238" i="17"/>
  <c r="I238" i="17"/>
  <c r="H238" i="17"/>
  <c r="G238" i="17"/>
  <c r="F238" i="17"/>
  <c r="E238" i="17"/>
  <c r="D238" i="17"/>
  <c r="C238" i="17"/>
  <c r="B238" i="17"/>
  <c r="Y236" i="17"/>
  <c r="X236" i="17"/>
  <c r="W236" i="17"/>
  <c r="V236" i="17"/>
  <c r="U236" i="17"/>
  <c r="T236" i="17"/>
  <c r="S236" i="17"/>
  <c r="R236" i="17"/>
  <c r="Q236" i="17"/>
  <c r="P236" i="17"/>
  <c r="O236" i="17"/>
  <c r="N236" i="17"/>
  <c r="M236" i="17"/>
  <c r="L236" i="17"/>
  <c r="K236" i="17"/>
  <c r="J236" i="17"/>
  <c r="I236" i="17"/>
  <c r="H236" i="17"/>
  <c r="G236" i="17"/>
  <c r="F236" i="17"/>
  <c r="E236" i="17"/>
  <c r="D236" i="17"/>
  <c r="C236" i="17"/>
  <c r="B236" i="17"/>
  <c r="Y234" i="17"/>
  <c r="X234" i="17"/>
  <c r="W234" i="17"/>
  <c r="V234" i="17"/>
  <c r="U234" i="17"/>
  <c r="T234" i="17"/>
  <c r="S234" i="17"/>
  <c r="R234" i="17"/>
  <c r="Q234" i="17"/>
  <c r="P234" i="17"/>
  <c r="O234" i="17"/>
  <c r="N234" i="17"/>
  <c r="M234" i="17"/>
  <c r="L234" i="17"/>
  <c r="K234" i="17"/>
  <c r="J234" i="17"/>
  <c r="I234" i="17"/>
  <c r="H234" i="17"/>
  <c r="G234" i="17"/>
  <c r="F234" i="17"/>
  <c r="E234" i="17"/>
  <c r="D234" i="17"/>
  <c r="C234" i="17"/>
  <c r="B234" i="17"/>
  <c r="Y233" i="17"/>
  <c r="X233" i="17"/>
  <c r="W233" i="17"/>
  <c r="V233" i="17"/>
  <c r="U233" i="17"/>
  <c r="T233" i="17"/>
  <c r="S233" i="17"/>
  <c r="R233" i="17"/>
  <c r="Q233" i="17"/>
  <c r="P233" i="17"/>
  <c r="O233" i="17"/>
  <c r="N233" i="17"/>
  <c r="M233" i="17"/>
  <c r="L233" i="17"/>
  <c r="K233" i="17"/>
  <c r="J233" i="17"/>
  <c r="I233" i="17"/>
  <c r="H233" i="17"/>
  <c r="G233" i="17"/>
  <c r="F233" i="17"/>
  <c r="E233" i="17"/>
  <c r="D233" i="17"/>
  <c r="C233" i="17"/>
  <c r="B233" i="17"/>
  <c r="Y232" i="17"/>
  <c r="X232" i="17"/>
  <c r="W232" i="17"/>
  <c r="V232" i="17"/>
  <c r="U232" i="17"/>
  <c r="T232" i="17"/>
  <c r="S232" i="17"/>
  <c r="R232" i="17"/>
  <c r="Q232" i="17"/>
  <c r="P232" i="17"/>
  <c r="O232" i="17"/>
  <c r="N232" i="17"/>
  <c r="M232" i="17"/>
  <c r="L232" i="17"/>
  <c r="K232" i="17"/>
  <c r="J232" i="17"/>
  <c r="I232" i="17"/>
  <c r="H232" i="17"/>
  <c r="G232" i="17"/>
  <c r="F232" i="17"/>
  <c r="E232" i="17"/>
  <c r="D232" i="17"/>
  <c r="C232" i="17"/>
  <c r="B232" i="17"/>
  <c r="Y231" i="17"/>
  <c r="X231" i="17"/>
  <c r="W231" i="17"/>
  <c r="V231" i="17"/>
  <c r="U231" i="17"/>
  <c r="T231" i="17"/>
  <c r="S231" i="17"/>
  <c r="R231" i="17"/>
  <c r="Q231" i="17"/>
  <c r="P231" i="17"/>
  <c r="O231" i="17"/>
  <c r="N231" i="17"/>
  <c r="M231" i="17"/>
  <c r="L231" i="17"/>
  <c r="K231" i="17"/>
  <c r="J231" i="17"/>
  <c r="I231" i="17"/>
  <c r="H231" i="17"/>
  <c r="G231" i="17"/>
  <c r="F231" i="17"/>
  <c r="E231" i="17"/>
  <c r="D231" i="17"/>
  <c r="C231" i="17"/>
  <c r="B231" i="17"/>
  <c r="Y230" i="17"/>
  <c r="X230" i="17"/>
  <c r="W230" i="17"/>
  <c r="V230" i="17"/>
  <c r="U230" i="17"/>
  <c r="T230" i="17"/>
  <c r="S230" i="17"/>
  <c r="R230" i="17"/>
  <c r="Q230" i="17"/>
  <c r="P230" i="17"/>
  <c r="O230" i="17"/>
  <c r="N230" i="17"/>
  <c r="M230" i="17"/>
  <c r="L230" i="17"/>
  <c r="K230" i="17"/>
  <c r="J230" i="17"/>
  <c r="I230" i="17"/>
  <c r="H230" i="17"/>
  <c r="G230" i="17"/>
  <c r="F230" i="17"/>
  <c r="E230" i="17"/>
  <c r="D230" i="17"/>
  <c r="C230" i="17"/>
  <c r="B230" i="17"/>
  <c r="Y227" i="17"/>
  <c r="X227" i="17"/>
  <c r="W227" i="17"/>
  <c r="V227" i="17"/>
  <c r="U227" i="17"/>
  <c r="T227" i="17"/>
  <c r="S227" i="17"/>
  <c r="R227" i="17"/>
  <c r="Q227" i="17"/>
  <c r="P227" i="17"/>
  <c r="O227" i="17"/>
  <c r="N227" i="17"/>
  <c r="M227" i="17"/>
  <c r="L227" i="17"/>
  <c r="K227" i="17"/>
  <c r="J227" i="17"/>
  <c r="I227" i="17"/>
  <c r="H227" i="17"/>
  <c r="G227" i="17"/>
  <c r="F227" i="17"/>
  <c r="E227" i="17"/>
  <c r="D227" i="17"/>
  <c r="C227" i="17"/>
  <c r="B227" i="17"/>
  <c r="Y225" i="17"/>
  <c r="X225" i="17"/>
  <c r="W225" i="17"/>
  <c r="V225" i="17"/>
  <c r="U225" i="17"/>
  <c r="T225" i="17"/>
  <c r="S225" i="17"/>
  <c r="R225" i="17"/>
  <c r="Q225" i="17"/>
  <c r="P225" i="17"/>
  <c r="O225" i="17"/>
  <c r="N225" i="17"/>
  <c r="M225" i="17"/>
  <c r="L225" i="17"/>
  <c r="K225" i="17"/>
  <c r="J225" i="17"/>
  <c r="I225" i="17"/>
  <c r="H225" i="17"/>
  <c r="G225" i="17"/>
  <c r="F225" i="17"/>
  <c r="E225" i="17"/>
  <c r="D225" i="17"/>
  <c r="C225" i="17"/>
  <c r="B225" i="17"/>
  <c r="Y224" i="17"/>
  <c r="X224" i="17"/>
  <c r="W224" i="17"/>
  <c r="V224" i="17"/>
  <c r="U224" i="17"/>
  <c r="T224" i="17"/>
  <c r="S224" i="17"/>
  <c r="R224" i="17"/>
  <c r="Q224" i="17"/>
  <c r="P224" i="17"/>
  <c r="O224" i="17"/>
  <c r="N224" i="17"/>
  <c r="M224" i="17"/>
  <c r="L224" i="17"/>
  <c r="K224" i="17"/>
  <c r="J224" i="17"/>
  <c r="I224" i="17"/>
  <c r="H224" i="17"/>
  <c r="G224" i="17"/>
  <c r="F224" i="17"/>
  <c r="E224" i="17"/>
  <c r="D224" i="17"/>
  <c r="C224" i="17"/>
  <c r="B224" i="17"/>
  <c r="Y223" i="17"/>
  <c r="X223" i="17"/>
  <c r="W223" i="17"/>
  <c r="V223" i="17"/>
  <c r="U223" i="17"/>
  <c r="T223" i="17"/>
  <c r="S223" i="17"/>
  <c r="R223" i="17"/>
  <c r="Q223" i="17"/>
  <c r="P223" i="17"/>
  <c r="O223" i="17"/>
  <c r="N223" i="17"/>
  <c r="M223" i="17"/>
  <c r="L223" i="17"/>
  <c r="K223" i="17"/>
  <c r="J223" i="17"/>
  <c r="I223" i="17"/>
  <c r="H223" i="17"/>
  <c r="G223" i="17"/>
  <c r="F223" i="17"/>
  <c r="E223" i="17"/>
  <c r="D223" i="17"/>
  <c r="C223" i="17"/>
  <c r="B223" i="17"/>
  <c r="Y222" i="17"/>
  <c r="X222" i="17"/>
  <c r="W222" i="17"/>
  <c r="V222" i="17"/>
  <c r="U222" i="17"/>
  <c r="T222" i="17"/>
  <c r="S222" i="17"/>
  <c r="R222" i="17"/>
  <c r="Q222" i="17"/>
  <c r="P222" i="17"/>
  <c r="O222" i="17"/>
  <c r="N222" i="17"/>
  <c r="M222" i="17"/>
  <c r="L222" i="17"/>
  <c r="K222" i="17"/>
  <c r="J222" i="17"/>
  <c r="I222" i="17"/>
  <c r="H222" i="17"/>
  <c r="G222" i="17"/>
  <c r="F222" i="17"/>
  <c r="E222" i="17"/>
  <c r="D222" i="17"/>
  <c r="C222" i="17"/>
  <c r="B222" i="17"/>
  <c r="Y221" i="17"/>
  <c r="X221" i="17"/>
  <c r="W221" i="17"/>
  <c r="V221" i="17"/>
  <c r="U221" i="17"/>
  <c r="T221" i="17"/>
  <c r="S221" i="17"/>
  <c r="R221" i="17"/>
  <c r="Q221" i="17"/>
  <c r="P221" i="17"/>
  <c r="O221" i="17"/>
  <c r="N221" i="17"/>
  <c r="M221" i="17"/>
  <c r="L221" i="17"/>
  <c r="K221" i="17"/>
  <c r="J221" i="17"/>
  <c r="I221" i="17"/>
  <c r="H221" i="17"/>
  <c r="G221" i="17"/>
  <c r="F221" i="17"/>
  <c r="E221" i="17"/>
  <c r="D221" i="17"/>
  <c r="C221" i="17"/>
  <c r="B221" i="17"/>
  <c r="Y220" i="17"/>
  <c r="X220" i="17"/>
  <c r="W220" i="17"/>
  <c r="V220" i="17"/>
  <c r="U220" i="17"/>
  <c r="T220" i="17"/>
  <c r="S220" i="17"/>
  <c r="R220" i="17"/>
  <c r="Q220" i="17"/>
  <c r="P220" i="17"/>
  <c r="O220" i="17"/>
  <c r="N220" i="17"/>
  <c r="M220" i="17"/>
  <c r="L220" i="17"/>
  <c r="K220" i="17"/>
  <c r="J220" i="17"/>
  <c r="I220" i="17"/>
  <c r="H220" i="17"/>
  <c r="G220" i="17"/>
  <c r="F220" i="17"/>
  <c r="E220" i="17"/>
  <c r="D220" i="17"/>
  <c r="C220" i="17"/>
  <c r="B220" i="17"/>
  <c r="Y219" i="17"/>
  <c r="X219" i="17"/>
  <c r="W219" i="17"/>
  <c r="V219" i="17"/>
  <c r="U219" i="17"/>
  <c r="T219" i="17"/>
  <c r="S219" i="17"/>
  <c r="R219" i="17"/>
  <c r="Q219" i="17"/>
  <c r="P219" i="17"/>
  <c r="O219" i="17"/>
  <c r="N219" i="17"/>
  <c r="M219" i="17"/>
  <c r="L219" i="17"/>
  <c r="K219" i="17"/>
  <c r="J219" i="17"/>
  <c r="I219" i="17"/>
  <c r="H219" i="17"/>
  <c r="G219" i="17"/>
  <c r="F219" i="17"/>
  <c r="E219" i="17"/>
  <c r="D219" i="17"/>
  <c r="C219" i="17"/>
  <c r="B219" i="17"/>
  <c r="Y218" i="17"/>
  <c r="X218" i="17"/>
  <c r="W218" i="17"/>
  <c r="V218" i="17"/>
  <c r="U218" i="17"/>
  <c r="T218" i="17"/>
  <c r="S218" i="17"/>
  <c r="R218" i="17"/>
  <c r="Q218" i="17"/>
  <c r="P218" i="17"/>
  <c r="O218" i="17"/>
  <c r="N218" i="17"/>
  <c r="M218" i="17"/>
  <c r="L218" i="17"/>
  <c r="K218" i="17"/>
  <c r="J218" i="17"/>
  <c r="I218" i="17"/>
  <c r="H218" i="17"/>
  <c r="G218" i="17"/>
  <c r="F218" i="17"/>
  <c r="E218" i="17"/>
  <c r="D218" i="17"/>
  <c r="C218" i="17"/>
  <c r="B218" i="17"/>
  <c r="Y213" i="17"/>
  <c r="X213" i="17"/>
  <c r="W213" i="17"/>
  <c r="V213" i="17"/>
  <c r="U213" i="17"/>
  <c r="T213" i="17"/>
  <c r="S213" i="17"/>
  <c r="R213" i="17"/>
  <c r="Q213" i="17"/>
  <c r="P213" i="17"/>
  <c r="O213" i="17"/>
  <c r="N213" i="17"/>
  <c r="M213" i="17"/>
  <c r="L213" i="17"/>
  <c r="K213" i="17"/>
  <c r="J213" i="17"/>
  <c r="I213" i="17"/>
  <c r="H213" i="17"/>
  <c r="G213" i="17"/>
  <c r="F213" i="17"/>
  <c r="E213" i="17"/>
  <c r="D213" i="17"/>
  <c r="C213" i="17"/>
  <c r="B213" i="17"/>
  <c r="Y212" i="17"/>
  <c r="X212" i="17"/>
  <c r="W212" i="17"/>
  <c r="V212" i="17"/>
  <c r="U212" i="17"/>
  <c r="T212" i="17"/>
  <c r="S212" i="17"/>
  <c r="R212" i="17"/>
  <c r="Q212" i="17"/>
  <c r="P212" i="17"/>
  <c r="O212" i="17"/>
  <c r="N212" i="17"/>
  <c r="M212" i="17"/>
  <c r="L212" i="17"/>
  <c r="K212" i="17"/>
  <c r="J212" i="17"/>
  <c r="I212" i="17"/>
  <c r="H212" i="17"/>
  <c r="G212" i="17"/>
  <c r="F212" i="17"/>
  <c r="E212" i="17"/>
  <c r="D212" i="17"/>
  <c r="C212" i="17"/>
  <c r="B212" i="17"/>
  <c r="Y211" i="17"/>
  <c r="X211" i="17"/>
  <c r="W211" i="17"/>
  <c r="V211" i="17"/>
  <c r="U211" i="17"/>
  <c r="T211" i="17"/>
  <c r="S211" i="17"/>
  <c r="R211" i="17"/>
  <c r="Q211" i="17"/>
  <c r="P211" i="17"/>
  <c r="O211" i="17"/>
  <c r="N211" i="17"/>
  <c r="M211" i="17"/>
  <c r="L211" i="17"/>
  <c r="K211" i="17"/>
  <c r="J211" i="17"/>
  <c r="I211" i="17"/>
  <c r="H211" i="17"/>
  <c r="G211" i="17"/>
  <c r="F211" i="17"/>
  <c r="E211" i="17"/>
  <c r="D211" i="17"/>
  <c r="C211" i="17"/>
  <c r="B211" i="17"/>
  <c r="Y210" i="17"/>
  <c r="X210" i="17"/>
  <c r="W210" i="17"/>
  <c r="V210" i="17"/>
  <c r="U210" i="17"/>
  <c r="T210" i="17"/>
  <c r="S210" i="17"/>
  <c r="R210" i="17"/>
  <c r="Q210" i="17"/>
  <c r="P210" i="17"/>
  <c r="O210" i="17"/>
  <c r="N210" i="17"/>
  <c r="M210" i="17"/>
  <c r="L210" i="17"/>
  <c r="K210" i="17"/>
  <c r="J210" i="17"/>
  <c r="I210" i="17"/>
  <c r="H210" i="17"/>
  <c r="G210" i="17"/>
  <c r="F210" i="17"/>
  <c r="E210" i="17"/>
  <c r="D210" i="17"/>
  <c r="C210" i="17"/>
  <c r="B210" i="17"/>
  <c r="R209" i="17"/>
  <c r="J209" i="17"/>
  <c r="B209" i="17"/>
  <c r="Y208" i="17"/>
  <c r="X208" i="17"/>
  <c r="W208" i="17"/>
  <c r="V208" i="17"/>
  <c r="U208" i="17"/>
  <c r="T208" i="17"/>
  <c r="S208" i="17"/>
  <c r="R208" i="17"/>
  <c r="Q208" i="17"/>
  <c r="P208" i="17"/>
  <c r="O208" i="17"/>
  <c r="N208" i="17"/>
  <c r="M208" i="17"/>
  <c r="L208" i="17"/>
  <c r="K208" i="17"/>
  <c r="J208" i="17"/>
  <c r="I208" i="17"/>
  <c r="H208" i="17"/>
  <c r="G208" i="17"/>
  <c r="F208" i="17"/>
  <c r="E208" i="17"/>
  <c r="D208" i="17"/>
  <c r="C208" i="17"/>
  <c r="B208" i="17"/>
  <c r="Y207" i="17"/>
  <c r="X207" i="17"/>
  <c r="W207" i="17"/>
  <c r="V207" i="17"/>
  <c r="U207" i="17"/>
  <c r="T207" i="17"/>
  <c r="S207" i="17"/>
  <c r="R207" i="17"/>
  <c r="Q207" i="17"/>
  <c r="P207" i="17"/>
  <c r="O207" i="17"/>
  <c r="N207" i="17"/>
  <c r="M207" i="17"/>
  <c r="L207" i="17"/>
  <c r="K207" i="17"/>
  <c r="J207" i="17"/>
  <c r="I207" i="17"/>
  <c r="H207" i="17"/>
  <c r="G207" i="17"/>
  <c r="F207" i="17"/>
  <c r="E207" i="17"/>
  <c r="D207" i="17"/>
  <c r="C207" i="17"/>
  <c r="B207" i="17"/>
  <c r="Y206" i="17"/>
  <c r="X206" i="17"/>
  <c r="W206" i="17"/>
  <c r="V206" i="17"/>
  <c r="U206" i="17"/>
  <c r="T206" i="17"/>
  <c r="S206" i="17"/>
  <c r="R206" i="17"/>
  <c r="Q206" i="17"/>
  <c r="P206" i="17"/>
  <c r="O206" i="17"/>
  <c r="N206" i="17"/>
  <c r="M206" i="17"/>
  <c r="L206" i="17"/>
  <c r="K206" i="17"/>
  <c r="J206" i="17"/>
  <c r="I206" i="17"/>
  <c r="H206" i="17"/>
  <c r="G206" i="17"/>
  <c r="F206" i="17"/>
  <c r="E206" i="17"/>
  <c r="D206" i="17"/>
  <c r="C206" i="17"/>
  <c r="B206" i="17"/>
  <c r="Y205" i="17"/>
  <c r="X205" i="17"/>
  <c r="W205" i="17"/>
  <c r="V205" i="17"/>
  <c r="U205" i="17"/>
  <c r="T205" i="17"/>
  <c r="S205" i="17"/>
  <c r="R205" i="17"/>
  <c r="Q205" i="17"/>
  <c r="P205" i="17"/>
  <c r="O205" i="17"/>
  <c r="N205" i="17"/>
  <c r="M205" i="17"/>
  <c r="L205" i="17"/>
  <c r="K205" i="17"/>
  <c r="J205" i="17"/>
  <c r="I205" i="17"/>
  <c r="H205" i="17"/>
  <c r="G205" i="17"/>
  <c r="F205" i="17"/>
  <c r="E205" i="17"/>
  <c r="D205" i="17"/>
  <c r="C205" i="17"/>
  <c r="B205" i="17"/>
  <c r="Y204" i="17"/>
  <c r="X204" i="17"/>
  <c r="W204" i="17"/>
  <c r="V204" i="17"/>
  <c r="U204" i="17"/>
  <c r="T204" i="17"/>
  <c r="S204" i="17"/>
  <c r="R204" i="17"/>
  <c r="Q204" i="17"/>
  <c r="P204" i="17"/>
  <c r="O204" i="17"/>
  <c r="N204" i="17"/>
  <c r="M204" i="17"/>
  <c r="L204" i="17"/>
  <c r="K204" i="17"/>
  <c r="J204" i="17"/>
  <c r="I204" i="17"/>
  <c r="H204" i="17"/>
  <c r="G204" i="17"/>
  <c r="F204" i="17"/>
  <c r="E204" i="17"/>
  <c r="D204" i="17"/>
  <c r="C204" i="17"/>
  <c r="B204" i="17"/>
  <c r="S203" i="17"/>
  <c r="K203" i="17"/>
  <c r="Y202" i="17"/>
  <c r="X202" i="17"/>
  <c r="W202" i="17"/>
  <c r="V202" i="17"/>
  <c r="U202" i="17"/>
  <c r="T202" i="17"/>
  <c r="S202" i="17"/>
  <c r="R202" i="17"/>
  <c r="Q202" i="17"/>
  <c r="P202" i="17"/>
  <c r="O202" i="17"/>
  <c r="N202" i="17"/>
  <c r="M202" i="17"/>
  <c r="L202" i="17"/>
  <c r="K202" i="17"/>
  <c r="J202" i="17"/>
  <c r="I202" i="17"/>
  <c r="I197" i="17" s="1"/>
  <c r="H202" i="17"/>
  <c r="G202" i="17"/>
  <c r="F202" i="17"/>
  <c r="E202" i="17"/>
  <c r="D202" i="17"/>
  <c r="C202" i="17"/>
  <c r="B202" i="17"/>
  <c r="Y201" i="17"/>
  <c r="X201" i="17"/>
  <c r="X197" i="17" s="1"/>
  <c r="W201" i="17"/>
  <c r="V201" i="17"/>
  <c r="V197" i="17" s="1"/>
  <c r="U201" i="17"/>
  <c r="T201" i="17"/>
  <c r="S201" i="17"/>
  <c r="R201" i="17"/>
  <c r="Q201" i="17"/>
  <c r="P201" i="17"/>
  <c r="O201" i="17"/>
  <c r="N201" i="17"/>
  <c r="M201" i="17"/>
  <c r="L201" i="17"/>
  <c r="K201" i="17"/>
  <c r="J201" i="17"/>
  <c r="I201" i="17"/>
  <c r="H201" i="17"/>
  <c r="G201" i="17"/>
  <c r="F201" i="17"/>
  <c r="E201" i="17"/>
  <c r="D201" i="17"/>
  <c r="C201" i="17"/>
  <c r="B201" i="17"/>
  <c r="Y200" i="17"/>
  <c r="X200" i="17"/>
  <c r="W200" i="17"/>
  <c r="V200" i="17"/>
  <c r="U200" i="17"/>
  <c r="T200" i="17"/>
  <c r="T197" i="17" s="1"/>
  <c r="S200" i="17"/>
  <c r="R200" i="17"/>
  <c r="R197" i="17" s="1"/>
  <c r="Q200" i="17"/>
  <c r="P200" i="17"/>
  <c r="O200" i="17"/>
  <c r="N200" i="17"/>
  <c r="M200" i="17"/>
  <c r="L200" i="17"/>
  <c r="K200" i="17"/>
  <c r="J200" i="17"/>
  <c r="I200" i="17"/>
  <c r="H200" i="17"/>
  <c r="G200" i="17"/>
  <c r="F200" i="17"/>
  <c r="E200" i="17"/>
  <c r="D200" i="17"/>
  <c r="C200" i="17"/>
  <c r="C197" i="17" s="1"/>
  <c r="B200" i="17"/>
  <c r="Y199" i="17"/>
  <c r="Y197" i="17" s="1"/>
  <c r="X199" i="17"/>
  <c r="W199" i="17"/>
  <c r="V199" i="17"/>
  <c r="U199" i="17"/>
  <c r="T199" i="17"/>
  <c r="S199" i="17"/>
  <c r="R199" i="17"/>
  <c r="Q199" i="17"/>
  <c r="P199" i="17"/>
  <c r="P197" i="17" s="1"/>
  <c r="O199" i="17"/>
  <c r="O197" i="17" s="1"/>
  <c r="N199" i="17"/>
  <c r="N197" i="17" s="1"/>
  <c r="M199" i="17"/>
  <c r="L199" i="17"/>
  <c r="K199" i="17"/>
  <c r="J199" i="17"/>
  <c r="I199" i="17"/>
  <c r="H199" i="17"/>
  <c r="G199" i="17"/>
  <c r="F199" i="17"/>
  <c r="E199" i="17"/>
  <c r="D199" i="17"/>
  <c r="C199" i="17"/>
  <c r="B199" i="17"/>
  <c r="Y198" i="17"/>
  <c r="X198" i="17"/>
  <c r="W198" i="17"/>
  <c r="W197" i="17" s="1"/>
  <c r="V198" i="17"/>
  <c r="U198" i="17"/>
  <c r="U197" i="17" s="1"/>
  <c r="T198" i="17"/>
  <c r="S198" i="17"/>
  <c r="R198" i="17"/>
  <c r="Q198" i="17"/>
  <c r="P198" i="17"/>
  <c r="O198" i="17"/>
  <c r="N198" i="17"/>
  <c r="M198" i="17"/>
  <c r="M197" i="17" s="1"/>
  <c r="L198" i="17"/>
  <c r="L197" i="17" s="1"/>
  <c r="K198" i="17"/>
  <c r="K197" i="17" s="1"/>
  <c r="J198" i="17"/>
  <c r="J197" i="17" s="1"/>
  <c r="I198" i="17"/>
  <c r="H198" i="17"/>
  <c r="H197" i="17" s="1"/>
  <c r="G198" i="17"/>
  <c r="G197" i="17" s="1"/>
  <c r="F198" i="17"/>
  <c r="F197" i="17" s="1"/>
  <c r="E198" i="17"/>
  <c r="E197" i="17" s="1"/>
  <c r="D198" i="17"/>
  <c r="C198" i="17"/>
  <c r="B198" i="17"/>
  <c r="S197" i="17"/>
  <c r="Q197" i="17"/>
  <c r="D197" i="17"/>
  <c r="B197" i="17"/>
  <c r="Y194" i="17"/>
  <c r="X194" i="17"/>
  <c r="W194" i="17"/>
  <c r="V194" i="17"/>
  <c r="U194" i="17"/>
  <c r="T194" i="17"/>
  <c r="S194" i="17"/>
  <c r="R194" i="17"/>
  <c r="Q194" i="17"/>
  <c r="P194" i="17"/>
  <c r="O194" i="17"/>
  <c r="N194" i="17"/>
  <c r="M194" i="17"/>
  <c r="L194" i="17"/>
  <c r="K194" i="17"/>
  <c r="J194" i="17"/>
  <c r="I194" i="17"/>
  <c r="H194" i="17"/>
  <c r="G194" i="17"/>
  <c r="F194" i="17"/>
  <c r="E194" i="17"/>
  <c r="D194" i="17"/>
  <c r="C194" i="17"/>
  <c r="B194" i="17"/>
  <c r="Y193" i="17"/>
  <c r="X193" i="17"/>
  <c r="W193" i="17"/>
  <c r="V193" i="17"/>
  <c r="U193" i="17"/>
  <c r="T193" i="17"/>
  <c r="S193" i="17"/>
  <c r="R193" i="17"/>
  <c r="Q193" i="17"/>
  <c r="P193" i="17"/>
  <c r="O193" i="17"/>
  <c r="N193" i="17"/>
  <c r="M193" i="17"/>
  <c r="L193" i="17"/>
  <c r="K193" i="17"/>
  <c r="J193" i="17"/>
  <c r="I193" i="17"/>
  <c r="H193" i="17"/>
  <c r="G193" i="17"/>
  <c r="F193" i="17"/>
  <c r="E193" i="17"/>
  <c r="D193" i="17"/>
  <c r="C193" i="17"/>
  <c r="B193" i="17"/>
  <c r="Y192" i="17"/>
  <c r="X192" i="17"/>
  <c r="W192" i="17"/>
  <c r="V192" i="17"/>
  <c r="U192" i="17"/>
  <c r="T192" i="17"/>
  <c r="S192" i="17"/>
  <c r="R192" i="17"/>
  <c r="Q192" i="17"/>
  <c r="P192" i="17"/>
  <c r="O192" i="17"/>
  <c r="N192" i="17"/>
  <c r="M192" i="17"/>
  <c r="L192" i="17"/>
  <c r="K192" i="17"/>
  <c r="J192" i="17"/>
  <c r="I192" i="17"/>
  <c r="H192" i="17"/>
  <c r="G192" i="17"/>
  <c r="F192" i="17"/>
  <c r="E192" i="17"/>
  <c r="D192" i="17"/>
  <c r="C192" i="17"/>
  <c r="B192" i="17"/>
  <c r="Y191" i="17"/>
  <c r="X191" i="17"/>
  <c r="W191" i="17"/>
  <c r="V191" i="17"/>
  <c r="U191" i="17"/>
  <c r="T191" i="17"/>
  <c r="S191" i="17"/>
  <c r="R191" i="17"/>
  <c r="Q191" i="17"/>
  <c r="P191" i="17"/>
  <c r="O191" i="17"/>
  <c r="N191" i="17"/>
  <c r="M191" i="17"/>
  <c r="L191" i="17"/>
  <c r="K191" i="17"/>
  <c r="J191" i="17"/>
  <c r="I191" i="17"/>
  <c r="H191" i="17"/>
  <c r="G191" i="17"/>
  <c r="F191" i="17"/>
  <c r="E191" i="17"/>
  <c r="D191" i="17"/>
  <c r="C191" i="17"/>
  <c r="B191" i="17"/>
  <c r="Y190" i="17"/>
  <c r="Y189" i="17"/>
  <c r="X189" i="17"/>
  <c r="W189" i="17"/>
  <c r="V189" i="17"/>
  <c r="U189" i="17"/>
  <c r="T189" i="17"/>
  <c r="S189" i="17"/>
  <c r="R189" i="17"/>
  <c r="Q189" i="17"/>
  <c r="P189" i="17"/>
  <c r="O189" i="17"/>
  <c r="N189" i="17"/>
  <c r="M189" i="17"/>
  <c r="L189" i="17"/>
  <c r="K189" i="17"/>
  <c r="J189" i="17"/>
  <c r="I189" i="17"/>
  <c r="H189" i="17"/>
  <c r="G189" i="17"/>
  <c r="F189" i="17"/>
  <c r="E189" i="17"/>
  <c r="D189" i="17"/>
  <c r="C189" i="17"/>
  <c r="B189" i="17"/>
  <c r="B178" i="17" s="1"/>
  <c r="Y188" i="17"/>
  <c r="X188" i="17"/>
  <c r="W188" i="17"/>
  <c r="V188" i="17"/>
  <c r="U188" i="17"/>
  <c r="T188" i="17"/>
  <c r="S188" i="17"/>
  <c r="R188" i="17"/>
  <c r="Q188" i="17"/>
  <c r="P188" i="17"/>
  <c r="O188" i="17"/>
  <c r="N188" i="17"/>
  <c r="M188" i="17"/>
  <c r="L188" i="17"/>
  <c r="K188" i="17"/>
  <c r="J188" i="17"/>
  <c r="I188" i="17"/>
  <c r="H188" i="17"/>
  <c r="G188" i="17"/>
  <c r="F188" i="17"/>
  <c r="E188" i="17"/>
  <c r="D188" i="17"/>
  <c r="C188" i="17"/>
  <c r="B188" i="17"/>
  <c r="Y187" i="17"/>
  <c r="X187" i="17"/>
  <c r="W187" i="17"/>
  <c r="V187" i="17"/>
  <c r="U187" i="17"/>
  <c r="T187" i="17"/>
  <c r="S187" i="17"/>
  <c r="R187" i="17"/>
  <c r="Q187" i="17"/>
  <c r="P187" i="17"/>
  <c r="O187" i="17"/>
  <c r="N187" i="17"/>
  <c r="M187" i="17"/>
  <c r="L187" i="17"/>
  <c r="K187" i="17"/>
  <c r="J187" i="17"/>
  <c r="I187" i="17"/>
  <c r="H187" i="17"/>
  <c r="G187" i="17"/>
  <c r="F187" i="17"/>
  <c r="E187" i="17"/>
  <c r="D187" i="17"/>
  <c r="C187" i="17"/>
  <c r="B187" i="17"/>
  <c r="Y186" i="17"/>
  <c r="X186" i="17"/>
  <c r="W186" i="17"/>
  <c r="V186" i="17"/>
  <c r="U186" i="17"/>
  <c r="T186" i="17"/>
  <c r="S186" i="17"/>
  <c r="R186" i="17"/>
  <c r="Q186" i="17"/>
  <c r="P186" i="17"/>
  <c r="O186" i="17"/>
  <c r="N186" i="17"/>
  <c r="M186" i="17"/>
  <c r="L186" i="17"/>
  <c r="K186" i="17"/>
  <c r="J186" i="17"/>
  <c r="I186" i="17"/>
  <c r="H186" i="17"/>
  <c r="G186" i="17"/>
  <c r="F186" i="17"/>
  <c r="E186" i="17"/>
  <c r="D186" i="17"/>
  <c r="C186" i="17"/>
  <c r="B186" i="17"/>
  <c r="Y185" i="17"/>
  <c r="X185" i="17"/>
  <c r="W185" i="17"/>
  <c r="V185" i="17"/>
  <c r="U185" i="17"/>
  <c r="T185" i="17"/>
  <c r="S185" i="17"/>
  <c r="R185" i="17"/>
  <c r="Q185" i="17"/>
  <c r="P185" i="17"/>
  <c r="O185" i="17"/>
  <c r="N185" i="17"/>
  <c r="M185" i="17"/>
  <c r="L185" i="17"/>
  <c r="K185" i="17"/>
  <c r="J185" i="17"/>
  <c r="I185" i="17"/>
  <c r="H185" i="17"/>
  <c r="G185" i="17"/>
  <c r="F185" i="17"/>
  <c r="E185" i="17"/>
  <c r="D185" i="17"/>
  <c r="C185" i="17"/>
  <c r="B185" i="17"/>
  <c r="B184" i="17"/>
  <c r="Y183" i="17"/>
  <c r="X183" i="17"/>
  <c r="W183" i="17"/>
  <c r="V183" i="17"/>
  <c r="U183" i="17"/>
  <c r="T183" i="17"/>
  <c r="S183" i="17"/>
  <c r="R183" i="17"/>
  <c r="Q183" i="17"/>
  <c r="P183" i="17"/>
  <c r="O183" i="17"/>
  <c r="N183" i="17"/>
  <c r="M183" i="17"/>
  <c r="L183" i="17"/>
  <c r="K183" i="17"/>
  <c r="J183" i="17"/>
  <c r="I183" i="17"/>
  <c r="H183" i="17"/>
  <c r="G183" i="17"/>
  <c r="F183" i="17"/>
  <c r="E183" i="17"/>
  <c r="D183" i="17"/>
  <c r="C183" i="17"/>
  <c r="B183" i="17"/>
  <c r="Y182" i="17"/>
  <c r="X182" i="17"/>
  <c r="X178" i="17" s="1"/>
  <c r="W182" i="17"/>
  <c r="V182" i="17"/>
  <c r="U182" i="17"/>
  <c r="T182" i="17"/>
  <c r="S182" i="17"/>
  <c r="R182" i="17"/>
  <c r="Q182" i="17"/>
  <c r="P182" i="17"/>
  <c r="O182" i="17"/>
  <c r="N182" i="17"/>
  <c r="M182" i="17"/>
  <c r="L182" i="17"/>
  <c r="K182" i="17"/>
  <c r="J182" i="17"/>
  <c r="I182" i="17"/>
  <c r="H182" i="17"/>
  <c r="G182" i="17"/>
  <c r="F182" i="17"/>
  <c r="E182" i="17"/>
  <c r="D182" i="17"/>
  <c r="C182" i="17"/>
  <c r="B182" i="17"/>
  <c r="Y181" i="17"/>
  <c r="X181" i="17"/>
  <c r="W181" i="17"/>
  <c r="V181" i="17"/>
  <c r="V178" i="17" s="1"/>
  <c r="U181" i="17"/>
  <c r="T181" i="17"/>
  <c r="T178" i="17" s="1"/>
  <c r="S181" i="17"/>
  <c r="R181" i="17"/>
  <c r="Q181" i="17"/>
  <c r="P181" i="17"/>
  <c r="O181" i="17"/>
  <c r="N181" i="17"/>
  <c r="M181" i="17"/>
  <c r="L181" i="17"/>
  <c r="K181" i="17"/>
  <c r="J181" i="17"/>
  <c r="I181" i="17"/>
  <c r="H181" i="17"/>
  <c r="G181" i="17"/>
  <c r="F181" i="17"/>
  <c r="E181" i="17"/>
  <c r="E178" i="17" s="1"/>
  <c r="D181" i="17"/>
  <c r="C181" i="17"/>
  <c r="C178" i="17" s="1"/>
  <c r="B181" i="17"/>
  <c r="Y180" i="17"/>
  <c r="X180" i="17"/>
  <c r="W180" i="17"/>
  <c r="V180" i="17"/>
  <c r="U180" i="17"/>
  <c r="T180" i="17"/>
  <c r="S180" i="17"/>
  <c r="R180" i="17"/>
  <c r="R178" i="17" s="1"/>
  <c r="Q180" i="17"/>
  <c r="Q178" i="17" s="1"/>
  <c r="P180" i="17"/>
  <c r="P178" i="17" s="1"/>
  <c r="O180" i="17"/>
  <c r="N180" i="17"/>
  <c r="M180" i="17"/>
  <c r="L180" i="17"/>
  <c r="K180" i="17"/>
  <c r="K178" i="17" s="1"/>
  <c r="J180" i="17"/>
  <c r="I180" i="17"/>
  <c r="H180" i="17"/>
  <c r="G180" i="17"/>
  <c r="F180" i="17"/>
  <c r="E180" i="17"/>
  <c r="D180" i="17"/>
  <c r="C180" i="17"/>
  <c r="B180" i="17"/>
  <c r="Y179" i="17"/>
  <c r="Y178" i="17" s="1"/>
  <c r="X179" i="17"/>
  <c r="W179" i="17"/>
  <c r="W178" i="17" s="1"/>
  <c r="V179" i="17"/>
  <c r="U179" i="17"/>
  <c r="T179" i="17"/>
  <c r="S179" i="17"/>
  <c r="R179" i="17"/>
  <c r="Q179" i="17"/>
  <c r="P179" i="17"/>
  <c r="O179" i="17"/>
  <c r="O178" i="17" s="1"/>
  <c r="N179" i="17"/>
  <c r="N178" i="17" s="1"/>
  <c r="M179" i="17"/>
  <c r="M178" i="17" s="1"/>
  <c r="L179" i="17"/>
  <c r="L178" i="17" s="1"/>
  <c r="K179" i="17"/>
  <c r="J179" i="17"/>
  <c r="J178" i="17" s="1"/>
  <c r="I179" i="17"/>
  <c r="I178" i="17" s="1"/>
  <c r="H179" i="17"/>
  <c r="H178" i="17" s="1"/>
  <c r="G179" i="17"/>
  <c r="G178" i="17" s="1"/>
  <c r="F179" i="17"/>
  <c r="E179" i="17"/>
  <c r="D179" i="17"/>
  <c r="C179" i="17"/>
  <c r="B179" i="17"/>
  <c r="U178" i="17"/>
  <c r="S178" i="17"/>
  <c r="F178" i="17"/>
  <c r="D178" i="17"/>
  <c r="Y175" i="17"/>
  <c r="X175" i="17"/>
  <c r="W175" i="17"/>
  <c r="V175" i="17"/>
  <c r="U175" i="17"/>
  <c r="T175" i="17"/>
  <c r="S175" i="17"/>
  <c r="R175" i="17"/>
  <c r="Q175" i="17"/>
  <c r="P175" i="17"/>
  <c r="O175" i="17"/>
  <c r="N175" i="17"/>
  <c r="M175" i="17"/>
  <c r="L175" i="17"/>
  <c r="K175" i="17"/>
  <c r="J175" i="17"/>
  <c r="I175" i="17"/>
  <c r="H175" i="17"/>
  <c r="G175" i="17"/>
  <c r="F175" i="17"/>
  <c r="E175" i="17"/>
  <c r="D175" i="17"/>
  <c r="C175" i="17"/>
  <c r="B175" i="17"/>
  <c r="Y174" i="17"/>
  <c r="X174" i="17"/>
  <c r="W174" i="17"/>
  <c r="V174" i="17"/>
  <c r="U174" i="17"/>
  <c r="T174" i="17"/>
  <c r="S174" i="17"/>
  <c r="R174" i="17"/>
  <c r="Q174" i="17"/>
  <c r="P174" i="17"/>
  <c r="O174" i="17"/>
  <c r="N174" i="17"/>
  <c r="M174" i="17"/>
  <c r="L174" i="17"/>
  <c r="K174" i="17"/>
  <c r="J174" i="17"/>
  <c r="I174" i="17"/>
  <c r="H174" i="17"/>
  <c r="G174" i="17"/>
  <c r="F174" i="17"/>
  <c r="E174" i="17"/>
  <c r="D174" i="17"/>
  <c r="C174" i="17"/>
  <c r="B174" i="17"/>
  <c r="Y173" i="17"/>
  <c r="X173" i="17"/>
  <c r="W173" i="17"/>
  <c r="V173" i="17"/>
  <c r="U173" i="17"/>
  <c r="T173" i="17"/>
  <c r="S173" i="17"/>
  <c r="R173" i="17"/>
  <c r="Q173" i="17"/>
  <c r="P173" i="17"/>
  <c r="O173" i="17"/>
  <c r="N173" i="17"/>
  <c r="M173" i="17"/>
  <c r="L173" i="17"/>
  <c r="K173" i="17"/>
  <c r="J173" i="17"/>
  <c r="I173" i="17"/>
  <c r="H173" i="17"/>
  <c r="G173" i="17"/>
  <c r="F173" i="17"/>
  <c r="E173" i="17"/>
  <c r="D173" i="17"/>
  <c r="C173" i="17"/>
  <c r="B173" i="17"/>
  <c r="Y172" i="17"/>
  <c r="X172" i="17"/>
  <c r="W172" i="17"/>
  <c r="V172" i="17"/>
  <c r="U172" i="17"/>
  <c r="T172" i="17"/>
  <c r="S172" i="17"/>
  <c r="R172" i="17"/>
  <c r="Q172" i="17"/>
  <c r="P172" i="17"/>
  <c r="O172" i="17"/>
  <c r="N172" i="17"/>
  <c r="M172" i="17"/>
  <c r="L172" i="17"/>
  <c r="K172" i="17"/>
  <c r="J172" i="17"/>
  <c r="I172" i="17"/>
  <c r="H172" i="17"/>
  <c r="G172" i="17"/>
  <c r="F172" i="17"/>
  <c r="E172" i="17"/>
  <c r="D172" i="17"/>
  <c r="C172" i="17"/>
  <c r="B172" i="17"/>
  <c r="Y170" i="17"/>
  <c r="X170" i="17"/>
  <c r="W170" i="17"/>
  <c r="V170" i="17"/>
  <c r="U170" i="17"/>
  <c r="T170" i="17"/>
  <c r="S170" i="17"/>
  <c r="R170" i="17"/>
  <c r="Q170" i="17"/>
  <c r="P170" i="17"/>
  <c r="O170" i="17"/>
  <c r="N170" i="17"/>
  <c r="M170" i="17"/>
  <c r="L170" i="17"/>
  <c r="K170" i="17"/>
  <c r="J170" i="17"/>
  <c r="I170" i="17"/>
  <c r="H170" i="17"/>
  <c r="G170" i="17"/>
  <c r="F170" i="17"/>
  <c r="E170" i="17"/>
  <c r="D170" i="17"/>
  <c r="C170" i="17"/>
  <c r="B170" i="17"/>
  <c r="Y169" i="17"/>
  <c r="X169" i="17"/>
  <c r="W169" i="17"/>
  <c r="V169" i="17"/>
  <c r="U169" i="17"/>
  <c r="T169" i="17"/>
  <c r="S169" i="17"/>
  <c r="R169" i="17"/>
  <c r="Q169" i="17"/>
  <c r="P169" i="17"/>
  <c r="O169" i="17"/>
  <c r="N169" i="17"/>
  <c r="M169" i="17"/>
  <c r="L169" i="17"/>
  <c r="K169" i="17"/>
  <c r="J169" i="17"/>
  <c r="I169" i="17"/>
  <c r="H169" i="17"/>
  <c r="G169" i="17"/>
  <c r="F169" i="17"/>
  <c r="E169" i="17"/>
  <c r="D169" i="17"/>
  <c r="C169" i="17"/>
  <c r="B169" i="17"/>
  <c r="Y168" i="17"/>
  <c r="X168" i="17"/>
  <c r="W168" i="17"/>
  <c r="V168" i="17"/>
  <c r="U168" i="17"/>
  <c r="T168" i="17"/>
  <c r="S168" i="17"/>
  <c r="R168" i="17"/>
  <c r="Q168" i="17"/>
  <c r="P168" i="17"/>
  <c r="O168" i="17"/>
  <c r="N168" i="17"/>
  <c r="M168" i="17"/>
  <c r="L168" i="17"/>
  <c r="K168" i="17"/>
  <c r="J168" i="17"/>
  <c r="I168" i="17"/>
  <c r="H168" i="17"/>
  <c r="G168" i="17"/>
  <c r="F168" i="17"/>
  <c r="E168" i="17"/>
  <c r="D168" i="17"/>
  <c r="C168" i="17"/>
  <c r="B168" i="17"/>
  <c r="Y167" i="17"/>
  <c r="X167" i="17"/>
  <c r="W167" i="17"/>
  <c r="V167" i="17"/>
  <c r="U167" i="17"/>
  <c r="T167" i="17"/>
  <c r="S167" i="17"/>
  <c r="R167" i="17"/>
  <c r="Q167" i="17"/>
  <c r="P167" i="17"/>
  <c r="O167" i="17"/>
  <c r="N167" i="17"/>
  <c r="M167" i="17"/>
  <c r="L167" i="17"/>
  <c r="K167" i="17"/>
  <c r="J167" i="17"/>
  <c r="I167" i="17"/>
  <c r="H167" i="17"/>
  <c r="G167" i="17"/>
  <c r="F167" i="17"/>
  <c r="E167" i="17"/>
  <c r="D167" i="17"/>
  <c r="C167" i="17"/>
  <c r="B167" i="17"/>
  <c r="Y166" i="17"/>
  <c r="X166" i="17"/>
  <c r="W166" i="17"/>
  <c r="V166" i="17"/>
  <c r="U166" i="17"/>
  <c r="T166" i="17"/>
  <c r="S166" i="17"/>
  <c r="R166" i="17"/>
  <c r="Q166" i="17"/>
  <c r="P166" i="17"/>
  <c r="O166" i="17"/>
  <c r="N166" i="17"/>
  <c r="M166" i="17"/>
  <c r="L166" i="17"/>
  <c r="K166" i="17"/>
  <c r="J166" i="17"/>
  <c r="I166" i="17"/>
  <c r="H166" i="17"/>
  <c r="G166" i="17"/>
  <c r="F166" i="17"/>
  <c r="E166" i="17"/>
  <c r="D166" i="17"/>
  <c r="C166" i="17"/>
  <c r="B166" i="17"/>
  <c r="Y165" i="17"/>
  <c r="X165" i="17"/>
  <c r="W165" i="17"/>
  <c r="V165" i="17"/>
  <c r="U165" i="17"/>
  <c r="T165" i="17"/>
  <c r="S165" i="17"/>
  <c r="R165" i="17"/>
  <c r="Q165" i="17"/>
  <c r="P165" i="17"/>
  <c r="O165" i="17"/>
  <c r="N165" i="17"/>
  <c r="M165" i="17"/>
  <c r="L165" i="17"/>
  <c r="K165" i="17"/>
  <c r="J165" i="17"/>
  <c r="I165" i="17"/>
  <c r="H165" i="17"/>
  <c r="G165" i="17"/>
  <c r="F165" i="17"/>
  <c r="E165" i="17"/>
  <c r="D165" i="17"/>
  <c r="C165" i="17"/>
  <c r="B165" i="17"/>
  <c r="Y164" i="17"/>
  <c r="X164" i="17"/>
  <c r="W164" i="17"/>
  <c r="V164" i="17"/>
  <c r="U164" i="17"/>
  <c r="T164" i="17"/>
  <c r="S164" i="17"/>
  <c r="R164" i="17"/>
  <c r="Q164" i="17"/>
  <c r="P164" i="17"/>
  <c r="O164" i="17"/>
  <c r="N164" i="17"/>
  <c r="M164" i="17"/>
  <c r="L164" i="17"/>
  <c r="K164" i="17"/>
  <c r="J164" i="17"/>
  <c r="I164" i="17"/>
  <c r="H164" i="17"/>
  <c r="G164" i="17"/>
  <c r="F164" i="17"/>
  <c r="E164" i="17"/>
  <c r="D164" i="17"/>
  <c r="C164" i="17"/>
  <c r="B164" i="17"/>
  <c r="Y163" i="17"/>
  <c r="X163" i="17"/>
  <c r="X160" i="17" s="1"/>
  <c r="W163" i="17"/>
  <c r="V163" i="17"/>
  <c r="V160" i="17" s="1"/>
  <c r="U163" i="17"/>
  <c r="T163" i="17"/>
  <c r="S163" i="17"/>
  <c r="R163" i="17"/>
  <c r="Q163" i="17"/>
  <c r="P163" i="17"/>
  <c r="O163" i="17"/>
  <c r="N163" i="17"/>
  <c r="M163" i="17"/>
  <c r="L163" i="17"/>
  <c r="K163" i="17"/>
  <c r="J163" i="17"/>
  <c r="I163" i="17"/>
  <c r="H163" i="17"/>
  <c r="G163" i="17"/>
  <c r="G160" i="17" s="1"/>
  <c r="F163" i="17"/>
  <c r="E163" i="17"/>
  <c r="E160" i="17" s="1"/>
  <c r="D163" i="17"/>
  <c r="C163" i="17"/>
  <c r="B163" i="17"/>
  <c r="Y162" i="17"/>
  <c r="X162" i="17"/>
  <c r="W162" i="17"/>
  <c r="V162" i="17"/>
  <c r="U162" i="17"/>
  <c r="T162" i="17"/>
  <c r="T160" i="17" s="1"/>
  <c r="S162" i="17"/>
  <c r="S160" i="17" s="1"/>
  <c r="R162" i="17"/>
  <c r="R160" i="17" s="1"/>
  <c r="Q162" i="17"/>
  <c r="P162" i="17"/>
  <c r="O162" i="17"/>
  <c r="N162" i="17"/>
  <c r="M162" i="17"/>
  <c r="M160" i="17" s="1"/>
  <c r="L162" i="17"/>
  <c r="K162" i="17"/>
  <c r="J162" i="17"/>
  <c r="I162" i="17"/>
  <c r="H162" i="17"/>
  <c r="G162" i="17"/>
  <c r="F162" i="17"/>
  <c r="E162" i="17"/>
  <c r="D162" i="17"/>
  <c r="C162" i="17"/>
  <c r="C160" i="17" s="1"/>
  <c r="B162" i="17"/>
  <c r="Y161" i="17"/>
  <c r="Y160" i="17" s="1"/>
  <c r="X161" i="17"/>
  <c r="W161" i="17"/>
  <c r="V161" i="17"/>
  <c r="U161" i="17"/>
  <c r="T161" i="17"/>
  <c r="S161" i="17"/>
  <c r="R161" i="17"/>
  <c r="Q161" i="17"/>
  <c r="Q160" i="17" s="1"/>
  <c r="P161" i="17"/>
  <c r="P160" i="17" s="1"/>
  <c r="O161" i="17"/>
  <c r="O160" i="17" s="1"/>
  <c r="N161" i="17"/>
  <c r="N160" i="17" s="1"/>
  <c r="M161" i="17"/>
  <c r="L161" i="17"/>
  <c r="L160" i="17" s="1"/>
  <c r="K161" i="17"/>
  <c r="K160" i="17" s="1"/>
  <c r="J161" i="17"/>
  <c r="J160" i="17" s="1"/>
  <c r="I161" i="17"/>
  <c r="I160" i="17" s="1"/>
  <c r="H161" i="17"/>
  <c r="G161" i="17"/>
  <c r="F161" i="17"/>
  <c r="E161" i="17"/>
  <c r="D161" i="17"/>
  <c r="C161" i="17"/>
  <c r="B161" i="17"/>
  <c r="W160" i="17"/>
  <c r="U160" i="17"/>
  <c r="H160" i="17"/>
  <c r="F160" i="17"/>
  <c r="D160" i="17"/>
  <c r="B160" i="17"/>
  <c r="Y142" i="17"/>
  <c r="Y248" i="17" s="1"/>
  <c r="X142" i="17"/>
  <c r="X248" i="17" s="1"/>
  <c r="W142" i="17"/>
  <c r="W248" i="17" s="1"/>
  <c r="V142" i="17"/>
  <c r="V248" i="17" s="1"/>
  <c r="U142" i="17"/>
  <c r="U248" i="17" s="1"/>
  <c r="T142" i="17"/>
  <c r="T248" i="17" s="1"/>
  <c r="S142" i="17"/>
  <c r="S248" i="17" s="1"/>
  <c r="R142" i="17"/>
  <c r="R248" i="17" s="1"/>
  <c r="Q142" i="17"/>
  <c r="Q248" i="17" s="1"/>
  <c r="P142" i="17"/>
  <c r="P248" i="17" s="1"/>
  <c r="O142" i="17"/>
  <c r="O248" i="17" s="1"/>
  <c r="N142" i="17"/>
  <c r="N248" i="17" s="1"/>
  <c r="M142" i="17"/>
  <c r="M248" i="17" s="1"/>
  <c r="L142" i="17"/>
  <c r="L248" i="17" s="1"/>
  <c r="K142" i="17"/>
  <c r="K248" i="17" s="1"/>
  <c r="J142" i="17"/>
  <c r="J248" i="17" s="1"/>
  <c r="I142" i="17"/>
  <c r="I248" i="17" s="1"/>
  <c r="H142" i="17"/>
  <c r="H248" i="17" s="1"/>
  <c r="G142" i="17"/>
  <c r="G248" i="17" s="1"/>
  <c r="F142" i="17"/>
  <c r="F248" i="17" s="1"/>
  <c r="E142" i="17"/>
  <c r="E248" i="17" s="1"/>
  <c r="D142" i="17"/>
  <c r="D248" i="17" s="1"/>
  <c r="C142" i="17"/>
  <c r="C248" i="17" s="1"/>
  <c r="B142" i="17"/>
  <c r="B248" i="17" s="1"/>
  <c r="Y121" i="17"/>
  <c r="Y246" i="17" s="1"/>
  <c r="X121" i="17"/>
  <c r="X246" i="17" s="1"/>
  <c r="W121" i="17"/>
  <c r="W246" i="17" s="1"/>
  <c r="V121" i="17"/>
  <c r="V246" i="17" s="1"/>
  <c r="U121" i="17"/>
  <c r="U246" i="17" s="1"/>
  <c r="T121" i="17"/>
  <c r="T246" i="17" s="1"/>
  <c r="S121" i="17"/>
  <c r="S246" i="17" s="1"/>
  <c r="R121" i="17"/>
  <c r="R246" i="17" s="1"/>
  <c r="Q121" i="17"/>
  <c r="Q246" i="17" s="1"/>
  <c r="P121" i="17"/>
  <c r="P246" i="17" s="1"/>
  <c r="O121" i="17"/>
  <c r="O246" i="17" s="1"/>
  <c r="N121" i="17"/>
  <c r="N246" i="17" s="1"/>
  <c r="M121" i="17"/>
  <c r="M246" i="17" s="1"/>
  <c r="L121" i="17"/>
  <c r="L246" i="17" s="1"/>
  <c r="K121" i="17"/>
  <c r="K246" i="17" s="1"/>
  <c r="J121" i="17"/>
  <c r="J246" i="17" s="1"/>
  <c r="I121" i="17"/>
  <c r="I246" i="17" s="1"/>
  <c r="H121" i="17"/>
  <c r="H246" i="17" s="1"/>
  <c r="G121" i="17"/>
  <c r="G246" i="17" s="1"/>
  <c r="F121" i="17"/>
  <c r="F246" i="17" s="1"/>
  <c r="E121" i="17"/>
  <c r="E246" i="17" s="1"/>
  <c r="D121" i="17"/>
  <c r="D246" i="17" s="1"/>
  <c r="C121" i="17"/>
  <c r="C246" i="17" s="1"/>
  <c r="B121" i="17"/>
  <c r="B246" i="17" s="1"/>
  <c r="Y93" i="17"/>
  <c r="Y237" i="17" s="1"/>
  <c r="X93" i="17"/>
  <c r="X237" i="17" s="1"/>
  <c r="W93" i="17"/>
  <c r="W237" i="17" s="1"/>
  <c r="V93" i="17"/>
  <c r="V237" i="17" s="1"/>
  <c r="U93" i="17"/>
  <c r="U237" i="17" s="1"/>
  <c r="T93" i="17"/>
  <c r="T237" i="17" s="1"/>
  <c r="S93" i="17"/>
  <c r="S237" i="17" s="1"/>
  <c r="R93" i="17"/>
  <c r="R237" i="17" s="1"/>
  <c r="Q93" i="17"/>
  <c r="Q237" i="17" s="1"/>
  <c r="P93" i="17"/>
  <c r="P237" i="17" s="1"/>
  <c r="O93" i="17"/>
  <c r="O237" i="17" s="1"/>
  <c r="N93" i="17"/>
  <c r="N237" i="17" s="1"/>
  <c r="M93" i="17"/>
  <c r="M237" i="17" s="1"/>
  <c r="L93" i="17"/>
  <c r="L237" i="17" s="1"/>
  <c r="K93" i="17"/>
  <c r="K237" i="17" s="1"/>
  <c r="J93" i="17"/>
  <c r="J237" i="17" s="1"/>
  <c r="I93" i="17"/>
  <c r="I237" i="17" s="1"/>
  <c r="H93" i="17"/>
  <c r="H237" i="17" s="1"/>
  <c r="G93" i="17"/>
  <c r="G237" i="17" s="1"/>
  <c r="F93" i="17"/>
  <c r="F237" i="17" s="1"/>
  <c r="E93" i="17"/>
  <c r="E237" i="17" s="1"/>
  <c r="D93" i="17"/>
  <c r="D237" i="17" s="1"/>
  <c r="C93" i="17"/>
  <c r="C237" i="17" s="1"/>
  <c r="B93" i="17"/>
  <c r="B237" i="17" s="1"/>
  <c r="Y72" i="17"/>
  <c r="Y235" i="17" s="1"/>
  <c r="X72" i="17"/>
  <c r="X235" i="17" s="1"/>
  <c r="W72" i="17"/>
  <c r="W235" i="17" s="1"/>
  <c r="V72" i="17"/>
  <c r="V235" i="17" s="1"/>
  <c r="U72" i="17"/>
  <c r="U235" i="17" s="1"/>
  <c r="T72" i="17"/>
  <c r="T235" i="17" s="1"/>
  <c r="S72" i="17"/>
  <c r="S235" i="17" s="1"/>
  <c r="R72" i="17"/>
  <c r="R235" i="17" s="1"/>
  <c r="Q72" i="17"/>
  <c r="Q235" i="17" s="1"/>
  <c r="P72" i="17"/>
  <c r="P235" i="17" s="1"/>
  <c r="O72" i="17"/>
  <c r="O235" i="17" s="1"/>
  <c r="N72" i="17"/>
  <c r="N235" i="17" s="1"/>
  <c r="M72" i="17"/>
  <c r="M235" i="17" s="1"/>
  <c r="L72" i="17"/>
  <c r="L235" i="17" s="1"/>
  <c r="K72" i="17"/>
  <c r="K235" i="17" s="1"/>
  <c r="J72" i="17"/>
  <c r="J235" i="17" s="1"/>
  <c r="I72" i="17"/>
  <c r="I235" i="17" s="1"/>
  <c r="H72" i="17"/>
  <c r="H235" i="17" s="1"/>
  <c r="G72" i="17"/>
  <c r="G235" i="17" s="1"/>
  <c r="F72" i="17"/>
  <c r="F235" i="17" s="1"/>
  <c r="E72" i="17"/>
  <c r="E235" i="17" s="1"/>
  <c r="D72" i="17"/>
  <c r="D235" i="17" s="1"/>
  <c r="C72" i="17"/>
  <c r="C235" i="17" s="1"/>
  <c r="B72" i="17"/>
  <c r="B235" i="17" s="1"/>
  <c r="Y44" i="17"/>
  <c r="Y226" i="17" s="1"/>
  <c r="X44" i="17"/>
  <c r="X226" i="17" s="1"/>
  <c r="W44" i="17"/>
  <c r="W226" i="17" s="1"/>
  <c r="V44" i="17"/>
  <c r="V226" i="17" s="1"/>
  <c r="U44" i="17"/>
  <c r="U5" i="17" s="1"/>
  <c r="U53" i="16" s="1"/>
  <c r="U62" i="4" s="1"/>
  <c r="U135" i="4" s="1"/>
  <c r="T44" i="17"/>
  <c r="T5" i="17" s="1"/>
  <c r="S44" i="17"/>
  <c r="S226" i="17" s="1"/>
  <c r="R44" i="17"/>
  <c r="R226" i="17" s="1"/>
  <c r="Q44" i="17"/>
  <c r="Q226" i="17" s="1"/>
  <c r="P44" i="17"/>
  <c r="P226" i="17" s="1"/>
  <c r="O44" i="17"/>
  <c r="O226" i="17" s="1"/>
  <c r="N44" i="17"/>
  <c r="N226" i="17" s="1"/>
  <c r="M44" i="17"/>
  <c r="M5" i="17" s="1"/>
  <c r="M53" i="16" s="1"/>
  <c r="M62" i="4" s="1"/>
  <c r="M135" i="4" s="1"/>
  <c r="L44" i="17"/>
  <c r="L5" i="17" s="1"/>
  <c r="L53" i="16" s="1"/>
  <c r="K44" i="17"/>
  <c r="K226" i="17" s="1"/>
  <c r="J44" i="17"/>
  <c r="J226" i="17" s="1"/>
  <c r="I44" i="17"/>
  <c r="I226" i="17" s="1"/>
  <c r="H44" i="17"/>
  <c r="H226" i="17" s="1"/>
  <c r="G44" i="17"/>
  <c r="G226" i="17" s="1"/>
  <c r="F44" i="17"/>
  <c r="F226" i="17" s="1"/>
  <c r="E44" i="17"/>
  <c r="E5" i="17" s="1"/>
  <c r="E53" i="16" s="1"/>
  <c r="D44" i="17"/>
  <c r="D5" i="17" s="1"/>
  <c r="C44" i="17"/>
  <c r="C226" i="17" s="1"/>
  <c r="B44" i="17"/>
  <c r="B226" i="17" s="1"/>
  <c r="X5" i="17"/>
  <c r="X53" i="16" s="1"/>
  <c r="W5" i="17"/>
  <c r="V5" i="17"/>
  <c r="H5" i="17"/>
  <c r="H53" i="16" s="1"/>
  <c r="G5" i="17"/>
  <c r="G53" i="16" s="1"/>
  <c r="F5" i="17"/>
  <c r="F53" i="16" s="1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B97" i="16"/>
  <c r="Y96" i="16"/>
  <c r="R96" i="16"/>
  <c r="L96" i="16"/>
  <c r="I96" i="16"/>
  <c r="G96" i="16"/>
  <c r="F96" i="16"/>
  <c r="E96" i="16"/>
  <c r="D96" i="16"/>
  <c r="C96" i="16"/>
  <c r="B96" i="16"/>
  <c r="B95" i="16" s="1"/>
  <c r="T93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Y82" i="16"/>
  <c r="X82" i="16"/>
  <c r="W82" i="16"/>
  <c r="V82" i="16"/>
  <c r="U82" i="16"/>
  <c r="T82" i="16"/>
  <c r="S82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G111" i="4" s="1"/>
  <c r="F82" i="16"/>
  <c r="F111" i="4" s="1"/>
  <c r="E82" i="16"/>
  <c r="D82" i="16"/>
  <c r="C82" i="16"/>
  <c r="B82" i="16"/>
  <c r="T81" i="16"/>
  <c r="T110" i="4" s="1"/>
  <c r="R81" i="16"/>
  <c r="Q81" i="16"/>
  <c r="Q79" i="16" s="1"/>
  <c r="Q108" i="4" s="1"/>
  <c r="Y80" i="16"/>
  <c r="Q80" i="16"/>
  <c r="C80" i="16"/>
  <c r="C109" i="4" s="1"/>
  <c r="Y78" i="16"/>
  <c r="X78" i="16"/>
  <c r="W78" i="16"/>
  <c r="V78" i="16"/>
  <c r="U78" i="16"/>
  <c r="T78" i="16"/>
  <c r="S78" i="16"/>
  <c r="S41" i="7" s="1"/>
  <c r="R78" i="16"/>
  <c r="R41" i="7" s="1"/>
  <c r="Q78" i="16"/>
  <c r="Q41" i="7" s="1"/>
  <c r="P78" i="16"/>
  <c r="P41" i="7" s="1"/>
  <c r="O78" i="16"/>
  <c r="O41" i="7" s="1"/>
  <c r="N78" i="16"/>
  <c r="N41" i="7" s="1"/>
  <c r="M78" i="16"/>
  <c r="M41" i="7" s="1"/>
  <c r="L78" i="16"/>
  <c r="K78" i="16"/>
  <c r="J78" i="16"/>
  <c r="I78" i="16"/>
  <c r="H78" i="16"/>
  <c r="G78" i="16"/>
  <c r="F78" i="16"/>
  <c r="E78" i="16"/>
  <c r="E41" i="7" s="1"/>
  <c r="D78" i="16"/>
  <c r="C78" i="16"/>
  <c r="B78" i="16"/>
  <c r="Q77" i="16"/>
  <c r="Q76" i="16" s="1"/>
  <c r="C77" i="16"/>
  <c r="C76" i="16" s="1"/>
  <c r="A74" i="16"/>
  <c r="A73" i="16"/>
  <c r="Y72" i="16"/>
  <c r="Y90" i="16" s="1"/>
  <c r="X72" i="16"/>
  <c r="W72" i="16"/>
  <c r="W90" i="16" s="1"/>
  <c r="V72" i="16"/>
  <c r="V90" i="16" s="1"/>
  <c r="U72" i="16"/>
  <c r="T72" i="16"/>
  <c r="T90" i="16" s="1"/>
  <c r="S72" i="16"/>
  <c r="S90" i="16" s="1"/>
  <c r="R72" i="16"/>
  <c r="R90" i="16" s="1"/>
  <c r="Q72" i="16"/>
  <c r="Q90" i="16" s="1"/>
  <c r="P72" i="16"/>
  <c r="O72" i="16"/>
  <c r="O90" i="16" s="1"/>
  <c r="N72" i="16"/>
  <c r="N90" i="16" s="1"/>
  <c r="M72" i="16"/>
  <c r="L72" i="16"/>
  <c r="L90" i="16" s="1"/>
  <c r="K72" i="16"/>
  <c r="K90" i="16" s="1"/>
  <c r="J72" i="16"/>
  <c r="J90" i="16" s="1"/>
  <c r="I72" i="16"/>
  <c r="I90" i="16" s="1"/>
  <c r="H72" i="16"/>
  <c r="G72" i="16"/>
  <c r="G90" i="16" s="1"/>
  <c r="F72" i="16"/>
  <c r="F90" i="16" s="1"/>
  <c r="E72" i="16"/>
  <c r="D72" i="16"/>
  <c r="D90" i="16" s="1"/>
  <c r="C72" i="16"/>
  <c r="C90" i="16" s="1"/>
  <c r="B72" i="16"/>
  <c r="B90" i="16" s="1"/>
  <c r="A72" i="16"/>
  <c r="Y71" i="16"/>
  <c r="C71" i="16"/>
  <c r="Y67" i="16"/>
  <c r="X67" i="16"/>
  <c r="W67" i="16"/>
  <c r="V67" i="16"/>
  <c r="U67" i="16"/>
  <c r="T67" i="16"/>
  <c r="S6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B67" i="16"/>
  <c r="Y60" i="16"/>
  <c r="X60" i="16"/>
  <c r="W60" i="16"/>
  <c r="V60" i="16"/>
  <c r="U60" i="16"/>
  <c r="T60" i="16"/>
  <c r="S60" i="16"/>
  <c r="R60" i="16"/>
  <c r="Q60" i="16"/>
  <c r="P60" i="16"/>
  <c r="O60" i="16"/>
  <c r="N60" i="16"/>
  <c r="M60" i="16"/>
  <c r="L60" i="16"/>
  <c r="K60" i="16"/>
  <c r="J60" i="16"/>
  <c r="I60" i="16"/>
  <c r="H60" i="16"/>
  <c r="G60" i="16"/>
  <c r="F60" i="16"/>
  <c r="E60" i="16"/>
  <c r="D60" i="16"/>
  <c r="C60" i="16"/>
  <c r="B60" i="16"/>
  <c r="Y55" i="16"/>
  <c r="X55" i="16"/>
  <c r="W55" i="16"/>
  <c r="W103" i="16" s="1"/>
  <c r="V55" i="16"/>
  <c r="V103" i="16" s="1"/>
  <c r="U55" i="16"/>
  <c r="T55" i="16"/>
  <c r="S55" i="16"/>
  <c r="S93" i="16" s="1"/>
  <c r="R55" i="16"/>
  <c r="R103" i="16" s="1"/>
  <c r="R166" i="4" s="1"/>
  <c r="Q55" i="16"/>
  <c r="Q64" i="4" s="1"/>
  <c r="P55" i="16"/>
  <c r="P64" i="4" s="1"/>
  <c r="P137" i="4" s="1"/>
  <c r="O55" i="16"/>
  <c r="N55" i="16"/>
  <c r="M55" i="16"/>
  <c r="M64" i="4" s="1"/>
  <c r="L55" i="16"/>
  <c r="L93" i="16" s="1"/>
  <c r="K55" i="16"/>
  <c r="K93" i="16" s="1"/>
  <c r="J55" i="16"/>
  <c r="I55" i="16"/>
  <c r="I64" i="4" s="1"/>
  <c r="H55" i="16"/>
  <c r="G55" i="16"/>
  <c r="F55" i="16"/>
  <c r="E55" i="16"/>
  <c r="D55" i="16"/>
  <c r="C55" i="16"/>
  <c r="C93" i="16" s="1"/>
  <c r="B55" i="16"/>
  <c r="B103" i="16" s="1"/>
  <c r="Y54" i="16"/>
  <c r="Y63" i="4" s="1"/>
  <c r="X54" i="16"/>
  <c r="W54" i="16"/>
  <c r="W63" i="4" s="1"/>
  <c r="V54" i="16"/>
  <c r="U54" i="16"/>
  <c r="T54" i="16"/>
  <c r="T92" i="16" s="1"/>
  <c r="S54" i="16"/>
  <c r="S92" i="16" s="1"/>
  <c r="R54" i="16"/>
  <c r="R102" i="16" s="1"/>
  <c r="Q54" i="16"/>
  <c r="P54" i="16"/>
  <c r="O54" i="16"/>
  <c r="O63" i="4" s="1"/>
  <c r="N54" i="16"/>
  <c r="N63" i="4" s="1"/>
  <c r="M54" i="16"/>
  <c r="M63" i="4" s="1"/>
  <c r="L54" i="16"/>
  <c r="L63" i="4" s="1"/>
  <c r="L136" i="4" s="1"/>
  <c r="K54" i="16"/>
  <c r="K92" i="16" s="1"/>
  <c r="J54" i="16"/>
  <c r="I54" i="16"/>
  <c r="I63" i="4" s="1"/>
  <c r="H54" i="16"/>
  <c r="H63" i="4" s="1"/>
  <c r="G54" i="16"/>
  <c r="G92" i="16" s="1"/>
  <c r="F54" i="16"/>
  <c r="E54" i="16"/>
  <c r="D54" i="16"/>
  <c r="D92" i="16" s="1"/>
  <c r="C54" i="16"/>
  <c r="C92" i="16" s="1"/>
  <c r="B54" i="16"/>
  <c r="W53" i="16"/>
  <c r="W101" i="16" s="1"/>
  <c r="V53" i="16"/>
  <c r="V101" i="16" s="1"/>
  <c r="T53" i="16"/>
  <c r="T101" i="16" s="1"/>
  <c r="T164" i="4" s="1"/>
  <c r="D53" i="16"/>
  <c r="D101" i="16" s="1"/>
  <c r="D164" i="4" s="1"/>
  <c r="V52" i="16"/>
  <c r="V61" i="4" s="1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Y25" i="16"/>
  <c r="X25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Y24" i="16"/>
  <c r="X24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Y4" i="16"/>
  <c r="X4" i="16"/>
  <c r="W4" i="16"/>
  <c r="V4" i="16"/>
  <c r="V3" i="16" s="1"/>
  <c r="U4" i="16"/>
  <c r="U3" i="16" s="1"/>
  <c r="T4" i="16"/>
  <c r="T3" i="16" s="1"/>
  <c r="T9" i="4" s="1"/>
  <c r="S4" i="16"/>
  <c r="R4" i="16"/>
  <c r="R3" i="16" s="1"/>
  <c r="Q4" i="16"/>
  <c r="P4" i="16"/>
  <c r="O4" i="16"/>
  <c r="N4" i="16"/>
  <c r="M4" i="16"/>
  <c r="L4" i="16"/>
  <c r="K4" i="16"/>
  <c r="J4" i="16"/>
  <c r="I4" i="16"/>
  <c r="I3" i="16" s="1"/>
  <c r="I9" i="4" s="1"/>
  <c r="H4" i="16"/>
  <c r="H3" i="16" s="1"/>
  <c r="H9" i="4" s="1"/>
  <c r="G4" i="16"/>
  <c r="G3" i="16" s="1"/>
  <c r="G9" i="4" s="1"/>
  <c r="F4" i="16"/>
  <c r="F3" i="16" s="1"/>
  <c r="F9" i="4" s="1"/>
  <c r="E4" i="16"/>
  <c r="D4" i="16"/>
  <c r="D3" i="16" s="1"/>
  <c r="C4" i="16"/>
  <c r="C3" i="16" s="1"/>
  <c r="C9" i="4" s="1"/>
  <c r="B4" i="16"/>
  <c r="B3" i="16" s="1"/>
  <c r="B9" i="4" s="1"/>
  <c r="Y3" i="16"/>
  <c r="X3" i="16"/>
  <c r="W3" i="16"/>
  <c r="S3" i="16"/>
  <c r="Q3" i="16"/>
  <c r="Q9" i="4" s="1"/>
  <c r="P3" i="16"/>
  <c r="P9" i="4" s="1"/>
  <c r="O3" i="16"/>
  <c r="N3" i="16"/>
  <c r="M3" i="16"/>
  <c r="L3" i="16"/>
  <c r="K3" i="16"/>
  <c r="J3" i="16"/>
  <c r="E3" i="16"/>
  <c r="Y260" i="15"/>
  <c r="X260" i="15"/>
  <c r="W260" i="15"/>
  <c r="V260" i="15"/>
  <c r="U260" i="15"/>
  <c r="T260" i="15"/>
  <c r="S260" i="15"/>
  <c r="R260" i="15"/>
  <c r="Q260" i="15"/>
  <c r="P260" i="15"/>
  <c r="O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Y259" i="15"/>
  <c r="X259" i="15"/>
  <c r="W259" i="15"/>
  <c r="V259" i="15"/>
  <c r="U259" i="15"/>
  <c r="T259" i="15"/>
  <c r="S259" i="15"/>
  <c r="R259" i="15"/>
  <c r="Q259" i="15"/>
  <c r="P259" i="15"/>
  <c r="O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Y258" i="15"/>
  <c r="X258" i="15"/>
  <c r="W258" i="15"/>
  <c r="V258" i="15"/>
  <c r="U258" i="15"/>
  <c r="T258" i="15"/>
  <c r="S258" i="15"/>
  <c r="R258" i="15"/>
  <c r="Q258" i="15"/>
  <c r="P258" i="15"/>
  <c r="O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Y257" i="15"/>
  <c r="X257" i="15"/>
  <c r="W257" i="15"/>
  <c r="V257" i="15"/>
  <c r="U257" i="15"/>
  <c r="T257" i="15"/>
  <c r="S257" i="15"/>
  <c r="R257" i="15"/>
  <c r="Q257" i="15"/>
  <c r="P257" i="15"/>
  <c r="O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Y256" i="15"/>
  <c r="X256" i="15"/>
  <c r="W256" i="15"/>
  <c r="V256" i="15"/>
  <c r="U256" i="15"/>
  <c r="T256" i="15"/>
  <c r="S256" i="15"/>
  <c r="R256" i="15"/>
  <c r="Q256" i="15"/>
  <c r="P256" i="15"/>
  <c r="O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Y255" i="15"/>
  <c r="X255" i="15"/>
  <c r="W255" i="15"/>
  <c r="V255" i="15"/>
  <c r="U255" i="15"/>
  <c r="T255" i="15"/>
  <c r="S255" i="15"/>
  <c r="R255" i="15"/>
  <c r="Q255" i="15"/>
  <c r="P255" i="15"/>
  <c r="O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Y254" i="15"/>
  <c r="X254" i="15"/>
  <c r="W254" i="15"/>
  <c r="V254" i="15"/>
  <c r="U254" i="15"/>
  <c r="T254" i="15"/>
  <c r="S254" i="15"/>
  <c r="R254" i="15"/>
  <c r="Q254" i="15"/>
  <c r="P254" i="15"/>
  <c r="O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Y250" i="15"/>
  <c r="X250" i="15"/>
  <c r="W250" i="15"/>
  <c r="V250" i="15"/>
  <c r="U250" i="15"/>
  <c r="T250" i="15"/>
  <c r="S250" i="15"/>
  <c r="R250" i="15"/>
  <c r="Q250" i="15"/>
  <c r="P250" i="15"/>
  <c r="O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Y249" i="15"/>
  <c r="X249" i="15"/>
  <c r="W249" i="15"/>
  <c r="V249" i="15"/>
  <c r="U249" i="15"/>
  <c r="T249" i="15"/>
  <c r="S249" i="15"/>
  <c r="R249" i="15"/>
  <c r="Q249" i="15"/>
  <c r="P249" i="15"/>
  <c r="O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Y248" i="15"/>
  <c r="X248" i="15"/>
  <c r="W248" i="15"/>
  <c r="V248" i="15"/>
  <c r="U248" i="15"/>
  <c r="T248" i="15"/>
  <c r="S248" i="15"/>
  <c r="R248" i="15"/>
  <c r="Q248" i="15"/>
  <c r="P248" i="15"/>
  <c r="O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Y247" i="15"/>
  <c r="X247" i="15"/>
  <c r="W247" i="15"/>
  <c r="V247" i="15"/>
  <c r="U247" i="15"/>
  <c r="T247" i="15"/>
  <c r="S247" i="15"/>
  <c r="R247" i="15"/>
  <c r="Q247" i="15"/>
  <c r="P247" i="15"/>
  <c r="O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Y246" i="15"/>
  <c r="X246" i="15"/>
  <c r="W246" i="15"/>
  <c r="V246" i="15"/>
  <c r="U246" i="15"/>
  <c r="T246" i="15"/>
  <c r="S246" i="15"/>
  <c r="R246" i="15"/>
  <c r="Q246" i="15"/>
  <c r="P246" i="15"/>
  <c r="O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Y245" i="15"/>
  <c r="X245" i="15"/>
  <c r="W245" i="15"/>
  <c r="V245" i="15"/>
  <c r="U245" i="15"/>
  <c r="T245" i="15"/>
  <c r="S245" i="15"/>
  <c r="R245" i="15"/>
  <c r="Q245" i="15"/>
  <c r="P245" i="15"/>
  <c r="O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Y244" i="15"/>
  <c r="X244" i="15"/>
  <c r="W244" i="15"/>
  <c r="V244" i="15"/>
  <c r="U244" i="15"/>
  <c r="T244" i="15"/>
  <c r="S244" i="15"/>
  <c r="R244" i="15"/>
  <c r="Q244" i="15"/>
  <c r="P244" i="15"/>
  <c r="O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Y243" i="15"/>
  <c r="X243" i="15"/>
  <c r="W243" i="15"/>
  <c r="V243" i="15"/>
  <c r="U243" i="15"/>
  <c r="T243" i="15"/>
  <c r="S243" i="15"/>
  <c r="R243" i="15"/>
  <c r="Q243" i="15"/>
  <c r="P243" i="15"/>
  <c r="O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Y240" i="15"/>
  <c r="X240" i="15"/>
  <c r="W240" i="15"/>
  <c r="V240" i="15"/>
  <c r="U240" i="15"/>
  <c r="T240" i="15"/>
  <c r="S240" i="15"/>
  <c r="R240" i="15"/>
  <c r="Q240" i="15"/>
  <c r="P240" i="15"/>
  <c r="O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Y239" i="15"/>
  <c r="X239" i="15"/>
  <c r="W239" i="15"/>
  <c r="V239" i="15"/>
  <c r="U239" i="15"/>
  <c r="T239" i="15"/>
  <c r="S239" i="15"/>
  <c r="R239" i="15"/>
  <c r="Q239" i="15"/>
  <c r="P239" i="15"/>
  <c r="O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Y238" i="15"/>
  <c r="X238" i="15"/>
  <c r="W238" i="15"/>
  <c r="V238" i="15"/>
  <c r="U238" i="15"/>
  <c r="T238" i="15"/>
  <c r="S238" i="15"/>
  <c r="R238" i="15"/>
  <c r="Q238" i="15"/>
  <c r="P238" i="15"/>
  <c r="O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Y237" i="15"/>
  <c r="X237" i="15"/>
  <c r="W237" i="15"/>
  <c r="V237" i="15"/>
  <c r="U237" i="15"/>
  <c r="T237" i="15"/>
  <c r="S237" i="15"/>
  <c r="R237" i="15"/>
  <c r="Q237" i="15"/>
  <c r="P237" i="15"/>
  <c r="O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Y236" i="15"/>
  <c r="X236" i="15"/>
  <c r="W236" i="15"/>
  <c r="V236" i="15"/>
  <c r="U236" i="15"/>
  <c r="T236" i="15"/>
  <c r="S236" i="15"/>
  <c r="R236" i="15"/>
  <c r="Q236" i="15"/>
  <c r="P236" i="15"/>
  <c r="O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Y235" i="15"/>
  <c r="X235" i="15"/>
  <c r="W235" i="15"/>
  <c r="V235" i="15"/>
  <c r="U235" i="15"/>
  <c r="T235" i="15"/>
  <c r="S235" i="15"/>
  <c r="R235" i="15"/>
  <c r="Q235" i="15"/>
  <c r="P235" i="15"/>
  <c r="O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Y234" i="15"/>
  <c r="X234" i="15"/>
  <c r="W234" i="15"/>
  <c r="V234" i="15"/>
  <c r="U234" i="15"/>
  <c r="T234" i="15"/>
  <c r="S234" i="15"/>
  <c r="R234" i="15"/>
  <c r="Q234" i="15"/>
  <c r="P234" i="15"/>
  <c r="O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Y231" i="15"/>
  <c r="X231" i="15"/>
  <c r="W231" i="15"/>
  <c r="V231" i="15"/>
  <c r="U231" i="15"/>
  <c r="T231" i="15"/>
  <c r="S231" i="15"/>
  <c r="R231" i="15"/>
  <c r="Q231" i="15"/>
  <c r="P231" i="15"/>
  <c r="O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Y230" i="15"/>
  <c r="X230" i="15"/>
  <c r="W230" i="15"/>
  <c r="V230" i="15"/>
  <c r="U230" i="15"/>
  <c r="T230" i="15"/>
  <c r="S230" i="15"/>
  <c r="R230" i="15"/>
  <c r="Q230" i="15"/>
  <c r="P230" i="15"/>
  <c r="O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Y229" i="15"/>
  <c r="X229" i="15"/>
  <c r="W229" i="15"/>
  <c r="V229" i="15"/>
  <c r="U229" i="15"/>
  <c r="T229" i="15"/>
  <c r="S229" i="15"/>
  <c r="R229" i="15"/>
  <c r="Q229" i="15"/>
  <c r="P229" i="15"/>
  <c r="O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Y228" i="15"/>
  <c r="X228" i="15"/>
  <c r="W228" i="15"/>
  <c r="V228" i="15"/>
  <c r="U228" i="15"/>
  <c r="T228" i="15"/>
  <c r="S228" i="15"/>
  <c r="R228" i="15"/>
  <c r="Q228" i="15"/>
  <c r="P228" i="15"/>
  <c r="O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Y227" i="15"/>
  <c r="X227" i="15"/>
  <c r="W227" i="15"/>
  <c r="V227" i="15"/>
  <c r="U227" i="15"/>
  <c r="T227" i="15"/>
  <c r="S227" i="15"/>
  <c r="R227" i="15"/>
  <c r="Q227" i="15"/>
  <c r="P227" i="15"/>
  <c r="O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Y226" i="15"/>
  <c r="X226" i="15"/>
  <c r="W226" i="15"/>
  <c r="V226" i="15"/>
  <c r="U226" i="15"/>
  <c r="T226" i="15"/>
  <c r="S226" i="15"/>
  <c r="R226" i="15"/>
  <c r="Q226" i="15"/>
  <c r="P226" i="15"/>
  <c r="O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Y225" i="15"/>
  <c r="X225" i="15"/>
  <c r="W225" i="15"/>
  <c r="V225" i="15"/>
  <c r="U225" i="15"/>
  <c r="T225" i="15"/>
  <c r="S225" i="15"/>
  <c r="R225" i="15"/>
  <c r="Q225" i="15"/>
  <c r="P225" i="15"/>
  <c r="O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Y224" i="15"/>
  <c r="X224" i="15"/>
  <c r="W224" i="15"/>
  <c r="V224" i="15"/>
  <c r="U224" i="15"/>
  <c r="T224" i="15"/>
  <c r="S224" i="15"/>
  <c r="R224" i="15"/>
  <c r="Q224" i="15"/>
  <c r="P224" i="15"/>
  <c r="O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Y220" i="15"/>
  <c r="X220" i="15"/>
  <c r="W220" i="15"/>
  <c r="V220" i="15"/>
  <c r="U220" i="15"/>
  <c r="T220" i="15"/>
  <c r="S220" i="15"/>
  <c r="R220" i="15"/>
  <c r="Q220" i="15"/>
  <c r="P220" i="15"/>
  <c r="O220" i="15"/>
  <c r="N220" i="15"/>
  <c r="M220" i="15"/>
  <c r="L220" i="15"/>
  <c r="K220" i="15"/>
  <c r="J220" i="15"/>
  <c r="I220" i="15"/>
  <c r="H220" i="15"/>
  <c r="G220" i="15"/>
  <c r="F220" i="15"/>
  <c r="E220" i="15"/>
  <c r="D220" i="15"/>
  <c r="C220" i="15"/>
  <c r="B220" i="15"/>
  <c r="Y219" i="15"/>
  <c r="X219" i="15"/>
  <c r="W219" i="15"/>
  <c r="V219" i="15"/>
  <c r="U219" i="15"/>
  <c r="T219" i="15"/>
  <c r="S219" i="15"/>
  <c r="R219" i="15"/>
  <c r="Q219" i="15"/>
  <c r="P219" i="15"/>
  <c r="O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Y215" i="15"/>
  <c r="X215" i="15"/>
  <c r="W215" i="15"/>
  <c r="V215" i="15"/>
  <c r="U215" i="15"/>
  <c r="T215" i="15"/>
  <c r="S215" i="15"/>
  <c r="R215" i="15"/>
  <c r="Q215" i="15"/>
  <c r="P215" i="15"/>
  <c r="O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Y212" i="15"/>
  <c r="X212" i="15"/>
  <c r="W212" i="15"/>
  <c r="V212" i="15"/>
  <c r="U212" i="15"/>
  <c r="T212" i="15"/>
  <c r="S212" i="15"/>
  <c r="R212" i="15"/>
  <c r="Q212" i="15"/>
  <c r="P212" i="15"/>
  <c r="O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V211" i="15"/>
  <c r="R210" i="15"/>
  <c r="J210" i="15"/>
  <c r="J209" i="15"/>
  <c r="Y208" i="15"/>
  <c r="X208" i="15"/>
  <c r="W208" i="15"/>
  <c r="V208" i="15"/>
  <c r="U208" i="15"/>
  <c r="T208" i="15"/>
  <c r="S208" i="15"/>
  <c r="R208" i="15"/>
  <c r="Q208" i="15"/>
  <c r="P208" i="15"/>
  <c r="O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Y207" i="15"/>
  <c r="X207" i="15"/>
  <c r="W207" i="15"/>
  <c r="V207" i="15"/>
  <c r="U207" i="15"/>
  <c r="T207" i="15"/>
  <c r="S207" i="15"/>
  <c r="R207" i="15"/>
  <c r="Q207" i="15"/>
  <c r="P207" i="15"/>
  <c r="O207" i="15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B207" i="15"/>
  <c r="Y206" i="15"/>
  <c r="X206" i="15"/>
  <c r="W206" i="15"/>
  <c r="V206" i="15"/>
  <c r="U206" i="15"/>
  <c r="T206" i="15"/>
  <c r="S206" i="15"/>
  <c r="R206" i="15"/>
  <c r="Q206" i="15"/>
  <c r="P206" i="15"/>
  <c r="O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B206" i="15"/>
  <c r="Y205" i="15"/>
  <c r="X205" i="15"/>
  <c r="W205" i="15"/>
  <c r="V205" i="15"/>
  <c r="U205" i="15"/>
  <c r="T205" i="15"/>
  <c r="S205" i="15"/>
  <c r="R205" i="15"/>
  <c r="Q205" i="15"/>
  <c r="P205" i="15"/>
  <c r="O205" i="15"/>
  <c r="N205" i="15"/>
  <c r="M205" i="15"/>
  <c r="L205" i="15"/>
  <c r="K205" i="15"/>
  <c r="J205" i="15"/>
  <c r="I205" i="15"/>
  <c r="H205" i="15"/>
  <c r="G205" i="15"/>
  <c r="F205" i="15"/>
  <c r="E205" i="15"/>
  <c r="D205" i="15"/>
  <c r="C205" i="15"/>
  <c r="B205" i="15"/>
  <c r="Y202" i="15"/>
  <c r="X202" i="15"/>
  <c r="W202" i="15"/>
  <c r="V202" i="15"/>
  <c r="U202" i="15"/>
  <c r="T202" i="15"/>
  <c r="S202" i="15"/>
  <c r="R202" i="15"/>
  <c r="Q202" i="15"/>
  <c r="P202" i="15"/>
  <c r="O202" i="15"/>
  <c r="N202" i="15"/>
  <c r="M202" i="15"/>
  <c r="L202" i="15"/>
  <c r="K202" i="15"/>
  <c r="J202" i="15"/>
  <c r="I202" i="15"/>
  <c r="I187" i="15" s="1"/>
  <c r="H202" i="15"/>
  <c r="G202" i="15"/>
  <c r="F202" i="15"/>
  <c r="E202" i="15"/>
  <c r="D202" i="15"/>
  <c r="C202" i="15"/>
  <c r="B202" i="15"/>
  <c r="Y201" i="15"/>
  <c r="X201" i="15"/>
  <c r="W201" i="15"/>
  <c r="V201" i="15"/>
  <c r="U201" i="15"/>
  <c r="T201" i="15"/>
  <c r="S201" i="15"/>
  <c r="R201" i="15"/>
  <c r="Q201" i="15"/>
  <c r="P201" i="15"/>
  <c r="O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Y200" i="15"/>
  <c r="X200" i="15"/>
  <c r="W200" i="15"/>
  <c r="V200" i="15"/>
  <c r="U200" i="15"/>
  <c r="T200" i="15"/>
  <c r="S200" i="15"/>
  <c r="R200" i="15"/>
  <c r="Q200" i="15"/>
  <c r="P200" i="15"/>
  <c r="O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Y198" i="15"/>
  <c r="X198" i="15"/>
  <c r="W198" i="15"/>
  <c r="V198" i="15"/>
  <c r="U198" i="15"/>
  <c r="T198" i="15"/>
  <c r="S198" i="15"/>
  <c r="R198" i="15"/>
  <c r="Q198" i="15"/>
  <c r="P198" i="15"/>
  <c r="O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Y197" i="15"/>
  <c r="X197" i="15"/>
  <c r="W197" i="15"/>
  <c r="V197" i="15"/>
  <c r="U197" i="15"/>
  <c r="T197" i="15"/>
  <c r="S197" i="15"/>
  <c r="R197" i="15"/>
  <c r="Q197" i="15"/>
  <c r="P197" i="15"/>
  <c r="O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Y196" i="15"/>
  <c r="X196" i="15"/>
  <c r="W196" i="15"/>
  <c r="V196" i="15"/>
  <c r="U196" i="15"/>
  <c r="T196" i="15"/>
  <c r="S196" i="15"/>
  <c r="R196" i="15"/>
  <c r="Q196" i="15"/>
  <c r="P196" i="15"/>
  <c r="O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Y195" i="15"/>
  <c r="X195" i="15"/>
  <c r="W195" i="15"/>
  <c r="V195" i="15"/>
  <c r="U195" i="15"/>
  <c r="T195" i="15"/>
  <c r="S195" i="15"/>
  <c r="R195" i="15"/>
  <c r="Q195" i="15"/>
  <c r="P195" i="15"/>
  <c r="O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Y194" i="15"/>
  <c r="X194" i="15"/>
  <c r="W194" i="15"/>
  <c r="V194" i="15"/>
  <c r="U194" i="15"/>
  <c r="T194" i="15"/>
  <c r="S194" i="15"/>
  <c r="R194" i="15"/>
  <c r="Q194" i="15"/>
  <c r="P194" i="15"/>
  <c r="O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Y193" i="15"/>
  <c r="X193" i="15"/>
  <c r="W193" i="15"/>
  <c r="V193" i="15"/>
  <c r="U193" i="15"/>
  <c r="T193" i="15"/>
  <c r="S193" i="15"/>
  <c r="R193" i="15"/>
  <c r="Q193" i="15"/>
  <c r="P193" i="15"/>
  <c r="O193" i="15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B193" i="15"/>
  <c r="Y192" i="15"/>
  <c r="X192" i="15"/>
  <c r="W192" i="15"/>
  <c r="V192" i="15"/>
  <c r="U192" i="15"/>
  <c r="T192" i="15"/>
  <c r="S192" i="15"/>
  <c r="R192" i="15"/>
  <c r="Q192" i="15"/>
  <c r="P192" i="15"/>
  <c r="O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Y191" i="15"/>
  <c r="X191" i="15"/>
  <c r="W191" i="15"/>
  <c r="V191" i="15"/>
  <c r="U191" i="15"/>
  <c r="T191" i="15"/>
  <c r="S191" i="15"/>
  <c r="R191" i="15"/>
  <c r="Q191" i="15"/>
  <c r="P191" i="15"/>
  <c r="O191" i="15"/>
  <c r="N191" i="15"/>
  <c r="M191" i="15"/>
  <c r="L191" i="15"/>
  <c r="K191" i="15"/>
  <c r="J191" i="15"/>
  <c r="I191" i="15"/>
  <c r="H191" i="15"/>
  <c r="G191" i="15"/>
  <c r="F191" i="15"/>
  <c r="E191" i="15"/>
  <c r="E187" i="15" s="1"/>
  <c r="D191" i="15"/>
  <c r="C191" i="15"/>
  <c r="B191" i="15"/>
  <c r="Y190" i="15"/>
  <c r="X190" i="15"/>
  <c r="W190" i="15"/>
  <c r="V190" i="15"/>
  <c r="U190" i="15"/>
  <c r="T190" i="15"/>
  <c r="S190" i="15"/>
  <c r="R190" i="15"/>
  <c r="Q190" i="15"/>
  <c r="P190" i="15"/>
  <c r="O190" i="15"/>
  <c r="N190" i="15"/>
  <c r="M190" i="15"/>
  <c r="L190" i="15"/>
  <c r="K190" i="15"/>
  <c r="J190" i="15"/>
  <c r="I190" i="15"/>
  <c r="H190" i="15"/>
  <c r="G190" i="15"/>
  <c r="F190" i="15"/>
  <c r="E190" i="15"/>
  <c r="D190" i="15"/>
  <c r="C190" i="15"/>
  <c r="C187" i="15" s="1"/>
  <c r="B190" i="15"/>
  <c r="B187" i="15" s="1"/>
  <c r="Y189" i="15"/>
  <c r="X189" i="15"/>
  <c r="W189" i="15"/>
  <c r="V189" i="15"/>
  <c r="U189" i="15"/>
  <c r="T189" i="15"/>
  <c r="S189" i="15"/>
  <c r="R189" i="15"/>
  <c r="Q189" i="15"/>
  <c r="Q187" i="15" s="1"/>
  <c r="P189" i="15"/>
  <c r="O189" i="15"/>
  <c r="N189" i="15"/>
  <c r="M189" i="15"/>
  <c r="L189" i="15"/>
  <c r="K189" i="15"/>
  <c r="J189" i="15"/>
  <c r="I189" i="15"/>
  <c r="H189" i="15"/>
  <c r="G189" i="15"/>
  <c r="F189" i="15"/>
  <c r="E189" i="15"/>
  <c r="D189" i="15"/>
  <c r="C189" i="15"/>
  <c r="B189" i="15"/>
  <c r="Y188" i="15"/>
  <c r="Y187" i="15" s="1"/>
  <c r="X188" i="15"/>
  <c r="W188" i="15"/>
  <c r="W187" i="15" s="1"/>
  <c r="V188" i="15"/>
  <c r="U188" i="15"/>
  <c r="U187" i="15" s="1"/>
  <c r="T188" i="15"/>
  <c r="S188" i="15"/>
  <c r="S187" i="15" s="1"/>
  <c r="R188" i="15"/>
  <c r="R187" i="15" s="1"/>
  <c r="Q188" i="15"/>
  <c r="P188" i="15"/>
  <c r="O188" i="15"/>
  <c r="N188" i="15"/>
  <c r="M188" i="15"/>
  <c r="M187" i="15" s="1"/>
  <c r="L188" i="15"/>
  <c r="K188" i="15"/>
  <c r="J188" i="15"/>
  <c r="J187" i="15" s="1"/>
  <c r="I188" i="15"/>
  <c r="H188" i="15"/>
  <c r="G188" i="15"/>
  <c r="F188" i="15"/>
  <c r="E188" i="15"/>
  <c r="D188" i="15"/>
  <c r="C188" i="15"/>
  <c r="B188" i="15"/>
  <c r="O187" i="15"/>
  <c r="K187" i="15"/>
  <c r="G187" i="15"/>
  <c r="Y185" i="15"/>
  <c r="X185" i="15"/>
  <c r="W185" i="15"/>
  <c r="V185" i="15"/>
  <c r="U185" i="15"/>
  <c r="T185" i="15"/>
  <c r="S185" i="15"/>
  <c r="R185" i="15"/>
  <c r="Q185" i="15"/>
  <c r="P185" i="15"/>
  <c r="O185" i="15"/>
  <c r="N185" i="15"/>
  <c r="M185" i="15"/>
  <c r="L185" i="15"/>
  <c r="K185" i="15"/>
  <c r="J185" i="15"/>
  <c r="I185" i="15"/>
  <c r="H185" i="15"/>
  <c r="G185" i="15"/>
  <c r="F185" i="15"/>
  <c r="E185" i="15"/>
  <c r="D185" i="15"/>
  <c r="C185" i="15"/>
  <c r="B185" i="15"/>
  <c r="Y184" i="15"/>
  <c r="X184" i="15"/>
  <c r="W184" i="15"/>
  <c r="V184" i="15"/>
  <c r="U184" i="15"/>
  <c r="T184" i="15"/>
  <c r="S184" i="15"/>
  <c r="R184" i="15"/>
  <c r="Q184" i="15"/>
  <c r="Q171" i="15" s="1"/>
  <c r="P184" i="15"/>
  <c r="O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Y183" i="15"/>
  <c r="X183" i="15"/>
  <c r="W183" i="15"/>
  <c r="V183" i="15"/>
  <c r="U183" i="15"/>
  <c r="T183" i="15"/>
  <c r="S183" i="15"/>
  <c r="R183" i="15"/>
  <c r="Q183" i="15"/>
  <c r="P183" i="15"/>
  <c r="P171" i="15" s="1"/>
  <c r="O183" i="15"/>
  <c r="N183" i="15"/>
  <c r="M183" i="15"/>
  <c r="M171" i="15" s="1"/>
  <c r="L183" i="15"/>
  <c r="K183" i="15"/>
  <c r="J183" i="15"/>
  <c r="I183" i="15"/>
  <c r="H183" i="15"/>
  <c r="G183" i="15"/>
  <c r="F183" i="15"/>
  <c r="E183" i="15"/>
  <c r="D183" i="15"/>
  <c r="C183" i="15"/>
  <c r="B183" i="15"/>
  <c r="Y182" i="15"/>
  <c r="X182" i="15"/>
  <c r="W182" i="15"/>
  <c r="V182" i="15"/>
  <c r="U182" i="15"/>
  <c r="T182" i="15"/>
  <c r="S182" i="15"/>
  <c r="R182" i="15"/>
  <c r="Q182" i="15"/>
  <c r="P182" i="15"/>
  <c r="O182" i="15"/>
  <c r="N182" i="15"/>
  <c r="M182" i="15"/>
  <c r="L182" i="15"/>
  <c r="L171" i="15" s="1"/>
  <c r="K182" i="15"/>
  <c r="J182" i="15"/>
  <c r="I182" i="15"/>
  <c r="H182" i="15"/>
  <c r="G182" i="15"/>
  <c r="F182" i="15"/>
  <c r="E182" i="15"/>
  <c r="D182" i="15"/>
  <c r="C182" i="15"/>
  <c r="B182" i="15"/>
  <c r="Y180" i="15"/>
  <c r="X180" i="15"/>
  <c r="W180" i="15"/>
  <c r="V180" i="15"/>
  <c r="U180" i="15"/>
  <c r="T180" i="15"/>
  <c r="S180" i="15"/>
  <c r="R180" i="15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Y179" i="15"/>
  <c r="X179" i="15"/>
  <c r="W179" i="15"/>
  <c r="V179" i="15"/>
  <c r="U179" i="15"/>
  <c r="T179" i="15"/>
  <c r="S179" i="15"/>
  <c r="R179" i="15"/>
  <c r="Q179" i="15"/>
  <c r="P179" i="15"/>
  <c r="O179" i="15"/>
  <c r="N179" i="15"/>
  <c r="M179" i="15"/>
  <c r="L179" i="15"/>
  <c r="K179" i="15"/>
  <c r="J179" i="15"/>
  <c r="I179" i="15"/>
  <c r="H179" i="15"/>
  <c r="G179" i="15"/>
  <c r="F179" i="15"/>
  <c r="E179" i="15"/>
  <c r="D179" i="15"/>
  <c r="C179" i="15"/>
  <c r="B179" i="15"/>
  <c r="Y178" i="15"/>
  <c r="X178" i="15"/>
  <c r="W178" i="15"/>
  <c r="V178" i="15"/>
  <c r="U178" i="15"/>
  <c r="T178" i="15"/>
  <c r="S178" i="15"/>
  <c r="R178" i="15"/>
  <c r="Q178" i="15"/>
  <c r="P178" i="15"/>
  <c r="O178" i="15"/>
  <c r="N178" i="15"/>
  <c r="M178" i="15"/>
  <c r="L178" i="15"/>
  <c r="K178" i="15"/>
  <c r="J178" i="15"/>
  <c r="I178" i="15"/>
  <c r="H178" i="15"/>
  <c r="G178" i="15"/>
  <c r="F178" i="15"/>
  <c r="E178" i="15"/>
  <c r="D178" i="15"/>
  <c r="C178" i="15"/>
  <c r="B178" i="15"/>
  <c r="Y177" i="15"/>
  <c r="X177" i="15"/>
  <c r="W177" i="15"/>
  <c r="V177" i="15"/>
  <c r="U177" i="15"/>
  <c r="T177" i="15"/>
  <c r="S177" i="15"/>
  <c r="R177" i="15"/>
  <c r="Q177" i="15"/>
  <c r="P177" i="15"/>
  <c r="O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Y176" i="15"/>
  <c r="X176" i="15"/>
  <c r="W176" i="15"/>
  <c r="V176" i="15"/>
  <c r="U176" i="15"/>
  <c r="T176" i="15"/>
  <c r="S176" i="15"/>
  <c r="R176" i="15"/>
  <c r="Q176" i="15"/>
  <c r="P176" i="15"/>
  <c r="O176" i="15"/>
  <c r="N176" i="15"/>
  <c r="M176" i="15"/>
  <c r="L176" i="15"/>
  <c r="K176" i="15"/>
  <c r="J176" i="15"/>
  <c r="I176" i="15"/>
  <c r="I171" i="15" s="1"/>
  <c r="H176" i="15"/>
  <c r="H171" i="15" s="1"/>
  <c r="G176" i="15"/>
  <c r="F176" i="15"/>
  <c r="E176" i="15"/>
  <c r="D176" i="15"/>
  <c r="C176" i="15"/>
  <c r="B176" i="15"/>
  <c r="Y175" i="15"/>
  <c r="X175" i="15"/>
  <c r="W175" i="15"/>
  <c r="V175" i="15"/>
  <c r="U175" i="15"/>
  <c r="T175" i="15"/>
  <c r="S175" i="15"/>
  <c r="R175" i="15"/>
  <c r="Q175" i="15"/>
  <c r="P175" i="15"/>
  <c r="O175" i="15"/>
  <c r="N175" i="15"/>
  <c r="M175" i="15"/>
  <c r="L175" i="15"/>
  <c r="K175" i="15"/>
  <c r="J175" i="15"/>
  <c r="I175" i="15"/>
  <c r="H175" i="15"/>
  <c r="G175" i="15"/>
  <c r="F175" i="15"/>
  <c r="E175" i="15"/>
  <c r="E171" i="15" s="1"/>
  <c r="D175" i="15"/>
  <c r="D171" i="15" s="1"/>
  <c r="C175" i="15"/>
  <c r="B175" i="15"/>
  <c r="B171" i="15" s="1"/>
  <c r="Y174" i="15"/>
  <c r="X174" i="15"/>
  <c r="W174" i="15"/>
  <c r="V174" i="15"/>
  <c r="U174" i="15"/>
  <c r="T174" i="15"/>
  <c r="S174" i="15"/>
  <c r="R174" i="15"/>
  <c r="Q174" i="15"/>
  <c r="P174" i="15"/>
  <c r="O174" i="15"/>
  <c r="O171" i="15" s="1"/>
  <c r="N174" i="15"/>
  <c r="M174" i="15"/>
  <c r="L174" i="15"/>
  <c r="K174" i="15"/>
  <c r="J174" i="15"/>
  <c r="I174" i="15"/>
  <c r="H174" i="15"/>
  <c r="G174" i="15"/>
  <c r="F174" i="15"/>
  <c r="E174" i="15"/>
  <c r="D174" i="15"/>
  <c r="C174" i="15"/>
  <c r="B174" i="15"/>
  <c r="Y173" i="15"/>
  <c r="Y171" i="15" s="1"/>
  <c r="X173" i="15"/>
  <c r="X171" i="15" s="1"/>
  <c r="W173" i="15"/>
  <c r="W171" i="15" s="1"/>
  <c r="V173" i="15"/>
  <c r="U173" i="15"/>
  <c r="T173" i="15"/>
  <c r="S173" i="15"/>
  <c r="R173" i="15"/>
  <c r="Q173" i="15"/>
  <c r="P173" i="15"/>
  <c r="O173" i="15"/>
  <c r="N173" i="15"/>
  <c r="N171" i="15" s="1"/>
  <c r="M173" i="15"/>
  <c r="L173" i="15"/>
  <c r="K173" i="15"/>
  <c r="K171" i="15" s="1"/>
  <c r="J173" i="15"/>
  <c r="I173" i="15"/>
  <c r="H173" i="15"/>
  <c r="G173" i="15"/>
  <c r="F173" i="15"/>
  <c r="E173" i="15"/>
  <c r="D173" i="15"/>
  <c r="C173" i="15"/>
  <c r="B173" i="15"/>
  <c r="Y172" i="15"/>
  <c r="X172" i="15"/>
  <c r="W172" i="15"/>
  <c r="V172" i="15"/>
  <c r="V171" i="15" s="1"/>
  <c r="U172" i="15"/>
  <c r="U171" i="15" s="1"/>
  <c r="T172" i="15"/>
  <c r="T171" i="15" s="1"/>
  <c r="S172" i="15"/>
  <c r="S171" i="15" s="1"/>
  <c r="R172" i="15"/>
  <c r="R171" i="15" s="1"/>
  <c r="Q172" i="15"/>
  <c r="P172" i="15"/>
  <c r="O172" i="15"/>
  <c r="N172" i="15"/>
  <c r="M172" i="15"/>
  <c r="L172" i="15"/>
  <c r="K172" i="15"/>
  <c r="J172" i="15"/>
  <c r="J171" i="15" s="1"/>
  <c r="I172" i="15"/>
  <c r="H172" i="15"/>
  <c r="G172" i="15"/>
  <c r="G171" i="15" s="1"/>
  <c r="F172" i="15"/>
  <c r="E172" i="15"/>
  <c r="D172" i="15"/>
  <c r="C172" i="15"/>
  <c r="B172" i="15"/>
  <c r="F171" i="15"/>
  <c r="C171" i="15"/>
  <c r="Y169" i="15"/>
  <c r="X169" i="15"/>
  <c r="W169" i="15"/>
  <c r="V169" i="15"/>
  <c r="U169" i="15"/>
  <c r="T169" i="15"/>
  <c r="S169" i="15"/>
  <c r="R169" i="15"/>
  <c r="Q169" i="15"/>
  <c r="P169" i="15"/>
  <c r="O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Y168" i="15"/>
  <c r="X168" i="15"/>
  <c r="W168" i="15"/>
  <c r="V168" i="15"/>
  <c r="U168" i="15"/>
  <c r="T168" i="15"/>
  <c r="S168" i="15"/>
  <c r="R168" i="15"/>
  <c r="Q168" i="15"/>
  <c r="P168" i="15"/>
  <c r="O168" i="15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B168" i="15"/>
  <c r="Y167" i="15"/>
  <c r="X167" i="15"/>
  <c r="W167" i="15"/>
  <c r="V167" i="15"/>
  <c r="U167" i="15"/>
  <c r="T167" i="15"/>
  <c r="S167" i="15"/>
  <c r="R167" i="15"/>
  <c r="Q167" i="15"/>
  <c r="P167" i="15"/>
  <c r="O167" i="15"/>
  <c r="N167" i="15"/>
  <c r="M167" i="15"/>
  <c r="L167" i="15"/>
  <c r="K167" i="15"/>
  <c r="J167" i="15"/>
  <c r="I167" i="15"/>
  <c r="H167" i="15"/>
  <c r="G167" i="15"/>
  <c r="F167" i="15"/>
  <c r="E167" i="15"/>
  <c r="E162" i="15" s="1"/>
  <c r="D167" i="15"/>
  <c r="D162" i="15" s="1"/>
  <c r="C167" i="15"/>
  <c r="B167" i="15"/>
  <c r="Y166" i="15"/>
  <c r="X166" i="15"/>
  <c r="W166" i="15"/>
  <c r="V166" i="15"/>
  <c r="U166" i="15"/>
  <c r="T166" i="15"/>
  <c r="S166" i="15"/>
  <c r="R166" i="15"/>
  <c r="Q166" i="15"/>
  <c r="P166" i="15"/>
  <c r="O166" i="15"/>
  <c r="N166" i="15"/>
  <c r="M166" i="15"/>
  <c r="L166" i="15"/>
  <c r="K166" i="15"/>
  <c r="J166" i="15"/>
  <c r="I166" i="15"/>
  <c r="H166" i="15"/>
  <c r="G166" i="15"/>
  <c r="F166" i="15"/>
  <c r="E166" i="15"/>
  <c r="D166" i="15"/>
  <c r="C166" i="15"/>
  <c r="B166" i="15"/>
  <c r="Y165" i="15"/>
  <c r="Y162" i="15" s="1"/>
  <c r="X165" i="15"/>
  <c r="X162" i="15" s="1"/>
  <c r="W165" i="15"/>
  <c r="W162" i="15" s="1"/>
  <c r="V165" i="15"/>
  <c r="V162" i="15" s="1"/>
  <c r="U165" i="15"/>
  <c r="T165" i="15"/>
  <c r="S165" i="15"/>
  <c r="R165" i="15"/>
  <c r="Q165" i="15"/>
  <c r="P165" i="15"/>
  <c r="O165" i="15"/>
  <c r="N165" i="15"/>
  <c r="M165" i="15"/>
  <c r="L165" i="15"/>
  <c r="K165" i="15"/>
  <c r="K162" i="15" s="1"/>
  <c r="J165" i="15"/>
  <c r="I165" i="15"/>
  <c r="H165" i="15"/>
  <c r="G165" i="15"/>
  <c r="F165" i="15"/>
  <c r="E165" i="15"/>
  <c r="D165" i="15"/>
  <c r="C165" i="15"/>
  <c r="B165" i="15"/>
  <c r="Y164" i="15"/>
  <c r="X164" i="15"/>
  <c r="W164" i="15"/>
  <c r="V164" i="15"/>
  <c r="U164" i="15"/>
  <c r="U162" i="15" s="1"/>
  <c r="T164" i="15"/>
  <c r="T162" i="15" s="1"/>
  <c r="S164" i="15"/>
  <c r="S162" i="15" s="1"/>
  <c r="R164" i="15"/>
  <c r="Q164" i="15"/>
  <c r="P164" i="15"/>
  <c r="O164" i="15"/>
  <c r="N164" i="15"/>
  <c r="M164" i="15"/>
  <c r="L164" i="15"/>
  <c r="K164" i="15"/>
  <c r="J164" i="15"/>
  <c r="J162" i="15" s="1"/>
  <c r="I164" i="15"/>
  <c r="H164" i="15"/>
  <c r="G164" i="15"/>
  <c r="G162" i="15" s="1"/>
  <c r="F164" i="15"/>
  <c r="E164" i="15"/>
  <c r="D164" i="15"/>
  <c r="C164" i="15"/>
  <c r="B164" i="15"/>
  <c r="Y163" i="15"/>
  <c r="X163" i="15"/>
  <c r="W163" i="15"/>
  <c r="V163" i="15"/>
  <c r="U163" i="15"/>
  <c r="T163" i="15"/>
  <c r="S163" i="15"/>
  <c r="R163" i="15"/>
  <c r="R162" i="15" s="1"/>
  <c r="Q163" i="15"/>
  <c r="Q162" i="15" s="1"/>
  <c r="P163" i="15"/>
  <c r="P162" i="15" s="1"/>
  <c r="O163" i="15"/>
  <c r="O162" i="15" s="1"/>
  <c r="N163" i="15"/>
  <c r="N162" i="15" s="1"/>
  <c r="M163" i="15"/>
  <c r="L163" i="15"/>
  <c r="L162" i="15" s="1"/>
  <c r="K163" i="15"/>
  <c r="J163" i="15"/>
  <c r="I163" i="15"/>
  <c r="H163" i="15"/>
  <c r="G163" i="15"/>
  <c r="F163" i="15"/>
  <c r="F162" i="15" s="1"/>
  <c r="E163" i="15"/>
  <c r="D163" i="15"/>
  <c r="C163" i="15"/>
  <c r="C162" i="15" s="1"/>
  <c r="B163" i="15"/>
  <c r="M162" i="15"/>
  <c r="I162" i="15"/>
  <c r="H162" i="15"/>
  <c r="B162" i="15"/>
  <c r="Y141" i="15"/>
  <c r="X141" i="15"/>
  <c r="W141" i="15"/>
  <c r="V141" i="15"/>
  <c r="U141" i="15"/>
  <c r="T141" i="15"/>
  <c r="S141" i="15"/>
  <c r="R141" i="15"/>
  <c r="Q141" i="15"/>
  <c r="P141" i="15"/>
  <c r="O141" i="15"/>
  <c r="N141" i="15"/>
  <c r="M141" i="15"/>
  <c r="L141" i="15"/>
  <c r="K141" i="15"/>
  <c r="J141" i="15"/>
  <c r="I141" i="15"/>
  <c r="I115" i="15" s="1"/>
  <c r="H141" i="15"/>
  <c r="G141" i="15"/>
  <c r="F141" i="15"/>
  <c r="E141" i="15"/>
  <c r="D141" i="15"/>
  <c r="C141" i="15"/>
  <c r="C115" i="15" s="1"/>
  <c r="C78" i="12" s="1"/>
  <c r="C107" i="4" s="1"/>
  <c r="B141" i="15"/>
  <c r="B115" i="15" s="1"/>
  <c r="Y115" i="15"/>
  <c r="Y209" i="15" s="1"/>
  <c r="V115" i="15"/>
  <c r="V218" i="15" s="1"/>
  <c r="T115" i="15"/>
  <c r="T210" i="15" s="1"/>
  <c r="S115" i="15"/>
  <c r="S78" i="12" s="1"/>
  <c r="S107" i="4" s="1"/>
  <c r="R115" i="15"/>
  <c r="R217" i="15" s="1"/>
  <c r="Q115" i="15"/>
  <c r="Q253" i="15" s="1"/>
  <c r="N115" i="15"/>
  <c r="N209" i="15" s="1"/>
  <c r="L115" i="15"/>
  <c r="L214" i="15" s="1"/>
  <c r="K115" i="15"/>
  <c r="J115" i="15"/>
  <c r="J214" i="15" s="1"/>
  <c r="Y97" i="15"/>
  <c r="Y199" i="15" s="1"/>
  <c r="X97" i="15"/>
  <c r="X199" i="15" s="1"/>
  <c r="W97" i="15"/>
  <c r="W251" i="15" s="1"/>
  <c r="V97" i="15"/>
  <c r="V251" i="15" s="1"/>
  <c r="U97" i="15"/>
  <c r="U251" i="15" s="1"/>
  <c r="T97" i="15"/>
  <c r="T251" i="15" s="1"/>
  <c r="S97" i="15"/>
  <c r="R97" i="15"/>
  <c r="R199" i="15" s="1"/>
  <c r="Q97" i="15"/>
  <c r="Q199" i="15" s="1"/>
  <c r="P97" i="15"/>
  <c r="P199" i="15" s="1"/>
  <c r="O97" i="15"/>
  <c r="O199" i="15" s="1"/>
  <c r="N97" i="15"/>
  <c r="N251" i="15" s="1"/>
  <c r="M97" i="15"/>
  <c r="M251" i="15" s="1"/>
  <c r="L97" i="15"/>
  <c r="L251" i="15" s="1"/>
  <c r="K97" i="15"/>
  <c r="K251" i="15" s="1"/>
  <c r="J97" i="15"/>
  <c r="J199" i="15" s="1"/>
  <c r="I97" i="15"/>
  <c r="I199" i="15" s="1"/>
  <c r="H97" i="15"/>
  <c r="H199" i="15" s="1"/>
  <c r="G97" i="15"/>
  <c r="G199" i="15" s="1"/>
  <c r="F97" i="15"/>
  <c r="F199" i="15" s="1"/>
  <c r="E97" i="15"/>
  <c r="E251" i="15" s="1"/>
  <c r="D97" i="15"/>
  <c r="D251" i="15" s="1"/>
  <c r="C97" i="15"/>
  <c r="C251" i="15" s="1"/>
  <c r="B97" i="15"/>
  <c r="B199" i="15" s="1"/>
  <c r="Y53" i="15"/>
  <c r="Y241" i="15" s="1"/>
  <c r="X53" i="15"/>
  <c r="X181" i="15" s="1"/>
  <c r="W53" i="15"/>
  <c r="W181" i="15" s="1"/>
  <c r="V53" i="15"/>
  <c r="V181" i="15" s="1"/>
  <c r="U53" i="15"/>
  <c r="U241" i="15" s="1"/>
  <c r="T53" i="15"/>
  <c r="T241" i="15" s="1"/>
  <c r="S53" i="15"/>
  <c r="S241" i="15" s="1"/>
  <c r="R53" i="15"/>
  <c r="R181" i="15" s="1"/>
  <c r="Q53" i="15"/>
  <c r="Q241" i="15" s="1"/>
  <c r="P53" i="15"/>
  <c r="P181" i="15" s="1"/>
  <c r="O53" i="15"/>
  <c r="O181" i="15" s="1"/>
  <c r="N53" i="15"/>
  <c r="N181" i="15" s="1"/>
  <c r="M53" i="15"/>
  <c r="M241" i="15" s="1"/>
  <c r="L53" i="15"/>
  <c r="L181" i="15" s="1"/>
  <c r="K53" i="15"/>
  <c r="K241" i="15" s="1"/>
  <c r="J53" i="15"/>
  <c r="J241" i="15" s="1"/>
  <c r="I53" i="15"/>
  <c r="I241" i="15" s="1"/>
  <c r="H53" i="15"/>
  <c r="H241" i="15" s="1"/>
  <c r="G53" i="15"/>
  <c r="G241" i="15" s="1"/>
  <c r="F53" i="15"/>
  <c r="F241" i="15" s="1"/>
  <c r="E53" i="15"/>
  <c r="E241" i="15" s="1"/>
  <c r="D53" i="15"/>
  <c r="D241" i="15" s="1"/>
  <c r="C53" i="15"/>
  <c r="C241" i="15" s="1"/>
  <c r="B53" i="15"/>
  <c r="B181" i="15" s="1"/>
  <c r="Y34" i="15"/>
  <c r="Y233" i="15" s="1"/>
  <c r="W34" i="15"/>
  <c r="W233" i="15" s="1"/>
  <c r="U34" i="15"/>
  <c r="U233" i="15" s="1"/>
  <c r="Q34" i="15"/>
  <c r="Q233" i="15" s="1"/>
  <c r="Y260" i="14"/>
  <c r="X260" i="14"/>
  <c r="W260" i="14"/>
  <c r="V260" i="14"/>
  <c r="U260" i="14"/>
  <c r="T260" i="14"/>
  <c r="S260" i="14"/>
  <c r="R260" i="14"/>
  <c r="Q260" i="14"/>
  <c r="P260" i="14"/>
  <c r="O260" i="14"/>
  <c r="N260" i="14"/>
  <c r="M260" i="14"/>
  <c r="L260" i="14"/>
  <c r="K260" i="14"/>
  <c r="J260" i="14"/>
  <c r="I260" i="14"/>
  <c r="H260" i="14"/>
  <c r="G260" i="14"/>
  <c r="F260" i="14"/>
  <c r="E260" i="14"/>
  <c r="D260" i="14"/>
  <c r="C260" i="14"/>
  <c r="B260" i="14"/>
  <c r="Y259" i="14"/>
  <c r="X259" i="14"/>
  <c r="W259" i="14"/>
  <c r="V259" i="14"/>
  <c r="U259" i="14"/>
  <c r="T259" i="14"/>
  <c r="S259" i="14"/>
  <c r="R259" i="14"/>
  <c r="Q259" i="14"/>
  <c r="P259" i="14"/>
  <c r="O259" i="14"/>
  <c r="N259" i="14"/>
  <c r="M259" i="14"/>
  <c r="L259" i="14"/>
  <c r="K259" i="14"/>
  <c r="J259" i="14"/>
  <c r="I259" i="14"/>
  <c r="H259" i="14"/>
  <c r="G259" i="14"/>
  <c r="F259" i="14"/>
  <c r="E259" i="14"/>
  <c r="D259" i="14"/>
  <c r="C259" i="14"/>
  <c r="B259" i="14"/>
  <c r="Y258" i="14"/>
  <c r="X258" i="14"/>
  <c r="W258" i="14"/>
  <c r="V258" i="14"/>
  <c r="U258" i="14"/>
  <c r="T258" i="14"/>
  <c r="S258" i="14"/>
  <c r="R258" i="14"/>
  <c r="Q258" i="14"/>
  <c r="P258" i="14"/>
  <c r="O258" i="14"/>
  <c r="N258" i="14"/>
  <c r="M258" i="14"/>
  <c r="L258" i="14"/>
  <c r="K258" i="14"/>
  <c r="J258" i="14"/>
  <c r="I258" i="14"/>
  <c r="H258" i="14"/>
  <c r="G258" i="14"/>
  <c r="F258" i="14"/>
  <c r="E258" i="14"/>
  <c r="D258" i="14"/>
  <c r="C258" i="14"/>
  <c r="B258" i="14"/>
  <c r="Y257" i="14"/>
  <c r="X257" i="14"/>
  <c r="W257" i="14"/>
  <c r="V257" i="14"/>
  <c r="U257" i="14"/>
  <c r="T257" i="14"/>
  <c r="S257" i="14"/>
  <c r="R257" i="14"/>
  <c r="Q257" i="14"/>
  <c r="P257" i="14"/>
  <c r="O257" i="14"/>
  <c r="N257" i="14"/>
  <c r="M257" i="14"/>
  <c r="L257" i="14"/>
  <c r="K257" i="14"/>
  <c r="J257" i="14"/>
  <c r="I257" i="14"/>
  <c r="H257" i="14"/>
  <c r="G257" i="14"/>
  <c r="F257" i="14"/>
  <c r="E257" i="14"/>
  <c r="D257" i="14"/>
  <c r="C257" i="14"/>
  <c r="B257" i="14"/>
  <c r="Y256" i="14"/>
  <c r="X256" i="14"/>
  <c r="W256" i="14"/>
  <c r="V256" i="14"/>
  <c r="U256" i="14"/>
  <c r="T256" i="14"/>
  <c r="S256" i="14"/>
  <c r="R256" i="14"/>
  <c r="Q256" i="14"/>
  <c r="P256" i="14"/>
  <c r="O256" i="14"/>
  <c r="N256" i="14"/>
  <c r="M256" i="14"/>
  <c r="L256" i="14"/>
  <c r="K256" i="14"/>
  <c r="J256" i="14"/>
  <c r="I256" i="14"/>
  <c r="H256" i="14"/>
  <c r="G256" i="14"/>
  <c r="F256" i="14"/>
  <c r="E256" i="14"/>
  <c r="D256" i="14"/>
  <c r="C256" i="14"/>
  <c r="B256" i="14"/>
  <c r="Y255" i="14"/>
  <c r="X255" i="14"/>
  <c r="W255" i="14"/>
  <c r="V255" i="14"/>
  <c r="U255" i="14"/>
  <c r="T255" i="14"/>
  <c r="S255" i="14"/>
  <c r="R255" i="14"/>
  <c r="Q255" i="14"/>
  <c r="P255" i="14"/>
  <c r="O255" i="14"/>
  <c r="N255" i="14"/>
  <c r="M255" i="14"/>
  <c r="L255" i="14"/>
  <c r="K255" i="14"/>
  <c r="J255" i="14"/>
  <c r="I255" i="14"/>
  <c r="H255" i="14"/>
  <c r="G255" i="14"/>
  <c r="F255" i="14"/>
  <c r="E255" i="14"/>
  <c r="D255" i="14"/>
  <c r="C255" i="14"/>
  <c r="B255" i="14"/>
  <c r="Y254" i="14"/>
  <c r="X254" i="14"/>
  <c r="W254" i="14"/>
  <c r="V254" i="14"/>
  <c r="U254" i="14"/>
  <c r="T254" i="14"/>
  <c r="S254" i="14"/>
  <c r="R254" i="14"/>
  <c r="Q254" i="14"/>
  <c r="P254" i="14"/>
  <c r="O254" i="14"/>
  <c r="N254" i="14"/>
  <c r="M254" i="14"/>
  <c r="L254" i="14"/>
  <c r="K254" i="14"/>
  <c r="J254" i="14"/>
  <c r="I254" i="14"/>
  <c r="H254" i="14"/>
  <c r="G254" i="14"/>
  <c r="F254" i="14"/>
  <c r="E254" i="14"/>
  <c r="D254" i="14"/>
  <c r="C254" i="14"/>
  <c r="B254" i="14"/>
  <c r="Y253" i="14"/>
  <c r="X253" i="14"/>
  <c r="W253" i="14"/>
  <c r="V253" i="14"/>
  <c r="U253" i="14"/>
  <c r="T253" i="14"/>
  <c r="S253" i="14"/>
  <c r="R253" i="14"/>
  <c r="Q253" i="14"/>
  <c r="P253" i="14"/>
  <c r="O253" i="14"/>
  <c r="N253" i="14"/>
  <c r="M253" i="14"/>
  <c r="L253" i="14"/>
  <c r="K253" i="14"/>
  <c r="J253" i="14"/>
  <c r="I253" i="14"/>
  <c r="H253" i="14"/>
  <c r="G253" i="14"/>
  <c r="F253" i="14"/>
  <c r="E253" i="14"/>
  <c r="D253" i="14"/>
  <c r="C253" i="14"/>
  <c r="B253" i="14"/>
  <c r="Y250" i="14"/>
  <c r="X250" i="14"/>
  <c r="W250" i="14"/>
  <c r="V250" i="14"/>
  <c r="U250" i="14"/>
  <c r="T250" i="14"/>
  <c r="S250" i="14"/>
  <c r="R250" i="14"/>
  <c r="Q250" i="14"/>
  <c r="P250" i="14"/>
  <c r="O250" i="14"/>
  <c r="N250" i="14"/>
  <c r="M250" i="14"/>
  <c r="L250" i="14"/>
  <c r="K250" i="14"/>
  <c r="J250" i="14"/>
  <c r="I250" i="14"/>
  <c r="H250" i="14"/>
  <c r="G250" i="14"/>
  <c r="F250" i="14"/>
  <c r="E250" i="14"/>
  <c r="D250" i="14"/>
  <c r="C250" i="14"/>
  <c r="B250" i="14"/>
  <c r="Y249" i="14"/>
  <c r="X249" i="14"/>
  <c r="W249" i="14"/>
  <c r="V249" i="14"/>
  <c r="U249" i="14"/>
  <c r="T249" i="14"/>
  <c r="S249" i="14"/>
  <c r="R249" i="14"/>
  <c r="Q249" i="14"/>
  <c r="P249" i="14"/>
  <c r="O249" i="14"/>
  <c r="N249" i="14"/>
  <c r="M249" i="14"/>
  <c r="L249" i="14"/>
  <c r="K249" i="14"/>
  <c r="J249" i="14"/>
  <c r="I249" i="14"/>
  <c r="H249" i="14"/>
  <c r="G249" i="14"/>
  <c r="F249" i="14"/>
  <c r="E249" i="14"/>
  <c r="D249" i="14"/>
  <c r="C249" i="14"/>
  <c r="B249" i="14"/>
  <c r="Y248" i="14"/>
  <c r="X248" i="14"/>
  <c r="W248" i="14"/>
  <c r="V248" i="14"/>
  <c r="U248" i="14"/>
  <c r="T248" i="14"/>
  <c r="S248" i="14"/>
  <c r="R248" i="14"/>
  <c r="Q248" i="14"/>
  <c r="P248" i="14"/>
  <c r="O248" i="14"/>
  <c r="N248" i="14"/>
  <c r="M248" i="14"/>
  <c r="L248" i="14"/>
  <c r="K248" i="14"/>
  <c r="J248" i="14"/>
  <c r="I248" i="14"/>
  <c r="H248" i="14"/>
  <c r="G248" i="14"/>
  <c r="F248" i="14"/>
  <c r="E248" i="14"/>
  <c r="D248" i="14"/>
  <c r="C248" i="14"/>
  <c r="B248" i="14"/>
  <c r="Y247" i="14"/>
  <c r="X247" i="14"/>
  <c r="W247" i="14"/>
  <c r="V247" i="14"/>
  <c r="U247" i="14"/>
  <c r="T247" i="14"/>
  <c r="S247" i="14"/>
  <c r="R247" i="14"/>
  <c r="Q247" i="14"/>
  <c r="P247" i="14"/>
  <c r="O247" i="14"/>
  <c r="N247" i="14"/>
  <c r="M247" i="14"/>
  <c r="L247" i="14"/>
  <c r="K247" i="14"/>
  <c r="J247" i="14"/>
  <c r="I247" i="14"/>
  <c r="H247" i="14"/>
  <c r="G247" i="14"/>
  <c r="F247" i="14"/>
  <c r="E247" i="14"/>
  <c r="D247" i="14"/>
  <c r="C247" i="14"/>
  <c r="B247" i="14"/>
  <c r="Y246" i="14"/>
  <c r="X246" i="14"/>
  <c r="W246" i="14"/>
  <c r="V246" i="14"/>
  <c r="U246" i="14"/>
  <c r="T246" i="14"/>
  <c r="S246" i="14"/>
  <c r="R246" i="14"/>
  <c r="Q246" i="14"/>
  <c r="P246" i="14"/>
  <c r="O246" i="14"/>
  <c r="N246" i="14"/>
  <c r="M246" i="14"/>
  <c r="L246" i="14"/>
  <c r="K246" i="14"/>
  <c r="J246" i="14"/>
  <c r="I246" i="14"/>
  <c r="H246" i="14"/>
  <c r="G246" i="14"/>
  <c r="F246" i="14"/>
  <c r="E246" i="14"/>
  <c r="D246" i="14"/>
  <c r="C246" i="14"/>
  <c r="B246" i="14"/>
  <c r="Y245" i="14"/>
  <c r="X245" i="14"/>
  <c r="W245" i="14"/>
  <c r="V245" i="14"/>
  <c r="U245" i="14"/>
  <c r="T245" i="14"/>
  <c r="S245" i="14"/>
  <c r="R245" i="14"/>
  <c r="Q245" i="14"/>
  <c r="P245" i="14"/>
  <c r="O245" i="14"/>
  <c r="N245" i="14"/>
  <c r="M245" i="14"/>
  <c r="L245" i="14"/>
  <c r="K245" i="14"/>
  <c r="J245" i="14"/>
  <c r="I245" i="14"/>
  <c r="H245" i="14"/>
  <c r="G245" i="14"/>
  <c r="F245" i="14"/>
  <c r="E245" i="14"/>
  <c r="D245" i="14"/>
  <c r="C245" i="14"/>
  <c r="B245" i="14"/>
  <c r="Y244" i="14"/>
  <c r="X244" i="14"/>
  <c r="W244" i="14"/>
  <c r="V244" i="14"/>
  <c r="U244" i="14"/>
  <c r="T244" i="14"/>
  <c r="S244" i="14"/>
  <c r="R244" i="14"/>
  <c r="Q244" i="14"/>
  <c r="P244" i="14"/>
  <c r="O244" i="14"/>
  <c r="N244" i="14"/>
  <c r="M244" i="14"/>
  <c r="L244" i="14"/>
  <c r="K244" i="14"/>
  <c r="J244" i="14"/>
  <c r="I244" i="14"/>
  <c r="H244" i="14"/>
  <c r="G244" i="14"/>
  <c r="F244" i="14"/>
  <c r="E244" i="14"/>
  <c r="D244" i="14"/>
  <c r="C244" i="14"/>
  <c r="B244" i="14"/>
  <c r="Y243" i="14"/>
  <c r="X243" i="14"/>
  <c r="W243" i="14"/>
  <c r="V243" i="14"/>
  <c r="U243" i="14"/>
  <c r="T243" i="14"/>
  <c r="S243" i="14"/>
  <c r="R243" i="14"/>
  <c r="Q243" i="14"/>
  <c r="P243" i="14"/>
  <c r="O243" i="14"/>
  <c r="N243" i="14"/>
  <c r="M243" i="14"/>
  <c r="L243" i="14"/>
  <c r="K243" i="14"/>
  <c r="J243" i="14"/>
  <c r="I243" i="14"/>
  <c r="H243" i="14"/>
  <c r="G243" i="14"/>
  <c r="F243" i="14"/>
  <c r="E243" i="14"/>
  <c r="D243" i="14"/>
  <c r="C243" i="14"/>
  <c r="B243" i="14"/>
  <c r="Y240" i="14"/>
  <c r="X240" i="14"/>
  <c r="W240" i="14"/>
  <c r="V240" i="14"/>
  <c r="U240" i="14"/>
  <c r="T240" i="14"/>
  <c r="S240" i="14"/>
  <c r="R240" i="14"/>
  <c r="Q240" i="14"/>
  <c r="P240" i="14"/>
  <c r="O240" i="14"/>
  <c r="N240" i="14"/>
  <c r="M240" i="14"/>
  <c r="L240" i="14"/>
  <c r="K240" i="14"/>
  <c r="J240" i="14"/>
  <c r="I240" i="14"/>
  <c r="H240" i="14"/>
  <c r="G240" i="14"/>
  <c r="F240" i="14"/>
  <c r="E240" i="14"/>
  <c r="D240" i="14"/>
  <c r="C240" i="14"/>
  <c r="B240" i="14"/>
  <c r="Y239" i="14"/>
  <c r="X239" i="14"/>
  <c r="W239" i="14"/>
  <c r="V239" i="14"/>
  <c r="U239" i="14"/>
  <c r="T239" i="14"/>
  <c r="S239" i="14"/>
  <c r="R239" i="14"/>
  <c r="Q239" i="14"/>
  <c r="P239" i="14"/>
  <c r="O239" i="14"/>
  <c r="N239" i="14"/>
  <c r="M239" i="14"/>
  <c r="L239" i="14"/>
  <c r="K239" i="14"/>
  <c r="J239" i="14"/>
  <c r="I239" i="14"/>
  <c r="H239" i="14"/>
  <c r="G239" i="14"/>
  <c r="F239" i="14"/>
  <c r="E239" i="14"/>
  <c r="D239" i="14"/>
  <c r="C239" i="14"/>
  <c r="B239" i="14"/>
  <c r="Y238" i="14"/>
  <c r="X238" i="14"/>
  <c r="W238" i="14"/>
  <c r="V238" i="14"/>
  <c r="U238" i="14"/>
  <c r="T238" i="14"/>
  <c r="S238" i="14"/>
  <c r="R238" i="14"/>
  <c r="Q238" i="14"/>
  <c r="P238" i="14"/>
  <c r="O238" i="14"/>
  <c r="N238" i="14"/>
  <c r="M238" i="14"/>
  <c r="L238" i="14"/>
  <c r="K238" i="14"/>
  <c r="J238" i="14"/>
  <c r="I238" i="14"/>
  <c r="H238" i="14"/>
  <c r="G238" i="14"/>
  <c r="F238" i="14"/>
  <c r="E238" i="14"/>
  <c r="D238" i="14"/>
  <c r="C238" i="14"/>
  <c r="B238" i="14"/>
  <c r="Y237" i="14"/>
  <c r="X237" i="14"/>
  <c r="W237" i="14"/>
  <c r="V237" i="14"/>
  <c r="U237" i="14"/>
  <c r="T237" i="14"/>
  <c r="S237" i="14"/>
  <c r="R237" i="14"/>
  <c r="Q237" i="14"/>
  <c r="P237" i="14"/>
  <c r="O237" i="14"/>
  <c r="N237" i="14"/>
  <c r="M237" i="14"/>
  <c r="L237" i="14"/>
  <c r="K237" i="14"/>
  <c r="J237" i="14"/>
  <c r="I237" i="14"/>
  <c r="H237" i="14"/>
  <c r="G237" i="14"/>
  <c r="F237" i="14"/>
  <c r="E237" i="14"/>
  <c r="D237" i="14"/>
  <c r="C237" i="14"/>
  <c r="B237" i="14"/>
  <c r="Y236" i="14"/>
  <c r="X236" i="14"/>
  <c r="W236" i="14"/>
  <c r="V236" i="14"/>
  <c r="U236" i="14"/>
  <c r="T236" i="14"/>
  <c r="S236" i="14"/>
  <c r="R236" i="14"/>
  <c r="Q236" i="14"/>
  <c r="P236" i="14"/>
  <c r="O236" i="14"/>
  <c r="N236" i="14"/>
  <c r="M236" i="14"/>
  <c r="L236" i="14"/>
  <c r="K236" i="14"/>
  <c r="J236" i="14"/>
  <c r="I236" i="14"/>
  <c r="H236" i="14"/>
  <c r="G236" i="14"/>
  <c r="F236" i="14"/>
  <c r="E236" i="14"/>
  <c r="D236" i="14"/>
  <c r="C236" i="14"/>
  <c r="B236" i="14"/>
  <c r="Y235" i="14"/>
  <c r="X235" i="14"/>
  <c r="W235" i="14"/>
  <c r="V235" i="14"/>
  <c r="U235" i="14"/>
  <c r="T235" i="14"/>
  <c r="S235" i="14"/>
  <c r="R235" i="14"/>
  <c r="Q235" i="14"/>
  <c r="P235" i="14"/>
  <c r="O235" i="14"/>
  <c r="N235" i="14"/>
  <c r="M235" i="14"/>
  <c r="L235" i="14"/>
  <c r="K235" i="14"/>
  <c r="J235" i="14"/>
  <c r="I235" i="14"/>
  <c r="H235" i="14"/>
  <c r="G235" i="14"/>
  <c r="F235" i="14"/>
  <c r="E235" i="14"/>
  <c r="D235" i="14"/>
  <c r="C235" i="14"/>
  <c r="B235" i="14"/>
  <c r="Y234" i="14"/>
  <c r="X234" i="14"/>
  <c r="W234" i="14"/>
  <c r="V234" i="14"/>
  <c r="U234" i="14"/>
  <c r="T234" i="14"/>
  <c r="S234" i="14"/>
  <c r="R234" i="14"/>
  <c r="Q234" i="14"/>
  <c r="P234" i="14"/>
  <c r="O234" i="14"/>
  <c r="N234" i="14"/>
  <c r="M234" i="14"/>
  <c r="L234" i="14"/>
  <c r="K234" i="14"/>
  <c r="J234" i="14"/>
  <c r="I234" i="14"/>
  <c r="H234" i="14"/>
  <c r="G234" i="14"/>
  <c r="F234" i="14"/>
  <c r="E234" i="14"/>
  <c r="D234" i="14"/>
  <c r="C234" i="14"/>
  <c r="B234" i="14"/>
  <c r="Y233" i="14"/>
  <c r="X233" i="14"/>
  <c r="W233" i="14"/>
  <c r="V233" i="14"/>
  <c r="U233" i="14"/>
  <c r="T233" i="14"/>
  <c r="S233" i="14"/>
  <c r="R233" i="14"/>
  <c r="Q233" i="14"/>
  <c r="P233" i="14"/>
  <c r="O233" i="14"/>
  <c r="N233" i="14"/>
  <c r="M233" i="14"/>
  <c r="L233" i="14"/>
  <c r="K233" i="14"/>
  <c r="J233" i="14"/>
  <c r="I233" i="14"/>
  <c r="H233" i="14"/>
  <c r="G233" i="14"/>
  <c r="F233" i="14"/>
  <c r="E233" i="14"/>
  <c r="D233" i="14"/>
  <c r="C233" i="14"/>
  <c r="B233" i="14"/>
  <c r="Y231" i="14"/>
  <c r="X231" i="14"/>
  <c r="W231" i="14"/>
  <c r="V231" i="14"/>
  <c r="U231" i="14"/>
  <c r="T231" i="14"/>
  <c r="S231" i="14"/>
  <c r="R231" i="14"/>
  <c r="Q231" i="14"/>
  <c r="P231" i="14"/>
  <c r="O231" i="14"/>
  <c r="N231" i="14"/>
  <c r="M231" i="14"/>
  <c r="L231" i="14"/>
  <c r="K231" i="14"/>
  <c r="J231" i="14"/>
  <c r="I231" i="14"/>
  <c r="H231" i="14"/>
  <c r="G231" i="14"/>
  <c r="F231" i="14"/>
  <c r="E231" i="14"/>
  <c r="D231" i="14"/>
  <c r="C231" i="14"/>
  <c r="B231" i="14"/>
  <c r="Y230" i="14"/>
  <c r="X230" i="14"/>
  <c r="W230" i="14"/>
  <c r="V230" i="14"/>
  <c r="U230" i="14"/>
  <c r="T230" i="14"/>
  <c r="S230" i="14"/>
  <c r="R230" i="14"/>
  <c r="Q230" i="14"/>
  <c r="P230" i="14"/>
  <c r="O230" i="14"/>
  <c r="N230" i="14"/>
  <c r="M230" i="14"/>
  <c r="L230" i="14"/>
  <c r="K230" i="14"/>
  <c r="J230" i="14"/>
  <c r="I230" i="14"/>
  <c r="H230" i="14"/>
  <c r="G230" i="14"/>
  <c r="F230" i="14"/>
  <c r="E230" i="14"/>
  <c r="D230" i="14"/>
  <c r="C230" i="14"/>
  <c r="B230" i="14"/>
  <c r="Y229" i="14"/>
  <c r="X229" i="14"/>
  <c r="W229" i="14"/>
  <c r="V229" i="14"/>
  <c r="U229" i="14"/>
  <c r="T229" i="14"/>
  <c r="S229" i="14"/>
  <c r="R229" i="14"/>
  <c r="Q229" i="14"/>
  <c r="P229" i="14"/>
  <c r="O229" i="14"/>
  <c r="N229" i="14"/>
  <c r="M229" i="14"/>
  <c r="L229" i="14"/>
  <c r="K229" i="14"/>
  <c r="J229" i="14"/>
  <c r="I229" i="14"/>
  <c r="H229" i="14"/>
  <c r="G229" i="14"/>
  <c r="F229" i="14"/>
  <c r="E229" i="14"/>
  <c r="D229" i="14"/>
  <c r="C229" i="14"/>
  <c r="B229" i="14"/>
  <c r="Y228" i="14"/>
  <c r="X228" i="14"/>
  <c r="W228" i="14"/>
  <c r="V228" i="14"/>
  <c r="U228" i="14"/>
  <c r="T228" i="14"/>
  <c r="S228" i="14"/>
  <c r="R228" i="14"/>
  <c r="Q228" i="14"/>
  <c r="P228" i="14"/>
  <c r="O228" i="14"/>
  <c r="N228" i="14"/>
  <c r="M228" i="14"/>
  <c r="L228" i="14"/>
  <c r="K228" i="14"/>
  <c r="J228" i="14"/>
  <c r="I228" i="14"/>
  <c r="H228" i="14"/>
  <c r="G228" i="14"/>
  <c r="F228" i="14"/>
  <c r="E228" i="14"/>
  <c r="D228" i="14"/>
  <c r="C228" i="14"/>
  <c r="B228" i="14"/>
  <c r="Y227" i="14"/>
  <c r="X227" i="14"/>
  <c r="W227" i="14"/>
  <c r="V227" i="14"/>
  <c r="U227" i="14"/>
  <c r="T227" i="14"/>
  <c r="S227" i="14"/>
  <c r="R227" i="14"/>
  <c r="Q227" i="14"/>
  <c r="P227" i="14"/>
  <c r="O227" i="14"/>
  <c r="N227" i="14"/>
  <c r="M227" i="14"/>
  <c r="L227" i="14"/>
  <c r="K227" i="14"/>
  <c r="J227" i="14"/>
  <c r="I227" i="14"/>
  <c r="H227" i="14"/>
  <c r="G227" i="14"/>
  <c r="F227" i="14"/>
  <c r="E227" i="14"/>
  <c r="D227" i="14"/>
  <c r="C227" i="14"/>
  <c r="B227" i="14"/>
  <c r="Y226" i="14"/>
  <c r="X226" i="14"/>
  <c r="W226" i="14"/>
  <c r="V226" i="14"/>
  <c r="U226" i="14"/>
  <c r="T226" i="14"/>
  <c r="S226" i="14"/>
  <c r="R226" i="14"/>
  <c r="Q226" i="14"/>
  <c r="P226" i="14"/>
  <c r="O226" i="14"/>
  <c r="N226" i="14"/>
  <c r="M226" i="14"/>
  <c r="L226" i="14"/>
  <c r="K226" i="14"/>
  <c r="J226" i="14"/>
  <c r="I226" i="14"/>
  <c r="H226" i="14"/>
  <c r="G226" i="14"/>
  <c r="F226" i="14"/>
  <c r="E226" i="14"/>
  <c r="D226" i="14"/>
  <c r="C226" i="14"/>
  <c r="B226" i="14"/>
  <c r="Y225" i="14"/>
  <c r="X225" i="14"/>
  <c r="W225" i="14"/>
  <c r="V225" i="14"/>
  <c r="U225" i="14"/>
  <c r="T225" i="14"/>
  <c r="S225" i="14"/>
  <c r="R225" i="14"/>
  <c r="Q225" i="14"/>
  <c r="P225" i="14"/>
  <c r="O225" i="14"/>
  <c r="N225" i="14"/>
  <c r="M225" i="14"/>
  <c r="L225" i="14"/>
  <c r="K225" i="14"/>
  <c r="J225" i="14"/>
  <c r="I225" i="14"/>
  <c r="H225" i="14"/>
  <c r="G225" i="14"/>
  <c r="F225" i="14"/>
  <c r="E225" i="14"/>
  <c r="D225" i="14"/>
  <c r="C225" i="14"/>
  <c r="B225" i="14"/>
  <c r="Y224" i="14"/>
  <c r="X224" i="14"/>
  <c r="W224" i="14"/>
  <c r="V224" i="14"/>
  <c r="U224" i="14"/>
  <c r="T224" i="14"/>
  <c r="S224" i="14"/>
  <c r="R224" i="14"/>
  <c r="Q224" i="14"/>
  <c r="P224" i="14"/>
  <c r="O224" i="14"/>
  <c r="N224" i="14"/>
  <c r="M224" i="14"/>
  <c r="L224" i="14"/>
  <c r="K224" i="14"/>
  <c r="J224" i="14"/>
  <c r="I224" i="14"/>
  <c r="H224" i="14"/>
  <c r="G224" i="14"/>
  <c r="F224" i="14"/>
  <c r="E224" i="14"/>
  <c r="D224" i="14"/>
  <c r="C224" i="14"/>
  <c r="B224" i="14"/>
  <c r="Y219" i="14"/>
  <c r="X219" i="14"/>
  <c r="W219" i="14"/>
  <c r="V219" i="14"/>
  <c r="U219" i="14"/>
  <c r="T219" i="14"/>
  <c r="S219" i="14"/>
  <c r="R219" i="14"/>
  <c r="Q219" i="14"/>
  <c r="P219" i="14"/>
  <c r="O219" i="14"/>
  <c r="N219" i="14"/>
  <c r="M219" i="14"/>
  <c r="L219" i="14"/>
  <c r="K219" i="14"/>
  <c r="J219" i="14"/>
  <c r="I219" i="14"/>
  <c r="H219" i="14"/>
  <c r="G219" i="14"/>
  <c r="F219" i="14"/>
  <c r="E219" i="14"/>
  <c r="D219" i="14"/>
  <c r="C219" i="14"/>
  <c r="B219" i="14"/>
  <c r="Y218" i="14"/>
  <c r="X218" i="14"/>
  <c r="W218" i="14"/>
  <c r="V218" i="14"/>
  <c r="U218" i="14"/>
  <c r="T218" i="14"/>
  <c r="S218" i="14"/>
  <c r="R218" i="14"/>
  <c r="Q218" i="14"/>
  <c r="P218" i="14"/>
  <c r="O218" i="14"/>
  <c r="N218" i="14"/>
  <c r="M218" i="14"/>
  <c r="L218" i="14"/>
  <c r="K218" i="14"/>
  <c r="J218" i="14"/>
  <c r="I218" i="14"/>
  <c r="H218" i="14"/>
  <c r="G218" i="14"/>
  <c r="F218" i="14"/>
  <c r="E218" i="14"/>
  <c r="D218" i="14"/>
  <c r="C218" i="14"/>
  <c r="B218" i="14"/>
  <c r="Y217" i="14"/>
  <c r="X217" i="14"/>
  <c r="W217" i="14"/>
  <c r="V217" i="14"/>
  <c r="U217" i="14"/>
  <c r="T217" i="14"/>
  <c r="S217" i="14"/>
  <c r="R217" i="14"/>
  <c r="Q217" i="14"/>
  <c r="P217" i="14"/>
  <c r="O217" i="14"/>
  <c r="N217" i="14"/>
  <c r="M217" i="14"/>
  <c r="L217" i="14"/>
  <c r="K217" i="14"/>
  <c r="J217" i="14"/>
  <c r="I217" i="14"/>
  <c r="H217" i="14"/>
  <c r="G217" i="14"/>
  <c r="F217" i="14"/>
  <c r="E217" i="14"/>
  <c r="D217" i="14"/>
  <c r="C217" i="14"/>
  <c r="B217" i="14"/>
  <c r="Y215" i="14"/>
  <c r="X215" i="14"/>
  <c r="W215" i="14"/>
  <c r="V215" i="14"/>
  <c r="U215" i="14"/>
  <c r="T215" i="14"/>
  <c r="S215" i="14"/>
  <c r="R215" i="14"/>
  <c r="Q215" i="14"/>
  <c r="P215" i="14"/>
  <c r="O215" i="14"/>
  <c r="N215" i="14"/>
  <c r="M215" i="14"/>
  <c r="L215" i="14"/>
  <c r="K215" i="14"/>
  <c r="J215" i="14"/>
  <c r="I215" i="14"/>
  <c r="H215" i="14"/>
  <c r="G215" i="14"/>
  <c r="F215" i="14"/>
  <c r="E215" i="14"/>
  <c r="D215" i="14"/>
  <c r="C215" i="14"/>
  <c r="B215" i="14"/>
  <c r="Y214" i="14"/>
  <c r="X214" i="14"/>
  <c r="W214" i="14"/>
  <c r="V214" i="14"/>
  <c r="U214" i="14"/>
  <c r="T214" i="14"/>
  <c r="S214" i="14"/>
  <c r="R214" i="14"/>
  <c r="Q214" i="14"/>
  <c r="P214" i="14"/>
  <c r="O214" i="14"/>
  <c r="N214" i="14"/>
  <c r="M214" i="14"/>
  <c r="L214" i="14"/>
  <c r="K214" i="14"/>
  <c r="J214" i="14"/>
  <c r="I214" i="14"/>
  <c r="H214" i="14"/>
  <c r="G214" i="14"/>
  <c r="F214" i="14"/>
  <c r="E214" i="14"/>
  <c r="D214" i="14"/>
  <c r="C214" i="14"/>
  <c r="B214" i="14"/>
  <c r="Y213" i="14"/>
  <c r="X213" i="14"/>
  <c r="W213" i="14"/>
  <c r="V213" i="14"/>
  <c r="U213" i="14"/>
  <c r="T213" i="14"/>
  <c r="S213" i="14"/>
  <c r="R213" i="14"/>
  <c r="Q213" i="14"/>
  <c r="P213" i="14"/>
  <c r="O213" i="14"/>
  <c r="N213" i="14"/>
  <c r="M213" i="14"/>
  <c r="L213" i="14"/>
  <c r="K213" i="14"/>
  <c r="J213" i="14"/>
  <c r="I213" i="14"/>
  <c r="H213" i="14"/>
  <c r="G213" i="14"/>
  <c r="F213" i="14"/>
  <c r="E213" i="14"/>
  <c r="D213" i="14"/>
  <c r="C213" i="14"/>
  <c r="B213" i="14"/>
  <c r="Y212" i="14"/>
  <c r="X212" i="14"/>
  <c r="W212" i="14"/>
  <c r="V212" i="14"/>
  <c r="U212" i="14"/>
  <c r="T212" i="14"/>
  <c r="S212" i="14"/>
  <c r="R212" i="14"/>
  <c r="Q212" i="14"/>
  <c r="P212" i="14"/>
  <c r="O212" i="14"/>
  <c r="N212" i="14"/>
  <c r="M212" i="14"/>
  <c r="L212" i="14"/>
  <c r="K212" i="14"/>
  <c r="J212" i="14"/>
  <c r="I212" i="14"/>
  <c r="H212" i="14"/>
  <c r="G212" i="14"/>
  <c r="F212" i="14"/>
  <c r="E212" i="14"/>
  <c r="D212" i="14"/>
  <c r="C212" i="14"/>
  <c r="B212" i="14"/>
  <c r="Y211" i="14"/>
  <c r="X211" i="14"/>
  <c r="W211" i="14"/>
  <c r="V211" i="14"/>
  <c r="U211" i="14"/>
  <c r="T211" i="14"/>
  <c r="S211" i="14"/>
  <c r="R211" i="14"/>
  <c r="Q211" i="14"/>
  <c r="P211" i="14"/>
  <c r="O211" i="14"/>
  <c r="N211" i="14"/>
  <c r="M211" i="14"/>
  <c r="L211" i="14"/>
  <c r="K211" i="14"/>
  <c r="J211" i="14"/>
  <c r="I211" i="14"/>
  <c r="H211" i="14"/>
  <c r="G211" i="14"/>
  <c r="F211" i="14"/>
  <c r="E211" i="14"/>
  <c r="D211" i="14"/>
  <c r="C211" i="14"/>
  <c r="B211" i="14"/>
  <c r="Y210" i="14"/>
  <c r="X210" i="14"/>
  <c r="W210" i="14"/>
  <c r="V210" i="14"/>
  <c r="U210" i="14"/>
  <c r="T210" i="14"/>
  <c r="S210" i="14"/>
  <c r="R210" i="14"/>
  <c r="Q210" i="14"/>
  <c r="P210" i="14"/>
  <c r="O210" i="14"/>
  <c r="N210" i="14"/>
  <c r="M210" i="14"/>
  <c r="L210" i="14"/>
  <c r="K210" i="14"/>
  <c r="J210" i="14"/>
  <c r="I210" i="14"/>
  <c r="H210" i="14"/>
  <c r="G210" i="14"/>
  <c r="F210" i="14"/>
  <c r="E210" i="14"/>
  <c r="D210" i="14"/>
  <c r="C210" i="14"/>
  <c r="B210" i="14"/>
  <c r="Y209" i="14"/>
  <c r="X209" i="14"/>
  <c r="W209" i="14"/>
  <c r="V209" i="14"/>
  <c r="U209" i="14"/>
  <c r="T209" i="14"/>
  <c r="S209" i="14"/>
  <c r="R209" i="14"/>
  <c r="Q209" i="14"/>
  <c r="P209" i="14"/>
  <c r="O209" i="14"/>
  <c r="N209" i="14"/>
  <c r="M209" i="14"/>
  <c r="L209" i="14"/>
  <c r="K209" i="14"/>
  <c r="J209" i="14"/>
  <c r="I209" i="14"/>
  <c r="H209" i="14"/>
  <c r="G209" i="14"/>
  <c r="F209" i="14"/>
  <c r="E209" i="14"/>
  <c r="D209" i="14"/>
  <c r="C209" i="14"/>
  <c r="B209" i="14"/>
  <c r="Y208" i="14"/>
  <c r="X208" i="14"/>
  <c r="W208" i="14"/>
  <c r="V208" i="14"/>
  <c r="U208" i="14"/>
  <c r="U204" i="14" s="1"/>
  <c r="T208" i="14"/>
  <c r="S208" i="14"/>
  <c r="R208" i="14"/>
  <c r="Q208" i="14"/>
  <c r="P208" i="14"/>
  <c r="O208" i="14"/>
  <c r="N208" i="14"/>
  <c r="M208" i="14"/>
  <c r="L208" i="14"/>
  <c r="K208" i="14"/>
  <c r="J208" i="14"/>
  <c r="I208" i="14"/>
  <c r="H208" i="14"/>
  <c r="G208" i="14"/>
  <c r="F208" i="14"/>
  <c r="E208" i="14"/>
  <c r="D208" i="14"/>
  <c r="C208" i="14"/>
  <c r="B208" i="14"/>
  <c r="Y207" i="14"/>
  <c r="X207" i="14"/>
  <c r="W207" i="14"/>
  <c r="V207" i="14"/>
  <c r="U207" i="14"/>
  <c r="T207" i="14"/>
  <c r="T204" i="14" s="1"/>
  <c r="S207" i="14"/>
  <c r="S204" i="14" s="1"/>
  <c r="R207" i="14"/>
  <c r="R204" i="14" s="1"/>
  <c r="Q207" i="14"/>
  <c r="Q204" i="14" s="1"/>
  <c r="P207" i="14"/>
  <c r="O207" i="14"/>
  <c r="N207" i="14"/>
  <c r="M207" i="14"/>
  <c r="L207" i="14"/>
  <c r="K207" i="14"/>
  <c r="J207" i="14"/>
  <c r="I207" i="14"/>
  <c r="H207" i="14"/>
  <c r="G207" i="14"/>
  <c r="F207" i="14"/>
  <c r="F204" i="14" s="1"/>
  <c r="E207" i="14"/>
  <c r="D207" i="14"/>
  <c r="C207" i="14"/>
  <c r="B207" i="14"/>
  <c r="Y206" i="14"/>
  <c r="X206" i="14"/>
  <c r="W206" i="14"/>
  <c r="V206" i="14"/>
  <c r="U206" i="14"/>
  <c r="T206" i="14"/>
  <c r="S206" i="14"/>
  <c r="R206" i="14"/>
  <c r="Q206" i="14"/>
  <c r="P206" i="14"/>
  <c r="P204" i="14" s="1"/>
  <c r="O206" i="14"/>
  <c r="O204" i="14" s="1"/>
  <c r="N206" i="14"/>
  <c r="N204" i="14" s="1"/>
  <c r="M206" i="14"/>
  <c r="M204" i="14" s="1"/>
  <c r="L206" i="14"/>
  <c r="K206" i="14"/>
  <c r="J206" i="14"/>
  <c r="I206" i="14"/>
  <c r="H206" i="14"/>
  <c r="G206" i="14"/>
  <c r="F206" i="14"/>
  <c r="E206" i="14"/>
  <c r="D206" i="14"/>
  <c r="C206" i="14"/>
  <c r="B206" i="14"/>
  <c r="B204" i="14" s="1"/>
  <c r="Y205" i="14"/>
  <c r="Y204" i="14" s="1"/>
  <c r="X205" i="14"/>
  <c r="X204" i="14" s="1"/>
  <c r="W205" i="14"/>
  <c r="W204" i="14" s="1"/>
  <c r="V205" i="14"/>
  <c r="U205" i="14"/>
  <c r="T205" i="14"/>
  <c r="S205" i="14"/>
  <c r="R205" i="14"/>
  <c r="Q205" i="14"/>
  <c r="P205" i="14"/>
  <c r="O205" i="14"/>
  <c r="N205" i="14"/>
  <c r="M205" i="14"/>
  <c r="L205" i="14"/>
  <c r="L204" i="14" s="1"/>
  <c r="K205" i="14"/>
  <c r="K204" i="14" s="1"/>
  <c r="J205" i="14"/>
  <c r="J204" i="14" s="1"/>
  <c r="I205" i="14"/>
  <c r="I204" i="14" s="1"/>
  <c r="H205" i="14"/>
  <c r="H204" i="14" s="1"/>
  <c r="G205" i="14"/>
  <c r="F205" i="14"/>
  <c r="E205" i="14"/>
  <c r="D205" i="14"/>
  <c r="C205" i="14"/>
  <c r="B205" i="14"/>
  <c r="V204" i="14"/>
  <c r="G204" i="14"/>
  <c r="E204" i="14"/>
  <c r="D204" i="14"/>
  <c r="C204" i="14"/>
  <c r="Y202" i="14"/>
  <c r="X202" i="14"/>
  <c r="W202" i="14"/>
  <c r="V202" i="14"/>
  <c r="U202" i="14"/>
  <c r="T202" i="14"/>
  <c r="S202" i="14"/>
  <c r="R202" i="14"/>
  <c r="Q202" i="14"/>
  <c r="P202" i="14"/>
  <c r="O202" i="14"/>
  <c r="N202" i="14"/>
  <c r="M202" i="14"/>
  <c r="L202" i="14"/>
  <c r="K202" i="14"/>
  <c r="J202" i="14"/>
  <c r="I202" i="14"/>
  <c r="H202" i="14"/>
  <c r="G202" i="14"/>
  <c r="F202" i="14"/>
  <c r="E202" i="14"/>
  <c r="D202" i="14"/>
  <c r="C202" i="14"/>
  <c r="B202" i="14"/>
  <c r="Y201" i="14"/>
  <c r="X201" i="14"/>
  <c r="W201" i="14"/>
  <c r="V201" i="14"/>
  <c r="U201" i="14"/>
  <c r="T201" i="14"/>
  <c r="S201" i="14"/>
  <c r="R201" i="14"/>
  <c r="Q201" i="14"/>
  <c r="P201" i="14"/>
  <c r="O201" i="14"/>
  <c r="N201" i="14"/>
  <c r="M201" i="14"/>
  <c r="L201" i="14"/>
  <c r="K201" i="14"/>
  <c r="J201" i="14"/>
  <c r="I201" i="14"/>
  <c r="H201" i="14"/>
  <c r="G201" i="14"/>
  <c r="F201" i="14"/>
  <c r="E201" i="14"/>
  <c r="D201" i="14"/>
  <c r="C201" i="14"/>
  <c r="B201" i="14"/>
  <c r="Y200" i="14"/>
  <c r="X200" i="14"/>
  <c r="W200" i="14"/>
  <c r="V200" i="14"/>
  <c r="U200" i="14"/>
  <c r="T200" i="14"/>
  <c r="S200" i="14"/>
  <c r="R200" i="14"/>
  <c r="Q200" i="14"/>
  <c r="P200" i="14"/>
  <c r="O200" i="14"/>
  <c r="N200" i="14"/>
  <c r="M200" i="14"/>
  <c r="L200" i="14"/>
  <c r="K200" i="14"/>
  <c r="J200" i="14"/>
  <c r="I200" i="14"/>
  <c r="H200" i="14"/>
  <c r="G200" i="14"/>
  <c r="F200" i="14"/>
  <c r="E200" i="14"/>
  <c r="D200" i="14"/>
  <c r="C200" i="14"/>
  <c r="B200" i="14"/>
  <c r="Y198" i="14"/>
  <c r="X198" i="14"/>
  <c r="W198" i="14"/>
  <c r="V198" i="14"/>
  <c r="U198" i="14"/>
  <c r="T198" i="14"/>
  <c r="S198" i="14"/>
  <c r="R198" i="14"/>
  <c r="Q198" i="14"/>
  <c r="P198" i="14"/>
  <c r="O198" i="14"/>
  <c r="N198" i="14"/>
  <c r="M198" i="14"/>
  <c r="L198" i="14"/>
  <c r="K198" i="14"/>
  <c r="J198" i="14"/>
  <c r="I198" i="14"/>
  <c r="H198" i="14"/>
  <c r="G198" i="14"/>
  <c r="F198" i="14"/>
  <c r="E198" i="14"/>
  <c r="D198" i="14"/>
  <c r="C198" i="14"/>
  <c r="B198" i="14"/>
  <c r="Y197" i="14"/>
  <c r="X197" i="14"/>
  <c r="W197" i="14"/>
  <c r="V197" i="14"/>
  <c r="U197" i="14"/>
  <c r="T197" i="14"/>
  <c r="S197" i="14"/>
  <c r="R197" i="14"/>
  <c r="Q197" i="14"/>
  <c r="P197" i="14"/>
  <c r="O197" i="14"/>
  <c r="N197" i="14"/>
  <c r="M197" i="14"/>
  <c r="L197" i="14"/>
  <c r="K197" i="14"/>
  <c r="J197" i="14"/>
  <c r="I197" i="14"/>
  <c r="H197" i="14"/>
  <c r="G197" i="14"/>
  <c r="F197" i="14"/>
  <c r="E197" i="14"/>
  <c r="D197" i="14"/>
  <c r="C197" i="14"/>
  <c r="B197" i="14"/>
  <c r="Y196" i="14"/>
  <c r="X196" i="14"/>
  <c r="W196" i="14"/>
  <c r="V196" i="14"/>
  <c r="U196" i="14"/>
  <c r="T196" i="14"/>
  <c r="S196" i="14"/>
  <c r="R196" i="14"/>
  <c r="Q196" i="14"/>
  <c r="P196" i="14"/>
  <c r="O196" i="14"/>
  <c r="N196" i="14"/>
  <c r="M196" i="14"/>
  <c r="L196" i="14"/>
  <c r="K196" i="14"/>
  <c r="J196" i="14"/>
  <c r="I196" i="14"/>
  <c r="H196" i="14"/>
  <c r="G196" i="14"/>
  <c r="F196" i="14"/>
  <c r="E196" i="14"/>
  <c r="D196" i="14"/>
  <c r="C196" i="14"/>
  <c r="B196" i="14"/>
  <c r="Y195" i="14"/>
  <c r="X195" i="14"/>
  <c r="W195" i="14"/>
  <c r="V195" i="14"/>
  <c r="U195" i="14"/>
  <c r="T195" i="14"/>
  <c r="S195" i="14"/>
  <c r="R195" i="14"/>
  <c r="Q195" i="14"/>
  <c r="P195" i="14"/>
  <c r="O195" i="14"/>
  <c r="N195" i="14"/>
  <c r="M195" i="14"/>
  <c r="L195" i="14"/>
  <c r="K195" i="14"/>
  <c r="J195" i="14"/>
  <c r="I195" i="14"/>
  <c r="H195" i="14"/>
  <c r="G195" i="14"/>
  <c r="F195" i="14"/>
  <c r="E195" i="14"/>
  <c r="D195" i="14"/>
  <c r="C195" i="14"/>
  <c r="B195" i="14"/>
  <c r="Y194" i="14"/>
  <c r="X194" i="14"/>
  <c r="W194" i="14"/>
  <c r="V194" i="14"/>
  <c r="U194" i="14"/>
  <c r="T194" i="14"/>
  <c r="S194" i="14"/>
  <c r="R194" i="14"/>
  <c r="Q194" i="14"/>
  <c r="P194" i="14"/>
  <c r="O194" i="14"/>
  <c r="N194" i="14"/>
  <c r="M194" i="14"/>
  <c r="L194" i="14"/>
  <c r="K194" i="14"/>
  <c r="J194" i="14"/>
  <c r="I194" i="14"/>
  <c r="H194" i="14"/>
  <c r="G194" i="14"/>
  <c r="F194" i="14"/>
  <c r="E194" i="14"/>
  <c r="D194" i="14"/>
  <c r="C194" i="14"/>
  <c r="B194" i="14"/>
  <c r="Y193" i="14"/>
  <c r="X193" i="14"/>
  <c r="W193" i="14"/>
  <c r="V193" i="14"/>
  <c r="U193" i="14"/>
  <c r="T193" i="14"/>
  <c r="S193" i="14"/>
  <c r="R193" i="14"/>
  <c r="Q193" i="14"/>
  <c r="P193" i="14"/>
  <c r="O193" i="14"/>
  <c r="N193" i="14"/>
  <c r="M193" i="14"/>
  <c r="L193" i="14"/>
  <c r="K193" i="14"/>
  <c r="J193" i="14"/>
  <c r="I193" i="14"/>
  <c r="H193" i="14"/>
  <c r="G193" i="14"/>
  <c r="F193" i="14"/>
  <c r="E193" i="14"/>
  <c r="D193" i="14"/>
  <c r="C193" i="14"/>
  <c r="B193" i="14"/>
  <c r="Y192" i="14"/>
  <c r="X192" i="14"/>
  <c r="X187" i="14" s="1"/>
  <c r="W192" i="14"/>
  <c r="V192" i="14"/>
  <c r="U192" i="14"/>
  <c r="T192" i="14"/>
  <c r="S192" i="14"/>
  <c r="R192" i="14"/>
  <c r="Q192" i="14"/>
  <c r="P192" i="14"/>
  <c r="O192" i="14"/>
  <c r="N192" i="14"/>
  <c r="M192" i="14"/>
  <c r="L192" i="14"/>
  <c r="K192" i="14"/>
  <c r="J192" i="14"/>
  <c r="I192" i="14"/>
  <c r="H192" i="14"/>
  <c r="G192" i="14"/>
  <c r="F192" i="14"/>
  <c r="E192" i="14"/>
  <c r="D192" i="14"/>
  <c r="C192" i="14"/>
  <c r="B192" i="14"/>
  <c r="Y191" i="14"/>
  <c r="X191" i="14"/>
  <c r="W191" i="14"/>
  <c r="V191" i="14"/>
  <c r="U191" i="14"/>
  <c r="T191" i="14"/>
  <c r="S191" i="14"/>
  <c r="R191" i="14"/>
  <c r="Q191" i="14"/>
  <c r="Q187" i="14" s="1"/>
  <c r="P191" i="14"/>
  <c r="O191" i="14"/>
  <c r="N191" i="14"/>
  <c r="M191" i="14"/>
  <c r="L191" i="14"/>
  <c r="K191" i="14"/>
  <c r="J191" i="14"/>
  <c r="I191" i="14"/>
  <c r="H191" i="14"/>
  <c r="G191" i="14"/>
  <c r="F191" i="14"/>
  <c r="E191" i="14"/>
  <c r="D191" i="14"/>
  <c r="C191" i="14"/>
  <c r="B191" i="14"/>
  <c r="Y190" i="14"/>
  <c r="X190" i="14"/>
  <c r="W190" i="14"/>
  <c r="V190" i="14"/>
  <c r="U190" i="14"/>
  <c r="T190" i="14"/>
  <c r="S190" i="14"/>
  <c r="R190" i="14"/>
  <c r="Q190" i="14"/>
  <c r="P190" i="14"/>
  <c r="P187" i="14" s="1"/>
  <c r="O190" i="14"/>
  <c r="N190" i="14"/>
  <c r="N187" i="14" s="1"/>
  <c r="M190" i="14"/>
  <c r="M187" i="14" s="1"/>
  <c r="L190" i="14"/>
  <c r="K190" i="14"/>
  <c r="J190" i="14"/>
  <c r="I190" i="14"/>
  <c r="H190" i="14"/>
  <c r="G190" i="14"/>
  <c r="F190" i="14"/>
  <c r="E190" i="14"/>
  <c r="D190" i="14"/>
  <c r="C190" i="14"/>
  <c r="B190" i="14"/>
  <c r="Y189" i="14"/>
  <c r="X189" i="14"/>
  <c r="W189" i="14"/>
  <c r="W187" i="14" s="1"/>
  <c r="V189" i="14"/>
  <c r="U189" i="14"/>
  <c r="T189" i="14"/>
  <c r="S189" i="14"/>
  <c r="R189" i="14"/>
  <c r="Q189" i="14"/>
  <c r="P189" i="14"/>
  <c r="O189" i="14"/>
  <c r="N189" i="14"/>
  <c r="M189" i="14"/>
  <c r="L189" i="14"/>
  <c r="L187" i="14" s="1"/>
  <c r="K189" i="14"/>
  <c r="K187" i="14" s="1"/>
  <c r="J189" i="14"/>
  <c r="J187" i="14" s="1"/>
  <c r="I189" i="14"/>
  <c r="I187" i="14" s="1"/>
  <c r="H189" i="14"/>
  <c r="G189" i="14"/>
  <c r="F189" i="14"/>
  <c r="E189" i="14"/>
  <c r="D189" i="14"/>
  <c r="C189" i="14"/>
  <c r="B189" i="14"/>
  <c r="Y188" i="14"/>
  <c r="Y187" i="14" s="1"/>
  <c r="X188" i="14"/>
  <c r="W188" i="14"/>
  <c r="V188" i="14"/>
  <c r="V187" i="14" s="1"/>
  <c r="U188" i="14"/>
  <c r="U187" i="14" s="1"/>
  <c r="T188" i="14"/>
  <c r="T187" i="14" s="1"/>
  <c r="S188" i="14"/>
  <c r="S187" i="14" s="1"/>
  <c r="R188" i="14"/>
  <c r="Q188" i="14"/>
  <c r="P188" i="14"/>
  <c r="O188" i="14"/>
  <c r="O187" i="14" s="1"/>
  <c r="N188" i="14"/>
  <c r="M188" i="14"/>
  <c r="L188" i="14"/>
  <c r="K188" i="14"/>
  <c r="J188" i="14"/>
  <c r="I188" i="14"/>
  <c r="H188" i="14"/>
  <c r="H187" i="14" s="1"/>
  <c r="G188" i="14"/>
  <c r="G187" i="14" s="1"/>
  <c r="F188" i="14"/>
  <c r="F187" i="14" s="1"/>
  <c r="E188" i="14"/>
  <c r="E187" i="14" s="1"/>
  <c r="D188" i="14"/>
  <c r="D187" i="14" s="1"/>
  <c r="C188" i="14"/>
  <c r="C187" i="14" s="1"/>
  <c r="B188" i="14"/>
  <c r="B187" i="14" s="1"/>
  <c r="R187" i="14"/>
  <c r="Y184" i="14"/>
  <c r="X184" i="14"/>
  <c r="W184" i="14"/>
  <c r="V184" i="14"/>
  <c r="U184" i="14"/>
  <c r="T184" i="14"/>
  <c r="S184" i="14"/>
  <c r="R184" i="14"/>
  <c r="Q184" i="14"/>
  <c r="P184" i="14"/>
  <c r="O184" i="14"/>
  <c r="N184" i="14"/>
  <c r="M184" i="14"/>
  <c r="L184" i="14"/>
  <c r="K184" i="14"/>
  <c r="J184" i="14"/>
  <c r="I184" i="14"/>
  <c r="H184" i="14"/>
  <c r="G184" i="14"/>
  <c r="F184" i="14"/>
  <c r="E184" i="14"/>
  <c r="D184" i="14"/>
  <c r="C184" i="14"/>
  <c r="B184" i="14"/>
  <c r="Y183" i="14"/>
  <c r="X183" i="14"/>
  <c r="W183" i="14"/>
  <c r="V183" i="14"/>
  <c r="U183" i="14"/>
  <c r="T183" i="14"/>
  <c r="S183" i="14"/>
  <c r="R183" i="14"/>
  <c r="Q183" i="14"/>
  <c r="P183" i="14"/>
  <c r="O183" i="14"/>
  <c r="N183" i="14"/>
  <c r="M183" i="14"/>
  <c r="L183" i="14"/>
  <c r="K183" i="14"/>
  <c r="J183" i="14"/>
  <c r="J171" i="14" s="1"/>
  <c r="I183" i="14"/>
  <c r="H183" i="14"/>
  <c r="G183" i="14"/>
  <c r="F183" i="14"/>
  <c r="E183" i="14"/>
  <c r="D183" i="14"/>
  <c r="C183" i="14"/>
  <c r="B183" i="14"/>
  <c r="Y182" i="14"/>
  <c r="X182" i="14"/>
  <c r="W182" i="14"/>
  <c r="V182" i="14"/>
  <c r="U182" i="14"/>
  <c r="T182" i="14"/>
  <c r="S182" i="14"/>
  <c r="R182" i="14"/>
  <c r="Q182" i="14"/>
  <c r="P182" i="14"/>
  <c r="O182" i="14"/>
  <c r="N182" i="14"/>
  <c r="M182" i="14"/>
  <c r="L182" i="14"/>
  <c r="K182" i="14"/>
  <c r="J182" i="14"/>
  <c r="I182" i="14"/>
  <c r="H182" i="14"/>
  <c r="G182" i="14"/>
  <c r="F182" i="14"/>
  <c r="E182" i="14"/>
  <c r="D182" i="14"/>
  <c r="C182" i="14"/>
  <c r="B182" i="14"/>
  <c r="N181" i="14"/>
  <c r="Y180" i="14"/>
  <c r="X180" i="14"/>
  <c r="W180" i="14"/>
  <c r="V180" i="14"/>
  <c r="U180" i="14"/>
  <c r="T180" i="14"/>
  <c r="S180" i="14"/>
  <c r="R180" i="14"/>
  <c r="Q180" i="14"/>
  <c r="P180" i="14"/>
  <c r="O180" i="14"/>
  <c r="N180" i="14"/>
  <c r="M180" i="14"/>
  <c r="L180" i="14"/>
  <c r="K180" i="14"/>
  <c r="J180" i="14"/>
  <c r="I180" i="14"/>
  <c r="H180" i="14"/>
  <c r="G180" i="14"/>
  <c r="F180" i="14"/>
  <c r="E180" i="14"/>
  <c r="D180" i="14"/>
  <c r="C180" i="14"/>
  <c r="B180" i="14"/>
  <c r="Y179" i="14"/>
  <c r="X179" i="14"/>
  <c r="W179" i="14"/>
  <c r="V179" i="14"/>
  <c r="U179" i="14"/>
  <c r="T179" i="14"/>
  <c r="S179" i="14"/>
  <c r="R179" i="14"/>
  <c r="Q179" i="14"/>
  <c r="P179" i="14"/>
  <c r="O179" i="14"/>
  <c r="N179" i="14"/>
  <c r="M179" i="14"/>
  <c r="L179" i="14"/>
  <c r="K179" i="14"/>
  <c r="J179" i="14"/>
  <c r="I179" i="14"/>
  <c r="H179" i="14"/>
  <c r="G179" i="14"/>
  <c r="F179" i="14"/>
  <c r="E179" i="14"/>
  <c r="D179" i="14"/>
  <c r="C179" i="14"/>
  <c r="B179" i="14"/>
  <c r="Y178" i="14"/>
  <c r="X178" i="14"/>
  <c r="W178" i="14"/>
  <c r="V178" i="14"/>
  <c r="U178" i="14"/>
  <c r="T178" i="14"/>
  <c r="S178" i="14"/>
  <c r="R178" i="14"/>
  <c r="Q178" i="14"/>
  <c r="P178" i="14"/>
  <c r="O178" i="14"/>
  <c r="N178" i="14"/>
  <c r="M178" i="14"/>
  <c r="L178" i="14"/>
  <c r="K178" i="14"/>
  <c r="J178" i="14"/>
  <c r="I178" i="14"/>
  <c r="H178" i="14"/>
  <c r="G178" i="14"/>
  <c r="F178" i="14"/>
  <c r="E178" i="14"/>
  <c r="D178" i="14"/>
  <c r="C178" i="14"/>
  <c r="B178" i="14"/>
  <c r="Y177" i="14"/>
  <c r="X177" i="14"/>
  <c r="W177" i="14"/>
  <c r="V177" i="14"/>
  <c r="U177" i="14"/>
  <c r="T177" i="14"/>
  <c r="S177" i="14"/>
  <c r="R177" i="14"/>
  <c r="Q177" i="14"/>
  <c r="P177" i="14"/>
  <c r="O177" i="14"/>
  <c r="N177" i="14"/>
  <c r="M177" i="14"/>
  <c r="L177" i="14"/>
  <c r="K177" i="14"/>
  <c r="J177" i="14"/>
  <c r="I177" i="14"/>
  <c r="H177" i="14"/>
  <c r="G177" i="14"/>
  <c r="F177" i="14"/>
  <c r="E177" i="14"/>
  <c r="D177" i="14"/>
  <c r="C177" i="14"/>
  <c r="B177" i="14"/>
  <c r="Y176" i="14"/>
  <c r="X176" i="14"/>
  <c r="W176" i="14"/>
  <c r="V176" i="14"/>
  <c r="U176" i="14"/>
  <c r="T176" i="14"/>
  <c r="S176" i="14"/>
  <c r="R176" i="14"/>
  <c r="Q176" i="14"/>
  <c r="P176" i="14"/>
  <c r="O176" i="14"/>
  <c r="N176" i="14"/>
  <c r="M176" i="14"/>
  <c r="L176" i="14"/>
  <c r="K176" i="14"/>
  <c r="J176" i="14"/>
  <c r="I176" i="14"/>
  <c r="H176" i="14"/>
  <c r="G176" i="14"/>
  <c r="F176" i="14"/>
  <c r="F171" i="14" s="1"/>
  <c r="E176" i="14"/>
  <c r="D176" i="14"/>
  <c r="C176" i="14"/>
  <c r="B176" i="14"/>
  <c r="Y175" i="14"/>
  <c r="X175" i="14"/>
  <c r="W175" i="14"/>
  <c r="V175" i="14"/>
  <c r="U175" i="14"/>
  <c r="T175" i="14"/>
  <c r="S175" i="14"/>
  <c r="R175" i="14"/>
  <c r="Q175" i="14"/>
  <c r="P175" i="14"/>
  <c r="O175" i="14"/>
  <c r="N175" i="14"/>
  <c r="M175" i="14"/>
  <c r="L175" i="14"/>
  <c r="K175" i="14"/>
  <c r="J175" i="14"/>
  <c r="I175" i="14"/>
  <c r="H175" i="14"/>
  <c r="G175" i="14"/>
  <c r="F175" i="14"/>
  <c r="E175" i="14"/>
  <c r="D175" i="14"/>
  <c r="C175" i="14"/>
  <c r="B175" i="14"/>
  <c r="Y174" i="14"/>
  <c r="X174" i="14"/>
  <c r="X171" i="14" s="1"/>
  <c r="W174" i="14"/>
  <c r="W171" i="14" s="1"/>
  <c r="V174" i="14"/>
  <c r="U174" i="14"/>
  <c r="T174" i="14"/>
  <c r="S174" i="14"/>
  <c r="R174" i="14"/>
  <c r="Q174" i="14"/>
  <c r="P174" i="14"/>
  <c r="O174" i="14"/>
  <c r="N174" i="14"/>
  <c r="M174" i="14"/>
  <c r="L174" i="14"/>
  <c r="K174" i="14"/>
  <c r="J174" i="14"/>
  <c r="I174" i="14"/>
  <c r="H174" i="14"/>
  <c r="G174" i="14"/>
  <c r="F174" i="14"/>
  <c r="E174" i="14"/>
  <c r="D174" i="14"/>
  <c r="C174" i="14"/>
  <c r="B174" i="14"/>
  <c r="Y173" i="14"/>
  <c r="X173" i="14"/>
  <c r="W173" i="14"/>
  <c r="V173" i="14"/>
  <c r="V171" i="14" s="1"/>
  <c r="U173" i="14"/>
  <c r="U171" i="14" s="1"/>
  <c r="T173" i="14"/>
  <c r="T171" i="14" s="1"/>
  <c r="S173" i="14"/>
  <c r="S171" i="14" s="1"/>
  <c r="R173" i="14"/>
  <c r="Q173" i="14"/>
  <c r="P173" i="14"/>
  <c r="O173" i="14"/>
  <c r="N173" i="14"/>
  <c r="M173" i="14"/>
  <c r="L173" i="14"/>
  <c r="K173" i="14"/>
  <c r="J173" i="14"/>
  <c r="I173" i="14"/>
  <c r="H173" i="14"/>
  <c r="H171" i="14" s="1"/>
  <c r="G173" i="14"/>
  <c r="F173" i="14"/>
  <c r="E173" i="14"/>
  <c r="E171" i="14" s="1"/>
  <c r="D173" i="14"/>
  <c r="C173" i="14"/>
  <c r="B173" i="14"/>
  <c r="Y172" i="14"/>
  <c r="Y171" i="14" s="1"/>
  <c r="X172" i="14"/>
  <c r="W172" i="14"/>
  <c r="V172" i="14"/>
  <c r="U172" i="14"/>
  <c r="T172" i="14"/>
  <c r="S172" i="14"/>
  <c r="R172" i="14"/>
  <c r="R171" i="14" s="1"/>
  <c r="Q172" i="14"/>
  <c r="Q171" i="14" s="1"/>
  <c r="P172" i="14"/>
  <c r="P171" i="14" s="1"/>
  <c r="O172" i="14"/>
  <c r="O171" i="14" s="1"/>
  <c r="N172" i="14"/>
  <c r="N171" i="14" s="1"/>
  <c r="M172" i="14"/>
  <c r="L172" i="14"/>
  <c r="L171" i="14" s="1"/>
  <c r="K172" i="14"/>
  <c r="J172" i="14"/>
  <c r="I172" i="14"/>
  <c r="H172" i="14"/>
  <c r="G172" i="14"/>
  <c r="G171" i="14" s="1"/>
  <c r="F172" i="14"/>
  <c r="E172" i="14"/>
  <c r="D172" i="14"/>
  <c r="D171" i="14" s="1"/>
  <c r="C172" i="14"/>
  <c r="C171" i="14" s="1"/>
  <c r="B172" i="14"/>
  <c r="B171" i="14" s="1"/>
  <c r="M171" i="14"/>
  <c r="K171" i="14"/>
  <c r="I171" i="14"/>
  <c r="Y169" i="14"/>
  <c r="X169" i="14"/>
  <c r="W169" i="14"/>
  <c r="V169" i="14"/>
  <c r="U169" i="14"/>
  <c r="T169" i="14"/>
  <c r="S169" i="14"/>
  <c r="R169" i="14"/>
  <c r="Q169" i="14"/>
  <c r="P169" i="14"/>
  <c r="O169" i="14"/>
  <c r="N169" i="14"/>
  <c r="M169" i="14"/>
  <c r="L169" i="14"/>
  <c r="K169" i="14"/>
  <c r="J169" i="14"/>
  <c r="I169" i="14"/>
  <c r="H169" i="14"/>
  <c r="G169" i="14"/>
  <c r="F169" i="14"/>
  <c r="E169" i="14"/>
  <c r="D169" i="14"/>
  <c r="C169" i="14"/>
  <c r="B169" i="14"/>
  <c r="Y168" i="14"/>
  <c r="X168" i="14"/>
  <c r="W168" i="14"/>
  <c r="V168" i="14"/>
  <c r="U168" i="14"/>
  <c r="T168" i="14"/>
  <c r="S168" i="14"/>
  <c r="R168" i="14"/>
  <c r="Q168" i="14"/>
  <c r="P168" i="14"/>
  <c r="O168" i="14"/>
  <c r="N168" i="14"/>
  <c r="M168" i="14"/>
  <c r="L168" i="14"/>
  <c r="K168" i="14"/>
  <c r="J168" i="14"/>
  <c r="I168" i="14"/>
  <c r="H168" i="14"/>
  <c r="G168" i="14"/>
  <c r="F168" i="14"/>
  <c r="E168" i="14"/>
  <c r="D168" i="14"/>
  <c r="C168" i="14"/>
  <c r="B168" i="14"/>
  <c r="Y167" i="14"/>
  <c r="X167" i="14"/>
  <c r="W167" i="14"/>
  <c r="V167" i="14"/>
  <c r="U167" i="14"/>
  <c r="T167" i="14"/>
  <c r="S167" i="14"/>
  <c r="R167" i="14"/>
  <c r="Q167" i="14"/>
  <c r="P167" i="14"/>
  <c r="O167" i="14"/>
  <c r="N167" i="14"/>
  <c r="M167" i="14"/>
  <c r="L167" i="14"/>
  <c r="K167" i="14"/>
  <c r="J167" i="14"/>
  <c r="I167" i="14"/>
  <c r="H167" i="14"/>
  <c r="G167" i="14"/>
  <c r="F167" i="14"/>
  <c r="E167" i="14"/>
  <c r="D167" i="14"/>
  <c r="C167" i="14"/>
  <c r="B167" i="14"/>
  <c r="B162" i="14" s="1"/>
  <c r="Y166" i="14"/>
  <c r="X166" i="14"/>
  <c r="W166" i="14"/>
  <c r="W162" i="14" s="1"/>
  <c r="V166" i="14"/>
  <c r="U166" i="14"/>
  <c r="T166" i="14"/>
  <c r="S166" i="14"/>
  <c r="R166" i="14"/>
  <c r="Q166" i="14"/>
  <c r="P166" i="14"/>
  <c r="O166" i="14"/>
  <c r="N166" i="14"/>
  <c r="M166" i="14"/>
  <c r="L166" i="14"/>
  <c r="K166" i="14"/>
  <c r="J166" i="14"/>
  <c r="I166" i="14"/>
  <c r="H166" i="14"/>
  <c r="G166" i="14"/>
  <c r="F166" i="14"/>
  <c r="E166" i="14"/>
  <c r="D166" i="14"/>
  <c r="C166" i="14"/>
  <c r="B166" i="14"/>
  <c r="Y165" i="14"/>
  <c r="X165" i="14"/>
  <c r="W165" i="14"/>
  <c r="V165" i="14"/>
  <c r="V162" i="14" s="1"/>
  <c r="U165" i="14"/>
  <c r="T165" i="14"/>
  <c r="S165" i="14"/>
  <c r="S162" i="14" s="1"/>
  <c r="R165" i="14"/>
  <c r="Q165" i="14"/>
  <c r="P165" i="14"/>
  <c r="O165" i="14"/>
  <c r="N165" i="14"/>
  <c r="M165" i="14"/>
  <c r="L165" i="14"/>
  <c r="K165" i="14"/>
  <c r="J165" i="14"/>
  <c r="I165" i="14"/>
  <c r="H165" i="14"/>
  <c r="G165" i="14"/>
  <c r="F165" i="14"/>
  <c r="E165" i="14"/>
  <c r="D165" i="14"/>
  <c r="C165" i="14"/>
  <c r="B165" i="14"/>
  <c r="Y164" i="14"/>
  <c r="X164" i="14"/>
  <c r="W164" i="14"/>
  <c r="V164" i="14"/>
  <c r="U164" i="14"/>
  <c r="T164" i="14"/>
  <c r="S164" i="14"/>
  <c r="R164" i="14"/>
  <c r="R162" i="14" s="1"/>
  <c r="Q164" i="14"/>
  <c r="Q162" i="14" s="1"/>
  <c r="P164" i="14"/>
  <c r="P162" i="14" s="1"/>
  <c r="O164" i="14"/>
  <c r="O162" i="14" s="1"/>
  <c r="N164" i="14"/>
  <c r="M164" i="14"/>
  <c r="L164" i="14"/>
  <c r="K164" i="14"/>
  <c r="J164" i="14"/>
  <c r="I164" i="14"/>
  <c r="H164" i="14"/>
  <c r="G164" i="14"/>
  <c r="F164" i="14"/>
  <c r="E164" i="14"/>
  <c r="D164" i="14"/>
  <c r="D162" i="14" s="1"/>
  <c r="C164" i="14"/>
  <c r="B164" i="14"/>
  <c r="Y163" i="14"/>
  <c r="Y162" i="14" s="1"/>
  <c r="X163" i="14"/>
  <c r="W163" i="14"/>
  <c r="V163" i="14"/>
  <c r="U163" i="14"/>
  <c r="U162" i="14" s="1"/>
  <c r="T163" i="14"/>
  <c r="T162" i="14" s="1"/>
  <c r="S163" i="14"/>
  <c r="R163" i="14"/>
  <c r="Q163" i="14"/>
  <c r="P163" i="14"/>
  <c r="O163" i="14"/>
  <c r="N163" i="14"/>
  <c r="N162" i="14" s="1"/>
  <c r="M163" i="14"/>
  <c r="M162" i="14" s="1"/>
  <c r="L163" i="14"/>
  <c r="L162" i="14" s="1"/>
  <c r="K163" i="14"/>
  <c r="K162" i="14" s="1"/>
  <c r="J163" i="14"/>
  <c r="J162" i="14" s="1"/>
  <c r="I163" i="14"/>
  <c r="I162" i="14" s="1"/>
  <c r="H163" i="14"/>
  <c r="H162" i="14" s="1"/>
  <c r="G163" i="14"/>
  <c r="F163" i="14"/>
  <c r="E163" i="14"/>
  <c r="D163" i="14"/>
  <c r="C163" i="14"/>
  <c r="C162" i="14" s="1"/>
  <c r="B163" i="14"/>
  <c r="X162" i="14"/>
  <c r="G162" i="14"/>
  <c r="F162" i="14"/>
  <c r="E162" i="14"/>
  <c r="Y141" i="14"/>
  <c r="X141" i="14"/>
  <c r="W141" i="14"/>
  <c r="V141" i="14"/>
  <c r="U141" i="14"/>
  <c r="T141" i="14"/>
  <c r="T261" i="14" s="1"/>
  <c r="S141" i="14"/>
  <c r="S216" i="14" s="1"/>
  <c r="R141" i="14"/>
  <c r="Q141" i="14"/>
  <c r="P141" i="14"/>
  <c r="O141" i="14"/>
  <c r="N141" i="14"/>
  <c r="M141" i="14"/>
  <c r="L141" i="14"/>
  <c r="K141" i="14"/>
  <c r="K216" i="14" s="1"/>
  <c r="J141" i="14"/>
  <c r="I141" i="14"/>
  <c r="H141" i="14"/>
  <c r="G141" i="14"/>
  <c r="F141" i="14"/>
  <c r="E141" i="14"/>
  <c r="D141" i="14"/>
  <c r="D261" i="14" s="1"/>
  <c r="C141" i="14"/>
  <c r="C216" i="14" s="1"/>
  <c r="B141" i="14"/>
  <c r="Y97" i="14"/>
  <c r="Y251" i="14" s="1"/>
  <c r="X97" i="14"/>
  <c r="X251" i="14" s="1"/>
  <c r="W97" i="14"/>
  <c r="W251" i="14" s="1"/>
  <c r="V97" i="14"/>
  <c r="V251" i="14" s="1"/>
  <c r="U97" i="14"/>
  <c r="U251" i="14" s="1"/>
  <c r="T97" i="14"/>
  <c r="T251" i="14" s="1"/>
  <c r="S97" i="14"/>
  <c r="S251" i="14" s="1"/>
  <c r="R97" i="14"/>
  <c r="R251" i="14" s="1"/>
  <c r="Q97" i="14"/>
  <c r="Q251" i="14" s="1"/>
  <c r="P97" i="14"/>
  <c r="P251" i="14" s="1"/>
  <c r="O97" i="14"/>
  <c r="O251" i="14" s="1"/>
  <c r="N97" i="14"/>
  <c r="N251" i="14" s="1"/>
  <c r="M97" i="14"/>
  <c r="M251" i="14" s="1"/>
  <c r="L97" i="14"/>
  <c r="L251" i="14" s="1"/>
  <c r="K97" i="14"/>
  <c r="K251" i="14" s="1"/>
  <c r="J97" i="14"/>
  <c r="J251" i="14" s="1"/>
  <c r="I97" i="14"/>
  <c r="I251" i="14" s="1"/>
  <c r="H97" i="14"/>
  <c r="H251" i="14" s="1"/>
  <c r="G97" i="14"/>
  <c r="G251" i="14" s="1"/>
  <c r="F97" i="14"/>
  <c r="F251" i="14" s="1"/>
  <c r="E97" i="14"/>
  <c r="E251" i="14" s="1"/>
  <c r="D97" i="14"/>
  <c r="D251" i="14" s="1"/>
  <c r="C97" i="14"/>
  <c r="C251" i="14" s="1"/>
  <c r="B97" i="14"/>
  <c r="B251" i="14" s="1"/>
  <c r="Y53" i="14"/>
  <c r="Y241" i="14" s="1"/>
  <c r="X53" i="14"/>
  <c r="X241" i="14" s="1"/>
  <c r="W53" i="14"/>
  <c r="W241" i="14" s="1"/>
  <c r="V53" i="14"/>
  <c r="V241" i="14" s="1"/>
  <c r="U53" i="14"/>
  <c r="U241" i="14" s="1"/>
  <c r="T53" i="14"/>
  <c r="T241" i="14" s="1"/>
  <c r="S53" i="14"/>
  <c r="S241" i="14" s="1"/>
  <c r="R53" i="14"/>
  <c r="R241" i="14" s="1"/>
  <c r="Q53" i="14"/>
  <c r="Q241" i="14" s="1"/>
  <c r="P53" i="14"/>
  <c r="P241" i="14" s="1"/>
  <c r="O53" i="14"/>
  <c r="O241" i="14" s="1"/>
  <c r="N53" i="14"/>
  <c r="N241" i="14" s="1"/>
  <c r="M53" i="14"/>
  <c r="M241" i="14" s="1"/>
  <c r="L53" i="14"/>
  <c r="L241" i="14" s="1"/>
  <c r="K53" i="14"/>
  <c r="K241" i="14" s="1"/>
  <c r="J53" i="14"/>
  <c r="J241" i="14" s="1"/>
  <c r="I53" i="14"/>
  <c r="I241" i="14" s="1"/>
  <c r="H53" i="14"/>
  <c r="H241" i="14" s="1"/>
  <c r="G53" i="14"/>
  <c r="G241" i="14" s="1"/>
  <c r="F53" i="14"/>
  <c r="F241" i="14" s="1"/>
  <c r="E53" i="14"/>
  <c r="E241" i="14" s="1"/>
  <c r="D53" i="14"/>
  <c r="D241" i="14" s="1"/>
  <c r="C53" i="14"/>
  <c r="C241" i="14" s="1"/>
  <c r="B53" i="14"/>
  <c r="B241" i="14" s="1"/>
  <c r="Y260" i="13"/>
  <c r="X260" i="13"/>
  <c r="W260" i="13"/>
  <c r="V260" i="13"/>
  <c r="U260" i="13"/>
  <c r="T260" i="13"/>
  <c r="S260" i="13"/>
  <c r="R260" i="13"/>
  <c r="Q260" i="13"/>
  <c r="P260" i="13"/>
  <c r="O260" i="13"/>
  <c r="N260" i="13"/>
  <c r="M260" i="13"/>
  <c r="L260" i="13"/>
  <c r="K260" i="13"/>
  <c r="J260" i="13"/>
  <c r="I260" i="13"/>
  <c r="H260" i="13"/>
  <c r="G260" i="13"/>
  <c r="F260" i="13"/>
  <c r="E260" i="13"/>
  <c r="D260" i="13"/>
  <c r="C260" i="13"/>
  <c r="B260" i="13"/>
  <c r="Y259" i="13"/>
  <c r="X259" i="13"/>
  <c r="W259" i="13"/>
  <c r="V259" i="13"/>
  <c r="U259" i="13"/>
  <c r="T259" i="13"/>
  <c r="S259" i="13"/>
  <c r="R259" i="13"/>
  <c r="Q259" i="13"/>
  <c r="P259" i="13"/>
  <c r="O259" i="13"/>
  <c r="N259" i="13"/>
  <c r="M259" i="13"/>
  <c r="L259" i="13"/>
  <c r="K259" i="13"/>
  <c r="J259" i="13"/>
  <c r="I259" i="13"/>
  <c r="H259" i="13"/>
  <c r="G259" i="13"/>
  <c r="F259" i="13"/>
  <c r="E259" i="13"/>
  <c r="D259" i="13"/>
  <c r="C259" i="13"/>
  <c r="B259" i="13"/>
  <c r="Y258" i="13"/>
  <c r="X258" i="13"/>
  <c r="W258" i="13"/>
  <c r="V258" i="13"/>
  <c r="U258" i="13"/>
  <c r="T258" i="13"/>
  <c r="S258" i="13"/>
  <c r="R258" i="13"/>
  <c r="Q258" i="13"/>
  <c r="P258" i="13"/>
  <c r="O258" i="13"/>
  <c r="N258" i="13"/>
  <c r="M258" i="13"/>
  <c r="L258" i="13"/>
  <c r="K258" i="13"/>
  <c r="J258" i="13"/>
  <c r="I258" i="13"/>
  <c r="H258" i="13"/>
  <c r="G258" i="13"/>
  <c r="F258" i="13"/>
  <c r="E258" i="13"/>
  <c r="D258" i="13"/>
  <c r="C258" i="13"/>
  <c r="B258" i="13"/>
  <c r="Y257" i="13"/>
  <c r="X257" i="13"/>
  <c r="W257" i="13"/>
  <c r="V257" i="13"/>
  <c r="U257" i="13"/>
  <c r="T257" i="13"/>
  <c r="S257" i="13"/>
  <c r="R257" i="13"/>
  <c r="Q257" i="13"/>
  <c r="P257" i="13"/>
  <c r="O257" i="13"/>
  <c r="N257" i="13"/>
  <c r="M257" i="13"/>
  <c r="L257" i="13"/>
  <c r="K257" i="13"/>
  <c r="J257" i="13"/>
  <c r="I257" i="13"/>
  <c r="H257" i="13"/>
  <c r="G257" i="13"/>
  <c r="F257" i="13"/>
  <c r="E257" i="13"/>
  <c r="D257" i="13"/>
  <c r="C257" i="13"/>
  <c r="B257" i="13"/>
  <c r="Y256" i="13"/>
  <c r="X256" i="13"/>
  <c r="W256" i="13"/>
  <c r="V256" i="13"/>
  <c r="U256" i="13"/>
  <c r="T256" i="13"/>
  <c r="S256" i="13"/>
  <c r="R256" i="13"/>
  <c r="Q256" i="13"/>
  <c r="P256" i="13"/>
  <c r="O256" i="13"/>
  <c r="N256" i="13"/>
  <c r="M256" i="13"/>
  <c r="L256" i="13"/>
  <c r="K256" i="13"/>
  <c r="J256" i="13"/>
  <c r="I256" i="13"/>
  <c r="H256" i="13"/>
  <c r="G256" i="13"/>
  <c r="F256" i="13"/>
  <c r="E256" i="13"/>
  <c r="D256" i="13"/>
  <c r="C256" i="13"/>
  <c r="B256" i="13"/>
  <c r="Y255" i="13"/>
  <c r="X255" i="13"/>
  <c r="W255" i="13"/>
  <c r="V255" i="13"/>
  <c r="U255" i="13"/>
  <c r="T255" i="13"/>
  <c r="S255" i="13"/>
  <c r="R255" i="13"/>
  <c r="Q255" i="13"/>
  <c r="P255" i="13"/>
  <c r="O255" i="13"/>
  <c r="N255" i="13"/>
  <c r="M255" i="13"/>
  <c r="L255" i="13"/>
  <c r="K255" i="13"/>
  <c r="J255" i="13"/>
  <c r="I255" i="13"/>
  <c r="H255" i="13"/>
  <c r="G255" i="13"/>
  <c r="F255" i="13"/>
  <c r="E255" i="13"/>
  <c r="D255" i="13"/>
  <c r="C255" i="13"/>
  <c r="B255" i="13"/>
  <c r="Y254" i="13"/>
  <c r="X254" i="13"/>
  <c r="W254" i="13"/>
  <c r="V254" i="13"/>
  <c r="U254" i="13"/>
  <c r="T254" i="13"/>
  <c r="S254" i="13"/>
  <c r="R254" i="13"/>
  <c r="Q254" i="13"/>
  <c r="P254" i="13"/>
  <c r="O254" i="13"/>
  <c r="N254" i="13"/>
  <c r="M254" i="13"/>
  <c r="L254" i="13"/>
  <c r="K254" i="13"/>
  <c r="J254" i="13"/>
  <c r="I254" i="13"/>
  <c r="H254" i="13"/>
  <c r="G254" i="13"/>
  <c r="F254" i="13"/>
  <c r="E254" i="13"/>
  <c r="D254" i="13"/>
  <c r="C254" i="13"/>
  <c r="B254" i="13"/>
  <c r="Y250" i="13"/>
  <c r="X250" i="13"/>
  <c r="W250" i="13"/>
  <c r="V250" i="13"/>
  <c r="U250" i="13"/>
  <c r="T250" i="13"/>
  <c r="S250" i="13"/>
  <c r="R250" i="13"/>
  <c r="Q250" i="13"/>
  <c r="P250" i="13"/>
  <c r="O250" i="13"/>
  <c r="N250" i="13"/>
  <c r="M250" i="13"/>
  <c r="L250" i="13"/>
  <c r="K250" i="13"/>
  <c r="J250" i="13"/>
  <c r="I250" i="13"/>
  <c r="H250" i="13"/>
  <c r="G250" i="13"/>
  <c r="F250" i="13"/>
  <c r="E250" i="13"/>
  <c r="D250" i="13"/>
  <c r="C250" i="13"/>
  <c r="B250" i="13"/>
  <c r="Y249" i="13"/>
  <c r="X249" i="13"/>
  <c r="W249" i="13"/>
  <c r="V249" i="13"/>
  <c r="U249" i="13"/>
  <c r="T249" i="13"/>
  <c r="S249" i="13"/>
  <c r="R249" i="13"/>
  <c r="Q249" i="13"/>
  <c r="P249" i="13"/>
  <c r="O249" i="13"/>
  <c r="N249" i="13"/>
  <c r="M249" i="13"/>
  <c r="L249" i="13"/>
  <c r="K249" i="13"/>
  <c r="J249" i="13"/>
  <c r="I249" i="13"/>
  <c r="H249" i="13"/>
  <c r="G249" i="13"/>
  <c r="F249" i="13"/>
  <c r="E249" i="13"/>
  <c r="D249" i="13"/>
  <c r="C249" i="13"/>
  <c r="B249" i="13"/>
  <c r="Y248" i="13"/>
  <c r="X248" i="13"/>
  <c r="W248" i="13"/>
  <c r="V248" i="13"/>
  <c r="U248" i="13"/>
  <c r="T248" i="13"/>
  <c r="S248" i="13"/>
  <c r="R248" i="13"/>
  <c r="Q248" i="13"/>
  <c r="P248" i="13"/>
  <c r="O248" i="13"/>
  <c r="N248" i="13"/>
  <c r="M248" i="13"/>
  <c r="L248" i="13"/>
  <c r="K248" i="13"/>
  <c r="J248" i="13"/>
  <c r="I248" i="13"/>
  <c r="H248" i="13"/>
  <c r="G248" i="13"/>
  <c r="F248" i="13"/>
  <c r="E248" i="13"/>
  <c r="D248" i="13"/>
  <c r="C248" i="13"/>
  <c r="B248" i="13"/>
  <c r="Y247" i="13"/>
  <c r="X247" i="13"/>
  <c r="W247" i="13"/>
  <c r="V247" i="13"/>
  <c r="U247" i="13"/>
  <c r="T247" i="13"/>
  <c r="S247" i="13"/>
  <c r="R247" i="13"/>
  <c r="Q247" i="13"/>
  <c r="P247" i="13"/>
  <c r="O247" i="13"/>
  <c r="N247" i="13"/>
  <c r="M247" i="13"/>
  <c r="L247" i="13"/>
  <c r="K247" i="13"/>
  <c r="J247" i="13"/>
  <c r="I247" i="13"/>
  <c r="H247" i="13"/>
  <c r="G247" i="13"/>
  <c r="F247" i="13"/>
  <c r="E247" i="13"/>
  <c r="D247" i="13"/>
  <c r="C247" i="13"/>
  <c r="B247" i="13"/>
  <c r="Y246" i="13"/>
  <c r="X246" i="13"/>
  <c r="W246" i="13"/>
  <c r="V246" i="13"/>
  <c r="U246" i="13"/>
  <c r="T246" i="13"/>
  <c r="S246" i="13"/>
  <c r="R246" i="13"/>
  <c r="Q246" i="13"/>
  <c r="P246" i="13"/>
  <c r="O246" i="13"/>
  <c r="N246" i="13"/>
  <c r="M246" i="13"/>
  <c r="L246" i="13"/>
  <c r="K246" i="13"/>
  <c r="J246" i="13"/>
  <c r="I246" i="13"/>
  <c r="H246" i="13"/>
  <c r="G246" i="13"/>
  <c r="F246" i="13"/>
  <c r="E246" i="13"/>
  <c r="D246" i="13"/>
  <c r="C246" i="13"/>
  <c r="B246" i="13"/>
  <c r="Y245" i="13"/>
  <c r="X245" i="13"/>
  <c r="W245" i="13"/>
  <c r="V245" i="13"/>
  <c r="U245" i="13"/>
  <c r="T245" i="13"/>
  <c r="S245" i="13"/>
  <c r="R245" i="13"/>
  <c r="Q245" i="13"/>
  <c r="P245" i="13"/>
  <c r="O245" i="13"/>
  <c r="N245" i="13"/>
  <c r="M245" i="13"/>
  <c r="L245" i="13"/>
  <c r="K245" i="13"/>
  <c r="J245" i="13"/>
  <c r="I245" i="13"/>
  <c r="H245" i="13"/>
  <c r="G245" i="13"/>
  <c r="F245" i="13"/>
  <c r="E245" i="13"/>
  <c r="D245" i="13"/>
  <c r="C245" i="13"/>
  <c r="B245" i="13"/>
  <c r="Y244" i="13"/>
  <c r="X244" i="13"/>
  <c r="W244" i="13"/>
  <c r="V244" i="13"/>
  <c r="U244" i="13"/>
  <c r="T244" i="13"/>
  <c r="S244" i="13"/>
  <c r="R244" i="13"/>
  <c r="Q244" i="13"/>
  <c r="P244" i="13"/>
  <c r="O244" i="13"/>
  <c r="N244" i="13"/>
  <c r="M244" i="13"/>
  <c r="L244" i="13"/>
  <c r="K244" i="13"/>
  <c r="J244" i="13"/>
  <c r="I244" i="13"/>
  <c r="H244" i="13"/>
  <c r="G244" i="13"/>
  <c r="F244" i="13"/>
  <c r="E244" i="13"/>
  <c r="D244" i="13"/>
  <c r="C244" i="13"/>
  <c r="B244" i="13"/>
  <c r="W241" i="13"/>
  <c r="Y240" i="13"/>
  <c r="X240" i="13"/>
  <c r="W240" i="13"/>
  <c r="V240" i="13"/>
  <c r="U240" i="13"/>
  <c r="T240" i="13"/>
  <c r="S240" i="13"/>
  <c r="R240" i="13"/>
  <c r="Q240" i="13"/>
  <c r="P240" i="13"/>
  <c r="O240" i="13"/>
  <c r="N240" i="13"/>
  <c r="M240" i="13"/>
  <c r="L240" i="13"/>
  <c r="K240" i="13"/>
  <c r="J240" i="13"/>
  <c r="I240" i="13"/>
  <c r="H240" i="13"/>
  <c r="G240" i="13"/>
  <c r="F240" i="13"/>
  <c r="E240" i="13"/>
  <c r="D240" i="13"/>
  <c r="C240" i="13"/>
  <c r="B240" i="13"/>
  <c r="Y239" i="13"/>
  <c r="X239" i="13"/>
  <c r="W239" i="13"/>
  <c r="V239" i="13"/>
  <c r="U239" i="13"/>
  <c r="T239" i="13"/>
  <c r="S239" i="13"/>
  <c r="R239" i="13"/>
  <c r="Q239" i="13"/>
  <c r="P239" i="13"/>
  <c r="O239" i="13"/>
  <c r="N239" i="13"/>
  <c r="M239" i="13"/>
  <c r="L239" i="13"/>
  <c r="K239" i="13"/>
  <c r="J239" i="13"/>
  <c r="I239" i="13"/>
  <c r="H239" i="13"/>
  <c r="G239" i="13"/>
  <c r="F239" i="13"/>
  <c r="E239" i="13"/>
  <c r="D239" i="13"/>
  <c r="C239" i="13"/>
  <c r="B239" i="13"/>
  <c r="Y238" i="13"/>
  <c r="X238" i="13"/>
  <c r="W238" i="13"/>
  <c r="V238" i="13"/>
  <c r="U238" i="13"/>
  <c r="T238" i="13"/>
  <c r="S238" i="13"/>
  <c r="R238" i="13"/>
  <c r="Q238" i="13"/>
  <c r="P238" i="13"/>
  <c r="O238" i="13"/>
  <c r="N238" i="13"/>
  <c r="M238" i="13"/>
  <c r="L238" i="13"/>
  <c r="K238" i="13"/>
  <c r="J238" i="13"/>
  <c r="I238" i="13"/>
  <c r="H238" i="13"/>
  <c r="G238" i="13"/>
  <c r="F238" i="13"/>
  <c r="E238" i="13"/>
  <c r="D238" i="13"/>
  <c r="C238" i="13"/>
  <c r="B238" i="13"/>
  <c r="Y237" i="13"/>
  <c r="X237" i="13"/>
  <c r="W237" i="13"/>
  <c r="V237" i="13"/>
  <c r="U237" i="13"/>
  <c r="T237" i="13"/>
  <c r="S237" i="13"/>
  <c r="R237" i="13"/>
  <c r="Q237" i="13"/>
  <c r="P237" i="13"/>
  <c r="O237" i="13"/>
  <c r="N237" i="13"/>
  <c r="M237" i="13"/>
  <c r="L237" i="13"/>
  <c r="K237" i="13"/>
  <c r="J237" i="13"/>
  <c r="I237" i="13"/>
  <c r="H237" i="13"/>
  <c r="G237" i="13"/>
  <c r="F237" i="13"/>
  <c r="E237" i="13"/>
  <c r="D237" i="13"/>
  <c r="C237" i="13"/>
  <c r="B237" i="13"/>
  <c r="Y236" i="13"/>
  <c r="X236" i="13"/>
  <c r="W236" i="13"/>
  <c r="V236" i="13"/>
  <c r="U236" i="13"/>
  <c r="T236" i="13"/>
  <c r="S236" i="13"/>
  <c r="R236" i="13"/>
  <c r="Q236" i="13"/>
  <c r="P236" i="13"/>
  <c r="O236" i="13"/>
  <c r="N236" i="13"/>
  <c r="M236" i="13"/>
  <c r="L236" i="13"/>
  <c r="K236" i="13"/>
  <c r="J236" i="13"/>
  <c r="I236" i="13"/>
  <c r="H236" i="13"/>
  <c r="G236" i="13"/>
  <c r="F236" i="13"/>
  <c r="E236" i="13"/>
  <c r="D236" i="13"/>
  <c r="C236" i="13"/>
  <c r="B236" i="13"/>
  <c r="Y235" i="13"/>
  <c r="X235" i="13"/>
  <c r="W235" i="13"/>
  <c r="V235" i="13"/>
  <c r="U235" i="13"/>
  <c r="T235" i="13"/>
  <c r="S235" i="13"/>
  <c r="R235" i="13"/>
  <c r="Q235" i="13"/>
  <c r="P235" i="13"/>
  <c r="O235" i="13"/>
  <c r="N235" i="13"/>
  <c r="M235" i="13"/>
  <c r="L235" i="13"/>
  <c r="K235" i="13"/>
  <c r="J235" i="13"/>
  <c r="I235" i="13"/>
  <c r="H235" i="13"/>
  <c r="G235" i="13"/>
  <c r="F235" i="13"/>
  <c r="E235" i="13"/>
  <c r="D235" i="13"/>
  <c r="C235" i="13"/>
  <c r="B235" i="13"/>
  <c r="Y234" i="13"/>
  <c r="X234" i="13"/>
  <c r="W234" i="13"/>
  <c r="W233" i="13" s="1"/>
  <c r="V234" i="13"/>
  <c r="U234" i="13"/>
  <c r="T234" i="13"/>
  <c r="S234" i="13"/>
  <c r="R234" i="13"/>
  <c r="Q234" i="13"/>
  <c r="P234" i="13"/>
  <c r="O234" i="13"/>
  <c r="N234" i="13"/>
  <c r="M234" i="13"/>
  <c r="L234" i="13"/>
  <c r="K234" i="13"/>
  <c r="J234" i="13"/>
  <c r="I234" i="13"/>
  <c r="H234" i="13"/>
  <c r="G234" i="13"/>
  <c r="F234" i="13"/>
  <c r="E234" i="13"/>
  <c r="D234" i="13"/>
  <c r="C234" i="13"/>
  <c r="B234" i="13"/>
  <c r="Y231" i="13"/>
  <c r="X231" i="13"/>
  <c r="W231" i="13"/>
  <c r="V231" i="13"/>
  <c r="U231" i="13"/>
  <c r="T231" i="13"/>
  <c r="S231" i="13"/>
  <c r="R231" i="13"/>
  <c r="Q231" i="13"/>
  <c r="P231" i="13"/>
  <c r="O231" i="13"/>
  <c r="N231" i="13"/>
  <c r="M231" i="13"/>
  <c r="L231" i="13"/>
  <c r="K231" i="13"/>
  <c r="J231" i="13"/>
  <c r="I231" i="13"/>
  <c r="H231" i="13"/>
  <c r="G231" i="13"/>
  <c r="F231" i="13"/>
  <c r="E231" i="13"/>
  <c r="D231" i="13"/>
  <c r="C231" i="13"/>
  <c r="B231" i="13"/>
  <c r="Y230" i="13"/>
  <c r="X230" i="13"/>
  <c r="W230" i="13"/>
  <c r="V230" i="13"/>
  <c r="U230" i="13"/>
  <c r="T230" i="13"/>
  <c r="S230" i="13"/>
  <c r="R230" i="13"/>
  <c r="Q230" i="13"/>
  <c r="P230" i="13"/>
  <c r="O230" i="13"/>
  <c r="N230" i="13"/>
  <c r="M230" i="13"/>
  <c r="L230" i="13"/>
  <c r="K230" i="13"/>
  <c r="J230" i="13"/>
  <c r="I230" i="13"/>
  <c r="H230" i="13"/>
  <c r="G230" i="13"/>
  <c r="F230" i="13"/>
  <c r="E230" i="13"/>
  <c r="D230" i="13"/>
  <c r="C230" i="13"/>
  <c r="B230" i="13"/>
  <c r="Y229" i="13"/>
  <c r="X229" i="13"/>
  <c r="W229" i="13"/>
  <c r="V229" i="13"/>
  <c r="U229" i="13"/>
  <c r="T229" i="13"/>
  <c r="S229" i="13"/>
  <c r="R229" i="13"/>
  <c r="Q229" i="13"/>
  <c r="P229" i="13"/>
  <c r="O229" i="13"/>
  <c r="N229" i="13"/>
  <c r="M229" i="13"/>
  <c r="L229" i="13"/>
  <c r="K229" i="13"/>
  <c r="J229" i="13"/>
  <c r="J224" i="13" s="1"/>
  <c r="I229" i="13"/>
  <c r="H229" i="13"/>
  <c r="G229" i="13"/>
  <c r="F229" i="13"/>
  <c r="E229" i="13"/>
  <c r="D229" i="13"/>
  <c r="C229" i="13"/>
  <c r="B229" i="13"/>
  <c r="Y228" i="13"/>
  <c r="X228" i="13"/>
  <c r="W228" i="13"/>
  <c r="V228" i="13"/>
  <c r="U228" i="13"/>
  <c r="T228" i="13"/>
  <c r="S228" i="13"/>
  <c r="R228" i="13"/>
  <c r="Q228" i="13"/>
  <c r="P228" i="13"/>
  <c r="O228" i="13"/>
  <c r="N228" i="13"/>
  <c r="M228" i="13"/>
  <c r="L228" i="13"/>
  <c r="K228" i="13"/>
  <c r="J228" i="13"/>
  <c r="I228" i="13"/>
  <c r="H228" i="13"/>
  <c r="G228" i="13"/>
  <c r="F228" i="13"/>
  <c r="E228" i="13"/>
  <c r="D228" i="13"/>
  <c r="C228" i="13"/>
  <c r="B228" i="13"/>
  <c r="Y227" i="13"/>
  <c r="X227" i="13"/>
  <c r="W227" i="13"/>
  <c r="V227" i="13"/>
  <c r="U227" i="13"/>
  <c r="T227" i="13"/>
  <c r="S227" i="13"/>
  <c r="R227" i="13"/>
  <c r="Q227" i="13"/>
  <c r="P227" i="13"/>
  <c r="O227" i="13"/>
  <c r="N227" i="13"/>
  <c r="M227" i="13"/>
  <c r="L227" i="13"/>
  <c r="K227" i="13"/>
  <c r="J227" i="13"/>
  <c r="I227" i="13"/>
  <c r="H227" i="13"/>
  <c r="G227" i="13"/>
  <c r="F227" i="13"/>
  <c r="E227" i="13"/>
  <c r="D227" i="13"/>
  <c r="C227" i="13"/>
  <c r="B227" i="13"/>
  <c r="Y226" i="13"/>
  <c r="X226" i="13"/>
  <c r="W226" i="13"/>
  <c r="V226" i="13"/>
  <c r="U226" i="13"/>
  <c r="T226" i="13"/>
  <c r="S226" i="13"/>
  <c r="R226" i="13"/>
  <c r="Q226" i="13"/>
  <c r="P226" i="13"/>
  <c r="O226" i="13"/>
  <c r="N226" i="13"/>
  <c r="M226" i="13"/>
  <c r="L226" i="13"/>
  <c r="K226" i="13"/>
  <c r="J226" i="13"/>
  <c r="I226" i="13"/>
  <c r="H226" i="13"/>
  <c r="G226" i="13"/>
  <c r="F226" i="13"/>
  <c r="E226" i="13"/>
  <c r="E224" i="13" s="1"/>
  <c r="D226" i="13"/>
  <c r="C226" i="13"/>
  <c r="B226" i="13"/>
  <c r="Y225" i="13"/>
  <c r="X225" i="13"/>
  <c r="W225" i="13"/>
  <c r="V225" i="13"/>
  <c r="U225" i="13"/>
  <c r="T225" i="13"/>
  <c r="T224" i="13" s="1"/>
  <c r="S225" i="13"/>
  <c r="R225" i="13"/>
  <c r="Q225" i="13"/>
  <c r="P225" i="13"/>
  <c r="O225" i="13"/>
  <c r="N225" i="13"/>
  <c r="M225" i="13"/>
  <c r="L225" i="13"/>
  <c r="K225" i="13"/>
  <c r="J225" i="13"/>
  <c r="I225" i="13"/>
  <c r="H225" i="13"/>
  <c r="G225" i="13"/>
  <c r="F225" i="13"/>
  <c r="E225" i="13"/>
  <c r="D225" i="13"/>
  <c r="C225" i="13"/>
  <c r="C224" i="13" s="1"/>
  <c r="B225" i="13"/>
  <c r="K224" i="13"/>
  <c r="I224" i="13"/>
  <c r="Y219" i="13"/>
  <c r="X219" i="13"/>
  <c r="W219" i="13"/>
  <c r="V219" i="13"/>
  <c r="U219" i="13"/>
  <c r="T219" i="13"/>
  <c r="S219" i="13"/>
  <c r="R219" i="13"/>
  <c r="Q219" i="13"/>
  <c r="P219" i="13"/>
  <c r="O219" i="13"/>
  <c r="N219" i="13"/>
  <c r="M219" i="13"/>
  <c r="L219" i="13"/>
  <c r="K219" i="13"/>
  <c r="J219" i="13"/>
  <c r="I219" i="13"/>
  <c r="H219" i="13"/>
  <c r="G219" i="13"/>
  <c r="F219" i="13"/>
  <c r="E219" i="13"/>
  <c r="D219" i="13"/>
  <c r="C219" i="13"/>
  <c r="B219" i="13"/>
  <c r="Y218" i="13"/>
  <c r="X218" i="13"/>
  <c r="W218" i="13"/>
  <c r="V218" i="13"/>
  <c r="U218" i="13"/>
  <c r="T218" i="13"/>
  <c r="S218" i="13"/>
  <c r="R218" i="13"/>
  <c r="Q218" i="13"/>
  <c r="P218" i="13"/>
  <c r="O218" i="13"/>
  <c r="N218" i="13"/>
  <c r="M218" i="13"/>
  <c r="L218" i="13"/>
  <c r="K218" i="13"/>
  <c r="J218" i="13"/>
  <c r="I218" i="13"/>
  <c r="H218" i="13"/>
  <c r="G218" i="13"/>
  <c r="F218" i="13"/>
  <c r="E218" i="13"/>
  <c r="D218" i="13"/>
  <c r="C218" i="13"/>
  <c r="B218" i="13"/>
  <c r="Y217" i="13"/>
  <c r="X217" i="13"/>
  <c r="W217" i="13"/>
  <c r="V217" i="13"/>
  <c r="U217" i="13"/>
  <c r="T217" i="13"/>
  <c r="S217" i="13"/>
  <c r="R217" i="13"/>
  <c r="Q217" i="13"/>
  <c r="P217" i="13"/>
  <c r="O217" i="13"/>
  <c r="N217" i="13"/>
  <c r="M217" i="13"/>
  <c r="L217" i="13"/>
  <c r="K217" i="13"/>
  <c r="J217" i="13"/>
  <c r="I217" i="13"/>
  <c r="H217" i="13"/>
  <c r="G217" i="13"/>
  <c r="F217" i="13"/>
  <c r="E217" i="13"/>
  <c r="D217" i="13"/>
  <c r="C217" i="13"/>
  <c r="B217" i="13"/>
  <c r="H216" i="13"/>
  <c r="D216" i="13"/>
  <c r="Y215" i="13"/>
  <c r="X215" i="13"/>
  <c r="W215" i="13"/>
  <c r="V215" i="13"/>
  <c r="U215" i="13"/>
  <c r="T215" i="13"/>
  <c r="S215" i="13"/>
  <c r="R215" i="13"/>
  <c r="Q215" i="13"/>
  <c r="P215" i="13"/>
  <c r="O215" i="13"/>
  <c r="N215" i="13"/>
  <c r="M215" i="13"/>
  <c r="L215" i="13"/>
  <c r="K215" i="13"/>
  <c r="J215" i="13"/>
  <c r="I215" i="13"/>
  <c r="H215" i="13"/>
  <c r="G215" i="13"/>
  <c r="F215" i="13"/>
  <c r="E215" i="13"/>
  <c r="D215" i="13"/>
  <c r="C215" i="13"/>
  <c r="B215" i="13"/>
  <c r="Y214" i="13"/>
  <c r="X214" i="13"/>
  <c r="W214" i="13"/>
  <c r="V214" i="13"/>
  <c r="U214" i="13"/>
  <c r="T214" i="13"/>
  <c r="S214" i="13"/>
  <c r="R214" i="13"/>
  <c r="Q214" i="13"/>
  <c r="P214" i="13"/>
  <c r="O214" i="13"/>
  <c r="N214" i="13"/>
  <c r="M214" i="13"/>
  <c r="L214" i="13"/>
  <c r="K214" i="13"/>
  <c r="J214" i="13"/>
  <c r="I214" i="13"/>
  <c r="H214" i="13"/>
  <c r="G214" i="13"/>
  <c r="F214" i="13"/>
  <c r="E214" i="13"/>
  <c r="D214" i="13"/>
  <c r="C214" i="13"/>
  <c r="B214" i="13"/>
  <c r="Y213" i="13"/>
  <c r="X213" i="13"/>
  <c r="W213" i="13"/>
  <c r="V213" i="13"/>
  <c r="U213" i="13"/>
  <c r="T213" i="13"/>
  <c r="S213" i="13"/>
  <c r="R213" i="13"/>
  <c r="Q213" i="13"/>
  <c r="P213" i="13"/>
  <c r="O213" i="13"/>
  <c r="N213" i="13"/>
  <c r="M213" i="13"/>
  <c r="L213" i="13"/>
  <c r="K213" i="13"/>
  <c r="J213" i="13"/>
  <c r="I213" i="13"/>
  <c r="H213" i="13"/>
  <c r="G213" i="13"/>
  <c r="F213" i="13"/>
  <c r="E213" i="13"/>
  <c r="D213" i="13"/>
  <c r="C213" i="13"/>
  <c r="B213" i="13"/>
  <c r="Y212" i="13"/>
  <c r="X212" i="13"/>
  <c r="W212" i="13"/>
  <c r="V212" i="13"/>
  <c r="U212" i="13"/>
  <c r="T212" i="13"/>
  <c r="S212" i="13"/>
  <c r="R212" i="13"/>
  <c r="Q212" i="13"/>
  <c r="P212" i="13"/>
  <c r="O212" i="13"/>
  <c r="N212" i="13"/>
  <c r="M212" i="13"/>
  <c r="L212" i="13"/>
  <c r="K212" i="13"/>
  <c r="J212" i="13"/>
  <c r="I212" i="13"/>
  <c r="H212" i="13"/>
  <c r="G212" i="13"/>
  <c r="F212" i="13"/>
  <c r="E212" i="13"/>
  <c r="D212" i="13"/>
  <c r="C212" i="13"/>
  <c r="B212" i="13"/>
  <c r="Y211" i="13"/>
  <c r="X211" i="13"/>
  <c r="W211" i="13"/>
  <c r="V211" i="13"/>
  <c r="U211" i="13"/>
  <c r="T211" i="13"/>
  <c r="S211" i="13"/>
  <c r="R211" i="13"/>
  <c r="Q211" i="13"/>
  <c r="P211" i="13"/>
  <c r="O211" i="13"/>
  <c r="N211" i="13"/>
  <c r="M211" i="13"/>
  <c r="L211" i="13"/>
  <c r="K211" i="13"/>
  <c r="J211" i="13"/>
  <c r="I211" i="13"/>
  <c r="H211" i="13"/>
  <c r="G211" i="13"/>
  <c r="F211" i="13"/>
  <c r="E211" i="13"/>
  <c r="D211" i="13"/>
  <c r="C211" i="13"/>
  <c r="B211" i="13"/>
  <c r="Y210" i="13"/>
  <c r="X210" i="13"/>
  <c r="W210" i="13"/>
  <c r="V210" i="13"/>
  <c r="U210" i="13"/>
  <c r="T210" i="13"/>
  <c r="S210" i="13"/>
  <c r="R210" i="13"/>
  <c r="Q210" i="13"/>
  <c r="P210" i="13"/>
  <c r="O210" i="13"/>
  <c r="N210" i="13"/>
  <c r="M210" i="13"/>
  <c r="L210" i="13"/>
  <c r="K210" i="13"/>
  <c r="J210" i="13"/>
  <c r="I210" i="13"/>
  <c r="H210" i="13"/>
  <c r="G210" i="13"/>
  <c r="F210" i="13"/>
  <c r="E210" i="13"/>
  <c r="D210" i="13"/>
  <c r="C210" i="13"/>
  <c r="C204" i="13" s="1"/>
  <c r="B210" i="13"/>
  <c r="Y209" i="13"/>
  <c r="X209" i="13"/>
  <c r="W209" i="13"/>
  <c r="V209" i="13"/>
  <c r="U209" i="13"/>
  <c r="T209" i="13"/>
  <c r="S209" i="13"/>
  <c r="R209" i="13"/>
  <c r="Q209" i="13"/>
  <c r="P209" i="13"/>
  <c r="O209" i="13"/>
  <c r="N209" i="13"/>
  <c r="M209" i="13"/>
  <c r="L209" i="13"/>
  <c r="K209" i="13"/>
  <c r="J209" i="13"/>
  <c r="I209" i="13"/>
  <c r="H209" i="13"/>
  <c r="G209" i="13"/>
  <c r="F209" i="13"/>
  <c r="E209" i="13"/>
  <c r="D209" i="13"/>
  <c r="C209" i="13"/>
  <c r="B209" i="13"/>
  <c r="Y208" i="13"/>
  <c r="Y204" i="13" s="1"/>
  <c r="X208" i="13"/>
  <c r="W208" i="13"/>
  <c r="V208" i="13"/>
  <c r="U208" i="13"/>
  <c r="T208" i="13"/>
  <c r="S208" i="13"/>
  <c r="R208" i="13"/>
  <c r="Q208" i="13"/>
  <c r="P208" i="13"/>
  <c r="O208" i="13"/>
  <c r="N208" i="13"/>
  <c r="M208" i="13"/>
  <c r="L208" i="13"/>
  <c r="K208" i="13"/>
  <c r="J208" i="13"/>
  <c r="I208" i="13"/>
  <c r="H208" i="13"/>
  <c r="G208" i="13"/>
  <c r="F208" i="13"/>
  <c r="E208" i="13"/>
  <c r="D208" i="13"/>
  <c r="C208" i="13"/>
  <c r="B208" i="13"/>
  <c r="Y207" i="13"/>
  <c r="X207" i="13"/>
  <c r="W207" i="13"/>
  <c r="V207" i="13"/>
  <c r="U207" i="13"/>
  <c r="T207" i="13"/>
  <c r="S207" i="13"/>
  <c r="R207" i="13"/>
  <c r="Q207" i="13"/>
  <c r="P207" i="13"/>
  <c r="O207" i="13"/>
  <c r="N207" i="13"/>
  <c r="M207" i="13"/>
  <c r="L207" i="13"/>
  <c r="K207" i="13"/>
  <c r="J207" i="13"/>
  <c r="J204" i="13" s="1"/>
  <c r="I207" i="13"/>
  <c r="H207" i="13"/>
  <c r="H204" i="13" s="1"/>
  <c r="G207" i="13"/>
  <c r="F207" i="13"/>
  <c r="E207" i="13"/>
  <c r="D207" i="13"/>
  <c r="C207" i="13"/>
  <c r="B207" i="13"/>
  <c r="Y206" i="13"/>
  <c r="X206" i="13"/>
  <c r="W206" i="13"/>
  <c r="W204" i="13" s="1"/>
  <c r="V206" i="13"/>
  <c r="V204" i="13" s="1"/>
  <c r="U206" i="13"/>
  <c r="U204" i="13" s="1"/>
  <c r="T206" i="13"/>
  <c r="T204" i="13" s="1"/>
  <c r="S206" i="13"/>
  <c r="R206" i="13"/>
  <c r="Q206" i="13"/>
  <c r="P206" i="13"/>
  <c r="O206" i="13"/>
  <c r="N206" i="13"/>
  <c r="M206" i="13"/>
  <c r="L206" i="13"/>
  <c r="K206" i="13"/>
  <c r="J206" i="13"/>
  <c r="I206" i="13"/>
  <c r="H206" i="13"/>
  <c r="G206" i="13"/>
  <c r="F206" i="13"/>
  <c r="F204" i="13" s="1"/>
  <c r="E206" i="13"/>
  <c r="D206" i="13"/>
  <c r="D204" i="13" s="1"/>
  <c r="C206" i="13"/>
  <c r="B206" i="13"/>
  <c r="Y205" i="13"/>
  <c r="X205" i="13"/>
  <c r="W205" i="13"/>
  <c r="V205" i="13"/>
  <c r="U205" i="13"/>
  <c r="T205" i="13"/>
  <c r="S205" i="13"/>
  <c r="S204" i="13" s="1"/>
  <c r="R205" i="13"/>
  <c r="R204" i="13" s="1"/>
  <c r="Q205" i="13"/>
  <c r="Q204" i="13" s="1"/>
  <c r="P205" i="13"/>
  <c r="P204" i="13" s="1"/>
  <c r="O205" i="13"/>
  <c r="O204" i="13" s="1"/>
  <c r="N205" i="13"/>
  <c r="N204" i="13" s="1"/>
  <c r="M205" i="13"/>
  <c r="M204" i="13" s="1"/>
  <c r="L205" i="13"/>
  <c r="L204" i="13" s="1"/>
  <c r="K205" i="13"/>
  <c r="K204" i="13" s="1"/>
  <c r="J205" i="13"/>
  <c r="I205" i="13"/>
  <c r="H205" i="13"/>
  <c r="G205" i="13"/>
  <c r="F205" i="13"/>
  <c r="E205" i="13"/>
  <c r="D205" i="13"/>
  <c r="C205" i="13"/>
  <c r="B205" i="13"/>
  <c r="B204" i="13" s="1"/>
  <c r="X204" i="13"/>
  <c r="I204" i="13"/>
  <c r="G204" i="13"/>
  <c r="E204" i="13"/>
  <c r="Y202" i="13"/>
  <c r="X202" i="13"/>
  <c r="W202" i="13"/>
  <c r="V202" i="13"/>
  <c r="U202" i="13"/>
  <c r="T202" i="13"/>
  <c r="S202" i="13"/>
  <c r="R202" i="13"/>
  <c r="Q202" i="13"/>
  <c r="P202" i="13"/>
  <c r="O202" i="13"/>
  <c r="N202" i="13"/>
  <c r="M202" i="13"/>
  <c r="L202" i="13"/>
  <c r="K202" i="13"/>
  <c r="J202" i="13"/>
  <c r="I202" i="13"/>
  <c r="H202" i="13"/>
  <c r="G202" i="13"/>
  <c r="F202" i="13"/>
  <c r="E202" i="13"/>
  <c r="D202" i="13"/>
  <c r="C202" i="13"/>
  <c r="B202" i="13"/>
  <c r="Y201" i="13"/>
  <c r="X201" i="13"/>
  <c r="W201" i="13"/>
  <c r="V201" i="13"/>
  <c r="U201" i="13"/>
  <c r="T201" i="13"/>
  <c r="S201" i="13"/>
  <c r="R201" i="13"/>
  <c r="Q201" i="13"/>
  <c r="P201" i="13"/>
  <c r="O201" i="13"/>
  <c r="N201" i="13"/>
  <c r="M201" i="13"/>
  <c r="L201" i="13"/>
  <c r="K201" i="13"/>
  <c r="J201" i="13"/>
  <c r="I201" i="13"/>
  <c r="H201" i="13"/>
  <c r="G201" i="13"/>
  <c r="F201" i="13"/>
  <c r="E201" i="13"/>
  <c r="D201" i="13"/>
  <c r="C201" i="13"/>
  <c r="B201" i="13"/>
  <c r="Y200" i="13"/>
  <c r="X200" i="13"/>
  <c r="W200" i="13"/>
  <c r="V200" i="13"/>
  <c r="U200" i="13"/>
  <c r="T200" i="13"/>
  <c r="S200" i="13"/>
  <c r="R200" i="13"/>
  <c r="Q200" i="13"/>
  <c r="P200" i="13"/>
  <c r="O200" i="13"/>
  <c r="N200" i="13"/>
  <c r="M200" i="13"/>
  <c r="L200" i="13"/>
  <c r="L187" i="13" s="1"/>
  <c r="K200" i="13"/>
  <c r="J200" i="13"/>
  <c r="I200" i="13"/>
  <c r="H200" i="13"/>
  <c r="G200" i="13"/>
  <c r="F200" i="13"/>
  <c r="E200" i="13"/>
  <c r="D200" i="13"/>
  <c r="C200" i="13"/>
  <c r="B200" i="13"/>
  <c r="Y199" i="13"/>
  <c r="Y198" i="13"/>
  <c r="X198" i="13"/>
  <c r="W198" i="13"/>
  <c r="V198" i="13"/>
  <c r="U198" i="13"/>
  <c r="T198" i="13"/>
  <c r="S198" i="13"/>
  <c r="R198" i="13"/>
  <c r="Q198" i="13"/>
  <c r="P198" i="13"/>
  <c r="O198" i="13"/>
  <c r="N198" i="13"/>
  <c r="M198" i="13"/>
  <c r="L198" i="13"/>
  <c r="K198" i="13"/>
  <c r="J198" i="13"/>
  <c r="I198" i="13"/>
  <c r="H198" i="13"/>
  <c r="G198" i="13"/>
  <c r="F198" i="13"/>
  <c r="E198" i="13"/>
  <c r="D198" i="13"/>
  <c r="C198" i="13"/>
  <c r="B198" i="13"/>
  <c r="Y197" i="13"/>
  <c r="X197" i="13"/>
  <c r="W197" i="13"/>
  <c r="V197" i="13"/>
  <c r="U197" i="13"/>
  <c r="T197" i="13"/>
  <c r="S197" i="13"/>
  <c r="R197" i="13"/>
  <c r="Q197" i="13"/>
  <c r="P197" i="13"/>
  <c r="O197" i="13"/>
  <c r="N197" i="13"/>
  <c r="M197" i="13"/>
  <c r="L197" i="13"/>
  <c r="K197" i="13"/>
  <c r="J197" i="13"/>
  <c r="I197" i="13"/>
  <c r="H197" i="13"/>
  <c r="G197" i="13"/>
  <c r="F197" i="13"/>
  <c r="E197" i="13"/>
  <c r="D197" i="13"/>
  <c r="C197" i="13"/>
  <c r="B197" i="13"/>
  <c r="Y196" i="13"/>
  <c r="X196" i="13"/>
  <c r="W196" i="13"/>
  <c r="V196" i="13"/>
  <c r="U196" i="13"/>
  <c r="T196" i="13"/>
  <c r="S196" i="13"/>
  <c r="R196" i="13"/>
  <c r="Q196" i="13"/>
  <c r="P196" i="13"/>
  <c r="O196" i="13"/>
  <c r="N196" i="13"/>
  <c r="M196" i="13"/>
  <c r="L196" i="13"/>
  <c r="K196" i="13"/>
  <c r="J196" i="13"/>
  <c r="I196" i="13"/>
  <c r="H196" i="13"/>
  <c r="G196" i="13"/>
  <c r="F196" i="13"/>
  <c r="E196" i="13"/>
  <c r="D196" i="13"/>
  <c r="C196" i="13"/>
  <c r="B196" i="13"/>
  <c r="Y195" i="13"/>
  <c r="X195" i="13"/>
  <c r="W195" i="13"/>
  <c r="V195" i="13"/>
  <c r="U195" i="13"/>
  <c r="T195" i="13"/>
  <c r="S195" i="13"/>
  <c r="R195" i="13"/>
  <c r="Q195" i="13"/>
  <c r="P195" i="13"/>
  <c r="O195" i="13"/>
  <c r="N195" i="13"/>
  <c r="M195" i="13"/>
  <c r="L195" i="13"/>
  <c r="K195" i="13"/>
  <c r="J195" i="13"/>
  <c r="I195" i="13"/>
  <c r="H195" i="13"/>
  <c r="G195" i="13"/>
  <c r="F195" i="13"/>
  <c r="E195" i="13"/>
  <c r="D195" i="13"/>
  <c r="C195" i="13"/>
  <c r="B195" i="13"/>
  <c r="Y194" i="13"/>
  <c r="X194" i="13"/>
  <c r="W194" i="13"/>
  <c r="V194" i="13"/>
  <c r="U194" i="13"/>
  <c r="T194" i="13"/>
  <c r="S194" i="13"/>
  <c r="R194" i="13"/>
  <c r="Q194" i="13"/>
  <c r="P194" i="13"/>
  <c r="O194" i="13"/>
  <c r="N194" i="13"/>
  <c r="M194" i="13"/>
  <c r="L194" i="13"/>
  <c r="K194" i="13"/>
  <c r="J194" i="13"/>
  <c r="I194" i="13"/>
  <c r="H194" i="13"/>
  <c r="G194" i="13"/>
  <c r="F194" i="13"/>
  <c r="E194" i="13"/>
  <c r="D194" i="13"/>
  <c r="C194" i="13"/>
  <c r="B194" i="13"/>
  <c r="Y193" i="13"/>
  <c r="X193" i="13"/>
  <c r="W193" i="13"/>
  <c r="V193" i="13"/>
  <c r="U193" i="13"/>
  <c r="T193" i="13"/>
  <c r="S193" i="13"/>
  <c r="R193" i="13"/>
  <c r="Q193" i="13"/>
  <c r="P193" i="13"/>
  <c r="O193" i="13"/>
  <c r="N193" i="13"/>
  <c r="M193" i="13"/>
  <c r="L193" i="13"/>
  <c r="K193" i="13"/>
  <c r="J193" i="13"/>
  <c r="I193" i="13"/>
  <c r="H193" i="13"/>
  <c r="G193" i="13"/>
  <c r="F193" i="13"/>
  <c r="E193" i="13"/>
  <c r="D193" i="13"/>
  <c r="C193" i="13"/>
  <c r="C187" i="13" s="1"/>
  <c r="B193" i="13"/>
  <c r="Y192" i="13"/>
  <c r="X192" i="13"/>
  <c r="W192" i="13"/>
  <c r="V192" i="13"/>
  <c r="U192" i="13"/>
  <c r="T192" i="13"/>
  <c r="S192" i="13"/>
  <c r="R192" i="13"/>
  <c r="Q192" i="13"/>
  <c r="P192" i="13"/>
  <c r="O192" i="13"/>
  <c r="N192" i="13"/>
  <c r="M192" i="13"/>
  <c r="L192" i="13"/>
  <c r="K192" i="13"/>
  <c r="J192" i="13"/>
  <c r="I192" i="13"/>
  <c r="H192" i="13"/>
  <c r="G192" i="13"/>
  <c r="F192" i="13"/>
  <c r="E192" i="13"/>
  <c r="D192" i="13"/>
  <c r="C192" i="13"/>
  <c r="B192" i="13"/>
  <c r="Y191" i="13"/>
  <c r="X191" i="13"/>
  <c r="X187" i="13" s="1"/>
  <c r="W191" i="13"/>
  <c r="V191" i="13"/>
  <c r="V187" i="13" s="1"/>
  <c r="U191" i="13"/>
  <c r="T191" i="13"/>
  <c r="S191" i="13"/>
  <c r="R191" i="13"/>
  <c r="Q191" i="13"/>
  <c r="P191" i="13"/>
  <c r="O191" i="13"/>
  <c r="N191" i="13"/>
  <c r="M191" i="13"/>
  <c r="L191" i="13"/>
  <c r="K191" i="13"/>
  <c r="J191" i="13"/>
  <c r="I191" i="13"/>
  <c r="H191" i="13"/>
  <c r="G191" i="13"/>
  <c r="F191" i="13"/>
  <c r="E191" i="13"/>
  <c r="D191" i="13"/>
  <c r="C191" i="13"/>
  <c r="B191" i="13"/>
  <c r="Y190" i="13"/>
  <c r="X190" i="13"/>
  <c r="W190" i="13"/>
  <c r="V190" i="13"/>
  <c r="U190" i="13"/>
  <c r="T190" i="13"/>
  <c r="S190" i="13"/>
  <c r="R190" i="13"/>
  <c r="Q190" i="13"/>
  <c r="P190" i="13"/>
  <c r="O190" i="13"/>
  <c r="N190" i="13"/>
  <c r="M190" i="13"/>
  <c r="L190" i="13"/>
  <c r="K190" i="13"/>
  <c r="J190" i="13"/>
  <c r="I190" i="13"/>
  <c r="H190" i="13"/>
  <c r="G190" i="13"/>
  <c r="F190" i="13"/>
  <c r="E190" i="13"/>
  <c r="D190" i="13"/>
  <c r="C190" i="13"/>
  <c r="B190" i="13"/>
  <c r="Y189" i="13"/>
  <c r="X189" i="13"/>
  <c r="W189" i="13"/>
  <c r="V189" i="13"/>
  <c r="U189" i="13"/>
  <c r="T189" i="13"/>
  <c r="S189" i="13"/>
  <c r="S187" i="13" s="1"/>
  <c r="R189" i="13"/>
  <c r="R187" i="13" s="1"/>
  <c r="Q189" i="13"/>
  <c r="P189" i="13"/>
  <c r="O189" i="13"/>
  <c r="N189" i="13"/>
  <c r="M189" i="13"/>
  <c r="L189" i="13"/>
  <c r="K189" i="13"/>
  <c r="J189" i="13"/>
  <c r="I189" i="13"/>
  <c r="H189" i="13"/>
  <c r="G189" i="13"/>
  <c r="F189" i="13"/>
  <c r="E189" i="13"/>
  <c r="D189" i="13"/>
  <c r="C189" i="13"/>
  <c r="B189" i="13"/>
  <c r="B187" i="13" s="1"/>
  <c r="Y188" i="13"/>
  <c r="X188" i="13"/>
  <c r="W188" i="13"/>
  <c r="V188" i="13"/>
  <c r="U188" i="13"/>
  <c r="T188" i="13"/>
  <c r="S188" i="13"/>
  <c r="R188" i="13"/>
  <c r="Q188" i="13"/>
  <c r="P188" i="13"/>
  <c r="P187" i="13" s="1"/>
  <c r="O188" i="13"/>
  <c r="O187" i="13" s="1"/>
  <c r="N188" i="13"/>
  <c r="N187" i="13" s="1"/>
  <c r="M188" i="13"/>
  <c r="M187" i="13" s="1"/>
  <c r="L188" i="13"/>
  <c r="K188" i="13"/>
  <c r="K187" i="13" s="1"/>
  <c r="J188" i="13"/>
  <c r="J187" i="13" s="1"/>
  <c r="I188" i="13"/>
  <c r="H188" i="13"/>
  <c r="H187" i="13" s="1"/>
  <c r="G188" i="13"/>
  <c r="G187" i="13" s="1"/>
  <c r="F188" i="13"/>
  <c r="F187" i="13" s="1"/>
  <c r="E188" i="13"/>
  <c r="E187" i="13" s="1"/>
  <c r="D188" i="13"/>
  <c r="C188" i="13"/>
  <c r="B188" i="13"/>
  <c r="W187" i="13"/>
  <c r="U187" i="13"/>
  <c r="Y184" i="13"/>
  <c r="X184" i="13"/>
  <c r="W184" i="13"/>
  <c r="V184" i="13"/>
  <c r="U184" i="13"/>
  <c r="T184" i="13"/>
  <c r="S184" i="13"/>
  <c r="R184" i="13"/>
  <c r="Q184" i="13"/>
  <c r="P184" i="13"/>
  <c r="O184" i="13"/>
  <c r="N184" i="13"/>
  <c r="M184" i="13"/>
  <c r="L184" i="13"/>
  <c r="K184" i="13"/>
  <c r="J184" i="13"/>
  <c r="I184" i="13"/>
  <c r="H184" i="13"/>
  <c r="G184" i="13"/>
  <c r="F184" i="13"/>
  <c r="E184" i="13"/>
  <c r="D184" i="13"/>
  <c r="C184" i="13"/>
  <c r="B184" i="13"/>
  <c r="Y183" i="13"/>
  <c r="X183" i="13"/>
  <c r="W183" i="13"/>
  <c r="V183" i="13"/>
  <c r="U183" i="13"/>
  <c r="T183" i="13"/>
  <c r="S183" i="13"/>
  <c r="R183" i="13"/>
  <c r="Q183" i="13"/>
  <c r="P183" i="13"/>
  <c r="O183" i="13"/>
  <c r="N183" i="13"/>
  <c r="M183" i="13"/>
  <c r="L183" i="13"/>
  <c r="K183" i="13"/>
  <c r="J183" i="13"/>
  <c r="I183" i="13"/>
  <c r="H183" i="13"/>
  <c r="G183" i="13"/>
  <c r="F183" i="13"/>
  <c r="E183" i="13"/>
  <c r="D183" i="13"/>
  <c r="C183" i="13"/>
  <c r="B183" i="13"/>
  <c r="Y182" i="13"/>
  <c r="X182" i="13"/>
  <c r="W182" i="13"/>
  <c r="V182" i="13"/>
  <c r="U182" i="13"/>
  <c r="T182" i="13"/>
  <c r="S182" i="13"/>
  <c r="R182" i="13"/>
  <c r="Q182" i="13"/>
  <c r="P182" i="13"/>
  <c r="O182" i="13"/>
  <c r="N182" i="13"/>
  <c r="M182" i="13"/>
  <c r="L182" i="13"/>
  <c r="K182" i="13"/>
  <c r="J182" i="13"/>
  <c r="I182" i="13"/>
  <c r="H182" i="13"/>
  <c r="G182" i="13"/>
  <c r="F182" i="13"/>
  <c r="E182" i="13"/>
  <c r="D182" i="13"/>
  <c r="D171" i="13" s="1"/>
  <c r="C182" i="13"/>
  <c r="B182" i="13"/>
  <c r="Y180" i="13"/>
  <c r="X180" i="13"/>
  <c r="W180" i="13"/>
  <c r="V180" i="13"/>
  <c r="U180" i="13"/>
  <c r="T180" i="13"/>
  <c r="S180" i="13"/>
  <c r="R180" i="13"/>
  <c r="Q180" i="13"/>
  <c r="P180" i="13"/>
  <c r="O180" i="13"/>
  <c r="N180" i="13"/>
  <c r="M180" i="13"/>
  <c r="L180" i="13"/>
  <c r="K180" i="13"/>
  <c r="J180" i="13"/>
  <c r="I180" i="13"/>
  <c r="H180" i="13"/>
  <c r="G180" i="13"/>
  <c r="F180" i="13"/>
  <c r="E180" i="13"/>
  <c r="D180" i="13"/>
  <c r="C180" i="13"/>
  <c r="B180" i="13"/>
  <c r="Y179" i="13"/>
  <c r="X179" i="13"/>
  <c r="W179" i="13"/>
  <c r="V179" i="13"/>
  <c r="U179" i="13"/>
  <c r="T179" i="13"/>
  <c r="S179" i="13"/>
  <c r="R179" i="13"/>
  <c r="Q179" i="13"/>
  <c r="P179" i="13"/>
  <c r="O179" i="13"/>
  <c r="N179" i="13"/>
  <c r="M179" i="13"/>
  <c r="L179" i="13"/>
  <c r="K179" i="13"/>
  <c r="J179" i="13"/>
  <c r="I179" i="13"/>
  <c r="H179" i="13"/>
  <c r="G179" i="13"/>
  <c r="F179" i="13"/>
  <c r="E179" i="13"/>
  <c r="D179" i="13"/>
  <c r="C179" i="13"/>
  <c r="B179" i="13"/>
  <c r="Y178" i="13"/>
  <c r="X178" i="13"/>
  <c r="W178" i="13"/>
  <c r="V178" i="13"/>
  <c r="U178" i="13"/>
  <c r="T178" i="13"/>
  <c r="S178" i="13"/>
  <c r="R178" i="13"/>
  <c r="Q178" i="13"/>
  <c r="P178" i="13"/>
  <c r="O178" i="13"/>
  <c r="N178" i="13"/>
  <c r="M178" i="13"/>
  <c r="L178" i="13"/>
  <c r="K178" i="13"/>
  <c r="J178" i="13"/>
  <c r="I178" i="13"/>
  <c r="H178" i="13"/>
  <c r="G178" i="13"/>
  <c r="F178" i="13"/>
  <c r="E178" i="13"/>
  <c r="D178" i="13"/>
  <c r="C178" i="13"/>
  <c r="B178" i="13"/>
  <c r="Y177" i="13"/>
  <c r="X177" i="13"/>
  <c r="W177" i="13"/>
  <c r="V177" i="13"/>
  <c r="U177" i="13"/>
  <c r="T177" i="13"/>
  <c r="S177" i="13"/>
  <c r="R177" i="13"/>
  <c r="Q177" i="13"/>
  <c r="P177" i="13"/>
  <c r="O177" i="13"/>
  <c r="N177" i="13"/>
  <c r="M177" i="13"/>
  <c r="L177" i="13"/>
  <c r="K177" i="13"/>
  <c r="J177" i="13"/>
  <c r="I177" i="13"/>
  <c r="H177" i="13"/>
  <c r="G177" i="13"/>
  <c r="F177" i="13"/>
  <c r="E177" i="13"/>
  <c r="D177" i="13"/>
  <c r="C177" i="13"/>
  <c r="B177" i="13"/>
  <c r="Y176" i="13"/>
  <c r="X176" i="13"/>
  <c r="W176" i="13"/>
  <c r="V176" i="13"/>
  <c r="U176" i="13"/>
  <c r="T176" i="13"/>
  <c r="S176" i="13"/>
  <c r="R176" i="13"/>
  <c r="Q176" i="13"/>
  <c r="P176" i="13"/>
  <c r="O176" i="13"/>
  <c r="N176" i="13"/>
  <c r="M176" i="13"/>
  <c r="L176" i="13"/>
  <c r="K176" i="13"/>
  <c r="J176" i="13"/>
  <c r="I176" i="13"/>
  <c r="H176" i="13"/>
  <c r="G176" i="13"/>
  <c r="F176" i="13"/>
  <c r="E176" i="13"/>
  <c r="D176" i="13"/>
  <c r="C176" i="13"/>
  <c r="B176" i="13"/>
  <c r="Y175" i="13"/>
  <c r="X175" i="13"/>
  <c r="W175" i="13"/>
  <c r="V175" i="13"/>
  <c r="U175" i="13"/>
  <c r="T175" i="13"/>
  <c r="S175" i="13"/>
  <c r="R175" i="13"/>
  <c r="Q175" i="13"/>
  <c r="P175" i="13"/>
  <c r="O175" i="13"/>
  <c r="N175" i="13"/>
  <c r="M175" i="13"/>
  <c r="L175" i="13"/>
  <c r="K175" i="13"/>
  <c r="J175" i="13"/>
  <c r="I175" i="13"/>
  <c r="H175" i="13"/>
  <c r="G175" i="13"/>
  <c r="F175" i="13"/>
  <c r="E175" i="13"/>
  <c r="D175" i="13"/>
  <c r="C175" i="13"/>
  <c r="B175" i="13"/>
  <c r="Y174" i="13"/>
  <c r="X174" i="13"/>
  <c r="W174" i="13"/>
  <c r="V174" i="13"/>
  <c r="U174" i="13"/>
  <c r="T174" i="13"/>
  <c r="S174" i="13"/>
  <c r="R174" i="13"/>
  <c r="Q174" i="13"/>
  <c r="P174" i="13"/>
  <c r="O174" i="13"/>
  <c r="N174" i="13"/>
  <c r="M174" i="13"/>
  <c r="L174" i="13"/>
  <c r="K174" i="13"/>
  <c r="J174" i="13"/>
  <c r="I174" i="13"/>
  <c r="H174" i="13"/>
  <c r="G174" i="13"/>
  <c r="F174" i="13"/>
  <c r="E174" i="13"/>
  <c r="D174" i="13"/>
  <c r="C174" i="13"/>
  <c r="B174" i="13"/>
  <c r="Y173" i="13"/>
  <c r="X173" i="13"/>
  <c r="W173" i="13"/>
  <c r="V173" i="13"/>
  <c r="U173" i="13"/>
  <c r="T173" i="13"/>
  <c r="S173" i="13"/>
  <c r="R173" i="13"/>
  <c r="Q173" i="13"/>
  <c r="P173" i="13"/>
  <c r="O173" i="13"/>
  <c r="N173" i="13"/>
  <c r="M173" i="13"/>
  <c r="L173" i="13"/>
  <c r="K173" i="13"/>
  <c r="J173" i="13"/>
  <c r="I173" i="13"/>
  <c r="H173" i="13"/>
  <c r="G173" i="13"/>
  <c r="F173" i="13"/>
  <c r="E173" i="13"/>
  <c r="D173" i="13"/>
  <c r="C173" i="13"/>
  <c r="B173" i="13"/>
  <c r="Y172" i="13"/>
  <c r="X172" i="13"/>
  <c r="W172" i="13"/>
  <c r="V172" i="13"/>
  <c r="V171" i="13" s="1"/>
  <c r="U172" i="13"/>
  <c r="U171" i="13" s="1"/>
  <c r="T172" i="13"/>
  <c r="T171" i="13" s="1"/>
  <c r="S172" i="13"/>
  <c r="R172" i="13"/>
  <c r="R171" i="13" s="1"/>
  <c r="Q172" i="13"/>
  <c r="Q171" i="13" s="1"/>
  <c r="P172" i="13"/>
  <c r="O172" i="13"/>
  <c r="N172" i="13"/>
  <c r="N171" i="13" s="1"/>
  <c r="M172" i="13"/>
  <c r="M171" i="13" s="1"/>
  <c r="L172" i="13"/>
  <c r="L171" i="13" s="1"/>
  <c r="K172" i="13"/>
  <c r="J172" i="13"/>
  <c r="J171" i="13" s="1"/>
  <c r="I172" i="13"/>
  <c r="I171" i="13" s="1"/>
  <c r="H172" i="13"/>
  <c r="G172" i="13"/>
  <c r="F172" i="13"/>
  <c r="F171" i="13" s="1"/>
  <c r="E172" i="13"/>
  <c r="E171" i="13" s="1"/>
  <c r="D172" i="13"/>
  <c r="C172" i="13"/>
  <c r="B172" i="13"/>
  <c r="B171" i="13"/>
  <c r="Y169" i="13"/>
  <c r="X169" i="13"/>
  <c r="W169" i="13"/>
  <c r="V169" i="13"/>
  <c r="U169" i="13"/>
  <c r="T169" i="13"/>
  <c r="S169" i="13"/>
  <c r="R169" i="13"/>
  <c r="Q169" i="13"/>
  <c r="P169" i="13"/>
  <c r="O169" i="13"/>
  <c r="N169" i="13"/>
  <c r="M169" i="13"/>
  <c r="L169" i="13"/>
  <c r="K169" i="13"/>
  <c r="J169" i="13"/>
  <c r="I169" i="13"/>
  <c r="H169" i="13"/>
  <c r="G169" i="13"/>
  <c r="F169" i="13"/>
  <c r="E169" i="13"/>
  <c r="D169" i="13"/>
  <c r="C169" i="13"/>
  <c r="B169" i="13"/>
  <c r="Y168" i="13"/>
  <c r="X168" i="13"/>
  <c r="W168" i="13"/>
  <c r="V168" i="13"/>
  <c r="U168" i="13"/>
  <c r="T168" i="13"/>
  <c r="T162" i="13" s="1"/>
  <c r="S168" i="13"/>
  <c r="R168" i="13"/>
  <c r="Q168" i="13"/>
  <c r="P168" i="13"/>
  <c r="O168" i="13"/>
  <c r="N168" i="13"/>
  <c r="M168" i="13"/>
  <c r="L168" i="13"/>
  <c r="K168" i="13"/>
  <c r="J168" i="13"/>
  <c r="I168" i="13"/>
  <c r="H168" i="13"/>
  <c r="G168" i="13"/>
  <c r="F168" i="13"/>
  <c r="E168" i="13"/>
  <c r="D168" i="13"/>
  <c r="C168" i="13"/>
  <c r="B168" i="13"/>
  <c r="Y167" i="13"/>
  <c r="X167" i="13"/>
  <c r="W167" i="13"/>
  <c r="V167" i="13"/>
  <c r="U167" i="13"/>
  <c r="T167" i="13"/>
  <c r="S167" i="13"/>
  <c r="R167" i="13"/>
  <c r="R162" i="13" s="1"/>
  <c r="Q167" i="13"/>
  <c r="P167" i="13"/>
  <c r="P162" i="13" s="1"/>
  <c r="O167" i="13"/>
  <c r="N167" i="13"/>
  <c r="M167" i="13"/>
  <c r="L167" i="13"/>
  <c r="K167" i="13"/>
  <c r="J167" i="13"/>
  <c r="I167" i="13"/>
  <c r="H167" i="13"/>
  <c r="G167" i="13"/>
  <c r="F167" i="13"/>
  <c r="E167" i="13"/>
  <c r="D167" i="13"/>
  <c r="C167" i="13"/>
  <c r="B167" i="13"/>
  <c r="Y166" i="13"/>
  <c r="X166" i="13"/>
  <c r="W166" i="13"/>
  <c r="V166" i="13"/>
  <c r="U166" i="13"/>
  <c r="T166" i="13"/>
  <c r="S166" i="13"/>
  <c r="R166" i="13"/>
  <c r="Q166" i="13"/>
  <c r="P166" i="13"/>
  <c r="O166" i="13"/>
  <c r="N166" i="13"/>
  <c r="N162" i="13" s="1"/>
  <c r="M166" i="13"/>
  <c r="L166" i="13"/>
  <c r="K166" i="13"/>
  <c r="J166" i="13"/>
  <c r="I166" i="13"/>
  <c r="H166" i="13"/>
  <c r="G166" i="13"/>
  <c r="F166" i="13"/>
  <c r="E166" i="13"/>
  <c r="D166" i="13"/>
  <c r="C166" i="13"/>
  <c r="B166" i="13"/>
  <c r="Y165" i="13"/>
  <c r="Y162" i="13" s="1"/>
  <c r="X165" i="13"/>
  <c r="W165" i="13"/>
  <c r="V165" i="13"/>
  <c r="U165" i="13"/>
  <c r="T165" i="13"/>
  <c r="S165" i="13"/>
  <c r="R165" i="13"/>
  <c r="Q165" i="13"/>
  <c r="P165" i="13"/>
  <c r="O165" i="13"/>
  <c r="N165" i="13"/>
  <c r="M165" i="13"/>
  <c r="L165" i="13"/>
  <c r="K165" i="13"/>
  <c r="J165" i="13"/>
  <c r="I165" i="13"/>
  <c r="H165" i="13"/>
  <c r="G165" i="13"/>
  <c r="F165" i="13"/>
  <c r="E165" i="13"/>
  <c r="D165" i="13"/>
  <c r="C165" i="13"/>
  <c r="B165" i="13"/>
  <c r="Y164" i="13"/>
  <c r="X164" i="13"/>
  <c r="W164" i="13"/>
  <c r="W162" i="13" s="1"/>
  <c r="V164" i="13"/>
  <c r="U164" i="13"/>
  <c r="U162" i="13" s="1"/>
  <c r="T164" i="13"/>
  <c r="S164" i="13"/>
  <c r="R164" i="13"/>
  <c r="Q164" i="13"/>
  <c r="P164" i="13"/>
  <c r="O164" i="13"/>
  <c r="N164" i="13"/>
  <c r="M164" i="13"/>
  <c r="L164" i="13"/>
  <c r="L162" i="13" s="1"/>
  <c r="K164" i="13"/>
  <c r="K162" i="13" s="1"/>
  <c r="J164" i="13"/>
  <c r="J162" i="13" s="1"/>
  <c r="I164" i="13"/>
  <c r="H164" i="13"/>
  <c r="G164" i="13"/>
  <c r="F164" i="13"/>
  <c r="E164" i="13"/>
  <c r="D164" i="13"/>
  <c r="C164" i="13"/>
  <c r="B164" i="13"/>
  <c r="Y163" i="13"/>
  <c r="X163" i="13"/>
  <c r="W163" i="13"/>
  <c r="V163" i="13"/>
  <c r="U163" i="13"/>
  <c r="T163" i="13"/>
  <c r="S163" i="13"/>
  <c r="S162" i="13" s="1"/>
  <c r="R163" i="13"/>
  <c r="Q163" i="13"/>
  <c r="Q162" i="13" s="1"/>
  <c r="P163" i="13"/>
  <c r="O163" i="13"/>
  <c r="N163" i="13"/>
  <c r="M163" i="13"/>
  <c r="L163" i="13"/>
  <c r="K163" i="13"/>
  <c r="J163" i="13"/>
  <c r="I163" i="13"/>
  <c r="I162" i="13" s="1"/>
  <c r="H163" i="13"/>
  <c r="H162" i="13" s="1"/>
  <c r="G163" i="13"/>
  <c r="G162" i="13" s="1"/>
  <c r="F163" i="13"/>
  <c r="F162" i="13" s="1"/>
  <c r="E163" i="13"/>
  <c r="E162" i="13" s="1"/>
  <c r="D163" i="13"/>
  <c r="D162" i="13" s="1"/>
  <c r="C163" i="13"/>
  <c r="C162" i="13" s="1"/>
  <c r="B163" i="13"/>
  <c r="B162" i="13" s="1"/>
  <c r="X162" i="13"/>
  <c r="V162" i="13"/>
  <c r="O162" i="13"/>
  <c r="M162" i="13"/>
  <c r="Y141" i="13"/>
  <c r="Y261" i="13" s="1"/>
  <c r="Y253" i="13" s="1"/>
  <c r="X141" i="13"/>
  <c r="X261" i="13" s="1"/>
  <c r="W141" i="13"/>
  <c r="W261" i="13" s="1"/>
  <c r="W253" i="13" s="1"/>
  <c r="V141" i="13"/>
  <c r="U141" i="13"/>
  <c r="T141" i="13"/>
  <c r="T261" i="13" s="1"/>
  <c r="S141" i="13"/>
  <c r="S261" i="13" s="1"/>
  <c r="R141" i="13"/>
  <c r="Q141" i="13"/>
  <c r="Q261" i="13" s="1"/>
  <c r="P141" i="13"/>
  <c r="P261" i="13" s="1"/>
  <c r="O141" i="13"/>
  <c r="O261" i="13" s="1"/>
  <c r="N141" i="13"/>
  <c r="M141" i="13"/>
  <c r="L141" i="13"/>
  <c r="L261" i="13" s="1"/>
  <c r="K141" i="13"/>
  <c r="K261" i="13" s="1"/>
  <c r="J141" i="13"/>
  <c r="I141" i="13"/>
  <c r="I261" i="13" s="1"/>
  <c r="H141" i="13"/>
  <c r="H261" i="13" s="1"/>
  <c r="G141" i="13"/>
  <c r="G261" i="13" s="1"/>
  <c r="F141" i="13"/>
  <c r="E141" i="13"/>
  <c r="D141" i="13"/>
  <c r="D261" i="13" s="1"/>
  <c r="C141" i="13"/>
  <c r="C261" i="13" s="1"/>
  <c r="B141" i="13"/>
  <c r="Y97" i="13"/>
  <c r="Y251" i="13" s="1"/>
  <c r="X97" i="13"/>
  <c r="W97" i="13"/>
  <c r="W251" i="13" s="1"/>
  <c r="V97" i="13"/>
  <c r="V251" i="13" s="1"/>
  <c r="U97" i="13"/>
  <c r="T97" i="13"/>
  <c r="T251" i="13" s="1"/>
  <c r="S97" i="13"/>
  <c r="S251" i="13" s="1"/>
  <c r="S243" i="13" s="1"/>
  <c r="R97" i="13"/>
  <c r="R251" i="13" s="1"/>
  <c r="Q97" i="13"/>
  <c r="Q251" i="13" s="1"/>
  <c r="P97" i="13"/>
  <c r="O97" i="13"/>
  <c r="O251" i="13" s="1"/>
  <c r="N97" i="13"/>
  <c r="N251" i="13" s="1"/>
  <c r="M97" i="13"/>
  <c r="L97" i="13"/>
  <c r="L251" i="13" s="1"/>
  <c r="K97" i="13"/>
  <c r="K251" i="13" s="1"/>
  <c r="J97" i="13"/>
  <c r="J251" i="13" s="1"/>
  <c r="I97" i="13"/>
  <c r="I251" i="13" s="1"/>
  <c r="H97" i="13"/>
  <c r="G97" i="13"/>
  <c r="G251" i="13" s="1"/>
  <c r="F97" i="13"/>
  <c r="F251" i="13" s="1"/>
  <c r="E97" i="13"/>
  <c r="D97" i="13"/>
  <c r="D251" i="13" s="1"/>
  <c r="C97" i="13"/>
  <c r="C251" i="13" s="1"/>
  <c r="B97" i="13"/>
  <c r="B251" i="13" s="1"/>
  <c r="Y53" i="13"/>
  <c r="Y241" i="13" s="1"/>
  <c r="X53" i="13"/>
  <c r="X241" i="13" s="1"/>
  <c r="W53" i="13"/>
  <c r="W181" i="13" s="1"/>
  <c r="V53" i="13"/>
  <c r="U53" i="13"/>
  <c r="T53" i="13"/>
  <c r="T241" i="13" s="1"/>
  <c r="S53" i="13"/>
  <c r="S181" i="13" s="1"/>
  <c r="R53" i="13"/>
  <c r="Q53" i="13"/>
  <c r="Q241" i="13" s="1"/>
  <c r="Q233" i="13" s="1"/>
  <c r="P53" i="13"/>
  <c r="P241" i="13" s="1"/>
  <c r="P233" i="13" s="1"/>
  <c r="O53" i="13"/>
  <c r="O181" i="13" s="1"/>
  <c r="N53" i="13"/>
  <c r="M53" i="13"/>
  <c r="L53" i="13"/>
  <c r="L241" i="13" s="1"/>
  <c r="K53" i="13"/>
  <c r="K181" i="13" s="1"/>
  <c r="J53" i="13"/>
  <c r="I53" i="13"/>
  <c r="I241" i="13" s="1"/>
  <c r="H53" i="13"/>
  <c r="H241" i="13" s="1"/>
  <c r="G53" i="13"/>
  <c r="G181" i="13" s="1"/>
  <c r="F53" i="13"/>
  <c r="E53" i="13"/>
  <c r="D53" i="13"/>
  <c r="D241" i="13" s="1"/>
  <c r="C53" i="13"/>
  <c r="C181" i="13" s="1"/>
  <c r="B53" i="13"/>
  <c r="J100" i="12"/>
  <c r="J161" i="4" s="1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Y92" i="12"/>
  <c r="X92" i="12"/>
  <c r="W92" i="12"/>
  <c r="V92" i="12"/>
  <c r="U92" i="12"/>
  <c r="T92" i="12"/>
  <c r="S92" i="12"/>
  <c r="R92" i="12"/>
  <c r="Q92" i="12"/>
  <c r="P92" i="12"/>
  <c r="O92" i="12"/>
  <c r="N92" i="12"/>
  <c r="M92" i="12"/>
  <c r="L92" i="12"/>
  <c r="K92" i="12"/>
  <c r="J92" i="12"/>
  <c r="I92" i="12"/>
  <c r="H92" i="12"/>
  <c r="G92" i="12"/>
  <c r="F92" i="12"/>
  <c r="E92" i="12"/>
  <c r="D92" i="12"/>
  <c r="C92" i="12"/>
  <c r="B92" i="12"/>
  <c r="Y91" i="12"/>
  <c r="X91" i="12"/>
  <c r="W91" i="12"/>
  <c r="V91" i="12"/>
  <c r="U91" i="12"/>
  <c r="T91" i="12"/>
  <c r="S91" i="12"/>
  <c r="R91" i="12"/>
  <c r="Q91" i="12"/>
  <c r="P91" i="12"/>
  <c r="O91" i="12"/>
  <c r="N91" i="12"/>
  <c r="M91" i="12"/>
  <c r="L91" i="12"/>
  <c r="K91" i="12"/>
  <c r="J91" i="12"/>
  <c r="I91" i="12"/>
  <c r="H91" i="12"/>
  <c r="G91" i="12"/>
  <c r="F91" i="12"/>
  <c r="E91" i="12"/>
  <c r="D91" i="12"/>
  <c r="C91" i="12"/>
  <c r="B91" i="12"/>
  <c r="Q88" i="12"/>
  <c r="N88" i="12"/>
  <c r="J88" i="12"/>
  <c r="I87" i="12"/>
  <c r="F87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Y81" i="12"/>
  <c r="X81" i="12"/>
  <c r="W81" i="12"/>
  <c r="V81" i="12"/>
  <c r="U81" i="12"/>
  <c r="T81" i="12"/>
  <c r="S81" i="12"/>
  <c r="R81" i="12"/>
  <c r="Q81" i="12"/>
  <c r="P81" i="12"/>
  <c r="O81" i="12"/>
  <c r="N81" i="12"/>
  <c r="M81" i="12"/>
  <c r="L81" i="12"/>
  <c r="K81" i="12"/>
  <c r="J81" i="12"/>
  <c r="I81" i="12"/>
  <c r="H81" i="12"/>
  <c r="G81" i="12"/>
  <c r="F81" i="12"/>
  <c r="E81" i="12"/>
  <c r="D81" i="12"/>
  <c r="C81" i="12"/>
  <c r="B81" i="12"/>
  <c r="Y78" i="12"/>
  <c r="V78" i="12"/>
  <c r="T78" i="12"/>
  <c r="R78" i="12"/>
  <c r="Q78" i="12"/>
  <c r="Q107" i="4" s="1"/>
  <c r="L78" i="12"/>
  <c r="K78" i="12"/>
  <c r="J78" i="12"/>
  <c r="Y77" i="12"/>
  <c r="X77" i="12"/>
  <c r="W77" i="12"/>
  <c r="V77" i="12"/>
  <c r="U77" i="12"/>
  <c r="U106" i="4" s="1"/>
  <c r="T77" i="12"/>
  <c r="T106" i="4" s="1"/>
  <c r="S77" i="12"/>
  <c r="S106" i="4" s="1"/>
  <c r="R77" i="12"/>
  <c r="R106" i="4" s="1"/>
  <c r="Q77" i="12"/>
  <c r="Q106" i="4" s="1"/>
  <c r="P77" i="12"/>
  <c r="P106" i="4" s="1"/>
  <c r="O77" i="12"/>
  <c r="O106" i="4" s="1"/>
  <c r="N77" i="12"/>
  <c r="N106" i="4" s="1"/>
  <c r="M77" i="12"/>
  <c r="L77" i="12"/>
  <c r="K77" i="12"/>
  <c r="J77" i="12"/>
  <c r="I77" i="12"/>
  <c r="H77" i="12"/>
  <c r="G77" i="12"/>
  <c r="G106" i="4" s="1"/>
  <c r="F77" i="12"/>
  <c r="E77" i="12"/>
  <c r="D77" i="12"/>
  <c r="C77" i="12"/>
  <c r="B77" i="12"/>
  <c r="Y76" i="12"/>
  <c r="Y75" i="12" s="1"/>
  <c r="W76" i="12"/>
  <c r="U76" i="12"/>
  <c r="W75" i="12"/>
  <c r="W104" i="4" s="1"/>
  <c r="Y74" i="12"/>
  <c r="Y103" i="4" s="1"/>
  <c r="X74" i="12"/>
  <c r="X103" i="4" s="1"/>
  <c r="W74" i="12"/>
  <c r="W103" i="4" s="1"/>
  <c r="V74" i="12"/>
  <c r="V103" i="4" s="1"/>
  <c r="U74" i="12"/>
  <c r="U103" i="4" s="1"/>
  <c r="T74" i="12"/>
  <c r="T103" i="4" s="1"/>
  <c r="S74" i="12"/>
  <c r="S103" i="4" s="1"/>
  <c r="R74" i="12"/>
  <c r="Q74" i="12"/>
  <c r="P74" i="12"/>
  <c r="P103" i="4" s="1"/>
  <c r="O74" i="12"/>
  <c r="N74" i="12"/>
  <c r="M74" i="12"/>
  <c r="L74" i="12"/>
  <c r="K74" i="12"/>
  <c r="J74" i="12"/>
  <c r="J103" i="4" s="1"/>
  <c r="I74" i="12"/>
  <c r="H74" i="12"/>
  <c r="G74" i="12"/>
  <c r="F74" i="12"/>
  <c r="E74" i="12"/>
  <c r="D74" i="12"/>
  <c r="C74" i="12"/>
  <c r="C103" i="4" s="1"/>
  <c r="B74" i="12"/>
  <c r="B103" i="4" s="1"/>
  <c r="Y72" i="12"/>
  <c r="Y40" i="7" s="1"/>
  <c r="X72" i="12"/>
  <c r="W72" i="12"/>
  <c r="W40" i="7" s="1"/>
  <c r="V72" i="12"/>
  <c r="V40" i="7" s="1"/>
  <c r="U72" i="12"/>
  <c r="U40" i="7" s="1"/>
  <c r="T72" i="12"/>
  <c r="T40" i="7" s="1"/>
  <c r="S72" i="12"/>
  <c r="R72" i="12"/>
  <c r="Q72" i="12"/>
  <c r="P72" i="12"/>
  <c r="O72" i="12"/>
  <c r="O40" i="7" s="1"/>
  <c r="N72" i="12"/>
  <c r="N40" i="7" s="1"/>
  <c r="M72" i="12"/>
  <c r="M40" i="7" s="1"/>
  <c r="L72" i="12"/>
  <c r="L40" i="7" s="1"/>
  <c r="K72" i="12"/>
  <c r="K40" i="7" s="1"/>
  <c r="J72" i="12"/>
  <c r="I72" i="12"/>
  <c r="H72" i="12"/>
  <c r="H40" i="7" s="1"/>
  <c r="G72" i="12"/>
  <c r="F72" i="12"/>
  <c r="F40" i="7" s="1"/>
  <c r="E72" i="12"/>
  <c r="D72" i="12"/>
  <c r="C72" i="12"/>
  <c r="B72" i="12"/>
  <c r="Y68" i="12"/>
  <c r="Y101" i="12" s="1"/>
  <c r="Y162" i="4" s="1"/>
  <c r="X68" i="12"/>
  <c r="X60" i="4" s="1"/>
  <c r="X133" i="4" s="1"/>
  <c r="W68" i="12"/>
  <c r="W60" i="4" s="1"/>
  <c r="W133" i="4" s="1"/>
  <c r="V68" i="12"/>
  <c r="V60" i="4" s="1"/>
  <c r="V133" i="4" s="1"/>
  <c r="U68" i="12"/>
  <c r="T68" i="12"/>
  <c r="S68" i="12"/>
  <c r="R68" i="12"/>
  <c r="R89" i="12" s="1"/>
  <c r="Q68" i="12"/>
  <c r="Q89" i="12" s="1"/>
  <c r="P68" i="12"/>
  <c r="P89" i="12" s="1"/>
  <c r="O68" i="12"/>
  <c r="O60" i="4" s="1"/>
  <c r="N68" i="12"/>
  <c r="N89" i="12" s="1"/>
  <c r="M68" i="12"/>
  <c r="M60" i="4" s="1"/>
  <c r="L68" i="12"/>
  <c r="L101" i="12" s="1"/>
  <c r="L162" i="4" s="1"/>
  <c r="K68" i="12"/>
  <c r="K60" i="4" s="1"/>
  <c r="K133" i="4" s="1"/>
  <c r="J68" i="12"/>
  <c r="J60" i="4" s="1"/>
  <c r="J133" i="4" s="1"/>
  <c r="I68" i="12"/>
  <c r="H68" i="12"/>
  <c r="H89" i="12" s="1"/>
  <c r="G68" i="12"/>
  <c r="G60" i="4" s="1"/>
  <c r="F68" i="12"/>
  <c r="F60" i="4" s="1"/>
  <c r="F133" i="4" s="1"/>
  <c r="E68" i="12"/>
  <c r="E89" i="12" s="1"/>
  <c r="D68" i="12"/>
  <c r="C68" i="12"/>
  <c r="B68" i="12"/>
  <c r="B89" i="12" s="1"/>
  <c r="Y67" i="12"/>
  <c r="Y100" i="12" s="1"/>
  <c r="Y161" i="4" s="1"/>
  <c r="X67" i="12"/>
  <c r="X100" i="12" s="1"/>
  <c r="X161" i="4" s="1"/>
  <c r="W67" i="12"/>
  <c r="V67" i="12"/>
  <c r="V59" i="4" s="1"/>
  <c r="U67" i="12"/>
  <c r="U88" i="12" s="1"/>
  <c r="T67" i="12"/>
  <c r="T88" i="12" s="1"/>
  <c r="S67" i="12"/>
  <c r="R67" i="12"/>
  <c r="R88" i="12" s="1"/>
  <c r="Q67" i="12"/>
  <c r="Q100" i="12" s="1"/>
  <c r="P67" i="12"/>
  <c r="P100" i="12" s="1"/>
  <c r="O67" i="12"/>
  <c r="N67" i="12"/>
  <c r="N100" i="12" s="1"/>
  <c r="N161" i="4" s="1"/>
  <c r="M67" i="12"/>
  <c r="M100" i="12" s="1"/>
  <c r="L67" i="12"/>
  <c r="L100" i="12" s="1"/>
  <c r="K67" i="12"/>
  <c r="J67" i="12"/>
  <c r="I67" i="12"/>
  <c r="I88" i="12" s="1"/>
  <c r="H67" i="12"/>
  <c r="H88" i="12" s="1"/>
  <c r="G67" i="12"/>
  <c r="G65" i="12" s="1"/>
  <c r="G57" i="4" s="1"/>
  <c r="G132" i="4" s="1"/>
  <c r="F67" i="12"/>
  <c r="F100" i="12" s="1"/>
  <c r="F161" i="4" s="1"/>
  <c r="E67" i="12"/>
  <c r="E100" i="12" s="1"/>
  <c r="D67" i="12"/>
  <c r="D100" i="12" s="1"/>
  <c r="C67" i="12"/>
  <c r="C59" i="4" s="1"/>
  <c r="B67" i="12"/>
  <c r="B100" i="12" s="1"/>
  <c r="B161" i="4" s="1"/>
  <c r="Y66" i="12"/>
  <c r="Y99" i="12" s="1"/>
  <c r="X66" i="12"/>
  <c r="X87" i="12" s="1"/>
  <c r="W66" i="12"/>
  <c r="W65" i="12" s="1"/>
  <c r="W57" i="4" s="1"/>
  <c r="W132" i="4" s="1"/>
  <c r="V66" i="12"/>
  <c r="V99" i="12" s="1"/>
  <c r="V160" i="4" s="1"/>
  <c r="U66" i="12"/>
  <c r="U87" i="12" s="1"/>
  <c r="T66" i="12"/>
  <c r="T99" i="12" s="1"/>
  <c r="S66" i="12"/>
  <c r="R66" i="12"/>
  <c r="R99" i="12" s="1"/>
  <c r="R160" i="4" s="1"/>
  <c r="Q66" i="12"/>
  <c r="Q99" i="12" s="1"/>
  <c r="Q160" i="4" s="1"/>
  <c r="P66" i="12"/>
  <c r="P99" i="12" s="1"/>
  <c r="P160" i="4" s="1"/>
  <c r="O66" i="12"/>
  <c r="O65" i="12" s="1"/>
  <c r="O57" i="4" s="1"/>
  <c r="O132" i="4" s="1"/>
  <c r="N66" i="12"/>
  <c r="N99" i="12" s="1"/>
  <c r="N160" i="4" s="1"/>
  <c r="M66" i="12"/>
  <c r="M87" i="12" s="1"/>
  <c r="L66" i="12"/>
  <c r="L87" i="12" s="1"/>
  <c r="K66" i="12"/>
  <c r="J66" i="12"/>
  <c r="J87" i="12" s="1"/>
  <c r="I66" i="12"/>
  <c r="I99" i="12" s="1"/>
  <c r="H66" i="12"/>
  <c r="H99" i="12" s="1"/>
  <c r="G66" i="12"/>
  <c r="F66" i="12"/>
  <c r="F99" i="12" s="1"/>
  <c r="F160" i="4" s="1"/>
  <c r="E66" i="12"/>
  <c r="E99" i="12" s="1"/>
  <c r="D66" i="12"/>
  <c r="D99" i="12" s="1"/>
  <c r="C66" i="12"/>
  <c r="C65" i="12" s="1"/>
  <c r="B66" i="12"/>
  <c r="B99" i="12" s="1"/>
  <c r="B160" i="4" s="1"/>
  <c r="X65" i="12"/>
  <c r="X86" i="12" s="1"/>
  <c r="M65" i="12"/>
  <c r="M86" i="12" s="1"/>
  <c r="L65" i="12"/>
  <c r="L98" i="12" s="1"/>
  <c r="L159" i="4" s="1"/>
  <c r="K65" i="12"/>
  <c r="J65" i="12"/>
  <c r="Y64" i="12"/>
  <c r="X64" i="12"/>
  <c r="W64" i="12"/>
  <c r="W56" i="4" s="1"/>
  <c r="W131" i="4" s="1"/>
  <c r="V64" i="12"/>
  <c r="V85" i="12" s="1"/>
  <c r="U64" i="12"/>
  <c r="T64" i="12"/>
  <c r="S64" i="12"/>
  <c r="R64" i="12"/>
  <c r="R56" i="4" s="1"/>
  <c r="R131" i="4" s="1"/>
  <c r="Q64" i="12"/>
  <c r="Q85" i="12" s="1"/>
  <c r="P64" i="12"/>
  <c r="P85" i="12" s="1"/>
  <c r="O64" i="12"/>
  <c r="N64" i="12"/>
  <c r="N85" i="12" s="1"/>
  <c r="M64" i="12"/>
  <c r="M97" i="12" s="1"/>
  <c r="M158" i="4" s="1"/>
  <c r="L64" i="12"/>
  <c r="K64" i="12"/>
  <c r="J64" i="12"/>
  <c r="J56" i="4" s="1"/>
  <c r="J131" i="4" s="1"/>
  <c r="I64" i="12"/>
  <c r="I97" i="12" s="1"/>
  <c r="I158" i="4" s="1"/>
  <c r="H64" i="12"/>
  <c r="H85" i="12" s="1"/>
  <c r="G64" i="12"/>
  <c r="G63" i="12" s="1"/>
  <c r="G55" i="4" s="1"/>
  <c r="F64" i="12"/>
  <c r="E64" i="12"/>
  <c r="E85" i="12" s="1"/>
  <c r="D64" i="12"/>
  <c r="D85" i="12" s="1"/>
  <c r="C64" i="12"/>
  <c r="B64" i="12"/>
  <c r="B85" i="12" s="1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Y45" i="12"/>
  <c r="X45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B45" i="12"/>
  <c r="Y40" i="12"/>
  <c r="X40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B40" i="12"/>
  <c r="Y39" i="12"/>
  <c r="Y37" i="12" s="1"/>
  <c r="X39" i="12"/>
  <c r="W39" i="12"/>
  <c r="V39" i="12"/>
  <c r="U39" i="12"/>
  <c r="T39" i="12"/>
  <c r="S39" i="12"/>
  <c r="S37" i="12" s="1"/>
  <c r="R39" i="12"/>
  <c r="Q39" i="12"/>
  <c r="P39" i="12"/>
  <c r="O39" i="12"/>
  <c r="N39" i="12"/>
  <c r="M39" i="12"/>
  <c r="M37" i="12" s="1"/>
  <c r="L39" i="12"/>
  <c r="L37" i="12" s="1"/>
  <c r="K39" i="12"/>
  <c r="K37" i="12" s="1"/>
  <c r="J39" i="12"/>
  <c r="J37" i="12" s="1"/>
  <c r="I39" i="12"/>
  <c r="H39" i="12"/>
  <c r="G39" i="12"/>
  <c r="F39" i="12"/>
  <c r="E39" i="12"/>
  <c r="D39" i="12"/>
  <c r="C39" i="12"/>
  <c r="B39" i="12"/>
  <c r="Y38" i="12"/>
  <c r="X38" i="12"/>
  <c r="X37" i="12" s="1"/>
  <c r="W38" i="12"/>
  <c r="W37" i="12" s="1"/>
  <c r="V38" i="12"/>
  <c r="V37" i="12" s="1"/>
  <c r="U38" i="12"/>
  <c r="U37" i="12" s="1"/>
  <c r="T38" i="12"/>
  <c r="T37" i="12" s="1"/>
  <c r="S38" i="12"/>
  <c r="R38" i="12"/>
  <c r="R37" i="12" s="1"/>
  <c r="Q38" i="12"/>
  <c r="Q37" i="12" s="1"/>
  <c r="P38" i="12"/>
  <c r="O38" i="12"/>
  <c r="O37" i="12" s="1"/>
  <c r="N38" i="12"/>
  <c r="M38" i="12"/>
  <c r="L38" i="12"/>
  <c r="K38" i="12"/>
  <c r="J38" i="12"/>
  <c r="I38" i="12"/>
  <c r="I37" i="12" s="1"/>
  <c r="H38" i="12"/>
  <c r="H37" i="12" s="1"/>
  <c r="G38" i="12"/>
  <c r="G37" i="12" s="1"/>
  <c r="F38" i="12"/>
  <c r="F37" i="12" s="1"/>
  <c r="E38" i="12"/>
  <c r="D38" i="12"/>
  <c r="C38" i="12"/>
  <c r="B38" i="12"/>
  <c r="P37" i="12"/>
  <c r="N37" i="12"/>
  <c r="E37" i="12"/>
  <c r="D37" i="12"/>
  <c r="C37" i="12"/>
  <c r="B37" i="12"/>
  <c r="Y36" i="12"/>
  <c r="X36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Y33" i="12"/>
  <c r="X33" i="12"/>
  <c r="W33" i="12"/>
  <c r="W31" i="12" s="1"/>
  <c r="V33" i="12"/>
  <c r="U33" i="12"/>
  <c r="T33" i="12"/>
  <c r="S33" i="12"/>
  <c r="S31" i="12" s="1"/>
  <c r="R33" i="12"/>
  <c r="Q33" i="12"/>
  <c r="P33" i="12"/>
  <c r="O33" i="12"/>
  <c r="N33" i="12"/>
  <c r="M33" i="12"/>
  <c r="L33" i="12"/>
  <c r="K33" i="12"/>
  <c r="K31" i="12" s="1"/>
  <c r="J33" i="12"/>
  <c r="I33" i="12"/>
  <c r="H33" i="12"/>
  <c r="G33" i="12"/>
  <c r="F33" i="12"/>
  <c r="E33" i="12"/>
  <c r="D33" i="12"/>
  <c r="C33" i="12"/>
  <c r="C31" i="12" s="1"/>
  <c r="Y32" i="12"/>
  <c r="X32" i="12"/>
  <c r="X31" i="12" s="1"/>
  <c r="W32" i="12"/>
  <c r="V32" i="12"/>
  <c r="V31" i="12" s="1"/>
  <c r="U32" i="12"/>
  <c r="U31" i="12" s="1"/>
  <c r="T32" i="12"/>
  <c r="T31" i="12" s="1"/>
  <c r="S32" i="12"/>
  <c r="R32" i="12"/>
  <c r="Q32" i="12"/>
  <c r="P32" i="12"/>
  <c r="P31" i="12" s="1"/>
  <c r="O32" i="12"/>
  <c r="N32" i="12"/>
  <c r="N31" i="12" s="1"/>
  <c r="M32" i="12"/>
  <c r="M31" i="12" s="1"/>
  <c r="L32" i="12"/>
  <c r="L31" i="12" s="1"/>
  <c r="K32" i="12"/>
  <c r="J32" i="12"/>
  <c r="J31" i="12" s="1"/>
  <c r="I32" i="12"/>
  <c r="I31" i="12" s="1"/>
  <c r="H32" i="12"/>
  <c r="G32" i="12"/>
  <c r="F32" i="12"/>
  <c r="E32" i="12"/>
  <c r="D32" i="12"/>
  <c r="C32" i="12"/>
  <c r="H31" i="12"/>
  <c r="E31" i="12"/>
  <c r="D31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Y25" i="12"/>
  <c r="X25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Y12" i="12"/>
  <c r="X12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E12" i="12"/>
  <c r="D12" i="12"/>
  <c r="C12" i="12"/>
  <c r="B12" i="12"/>
  <c r="Y5" i="12"/>
  <c r="Y3" i="12" s="1"/>
  <c r="X5" i="12"/>
  <c r="X3" i="12" s="1"/>
  <c r="W5" i="12"/>
  <c r="W82" i="12" s="1"/>
  <c r="V5" i="12"/>
  <c r="V82" i="12" s="1"/>
  <c r="U5" i="12"/>
  <c r="U82" i="12" s="1"/>
  <c r="T5" i="12"/>
  <c r="T82" i="12" s="1"/>
  <c r="S5" i="12"/>
  <c r="S82" i="12" s="1"/>
  <c r="R5" i="12"/>
  <c r="R82" i="12" s="1"/>
  <c r="Q5" i="12"/>
  <c r="Q82" i="12" s="1"/>
  <c r="P5" i="12"/>
  <c r="P82" i="12" s="1"/>
  <c r="O5" i="12"/>
  <c r="O82" i="12" s="1"/>
  <c r="N5" i="12"/>
  <c r="N82" i="12" s="1"/>
  <c r="M5" i="12"/>
  <c r="M82" i="12" s="1"/>
  <c r="L5" i="12"/>
  <c r="L3" i="12" s="1"/>
  <c r="K5" i="12"/>
  <c r="K82" i="12" s="1"/>
  <c r="J5" i="12"/>
  <c r="J3" i="12" s="1"/>
  <c r="I5" i="12"/>
  <c r="I82" i="12" s="1"/>
  <c r="H5" i="12"/>
  <c r="H82" i="12" s="1"/>
  <c r="G5" i="12"/>
  <c r="G82" i="12" s="1"/>
  <c r="F5" i="12"/>
  <c r="F3" i="12" s="1"/>
  <c r="E5" i="12"/>
  <c r="E82" i="12" s="1"/>
  <c r="D5" i="12"/>
  <c r="D3" i="12" s="1"/>
  <c r="C5" i="12"/>
  <c r="C82" i="12" s="1"/>
  <c r="B5" i="12"/>
  <c r="B82" i="12" s="1"/>
  <c r="V3" i="12"/>
  <c r="V5" i="4" s="1"/>
  <c r="U3" i="12"/>
  <c r="U5" i="4" s="1"/>
  <c r="R3" i="12"/>
  <c r="R5" i="4" s="1"/>
  <c r="N3" i="12"/>
  <c r="N5" i="4" s="1"/>
  <c r="F156" i="11"/>
  <c r="Y155" i="11"/>
  <c r="X155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Y154" i="11"/>
  <c r="X154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Y153" i="11"/>
  <c r="X153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Y152" i="11"/>
  <c r="X152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Y150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Y149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K145" i="11"/>
  <c r="C145" i="11"/>
  <c r="Y144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Y143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Y141" i="11"/>
  <c r="X141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Y140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Y137" i="11"/>
  <c r="X137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Y132" i="11"/>
  <c r="X132" i="11"/>
  <c r="W132" i="11"/>
  <c r="V132" i="11"/>
  <c r="U132" i="11"/>
  <c r="T132" i="11"/>
  <c r="S132" i="11"/>
  <c r="R132" i="11"/>
  <c r="Q132" i="11"/>
  <c r="P132" i="11"/>
  <c r="O132" i="11"/>
  <c r="N132" i="11"/>
  <c r="M132" i="11"/>
  <c r="L132" i="11"/>
  <c r="K132" i="11"/>
  <c r="J132" i="11"/>
  <c r="I132" i="11"/>
  <c r="H132" i="11"/>
  <c r="G132" i="11"/>
  <c r="F132" i="11"/>
  <c r="E132" i="11"/>
  <c r="D132" i="11"/>
  <c r="Y131" i="11"/>
  <c r="X131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Y130" i="11"/>
  <c r="X130" i="11"/>
  <c r="W130" i="11"/>
  <c r="V130" i="11"/>
  <c r="U130" i="11"/>
  <c r="T130" i="11"/>
  <c r="S130" i="11"/>
  <c r="R130" i="11"/>
  <c r="Q130" i="11"/>
  <c r="P130" i="11"/>
  <c r="O130" i="11"/>
  <c r="N130" i="11"/>
  <c r="M130" i="11"/>
  <c r="L130" i="11"/>
  <c r="K130" i="11"/>
  <c r="J130" i="11"/>
  <c r="I130" i="11"/>
  <c r="H130" i="11"/>
  <c r="G130" i="11"/>
  <c r="F130" i="11"/>
  <c r="E130" i="11"/>
  <c r="D130" i="11"/>
  <c r="Y129" i="11"/>
  <c r="X129" i="11"/>
  <c r="W129" i="11"/>
  <c r="V129" i="11"/>
  <c r="U129" i="11"/>
  <c r="T129" i="11"/>
  <c r="S129" i="11"/>
  <c r="R129" i="11"/>
  <c r="Q129" i="11"/>
  <c r="P129" i="11"/>
  <c r="O129" i="11"/>
  <c r="N129" i="11"/>
  <c r="M129" i="11"/>
  <c r="L129" i="11"/>
  <c r="K129" i="11"/>
  <c r="J129" i="11"/>
  <c r="I129" i="11"/>
  <c r="H129" i="11"/>
  <c r="G129" i="11"/>
  <c r="F129" i="11"/>
  <c r="E129" i="11"/>
  <c r="D129" i="11"/>
  <c r="V128" i="11"/>
  <c r="N128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Y126" i="11"/>
  <c r="X126" i="11"/>
  <c r="W126" i="11"/>
  <c r="V126" i="11"/>
  <c r="U126" i="11"/>
  <c r="T126" i="11"/>
  <c r="S126" i="11"/>
  <c r="R126" i="11"/>
  <c r="Q126" i="11"/>
  <c r="P126" i="11"/>
  <c r="O126" i="11"/>
  <c r="N126" i="11"/>
  <c r="M126" i="11"/>
  <c r="L126" i="11"/>
  <c r="K126" i="11"/>
  <c r="J126" i="11"/>
  <c r="I126" i="11"/>
  <c r="H126" i="11"/>
  <c r="G126" i="11"/>
  <c r="F126" i="11"/>
  <c r="E126" i="11"/>
  <c r="D126" i="11"/>
  <c r="Y125" i="11"/>
  <c r="X125" i="11"/>
  <c r="W125" i="11"/>
  <c r="V125" i="11"/>
  <c r="U125" i="11"/>
  <c r="T125" i="11"/>
  <c r="S125" i="11"/>
  <c r="R125" i="11"/>
  <c r="Q125" i="11"/>
  <c r="P125" i="11"/>
  <c r="O125" i="11"/>
  <c r="N125" i="11"/>
  <c r="M125" i="11"/>
  <c r="L125" i="11"/>
  <c r="K125" i="11"/>
  <c r="J125" i="11"/>
  <c r="I125" i="11"/>
  <c r="H125" i="11"/>
  <c r="G125" i="11"/>
  <c r="F125" i="11"/>
  <c r="E125" i="11"/>
  <c r="D125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Y123" i="11"/>
  <c r="X123" i="11"/>
  <c r="W123" i="11"/>
  <c r="V123" i="11"/>
  <c r="U123" i="11"/>
  <c r="T123" i="11"/>
  <c r="S123" i="11"/>
  <c r="R123" i="11"/>
  <c r="Q123" i="11"/>
  <c r="P123" i="11"/>
  <c r="O123" i="11"/>
  <c r="N123" i="11"/>
  <c r="M123" i="11"/>
  <c r="L123" i="11"/>
  <c r="K123" i="11"/>
  <c r="J123" i="11"/>
  <c r="I123" i="11"/>
  <c r="H123" i="11"/>
  <c r="G123" i="11"/>
  <c r="F123" i="11"/>
  <c r="E123" i="11"/>
  <c r="D123" i="11"/>
  <c r="Y122" i="11"/>
  <c r="X122" i="11"/>
  <c r="W122" i="11"/>
  <c r="V122" i="11"/>
  <c r="U122" i="11"/>
  <c r="T122" i="11"/>
  <c r="S122" i="11"/>
  <c r="R122" i="11"/>
  <c r="Q122" i="11"/>
  <c r="P122" i="11"/>
  <c r="O122" i="11"/>
  <c r="N122" i="11"/>
  <c r="M122" i="11"/>
  <c r="L122" i="11"/>
  <c r="K122" i="11"/>
  <c r="J122" i="11"/>
  <c r="I122" i="11"/>
  <c r="H122" i="11"/>
  <c r="G122" i="11"/>
  <c r="F122" i="11"/>
  <c r="E122" i="11"/>
  <c r="D122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M121" i="11"/>
  <c r="M117" i="11" s="1"/>
  <c r="L121" i="11"/>
  <c r="K121" i="11"/>
  <c r="J121" i="11"/>
  <c r="I121" i="11"/>
  <c r="H121" i="11"/>
  <c r="G121" i="11"/>
  <c r="F121" i="11"/>
  <c r="E121" i="11"/>
  <c r="D121" i="11"/>
  <c r="C121" i="11"/>
  <c r="B121" i="11"/>
  <c r="Y120" i="11"/>
  <c r="X120" i="11"/>
  <c r="W120" i="11"/>
  <c r="W117" i="11" s="1"/>
  <c r="V120" i="11"/>
  <c r="V117" i="11" s="1"/>
  <c r="U120" i="11"/>
  <c r="T120" i="11"/>
  <c r="T117" i="11" s="1"/>
  <c r="S120" i="11"/>
  <c r="R120" i="11"/>
  <c r="Q120" i="11"/>
  <c r="P120" i="11"/>
  <c r="O120" i="11"/>
  <c r="N120" i="11"/>
  <c r="M120" i="11"/>
  <c r="L120" i="11"/>
  <c r="K120" i="11"/>
  <c r="K117" i="11" s="1"/>
  <c r="J120" i="11"/>
  <c r="I120" i="11"/>
  <c r="I117" i="11" s="1"/>
  <c r="H120" i="11"/>
  <c r="G120" i="11"/>
  <c r="F120" i="11"/>
  <c r="E120" i="11"/>
  <c r="D120" i="11"/>
  <c r="C120" i="11"/>
  <c r="B120" i="11"/>
  <c r="Y119" i="11"/>
  <c r="X119" i="11"/>
  <c r="W119" i="11"/>
  <c r="V119" i="11"/>
  <c r="U119" i="11"/>
  <c r="U117" i="11" s="1"/>
  <c r="T119" i="11"/>
  <c r="S119" i="11"/>
  <c r="R119" i="11"/>
  <c r="Q119" i="11"/>
  <c r="P119" i="11"/>
  <c r="P117" i="11" s="1"/>
  <c r="O119" i="11"/>
  <c r="N119" i="11"/>
  <c r="M119" i="11"/>
  <c r="L119" i="11"/>
  <c r="K119" i="11"/>
  <c r="J119" i="11"/>
  <c r="I119" i="11"/>
  <c r="H119" i="11"/>
  <c r="G119" i="11"/>
  <c r="G117" i="11" s="1"/>
  <c r="F119" i="11"/>
  <c r="F117" i="11" s="1"/>
  <c r="E119" i="11"/>
  <c r="E117" i="11" s="1"/>
  <c r="D119" i="11"/>
  <c r="C119" i="11"/>
  <c r="B119" i="11"/>
  <c r="Y118" i="11"/>
  <c r="X118" i="11"/>
  <c r="X117" i="11" s="1"/>
  <c r="W118" i="11"/>
  <c r="V118" i="11"/>
  <c r="U118" i="11"/>
  <c r="T118" i="11"/>
  <c r="S118" i="11"/>
  <c r="S117" i="11" s="1"/>
  <c r="R118" i="11"/>
  <c r="R117" i="11" s="1"/>
  <c r="Q118" i="11"/>
  <c r="Q117" i="11" s="1"/>
  <c r="P118" i="11"/>
  <c r="O118" i="11"/>
  <c r="O117" i="11" s="1"/>
  <c r="N118" i="11"/>
  <c r="N117" i="11" s="1"/>
  <c r="M118" i="11"/>
  <c r="L118" i="11"/>
  <c r="L117" i="11" s="1"/>
  <c r="K118" i="11"/>
  <c r="J118" i="11"/>
  <c r="I118" i="11"/>
  <c r="H118" i="11"/>
  <c r="G118" i="11"/>
  <c r="F118" i="11"/>
  <c r="E118" i="11"/>
  <c r="D118" i="11"/>
  <c r="D117" i="11" s="1"/>
  <c r="C118" i="11"/>
  <c r="B118" i="11"/>
  <c r="Y117" i="11"/>
  <c r="J117" i="11"/>
  <c r="H117" i="11"/>
  <c r="Y115" i="11"/>
  <c r="X115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C115" i="11"/>
  <c r="B115" i="11"/>
  <c r="B100" i="11" s="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Y113" i="11"/>
  <c r="X113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C113" i="11"/>
  <c r="B113" i="11"/>
  <c r="Y112" i="11"/>
  <c r="X112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E112" i="11"/>
  <c r="D112" i="11"/>
  <c r="C112" i="11"/>
  <c r="B112" i="11"/>
  <c r="N111" i="11"/>
  <c r="K111" i="11"/>
  <c r="C111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Y109" i="11"/>
  <c r="X109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B108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Y106" i="11"/>
  <c r="X106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Y105" i="11"/>
  <c r="X105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D105" i="11"/>
  <c r="C105" i="11"/>
  <c r="C100" i="11" s="1"/>
  <c r="B105" i="11"/>
  <c r="Y104" i="11"/>
  <c r="X104" i="11"/>
  <c r="W104" i="11"/>
  <c r="V104" i="11"/>
  <c r="U104" i="11"/>
  <c r="T104" i="11"/>
  <c r="S104" i="11"/>
  <c r="R104" i="11"/>
  <c r="Q104" i="11"/>
  <c r="P104" i="11"/>
  <c r="P100" i="11" s="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Y103" i="11"/>
  <c r="Y100" i="11" s="1"/>
  <c r="X103" i="11"/>
  <c r="W103" i="11"/>
  <c r="W100" i="11" s="1"/>
  <c r="V103" i="11"/>
  <c r="U103" i="11"/>
  <c r="T103" i="11"/>
  <c r="S103" i="11"/>
  <c r="R103" i="11"/>
  <c r="Q103" i="11"/>
  <c r="P103" i="11"/>
  <c r="O103" i="11"/>
  <c r="N103" i="11"/>
  <c r="N100" i="11" s="1"/>
  <c r="M103" i="11"/>
  <c r="L103" i="11"/>
  <c r="L100" i="11" s="1"/>
  <c r="K103" i="11"/>
  <c r="J103" i="11"/>
  <c r="I103" i="11"/>
  <c r="H103" i="11"/>
  <c r="G103" i="11"/>
  <c r="F103" i="11"/>
  <c r="E103" i="11"/>
  <c r="D103" i="11"/>
  <c r="C103" i="11"/>
  <c r="B103" i="11"/>
  <c r="Y102" i="11"/>
  <c r="X102" i="11"/>
  <c r="X100" i="11" s="1"/>
  <c r="W102" i="11"/>
  <c r="V102" i="11"/>
  <c r="V100" i="11" s="1"/>
  <c r="U102" i="11"/>
  <c r="U100" i="11" s="1"/>
  <c r="T102" i="11"/>
  <c r="S102" i="11"/>
  <c r="S100" i="11" s="1"/>
  <c r="R102" i="11"/>
  <c r="Q102" i="11"/>
  <c r="P102" i="11"/>
  <c r="O102" i="11"/>
  <c r="N102" i="11"/>
  <c r="M102" i="11"/>
  <c r="L102" i="11"/>
  <c r="K102" i="11"/>
  <c r="J102" i="11"/>
  <c r="J100" i="11" s="1"/>
  <c r="I102" i="11"/>
  <c r="I100" i="11" s="1"/>
  <c r="H102" i="11"/>
  <c r="H100" i="11" s="1"/>
  <c r="G102" i="11"/>
  <c r="F102" i="11"/>
  <c r="E102" i="11"/>
  <c r="D102" i="11"/>
  <c r="C102" i="11"/>
  <c r="B102" i="11"/>
  <c r="Y101" i="11"/>
  <c r="X101" i="11"/>
  <c r="W101" i="11"/>
  <c r="V101" i="11"/>
  <c r="U101" i="11"/>
  <c r="T101" i="11"/>
  <c r="T100" i="11" s="1"/>
  <c r="S101" i="11"/>
  <c r="R101" i="11"/>
  <c r="R100" i="11" s="1"/>
  <c r="Q101" i="11"/>
  <c r="Q100" i="11" s="1"/>
  <c r="P101" i="11"/>
  <c r="O101" i="11"/>
  <c r="O100" i="11" s="1"/>
  <c r="N101" i="11"/>
  <c r="M101" i="11"/>
  <c r="L101" i="11"/>
  <c r="K101" i="11"/>
  <c r="J101" i="11"/>
  <c r="I101" i="11"/>
  <c r="H101" i="11"/>
  <c r="G101" i="11"/>
  <c r="G100" i="11" s="1"/>
  <c r="F101" i="11"/>
  <c r="F100" i="11" s="1"/>
  <c r="E101" i="11"/>
  <c r="E100" i="11" s="1"/>
  <c r="D101" i="11"/>
  <c r="D100" i="11" s="1"/>
  <c r="C101" i="11"/>
  <c r="B101" i="11"/>
  <c r="M100" i="11"/>
  <c r="K100" i="11"/>
  <c r="Y79" i="11"/>
  <c r="Y156" i="11" s="1"/>
  <c r="X79" i="11"/>
  <c r="X156" i="11" s="1"/>
  <c r="W79" i="11"/>
  <c r="W156" i="11" s="1"/>
  <c r="V79" i="11"/>
  <c r="V156" i="11" s="1"/>
  <c r="U79" i="11"/>
  <c r="U156" i="11" s="1"/>
  <c r="T79" i="11"/>
  <c r="T156" i="11" s="1"/>
  <c r="S79" i="11"/>
  <c r="S156" i="11" s="1"/>
  <c r="R79" i="11"/>
  <c r="R156" i="11" s="1"/>
  <c r="Q79" i="11"/>
  <c r="Q156" i="11" s="1"/>
  <c r="P79" i="11"/>
  <c r="P156" i="11" s="1"/>
  <c r="O79" i="11"/>
  <c r="O156" i="11" s="1"/>
  <c r="N79" i="11"/>
  <c r="N54" i="11" s="1"/>
  <c r="M79" i="11"/>
  <c r="M156" i="11" s="1"/>
  <c r="L79" i="11"/>
  <c r="L156" i="11" s="1"/>
  <c r="K79" i="11"/>
  <c r="K156" i="11" s="1"/>
  <c r="J79" i="11"/>
  <c r="J156" i="11" s="1"/>
  <c r="I79" i="11"/>
  <c r="I156" i="11" s="1"/>
  <c r="H79" i="11"/>
  <c r="H156" i="11" s="1"/>
  <c r="G79" i="11"/>
  <c r="G156" i="11" s="1"/>
  <c r="F79" i="11"/>
  <c r="F128" i="11" s="1"/>
  <c r="E79" i="11"/>
  <c r="E156" i="11" s="1"/>
  <c r="D79" i="11"/>
  <c r="D156" i="11" s="1"/>
  <c r="C79" i="11"/>
  <c r="B79" i="11"/>
  <c r="W54" i="11"/>
  <c r="W147" i="11" s="1"/>
  <c r="V54" i="11"/>
  <c r="V147" i="11" s="1"/>
  <c r="R54" i="11"/>
  <c r="R147" i="11" s="1"/>
  <c r="P54" i="11"/>
  <c r="P147" i="11" s="1"/>
  <c r="O54" i="11"/>
  <c r="O147" i="11" s="1"/>
  <c r="H54" i="11"/>
  <c r="H147" i="11" s="1"/>
  <c r="F54" i="11"/>
  <c r="F147" i="11" s="1"/>
  <c r="B54" i="11"/>
  <c r="B147" i="11" s="1"/>
  <c r="Y35" i="11"/>
  <c r="Y145" i="11" s="1"/>
  <c r="X35" i="11"/>
  <c r="X145" i="11" s="1"/>
  <c r="W35" i="11"/>
  <c r="W145" i="11" s="1"/>
  <c r="V35" i="11"/>
  <c r="V145" i="11" s="1"/>
  <c r="U35" i="11"/>
  <c r="U145" i="11" s="1"/>
  <c r="T35" i="11"/>
  <c r="T145" i="11" s="1"/>
  <c r="S35" i="11"/>
  <c r="S145" i="11" s="1"/>
  <c r="R35" i="11"/>
  <c r="R145" i="11" s="1"/>
  <c r="Q35" i="11"/>
  <c r="Q145" i="11" s="1"/>
  <c r="P35" i="11"/>
  <c r="P145" i="11" s="1"/>
  <c r="O35" i="11"/>
  <c r="O145" i="11" s="1"/>
  <c r="N35" i="11"/>
  <c r="N145" i="11" s="1"/>
  <c r="M35" i="11"/>
  <c r="M145" i="11" s="1"/>
  <c r="L35" i="11"/>
  <c r="L145" i="11" s="1"/>
  <c r="K35" i="11"/>
  <c r="J35" i="11"/>
  <c r="J145" i="11" s="1"/>
  <c r="I35" i="11"/>
  <c r="I145" i="11" s="1"/>
  <c r="H35" i="11"/>
  <c r="H145" i="11" s="1"/>
  <c r="G35" i="11"/>
  <c r="G5" i="11" s="1"/>
  <c r="F35" i="11"/>
  <c r="F145" i="11" s="1"/>
  <c r="E35" i="11"/>
  <c r="E145" i="11" s="1"/>
  <c r="D35" i="11"/>
  <c r="D145" i="11" s="1"/>
  <c r="C35" i="11"/>
  <c r="B35" i="11"/>
  <c r="B145" i="11" s="1"/>
  <c r="Y5" i="11"/>
  <c r="Y136" i="11" s="1"/>
  <c r="X5" i="11"/>
  <c r="X136" i="11" s="1"/>
  <c r="W5" i="11"/>
  <c r="W136" i="11" s="1"/>
  <c r="V5" i="11"/>
  <c r="V136" i="11" s="1"/>
  <c r="U5" i="11"/>
  <c r="U136" i="11" s="1"/>
  <c r="S5" i="11"/>
  <c r="S136" i="11" s="1"/>
  <c r="P5" i="11"/>
  <c r="P136" i="11" s="1"/>
  <c r="N5" i="11"/>
  <c r="N136" i="11" s="1"/>
  <c r="M5" i="11"/>
  <c r="M136" i="11" s="1"/>
  <c r="L5" i="11"/>
  <c r="L136" i="11" s="1"/>
  <c r="K5" i="11"/>
  <c r="K55" i="8" s="1"/>
  <c r="K100" i="4" s="1"/>
  <c r="J5" i="11"/>
  <c r="J136" i="11" s="1"/>
  <c r="I5" i="11"/>
  <c r="I136" i="11" s="1"/>
  <c r="H5" i="11"/>
  <c r="H136" i="11" s="1"/>
  <c r="C5" i="11"/>
  <c r="C136" i="11" s="1"/>
  <c r="B5" i="11"/>
  <c r="B136" i="11" s="1"/>
  <c r="V156" i="10"/>
  <c r="R156" i="10"/>
  <c r="Y155" i="10"/>
  <c r="X155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Y154" i="10"/>
  <c r="X154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Y153" i="10"/>
  <c r="X153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Y152" i="10"/>
  <c r="X152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Y151" i="10"/>
  <c r="X151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Y150" i="10"/>
  <c r="X150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Y149" i="10"/>
  <c r="X149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Y148" i="10"/>
  <c r="X148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Y147" i="10"/>
  <c r="X147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S145" i="10"/>
  <c r="O145" i="10"/>
  <c r="K145" i="10"/>
  <c r="G145" i="10"/>
  <c r="Y144" i="10"/>
  <c r="X144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Y143" i="10"/>
  <c r="X143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Y142" i="10"/>
  <c r="X142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Y141" i="10"/>
  <c r="X141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Y140" i="10"/>
  <c r="X140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Y139" i="10"/>
  <c r="X139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Y138" i="10"/>
  <c r="X138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Y137" i="10"/>
  <c r="X137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Y136" i="10"/>
  <c r="X136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Y131" i="10"/>
  <c r="X131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Y130" i="10"/>
  <c r="X130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Y129" i="10"/>
  <c r="X129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V128" i="10"/>
  <c r="J128" i="10"/>
  <c r="B128" i="10"/>
  <c r="Y127" i="10"/>
  <c r="X127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Y126" i="10"/>
  <c r="X126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Y125" i="10"/>
  <c r="X125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Y124" i="10"/>
  <c r="X124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Y123" i="10"/>
  <c r="Y117" i="10" s="1"/>
  <c r="X123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Y122" i="10"/>
  <c r="X122" i="10"/>
  <c r="W122" i="10"/>
  <c r="V122" i="10"/>
  <c r="U122" i="10"/>
  <c r="U117" i="10" s="1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D117" i="10" s="1"/>
  <c r="C122" i="10"/>
  <c r="B122" i="10"/>
  <c r="Y121" i="10"/>
  <c r="X121" i="10"/>
  <c r="W121" i="10"/>
  <c r="V121" i="10"/>
  <c r="U121" i="10"/>
  <c r="T121" i="10"/>
  <c r="S121" i="10"/>
  <c r="S117" i="10" s="1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B117" i="10" s="1"/>
  <c r="Y120" i="10"/>
  <c r="X120" i="10"/>
  <c r="X117" i="10" s="1"/>
  <c r="W120" i="10"/>
  <c r="V120" i="10"/>
  <c r="U120" i="10"/>
  <c r="T120" i="10"/>
  <c r="S120" i="10"/>
  <c r="R120" i="10"/>
  <c r="Q120" i="10"/>
  <c r="P120" i="10"/>
  <c r="O120" i="10"/>
  <c r="O117" i="10" s="1"/>
  <c r="N120" i="10"/>
  <c r="M120" i="10"/>
  <c r="M117" i="10" s="1"/>
  <c r="L120" i="10"/>
  <c r="K120" i="10"/>
  <c r="J120" i="10"/>
  <c r="I120" i="10"/>
  <c r="H120" i="10"/>
  <c r="G120" i="10"/>
  <c r="F120" i="10"/>
  <c r="E120" i="10"/>
  <c r="D120" i="10"/>
  <c r="C120" i="10"/>
  <c r="B120" i="10"/>
  <c r="Y119" i="10"/>
  <c r="X119" i="10"/>
  <c r="W119" i="10"/>
  <c r="V119" i="10"/>
  <c r="V117" i="10" s="1"/>
  <c r="U119" i="10"/>
  <c r="T119" i="10"/>
  <c r="T117" i="10" s="1"/>
  <c r="S119" i="10"/>
  <c r="R119" i="10"/>
  <c r="Q119" i="10"/>
  <c r="P119" i="10"/>
  <c r="O119" i="10"/>
  <c r="N119" i="10"/>
  <c r="M119" i="10"/>
  <c r="L119" i="10"/>
  <c r="K119" i="10"/>
  <c r="K117" i="10" s="1"/>
  <c r="J119" i="10"/>
  <c r="J117" i="10" s="1"/>
  <c r="I119" i="10"/>
  <c r="I117" i="10" s="1"/>
  <c r="H119" i="10"/>
  <c r="G119" i="10"/>
  <c r="F119" i="10"/>
  <c r="E119" i="10"/>
  <c r="D119" i="10"/>
  <c r="C119" i="10"/>
  <c r="B119" i="10"/>
  <c r="Y118" i="10"/>
  <c r="X118" i="10"/>
  <c r="W118" i="10"/>
  <c r="W117" i="10" s="1"/>
  <c r="V118" i="10"/>
  <c r="U118" i="10"/>
  <c r="T118" i="10"/>
  <c r="S118" i="10"/>
  <c r="R118" i="10"/>
  <c r="R117" i="10" s="1"/>
  <c r="Q118" i="10"/>
  <c r="Q117" i="10" s="1"/>
  <c r="P118" i="10"/>
  <c r="P117" i="10" s="1"/>
  <c r="O118" i="10"/>
  <c r="N118" i="10"/>
  <c r="M118" i="10"/>
  <c r="L118" i="10"/>
  <c r="K118" i="10"/>
  <c r="J118" i="10"/>
  <c r="I118" i="10"/>
  <c r="H118" i="10"/>
  <c r="H117" i="10" s="1"/>
  <c r="G118" i="10"/>
  <c r="G117" i="10" s="1"/>
  <c r="F118" i="10"/>
  <c r="F117" i="10" s="1"/>
  <c r="E118" i="10"/>
  <c r="E117" i="10" s="1"/>
  <c r="D118" i="10"/>
  <c r="C118" i="10"/>
  <c r="B118" i="10"/>
  <c r="N117" i="10"/>
  <c r="L117" i="10"/>
  <c r="C117" i="10"/>
  <c r="Y114" i="10"/>
  <c r="X114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Y113" i="10"/>
  <c r="X113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Y112" i="10"/>
  <c r="X112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S111" i="10"/>
  <c r="Y110" i="10"/>
  <c r="X110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Y109" i="10"/>
  <c r="X109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Y108" i="10"/>
  <c r="X108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Y107" i="10"/>
  <c r="X107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Y106" i="10"/>
  <c r="X106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C100" i="10" s="1"/>
  <c r="B106" i="10"/>
  <c r="Y105" i="10"/>
  <c r="X105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J100" i="10" s="1"/>
  <c r="I105" i="10"/>
  <c r="H105" i="10"/>
  <c r="G105" i="10"/>
  <c r="F105" i="10"/>
  <c r="E105" i="10"/>
  <c r="D105" i="10"/>
  <c r="C105" i="10"/>
  <c r="B105" i="10"/>
  <c r="Y104" i="10"/>
  <c r="Y100" i="10" s="1"/>
  <c r="X104" i="10"/>
  <c r="W104" i="10"/>
  <c r="W100" i="10" s="1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H100" i="10" s="1"/>
  <c r="G104" i="10"/>
  <c r="F104" i="10"/>
  <c r="E104" i="10"/>
  <c r="D104" i="10"/>
  <c r="C104" i="10"/>
  <c r="B104" i="10"/>
  <c r="Y103" i="10"/>
  <c r="X103" i="10"/>
  <c r="W103" i="10"/>
  <c r="V103" i="10"/>
  <c r="U103" i="10"/>
  <c r="U100" i="10" s="1"/>
  <c r="T103" i="10"/>
  <c r="S103" i="10"/>
  <c r="S100" i="10" s="1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D100" i="10" s="1"/>
  <c r="C103" i="10"/>
  <c r="B103" i="10"/>
  <c r="B100" i="10" s="1"/>
  <c r="Y102" i="10"/>
  <c r="X102" i="10"/>
  <c r="W102" i="10"/>
  <c r="V102" i="10"/>
  <c r="U102" i="10"/>
  <c r="T102" i="10"/>
  <c r="S102" i="10"/>
  <c r="R102" i="10"/>
  <c r="Q102" i="10"/>
  <c r="Q100" i="10" s="1"/>
  <c r="P102" i="10"/>
  <c r="P100" i="10" s="1"/>
  <c r="O102" i="10"/>
  <c r="O100" i="10" s="1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Y101" i="10"/>
  <c r="X101" i="10"/>
  <c r="X100" i="10" s="1"/>
  <c r="W101" i="10"/>
  <c r="V101" i="10"/>
  <c r="V100" i="10" s="1"/>
  <c r="U101" i="10"/>
  <c r="T101" i="10"/>
  <c r="S101" i="10"/>
  <c r="R101" i="10"/>
  <c r="Q101" i="10"/>
  <c r="P101" i="10"/>
  <c r="O101" i="10"/>
  <c r="N101" i="10"/>
  <c r="N100" i="10" s="1"/>
  <c r="M101" i="10"/>
  <c r="M100" i="10" s="1"/>
  <c r="L101" i="10"/>
  <c r="L100" i="10" s="1"/>
  <c r="K101" i="10"/>
  <c r="K100" i="10" s="1"/>
  <c r="J101" i="10"/>
  <c r="I101" i="10"/>
  <c r="H101" i="10"/>
  <c r="G101" i="10"/>
  <c r="F101" i="10"/>
  <c r="F100" i="10" s="1"/>
  <c r="E101" i="10"/>
  <c r="E100" i="10" s="1"/>
  <c r="D101" i="10"/>
  <c r="C101" i="10"/>
  <c r="B101" i="10"/>
  <c r="T100" i="10"/>
  <c r="R100" i="10"/>
  <c r="I100" i="10"/>
  <c r="G100" i="10"/>
  <c r="Y79" i="10"/>
  <c r="Y156" i="10" s="1"/>
  <c r="X79" i="10"/>
  <c r="X156" i="10" s="1"/>
  <c r="W79" i="10"/>
  <c r="W156" i="10" s="1"/>
  <c r="V79" i="10"/>
  <c r="U79" i="10"/>
  <c r="U156" i="10" s="1"/>
  <c r="T79" i="10"/>
  <c r="T156" i="10" s="1"/>
  <c r="S79" i="10"/>
  <c r="S156" i="10" s="1"/>
  <c r="R79" i="10"/>
  <c r="R128" i="10" s="1"/>
  <c r="Q79" i="10"/>
  <c r="Q156" i="10" s="1"/>
  <c r="P79" i="10"/>
  <c r="P156" i="10" s="1"/>
  <c r="O79" i="10"/>
  <c r="O156" i="10" s="1"/>
  <c r="N79" i="10"/>
  <c r="N156" i="10" s="1"/>
  <c r="M79" i="10"/>
  <c r="M156" i="10" s="1"/>
  <c r="L79" i="10"/>
  <c r="L156" i="10" s="1"/>
  <c r="K79" i="10"/>
  <c r="K156" i="10" s="1"/>
  <c r="J79" i="10"/>
  <c r="J156" i="10" s="1"/>
  <c r="I79" i="10"/>
  <c r="I156" i="10" s="1"/>
  <c r="H79" i="10"/>
  <c r="H156" i="10" s="1"/>
  <c r="G79" i="10"/>
  <c r="G156" i="10" s="1"/>
  <c r="F79" i="10"/>
  <c r="F156" i="10" s="1"/>
  <c r="E79" i="10"/>
  <c r="E156" i="10" s="1"/>
  <c r="D79" i="10"/>
  <c r="D156" i="10" s="1"/>
  <c r="C79" i="10"/>
  <c r="B79" i="10"/>
  <c r="Y35" i="10"/>
  <c r="Y145" i="10" s="1"/>
  <c r="X35" i="10"/>
  <c r="X145" i="10" s="1"/>
  <c r="W35" i="10"/>
  <c r="W145" i="10" s="1"/>
  <c r="V35" i="10"/>
  <c r="V145" i="10" s="1"/>
  <c r="U35" i="10"/>
  <c r="U145" i="10" s="1"/>
  <c r="T35" i="10"/>
  <c r="T145" i="10" s="1"/>
  <c r="S35" i="10"/>
  <c r="R35" i="10"/>
  <c r="R145" i="10" s="1"/>
  <c r="Q35" i="10"/>
  <c r="Q145" i="10" s="1"/>
  <c r="P35" i="10"/>
  <c r="P145" i="10" s="1"/>
  <c r="O35" i="10"/>
  <c r="O111" i="10" s="1"/>
  <c r="N35" i="10"/>
  <c r="N145" i="10" s="1"/>
  <c r="M35" i="10"/>
  <c r="M145" i="10" s="1"/>
  <c r="L35" i="10"/>
  <c r="L145" i="10" s="1"/>
  <c r="K35" i="10"/>
  <c r="K111" i="10" s="1"/>
  <c r="J35" i="10"/>
  <c r="J145" i="10" s="1"/>
  <c r="I35" i="10"/>
  <c r="I145" i="10" s="1"/>
  <c r="H35" i="10"/>
  <c r="H145" i="10" s="1"/>
  <c r="G35" i="10"/>
  <c r="G111" i="10" s="1"/>
  <c r="F35" i="10"/>
  <c r="F145" i="10" s="1"/>
  <c r="E35" i="10"/>
  <c r="E145" i="10" s="1"/>
  <c r="D35" i="10"/>
  <c r="D145" i="10" s="1"/>
  <c r="C35" i="10"/>
  <c r="C111" i="10" s="1"/>
  <c r="B35" i="10"/>
  <c r="B145" i="10" s="1"/>
  <c r="Y155" i="9"/>
  <c r="X155" i="9"/>
  <c r="W155" i="9"/>
  <c r="V155" i="9"/>
  <c r="U155" i="9"/>
  <c r="T155" i="9"/>
  <c r="S155" i="9"/>
  <c r="R155" i="9"/>
  <c r="Q155" i="9"/>
  <c r="P155" i="9"/>
  <c r="O155" i="9"/>
  <c r="N155" i="9"/>
  <c r="M155" i="9"/>
  <c r="L155" i="9"/>
  <c r="K155" i="9"/>
  <c r="J155" i="9"/>
  <c r="I155" i="9"/>
  <c r="H155" i="9"/>
  <c r="G155" i="9"/>
  <c r="F155" i="9"/>
  <c r="E155" i="9"/>
  <c r="D155" i="9"/>
  <c r="C155" i="9"/>
  <c r="B155" i="9"/>
  <c r="Y154" i="9"/>
  <c r="X154" i="9"/>
  <c r="W154" i="9"/>
  <c r="V154" i="9"/>
  <c r="U154" i="9"/>
  <c r="T154" i="9"/>
  <c r="S154" i="9"/>
  <c r="R154" i="9"/>
  <c r="Q154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B154" i="9"/>
  <c r="Y153" i="9"/>
  <c r="X153" i="9"/>
  <c r="W153" i="9"/>
  <c r="V153" i="9"/>
  <c r="U153" i="9"/>
  <c r="T153" i="9"/>
  <c r="S153" i="9"/>
  <c r="R153" i="9"/>
  <c r="Q153" i="9"/>
  <c r="P153" i="9"/>
  <c r="O153" i="9"/>
  <c r="N153" i="9"/>
  <c r="M153" i="9"/>
  <c r="L153" i="9"/>
  <c r="K153" i="9"/>
  <c r="J153" i="9"/>
  <c r="I153" i="9"/>
  <c r="H153" i="9"/>
  <c r="G153" i="9"/>
  <c r="F153" i="9"/>
  <c r="E153" i="9"/>
  <c r="D153" i="9"/>
  <c r="C153" i="9"/>
  <c r="B153" i="9"/>
  <c r="Y152" i="9"/>
  <c r="X152" i="9"/>
  <c r="W152" i="9"/>
  <c r="V152" i="9"/>
  <c r="U152" i="9"/>
  <c r="T152" i="9"/>
  <c r="S152" i="9"/>
  <c r="R152" i="9"/>
  <c r="Q152" i="9"/>
  <c r="P152" i="9"/>
  <c r="O152" i="9"/>
  <c r="N152" i="9"/>
  <c r="M152" i="9"/>
  <c r="L152" i="9"/>
  <c r="K152" i="9"/>
  <c r="J152" i="9"/>
  <c r="I152" i="9"/>
  <c r="H152" i="9"/>
  <c r="G152" i="9"/>
  <c r="F152" i="9"/>
  <c r="E152" i="9"/>
  <c r="D152" i="9"/>
  <c r="C152" i="9"/>
  <c r="B152" i="9"/>
  <c r="Y151" i="9"/>
  <c r="X151" i="9"/>
  <c r="W151" i="9"/>
  <c r="V151" i="9"/>
  <c r="U151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D151" i="9"/>
  <c r="C151" i="9"/>
  <c r="B151" i="9"/>
  <c r="Y150" i="9"/>
  <c r="X150" i="9"/>
  <c r="W150" i="9"/>
  <c r="V150" i="9"/>
  <c r="U150" i="9"/>
  <c r="T150" i="9"/>
  <c r="S150" i="9"/>
  <c r="R150" i="9"/>
  <c r="Q150" i="9"/>
  <c r="P150" i="9"/>
  <c r="O150" i="9"/>
  <c r="N150" i="9"/>
  <c r="M150" i="9"/>
  <c r="L150" i="9"/>
  <c r="K150" i="9"/>
  <c r="J150" i="9"/>
  <c r="I150" i="9"/>
  <c r="H150" i="9"/>
  <c r="G150" i="9"/>
  <c r="F150" i="9"/>
  <c r="E150" i="9"/>
  <c r="D150" i="9"/>
  <c r="C150" i="9"/>
  <c r="B150" i="9"/>
  <c r="Y149" i="9"/>
  <c r="X149" i="9"/>
  <c r="W149" i="9"/>
  <c r="V149" i="9"/>
  <c r="U149" i="9"/>
  <c r="T149" i="9"/>
  <c r="S149" i="9"/>
  <c r="R149" i="9"/>
  <c r="Q149" i="9"/>
  <c r="P149" i="9"/>
  <c r="O149" i="9"/>
  <c r="N149" i="9"/>
  <c r="M149" i="9"/>
  <c r="L149" i="9"/>
  <c r="K149" i="9"/>
  <c r="J149" i="9"/>
  <c r="I149" i="9"/>
  <c r="H149" i="9"/>
  <c r="G149" i="9"/>
  <c r="F149" i="9"/>
  <c r="E149" i="9"/>
  <c r="D149" i="9"/>
  <c r="C149" i="9"/>
  <c r="B149" i="9"/>
  <c r="Y148" i="9"/>
  <c r="X148" i="9"/>
  <c r="W148" i="9"/>
  <c r="V148" i="9"/>
  <c r="U148" i="9"/>
  <c r="T148" i="9"/>
  <c r="S148" i="9"/>
  <c r="R148" i="9"/>
  <c r="Q148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D148" i="9"/>
  <c r="C148" i="9"/>
  <c r="B148" i="9"/>
  <c r="K145" i="9"/>
  <c r="Y144" i="9"/>
  <c r="X144" i="9"/>
  <c r="W144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B144" i="9"/>
  <c r="Y143" i="9"/>
  <c r="X143" i="9"/>
  <c r="W143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B143" i="9"/>
  <c r="Y142" i="9"/>
  <c r="X142" i="9"/>
  <c r="W142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Y141" i="9"/>
  <c r="X141" i="9"/>
  <c r="W141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K136" i="9" s="1"/>
  <c r="J141" i="9"/>
  <c r="I141" i="9"/>
  <c r="H141" i="9"/>
  <c r="G141" i="9"/>
  <c r="F141" i="9"/>
  <c r="E141" i="9"/>
  <c r="D141" i="9"/>
  <c r="C141" i="9"/>
  <c r="B141" i="9"/>
  <c r="Y140" i="9"/>
  <c r="X140" i="9"/>
  <c r="W140" i="9"/>
  <c r="V140" i="9"/>
  <c r="U140" i="9"/>
  <c r="T140" i="9"/>
  <c r="S140" i="9"/>
  <c r="R140" i="9"/>
  <c r="Q140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Y139" i="9"/>
  <c r="X139" i="9"/>
  <c r="W139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B139" i="9"/>
  <c r="Y138" i="9"/>
  <c r="X138" i="9"/>
  <c r="W138" i="9"/>
  <c r="V138" i="9"/>
  <c r="U138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B138" i="9"/>
  <c r="Y137" i="9"/>
  <c r="X137" i="9"/>
  <c r="W137" i="9"/>
  <c r="V137" i="9"/>
  <c r="U137" i="9"/>
  <c r="T137" i="9"/>
  <c r="S137" i="9"/>
  <c r="R137" i="9"/>
  <c r="Q137" i="9"/>
  <c r="P137" i="9"/>
  <c r="O137" i="9"/>
  <c r="N137" i="9"/>
  <c r="M137" i="9"/>
  <c r="L137" i="9"/>
  <c r="K137" i="9"/>
  <c r="J137" i="9"/>
  <c r="I137" i="9"/>
  <c r="H137" i="9"/>
  <c r="G137" i="9"/>
  <c r="G136" i="9" s="1"/>
  <c r="F137" i="9"/>
  <c r="E137" i="9"/>
  <c r="D137" i="9"/>
  <c r="C137" i="9"/>
  <c r="B137" i="9"/>
  <c r="Y131" i="9"/>
  <c r="X131" i="9"/>
  <c r="W131" i="9"/>
  <c r="V131" i="9"/>
  <c r="U131" i="9"/>
  <c r="T131" i="9"/>
  <c r="S131" i="9"/>
  <c r="R131" i="9"/>
  <c r="Q131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C131" i="9"/>
  <c r="B131" i="9"/>
  <c r="Y130" i="9"/>
  <c r="X130" i="9"/>
  <c r="W130" i="9"/>
  <c r="V130" i="9"/>
  <c r="U130" i="9"/>
  <c r="T130" i="9"/>
  <c r="S130" i="9"/>
  <c r="R130" i="9"/>
  <c r="Q130" i="9"/>
  <c r="P130" i="9"/>
  <c r="O130" i="9"/>
  <c r="N130" i="9"/>
  <c r="M130" i="9"/>
  <c r="L130" i="9"/>
  <c r="K130" i="9"/>
  <c r="J130" i="9"/>
  <c r="I130" i="9"/>
  <c r="I117" i="9" s="1"/>
  <c r="H130" i="9"/>
  <c r="G130" i="9"/>
  <c r="G117" i="9" s="1"/>
  <c r="F130" i="9"/>
  <c r="E130" i="9"/>
  <c r="D130" i="9"/>
  <c r="C130" i="9"/>
  <c r="B130" i="9"/>
  <c r="Y129" i="9"/>
  <c r="X129" i="9"/>
  <c r="W129" i="9"/>
  <c r="V129" i="9"/>
  <c r="U129" i="9"/>
  <c r="T129" i="9"/>
  <c r="S129" i="9"/>
  <c r="R129" i="9"/>
  <c r="Q129" i="9"/>
  <c r="P129" i="9"/>
  <c r="O129" i="9"/>
  <c r="N129" i="9"/>
  <c r="M129" i="9"/>
  <c r="L129" i="9"/>
  <c r="K129" i="9"/>
  <c r="J129" i="9"/>
  <c r="I129" i="9"/>
  <c r="H129" i="9"/>
  <c r="G129" i="9"/>
  <c r="F129" i="9"/>
  <c r="E129" i="9"/>
  <c r="E117" i="9" s="1"/>
  <c r="D129" i="9"/>
  <c r="C129" i="9"/>
  <c r="B129" i="9"/>
  <c r="O128" i="9"/>
  <c r="N128" i="9"/>
  <c r="Y127" i="9"/>
  <c r="X127" i="9"/>
  <c r="W127" i="9"/>
  <c r="V127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Y126" i="9"/>
  <c r="X126" i="9"/>
  <c r="W126" i="9"/>
  <c r="V126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C126" i="9"/>
  <c r="B126" i="9"/>
  <c r="Y125" i="9"/>
  <c r="X125" i="9"/>
  <c r="W125" i="9"/>
  <c r="V125" i="9"/>
  <c r="U125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B125" i="9"/>
  <c r="Y124" i="9"/>
  <c r="X124" i="9"/>
  <c r="W124" i="9"/>
  <c r="V124" i="9"/>
  <c r="U124" i="9"/>
  <c r="T124" i="9"/>
  <c r="S124" i="9"/>
  <c r="R124" i="9"/>
  <c r="Q124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B124" i="9"/>
  <c r="Y123" i="9"/>
  <c r="X123" i="9"/>
  <c r="W123" i="9"/>
  <c r="V123" i="9"/>
  <c r="U123" i="9"/>
  <c r="T123" i="9"/>
  <c r="S123" i="9"/>
  <c r="R123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C123" i="9"/>
  <c r="B123" i="9"/>
  <c r="Y122" i="9"/>
  <c r="X122" i="9"/>
  <c r="W122" i="9"/>
  <c r="V122" i="9"/>
  <c r="U122" i="9"/>
  <c r="T122" i="9"/>
  <c r="S122" i="9"/>
  <c r="R122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B122" i="9"/>
  <c r="Y121" i="9"/>
  <c r="X121" i="9"/>
  <c r="W121" i="9"/>
  <c r="W117" i="9" s="1"/>
  <c r="V121" i="9"/>
  <c r="U121" i="9"/>
  <c r="T121" i="9"/>
  <c r="S121" i="9"/>
  <c r="R121" i="9"/>
  <c r="Q121" i="9"/>
  <c r="P121" i="9"/>
  <c r="O121" i="9"/>
  <c r="N121" i="9"/>
  <c r="M121" i="9"/>
  <c r="L121" i="9"/>
  <c r="K121" i="9"/>
  <c r="J121" i="9"/>
  <c r="I121" i="9"/>
  <c r="H121" i="9"/>
  <c r="G121" i="9"/>
  <c r="F121" i="9"/>
  <c r="E121" i="9"/>
  <c r="D121" i="9"/>
  <c r="C121" i="9"/>
  <c r="B121" i="9"/>
  <c r="Y120" i="9"/>
  <c r="X120" i="9"/>
  <c r="W120" i="9"/>
  <c r="V120" i="9"/>
  <c r="V117" i="9" s="1"/>
  <c r="U120" i="9"/>
  <c r="U117" i="9" s="1"/>
  <c r="T120" i="9"/>
  <c r="T117" i="9" s="1"/>
  <c r="S120" i="9"/>
  <c r="S117" i="9" s="1"/>
  <c r="R120" i="9"/>
  <c r="Q120" i="9"/>
  <c r="P120" i="9"/>
  <c r="O120" i="9"/>
  <c r="N120" i="9"/>
  <c r="M120" i="9"/>
  <c r="L120" i="9"/>
  <c r="K120" i="9"/>
  <c r="J120" i="9"/>
  <c r="J117" i="9" s="1"/>
  <c r="I120" i="9"/>
  <c r="H120" i="9"/>
  <c r="H117" i="9" s="1"/>
  <c r="G120" i="9"/>
  <c r="F120" i="9"/>
  <c r="E120" i="9"/>
  <c r="D120" i="9"/>
  <c r="C120" i="9"/>
  <c r="B120" i="9"/>
  <c r="Y119" i="9"/>
  <c r="X119" i="9"/>
  <c r="W119" i="9"/>
  <c r="V119" i="9"/>
  <c r="U119" i="9"/>
  <c r="T119" i="9"/>
  <c r="S119" i="9"/>
  <c r="R119" i="9"/>
  <c r="R117" i="9" s="1"/>
  <c r="Q119" i="9"/>
  <c r="Q117" i="9" s="1"/>
  <c r="P119" i="9"/>
  <c r="P117" i="9" s="1"/>
  <c r="O119" i="9"/>
  <c r="N119" i="9"/>
  <c r="M119" i="9"/>
  <c r="L119" i="9"/>
  <c r="K119" i="9"/>
  <c r="J119" i="9"/>
  <c r="I119" i="9"/>
  <c r="H119" i="9"/>
  <c r="G119" i="9"/>
  <c r="F119" i="9"/>
  <c r="F117" i="9" s="1"/>
  <c r="E119" i="9"/>
  <c r="D119" i="9"/>
  <c r="D117" i="9" s="1"/>
  <c r="C119" i="9"/>
  <c r="C117" i="9" s="1"/>
  <c r="B119" i="9"/>
  <c r="Y118" i="9"/>
  <c r="Y117" i="9" s="1"/>
  <c r="X118" i="9"/>
  <c r="W118" i="9"/>
  <c r="V118" i="9"/>
  <c r="U118" i="9"/>
  <c r="T118" i="9"/>
  <c r="S118" i="9"/>
  <c r="R118" i="9"/>
  <c r="Q118" i="9"/>
  <c r="P118" i="9"/>
  <c r="O118" i="9"/>
  <c r="O117" i="9" s="1"/>
  <c r="N118" i="9"/>
  <c r="N117" i="9" s="1"/>
  <c r="M118" i="9"/>
  <c r="M117" i="9" s="1"/>
  <c r="L118" i="9"/>
  <c r="L117" i="9" s="1"/>
  <c r="K118" i="9"/>
  <c r="K117" i="9" s="1"/>
  <c r="J118" i="9"/>
  <c r="I118" i="9"/>
  <c r="H118" i="9"/>
  <c r="G118" i="9"/>
  <c r="F118" i="9"/>
  <c r="E118" i="9"/>
  <c r="D118" i="9"/>
  <c r="C118" i="9"/>
  <c r="B118" i="9"/>
  <c r="B117" i="9" s="1"/>
  <c r="X117" i="9"/>
  <c r="Y114" i="9"/>
  <c r="X114" i="9"/>
  <c r="W114" i="9"/>
  <c r="V114" i="9"/>
  <c r="U114" i="9"/>
  <c r="T114" i="9"/>
  <c r="S114" i="9"/>
  <c r="R114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B114" i="9"/>
  <c r="Y113" i="9"/>
  <c r="X113" i="9"/>
  <c r="W113" i="9"/>
  <c r="V113" i="9"/>
  <c r="U113" i="9"/>
  <c r="T113" i="9"/>
  <c r="S113" i="9"/>
  <c r="R113" i="9"/>
  <c r="Q113" i="9"/>
  <c r="P113" i="9"/>
  <c r="O113" i="9"/>
  <c r="N113" i="9"/>
  <c r="M113" i="9"/>
  <c r="L113" i="9"/>
  <c r="K113" i="9"/>
  <c r="J113" i="9"/>
  <c r="I113" i="9"/>
  <c r="H113" i="9"/>
  <c r="G113" i="9"/>
  <c r="F113" i="9"/>
  <c r="E113" i="9"/>
  <c r="D113" i="9"/>
  <c r="C113" i="9"/>
  <c r="B113" i="9"/>
  <c r="Y112" i="9"/>
  <c r="X112" i="9"/>
  <c r="W112" i="9"/>
  <c r="V112" i="9"/>
  <c r="U112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K111" i="9"/>
  <c r="Y110" i="9"/>
  <c r="X110" i="9"/>
  <c r="W110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B110" i="9"/>
  <c r="Y109" i="9"/>
  <c r="X109" i="9"/>
  <c r="W109" i="9"/>
  <c r="V109" i="9"/>
  <c r="U109" i="9"/>
  <c r="T109" i="9"/>
  <c r="S109" i="9"/>
  <c r="R109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Y108" i="9"/>
  <c r="X108" i="9"/>
  <c r="W108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Y107" i="9"/>
  <c r="X107" i="9"/>
  <c r="W107" i="9"/>
  <c r="V107" i="9"/>
  <c r="U107" i="9"/>
  <c r="T107" i="9"/>
  <c r="S107" i="9"/>
  <c r="R107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Y106" i="9"/>
  <c r="X106" i="9"/>
  <c r="W106" i="9"/>
  <c r="V106" i="9"/>
  <c r="U106" i="9"/>
  <c r="T106" i="9"/>
  <c r="S106" i="9"/>
  <c r="R106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Y105" i="9"/>
  <c r="X105" i="9"/>
  <c r="W105" i="9"/>
  <c r="V105" i="9"/>
  <c r="U105" i="9"/>
  <c r="T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Y104" i="9"/>
  <c r="X104" i="9"/>
  <c r="W104" i="9"/>
  <c r="V104" i="9"/>
  <c r="U104" i="9"/>
  <c r="T104" i="9"/>
  <c r="S104" i="9"/>
  <c r="R104" i="9"/>
  <c r="Q104" i="9"/>
  <c r="P104" i="9"/>
  <c r="O104" i="9"/>
  <c r="N104" i="9"/>
  <c r="M104" i="9"/>
  <c r="L104" i="9"/>
  <c r="K104" i="9"/>
  <c r="J104" i="9"/>
  <c r="I104" i="9"/>
  <c r="H104" i="9"/>
  <c r="G104" i="9"/>
  <c r="F104" i="9"/>
  <c r="E104" i="9"/>
  <c r="D104" i="9"/>
  <c r="C104" i="9"/>
  <c r="B104" i="9"/>
  <c r="Y103" i="9"/>
  <c r="Y100" i="9" s="1"/>
  <c r="X103" i="9"/>
  <c r="W103" i="9"/>
  <c r="V103" i="9"/>
  <c r="U103" i="9"/>
  <c r="T103" i="9"/>
  <c r="S103" i="9"/>
  <c r="R103" i="9"/>
  <c r="Q103" i="9"/>
  <c r="P103" i="9"/>
  <c r="P100" i="9" s="1"/>
  <c r="O103" i="9"/>
  <c r="N103" i="9"/>
  <c r="N100" i="9" s="1"/>
  <c r="M103" i="9"/>
  <c r="L103" i="9"/>
  <c r="K103" i="9"/>
  <c r="J103" i="9"/>
  <c r="I103" i="9"/>
  <c r="H103" i="9"/>
  <c r="G103" i="9"/>
  <c r="F103" i="9"/>
  <c r="E103" i="9"/>
  <c r="D103" i="9"/>
  <c r="C103" i="9"/>
  <c r="B103" i="9"/>
  <c r="Y102" i="9"/>
  <c r="X102" i="9"/>
  <c r="X100" i="9" s="1"/>
  <c r="W102" i="9"/>
  <c r="W100" i="9" s="1"/>
  <c r="V102" i="9"/>
  <c r="V100" i="9" s="1"/>
  <c r="U102" i="9"/>
  <c r="T102" i="9"/>
  <c r="S102" i="9"/>
  <c r="R102" i="9"/>
  <c r="Q102" i="9"/>
  <c r="P102" i="9"/>
  <c r="O102" i="9"/>
  <c r="N102" i="9"/>
  <c r="M102" i="9"/>
  <c r="L102" i="9"/>
  <c r="L100" i="9" s="1"/>
  <c r="K102" i="9"/>
  <c r="J102" i="9"/>
  <c r="J100" i="9" s="1"/>
  <c r="I102" i="9"/>
  <c r="I100" i="9" s="1"/>
  <c r="H102" i="9"/>
  <c r="G102" i="9"/>
  <c r="G100" i="9" s="1"/>
  <c r="F102" i="9"/>
  <c r="E102" i="9"/>
  <c r="D102" i="9"/>
  <c r="C102" i="9"/>
  <c r="B102" i="9"/>
  <c r="Y101" i="9"/>
  <c r="X101" i="9"/>
  <c r="W101" i="9"/>
  <c r="V101" i="9"/>
  <c r="U101" i="9"/>
  <c r="U100" i="9" s="1"/>
  <c r="T101" i="9"/>
  <c r="T100" i="9" s="1"/>
  <c r="S101" i="9"/>
  <c r="S100" i="9" s="1"/>
  <c r="R101" i="9"/>
  <c r="R100" i="9" s="1"/>
  <c r="Q101" i="9"/>
  <c r="Q100" i="9" s="1"/>
  <c r="P101" i="9"/>
  <c r="O101" i="9"/>
  <c r="N101" i="9"/>
  <c r="M101" i="9"/>
  <c r="L101" i="9"/>
  <c r="K101" i="9"/>
  <c r="J101" i="9"/>
  <c r="I101" i="9"/>
  <c r="H101" i="9"/>
  <c r="H100" i="9" s="1"/>
  <c r="G101" i="9"/>
  <c r="F101" i="9"/>
  <c r="F100" i="9" s="1"/>
  <c r="E101" i="9"/>
  <c r="E100" i="9" s="1"/>
  <c r="D101" i="9"/>
  <c r="C101" i="9"/>
  <c r="C100" i="9" s="1"/>
  <c r="B101" i="9"/>
  <c r="O100" i="9"/>
  <c r="M100" i="9"/>
  <c r="K100" i="9"/>
  <c r="D100" i="9"/>
  <c r="B100" i="9"/>
  <c r="Y79" i="9"/>
  <c r="Y156" i="9" s="1"/>
  <c r="X79" i="9"/>
  <c r="X156" i="9" s="1"/>
  <c r="W79" i="9"/>
  <c r="W156" i="9" s="1"/>
  <c r="V79" i="9"/>
  <c r="V128" i="9" s="1"/>
  <c r="U79" i="9"/>
  <c r="U156" i="9" s="1"/>
  <c r="T79" i="9"/>
  <c r="T156" i="9" s="1"/>
  <c r="S79" i="9"/>
  <c r="S156" i="9" s="1"/>
  <c r="R79" i="9"/>
  <c r="R128" i="9" s="1"/>
  <c r="Q79" i="9"/>
  <c r="Q156" i="9" s="1"/>
  <c r="P79" i="9"/>
  <c r="P156" i="9" s="1"/>
  <c r="O79" i="9"/>
  <c r="O156" i="9" s="1"/>
  <c r="N79" i="9"/>
  <c r="N156" i="9" s="1"/>
  <c r="M79" i="9"/>
  <c r="M156" i="9" s="1"/>
  <c r="L79" i="9"/>
  <c r="L156" i="9" s="1"/>
  <c r="K79" i="9"/>
  <c r="K156" i="9" s="1"/>
  <c r="K147" i="9" s="1"/>
  <c r="J79" i="9"/>
  <c r="J128" i="9" s="1"/>
  <c r="I79" i="9"/>
  <c r="I156" i="9" s="1"/>
  <c r="I147" i="9" s="1"/>
  <c r="H79" i="9"/>
  <c r="H156" i="9" s="1"/>
  <c r="G79" i="9"/>
  <c r="G156" i="9" s="1"/>
  <c r="F79" i="9"/>
  <c r="F128" i="9" s="1"/>
  <c r="E79" i="9"/>
  <c r="E156" i="9" s="1"/>
  <c r="D79" i="9"/>
  <c r="D156" i="9" s="1"/>
  <c r="C79" i="9"/>
  <c r="C156" i="9" s="1"/>
  <c r="B79" i="9"/>
  <c r="B156" i="10" s="1"/>
  <c r="Y35" i="9"/>
  <c r="Y145" i="9" s="1"/>
  <c r="X35" i="9"/>
  <c r="X145" i="9" s="1"/>
  <c r="W35" i="9"/>
  <c r="W145" i="9" s="1"/>
  <c r="V35" i="9"/>
  <c r="V145" i="9" s="1"/>
  <c r="U35" i="9"/>
  <c r="U145" i="9" s="1"/>
  <c r="T35" i="9"/>
  <c r="T145" i="9" s="1"/>
  <c r="S35" i="9"/>
  <c r="S145" i="9" s="1"/>
  <c r="R35" i="9"/>
  <c r="R145" i="9" s="1"/>
  <c r="Q35" i="9"/>
  <c r="Q145" i="9" s="1"/>
  <c r="P35" i="9"/>
  <c r="P145" i="9" s="1"/>
  <c r="O35" i="9"/>
  <c r="O145" i="9" s="1"/>
  <c r="N35" i="9"/>
  <c r="N145" i="9" s="1"/>
  <c r="M35" i="9"/>
  <c r="M145" i="9" s="1"/>
  <c r="L35" i="9"/>
  <c r="L145" i="9" s="1"/>
  <c r="K35" i="9"/>
  <c r="J35" i="9"/>
  <c r="J145" i="9" s="1"/>
  <c r="I35" i="9"/>
  <c r="I145" i="9" s="1"/>
  <c r="H35" i="9"/>
  <c r="H145" i="9" s="1"/>
  <c r="G35" i="9"/>
  <c r="G145" i="9" s="1"/>
  <c r="F35" i="9"/>
  <c r="F145" i="9" s="1"/>
  <c r="E35" i="9"/>
  <c r="E145" i="9" s="1"/>
  <c r="E136" i="9" s="1"/>
  <c r="D35" i="9"/>
  <c r="D145" i="9" s="1"/>
  <c r="C35" i="9"/>
  <c r="C145" i="9" s="1"/>
  <c r="B35" i="9"/>
  <c r="B145" i="9" s="1"/>
  <c r="Y64" i="8"/>
  <c r="X64" i="8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B64" i="8"/>
  <c r="Y63" i="8"/>
  <c r="X63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Y62" i="8"/>
  <c r="X62" i="8"/>
  <c r="W62" i="8"/>
  <c r="V62" i="8"/>
  <c r="U62" i="8"/>
  <c r="T62" i="8"/>
  <c r="S62" i="8"/>
  <c r="R62" i="8"/>
  <c r="Q62" i="8"/>
  <c r="P62" i="8"/>
  <c r="O62" i="8"/>
  <c r="N62" i="8"/>
  <c r="M62" i="8"/>
  <c r="L62" i="8"/>
  <c r="K62" i="8"/>
  <c r="J62" i="8"/>
  <c r="I62" i="8"/>
  <c r="H62" i="8"/>
  <c r="G62" i="8"/>
  <c r="F62" i="8"/>
  <c r="E62" i="8"/>
  <c r="D62" i="8"/>
  <c r="B62" i="8"/>
  <c r="J58" i="8"/>
  <c r="G58" i="8"/>
  <c r="F58" i="8"/>
  <c r="B58" i="8"/>
  <c r="W56" i="8"/>
  <c r="O56" i="8"/>
  <c r="O101" i="4" s="1"/>
  <c r="F56" i="8"/>
  <c r="B56" i="8"/>
  <c r="Y55" i="8"/>
  <c r="X55" i="8"/>
  <c r="W55" i="8"/>
  <c r="W54" i="8" s="1"/>
  <c r="W99" i="4" s="1"/>
  <c r="V55" i="8"/>
  <c r="U55" i="8"/>
  <c r="U100" i="4" s="1"/>
  <c r="S55" i="8"/>
  <c r="S100" i="4" s="1"/>
  <c r="P55" i="8"/>
  <c r="N55" i="8"/>
  <c r="N100" i="4" s="1"/>
  <c r="M55" i="8"/>
  <c r="M100" i="4" s="1"/>
  <c r="J55" i="8"/>
  <c r="J100" i="4" s="1"/>
  <c r="I55" i="8"/>
  <c r="I100" i="4" s="1"/>
  <c r="H55" i="8"/>
  <c r="C55" i="8"/>
  <c r="C100" i="4" s="1"/>
  <c r="B55" i="8"/>
  <c r="B100" i="4" s="1"/>
  <c r="Y53" i="8"/>
  <c r="Y39" i="7" s="1"/>
  <c r="X53" i="8"/>
  <c r="W53" i="8"/>
  <c r="W39" i="7" s="1"/>
  <c r="V53" i="8"/>
  <c r="V39" i="7" s="1"/>
  <c r="U53" i="8"/>
  <c r="U39" i="7" s="1"/>
  <c r="T53" i="8"/>
  <c r="S53" i="8"/>
  <c r="S39" i="7" s="1"/>
  <c r="R53" i="8"/>
  <c r="R39" i="7" s="1"/>
  <c r="Q53" i="8"/>
  <c r="Q39" i="7" s="1"/>
  <c r="P53" i="8"/>
  <c r="P39" i="7" s="1"/>
  <c r="O53" i="8"/>
  <c r="O39" i="7" s="1"/>
  <c r="N53" i="8"/>
  <c r="N39" i="7" s="1"/>
  <c r="M53" i="8"/>
  <c r="L53" i="8"/>
  <c r="K53" i="8"/>
  <c r="J53" i="8"/>
  <c r="J39" i="7" s="1"/>
  <c r="I53" i="8"/>
  <c r="H53" i="8"/>
  <c r="G53" i="8"/>
  <c r="G39" i="7" s="1"/>
  <c r="F53" i="8"/>
  <c r="F39" i="7" s="1"/>
  <c r="E53" i="8"/>
  <c r="E39" i="7" s="1"/>
  <c r="D53" i="8"/>
  <c r="D39" i="7" s="1"/>
  <c r="C53" i="8"/>
  <c r="C39" i="7" s="1"/>
  <c r="B53" i="8"/>
  <c r="B39" i="7" s="1"/>
  <c r="W52" i="8"/>
  <c r="W51" i="8" s="1"/>
  <c r="H52" i="8"/>
  <c r="H51" i="8" s="1"/>
  <c r="Y49" i="8"/>
  <c r="Y67" i="8" s="1"/>
  <c r="Y156" i="4" s="1"/>
  <c r="X49" i="8"/>
  <c r="X67" i="8" s="1"/>
  <c r="X156" i="4" s="1"/>
  <c r="W49" i="8"/>
  <c r="W67" i="8" s="1"/>
  <c r="W156" i="4" s="1"/>
  <c r="V49" i="8"/>
  <c r="V67" i="8" s="1"/>
  <c r="V156" i="4" s="1"/>
  <c r="U49" i="8"/>
  <c r="U67" i="8" s="1"/>
  <c r="U156" i="4" s="1"/>
  <c r="T49" i="8"/>
  <c r="T67" i="8" s="1"/>
  <c r="S49" i="8"/>
  <c r="S67" i="8" s="1"/>
  <c r="S156" i="4" s="1"/>
  <c r="R49" i="8"/>
  <c r="R67" i="8" s="1"/>
  <c r="Q49" i="8"/>
  <c r="Q67" i="8" s="1"/>
  <c r="P49" i="8"/>
  <c r="P67" i="8" s="1"/>
  <c r="O49" i="8"/>
  <c r="O67" i="8" s="1"/>
  <c r="N49" i="8"/>
  <c r="N67" i="8" s="1"/>
  <c r="N156" i="4" s="1"/>
  <c r="M49" i="8"/>
  <c r="M67" i="8" s="1"/>
  <c r="M156" i="4" s="1"/>
  <c r="L49" i="8"/>
  <c r="L67" i="8" s="1"/>
  <c r="L156" i="4" s="1"/>
  <c r="K49" i="8"/>
  <c r="K67" i="8" s="1"/>
  <c r="K156" i="4" s="1"/>
  <c r="J49" i="8"/>
  <c r="J67" i="8" s="1"/>
  <c r="J156" i="4" s="1"/>
  <c r="I49" i="8"/>
  <c r="I67" i="8" s="1"/>
  <c r="I156" i="4" s="1"/>
  <c r="H49" i="8"/>
  <c r="H67" i="8" s="1"/>
  <c r="G49" i="8"/>
  <c r="G67" i="8" s="1"/>
  <c r="F49" i="8"/>
  <c r="F67" i="8" s="1"/>
  <c r="E49" i="8"/>
  <c r="E67" i="8" s="1"/>
  <c r="E156" i="4" s="1"/>
  <c r="D49" i="8"/>
  <c r="D67" i="8" s="1"/>
  <c r="C49" i="8"/>
  <c r="B49" i="8"/>
  <c r="B67" i="8" s="1"/>
  <c r="B156" i="4" s="1"/>
  <c r="Y48" i="8"/>
  <c r="Y66" i="8" s="1"/>
  <c r="X48" i="8"/>
  <c r="X66" i="8" s="1"/>
  <c r="W48" i="8"/>
  <c r="W66" i="8" s="1"/>
  <c r="V48" i="8"/>
  <c r="V66" i="8" s="1"/>
  <c r="U48" i="8"/>
  <c r="U66" i="8" s="1"/>
  <c r="T48" i="8"/>
  <c r="T66" i="8" s="1"/>
  <c r="T155" i="4" s="1"/>
  <c r="S48" i="8"/>
  <c r="S66" i="8" s="1"/>
  <c r="S155" i="4" s="1"/>
  <c r="R48" i="8"/>
  <c r="R66" i="8" s="1"/>
  <c r="R155" i="4" s="1"/>
  <c r="Q48" i="8"/>
  <c r="Q66" i="8" s="1"/>
  <c r="Q155" i="4" s="1"/>
  <c r="P48" i="8"/>
  <c r="P66" i="8" s="1"/>
  <c r="P155" i="4" s="1"/>
  <c r="O48" i="8"/>
  <c r="O66" i="8" s="1"/>
  <c r="N48" i="8"/>
  <c r="N66" i="8" s="1"/>
  <c r="N155" i="4" s="1"/>
  <c r="M48" i="8"/>
  <c r="M66" i="8" s="1"/>
  <c r="L48" i="8"/>
  <c r="L66" i="8" s="1"/>
  <c r="K48" i="8"/>
  <c r="K66" i="8" s="1"/>
  <c r="K155" i="4" s="1"/>
  <c r="J48" i="8"/>
  <c r="J66" i="8" s="1"/>
  <c r="J155" i="4" s="1"/>
  <c r="I48" i="8"/>
  <c r="I66" i="8" s="1"/>
  <c r="I155" i="4" s="1"/>
  <c r="H48" i="8"/>
  <c r="H66" i="8" s="1"/>
  <c r="H155" i="4" s="1"/>
  <c r="G48" i="8"/>
  <c r="G66" i="8" s="1"/>
  <c r="G155" i="4" s="1"/>
  <c r="F48" i="8"/>
  <c r="F66" i="8" s="1"/>
  <c r="E48" i="8"/>
  <c r="E66" i="8" s="1"/>
  <c r="E155" i="4" s="1"/>
  <c r="D48" i="8"/>
  <c r="D66" i="8" s="1"/>
  <c r="C48" i="8"/>
  <c r="C66" i="8" s="1"/>
  <c r="B48" i="8"/>
  <c r="B66" i="8" s="1"/>
  <c r="F47" i="8"/>
  <c r="F65" i="8" s="1"/>
  <c r="F154" i="4" s="1"/>
  <c r="C47" i="8"/>
  <c r="C52" i="4" s="1"/>
  <c r="C129" i="4" s="1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Y29" i="8"/>
  <c r="X29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Y22" i="8"/>
  <c r="X22" i="8"/>
  <c r="X20" i="8" s="1"/>
  <c r="W22" i="8"/>
  <c r="W20" i="8" s="1"/>
  <c r="V22" i="8"/>
  <c r="V20" i="8" s="1"/>
  <c r="U22" i="8"/>
  <c r="U20" i="8" s="1"/>
  <c r="T22" i="8"/>
  <c r="S22" i="8"/>
  <c r="R22" i="8"/>
  <c r="Q22" i="8"/>
  <c r="P22" i="8"/>
  <c r="O22" i="8"/>
  <c r="N22" i="8"/>
  <c r="N20" i="8" s="1"/>
  <c r="M22" i="8"/>
  <c r="L22" i="8"/>
  <c r="L20" i="8" s="1"/>
  <c r="K22" i="8"/>
  <c r="J22" i="8"/>
  <c r="I22" i="8"/>
  <c r="H22" i="8"/>
  <c r="G22" i="8"/>
  <c r="F22" i="8"/>
  <c r="E22" i="8"/>
  <c r="D22" i="8"/>
  <c r="C22" i="8"/>
  <c r="B22" i="8"/>
  <c r="Y21" i="8"/>
  <c r="X21" i="8"/>
  <c r="W21" i="8"/>
  <c r="V21" i="8"/>
  <c r="U21" i="8"/>
  <c r="T21" i="8"/>
  <c r="T20" i="8" s="1"/>
  <c r="S21" i="8"/>
  <c r="S20" i="8" s="1"/>
  <c r="R21" i="8"/>
  <c r="R20" i="8" s="1"/>
  <c r="Q21" i="8"/>
  <c r="Q20" i="8" s="1"/>
  <c r="P21" i="8"/>
  <c r="P20" i="8" s="1"/>
  <c r="O21" i="8"/>
  <c r="O20" i="8" s="1"/>
  <c r="N21" i="8"/>
  <c r="M21" i="8"/>
  <c r="M20" i="8" s="1"/>
  <c r="L21" i="8"/>
  <c r="K21" i="8"/>
  <c r="K20" i="8" s="1"/>
  <c r="J21" i="8"/>
  <c r="J20" i="8" s="1"/>
  <c r="I21" i="8"/>
  <c r="I20" i="8" s="1"/>
  <c r="H21" i="8"/>
  <c r="H20" i="8" s="1"/>
  <c r="G21" i="8"/>
  <c r="G20" i="8" s="1"/>
  <c r="F21" i="8"/>
  <c r="E21" i="8"/>
  <c r="E20" i="8" s="1"/>
  <c r="D21" i="8"/>
  <c r="C21" i="8"/>
  <c r="B21" i="8"/>
  <c r="Y20" i="8"/>
  <c r="F20" i="8"/>
  <c r="D20" i="8"/>
  <c r="C20" i="8"/>
  <c r="B20" i="8"/>
  <c r="Y19" i="8"/>
  <c r="Y17" i="8" s="1"/>
  <c r="X19" i="8"/>
  <c r="W19" i="8"/>
  <c r="V19" i="8"/>
  <c r="U19" i="8"/>
  <c r="T19" i="8"/>
  <c r="S19" i="8"/>
  <c r="R19" i="8"/>
  <c r="Q19" i="8"/>
  <c r="Q17" i="8" s="1"/>
  <c r="P19" i="8"/>
  <c r="O19" i="8"/>
  <c r="N19" i="8"/>
  <c r="M19" i="8"/>
  <c r="L19" i="8"/>
  <c r="K19" i="8"/>
  <c r="J19" i="8"/>
  <c r="I19" i="8"/>
  <c r="I17" i="8" s="1"/>
  <c r="H19" i="8"/>
  <c r="G19" i="8"/>
  <c r="F19" i="8"/>
  <c r="E19" i="8"/>
  <c r="E17" i="8" s="1"/>
  <c r="D19" i="8"/>
  <c r="C19" i="8"/>
  <c r="Y18" i="8"/>
  <c r="X18" i="8"/>
  <c r="X17" i="8" s="1"/>
  <c r="W18" i="8"/>
  <c r="W17" i="8" s="1"/>
  <c r="V18" i="8"/>
  <c r="V17" i="8" s="1"/>
  <c r="U18" i="8"/>
  <c r="T18" i="8"/>
  <c r="T17" i="8" s="1"/>
  <c r="S18" i="8"/>
  <c r="R18" i="8"/>
  <c r="Q18" i="8"/>
  <c r="P18" i="8"/>
  <c r="P17" i="8" s="1"/>
  <c r="O18" i="8"/>
  <c r="O17" i="8" s="1"/>
  <c r="N18" i="8"/>
  <c r="M18" i="8"/>
  <c r="L18" i="8"/>
  <c r="K18" i="8"/>
  <c r="J18" i="8"/>
  <c r="I18" i="8"/>
  <c r="H18" i="8"/>
  <c r="G18" i="8"/>
  <c r="F18" i="8"/>
  <c r="E18" i="8"/>
  <c r="D18" i="8"/>
  <c r="D17" i="8" s="1"/>
  <c r="C18" i="8"/>
  <c r="R17" i="8"/>
  <c r="N17" i="8"/>
  <c r="J17" i="8"/>
  <c r="F17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Y7" i="8"/>
  <c r="Y58" i="8" s="1"/>
  <c r="X7" i="8"/>
  <c r="X58" i="8" s="1"/>
  <c r="W7" i="8"/>
  <c r="W58" i="8" s="1"/>
  <c r="V7" i="8"/>
  <c r="V58" i="8" s="1"/>
  <c r="U7" i="8"/>
  <c r="U58" i="8" s="1"/>
  <c r="T7" i="8"/>
  <c r="T58" i="8" s="1"/>
  <c r="S7" i="8"/>
  <c r="S58" i="8" s="1"/>
  <c r="R7" i="8"/>
  <c r="R58" i="8" s="1"/>
  <c r="Q7" i="8"/>
  <c r="Q58" i="8" s="1"/>
  <c r="P7" i="8"/>
  <c r="P58" i="8" s="1"/>
  <c r="O7" i="8"/>
  <c r="O58" i="8" s="1"/>
  <c r="N7" i="8"/>
  <c r="N58" i="8" s="1"/>
  <c r="M7" i="8"/>
  <c r="M58" i="8" s="1"/>
  <c r="L7" i="8"/>
  <c r="L58" i="8" s="1"/>
  <c r="K7" i="8"/>
  <c r="K58" i="8" s="1"/>
  <c r="J7" i="8"/>
  <c r="I7" i="8"/>
  <c r="I58" i="8" s="1"/>
  <c r="H7" i="8"/>
  <c r="H58" i="8" s="1"/>
  <c r="G7" i="8"/>
  <c r="F7" i="8"/>
  <c r="E7" i="8"/>
  <c r="E58" i="8" s="1"/>
  <c r="D7" i="8"/>
  <c r="D58" i="8" s="1"/>
  <c r="C7" i="8"/>
  <c r="C62" i="8" s="1"/>
  <c r="B7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G4" i="4" s="1"/>
  <c r="F3" i="8"/>
  <c r="E3" i="8"/>
  <c r="D3" i="8"/>
  <c r="C3" i="8"/>
  <c r="B3" i="8"/>
  <c r="A54" i="7"/>
  <c r="A53" i="7"/>
  <c r="A47" i="7"/>
  <c r="Y42" i="7"/>
  <c r="W42" i="7"/>
  <c r="U42" i="7"/>
  <c r="T42" i="7"/>
  <c r="S42" i="7"/>
  <c r="R42" i="7"/>
  <c r="Q42" i="7"/>
  <c r="P42" i="7"/>
  <c r="O42" i="7"/>
  <c r="N42" i="7"/>
  <c r="M42" i="7"/>
  <c r="L42" i="7"/>
  <c r="K42" i="7"/>
  <c r="J42" i="7"/>
  <c r="I42" i="7"/>
  <c r="H42" i="7"/>
  <c r="F42" i="7"/>
  <c r="E42" i="7"/>
  <c r="D42" i="7"/>
  <c r="C42" i="7"/>
  <c r="B42" i="7"/>
  <c r="Y41" i="7"/>
  <c r="X41" i="7"/>
  <c r="W41" i="7"/>
  <c r="V41" i="7"/>
  <c r="U41" i="7"/>
  <c r="T41" i="7"/>
  <c r="L41" i="7"/>
  <c r="K41" i="7"/>
  <c r="J41" i="7"/>
  <c r="I41" i="7"/>
  <c r="H41" i="7"/>
  <c r="G41" i="7"/>
  <c r="F41" i="7"/>
  <c r="D41" i="7"/>
  <c r="C41" i="7"/>
  <c r="B41" i="7"/>
  <c r="X40" i="7"/>
  <c r="S40" i="7"/>
  <c r="R40" i="7"/>
  <c r="Q40" i="7"/>
  <c r="P40" i="7"/>
  <c r="J40" i="7"/>
  <c r="I40" i="7"/>
  <c r="G40" i="7"/>
  <c r="E40" i="7"/>
  <c r="D40" i="7"/>
  <c r="C40" i="7"/>
  <c r="B40" i="7"/>
  <c r="X39" i="7"/>
  <c r="T39" i="7"/>
  <c r="M39" i="7"/>
  <c r="L39" i="7"/>
  <c r="K39" i="7"/>
  <c r="I39" i="7"/>
  <c r="H39" i="7"/>
  <c r="X27" i="7"/>
  <c r="T27" i="7"/>
  <c r="S27" i="7"/>
  <c r="R27" i="7"/>
  <c r="Q27" i="7"/>
  <c r="E27" i="7"/>
  <c r="P27" i="7"/>
  <c r="O27" i="7"/>
  <c r="N27" i="7"/>
  <c r="M27" i="7"/>
  <c r="H27" i="7"/>
  <c r="Y27" i="7"/>
  <c r="W27" i="7"/>
  <c r="V27" i="7"/>
  <c r="L27" i="7"/>
  <c r="K27" i="7"/>
  <c r="J27" i="7"/>
  <c r="I27" i="7"/>
  <c r="G27" i="7"/>
  <c r="D27" i="7"/>
  <c r="U27" i="7"/>
  <c r="F27" i="7"/>
  <c r="C27" i="7"/>
  <c r="B27" i="7"/>
  <c r="K16" i="7"/>
  <c r="H16" i="7"/>
  <c r="F16" i="7"/>
  <c r="Q16" i="7"/>
  <c r="D16" i="7"/>
  <c r="C16" i="7"/>
  <c r="B16" i="7"/>
  <c r="T16" i="7"/>
  <c r="M16" i="7"/>
  <c r="Y16" i="7"/>
  <c r="X16" i="7"/>
  <c r="W16" i="7"/>
  <c r="V16" i="7"/>
  <c r="U16" i="7"/>
  <c r="S16" i="7"/>
  <c r="P16" i="7"/>
  <c r="N16" i="7"/>
  <c r="I16" i="7"/>
  <c r="G16" i="7"/>
  <c r="R16" i="7"/>
  <c r="O16" i="7"/>
  <c r="L16" i="7"/>
  <c r="J16" i="7"/>
  <c r="E16" i="7"/>
  <c r="O10" i="7"/>
  <c r="N10" i="7"/>
  <c r="L10" i="7"/>
  <c r="J10" i="7"/>
  <c r="U10" i="7"/>
  <c r="H10" i="7"/>
  <c r="G10" i="7"/>
  <c r="F10" i="7"/>
  <c r="E10" i="7"/>
  <c r="X10" i="7"/>
  <c r="Q10" i="7"/>
  <c r="D10" i="7"/>
  <c r="C10" i="7"/>
  <c r="B10" i="7"/>
  <c r="Y10" i="7"/>
  <c r="W10" i="7"/>
  <c r="T10" i="7"/>
  <c r="M10" i="7"/>
  <c r="K10" i="7"/>
  <c r="V10" i="7"/>
  <c r="S10" i="7"/>
  <c r="R10" i="7"/>
  <c r="P10" i="7"/>
  <c r="I10" i="7"/>
  <c r="Y51" i="7"/>
  <c r="X51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B51" i="7"/>
  <c r="Y50" i="7"/>
  <c r="X50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B50" i="7"/>
  <c r="Y49" i="7"/>
  <c r="X49" i="7"/>
  <c r="W49" i="7"/>
  <c r="V49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B49" i="7"/>
  <c r="Y48" i="7"/>
  <c r="X48" i="7"/>
  <c r="W48" i="7"/>
  <c r="V48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B48" i="7"/>
  <c r="A48" i="6"/>
  <c r="A47" i="6"/>
  <c r="A41" i="6"/>
  <c r="B27" i="6"/>
  <c r="V27" i="6"/>
  <c r="U27" i="6"/>
  <c r="T27" i="6"/>
  <c r="H27" i="6"/>
  <c r="S27" i="6"/>
  <c r="R27" i="6"/>
  <c r="K27" i="6"/>
  <c r="D27" i="6"/>
  <c r="Y27" i="6"/>
  <c r="W27" i="6"/>
  <c r="Q27" i="6"/>
  <c r="P27" i="6"/>
  <c r="O27" i="6"/>
  <c r="N27" i="6"/>
  <c r="M27" i="6"/>
  <c r="L27" i="6"/>
  <c r="J27" i="6"/>
  <c r="G27" i="6"/>
  <c r="X27" i="6"/>
  <c r="I27" i="6"/>
  <c r="F27" i="6"/>
  <c r="E27" i="6"/>
  <c r="C27" i="6"/>
  <c r="N16" i="6"/>
  <c r="K16" i="6"/>
  <c r="I16" i="6"/>
  <c r="T16" i="6"/>
  <c r="G16" i="6"/>
  <c r="F16" i="6"/>
  <c r="E16" i="6"/>
  <c r="D16" i="6"/>
  <c r="W16" i="6"/>
  <c r="P16" i="6"/>
  <c r="C16" i="6"/>
  <c r="B16" i="6"/>
  <c r="Y16" i="6"/>
  <c r="X16" i="6"/>
  <c r="V16" i="6"/>
  <c r="U16" i="6"/>
  <c r="S16" i="6"/>
  <c r="Q16" i="6"/>
  <c r="L16" i="6"/>
  <c r="J16" i="6"/>
  <c r="R16" i="6"/>
  <c r="O16" i="6"/>
  <c r="M16" i="6"/>
  <c r="H16" i="6"/>
  <c r="O10" i="6"/>
  <c r="N10" i="6"/>
  <c r="M10" i="6"/>
  <c r="K10" i="6"/>
  <c r="J10" i="6"/>
  <c r="I10" i="6"/>
  <c r="H10" i="6"/>
  <c r="T10" i="6"/>
  <c r="G10" i="6"/>
  <c r="F10" i="6"/>
  <c r="E10" i="6"/>
  <c r="D10" i="6"/>
  <c r="Y10" i="6"/>
  <c r="X10" i="6"/>
  <c r="W10" i="6"/>
  <c r="P10" i="6"/>
  <c r="C10" i="6"/>
  <c r="B10" i="6"/>
  <c r="V10" i="6"/>
  <c r="U10" i="6"/>
  <c r="S10" i="6"/>
  <c r="R10" i="6"/>
  <c r="Q10" i="6"/>
  <c r="L10" i="6"/>
  <c r="W5" i="6"/>
  <c r="V5" i="6"/>
  <c r="U5" i="6"/>
  <c r="S5" i="6"/>
  <c r="R5" i="6"/>
  <c r="Q5" i="6"/>
  <c r="L5" i="6"/>
  <c r="K5" i="6"/>
  <c r="I5" i="6"/>
  <c r="H5" i="6"/>
  <c r="E5" i="6"/>
  <c r="A48" i="5"/>
  <c r="A47" i="5"/>
  <c r="A41" i="5"/>
  <c r="J16" i="5"/>
  <c r="I16" i="5"/>
  <c r="H16" i="5"/>
  <c r="F16" i="5"/>
  <c r="E16" i="5"/>
  <c r="C16" i="5"/>
  <c r="V16" i="5"/>
  <c r="O16" i="5"/>
  <c r="B16" i="5"/>
  <c r="Y16" i="5"/>
  <c r="X16" i="5"/>
  <c r="W16" i="5"/>
  <c r="U16" i="5"/>
  <c r="T16" i="5"/>
  <c r="S16" i="5"/>
  <c r="R16" i="5"/>
  <c r="Q16" i="5"/>
  <c r="K16" i="5"/>
  <c r="D16" i="5"/>
  <c r="P16" i="5"/>
  <c r="N16" i="5"/>
  <c r="M16" i="5"/>
  <c r="L16" i="5"/>
  <c r="G16" i="5"/>
  <c r="N10" i="5"/>
  <c r="M10" i="5"/>
  <c r="L10" i="5"/>
  <c r="S10" i="5"/>
  <c r="F10" i="5"/>
  <c r="E10" i="5"/>
  <c r="D10" i="5"/>
  <c r="C10" i="5"/>
  <c r="Y10" i="5"/>
  <c r="X10" i="5"/>
  <c r="W10" i="5"/>
  <c r="V10" i="5"/>
  <c r="U10" i="5"/>
  <c r="T10" i="5"/>
  <c r="O10" i="5"/>
  <c r="B10" i="5"/>
  <c r="R10" i="5"/>
  <c r="Q10" i="5"/>
  <c r="P10" i="5"/>
  <c r="K10" i="5"/>
  <c r="Y180" i="4"/>
  <c r="W180" i="4"/>
  <c r="V180" i="4"/>
  <c r="U180" i="4"/>
  <c r="T180" i="4"/>
  <c r="S180" i="4"/>
  <c r="R180" i="4"/>
  <c r="Q180" i="4"/>
  <c r="P180" i="4"/>
  <c r="O180" i="4"/>
  <c r="N180" i="4"/>
  <c r="M180" i="4"/>
  <c r="L180" i="4"/>
  <c r="K180" i="4"/>
  <c r="J180" i="4"/>
  <c r="I180" i="4"/>
  <c r="H180" i="4"/>
  <c r="G180" i="4"/>
  <c r="E180" i="4"/>
  <c r="D180" i="4"/>
  <c r="C180" i="4"/>
  <c r="Y179" i="4"/>
  <c r="W179" i="4"/>
  <c r="V179" i="4"/>
  <c r="U179" i="4"/>
  <c r="T179" i="4"/>
  <c r="S179" i="4"/>
  <c r="O179" i="4"/>
  <c r="M179" i="4"/>
  <c r="L179" i="4"/>
  <c r="K179" i="4"/>
  <c r="H179" i="4"/>
  <c r="G179" i="4"/>
  <c r="E179" i="4"/>
  <c r="D179" i="4"/>
  <c r="C179" i="4"/>
  <c r="B179" i="4"/>
  <c r="X178" i="4"/>
  <c r="W178" i="4"/>
  <c r="V178" i="4"/>
  <c r="U178" i="4"/>
  <c r="T178" i="4"/>
  <c r="S178" i="4"/>
  <c r="R178" i="4"/>
  <c r="Q178" i="4"/>
  <c r="P178" i="4"/>
  <c r="O178" i="4"/>
  <c r="N178" i="4"/>
  <c r="M178" i="4"/>
  <c r="L178" i="4"/>
  <c r="K178" i="4"/>
  <c r="J178" i="4"/>
  <c r="I178" i="4"/>
  <c r="H178" i="4"/>
  <c r="G178" i="4"/>
  <c r="F178" i="4"/>
  <c r="E178" i="4"/>
  <c r="C178" i="4"/>
  <c r="B178" i="4"/>
  <c r="Y177" i="4"/>
  <c r="X177" i="4"/>
  <c r="W177" i="4"/>
  <c r="V177" i="4"/>
  <c r="U177" i="4"/>
  <c r="T177" i="4"/>
  <c r="S177" i="4"/>
  <c r="R177" i="4"/>
  <c r="Q177" i="4"/>
  <c r="P177" i="4"/>
  <c r="O177" i="4"/>
  <c r="M177" i="4"/>
  <c r="L177" i="4"/>
  <c r="K177" i="4"/>
  <c r="J177" i="4"/>
  <c r="I177" i="4"/>
  <c r="H177" i="4"/>
  <c r="G177" i="4"/>
  <c r="F177" i="4"/>
  <c r="E177" i="4"/>
  <c r="D177" i="4"/>
  <c r="C177" i="4"/>
  <c r="B177" i="4"/>
  <c r="Y176" i="4"/>
  <c r="X176" i="4"/>
  <c r="W176" i="4"/>
  <c r="V176" i="4"/>
  <c r="U176" i="4"/>
  <c r="T176" i="4"/>
  <c r="S176" i="4"/>
  <c r="R176" i="4"/>
  <c r="Q176" i="4"/>
  <c r="P176" i="4"/>
  <c r="O176" i="4"/>
  <c r="N176" i="4"/>
  <c r="K176" i="4"/>
  <c r="I176" i="4"/>
  <c r="H176" i="4"/>
  <c r="G176" i="4"/>
  <c r="F176" i="4"/>
  <c r="E176" i="4"/>
  <c r="D176" i="4"/>
  <c r="C176" i="4"/>
  <c r="B176" i="4"/>
  <c r="Y175" i="4"/>
  <c r="X175" i="4"/>
  <c r="W175" i="4"/>
  <c r="V175" i="4"/>
  <c r="U175" i="4"/>
  <c r="T175" i="4"/>
  <c r="S175" i="4"/>
  <c r="R175" i="4"/>
  <c r="Q175" i="4"/>
  <c r="P175" i="4"/>
  <c r="O175" i="4"/>
  <c r="N175" i="4"/>
  <c r="M175" i="4"/>
  <c r="L175" i="4"/>
  <c r="K175" i="4"/>
  <c r="J175" i="4"/>
  <c r="I175" i="4"/>
  <c r="H175" i="4"/>
  <c r="G175" i="4"/>
  <c r="F175" i="4"/>
  <c r="D175" i="4"/>
  <c r="B175" i="4"/>
  <c r="J174" i="4"/>
  <c r="H174" i="4"/>
  <c r="F174" i="4"/>
  <c r="D174" i="4"/>
  <c r="C174" i="4"/>
  <c r="F173" i="4"/>
  <c r="D173" i="4"/>
  <c r="C173" i="4"/>
  <c r="B173" i="4"/>
  <c r="X172" i="4"/>
  <c r="V172" i="4"/>
  <c r="U172" i="4"/>
  <c r="T172" i="4"/>
  <c r="S172" i="4"/>
  <c r="Q172" i="4"/>
  <c r="P172" i="4"/>
  <c r="N172" i="4"/>
  <c r="M172" i="4"/>
  <c r="L172" i="4"/>
  <c r="K172" i="4"/>
  <c r="I172" i="4"/>
  <c r="H172" i="4"/>
  <c r="F172" i="4"/>
  <c r="E172" i="4"/>
  <c r="D172" i="4"/>
  <c r="C172" i="4"/>
  <c r="O169" i="4"/>
  <c r="M169" i="4"/>
  <c r="R168" i="4"/>
  <c r="W166" i="4"/>
  <c r="V166" i="4"/>
  <c r="B166" i="4"/>
  <c r="R165" i="4"/>
  <c r="W164" i="4"/>
  <c r="V164" i="4"/>
  <c r="Q161" i="4"/>
  <c r="P161" i="4"/>
  <c r="M161" i="4"/>
  <c r="L161" i="4"/>
  <c r="E161" i="4"/>
  <c r="D161" i="4"/>
  <c r="Y160" i="4"/>
  <c r="T160" i="4"/>
  <c r="I160" i="4"/>
  <c r="H160" i="4"/>
  <c r="E160" i="4"/>
  <c r="D160" i="4"/>
  <c r="T156" i="4"/>
  <c r="R156" i="4"/>
  <c r="Q156" i="4"/>
  <c r="P156" i="4"/>
  <c r="O156" i="4"/>
  <c r="H156" i="4"/>
  <c r="G156" i="4"/>
  <c r="F156" i="4"/>
  <c r="D156" i="4"/>
  <c r="Y155" i="4"/>
  <c r="X155" i="4"/>
  <c r="W155" i="4"/>
  <c r="V155" i="4"/>
  <c r="U155" i="4"/>
  <c r="O155" i="4"/>
  <c r="M155" i="4"/>
  <c r="L155" i="4"/>
  <c r="F155" i="4"/>
  <c r="D155" i="4"/>
  <c r="C155" i="4"/>
  <c r="B155" i="4"/>
  <c r="Y126" i="4"/>
  <c r="X126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Y125" i="4"/>
  <c r="W125" i="4"/>
  <c r="V125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E125" i="4"/>
  <c r="D125" i="4"/>
  <c r="C125" i="4"/>
  <c r="Y124" i="4"/>
  <c r="X124" i="4"/>
  <c r="W124" i="4"/>
  <c r="V124" i="4"/>
  <c r="U124" i="4"/>
  <c r="T124" i="4"/>
  <c r="S124" i="4"/>
  <c r="R124" i="4"/>
  <c r="O124" i="4"/>
  <c r="M124" i="4"/>
  <c r="L124" i="4"/>
  <c r="K124" i="4"/>
  <c r="J124" i="4"/>
  <c r="H124" i="4"/>
  <c r="G124" i="4"/>
  <c r="F124" i="4"/>
  <c r="E124" i="4"/>
  <c r="D124" i="4"/>
  <c r="C124" i="4"/>
  <c r="X123" i="4"/>
  <c r="W123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C123" i="4"/>
  <c r="B123" i="4"/>
  <c r="Y122" i="4"/>
  <c r="X122" i="4"/>
  <c r="W122" i="4"/>
  <c r="V122" i="4"/>
  <c r="U122" i="4"/>
  <c r="T122" i="4"/>
  <c r="S122" i="4"/>
  <c r="R122" i="4"/>
  <c r="Q122" i="4"/>
  <c r="P122" i="4"/>
  <c r="O122" i="4"/>
  <c r="M122" i="4"/>
  <c r="L122" i="4"/>
  <c r="K122" i="4"/>
  <c r="J122" i="4"/>
  <c r="I122" i="4"/>
  <c r="H122" i="4"/>
  <c r="G122" i="4"/>
  <c r="F122" i="4"/>
  <c r="D122" i="4"/>
  <c r="C122" i="4"/>
  <c r="B122" i="4"/>
  <c r="Y121" i="4"/>
  <c r="X121" i="4"/>
  <c r="W121" i="4"/>
  <c r="V121" i="4"/>
  <c r="U121" i="4"/>
  <c r="T121" i="4"/>
  <c r="S121" i="4"/>
  <c r="R121" i="4"/>
  <c r="Q121" i="4"/>
  <c r="P121" i="4"/>
  <c r="O121" i="4"/>
  <c r="N121" i="4"/>
  <c r="K121" i="4"/>
  <c r="J121" i="4"/>
  <c r="I121" i="4"/>
  <c r="H121" i="4"/>
  <c r="G121" i="4"/>
  <c r="F121" i="4"/>
  <c r="E121" i="4"/>
  <c r="D121" i="4"/>
  <c r="C121" i="4"/>
  <c r="B121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J120" i="4"/>
  <c r="I120" i="4"/>
  <c r="H120" i="4"/>
  <c r="G120" i="4"/>
  <c r="F120" i="4"/>
  <c r="D120" i="4"/>
  <c r="B120" i="4"/>
  <c r="Y119" i="4"/>
  <c r="X119" i="4"/>
  <c r="W119" i="4"/>
  <c r="V119" i="4"/>
  <c r="U119" i="4"/>
  <c r="T119" i="4"/>
  <c r="S119" i="4"/>
  <c r="R119" i="4"/>
  <c r="Q119" i="4"/>
  <c r="P119" i="4"/>
  <c r="O119" i="4"/>
  <c r="M119" i="4"/>
  <c r="L119" i="4"/>
  <c r="K119" i="4"/>
  <c r="J119" i="4"/>
  <c r="H119" i="4"/>
  <c r="G119" i="4"/>
  <c r="F119" i="4"/>
  <c r="E119" i="4"/>
  <c r="D119" i="4"/>
  <c r="C119" i="4"/>
  <c r="B119" i="4"/>
  <c r="Y118" i="4"/>
  <c r="X118" i="4"/>
  <c r="W118" i="4"/>
  <c r="V118" i="4"/>
  <c r="U118" i="4"/>
  <c r="T118" i="4"/>
  <c r="S118" i="4"/>
  <c r="R118" i="4"/>
  <c r="Q118" i="4"/>
  <c r="P118" i="4"/>
  <c r="O118" i="4"/>
  <c r="N118" i="4"/>
  <c r="M118" i="4"/>
  <c r="L118" i="4"/>
  <c r="K118" i="4"/>
  <c r="I118" i="4"/>
  <c r="H118" i="4"/>
  <c r="G118" i="4"/>
  <c r="F118" i="4"/>
  <c r="D118" i="4"/>
  <c r="C118" i="4"/>
  <c r="B118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E117" i="4"/>
  <c r="D117" i="4"/>
  <c r="C117" i="4"/>
  <c r="B117" i="4"/>
  <c r="Q115" i="4"/>
  <c r="N115" i="4"/>
  <c r="K115" i="4"/>
  <c r="O114" i="4"/>
  <c r="M114" i="4"/>
  <c r="G114" i="4"/>
  <c r="Y113" i="4"/>
  <c r="W113" i="4"/>
  <c r="U113" i="4"/>
  <c r="R113" i="4"/>
  <c r="Y111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E111" i="4"/>
  <c r="D111" i="4"/>
  <c r="C111" i="4"/>
  <c r="B111" i="4"/>
  <c r="R110" i="4"/>
  <c r="Q110" i="4"/>
  <c r="Q109" i="4"/>
  <c r="Y107" i="4"/>
  <c r="V107" i="4"/>
  <c r="T107" i="4"/>
  <c r="R107" i="4"/>
  <c r="L107" i="4"/>
  <c r="K107" i="4"/>
  <c r="J107" i="4"/>
  <c r="Y106" i="4"/>
  <c r="X106" i="4"/>
  <c r="W106" i="4"/>
  <c r="V106" i="4"/>
  <c r="M106" i="4"/>
  <c r="L106" i="4"/>
  <c r="K106" i="4"/>
  <c r="J106" i="4"/>
  <c r="I106" i="4"/>
  <c r="H106" i="4"/>
  <c r="F106" i="4"/>
  <c r="E106" i="4"/>
  <c r="D106" i="4"/>
  <c r="C106" i="4"/>
  <c r="B106" i="4"/>
  <c r="W105" i="4"/>
  <c r="U105" i="4"/>
  <c r="R103" i="4"/>
  <c r="Q103" i="4"/>
  <c r="O103" i="4"/>
  <c r="N103" i="4"/>
  <c r="M103" i="4"/>
  <c r="L103" i="4"/>
  <c r="K103" i="4"/>
  <c r="I103" i="4"/>
  <c r="H103" i="4"/>
  <c r="G103" i="4"/>
  <c r="F103" i="4"/>
  <c r="E103" i="4"/>
  <c r="D103" i="4"/>
  <c r="W101" i="4"/>
  <c r="F101" i="4"/>
  <c r="B101" i="4"/>
  <c r="Y100" i="4"/>
  <c r="X100" i="4"/>
  <c r="H100" i="4"/>
  <c r="Y95" i="4"/>
  <c r="Y94" i="4" s="1"/>
  <c r="X95" i="4"/>
  <c r="W95" i="4"/>
  <c r="V95" i="4"/>
  <c r="U95" i="4"/>
  <c r="U94" i="4" s="1"/>
  <c r="T95" i="4"/>
  <c r="S95" i="4"/>
  <c r="R95" i="4"/>
  <c r="Q95" i="4"/>
  <c r="P95" i="4"/>
  <c r="O95" i="4"/>
  <c r="N95" i="4"/>
  <c r="N94" i="4" s="1"/>
  <c r="M95" i="4"/>
  <c r="M94" i="4" s="1"/>
  <c r="L95" i="4"/>
  <c r="K95" i="4"/>
  <c r="J95" i="4"/>
  <c r="I95" i="4"/>
  <c r="H95" i="4"/>
  <c r="G95" i="4"/>
  <c r="G94" i="4" s="1"/>
  <c r="F95" i="4"/>
  <c r="E95" i="4"/>
  <c r="E94" i="4" s="1"/>
  <c r="D95" i="4"/>
  <c r="C95" i="4"/>
  <c r="B95" i="4"/>
  <c r="K88" i="4"/>
  <c r="J88" i="4"/>
  <c r="I88" i="4"/>
  <c r="H88" i="4"/>
  <c r="G88" i="4"/>
  <c r="X94" i="4"/>
  <c r="W94" i="4"/>
  <c r="V94" i="4"/>
  <c r="T94" i="4"/>
  <c r="S94" i="4"/>
  <c r="R94" i="4"/>
  <c r="Q94" i="4"/>
  <c r="P94" i="4"/>
  <c r="O94" i="4"/>
  <c r="L94" i="4"/>
  <c r="K94" i="4"/>
  <c r="J94" i="4"/>
  <c r="I94" i="4"/>
  <c r="H94" i="4"/>
  <c r="F94" i="4"/>
  <c r="D94" i="4"/>
  <c r="C94" i="4"/>
  <c r="B94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D78" i="4"/>
  <c r="C78" i="4"/>
  <c r="B78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D77" i="4"/>
  <c r="C77" i="4"/>
  <c r="B77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E76" i="4"/>
  <c r="D76" i="4"/>
  <c r="C76" i="4"/>
  <c r="B76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E75" i="4"/>
  <c r="D75" i="4"/>
  <c r="C75" i="4"/>
  <c r="B75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E74" i="4"/>
  <c r="D74" i="4"/>
  <c r="C74" i="4"/>
  <c r="B74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E73" i="4"/>
  <c r="D73" i="4"/>
  <c r="C73" i="4"/>
  <c r="C146" i="4" s="1"/>
  <c r="B73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D72" i="4"/>
  <c r="C72" i="4"/>
  <c r="B72" i="4"/>
  <c r="Y71" i="4"/>
  <c r="X71" i="4"/>
  <c r="W71" i="4"/>
  <c r="U71" i="4"/>
  <c r="T71" i="4"/>
  <c r="S71" i="4"/>
  <c r="S144" i="4" s="1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E71" i="4"/>
  <c r="D71" i="4"/>
  <c r="C71" i="4"/>
  <c r="B71" i="4"/>
  <c r="X70" i="4"/>
  <c r="X143" i="4" s="1"/>
  <c r="W70" i="4"/>
  <c r="W143" i="4" s="1"/>
  <c r="V70" i="4"/>
  <c r="V143" i="4" s="1"/>
  <c r="U70" i="4"/>
  <c r="U143" i="4" s="1"/>
  <c r="T70" i="4"/>
  <c r="T143" i="4" s="1"/>
  <c r="S70" i="4"/>
  <c r="S143" i="4" s="1"/>
  <c r="Q70" i="4"/>
  <c r="Q143" i="4" s="1"/>
  <c r="P70" i="4"/>
  <c r="P143" i="4" s="1"/>
  <c r="O70" i="4"/>
  <c r="O143" i="4" s="1"/>
  <c r="N70" i="4"/>
  <c r="N143" i="4" s="1"/>
  <c r="M70" i="4"/>
  <c r="M143" i="4" s="1"/>
  <c r="L70" i="4"/>
  <c r="L143" i="4" s="1"/>
  <c r="K70" i="4"/>
  <c r="K143" i="4" s="1"/>
  <c r="J70" i="4"/>
  <c r="J143" i="4" s="1"/>
  <c r="I70" i="4"/>
  <c r="I143" i="4" s="1"/>
  <c r="H70" i="4"/>
  <c r="H143" i="4" s="1"/>
  <c r="G70" i="4"/>
  <c r="G143" i="4" s="1"/>
  <c r="F70" i="4"/>
  <c r="F143" i="4" s="1"/>
  <c r="E70" i="4"/>
  <c r="E143" i="4" s="1"/>
  <c r="D70" i="4"/>
  <c r="D143" i="4" s="1"/>
  <c r="C70" i="4"/>
  <c r="C143" i="4" s="1"/>
  <c r="B70" i="4"/>
  <c r="B143" i="4" s="1"/>
  <c r="W69" i="4"/>
  <c r="U69" i="4"/>
  <c r="Q69" i="4"/>
  <c r="Y68" i="4"/>
  <c r="X68" i="4"/>
  <c r="X141" i="4" s="1"/>
  <c r="W68" i="4"/>
  <c r="W141" i="4" s="1"/>
  <c r="V68" i="4"/>
  <c r="V141" i="4" s="1"/>
  <c r="U68" i="4"/>
  <c r="U141" i="4" s="1"/>
  <c r="T68" i="4"/>
  <c r="T141" i="4" s="1"/>
  <c r="S68" i="4"/>
  <c r="R68" i="4"/>
  <c r="Q68" i="4"/>
  <c r="P68" i="4"/>
  <c r="O68" i="4"/>
  <c r="N68" i="4"/>
  <c r="L68" i="4"/>
  <c r="L141" i="4" s="1"/>
  <c r="K68" i="4"/>
  <c r="J68" i="4"/>
  <c r="I68" i="4"/>
  <c r="H68" i="4"/>
  <c r="G68" i="4"/>
  <c r="F68" i="4"/>
  <c r="D68" i="4"/>
  <c r="C68" i="4"/>
  <c r="B68" i="4"/>
  <c r="Y67" i="4"/>
  <c r="X67" i="4"/>
  <c r="W67" i="4"/>
  <c r="V67" i="4"/>
  <c r="V140" i="4" s="1"/>
  <c r="U67" i="4"/>
  <c r="T67" i="4"/>
  <c r="T140" i="4" s="1"/>
  <c r="S67" i="4"/>
  <c r="S140" i="4" s="1"/>
  <c r="R67" i="4"/>
  <c r="R140" i="4" s="1"/>
  <c r="Q67" i="4"/>
  <c r="Q140" i="4" s="1"/>
  <c r="P67" i="4"/>
  <c r="P140" i="4" s="1"/>
  <c r="O67" i="4"/>
  <c r="N67" i="4"/>
  <c r="M67" i="4"/>
  <c r="L67" i="4"/>
  <c r="K67" i="4"/>
  <c r="J67" i="4"/>
  <c r="H67" i="4"/>
  <c r="H140" i="4" s="1"/>
  <c r="G67" i="4"/>
  <c r="F67" i="4"/>
  <c r="E67" i="4"/>
  <c r="D67" i="4"/>
  <c r="C67" i="4"/>
  <c r="B67" i="4"/>
  <c r="X66" i="4"/>
  <c r="W66" i="4"/>
  <c r="V66" i="4"/>
  <c r="U66" i="4"/>
  <c r="T66" i="4"/>
  <c r="S66" i="4"/>
  <c r="R66" i="4"/>
  <c r="R139" i="4" s="1"/>
  <c r="Q66" i="4"/>
  <c r="P66" i="4"/>
  <c r="P139" i="4" s="1"/>
  <c r="O66" i="4"/>
  <c r="O139" i="4" s="1"/>
  <c r="N66" i="4"/>
  <c r="N139" i="4" s="1"/>
  <c r="M66" i="4"/>
  <c r="M139" i="4" s="1"/>
  <c r="L66" i="4"/>
  <c r="L139" i="4" s="1"/>
  <c r="K66" i="4"/>
  <c r="J66" i="4"/>
  <c r="I66" i="4"/>
  <c r="H66" i="4"/>
  <c r="G66" i="4"/>
  <c r="F66" i="4"/>
  <c r="D66" i="4"/>
  <c r="D139" i="4" s="1"/>
  <c r="C66" i="4"/>
  <c r="B66" i="4"/>
  <c r="B65" i="4"/>
  <c r="Y64" i="4"/>
  <c r="X64" i="4"/>
  <c r="X137" i="4" s="1"/>
  <c r="W64" i="4"/>
  <c r="W137" i="4" s="1"/>
  <c r="V64" i="4"/>
  <c r="V137" i="4" s="1"/>
  <c r="U64" i="4"/>
  <c r="T64" i="4"/>
  <c r="L64" i="4"/>
  <c r="K64" i="4"/>
  <c r="J64" i="4"/>
  <c r="H64" i="4"/>
  <c r="G64" i="4"/>
  <c r="F64" i="4"/>
  <c r="E64" i="4"/>
  <c r="E137" i="4" s="1"/>
  <c r="D64" i="4"/>
  <c r="D137" i="4" s="1"/>
  <c r="C64" i="4"/>
  <c r="B64" i="4"/>
  <c r="B137" i="4" s="1"/>
  <c r="X63" i="4"/>
  <c r="V63" i="4"/>
  <c r="U63" i="4"/>
  <c r="T63" i="4"/>
  <c r="T136" i="4" s="1"/>
  <c r="S63" i="4"/>
  <c r="S136" i="4" s="1"/>
  <c r="R63" i="4"/>
  <c r="R136" i="4" s="1"/>
  <c r="Q63" i="4"/>
  <c r="P63" i="4"/>
  <c r="F63" i="4"/>
  <c r="E63" i="4"/>
  <c r="D63" i="4"/>
  <c r="C63" i="4"/>
  <c r="B63" i="4"/>
  <c r="W62" i="4"/>
  <c r="W135" i="4" s="1"/>
  <c r="V62" i="4"/>
  <c r="V135" i="4" s="1"/>
  <c r="U60" i="4"/>
  <c r="T60" i="4"/>
  <c r="S60" i="4"/>
  <c r="R60" i="4"/>
  <c r="Q60" i="4"/>
  <c r="E60" i="4"/>
  <c r="D60" i="4"/>
  <c r="C60" i="4"/>
  <c r="B60" i="4"/>
  <c r="B133" i="4" s="1"/>
  <c r="Y59" i="4"/>
  <c r="X59" i="4"/>
  <c r="W59" i="4"/>
  <c r="Q59" i="4"/>
  <c r="P59" i="4"/>
  <c r="O59" i="4"/>
  <c r="N59" i="4"/>
  <c r="M59" i="4"/>
  <c r="L59" i="4"/>
  <c r="K59" i="4"/>
  <c r="J59" i="4"/>
  <c r="I59" i="4"/>
  <c r="H59" i="4"/>
  <c r="G59" i="4"/>
  <c r="S58" i="4"/>
  <c r="M58" i="4"/>
  <c r="L58" i="4"/>
  <c r="K58" i="4"/>
  <c r="J58" i="4"/>
  <c r="I58" i="4"/>
  <c r="H58" i="4"/>
  <c r="G58" i="4"/>
  <c r="F58" i="4"/>
  <c r="E58" i="4"/>
  <c r="D58" i="4"/>
  <c r="C58" i="4"/>
  <c r="B58" i="4"/>
  <c r="X57" i="4"/>
  <c r="X132" i="4" s="1"/>
  <c r="Y56" i="4"/>
  <c r="X56" i="4"/>
  <c r="U56" i="4"/>
  <c r="T56" i="4"/>
  <c r="S56" i="4"/>
  <c r="Q56" i="4"/>
  <c r="P56" i="4"/>
  <c r="O56" i="4"/>
  <c r="O131" i="4" s="1"/>
  <c r="N56" i="4"/>
  <c r="N131" i="4" s="1"/>
  <c r="M56" i="4"/>
  <c r="M131" i="4" s="1"/>
  <c r="L56" i="4"/>
  <c r="L131" i="4" s="1"/>
  <c r="K56" i="4"/>
  <c r="K131" i="4" s="1"/>
  <c r="E56" i="4"/>
  <c r="E131" i="4" s="1"/>
  <c r="D56" i="4"/>
  <c r="D131" i="4" s="1"/>
  <c r="C56" i="4"/>
  <c r="B56" i="4"/>
  <c r="U54" i="4"/>
  <c r="T54" i="4"/>
  <c r="S54" i="4"/>
  <c r="R54" i="4"/>
  <c r="Q54" i="4"/>
  <c r="P54" i="4"/>
  <c r="J54" i="4"/>
  <c r="H54" i="4"/>
  <c r="G54" i="4"/>
  <c r="F54" i="4"/>
  <c r="E54" i="4"/>
  <c r="C54" i="4"/>
  <c r="X53" i="4"/>
  <c r="W53" i="4"/>
  <c r="V53" i="4"/>
  <c r="U53" i="4"/>
  <c r="T53" i="4"/>
  <c r="S53" i="4"/>
  <c r="R53" i="4"/>
  <c r="Q53" i="4"/>
  <c r="P53" i="4"/>
  <c r="O53" i="4"/>
  <c r="N53" i="4"/>
  <c r="D53" i="4"/>
  <c r="C53" i="4"/>
  <c r="B53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Y31" i="4"/>
  <c r="X31" i="4"/>
  <c r="W31" i="4"/>
  <c r="V31" i="4"/>
  <c r="U31" i="4"/>
  <c r="T31" i="4"/>
  <c r="S31" i="4"/>
  <c r="R31" i="4"/>
  <c r="Q31" i="4"/>
  <c r="Q30" i="4" s="1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Y17" i="4"/>
  <c r="X17" i="4"/>
  <c r="V17" i="4"/>
  <c r="T17" i="4"/>
  <c r="S17" i="4"/>
  <c r="Q17" i="4"/>
  <c r="K17" i="4"/>
  <c r="I17" i="4"/>
  <c r="H17" i="4"/>
  <c r="G17" i="4"/>
  <c r="E17" i="4"/>
  <c r="D17" i="4"/>
  <c r="C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E13" i="4"/>
  <c r="D13" i="4"/>
  <c r="C13" i="4"/>
  <c r="B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Y9" i="4"/>
  <c r="X9" i="4"/>
  <c r="W9" i="4"/>
  <c r="S9" i="4"/>
  <c r="O9" i="4"/>
  <c r="N9" i="4"/>
  <c r="M9" i="4"/>
  <c r="L9" i="4"/>
  <c r="K9" i="4"/>
  <c r="J9" i="4"/>
  <c r="E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I7" i="4"/>
  <c r="H7" i="4"/>
  <c r="G7" i="4"/>
  <c r="F7" i="4"/>
  <c r="E7" i="4"/>
  <c r="D7" i="4"/>
  <c r="C7" i="4"/>
  <c r="B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Y5" i="4"/>
  <c r="X5" i="4"/>
  <c r="L5" i="4"/>
  <c r="D5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F4" i="4"/>
  <c r="E4" i="4"/>
  <c r="D4" i="4"/>
  <c r="C4" i="4"/>
  <c r="B4" i="4"/>
  <c r="Y3" i="4"/>
  <c r="X3" i="4"/>
  <c r="B38" i="2"/>
  <c r="B4" i="2"/>
  <c r="B60" i="2"/>
  <c r="B54" i="2"/>
  <c r="B25" i="2"/>
  <c r="B5" i="2"/>
  <c r="B58" i="2"/>
  <c r="B18" i="2"/>
  <c r="B61" i="2"/>
  <c r="B16" i="2"/>
  <c r="B50" i="2"/>
  <c r="B56" i="2"/>
  <c r="B48" i="2"/>
  <c r="B20" i="2"/>
  <c r="B8" i="2"/>
  <c r="B35" i="2"/>
  <c r="B10" i="2"/>
  <c r="B46" i="2"/>
  <c r="B9" i="2"/>
  <c r="B51" i="2"/>
  <c r="B55" i="2"/>
  <c r="B11" i="2"/>
  <c r="B30" i="2"/>
  <c r="B13" i="2"/>
  <c r="B29" i="2"/>
  <c r="B39" i="2"/>
  <c r="B33" i="2"/>
  <c r="B41" i="2"/>
  <c r="B40" i="2"/>
  <c r="B6" i="2"/>
  <c r="B14" i="2"/>
  <c r="B49" i="2"/>
  <c r="B23" i="2"/>
  <c r="B36" i="2"/>
  <c r="B44" i="2"/>
  <c r="B31" i="2"/>
  <c r="B45" i="2"/>
  <c r="B24" i="2"/>
  <c r="B34" i="2"/>
  <c r="B15" i="2"/>
  <c r="B28" i="2"/>
  <c r="B21" i="2"/>
  <c r="B43" i="2"/>
  <c r="B59" i="2"/>
  <c r="B19" i="2"/>
  <c r="B53" i="2"/>
  <c r="B26" i="2"/>
  <c r="X125" i="4" l="1"/>
  <c r="W103" i="50"/>
  <c r="C105" i="50"/>
  <c r="C104" i="51"/>
  <c r="G105" i="51"/>
  <c r="X103" i="50"/>
  <c r="D105" i="50"/>
  <c r="D104" i="51"/>
  <c r="H105" i="51"/>
  <c r="Y103" i="50"/>
  <c r="E105" i="50"/>
  <c r="E104" i="51"/>
  <c r="I105" i="51"/>
  <c r="B104" i="50"/>
  <c r="F105" i="50"/>
  <c r="B103" i="51"/>
  <c r="F104" i="51"/>
  <c r="J105" i="51"/>
  <c r="C104" i="50"/>
  <c r="G105" i="50"/>
  <c r="C103" i="51"/>
  <c r="G104" i="51"/>
  <c r="K105" i="51"/>
  <c r="D104" i="50"/>
  <c r="H105" i="50"/>
  <c r="D103" i="51"/>
  <c r="H104" i="51"/>
  <c r="L105" i="51"/>
  <c r="E104" i="50"/>
  <c r="I105" i="50"/>
  <c r="E103" i="51"/>
  <c r="I104" i="51"/>
  <c r="M105" i="51"/>
  <c r="B103" i="50"/>
  <c r="F104" i="50"/>
  <c r="J105" i="50"/>
  <c r="F103" i="51"/>
  <c r="J104" i="51"/>
  <c r="N105" i="51"/>
  <c r="C103" i="50"/>
  <c r="G104" i="50"/>
  <c r="K105" i="50"/>
  <c r="G103" i="51"/>
  <c r="K104" i="51"/>
  <c r="O105" i="51"/>
  <c r="D103" i="50"/>
  <c r="H104" i="50"/>
  <c r="L105" i="50"/>
  <c r="H103" i="51"/>
  <c r="L104" i="51"/>
  <c r="P105" i="51"/>
  <c r="E96" i="49"/>
  <c r="E103" i="50"/>
  <c r="I104" i="50"/>
  <c r="M105" i="50"/>
  <c r="I103" i="51"/>
  <c r="M104" i="51"/>
  <c r="Q105" i="51"/>
  <c r="F103" i="50"/>
  <c r="J104" i="50"/>
  <c r="N105" i="50"/>
  <c r="J103" i="51"/>
  <c r="N104" i="51"/>
  <c r="R105" i="51"/>
  <c r="G103" i="50"/>
  <c r="K104" i="50"/>
  <c r="O105" i="50"/>
  <c r="K103" i="51"/>
  <c r="O104" i="51"/>
  <c r="S105" i="51"/>
  <c r="H103" i="50"/>
  <c r="L104" i="50"/>
  <c r="P105" i="50"/>
  <c r="L103" i="51"/>
  <c r="P104" i="51"/>
  <c r="T105" i="51"/>
  <c r="I103" i="50"/>
  <c r="M104" i="50"/>
  <c r="Q105" i="50"/>
  <c r="M103" i="51"/>
  <c r="Q104" i="51"/>
  <c r="U105" i="51"/>
  <c r="J103" i="50"/>
  <c r="N104" i="50"/>
  <c r="R105" i="50"/>
  <c r="N103" i="51"/>
  <c r="R104" i="51"/>
  <c r="V105" i="51"/>
  <c r="V103" i="50"/>
  <c r="K103" i="50"/>
  <c r="O104" i="50"/>
  <c r="S105" i="50"/>
  <c r="O103" i="51"/>
  <c r="S104" i="51"/>
  <c r="L103" i="50"/>
  <c r="P104" i="50"/>
  <c r="T105" i="50"/>
  <c r="P103" i="51"/>
  <c r="T104" i="51"/>
  <c r="X105" i="51"/>
  <c r="M103" i="50"/>
  <c r="Q104" i="50"/>
  <c r="U105" i="50"/>
  <c r="Q103" i="51"/>
  <c r="U104" i="51"/>
  <c r="Y105" i="51"/>
  <c r="N103" i="50"/>
  <c r="R104" i="50"/>
  <c r="V105" i="50"/>
  <c r="R103" i="51"/>
  <c r="V104" i="51"/>
  <c r="O103" i="50"/>
  <c r="S104" i="50"/>
  <c r="W105" i="50"/>
  <c r="S103" i="51"/>
  <c r="W104" i="51"/>
  <c r="B105" i="50"/>
  <c r="P103" i="50"/>
  <c r="T104" i="50"/>
  <c r="X105" i="50"/>
  <c r="T103" i="51"/>
  <c r="X104" i="51"/>
  <c r="Q103" i="50"/>
  <c r="U104" i="50"/>
  <c r="Y105" i="50"/>
  <c r="U103" i="51"/>
  <c r="Y104" i="51"/>
  <c r="R103" i="50"/>
  <c r="V104" i="50"/>
  <c r="V103" i="51"/>
  <c r="B105" i="51"/>
  <c r="S103" i="50"/>
  <c r="W104" i="50"/>
  <c r="W103" i="51"/>
  <c r="C105" i="51"/>
  <c r="T103" i="50"/>
  <c r="X104" i="50"/>
  <c r="X103" i="51"/>
  <c r="D105" i="51"/>
  <c r="U103" i="50"/>
  <c r="Y104" i="50"/>
  <c r="Y103" i="51"/>
  <c r="E105" i="51"/>
  <c r="B96" i="49"/>
  <c r="C96" i="49"/>
  <c r="E39" i="4"/>
  <c r="D96" i="49"/>
  <c r="F96" i="49"/>
  <c r="B125" i="4"/>
  <c r="G96" i="49"/>
  <c r="H96" i="49"/>
  <c r="I96" i="49"/>
  <c r="J96" i="49"/>
  <c r="F125" i="4"/>
  <c r="K96" i="49"/>
  <c r="L96" i="49"/>
  <c r="M96" i="49"/>
  <c r="N96" i="49"/>
  <c r="O96" i="49"/>
  <c r="P96" i="49"/>
  <c r="Q96" i="49"/>
  <c r="R96" i="49"/>
  <c r="S96" i="49"/>
  <c r="T96" i="49"/>
  <c r="U96" i="49"/>
  <c r="I124" i="4"/>
  <c r="N38" i="44"/>
  <c r="N179" i="4" s="1"/>
  <c r="B124" i="4"/>
  <c r="F77" i="47"/>
  <c r="B77" i="46"/>
  <c r="J77" i="47"/>
  <c r="G52" i="45"/>
  <c r="D77" i="46"/>
  <c r="L77" i="47"/>
  <c r="F77" i="46"/>
  <c r="N77" i="47"/>
  <c r="G77" i="46"/>
  <c r="O77" i="47"/>
  <c r="J77" i="46"/>
  <c r="R77" i="47"/>
  <c r="L77" i="46"/>
  <c r="T77" i="47"/>
  <c r="N77" i="46"/>
  <c r="O77" i="46"/>
  <c r="W77" i="47"/>
  <c r="R77" i="46"/>
  <c r="F60" i="45"/>
  <c r="T77" i="46"/>
  <c r="G60" i="45"/>
  <c r="N60" i="45"/>
  <c r="V77" i="46"/>
  <c r="B77" i="47"/>
  <c r="O60" i="45"/>
  <c r="W77" i="46"/>
  <c r="V60" i="45"/>
  <c r="D77" i="47"/>
  <c r="B69" i="45"/>
  <c r="D69" i="45"/>
  <c r="F69" i="45"/>
  <c r="G69" i="45"/>
  <c r="P124" i="4"/>
  <c r="Q124" i="4"/>
  <c r="J69" i="45"/>
  <c r="L69" i="45"/>
  <c r="N69" i="45"/>
  <c r="O69" i="45"/>
  <c r="R69" i="45"/>
  <c r="T69" i="45"/>
  <c r="V69" i="45"/>
  <c r="W69" i="45"/>
  <c r="D123" i="4"/>
  <c r="G72" i="43"/>
  <c r="H72" i="43"/>
  <c r="K72" i="43"/>
  <c r="O72" i="43"/>
  <c r="I72" i="42"/>
  <c r="W90" i="42"/>
  <c r="Y90" i="42"/>
  <c r="M90" i="43"/>
  <c r="R72" i="41"/>
  <c r="N90" i="43"/>
  <c r="P90" i="43"/>
  <c r="Q90" i="43"/>
  <c r="R90" i="43"/>
  <c r="S90" i="43"/>
  <c r="T90" i="43"/>
  <c r="U90" i="43"/>
  <c r="V90" i="43"/>
  <c r="W90" i="43"/>
  <c r="X90" i="43"/>
  <c r="Y90" i="43"/>
  <c r="M90" i="42"/>
  <c r="N90" i="42"/>
  <c r="O90" i="42"/>
  <c r="P90" i="42"/>
  <c r="Q90" i="42"/>
  <c r="B90" i="43"/>
  <c r="R90" i="42"/>
  <c r="C90" i="43"/>
  <c r="S90" i="42"/>
  <c r="D90" i="43"/>
  <c r="T90" i="42"/>
  <c r="E90" i="43"/>
  <c r="U90" i="42"/>
  <c r="F90" i="43"/>
  <c r="N81" i="41"/>
  <c r="P81" i="41"/>
  <c r="Y123" i="4"/>
  <c r="R81" i="41"/>
  <c r="S81" i="41"/>
  <c r="T81" i="41"/>
  <c r="U81" i="41"/>
  <c r="V81" i="41"/>
  <c r="W81" i="41"/>
  <c r="X81" i="41"/>
  <c r="Y81" i="41"/>
  <c r="D39" i="4"/>
  <c r="B81" i="41"/>
  <c r="C81" i="41"/>
  <c r="D81" i="41"/>
  <c r="E81" i="41"/>
  <c r="F81" i="41"/>
  <c r="G81" i="41"/>
  <c r="H81" i="41"/>
  <c r="I81" i="41"/>
  <c r="J81" i="41"/>
  <c r="K81" i="41"/>
  <c r="L81" i="41"/>
  <c r="E122" i="4"/>
  <c r="F78" i="37"/>
  <c r="V80" i="37"/>
  <c r="B63" i="37"/>
  <c r="J63" i="37"/>
  <c r="G60" i="37"/>
  <c r="M63" i="37"/>
  <c r="B57" i="37"/>
  <c r="J60" i="37"/>
  <c r="R63" i="37"/>
  <c r="E57" i="37"/>
  <c r="O60" i="37"/>
  <c r="U63" i="37"/>
  <c r="J57" i="37"/>
  <c r="R60" i="37"/>
  <c r="M57" i="37"/>
  <c r="W60" i="37"/>
  <c r="R57" i="37"/>
  <c r="U57" i="37"/>
  <c r="C72" i="37"/>
  <c r="G72" i="37"/>
  <c r="E72" i="37"/>
  <c r="J72" i="37"/>
  <c r="K72" i="37"/>
  <c r="L72" i="37"/>
  <c r="O72" i="37"/>
  <c r="M72" i="37"/>
  <c r="S72" i="37"/>
  <c r="T72" i="37"/>
  <c r="N39" i="4"/>
  <c r="N122" i="4"/>
  <c r="W72" i="37"/>
  <c r="U72" i="37"/>
  <c r="M51" i="34"/>
  <c r="P51" i="34"/>
  <c r="U51" i="34"/>
  <c r="X51" i="34"/>
  <c r="E51" i="34"/>
  <c r="H51" i="34"/>
  <c r="C72" i="33"/>
  <c r="H63" i="33"/>
  <c r="P63" i="33"/>
  <c r="X63" i="33"/>
  <c r="H60" i="33"/>
  <c r="P60" i="33"/>
  <c r="D57" i="33"/>
  <c r="X60" i="33"/>
  <c r="H57" i="33"/>
  <c r="L57" i="33"/>
  <c r="P57" i="33"/>
  <c r="B72" i="33"/>
  <c r="O30" i="4"/>
  <c r="P39" i="4"/>
  <c r="Q39" i="4"/>
  <c r="G72" i="33"/>
  <c r="L121" i="4"/>
  <c r="M121" i="4"/>
  <c r="I72" i="33"/>
  <c r="L72" i="33"/>
  <c r="O72" i="33"/>
  <c r="Q72" i="33"/>
  <c r="R72" i="33"/>
  <c r="S72" i="33"/>
  <c r="W72" i="33"/>
  <c r="Y72" i="33"/>
  <c r="C120" i="4"/>
  <c r="E120" i="4"/>
  <c r="C84" i="30"/>
  <c r="H84" i="30"/>
  <c r="K84" i="30"/>
  <c r="S84" i="30"/>
  <c r="X84" i="30"/>
  <c r="B90" i="29"/>
  <c r="P90" i="29"/>
  <c r="V90" i="29"/>
  <c r="X90" i="29"/>
  <c r="B99" i="29"/>
  <c r="F99" i="29"/>
  <c r="J99" i="29"/>
  <c r="X99" i="29"/>
  <c r="S113" i="29"/>
  <c r="C113" i="29"/>
  <c r="F146" i="4"/>
  <c r="X30" i="4"/>
  <c r="W39" i="4"/>
  <c r="K146" i="4"/>
  <c r="N146" i="4"/>
  <c r="K113" i="29"/>
  <c r="E76" i="24"/>
  <c r="E173" i="4" s="1"/>
  <c r="K77" i="24"/>
  <c r="K174" i="4" s="1"/>
  <c r="G57" i="24"/>
  <c r="G116" i="4" s="1"/>
  <c r="H76" i="24"/>
  <c r="H173" i="4" s="1"/>
  <c r="L77" i="24"/>
  <c r="L174" i="4" s="1"/>
  <c r="H57" i="24"/>
  <c r="H116" i="4" s="1"/>
  <c r="L57" i="24"/>
  <c r="L116" i="4" s="1"/>
  <c r="P57" i="24"/>
  <c r="P116" i="4" s="1"/>
  <c r="I76" i="24"/>
  <c r="I173" i="4" s="1"/>
  <c r="M77" i="24"/>
  <c r="M174" i="4" s="1"/>
  <c r="J57" i="24"/>
  <c r="J116" i="4" s="1"/>
  <c r="M57" i="24"/>
  <c r="M116" i="4" s="1"/>
  <c r="Q57" i="24"/>
  <c r="Q116" i="4" s="1"/>
  <c r="S57" i="24"/>
  <c r="S116" i="4" s="1"/>
  <c r="T57" i="24"/>
  <c r="T116" i="4" s="1"/>
  <c r="X57" i="24"/>
  <c r="X116" i="4" s="1"/>
  <c r="U57" i="24"/>
  <c r="U116" i="4" s="1"/>
  <c r="V76" i="24"/>
  <c r="V173" i="4" s="1"/>
  <c r="V57" i="24"/>
  <c r="V116" i="4" s="1"/>
  <c r="W57" i="24"/>
  <c r="W116" i="4" s="1"/>
  <c r="X76" i="24"/>
  <c r="X173" i="4" s="1"/>
  <c r="Y76" i="24"/>
  <c r="Y173" i="4" s="1"/>
  <c r="Y57" i="24"/>
  <c r="Y116" i="4" s="1"/>
  <c r="G122" i="26"/>
  <c r="C156" i="25"/>
  <c r="C152" i="26"/>
  <c r="G153" i="26"/>
  <c r="K154" i="26"/>
  <c r="J67" i="24"/>
  <c r="L116" i="25"/>
  <c r="D156" i="25"/>
  <c r="N116" i="25"/>
  <c r="E156" i="25"/>
  <c r="E152" i="26"/>
  <c r="I153" i="26"/>
  <c r="M154" i="26"/>
  <c r="T116" i="25"/>
  <c r="F156" i="25"/>
  <c r="V116" i="25"/>
  <c r="G156" i="25"/>
  <c r="K156" i="25"/>
  <c r="K153" i="26"/>
  <c r="O154" i="26"/>
  <c r="G52" i="24"/>
  <c r="G74" i="24" s="1"/>
  <c r="G171" i="4" s="1"/>
  <c r="I156" i="25"/>
  <c r="I152" i="26"/>
  <c r="M153" i="26"/>
  <c r="Q154" i="26"/>
  <c r="J156" i="25"/>
  <c r="S154" i="26"/>
  <c r="M156" i="25"/>
  <c r="Q156" i="25"/>
  <c r="M152" i="26"/>
  <c r="U154" i="26"/>
  <c r="N156" i="25"/>
  <c r="N152" i="26"/>
  <c r="V154" i="26"/>
  <c r="O156" i="25"/>
  <c r="S156" i="25"/>
  <c r="O152" i="26"/>
  <c r="W154" i="26"/>
  <c r="P156" i="25"/>
  <c r="T156" i="25"/>
  <c r="E72" i="4"/>
  <c r="Q152" i="26"/>
  <c r="U153" i="26"/>
  <c r="Y70" i="4"/>
  <c r="Y143" i="4" s="1"/>
  <c r="R156" i="25"/>
  <c r="V156" i="25"/>
  <c r="V153" i="26"/>
  <c r="W136" i="25"/>
  <c r="W153" i="26"/>
  <c r="R52" i="24"/>
  <c r="R74" i="24" s="1"/>
  <c r="R171" i="4" s="1"/>
  <c r="X136" i="25"/>
  <c r="B122" i="25"/>
  <c r="Y136" i="25"/>
  <c r="F122" i="25"/>
  <c r="U156" i="25"/>
  <c r="U152" i="26"/>
  <c r="J122" i="25"/>
  <c r="V152" i="26"/>
  <c r="N122" i="25"/>
  <c r="W152" i="26"/>
  <c r="C154" i="26"/>
  <c r="R122" i="25"/>
  <c r="B52" i="24"/>
  <c r="V122" i="25"/>
  <c r="Y152" i="26"/>
  <c r="E154" i="26"/>
  <c r="B136" i="25"/>
  <c r="F146" i="25"/>
  <c r="B153" i="26"/>
  <c r="F154" i="26"/>
  <c r="L17" i="4"/>
  <c r="L3" i="4"/>
  <c r="L128" i="4" s="1"/>
  <c r="N17" i="4"/>
  <c r="N3" i="4"/>
  <c r="N128" i="4" s="1"/>
  <c r="N142" i="4"/>
  <c r="J39" i="4"/>
  <c r="O74" i="24"/>
  <c r="O171" i="4" s="1"/>
  <c r="R75" i="24"/>
  <c r="R172" i="4" s="1"/>
  <c r="T33" i="4"/>
  <c r="Y145" i="4"/>
  <c r="P74" i="24"/>
  <c r="P171" i="4" s="1"/>
  <c r="R67" i="24"/>
  <c r="Y75" i="24"/>
  <c r="Y172" i="4" s="1"/>
  <c r="L39" i="4"/>
  <c r="R70" i="4"/>
  <c r="R143" i="4" s="1"/>
  <c r="V71" i="4"/>
  <c r="V144" i="4" s="1"/>
  <c r="J76" i="24"/>
  <c r="J173" i="4" s="1"/>
  <c r="N30" i="4"/>
  <c r="O142" i="4"/>
  <c r="F57" i="24"/>
  <c r="F116" i="4" s="1"/>
  <c r="I68" i="24"/>
  <c r="S30" i="4"/>
  <c r="V42" i="4"/>
  <c r="S52" i="24"/>
  <c r="B77" i="24"/>
  <c r="B174" i="4" s="1"/>
  <c r="D146" i="25"/>
  <c r="P30" i="4"/>
  <c r="T30" i="4"/>
  <c r="Q142" i="4"/>
  <c r="Y144" i="4"/>
  <c r="T52" i="24"/>
  <c r="Y68" i="24"/>
  <c r="I77" i="24"/>
  <c r="I174" i="4" s="1"/>
  <c r="C145" i="4"/>
  <c r="V52" i="24"/>
  <c r="C136" i="25"/>
  <c r="G146" i="25"/>
  <c r="W74" i="24"/>
  <c r="W171" i="4" s="1"/>
  <c r="U142" i="4"/>
  <c r="X52" i="24"/>
  <c r="E136" i="25"/>
  <c r="I146" i="25"/>
  <c r="B144" i="4"/>
  <c r="F145" i="4"/>
  <c r="Y52" i="24"/>
  <c r="F136" i="25"/>
  <c r="W142" i="4"/>
  <c r="C144" i="4"/>
  <c r="N57" i="24"/>
  <c r="N116" i="4" s="1"/>
  <c r="G136" i="25"/>
  <c r="I145" i="4"/>
  <c r="I136" i="25"/>
  <c r="Y30" i="4"/>
  <c r="X39" i="4"/>
  <c r="F144" i="4"/>
  <c r="J136" i="25"/>
  <c r="N146" i="25"/>
  <c r="G144" i="4"/>
  <c r="K145" i="4"/>
  <c r="N77" i="24"/>
  <c r="N174" i="4" s="1"/>
  <c r="K136" i="25"/>
  <c r="C52" i="24"/>
  <c r="K76" i="24"/>
  <c r="K173" i="4" s="1"/>
  <c r="L136" i="25"/>
  <c r="P146" i="25"/>
  <c r="I144" i="4"/>
  <c r="D52" i="24"/>
  <c r="L76" i="24"/>
  <c r="L173" i="4" s="1"/>
  <c r="P77" i="24"/>
  <c r="P174" i="4" s="1"/>
  <c r="M136" i="25"/>
  <c r="Q146" i="25"/>
  <c r="J144" i="4"/>
  <c r="N145" i="4"/>
  <c r="E52" i="24"/>
  <c r="M76" i="24"/>
  <c r="M173" i="4" s="1"/>
  <c r="Q77" i="24"/>
  <c r="Q174" i="4" s="1"/>
  <c r="N136" i="25"/>
  <c r="K144" i="4"/>
  <c r="F52" i="24"/>
  <c r="N76" i="24"/>
  <c r="N173" i="4" s="1"/>
  <c r="R77" i="24"/>
  <c r="R174" i="4" s="1"/>
  <c r="O136" i="25"/>
  <c r="S77" i="24"/>
  <c r="S174" i="4" s="1"/>
  <c r="P136" i="25"/>
  <c r="T146" i="25"/>
  <c r="Q145" i="4"/>
  <c r="H52" i="24"/>
  <c r="P76" i="24"/>
  <c r="P173" i="4" s="1"/>
  <c r="T77" i="24"/>
  <c r="T174" i="4" s="1"/>
  <c r="Q136" i="25"/>
  <c r="N144" i="4"/>
  <c r="I52" i="24"/>
  <c r="Q76" i="24"/>
  <c r="Q173" i="4" s="1"/>
  <c r="U77" i="24"/>
  <c r="U174" i="4" s="1"/>
  <c r="R136" i="25"/>
  <c r="V146" i="25"/>
  <c r="S145" i="4"/>
  <c r="J52" i="24"/>
  <c r="V77" i="24"/>
  <c r="V174" i="4" s="1"/>
  <c r="S136" i="25"/>
  <c r="K52" i="24"/>
  <c r="S76" i="24"/>
  <c r="S173" i="4" s="1"/>
  <c r="T136" i="25"/>
  <c r="X146" i="25"/>
  <c r="Q144" i="4"/>
  <c r="L52" i="24"/>
  <c r="T76" i="24"/>
  <c r="T173" i="4" s="1"/>
  <c r="X77" i="24"/>
  <c r="X174" i="4" s="1"/>
  <c r="U136" i="25"/>
  <c r="Y146" i="25"/>
  <c r="V145" i="4"/>
  <c r="M52" i="24"/>
  <c r="U76" i="24"/>
  <c r="U173" i="4" s="1"/>
  <c r="Y77" i="24"/>
  <c r="Y174" i="4" s="1"/>
  <c r="B75" i="24"/>
  <c r="B172" i="4" s="1"/>
  <c r="V136" i="25"/>
  <c r="N60" i="20"/>
  <c r="N57" i="20"/>
  <c r="N56" i="20" s="1"/>
  <c r="Q60" i="20"/>
  <c r="Q57" i="20"/>
  <c r="S60" i="20"/>
  <c r="S139" i="23"/>
  <c r="V60" i="20"/>
  <c r="K57" i="20"/>
  <c r="K56" i="20" s="1"/>
  <c r="Y61" i="20"/>
  <c r="Y114" i="4" s="1"/>
  <c r="C57" i="20"/>
  <c r="C56" i="20" s="1"/>
  <c r="C139" i="23"/>
  <c r="C60" i="20"/>
  <c r="F57" i="20"/>
  <c r="F56" i="20" s="1"/>
  <c r="F60" i="20"/>
  <c r="B77" i="20"/>
  <c r="B168" i="4" s="1"/>
  <c r="F78" i="20"/>
  <c r="F169" i="4" s="1"/>
  <c r="W99" i="23"/>
  <c r="W62" i="20" s="1"/>
  <c r="W115" i="4" s="1"/>
  <c r="I78" i="20"/>
  <c r="I169" i="4" s="1"/>
  <c r="M79" i="20"/>
  <c r="M170" i="4" s="1"/>
  <c r="X60" i="20"/>
  <c r="X113" i="4" s="1"/>
  <c r="J78" i="20"/>
  <c r="J169" i="4" s="1"/>
  <c r="N79" i="20"/>
  <c r="N170" i="4" s="1"/>
  <c r="K78" i="20"/>
  <c r="K169" i="4" s="1"/>
  <c r="W194" i="23"/>
  <c r="Y205" i="23"/>
  <c r="Q79" i="20"/>
  <c r="Q170" i="4" s="1"/>
  <c r="H183" i="23"/>
  <c r="R48" i="23"/>
  <c r="R61" i="20" s="1"/>
  <c r="R114" i="4" s="1"/>
  <c r="J77" i="20"/>
  <c r="J168" i="4" s="1"/>
  <c r="N78" i="20"/>
  <c r="N169" i="4" s="1"/>
  <c r="E5" i="23"/>
  <c r="S99" i="23"/>
  <c r="S62" i="20" s="1"/>
  <c r="S115" i="4" s="1"/>
  <c r="K77" i="20"/>
  <c r="K168" i="4" s="1"/>
  <c r="S79" i="20"/>
  <c r="S170" i="4" s="1"/>
  <c r="U48" i="23"/>
  <c r="F160" i="23"/>
  <c r="G5" i="23"/>
  <c r="V48" i="23"/>
  <c r="V61" i="20" s="1"/>
  <c r="V114" i="4" s="1"/>
  <c r="Y99" i="23"/>
  <c r="Y62" i="20" s="1"/>
  <c r="Y115" i="4" s="1"/>
  <c r="H5" i="23"/>
  <c r="H140" i="23" s="1"/>
  <c r="W48" i="23"/>
  <c r="N77" i="20"/>
  <c r="N168" i="4" s="1"/>
  <c r="M183" i="23"/>
  <c r="X144" i="23"/>
  <c r="S78" i="20"/>
  <c r="S169" i="4" s="1"/>
  <c r="C48" i="23"/>
  <c r="C61" i="20" s="1"/>
  <c r="C114" i="4" s="1"/>
  <c r="K140" i="23"/>
  <c r="Q77" i="20"/>
  <c r="Q168" i="4" s="1"/>
  <c r="K137" i="23"/>
  <c r="I60" i="20"/>
  <c r="M5" i="23"/>
  <c r="S77" i="20"/>
  <c r="S168" i="4" s="1"/>
  <c r="F153" i="23"/>
  <c r="T77" i="20"/>
  <c r="T168" i="4" s="1"/>
  <c r="K60" i="20"/>
  <c r="K113" i="4" s="1"/>
  <c r="O5" i="23"/>
  <c r="U77" i="20"/>
  <c r="U168" i="4" s="1"/>
  <c r="P5" i="23"/>
  <c r="V77" i="20"/>
  <c r="V168" i="4" s="1"/>
  <c r="K171" i="23"/>
  <c r="V157" i="23"/>
  <c r="W77" i="20"/>
  <c r="W168" i="4" s="1"/>
  <c r="C79" i="20"/>
  <c r="C170" i="4" s="1"/>
  <c r="N157" i="23"/>
  <c r="Q56" i="20"/>
  <c r="K48" i="23"/>
  <c r="K61" i="20" s="1"/>
  <c r="M99" i="23"/>
  <c r="M62" i="20" s="1"/>
  <c r="M115" i="4" s="1"/>
  <c r="Y77" i="20"/>
  <c r="Y168" i="4" s="1"/>
  <c r="E79" i="20"/>
  <c r="E170" i="4" s="1"/>
  <c r="F79" i="20"/>
  <c r="F170" i="4" s="1"/>
  <c r="C78" i="20"/>
  <c r="C169" i="4" s="1"/>
  <c r="G79" i="20"/>
  <c r="G170" i="4" s="1"/>
  <c r="B48" i="23"/>
  <c r="B61" i="20" s="1"/>
  <c r="B114" i="4" s="1"/>
  <c r="N153" i="23"/>
  <c r="E48" i="23"/>
  <c r="V65" i="4"/>
  <c r="W65" i="4"/>
  <c r="L51" i="20"/>
  <c r="L65" i="4" s="1"/>
  <c r="L138" i="4" s="1"/>
  <c r="M205" i="21"/>
  <c r="V165" i="21"/>
  <c r="I165" i="21"/>
  <c r="E194" i="21"/>
  <c r="I194" i="21"/>
  <c r="C51" i="20"/>
  <c r="C65" i="4" s="1"/>
  <c r="D141" i="21"/>
  <c r="D132" i="21" s="1"/>
  <c r="Q165" i="21"/>
  <c r="H141" i="21"/>
  <c r="H132" i="21" s="1"/>
  <c r="F165" i="21"/>
  <c r="F51" i="20"/>
  <c r="F65" i="4" s="1"/>
  <c r="F138" i="4" s="1"/>
  <c r="L141" i="21"/>
  <c r="L132" i="21" s="1"/>
  <c r="G51" i="20"/>
  <c r="G65" i="4" s="1"/>
  <c r="G138" i="4" s="1"/>
  <c r="P141" i="21"/>
  <c r="P132" i="21" s="1"/>
  <c r="U51" i="20"/>
  <c r="T141" i="21"/>
  <c r="T132" i="21" s="1"/>
  <c r="M68" i="4"/>
  <c r="M141" i="4" s="1"/>
  <c r="X141" i="21"/>
  <c r="X132" i="21" s="1"/>
  <c r="I67" i="4"/>
  <c r="E66" i="4"/>
  <c r="Y165" i="21"/>
  <c r="N165" i="21"/>
  <c r="E139" i="4"/>
  <c r="I140" i="4"/>
  <c r="T183" i="21"/>
  <c r="X194" i="21"/>
  <c r="B138" i="4"/>
  <c r="F139" i="4"/>
  <c r="J140" i="4"/>
  <c r="N141" i="4"/>
  <c r="U183" i="21"/>
  <c r="Y194" i="21"/>
  <c r="R194" i="23"/>
  <c r="C138" i="4"/>
  <c r="G139" i="4"/>
  <c r="K140" i="4"/>
  <c r="O141" i="4"/>
  <c r="V183" i="21"/>
  <c r="D138" i="4"/>
  <c r="H139" i="4"/>
  <c r="L140" i="4"/>
  <c r="P141" i="4"/>
  <c r="Y51" i="20"/>
  <c r="W183" i="21"/>
  <c r="I139" i="4"/>
  <c r="M140" i="4"/>
  <c r="Q141" i="4"/>
  <c r="X183" i="21"/>
  <c r="J139" i="4"/>
  <c r="N140" i="4"/>
  <c r="R141" i="4"/>
  <c r="Y183" i="21"/>
  <c r="K139" i="4"/>
  <c r="O140" i="4"/>
  <c r="S141" i="4"/>
  <c r="D77" i="20"/>
  <c r="D168" i="4" s="1"/>
  <c r="B194" i="21"/>
  <c r="C194" i="21"/>
  <c r="D194" i="21"/>
  <c r="C205" i="23"/>
  <c r="O79" i="20"/>
  <c r="O170" i="4" s="1"/>
  <c r="E51" i="20"/>
  <c r="D183" i="21"/>
  <c r="H194" i="21"/>
  <c r="B194" i="23"/>
  <c r="Q139" i="4"/>
  <c r="U140" i="4"/>
  <c r="Y141" i="4"/>
  <c r="C30" i="4"/>
  <c r="N33" i="4"/>
  <c r="D30" i="4"/>
  <c r="S139" i="4"/>
  <c r="W140" i="4"/>
  <c r="H51" i="20"/>
  <c r="H65" i="4" s="1"/>
  <c r="H138" i="4" s="1"/>
  <c r="L77" i="20"/>
  <c r="L168" i="4" s="1"/>
  <c r="F183" i="21"/>
  <c r="J194" i="21"/>
  <c r="O183" i="23"/>
  <c r="E30" i="4"/>
  <c r="B39" i="4"/>
  <c r="T139" i="4"/>
  <c r="X140" i="4"/>
  <c r="I51" i="20"/>
  <c r="Q78" i="20"/>
  <c r="Q169" i="4" s="1"/>
  <c r="U79" i="20"/>
  <c r="U170" i="4" s="1"/>
  <c r="G183" i="21"/>
  <c r="K194" i="21"/>
  <c r="P183" i="23"/>
  <c r="F30" i="4"/>
  <c r="C39" i="4"/>
  <c r="U139" i="4"/>
  <c r="Y140" i="4"/>
  <c r="J51" i="20"/>
  <c r="J65" i="4" s="1"/>
  <c r="J138" i="4" s="1"/>
  <c r="V79" i="20"/>
  <c r="V170" i="4" s="1"/>
  <c r="H183" i="21"/>
  <c r="L194" i="21"/>
  <c r="E194" i="23"/>
  <c r="V139" i="4"/>
  <c r="B141" i="4"/>
  <c r="K51" i="20"/>
  <c r="I183" i="21"/>
  <c r="M194" i="21"/>
  <c r="Y205" i="21"/>
  <c r="W139" i="4"/>
  <c r="C141" i="4"/>
  <c r="J183" i="21"/>
  <c r="N194" i="21"/>
  <c r="G194" i="23"/>
  <c r="I205" i="23"/>
  <c r="P33" i="4"/>
  <c r="F39" i="4"/>
  <c r="X139" i="4"/>
  <c r="D141" i="4"/>
  <c r="M51" i="20"/>
  <c r="K183" i="21"/>
  <c r="O194" i="21"/>
  <c r="J30" i="4"/>
  <c r="G39" i="4"/>
  <c r="U65" i="4"/>
  <c r="U138" i="4" s="1"/>
  <c r="Y66" i="4"/>
  <c r="Y139" i="4" s="1"/>
  <c r="E68" i="4"/>
  <c r="E141" i="4" s="1"/>
  <c r="N51" i="20"/>
  <c r="L183" i="21"/>
  <c r="P194" i="21"/>
  <c r="U183" i="23"/>
  <c r="H39" i="4"/>
  <c r="V138" i="4"/>
  <c r="B140" i="4"/>
  <c r="F141" i="4"/>
  <c r="O51" i="20"/>
  <c r="M183" i="21"/>
  <c r="Q194" i="21"/>
  <c r="J194" i="23"/>
  <c r="I39" i="4"/>
  <c r="W138" i="4"/>
  <c r="C140" i="4"/>
  <c r="G141" i="4"/>
  <c r="P51" i="20"/>
  <c r="P65" i="4" s="1"/>
  <c r="P138" i="4" s="1"/>
  <c r="N183" i="21"/>
  <c r="R194" i="21"/>
  <c r="B205" i="21"/>
  <c r="W183" i="23"/>
  <c r="X138" i="4"/>
  <c r="D140" i="4"/>
  <c r="H141" i="4"/>
  <c r="Q51" i="20"/>
  <c r="O183" i="21"/>
  <c r="S194" i="21"/>
  <c r="X183" i="23"/>
  <c r="U33" i="4"/>
  <c r="E140" i="4"/>
  <c r="I141" i="4"/>
  <c r="R51" i="20"/>
  <c r="R65" i="4" s="1"/>
  <c r="R138" i="4" s="1"/>
  <c r="P183" i="21"/>
  <c r="T194" i="21"/>
  <c r="M194" i="23"/>
  <c r="B139" i="4"/>
  <c r="F140" i="4"/>
  <c r="J141" i="4"/>
  <c r="S51" i="20"/>
  <c r="Q183" i="21"/>
  <c r="U194" i="21"/>
  <c r="E205" i="21"/>
  <c r="K33" i="4"/>
  <c r="C139" i="4"/>
  <c r="G140" i="4"/>
  <c r="K141" i="4"/>
  <c r="R183" i="21"/>
  <c r="V194" i="21"/>
  <c r="O194" i="23"/>
  <c r="Q205" i="23"/>
  <c r="B229" i="19"/>
  <c r="B81" i="16"/>
  <c r="D229" i="19"/>
  <c r="D81" i="16"/>
  <c r="D110" i="4" s="1"/>
  <c r="E229" i="19"/>
  <c r="E81" i="16"/>
  <c r="E110" i="4" s="1"/>
  <c r="J229" i="19"/>
  <c r="J81" i="16"/>
  <c r="J110" i="4" s="1"/>
  <c r="L229" i="19"/>
  <c r="L81" i="16"/>
  <c r="L110" i="4" s="1"/>
  <c r="M229" i="19"/>
  <c r="M81" i="16"/>
  <c r="M110" i="4" s="1"/>
  <c r="I38" i="7"/>
  <c r="I80" i="16"/>
  <c r="U81" i="16"/>
  <c r="U110" i="4" s="1"/>
  <c r="R5" i="19"/>
  <c r="X61" i="19"/>
  <c r="X81" i="16" s="1"/>
  <c r="X110" i="4" s="1"/>
  <c r="S5" i="19"/>
  <c r="K80" i="16"/>
  <c r="K109" i="4" s="1"/>
  <c r="T5" i="19"/>
  <c r="V5" i="19"/>
  <c r="J102" i="16"/>
  <c r="J165" i="4" s="1"/>
  <c r="N103" i="16"/>
  <c r="N166" i="4" s="1"/>
  <c r="X5" i="19"/>
  <c r="O103" i="16"/>
  <c r="O166" i="4" s="1"/>
  <c r="P80" i="16"/>
  <c r="Y61" i="19"/>
  <c r="D171" i="19"/>
  <c r="F171" i="19"/>
  <c r="L171" i="19"/>
  <c r="B77" i="16"/>
  <c r="H61" i="19"/>
  <c r="H81" i="16" s="1"/>
  <c r="H110" i="4" s="1"/>
  <c r="Y109" i="4"/>
  <c r="I61" i="19"/>
  <c r="K61" i="19"/>
  <c r="D5" i="19"/>
  <c r="P61" i="19"/>
  <c r="P81" i="16" s="1"/>
  <c r="P110" i="4" s="1"/>
  <c r="F5" i="19"/>
  <c r="H5" i="19"/>
  <c r="B80" i="16"/>
  <c r="B109" i="4" s="1"/>
  <c r="J5" i="19"/>
  <c r="B76" i="16"/>
  <c r="L5" i="19"/>
  <c r="N5" i="19"/>
  <c r="M178" i="18"/>
  <c r="G178" i="18"/>
  <c r="Y197" i="18"/>
  <c r="K96" i="16"/>
  <c r="Q178" i="18"/>
  <c r="M96" i="16"/>
  <c r="N96" i="16"/>
  <c r="O96" i="16"/>
  <c r="U178" i="18"/>
  <c r="L178" i="18"/>
  <c r="P96" i="16"/>
  <c r="C197" i="18"/>
  <c r="X96" i="16"/>
  <c r="C171" i="18"/>
  <c r="O178" i="18"/>
  <c r="Y178" i="18"/>
  <c r="C97" i="16"/>
  <c r="C95" i="16" s="1"/>
  <c r="G5" i="18"/>
  <c r="F97" i="16"/>
  <c r="F95" i="16" s="1"/>
  <c r="I5" i="18"/>
  <c r="I197" i="18"/>
  <c r="K5" i="18"/>
  <c r="K217" i="18" s="1"/>
  <c r="T178" i="18"/>
  <c r="N5" i="18"/>
  <c r="K197" i="18"/>
  <c r="O5" i="18"/>
  <c r="W178" i="18"/>
  <c r="E178" i="18"/>
  <c r="Q197" i="18"/>
  <c r="I178" i="18"/>
  <c r="L101" i="16"/>
  <c r="L164" i="4" s="1"/>
  <c r="L62" i="4"/>
  <c r="L135" i="4" s="1"/>
  <c r="F101" i="16"/>
  <c r="F164" i="4" s="1"/>
  <c r="F62" i="4"/>
  <c r="F135" i="4" s="1"/>
  <c r="G101" i="16"/>
  <c r="G164" i="4" s="1"/>
  <c r="G62" i="4"/>
  <c r="G135" i="4" s="1"/>
  <c r="H52" i="16"/>
  <c r="H61" i="4" s="1"/>
  <c r="H62" i="4"/>
  <c r="H135" i="4" s="1"/>
  <c r="X62" i="4"/>
  <c r="X135" i="4" s="1"/>
  <c r="X52" i="16"/>
  <c r="X61" i="4" s="1"/>
  <c r="E52" i="16"/>
  <c r="E61" i="4" s="1"/>
  <c r="E134" i="4" s="1"/>
  <c r="E62" i="4"/>
  <c r="E135" i="4" s="1"/>
  <c r="K103" i="16"/>
  <c r="K166" i="4" s="1"/>
  <c r="Q96" i="16"/>
  <c r="I160" i="18"/>
  <c r="C102" i="16"/>
  <c r="C165" i="4" s="1"/>
  <c r="S96" i="16"/>
  <c r="H229" i="17"/>
  <c r="K160" i="18"/>
  <c r="T96" i="16"/>
  <c r="L160" i="18"/>
  <c r="O240" i="17"/>
  <c r="U96" i="16"/>
  <c r="C217" i="17"/>
  <c r="V96" i="16"/>
  <c r="W96" i="16"/>
  <c r="H217" i="17"/>
  <c r="J5" i="18"/>
  <c r="W160" i="18"/>
  <c r="J184" i="17"/>
  <c r="Q5" i="18"/>
  <c r="T52" i="16"/>
  <c r="T61" i="4" s="1"/>
  <c r="T134" i="4" s="1"/>
  <c r="C5" i="17"/>
  <c r="C53" i="16" s="1"/>
  <c r="C62" i="4" s="1"/>
  <c r="C135" i="4" s="1"/>
  <c r="R184" i="17"/>
  <c r="C203" i="17"/>
  <c r="R5" i="18"/>
  <c r="Y160" i="18"/>
  <c r="S5" i="18"/>
  <c r="X229" i="17"/>
  <c r="V5" i="18"/>
  <c r="H96" i="16"/>
  <c r="W5" i="18"/>
  <c r="N64" i="4"/>
  <c r="N137" i="4" s="1"/>
  <c r="F71" i="16"/>
  <c r="K5" i="17"/>
  <c r="K53" i="16" s="1"/>
  <c r="K62" i="4" s="1"/>
  <c r="K135" i="4" s="1"/>
  <c r="G171" i="17"/>
  <c r="Y5" i="18"/>
  <c r="T62" i="4"/>
  <c r="T135" i="4" s="1"/>
  <c r="G71" i="16"/>
  <c r="J96" i="16"/>
  <c r="N5" i="17"/>
  <c r="N53" i="16" s="1"/>
  <c r="H171" i="17"/>
  <c r="J63" i="4"/>
  <c r="J136" i="4" s="1"/>
  <c r="R64" i="4"/>
  <c r="N71" i="16"/>
  <c r="O5" i="17"/>
  <c r="O53" i="16" s="1"/>
  <c r="O171" i="17"/>
  <c r="S64" i="4"/>
  <c r="O71" i="16"/>
  <c r="P5" i="17"/>
  <c r="P53" i="16" s="1"/>
  <c r="P62" i="4" s="1"/>
  <c r="P135" i="4" s="1"/>
  <c r="P171" i="17"/>
  <c r="G63" i="4"/>
  <c r="Q71" i="16"/>
  <c r="S5" i="17"/>
  <c r="S53" i="16" s="1"/>
  <c r="S62" i="4" s="1"/>
  <c r="S135" i="4" s="1"/>
  <c r="W171" i="17"/>
  <c r="Q235" i="18"/>
  <c r="D62" i="4"/>
  <c r="D135" i="4" s="1"/>
  <c r="X171" i="17"/>
  <c r="I190" i="17"/>
  <c r="D71" i="16"/>
  <c r="Q190" i="17"/>
  <c r="G160" i="18"/>
  <c r="S235" i="18"/>
  <c r="D3" i="4"/>
  <c r="D128" i="4" s="1"/>
  <c r="D9" i="4"/>
  <c r="R9" i="4"/>
  <c r="R3" i="4"/>
  <c r="R128" i="4" s="1"/>
  <c r="U9" i="4"/>
  <c r="U3" i="4"/>
  <c r="U128" i="4" s="1"/>
  <c r="V9" i="4"/>
  <c r="V3" i="4"/>
  <c r="V128" i="4" s="1"/>
  <c r="I33" i="4"/>
  <c r="E229" i="17"/>
  <c r="M240" i="17"/>
  <c r="U30" i="4"/>
  <c r="J33" i="4"/>
  <c r="V30" i="4"/>
  <c r="S42" i="4"/>
  <c r="W30" i="4"/>
  <c r="D33" i="4"/>
  <c r="H33" i="4"/>
  <c r="L33" i="4"/>
  <c r="C137" i="4"/>
  <c r="B217" i="17"/>
  <c r="F229" i="17"/>
  <c r="N240" i="17"/>
  <c r="B30" i="4"/>
  <c r="B136" i="4"/>
  <c r="F137" i="4"/>
  <c r="Q240" i="17"/>
  <c r="H134" i="4"/>
  <c r="C136" i="4"/>
  <c r="G137" i="4"/>
  <c r="F217" i="17"/>
  <c r="J229" i="17"/>
  <c r="R39" i="4"/>
  <c r="D136" i="4"/>
  <c r="H137" i="4"/>
  <c r="G217" i="17"/>
  <c r="S240" i="17"/>
  <c r="S39" i="4"/>
  <c r="E136" i="4"/>
  <c r="I137" i="4"/>
  <c r="L229" i="17"/>
  <c r="F136" i="4"/>
  <c r="J137" i="4"/>
  <c r="I217" i="17"/>
  <c r="M229" i="17"/>
  <c r="U240" i="17"/>
  <c r="G136" i="4"/>
  <c r="K137" i="4"/>
  <c r="I71" i="16"/>
  <c r="J217" i="17"/>
  <c r="N229" i="17"/>
  <c r="V240" i="17"/>
  <c r="H136" i="4"/>
  <c r="L137" i="4"/>
  <c r="K71" i="16"/>
  <c r="K217" i="17"/>
  <c r="W240" i="17"/>
  <c r="B42" i="4"/>
  <c r="I136" i="4"/>
  <c r="M137" i="4"/>
  <c r="L71" i="16"/>
  <c r="P229" i="17"/>
  <c r="V134" i="4"/>
  <c r="M52" i="16"/>
  <c r="M61" i="4" s="1"/>
  <c r="M134" i="4" s="1"/>
  <c r="Y240" i="17"/>
  <c r="X134" i="4"/>
  <c r="K63" i="4"/>
  <c r="K136" i="4" s="1"/>
  <c r="O64" i="4"/>
  <c r="O137" i="4" s="1"/>
  <c r="N217" i="17"/>
  <c r="R229" i="17"/>
  <c r="O217" i="17"/>
  <c r="C42" i="4"/>
  <c r="Y39" i="4"/>
  <c r="D42" i="4"/>
  <c r="X42" i="4"/>
  <c r="H30" i="4"/>
  <c r="M136" i="4"/>
  <c r="Q137" i="4"/>
  <c r="P52" i="16"/>
  <c r="S71" i="16"/>
  <c r="S103" i="16"/>
  <c r="S166" i="4" s="1"/>
  <c r="P217" i="17"/>
  <c r="T229" i="17"/>
  <c r="N136" i="4"/>
  <c r="R137" i="4"/>
  <c r="T71" i="16"/>
  <c r="Q217" i="17"/>
  <c r="U229" i="17"/>
  <c r="O136" i="4"/>
  <c r="S137" i="4"/>
  <c r="U52" i="16"/>
  <c r="U61" i="4" s="1"/>
  <c r="U134" i="4" s="1"/>
  <c r="V71" i="16"/>
  <c r="R217" i="17"/>
  <c r="V229" i="17"/>
  <c r="Q33" i="4"/>
  <c r="P136" i="4"/>
  <c r="T137" i="4"/>
  <c r="W71" i="16"/>
  <c r="S217" i="17"/>
  <c r="C240" i="17"/>
  <c r="R33" i="4"/>
  <c r="Q136" i="4"/>
  <c r="U137" i="4"/>
  <c r="C79" i="16"/>
  <c r="C108" i="4" s="1"/>
  <c r="G91" i="16"/>
  <c r="G89" i="16" s="1"/>
  <c r="E240" i="17"/>
  <c r="B102" i="16"/>
  <c r="B165" i="4" s="1"/>
  <c r="F103" i="16"/>
  <c r="F166" i="4" s="1"/>
  <c r="S102" i="16"/>
  <c r="S165" i="4" s="1"/>
  <c r="V217" i="17"/>
  <c r="F240" i="17"/>
  <c r="G103" i="16"/>
  <c r="G166" i="4" s="1"/>
  <c r="W217" i="17"/>
  <c r="G240" i="17"/>
  <c r="U136" i="4"/>
  <c r="Y137" i="4"/>
  <c r="X217" i="17"/>
  <c r="V136" i="4"/>
  <c r="Y217" i="17"/>
  <c r="I240" i="17"/>
  <c r="W136" i="4"/>
  <c r="D52" i="16"/>
  <c r="D61" i="4" s="1"/>
  <c r="D134" i="4" s="1"/>
  <c r="J103" i="16"/>
  <c r="J166" i="4" s="1"/>
  <c r="B229" i="17"/>
  <c r="M33" i="4"/>
  <c r="X136" i="4"/>
  <c r="K240" i="17"/>
  <c r="Y136" i="4"/>
  <c r="F52" i="16"/>
  <c r="F61" i="4" s="1"/>
  <c r="F134" i="4" s="1"/>
  <c r="C103" i="16"/>
  <c r="C166" i="4" s="1"/>
  <c r="D229" i="17"/>
  <c r="B214" i="15"/>
  <c r="B78" i="12"/>
  <c r="B107" i="4" s="1"/>
  <c r="I217" i="15"/>
  <c r="I78" i="12"/>
  <c r="I107" i="4" s="1"/>
  <c r="L38" i="7"/>
  <c r="L5" i="7" s="1"/>
  <c r="L52" i="7" s="1"/>
  <c r="D187" i="15"/>
  <c r="N210" i="15"/>
  <c r="F187" i="15"/>
  <c r="T101" i="12"/>
  <c r="T162" i="4" s="1"/>
  <c r="N211" i="15"/>
  <c r="H187" i="15"/>
  <c r="L187" i="15"/>
  <c r="E181" i="15"/>
  <c r="T97" i="12"/>
  <c r="T158" i="4" s="1"/>
  <c r="Q71" i="12"/>
  <c r="Q70" i="12" s="1"/>
  <c r="I181" i="15"/>
  <c r="N187" i="15"/>
  <c r="U97" i="12"/>
  <c r="U158" i="4" s="1"/>
  <c r="Y71" i="12"/>
  <c r="M181" i="15"/>
  <c r="Q181" i="15"/>
  <c r="P187" i="15"/>
  <c r="Q76" i="12"/>
  <c r="E34" i="15"/>
  <c r="N216" i="15"/>
  <c r="U181" i="15"/>
  <c r="X97" i="12"/>
  <c r="X158" i="4" s="1"/>
  <c r="U75" i="12"/>
  <c r="U104" i="4" s="1"/>
  <c r="G34" i="15"/>
  <c r="Y181" i="15"/>
  <c r="Y97" i="12"/>
  <c r="Y158" i="4" s="1"/>
  <c r="I34" i="15"/>
  <c r="Y73" i="12"/>
  <c r="Y102" i="4" s="1"/>
  <c r="M34" i="15"/>
  <c r="D115" i="15"/>
  <c r="T187" i="15"/>
  <c r="O34" i="15"/>
  <c r="F115" i="15"/>
  <c r="V187" i="15"/>
  <c r="I101" i="12"/>
  <c r="I162" i="4" s="1"/>
  <c r="X187" i="15"/>
  <c r="N78" i="12"/>
  <c r="V216" i="15"/>
  <c r="B181" i="14"/>
  <c r="F181" i="14"/>
  <c r="J181" i="14"/>
  <c r="R181" i="14"/>
  <c r="V181" i="14"/>
  <c r="G171" i="13"/>
  <c r="E65" i="12"/>
  <c r="H171" i="13"/>
  <c r="X261" i="14"/>
  <c r="H65" i="12"/>
  <c r="Q187" i="13"/>
  <c r="J63" i="12"/>
  <c r="J55" i="4" s="1"/>
  <c r="X224" i="13"/>
  <c r="H224" i="13"/>
  <c r="E63" i="12"/>
  <c r="E55" i="4" s="1"/>
  <c r="K63" i="12"/>
  <c r="K55" i="4" s="1"/>
  <c r="K171" i="13"/>
  <c r="T187" i="13"/>
  <c r="V65" i="12"/>
  <c r="V57" i="4" s="1"/>
  <c r="V132" i="4" s="1"/>
  <c r="B87" i="12"/>
  <c r="O171" i="13"/>
  <c r="P171" i="13"/>
  <c r="B224" i="13"/>
  <c r="F224" i="13"/>
  <c r="C241" i="13"/>
  <c r="C233" i="13" s="1"/>
  <c r="Y187" i="13"/>
  <c r="G241" i="13"/>
  <c r="G233" i="13" s="1"/>
  <c r="H261" i="15"/>
  <c r="F88" i="12"/>
  <c r="D224" i="13"/>
  <c r="K241" i="13"/>
  <c r="K233" i="13" s="1"/>
  <c r="S171" i="13"/>
  <c r="O241" i="13"/>
  <c r="I199" i="13"/>
  <c r="L216" i="13"/>
  <c r="S241" i="13"/>
  <c r="S233" i="13" s="1"/>
  <c r="H261" i="14"/>
  <c r="V243" i="13"/>
  <c r="P216" i="13"/>
  <c r="G224" i="13"/>
  <c r="L261" i="15"/>
  <c r="T216" i="13"/>
  <c r="W171" i="13"/>
  <c r="X216" i="13"/>
  <c r="V58" i="4"/>
  <c r="I60" i="4"/>
  <c r="I133" i="4" s="1"/>
  <c r="X171" i="13"/>
  <c r="D187" i="13"/>
  <c r="L261" i="14"/>
  <c r="U58" i="4"/>
  <c r="W58" i="4"/>
  <c r="O63" i="12"/>
  <c r="O55" i="4" s="1"/>
  <c r="I181" i="13"/>
  <c r="Y171" i="13"/>
  <c r="P261" i="15"/>
  <c r="X58" i="4"/>
  <c r="L224" i="13"/>
  <c r="P224" i="13"/>
  <c r="Y58" i="4"/>
  <c r="L60" i="4"/>
  <c r="M224" i="13"/>
  <c r="Q224" i="13"/>
  <c r="U224" i="13"/>
  <c r="Y224" i="13"/>
  <c r="N224" i="13"/>
  <c r="R224" i="13"/>
  <c r="V224" i="13"/>
  <c r="P261" i="14"/>
  <c r="D59" i="4"/>
  <c r="N60" i="4"/>
  <c r="S65" i="12"/>
  <c r="S57" i="4" s="1"/>
  <c r="S132" i="4" s="1"/>
  <c r="I187" i="13"/>
  <c r="O224" i="13"/>
  <c r="S224" i="13"/>
  <c r="W224" i="13"/>
  <c r="O233" i="13"/>
  <c r="T261" i="15"/>
  <c r="H60" i="4"/>
  <c r="V56" i="4"/>
  <c r="V131" i="4" s="1"/>
  <c r="E59" i="4"/>
  <c r="C243" i="13"/>
  <c r="G253" i="13"/>
  <c r="T58" i="4"/>
  <c r="F59" i="4"/>
  <c r="P60" i="4"/>
  <c r="P133" i="4" s="1"/>
  <c r="B97" i="12"/>
  <c r="B158" i="4" s="1"/>
  <c r="C171" i="13"/>
  <c r="W63" i="12"/>
  <c r="W55" i="4" s="1"/>
  <c r="F5" i="4"/>
  <c r="F3" i="4"/>
  <c r="F128" i="4" s="1"/>
  <c r="C63" i="12"/>
  <c r="C55" i="4" s="1"/>
  <c r="C57" i="4"/>
  <c r="C132" i="4" s="1"/>
  <c r="J5" i="4"/>
  <c r="J3" i="4"/>
  <c r="J128" i="4" s="1"/>
  <c r="X131" i="4"/>
  <c r="L133" i="4"/>
  <c r="G38" i="7"/>
  <c r="G5" i="7" s="1"/>
  <c r="G53" i="7" s="1"/>
  <c r="Y31" i="12"/>
  <c r="V88" i="12"/>
  <c r="D243" i="13"/>
  <c r="H253" i="13"/>
  <c r="Y131" i="4"/>
  <c r="M133" i="4"/>
  <c r="V100" i="12"/>
  <c r="V161" i="4" s="1"/>
  <c r="I253" i="13"/>
  <c r="N133" i="4"/>
  <c r="Q63" i="12"/>
  <c r="Q55" i="4" s="1"/>
  <c r="Y65" i="12"/>
  <c r="D89" i="12"/>
  <c r="F243" i="13"/>
  <c r="K39" i="4"/>
  <c r="O39" i="4"/>
  <c r="O133" i="4"/>
  <c r="J101" i="12"/>
  <c r="J162" i="4" s="1"/>
  <c r="F89" i="12"/>
  <c r="G243" i="13"/>
  <c r="K253" i="13"/>
  <c r="B33" i="4"/>
  <c r="G30" i="4"/>
  <c r="D233" i="13"/>
  <c r="L253" i="13"/>
  <c r="J7" i="4"/>
  <c r="M39" i="4"/>
  <c r="Q133" i="4"/>
  <c r="G31" i="12"/>
  <c r="T63" i="12"/>
  <c r="T55" i="4" s="1"/>
  <c r="I243" i="13"/>
  <c r="U63" i="12"/>
  <c r="U55" i="4" s="1"/>
  <c r="U130" i="4" s="1"/>
  <c r="R101" i="12"/>
  <c r="R162" i="4" s="1"/>
  <c r="V89" i="12"/>
  <c r="J243" i="13"/>
  <c r="F38" i="7"/>
  <c r="F5" i="7" s="1"/>
  <c r="F54" i="7" s="1"/>
  <c r="I30" i="4"/>
  <c r="B131" i="4"/>
  <c r="R133" i="4"/>
  <c r="C131" i="4"/>
  <c r="S133" i="4"/>
  <c r="B65" i="12"/>
  <c r="R97" i="12"/>
  <c r="R158" i="4" s="1"/>
  <c r="F82" i="12"/>
  <c r="F85" i="12"/>
  <c r="Y89" i="12"/>
  <c r="K243" i="13"/>
  <c r="O253" i="13"/>
  <c r="T133" i="4"/>
  <c r="J82" i="12"/>
  <c r="H233" i="13"/>
  <c r="L243" i="13"/>
  <c r="P253" i="13"/>
  <c r="W42" i="4"/>
  <c r="U133" i="4"/>
  <c r="F31" i="12"/>
  <c r="X63" i="12"/>
  <c r="X55" i="4" s="1"/>
  <c r="X130" i="4" s="1"/>
  <c r="D65" i="12"/>
  <c r="V101" i="12"/>
  <c r="V162" i="4" s="1"/>
  <c r="R85" i="12"/>
  <c r="I233" i="13"/>
  <c r="Q253" i="13"/>
  <c r="F56" i="4"/>
  <c r="F131" i="4" s="1"/>
  <c r="J57" i="4"/>
  <c r="J132" i="4" s="1"/>
  <c r="N58" i="4"/>
  <c r="R59" i="4"/>
  <c r="Q38" i="7"/>
  <c r="Q5" i="7" s="1"/>
  <c r="Q55" i="7" s="1"/>
  <c r="B3" i="12"/>
  <c r="N243" i="13"/>
  <c r="G56" i="4"/>
  <c r="G131" i="4" s="1"/>
  <c r="K57" i="4"/>
  <c r="K132" i="4" s="1"/>
  <c r="O58" i="4"/>
  <c r="S59" i="4"/>
  <c r="E3" i="12"/>
  <c r="F65" i="12"/>
  <c r="V97" i="12"/>
  <c r="V158" i="4" s="1"/>
  <c r="Y85" i="12"/>
  <c r="O243" i="13"/>
  <c r="S253" i="13"/>
  <c r="T59" i="4"/>
  <c r="L233" i="13"/>
  <c r="T253" i="13"/>
  <c r="O31" i="12"/>
  <c r="D97" i="12"/>
  <c r="D158" i="4" s="1"/>
  <c r="J86" i="12"/>
  <c r="Q243" i="13"/>
  <c r="Y42" i="4"/>
  <c r="K30" i="4"/>
  <c r="T39" i="4"/>
  <c r="H56" i="4"/>
  <c r="H131" i="4" s="1"/>
  <c r="L57" i="4"/>
  <c r="L132" i="4" s="1"/>
  <c r="P58" i="4"/>
  <c r="L30" i="4"/>
  <c r="U39" i="4"/>
  <c r="I56" i="4"/>
  <c r="I131" i="4" s="1"/>
  <c r="M57" i="4"/>
  <c r="M132" i="4" s="1"/>
  <c r="Q58" i="4"/>
  <c r="U59" i="4"/>
  <c r="Y60" i="4"/>
  <c r="Y133" i="4" s="1"/>
  <c r="M30" i="4"/>
  <c r="O33" i="4"/>
  <c r="S33" i="4"/>
  <c r="V39" i="4"/>
  <c r="R58" i="4"/>
  <c r="U38" i="7"/>
  <c r="U5" i="7" s="1"/>
  <c r="M3" i="12"/>
  <c r="I65" i="12"/>
  <c r="L86" i="12"/>
  <c r="R243" i="13"/>
  <c r="V86" i="12"/>
  <c r="T243" i="13"/>
  <c r="X253" i="13"/>
  <c r="J98" i="12"/>
  <c r="J159" i="4" s="1"/>
  <c r="Y38" i="7"/>
  <c r="Y5" i="7" s="1"/>
  <c r="Y55" i="7" s="1"/>
  <c r="R30" i="4"/>
  <c r="E42" i="4"/>
  <c r="M42" i="4"/>
  <c r="Q42" i="4"/>
  <c r="U42" i="4"/>
  <c r="C133" i="4"/>
  <c r="J97" i="12"/>
  <c r="J158" i="4" s="1"/>
  <c r="N65" i="12"/>
  <c r="W243" i="13"/>
  <c r="F42" i="4"/>
  <c r="N42" i="4"/>
  <c r="R42" i="4"/>
  <c r="P131" i="4"/>
  <c r="D133" i="4"/>
  <c r="Q31" i="12"/>
  <c r="N87" i="12"/>
  <c r="V98" i="12"/>
  <c r="V159" i="4" s="1"/>
  <c r="T233" i="13"/>
  <c r="V33" i="4"/>
  <c r="G42" i="4"/>
  <c r="K42" i="4"/>
  <c r="O42" i="4"/>
  <c r="Q131" i="4"/>
  <c r="E133" i="4"/>
  <c r="R31" i="12"/>
  <c r="H63" i="12"/>
  <c r="H55" i="4" s="1"/>
  <c r="L97" i="12"/>
  <c r="L158" i="4" s="1"/>
  <c r="P65" i="12"/>
  <c r="P98" i="12" s="1"/>
  <c r="P159" i="4" s="1"/>
  <c r="R87" i="12"/>
  <c r="Y243" i="13"/>
  <c r="W33" i="4"/>
  <c r="H42" i="4"/>
  <c r="L42" i="4"/>
  <c r="P42" i="4"/>
  <c r="T42" i="4"/>
  <c r="B59" i="4"/>
  <c r="Q65" i="12"/>
  <c r="Q86" i="12" s="1"/>
  <c r="Y70" i="12"/>
  <c r="T87" i="12"/>
  <c r="X33" i="4"/>
  <c r="I42" i="4"/>
  <c r="S131" i="4"/>
  <c r="G133" i="4"/>
  <c r="B38" i="7"/>
  <c r="B5" i="7" s="1"/>
  <c r="B55" i="7" s="1"/>
  <c r="R65" i="12"/>
  <c r="R86" i="12" s="1"/>
  <c r="F97" i="12"/>
  <c r="F158" i="4" s="1"/>
  <c r="V87" i="12"/>
  <c r="C253" i="13"/>
  <c r="Y128" i="4"/>
  <c r="Y33" i="4"/>
  <c r="E33" i="4"/>
  <c r="J42" i="4"/>
  <c r="T131" i="4"/>
  <c r="H133" i="4"/>
  <c r="C38" i="7"/>
  <c r="C5" i="7" s="1"/>
  <c r="C55" i="7" s="1"/>
  <c r="B101" i="12"/>
  <c r="B162" i="4" s="1"/>
  <c r="X233" i="13"/>
  <c r="D253" i="13"/>
  <c r="Y104" i="4"/>
  <c r="F33" i="4"/>
  <c r="U131" i="4"/>
  <c r="L63" i="12"/>
  <c r="L55" i="4" s="1"/>
  <c r="L130" i="4" s="1"/>
  <c r="T65" i="12"/>
  <c r="Y233" i="13"/>
  <c r="C33" i="4"/>
  <c r="G33" i="4"/>
  <c r="Y105" i="4"/>
  <c r="M63" i="12"/>
  <c r="M55" i="4" s="1"/>
  <c r="U65" i="12"/>
  <c r="U86" i="12" s="1"/>
  <c r="B243" i="13"/>
  <c r="N147" i="11"/>
  <c r="N56" i="8"/>
  <c r="N101" i="4" s="1"/>
  <c r="N52" i="8"/>
  <c r="N51" i="8" s="1"/>
  <c r="G55" i="8"/>
  <c r="G136" i="11"/>
  <c r="H54" i="8"/>
  <c r="H99" i="4" s="1"/>
  <c r="R128" i="11"/>
  <c r="O5" i="11"/>
  <c r="F111" i="11"/>
  <c r="B52" i="8"/>
  <c r="B51" i="8" s="1"/>
  <c r="G111" i="11"/>
  <c r="Q5" i="11"/>
  <c r="R5" i="11"/>
  <c r="O111" i="11"/>
  <c r="V54" i="8"/>
  <c r="V99" i="4" s="1"/>
  <c r="T5" i="11"/>
  <c r="S111" i="11"/>
  <c r="V111" i="11"/>
  <c r="W111" i="11"/>
  <c r="K136" i="11"/>
  <c r="P52" i="8"/>
  <c r="P51" i="8" s="1"/>
  <c r="G145" i="11"/>
  <c r="B54" i="8"/>
  <c r="B99" i="4" s="1"/>
  <c r="G54" i="11"/>
  <c r="V52" i="8"/>
  <c r="V51" i="8" s="1"/>
  <c r="N156" i="11"/>
  <c r="J54" i="11"/>
  <c r="H56" i="8"/>
  <c r="H101" i="4" s="1"/>
  <c r="P100" i="4"/>
  <c r="R56" i="8"/>
  <c r="R101" i="4" s="1"/>
  <c r="D5" i="11"/>
  <c r="V56" i="8"/>
  <c r="V101" i="4" s="1"/>
  <c r="E5" i="11"/>
  <c r="X54" i="11"/>
  <c r="F5" i="11"/>
  <c r="V100" i="4"/>
  <c r="P56" i="8"/>
  <c r="P101" i="4" s="1"/>
  <c r="W100" i="4"/>
  <c r="L55" i="8"/>
  <c r="L100" i="4" s="1"/>
  <c r="J128" i="11"/>
  <c r="W111" i="10"/>
  <c r="F128" i="10"/>
  <c r="N128" i="10"/>
  <c r="C145" i="10"/>
  <c r="Y53" i="4"/>
  <c r="D47" i="8"/>
  <c r="D65" i="8" s="1"/>
  <c r="D154" i="4" s="1"/>
  <c r="Y47" i="8"/>
  <c r="D54" i="4"/>
  <c r="B54" i="4"/>
  <c r="N147" i="9"/>
  <c r="R147" i="9"/>
  <c r="W136" i="9"/>
  <c r="C136" i="9"/>
  <c r="O136" i="9"/>
  <c r="S136" i="9"/>
  <c r="V147" i="9"/>
  <c r="C111" i="9"/>
  <c r="G111" i="9"/>
  <c r="B156" i="9"/>
  <c r="B147" i="9" s="1"/>
  <c r="O111" i="9"/>
  <c r="F156" i="9"/>
  <c r="F147" i="9" s="1"/>
  <c r="F53" i="4"/>
  <c r="L53" i="4"/>
  <c r="V54" i="4"/>
  <c r="J136" i="9"/>
  <c r="S111" i="9"/>
  <c r="J156" i="9"/>
  <c r="J147" i="9" s="1"/>
  <c r="M53" i="4"/>
  <c r="W54" i="4"/>
  <c r="O147" i="9"/>
  <c r="W111" i="9"/>
  <c r="C156" i="10"/>
  <c r="X54" i="4"/>
  <c r="B128" i="9"/>
  <c r="R156" i="9"/>
  <c r="Y54" i="4"/>
  <c r="V156" i="9"/>
  <c r="G128" i="9"/>
  <c r="B156" i="11"/>
  <c r="C156" i="11"/>
  <c r="W128" i="9"/>
  <c r="B47" i="8"/>
  <c r="X128" i="4"/>
  <c r="F136" i="9"/>
  <c r="H136" i="9"/>
  <c r="L147" i="9"/>
  <c r="E47" i="8"/>
  <c r="I136" i="9"/>
  <c r="M147" i="9"/>
  <c r="D38" i="7"/>
  <c r="D5" i="7" s="1"/>
  <c r="D55" i="7" s="1"/>
  <c r="G47" i="8"/>
  <c r="G59" i="8" s="1"/>
  <c r="H47" i="8"/>
  <c r="L136" i="9"/>
  <c r="P147" i="9"/>
  <c r="I47" i="8"/>
  <c r="I59" i="8" s="1"/>
  <c r="M136" i="9"/>
  <c r="Q147" i="9"/>
  <c r="J47" i="8"/>
  <c r="N136" i="9"/>
  <c r="K47" i="8"/>
  <c r="S147" i="9"/>
  <c r="C17" i="8"/>
  <c r="L47" i="8"/>
  <c r="P136" i="9"/>
  <c r="T147" i="9"/>
  <c r="M47" i="8"/>
  <c r="Q136" i="9"/>
  <c r="U147" i="9"/>
  <c r="N47" i="8"/>
  <c r="R136" i="9"/>
  <c r="E53" i="4"/>
  <c r="I54" i="4"/>
  <c r="O47" i="8"/>
  <c r="N54" i="8"/>
  <c r="N99" i="4" s="1"/>
  <c r="W147" i="9"/>
  <c r="G17" i="8"/>
  <c r="P47" i="8"/>
  <c r="T136" i="9"/>
  <c r="X147" i="9"/>
  <c r="G53" i="4"/>
  <c r="K54" i="4"/>
  <c r="H17" i="8"/>
  <c r="M17" i="8"/>
  <c r="Q47" i="8"/>
  <c r="U136" i="9"/>
  <c r="Y147" i="9"/>
  <c r="D52" i="4"/>
  <c r="H53" i="4"/>
  <c r="L54" i="4"/>
  <c r="R47" i="8"/>
  <c r="V136" i="9"/>
  <c r="I53" i="4"/>
  <c r="M54" i="4"/>
  <c r="S47" i="8"/>
  <c r="F52" i="4"/>
  <c r="J53" i="4"/>
  <c r="N54" i="4"/>
  <c r="K17" i="8"/>
  <c r="T47" i="8"/>
  <c r="X136" i="9"/>
  <c r="K53" i="4"/>
  <c r="O54" i="4"/>
  <c r="L17" i="8"/>
  <c r="U47" i="8"/>
  <c r="U59" i="8" s="1"/>
  <c r="Y136" i="9"/>
  <c r="V47" i="8"/>
  <c r="W47" i="8"/>
  <c r="W59" i="8" s="1"/>
  <c r="C147" i="9"/>
  <c r="X47" i="8"/>
  <c r="D147" i="9"/>
  <c r="U17" i="8"/>
  <c r="E147" i="9"/>
  <c r="B136" i="9"/>
  <c r="G147" i="9"/>
  <c r="S17" i="8"/>
  <c r="D136" i="9"/>
  <c r="H147" i="9"/>
  <c r="S38" i="7"/>
  <c r="S5" i="7" s="1"/>
  <c r="S52" i="7" s="1"/>
  <c r="R38" i="7"/>
  <c r="R5" i="7" s="1"/>
  <c r="R54" i="7" s="1"/>
  <c r="T38" i="7"/>
  <c r="T5" i="7" s="1"/>
  <c r="T52" i="7" s="1"/>
  <c r="X38" i="7"/>
  <c r="X5" i="7" s="1"/>
  <c r="X52" i="7" s="1"/>
  <c r="V38" i="7"/>
  <c r="V5" i="7" s="1"/>
  <c r="W38" i="7"/>
  <c r="W5" i="7" s="1"/>
  <c r="P38" i="7"/>
  <c r="P5" i="7" s="1"/>
  <c r="P55" i="7" s="1"/>
  <c r="E38" i="7"/>
  <c r="E5" i="7" s="1"/>
  <c r="E54" i="7" s="1"/>
  <c r="J38" i="7"/>
  <c r="J5" i="7" s="1"/>
  <c r="H38" i="7"/>
  <c r="H5" i="7" s="1"/>
  <c r="H53" i="7" s="1"/>
  <c r="K38" i="7"/>
  <c r="K5" i="7" s="1"/>
  <c r="K54" i="7" s="1"/>
  <c r="N38" i="7"/>
  <c r="N5" i="7" s="1"/>
  <c r="M38" i="7"/>
  <c r="M5" i="7" s="1"/>
  <c r="M55" i="7" s="1"/>
  <c r="O38" i="7"/>
  <c r="O5" i="7" s="1"/>
  <c r="K47" i="6"/>
  <c r="K48" i="6"/>
  <c r="J48" i="6"/>
  <c r="B48" i="6"/>
  <c r="P46" i="6"/>
  <c r="T46" i="6"/>
  <c r="T5" i="6"/>
  <c r="L48" i="6"/>
  <c r="T48" i="6"/>
  <c r="P5" i="6"/>
  <c r="U48" i="6"/>
  <c r="R48" i="6"/>
  <c r="V48" i="6"/>
  <c r="S48" i="6"/>
  <c r="P48" i="6"/>
  <c r="J47" i="6"/>
  <c r="Q48" i="6"/>
  <c r="W46" i="6"/>
  <c r="X46" i="6"/>
  <c r="L47" i="6"/>
  <c r="T47" i="6"/>
  <c r="Y46" i="6"/>
  <c r="Y5" i="6"/>
  <c r="H46" i="6"/>
  <c r="W48" i="6"/>
  <c r="E46" i="6"/>
  <c r="I46" i="6"/>
  <c r="Q47" i="6"/>
  <c r="B5" i="6"/>
  <c r="J46" i="6"/>
  <c r="N46" i="6"/>
  <c r="Y48" i="6"/>
  <c r="K46" i="6"/>
  <c r="S47" i="6"/>
  <c r="W47" i="6"/>
  <c r="U47" i="6"/>
  <c r="H48" i="6"/>
  <c r="V47" i="6"/>
  <c r="P47" i="6"/>
  <c r="X47" i="6"/>
  <c r="Y47" i="6"/>
  <c r="E47" i="6"/>
  <c r="I47" i="6"/>
  <c r="G10" i="5"/>
  <c r="J27" i="5"/>
  <c r="J5" i="5" s="1"/>
  <c r="H10" i="5"/>
  <c r="U42" i="6"/>
  <c r="Y43" i="6"/>
  <c r="E45" i="6"/>
  <c r="Q88" i="4"/>
  <c r="I10" i="5"/>
  <c r="V42" i="6"/>
  <c r="V41" i="6" s="1"/>
  <c r="B44" i="6"/>
  <c r="F45" i="6"/>
  <c r="I5" i="7"/>
  <c r="I54" i="7" s="1"/>
  <c r="P88" i="4"/>
  <c r="X43" i="6"/>
  <c r="B88" i="4"/>
  <c r="J10" i="5"/>
  <c r="W42" i="6"/>
  <c r="D88" i="4"/>
  <c r="Y42" i="6"/>
  <c r="E44" i="6"/>
  <c r="I45" i="6"/>
  <c r="Y27" i="5"/>
  <c r="Y5" i="5" s="1"/>
  <c r="C88" i="4"/>
  <c r="H45" i="6"/>
  <c r="L46" i="6"/>
  <c r="H47" i="6"/>
  <c r="X48" i="6"/>
  <c r="E88" i="4"/>
  <c r="B43" i="6"/>
  <c r="J45" i="6"/>
  <c r="X42" i="6"/>
  <c r="F88" i="4"/>
  <c r="C43" i="6"/>
  <c r="K45" i="6"/>
  <c r="X5" i="6"/>
  <c r="H44" i="6"/>
  <c r="L45" i="6"/>
  <c r="E43" i="6"/>
  <c r="I44" i="6"/>
  <c r="Q46" i="6"/>
  <c r="B42" i="6"/>
  <c r="J44" i="6"/>
  <c r="N45" i="6"/>
  <c r="R46" i="6"/>
  <c r="K44" i="6"/>
  <c r="S46" i="6"/>
  <c r="D42" i="6"/>
  <c r="H43" i="6"/>
  <c r="L44" i="6"/>
  <c r="P45" i="6"/>
  <c r="L88" i="4"/>
  <c r="E42" i="6"/>
  <c r="E41" i="6" s="1"/>
  <c r="I43" i="6"/>
  <c r="Q45" i="6"/>
  <c r="U46" i="6"/>
  <c r="E48" i="6"/>
  <c r="N44" i="6"/>
  <c r="R47" i="6"/>
  <c r="M88" i="4"/>
  <c r="J43" i="6"/>
  <c r="R45" i="6"/>
  <c r="V46" i="6"/>
  <c r="N88" i="4"/>
  <c r="C5" i="6"/>
  <c r="K43" i="6"/>
  <c r="S45" i="6"/>
  <c r="D5" i="6"/>
  <c r="D47" i="6" s="1"/>
  <c r="P44" i="6"/>
  <c r="I48" i="6"/>
  <c r="J42" i="6"/>
  <c r="J41" i="6" s="1"/>
  <c r="G5" i="6"/>
  <c r="G48" i="6" s="1"/>
  <c r="S88" i="4"/>
  <c r="L42" i="6"/>
  <c r="P43" i="6"/>
  <c r="X45" i="6"/>
  <c r="Q44" i="6"/>
  <c r="R88" i="4"/>
  <c r="S44" i="6"/>
  <c r="N27" i="5"/>
  <c r="T88" i="4"/>
  <c r="M42" i="6"/>
  <c r="Q43" i="6"/>
  <c r="U44" i="6"/>
  <c r="Y45" i="6"/>
  <c r="O88" i="4"/>
  <c r="H42" i="6"/>
  <c r="H41" i="6" s="1"/>
  <c r="R44" i="6"/>
  <c r="U88" i="4"/>
  <c r="J5" i="6"/>
  <c r="N42" i="6"/>
  <c r="R43" i="6"/>
  <c r="V44" i="6"/>
  <c r="U45" i="6"/>
  <c r="N43" i="6"/>
  <c r="W45" i="6"/>
  <c r="V88" i="4"/>
  <c r="S43" i="6"/>
  <c r="W44" i="6"/>
  <c r="W88" i="4"/>
  <c r="P42" i="6"/>
  <c r="P41" i="6" s="1"/>
  <c r="T43" i="6"/>
  <c r="X44" i="6"/>
  <c r="T45" i="6"/>
  <c r="X88" i="4"/>
  <c r="M5" i="6"/>
  <c r="M43" i="6" s="1"/>
  <c r="Q42" i="6"/>
  <c r="U43" i="6"/>
  <c r="Y44" i="6"/>
  <c r="L43" i="6"/>
  <c r="F5" i="6"/>
  <c r="F43" i="6" s="1"/>
  <c r="K42" i="6"/>
  <c r="K41" i="6" s="1"/>
  <c r="Y88" i="4"/>
  <c r="N5" i="6"/>
  <c r="N47" i="6" s="1"/>
  <c r="R42" i="6"/>
  <c r="V43" i="6"/>
  <c r="I42" i="6"/>
  <c r="V45" i="6"/>
  <c r="O5" i="6"/>
  <c r="O46" i="6" s="1"/>
  <c r="S42" i="6"/>
  <c r="W43" i="6"/>
  <c r="A1" i="51"/>
  <c r="A1" i="46"/>
  <c r="A1" i="50"/>
  <c r="A1" i="47"/>
  <c r="A1" i="49"/>
  <c r="A1" i="48"/>
  <c r="A1" i="41"/>
  <c r="A1" i="40"/>
  <c r="A1" i="38"/>
  <c r="A1" i="44"/>
  <c r="A1" i="43"/>
  <c r="A1" i="45"/>
  <c r="A1" i="42"/>
  <c r="A1" i="39"/>
  <c r="A1" i="35"/>
  <c r="A1" i="37"/>
  <c r="A1" i="36"/>
  <c r="A1" i="33"/>
  <c r="A1" i="32"/>
  <c r="A1" i="34"/>
  <c r="A1" i="31"/>
  <c r="A1" i="27"/>
  <c r="A1" i="30"/>
  <c r="A1" i="29"/>
  <c r="A1" i="28"/>
  <c r="A1" i="25"/>
  <c r="A1" i="26"/>
  <c r="A1" i="24"/>
  <c r="A1" i="23"/>
  <c r="A1" i="22"/>
  <c r="A1" i="19"/>
  <c r="A1" i="21"/>
  <c r="A1" i="20"/>
  <c r="A1" i="18"/>
  <c r="A1" i="17"/>
  <c r="A1" i="15"/>
  <c r="A1" i="14"/>
  <c r="A1" i="16"/>
  <c r="A1" i="12"/>
  <c r="A1" i="11"/>
  <c r="A1" i="10"/>
  <c r="A1" i="9"/>
  <c r="A1" i="13"/>
  <c r="A1" i="8"/>
  <c r="A1" i="7"/>
  <c r="A1" i="5"/>
  <c r="A1" i="6"/>
  <c r="A1" i="4"/>
  <c r="O144" i="4"/>
  <c r="W144" i="4"/>
  <c r="G145" i="4"/>
  <c r="O145" i="4"/>
  <c r="W145" i="4"/>
  <c r="G146" i="4"/>
  <c r="O146" i="4"/>
  <c r="W146" i="4"/>
  <c r="G147" i="4"/>
  <c r="O147" i="4"/>
  <c r="W147" i="4"/>
  <c r="G148" i="4"/>
  <c r="O148" i="4"/>
  <c r="W148" i="4"/>
  <c r="G149" i="4"/>
  <c r="O149" i="4"/>
  <c r="W149" i="4"/>
  <c r="G150" i="4"/>
  <c r="O150" i="4"/>
  <c r="W150" i="4"/>
  <c r="G151" i="4"/>
  <c r="O151" i="4"/>
  <c r="W151" i="4"/>
  <c r="P142" i="4"/>
  <c r="H144" i="4"/>
  <c r="P144" i="4"/>
  <c r="X144" i="4"/>
  <c r="H145" i="4"/>
  <c r="P145" i="4"/>
  <c r="X145" i="4"/>
  <c r="H146" i="4"/>
  <c r="P146" i="4"/>
  <c r="X146" i="4"/>
  <c r="H147" i="4"/>
  <c r="P147" i="4"/>
  <c r="X147" i="4"/>
  <c r="H148" i="4"/>
  <c r="P148" i="4"/>
  <c r="X148" i="4"/>
  <c r="H149" i="4"/>
  <c r="P149" i="4"/>
  <c r="X149" i="4"/>
  <c r="H150" i="4"/>
  <c r="P150" i="4"/>
  <c r="X150" i="4"/>
  <c r="H151" i="4"/>
  <c r="P151" i="4"/>
  <c r="X151" i="4"/>
  <c r="I146" i="4"/>
  <c r="Q146" i="4"/>
  <c r="Y146" i="4"/>
  <c r="I147" i="4"/>
  <c r="Q147" i="4"/>
  <c r="Y147" i="4"/>
  <c r="I148" i="4"/>
  <c r="Q148" i="4"/>
  <c r="Y148" i="4"/>
  <c r="I149" i="4"/>
  <c r="Q149" i="4"/>
  <c r="Y149" i="4"/>
  <c r="I150" i="4"/>
  <c r="Q150" i="4"/>
  <c r="Y150" i="4"/>
  <c r="I151" i="4"/>
  <c r="Q151" i="4"/>
  <c r="Y151" i="4"/>
  <c r="R144" i="4"/>
  <c r="B145" i="4"/>
  <c r="J145" i="4"/>
  <c r="R145" i="4"/>
  <c r="B146" i="4"/>
  <c r="J146" i="4"/>
  <c r="R146" i="4"/>
  <c r="B147" i="4"/>
  <c r="J147" i="4"/>
  <c r="R147" i="4"/>
  <c r="B148" i="4"/>
  <c r="J148" i="4"/>
  <c r="R148" i="4"/>
  <c r="B149" i="4"/>
  <c r="J149" i="4"/>
  <c r="R149" i="4"/>
  <c r="B150" i="4"/>
  <c r="J150" i="4"/>
  <c r="R150" i="4"/>
  <c r="B151" i="4"/>
  <c r="J151" i="4"/>
  <c r="R151" i="4"/>
  <c r="S146" i="4"/>
  <c r="C147" i="4"/>
  <c r="K147" i="4"/>
  <c r="S147" i="4"/>
  <c r="C148" i="4"/>
  <c r="K148" i="4"/>
  <c r="S148" i="4"/>
  <c r="C149" i="4"/>
  <c r="K149" i="4"/>
  <c r="S149" i="4"/>
  <c r="C150" i="4"/>
  <c r="K150" i="4"/>
  <c r="S150" i="4"/>
  <c r="C151" i="4"/>
  <c r="K151" i="4"/>
  <c r="S151" i="4"/>
  <c r="D144" i="4"/>
  <c r="L144" i="4"/>
  <c r="T144" i="4"/>
  <c r="D145" i="4"/>
  <c r="L145" i="4"/>
  <c r="T145" i="4"/>
  <c r="D146" i="4"/>
  <c r="L146" i="4"/>
  <c r="T146" i="4"/>
  <c r="D147" i="4"/>
  <c r="L147" i="4"/>
  <c r="T147" i="4"/>
  <c r="D148" i="4"/>
  <c r="L148" i="4"/>
  <c r="T148" i="4"/>
  <c r="D149" i="4"/>
  <c r="L149" i="4"/>
  <c r="T149" i="4"/>
  <c r="D150" i="4"/>
  <c r="L150" i="4"/>
  <c r="T150" i="4"/>
  <c r="D151" i="4"/>
  <c r="L151" i="4"/>
  <c r="T151" i="4"/>
  <c r="E144" i="4"/>
  <c r="M144" i="4"/>
  <c r="U144" i="4"/>
  <c r="E145" i="4"/>
  <c r="M145" i="4"/>
  <c r="U145" i="4"/>
  <c r="E146" i="4"/>
  <c r="M146" i="4"/>
  <c r="U146" i="4"/>
  <c r="E147" i="4"/>
  <c r="M147" i="4"/>
  <c r="U147" i="4"/>
  <c r="E148" i="4"/>
  <c r="M148" i="4"/>
  <c r="U148" i="4"/>
  <c r="E149" i="4"/>
  <c r="M149" i="4"/>
  <c r="U149" i="4"/>
  <c r="E150" i="4"/>
  <c r="M150" i="4"/>
  <c r="U150" i="4"/>
  <c r="E151" i="4"/>
  <c r="M151" i="4"/>
  <c r="U151" i="4"/>
  <c r="N48" i="5"/>
  <c r="N5" i="5"/>
  <c r="N42" i="5" s="1"/>
  <c r="V146" i="4"/>
  <c r="F147" i="4"/>
  <c r="N147" i="4"/>
  <c r="V147" i="4"/>
  <c r="F148" i="4"/>
  <c r="N148" i="4"/>
  <c r="V148" i="4"/>
  <c r="F149" i="4"/>
  <c r="N149" i="4"/>
  <c r="V149" i="4"/>
  <c r="F150" i="4"/>
  <c r="N150" i="4"/>
  <c r="V150" i="4"/>
  <c r="F151" i="4"/>
  <c r="N151" i="4"/>
  <c r="V151" i="4"/>
  <c r="O59" i="8"/>
  <c r="G60" i="8"/>
  <c r="O60" i="8"/>
  <c r="W60" i="8"/>
  <c r="G61" i="8"/>
  <c r="O61" i="8"/>
  <c r="W61" i="8"/>
  <c r="G128" i="10"/>
  <c r="O128" i="10"/>
  <c r="W128" i="10"/>
  <c r="G128" i="11"/>
  <c r="O128" i="11"/>
  <c r="W128" i="11"/>
  <c r="L82" i="12"/>
  <c r="I85" i="12"/>
  <c r="T85" i="12"/>
  <c r="D87" i="12"/>
  <c r="Y87" i="12"/>
  <c r="L88" i="12"/>
  <c r="I89" i="12"/>
  <c r="T89" i="12"/>
  <c r="N97" i="12"/>
  <c r="N158" i="4" s="1"/>
  <c r="H251" i="13"/>
  <c r="H243" i="13" s="1"/>
  <c r="H199" i="13"/>
  <c r="P251" i="13"/>
  <c r="P243" i="13" s="1"/>
  <c r="P199" i="13"/>
  <c r="X251" i="13"/>
  <c r="X243" i="13" s="1"/>
  <c r="X199" i="13"/>
  <c r="F261" i="13"/>
  <c r="F253" i="13" s="1"/>
  <c r="F216" i="13"/>
  <c r="N261" i="13"/>
  <c r="N253" i="13" s="1"/>
  <c r="N216" i="13"/>
  <c r="V261" i="13"/>
  <c r="V253" i="13" s="1"/>
  <c r="V216" i="13"/>
  <c r="L181" i="13"/>
  <c r="Y181" i="13"/>
  <c r="Q199" i="13"/>
  <c r="G261" i="15"/>
  <c r="H60" i="8"/>
  <c r="P60" i="8"/>
  <c r="X60" i="8"/>
  <c r="H61" i="8"/>
  <c r="P61" i="8"/>
  <c r="X61" i="8"/>
  <c r="H111" i="9"/>
  <c r="P111" i="9"/>
  <c r="X111" i="9"/>
  <c r="H128" i="9"/>
  <c r="P128" i="9"/>
  <c r="X128" i="9"/>
  <c r="H111" i="10"/>
  <c r="P111" i="10"/>
  <c r="X111" i="10"/>
  <c r="H128" i="10"/>
  <c r="P128" i="10"/>
  <c r="X128" i="10"/>
  <c r="I54" i="11"/>
  <c r="Q54" i="11"/>
  <c r="Y54" i="11"/>
  <c r="H111" i="11"/>
  <c r="P111" i="11"/>
  <c r="X111" i="11"/>
  <c r="H128" i="11"/>
  <c r="P128" i="11"/>
  <c r="X128" i="11"/>
  <c r="G3" i="12"/>
  <c r="O3" i="12"/>
  <c r="W3" i="12"/>
  <c r="X82" i="12"/>
  <c r="J85" i="12"/>
  <c r="U85" i="12"/>
  <c r="E87" i="12"/>
  <c r="P87" i="12"/>
  <c r="B88" i="12"/>
  <c r="M88" i="12"/>
  <c r="X88" i="12"/>
  <c r="J89" i="12"/>
  <c r="U89" i="12"/>
  <c r="E97" i="12"/>
  <c r="E158" i="4" s="1"/>
  <c r="P97" i="12"/>
  <c r="P158" i="4" s="1"/>
  <c r="M98" i="12"/>
  <c r="M159" i="4" s="1"/>
  <c r="X98" i="12"/>
  <c r="X159" i="4" s="1"/>
  <c r="J99" i="12"/>
  <c r="J160" i="4" s="1"/>
  <c r="U99" i="12"/>
  <c r="U160" i="4" s="1"/>
  <c r="H100" i="12"/>
  <c r="H161" i="4" s="1"/>
  <c r="R100" i="12"/>
  <c r="R161" i="4" s="1"/>
  <c r="B241" i="13"/>
  <c r="B233" i="13" s="1"/>
  <c r="B181" i="13"/>
  <c r="J241" i="13"/>
  <c r="J233" i="13" s="1"/>
  <c r="J181" i="13"/>
  <c r="R241" i="13"/>
  <c r="R233" i="13" s="1"/>
  <c r="R181" i="13"/>
  <c r="C199" i="13"/>
  <c r="S199" i="13"/>
  <c r="I216" i="13"/>
  <c r="W216" i="13"/>
  <c r="I261" i="14"/>
  <c r="Q261" i="14"/>
  <c r="Y261" i="14"/>
  <c r="Q59" i="8"/>
  <c r="Y59" i="8"/>
  <c r="I60" i="8"/>
  <c r="Q60" i="8"/>
  <c r="Y60" i="8"/>
  <c r="I61" i="8"/>
  <c r="Q61" i="8"/>
  <c r="Y61" i="8"/>
  <c r="I111" i="9"/>
  <c r="Q111" i="9"/>
  <c r="Y111" i="9"/>
  <c r="I128" i="9"/>
  <c r="Q128" i="9"/>
  <c r="Y128" i="9"/>
  <c r="I111" i="10"/>
  <c r="Q111" i="10"/>
  <c r="Y111" i="10"/>
  <c r="I128" i="10"/>
  <c r="Q128" i="10"/>
  <c r="Y128" i="10"/>
  <c r="I111" i="11"/>
  <c r="Q111" i="11"/>
  <c r="Y111" i="11"/>
  <c r="I128" i="11"/>
  <c r="Q128" i="11"/>
  <c r="Y128" i="11"/>
  <c r="H3" i="12"/>
  <c r="P3" i="12"/>
  <c r="C97" i="12"/>
  <c r="C158" i="4" s="1"/>
  <c r="C85" i="12"/>
  <c r="K97" i="12"/>
  <c r="K158" i="4" s="1"/>
  <c r="K85" i="12"/>
  <c r="S97" i="12"/>
  <c r="S158" i="4" s="1"/>
  <c r="S85" i="12"/>
  <c r="C98" i="12"/>
  <c r="C159" i="4" s="1"/>
  <c r="C86" i="12"/>
  <c r="K98" i="12"/>
  <c r="K159" i="4" s="1"/>
  <c r="K86" i="12"/>
  <c r="S98" i="12"/>
  <c r="S159" i="4" s="1"/>
  <c r="S86" i="12"/>
  <c r="C99" i="12"/>
  <c r="C160" i="4" s="1"/>
  <c r="C87" i="12"/>
  <c r="K99" i="12"/>
  <c r="K160" i="4" s="1"/>
  <c r="K87" i="12"/>
  <c r="S99" i="12"/>
  <c r="S160" i="4" s="1"/>
  <c r="S87" i="12"/>
  <c r="C100" i="12"/>
  <c r="C161" i="4" s="1"/>
  <c r="C88" i="12"/>
  <c r="K100" i="12"/>
  <c r="K161" i="4" s="1"/>
  <c r="K88" i="12"/>
  <c r="S100" i="12"/>
  <c r="S161" i="4" s="1"/>
  <c r="S88" i="12"/>
  <c r="C101" i="12"/>
  <c r="C162" i="4" s="1"/>
  <c r="C89" i="12"/>
  <c r="K101" i="12"/>
  <c r="K162" i="4" s="1"/>
  <c r="K89" i="12"/>
  <c r="S101" i="12"/>
  <c r="S162" i="4" s="1"/>
  <c r="S89" i="12"/>
  <c r="D82" i="12"/>
  <c r="Y82" i="12"/>
  <c r="L85" i="12"/>
  <c r="Q87" i="12"/>
  <c r="D88" i="12"/>
  <c r="Y88" i="12"/>
  <c r="L89" i="12"/>
  <c r="Q97" i="12"/>
  <c r="Q158" i="4" s="1"/>
  <c r="L99" i="12"/>
  <c r="L160" i="4" s="1"/>
  <c r="I100" i="12"/>
  <c r="I161" i="4" s="1"/>
  <c r="T100" i="12"/>
  <c r="T161" i="4" s="1"/>
  <c r="Q101" i="12"/>
  <c r="Q162" i="4" s="1"/>
  <c r="P181" i="13"/>
  <c r="D199" i="13"/>
  <c r="T199" i="13"/>
  <c r="K216" i="13"/>
  <c r="B261" i="14"/>
  <c r="J261" i="14"/>
  <c r="R261" i="14"/>
  <c r="I261" i="15"/>
  <c r="Q261" i="15"/>
  <c r="Y261" i="15"/>
  <c r="J59" i="8"/>
  <c r="R59" i="8"/>
  <c r="B60" i="8"/>
  <c r="J60" i="8"/>
  <c r="R60" i="8"/>
  <c r="B61" i="8"/>
  <c r="J61" i="8"/>
  <c r="R61" i="8"/>
  <c r="B111" i="9"/>
  <c r="J111" i="9"/>
  <c r="R111" i="9"/>
  <c r="B111" i="10"/>
  <c r="J111" i="10"/>
  <c r="R111" i="10"/>
  <c r="C54" i="11"/>
  <c r="K54" i="11"/>
  <c r="S54" i="11"/>
  <c r="B111" i="11"/>
  <c r="J111" i="11"/>
  <c r="R111" i="11"/>
  <c r="B122" i="11"/>
  <c r="B123" i="11"/>
  <c r="B125" i="11"/>
  <c r="B126" i="11"/>
  <c r="B128" i="11"/>
  <c r="B129" i="11"/>
  <c r="B130" i="11"/>
  <c r="B132" i="11"/>
  <c r="I3" i="12"/>
  <c r="Q3" i="12"/>
  <c r="M85" i="12"/>
  <c r="X85" i="12"/>
  <c r="H87" i="12"/>
  <c r="E88" i="12"/>
  <c r="P88" i="12"/>
  <c r="M89" i="12"/>
  <c r="X89" i="12"/>
  <c r="H97" i="12"/>
  <c r="H158" i="4" s="1"/>
  <c r="E98" i="12"/>
  <c r="E159" i="4" s="1"/>
  <c r="M99" i="12"/>
  <c r="M160" i="4" s="1"/>
  <c r="X99" i="12"/>
  <c r="X160" i="4" s="1"/>
  <c r="U100" i="12"/>
  <c r="U161" i="4" s="1"/>
  <c r="D181" i="13"/>
  <c r="Q181" i="13"/>
  <c r="G199" i="13"/>
  <c r="W199" i="13"/>
  <c r="Y216" i="13"/>
  <c r="C261" i="14"/>
  <c r="K261" i="14"/>
  <c r="S261" i="14"/>
  <c r="B261" i="15"/>
  <c r="J261" i="15"/>
  <c r="R261" i="15"/>
  <c r="C58" i="8"/>
  <c r="C59" i="8"/>
  <c r="K59" i="8"/>
  <c r="S59" i="8"/>
  <c r="C60" i="8"/>
  <c r="K60" i="8"/>
  <c r="S60" i="8"/>
  <c r="C61" i="8"/>
  <c r="K61" i="8"/>
  <c r="S61" i="8"/>
  <c r="C128" i="9"/>
  <c r="K128" i="9"/>
  <c r="S128" i="9"/>
  <c r="C128" i="10"/>
  <c r="K128" i="10"/>
  <c r="S128" i="10"/>
  <c r="D54" i="11"/>
  <c r="L54" i="11"/>
  <c r="T54" i="11"/>
  <c r="C128" i="11"/>
  <c r="K128" i="11"/>
  <c r="S128" i="11"/>
  <c r="E241" i="13"/>
  <c r="E233" i="13" s="1"/>
  <c r="E181" i="13"/>
  <c r="M241" i="13"/>
  <c r="M233" i="13" s="1"/>
  <c r="M181" i="13"/>
  <c r="U241" i="13"/>
  <c r="U233" i="13" s="1"/>
  <c r="U181" i="13"/>
  <c r="B261" i="13"/>
  <c r="B253" i="13" s="1"/>
  <c r="B216" i="13"/>
  <c r="J261" i="13"/>
  <c r="J253" i="13" s="1"/>
  <c r="J216" i="13"/>
  <c r="R261" i="13"/>
  <c r="R253" i="13" s="1"/>
  <c r="R216" i="13"/>
  <c r="O216" i="13"/>
  <c r="D59" i="8"/>
  <c r="L59" i="8"/>
  <c r="D60" i="8"/>
  <c r="L60" i="8"/>
  <c r="T60" i="8"/>
  <c r="D61" i="8"/>
  <c r="L61" i="8"/>
  <c r="T61" i="8"/>
  <c r="D111" i="9"/>
  <c r="L111" i="9"/>
  <c r="T111" i="9"/>
  <c r="D128" i="9"/>
  <c r="L128" i="9"/>
  <c r="T128" i="9"/>
  <c r="D111" i="10"/>
  <c r="L111" i="10"/>
  <c r="T111" i="10"/>
  <c r="D128" i="10"/>
  <c r="L128" i="10"/>
  <c r="T128" i="10"/>
  <c r="E54" i="11"/>
  <c r="M54" i="11"/>
  <c r="U54" i="11"/>
  <c r="D111" i="11"/>
  <c r="L111" i="11"/>
  <c r="T111" i="11"/>
  <c r="D128" i="11"/>
  <c r="L128" i="11"/>
  <c r="T128" i="11"/>
  <c r="C3" i="12"/>
  <c r="K3" i="12"/>
  <c r="S3" i="12"/>
  <c r="F241" i="13"/>
  <c r="F233" i="13" s="1"/>
  <c r="F181" i="13"/>
  <c r="N241" i="13"/>
  <c r="N233" i="13" s="1"/>
  <c r="N181" i="13"/>
  <c r="V241" i="13"/>
  <c r="V233" i="13" s="1"/>
  <c r="V181" i="13"/>
  <c r="E251" i="13"/>
  <c r="E243" i="13" s="1"/>
  <c r="E199" i="13"/>
  <c r="M251" i="13"/>
  <c r="M243" i="13" s="1"/>
  <c r="M199" i="13"/>
  <c r="U251" i="13"/>
  <c r="U243" i="13" s="1"/>
  <c r="U199" i="13"/>
  <c r="H181" i="13"/>
  <c r="T181" i="13"/>
  <c r="K199" i="13"/>
  <c r="C216" i="13"/>
  <c r="E261" i="14"/>
  <c r="M261" i="14"/>
  <c r="U261" i="14"/>
  <c r="E59" i="8"/>
  <c r="M59" i="8"/>
  <c r="E60" i="8"/>
  <c r="M60" i="8"/>
  <c r="U60" i="8"/>
  <c r="E61" i="8"/>
  <c r="M61" i="8"/>
  <c r="U61" i="8"/>
  <c r="E111" i="9"/>
  <c r="M111" i="9"/>
  <c r="U111" i="9"/>
  <c r="E128" i="9"/>
  <c r="M128" i="9"/>
  <c r="U128" i="9"/>
  <c r="E111" i="10"/>
  <c r="M111" i="10"/>
  <c r="U111" i="10"/>
  <c r="E128" i="10"/>
  <c r="M128" i="10"/>
  <c r="U128" i="10"/>
  <c r="E111" i="11"/>
  <c r="M111" i="11"/>
  <c r="U111" i="11"/>
  <c r="E128" i="11"/>
  <c r="M128" i="11"/>
  <c r="U128" i="11"/>
  <c r="T3" i="12"/>
  <c r="G97" i="12"/>
  <c r="G158" i="4" s="1"/>
  <c r="G85" i="12"/>
  <c r="O97" i="12"/>
  <c r="O158" i="4" s="1"/>
  <c r="O85" i="12"/>
  <c r="W97" i="12"/>
  <c r="W158" i="4" s="1"/>
  <c r="W85" i="12"/>
  <c r="G98" i="12"/>
  <c r="G159" i="4" s="1"/>
  <c r="G86" i="12"/>
  <c r="O98" i="12"/>
  <c r="O159" i="4" s="1"/>
  <c r="O86" i="12"/>
  <c r="W98" i="12"/>
  <c r="W159" i="4" s="1"/>
  <c r="W86" i="12"/>
  <c r="G99" i="12"/>
  <c r="G160" i="4" s="1"/>
  <c r="G87" i="12"/>
  <c r="O99" i="12"/>
  <c r="O160" i="4" s="1"/>
  <c r="O87" i="12"/>
  <c r="W99" i="12"/>
  <c r="W160" i="4" s="1"/>
  <c r="W87" i="12"/>
  <c r="G100" i="12"/>
  <c r="G161" i="4" s="1"/>
  <c r="G88" i="12"/>
  <c r="O100" i="12"/>
  <c r="O161" i="4" s="1"/>
  <c r="O88" i="12"/>
  <c r="W100" i="12"/>
  <c r="W161" i="4" s="1"/>
  <c r="W88" i="12"/>
  <c r="G89" i="12"/>
  <c r="O89" i="12"/>
  <c r="W89" i="12"/>
  <c r="L199" i="13"/>
  <c r="Q216" i="13"/>
  <c r="F261" i="14"/>
  <c r="N261" i="14"/>
  <c r="V261" i="14"/>
  <c r="U261" i="15"/>
  <c r="F59" i="8"/>
  <c r="F60" i="8"/>
  <c r="N60" i="8"/>
  <c r="V60" i="8"/>
  <c r="F61" i="8"/>
  <c r="N61" i="8"/>
  <c r="V61" i="8"/>
  <c r="F111" i="9"/>
  <c r="N111" i="9"/>
  <c r="V111" i="9"/>
  <c r="F111" i="10"/>
  <c r="N111" i="10"/>
  <c r="V111" i="10"/>
  <c r="E261" i="13"/>
  <c r="E253" i="13" s="1"/>
  <c r="E216" i="13"/>
  <c r="M261" i="13"/>
  <c r="M253" i="13" s="1"/>
  <c r="M216" i="13"/>
  <c r="U261" i="13"/>
  <c r="U253" i="13" s="1"/>
  <c r="U216" i="13"/>
  <c r="X181" i="13"/>
  <c r="O199" i="13"/>
  <c r="G216" i="13"/>
  <c r="S216" i="13"/>
  <c r="G261" i="14"/>
  <c r="O261" i="14"/>
  <c r="W261" i="14"/>
  <c r="D181" i="14"/>
  <c r="L181" i="14"/>
  <c r="T181" i="14"/>
  <c r="D199" i="14"/>
  <c r="L199" i="14"/>
  <c r="T199" i="14"/>
  <c r="D216" i="14"/>
  <c r="L216" i="14"/>
  <c r="T216" i="14"/>
  <c r="C34" i="15"/>
  <c r="K34" i="15"/>
  <c r="S34" i="15"/>
  <c r="S251" i="15"/>
  <c r="S199" i="15"/>
  <c r="E115" i="15"/>
  <c r="M115" i="15"/>
  <c r="U115" i="15"/>
  <c r="C181" i="15"/>
  <c r="K181" i="15"/>
  <c r="S181" i="15"/>
  <c r="C199" i="15"/>
  <c r="K199" i="15"/>
  <c r="T199" i="15"/>
  <c r="Q209" i="15"/>
  <c r="B210" i="15"/>
  <c r="L210" i="15"/>
  <c r="F211" i="15"/>
  <c r="I213" i="15"/>
  <c r="R213" i="15"/>
  <c r="D214" i="15"/>
  <c r="V214" i="15"/>
  <c r="Y216" i="15"/>
  <c r="J217" i="15"/>
  <c r="J204" i="15" s="1"/>
  <c r="T217" i="15"/>
  <c r="N218" i="15"/>
  <c r="B241" i="15"/>
  <c r="L241" i="15"/>
  <c r="F251" i="15"/>
  <c r="O251" i="15"/>
  <c r="X251" i="15"/>
  <c r="I253" i="15"/>
  <c r="R253" i="15"/>
  <c r="D261" i="15"/>
  <c r="M261" i="15"/>
  <c r="V261" i="15"/>
  <c r="W93" i="16"/>
  <c r="F199" i="13"/>
  <c r="N199" i="13"/>
  <c r="V199" i="13"/>
  <c r="E181" i="14"/>
  <c r="M181" i="14"/>
  <c r="U181" i="14"/>
  <c r="E199" i="14"/>
  <c r="M199" i="14"/>
  <c r="U199" i="14"/>
  <c r="E216" i="14"/>
  <c r="M216" i="14"/>
  <c r="U216" i="14"/>
  <c r="D34" i="15"/>
  <c r="L34" i="15"/>
  <c r="T34" i="15"/>
  <c r="D181" i="15"/>
  <c r="T181" i="15"/>
  <c r="D199" i="15"/>
  <c r="L199" i="15"/>
  <c r="U199" i="15"/>
  <c r="I209" i="15"/>
  <c r="I204" i="15" s="1"/>
  <c r="R209" i="15"/>
  <c r="V210" i="15"/>
  <c r="Y211" i="15"/>
  <c r="J213" i="15"/>
  <c r="T213" i="15"/>
  <c r="N214" i="15"/>
  <c r="H216" i="15"/>
  <c r="Q216" i="15"/>
  <c r="B217" i="15"/>
  <c r="L217" i="15"/>
  <c r="F218" i="15"/>
  <c r="V241" i="15"/>
  <c r="G251" i="15"/>
  <c r="P251" i="15"/>
  <c r="Y251" i="15"/>
  <c r="J253" i="15"/>
  <c r="T253" i="15"/>
  <c r="E261" i="15"/>
  <c r="N261" i="15"/>
  <c r="W261" i="15"/>
  <c r="L52" i="16"/>
  <c r="H101" i="16"/>
  <c r="H164" i="4" s="1"/>
  <c r="H91" i="16"/>
  <c r="D102" i="16"/>
  <c r="D165" i="4" s="1"/>
  <c r="L102" i="16"/>
  <c r="L165" i="4" s="1"/>
  <c r="T102" i="16"/>
  <c r="T165" i="4" s="1"/>
  <c r="D103" i="16"/>
  <c r="D166" i="4" s="1"/>
  <c r="L103" i="16"/>
  <c r="L166" i="4" s="1"/>
  <c r="T103" i="16"/>
  <c r="T166" i="4" s="1"/>
  <c r="B71" i="16"/>
  <c r="D91" i="16"/>
  <c r="D89" i="16" s="1"/>
  <c r="D93" i="16"/>
  <c r="C101" i="16"/>
  <c r="C164" i="4" s="1"/>
  <c r="C91" i="16"/>
  <c r="C52" i="16"/>
  <c r="S101" i="16"/>
  <c r="S164" i="4" s="1"/>
  <c r="S91" i="16"/>
  <c r="S52" i="16"/>
  <c r="G229" i="17"/>
  <c r="O229" i="17"/>
  <c r="W229" i="17"/>
  <c r="H240" i="17"/>
  <c r="P240" i="17"/>
  <c r="X240" i="17"/>
  <c r="F199" i="14"/>
  <c r="N199" i="14"/>
  <c r="V199" i="14"/>
  <c r="F216" i="14"/>
  <c r="N216" i="14"/>
  <c r="V216" i="14"/>
  <c r="G115" i="15"/>
  <c r="O115" i="15"/>
  <c r="W115" i="15"/>
  <c r="C261" i="15"/>
  <c r="C216" i="15"/>
  <c r="K261" i="15"/>
  <c r="K216" i="15"/>
  <c r="S261" i="15"/>
  <c r="S216" i="15"/>
  <c r="E199" i="15"/>
  <c r="M199" i="15"/>
  <c r="V199" i="15"/>
  <c r="T209" i="15"/>
  <c r="Q211" i="15"/>
  <c r="B213" i="15"/>
  <c r="L213" i="15"/>
  <c r="F214" i="15"/>
  <c r="I216" i="15"/>
  <c r="R216" i="15"/>
  <c r="D217" i="15"/>
  <c r="V217" i="15"/>
  <c r="Y218" i="15"/>
  <c r="N241" i="15"/>
  <c r="W241" i="15"/>
  <c r="H251" i="15"/>
  <c r="Q251" i="15"/>
  <c r="B253" i="15"/>
  <c r="L253" i="15"/>
  <c r="F261" i="15"/>
  <c r="O261" i="15"/>
  <c r="X261" i="15"/>
  <c r="W52" i="16"/>
  <c r="U101" i="16"/>
  <c r="U164" i="4" s="1"/>
  <c r="U91" i="16"/>
  <c r="E102" i="16"/>
  <c r="E165" i="4" s="1"/>
  <c r="E92" i="16"/>
  <c r="M102" i="16"/>
  <c r="M165" i="4" s="1"/>
  <c r="M92" i="16"/>
  <c r="U102" i="16"/>
  <c r="U165" i="4" s="1"/>
  <c r="U92" i="16"/>
  <c r="E103" i="16"/>
  <c r="E166" i="4" s="1"/>
  <c r="E93" i="16"/>
  <c r="M103" i="16"/>
  <c r="M166" i="4" s="1"/>
  <c r="M93" i="16"/>
  <c r="U103" i="16"/>
  <c r="U166" i="4" s="1"/>
  <c r="U93" i="16"/>
  <c r="H71" i="16"/>
  <c r="H90" i="16"/>
  <c r="P71" i="16"/>
  <c r="P90" i="16"/>
  <c r="X71" i="16"/>
  <c r="X90" i="16"/>
  <c r="G93" i="16"/>
  <c r="G181" i="14"/>
  <c r="O181" i="14"/>
  <c r="W181" i="14"/>
  <c r="G199" i="14"/>
  <c r="O199" i="14"/>
  <c r="W199" i="14"/>
  <c r="G216" i="14"/>
  <c r="O216" i="14"/>
  <c r="W216" i="14"/>
  <c r="F34" i="15"/>
  <c r="N34" i="15"/>
  <c r="V34" i="15"/>
  <c r="H115" i="15"/>
  <c r="P115" i="15"/>
  <c r="X115" i="15"/>
  <c r="F181" i="15"/>
  <c r="N199" i="15"/>
  <c r="W199" i="15"/>
  <c r="B209" i="15"/>
  <c r="L209" i="15"/>
  <c r="F210" i="15"/>
  <c r="I211" i="15"/>
  <c r="R211" i="15"/>
  <c r="D213" i="15"/>
  <c r="V213" i="15"/>
  <c r="Y214" i="15"/>
  <c r="J216" i="15"/>
  <c r="T216" i="15"/>
  <c r="N217" i="15"/>
  <c r="Q218" i="15"/>
  <c r="O241" i="15"/>
  <c r="X241" i="15"/>
  <c r="I251" i="15"/>
  <c r="R251" i="15"/>
  <c r="D253" i="15"/>
  <c r="V253" i="15"/>
  <c r="L91" i="16"/>
  <c r="L89" i="16" s="1"/>
  <c r="L92" i="16"/>
  <c r="I229" i="17"/>
  <c r="Q229" i="17"/>
  <c r="Y229" i="17"/>
  <c r="B240" i="17"/>
  <c r="J240" i="17"/>
  <c r="R240" i="17"/>
  <c r="H181" i="14"/>
  <c r="P181" i="14"/>
  <c r="X181" i="14"/>
  <c r="H199" i="14"/>
  <c r="P199" i="14"/>
  <c r="X199" i="14"/>
  <c r="H216" i="14"/>
  <c r="P216" i="14"/>
  <c r="X216" i="14"/>
  <c r="G181" i="15"/>
  <c r="D209" i="15"/>
  <c r="V209" i="15"/>
  <c r="Y210" i="15"/>
  <c r="Y204" i="15" s="1"/>
  <c r="J211" i="15"/>
  <c r="T211" i="15"/>
  <c r="N213" i="15"/>
  <c r="Q214" i="15"/>
  <c r="B216" i="15"/>
  <c r="L216" i="15"/>
  <c r="U216" i="15"/>
  <c r="I218" i="15"/>
  <c r="R218" i="15"/>
  <c r="P241" i="15"/>
  <c r="J251" i="15"/>
  <c r="N253" i="15"/>
  <c r="M101" i="16"/>
  <c r="M164" i="4" s="1"/>
  <c r="M91" i="16"/>
  <c r="O91" i="16"/>
  <c r="O92" i="16"/>
  <c r="B199" i="13"/>
  <c r="J199" i="13"/>
  <c r="R199" i="13"/>
  <c r="I181" i="14"/>
  <c r="Q181" i="14"/>
  <c r="Y181" i="14"/>
  <c r="I199" i="14"/>
  <c r="Q199" i="14"/>
  <c r="Y199" i="14"/>
  <c r="I216" i="14"/>
  <c r="Q216" i="14"/>
  <c r="Y216" i="14"/>
  <c r="H34" i="15"/>
  <c r="P34" i="15"/>
  <c r="X34" i="15"/>
  <c r="H181" i="15"/>
  <c r="Q210" i="15"/>
  <c r="B211" i="15"/>
  <c r="L211" i="15"/>
  <c r="F213" i="15"/>
  <c r="I214" i="15"/>
  <c r="R214" i="15"/>
  <c r="Y217" i="15"/>
  <c r="J218" i="15"/>
  <c r="T218" i="15"/>
  <c r="B251" i="15"/>
  <c r="X101" i="16"/>
  <c r="X164" i="4" s="1"/>
  <c r="X91" i="16"/>
  <c r="H102" i="16"/>
  <c r="H165" i="4" s="1"/>
  <c r="H92" i="16"/>
  <c r="P102" i="16"/>
  <c r="P165" i="4" s="1"/>
  <c r="P92" i="16"/>
  <c r="X102" i="16"/>
  <c r="X165" i="4" s="1"/>
  <c r="X92" i="16"/>
  <c r="H103" i="16"/>
  <c r="H166" i="4" s="1"/>
  <c r="H93" i="16"/>
  <c r="P103" i="16"/>
  <c r="P166" i="4" s="1"/>
  <c r="P93" i="16"/>
  <c r="X103" i="16"/>
  <c r="X166" i="4" s="1"/>
  <c r="X93" i="16"/>
  <c r="R71" i="16"/>
  <c r="T91" i="16"/>
  <c r="T89" i="16" s="1"/>
  <c r="O93" i="16"/>
  <c r="K101" i="16"/>
  <c r="K164" i="4" s="1"/>
  <c r="K91" i="16"/>
  <c r="K52" i="16"/>
  <c r="C229" i="17"/>
  <c r="K229" i="17"/>
  <c r="S229" i="17"/>
  <c r="D240" i="17"/>
  <c r="L240" i="17"/>
  <c r="T240" i="17"/>
  <c r="B199" i="14"/>
  <c r="J199" i="14"/>
  <c r="R199" i="14"/>
  <c r="B216" i="14"/>
  <c r="J216" i="14"/>
  <c r="R216" i="14"/>
  <c r="C253" i="15"/>
  <c r="C218" i="15"/>
  <c r="C217" i="15"/>
  <c r="C214" i="15"/>
  <c r="C213" i="15"/>
  <c r="C211" i="15"/>
  <c r="C210" i="15"/>
  <c r="C209" i="15"/>
  <c r="K253" i="15"/>
  <c r="K218" i="15"/>
  <c r="K217" i="15"/>
  <c r="K214" i="15"/>
  <c r="K213" i="15"/>
  <c r="K211" i="15"/>
  <c r="K210" i="15"/>
  <c r="K209" i="15"/>
  <c r="K204" i="15" s="1"/>
  <c r="S253" i="15"/>
  <c r="S218" i="15"/>
  <c r="S217" i="15"/>
  <c r="S214" i="15"/>
  <c r="S213" i="15"/>
  <c r="S211" i="15"/>
  <c r="S210" i="15"/>
  <c r="S209" i="15"/>
  <c r="S204" i="15" s="1"/>
  <c r="I210" i="15"/>
  <c r="D211" i="15"/>
  <c r="Y213" i="15"/>
  <c r="T214" i="15"/>
  <c r="Q217" i="15"/>
  <c r="B218" i="15"/>
  <c r="L218" i="15"/>
  <c r="R241" i="15"/>
  <c r="Y253" i="15"/>
  <c r="G52" i="16"/>
  <c r="E101" i="16"/>
  <c r="E164" i="4" s="1"/>
  <c r="E91" i="16"/>
  <c r="I92" i="16"/>
  <c r="Q102" i="16"/>
  <c r="Q165" i="4" s="1"/>
  <c r="Q92" i="16"/>
  <c r="Y92" i="16"/>
  <c r="I103" i="16"/>
  <c r="I166" i="4" s="1"/>
  <c r="I93" i="16"/>
  <c r="Q103" i="16"/>
  <c r="Q166" i="4" s="1"/>
  <c r="Q93" i="16"/>
  <c r="Y103" i="16"/>
  <c r="Y166" i="4" s="1"/>
  <c r="Y93" i="16"/>
  <c r="W91" i="16"/>
  <c r="C181" i="14"/>
  <c r="K181" i="14"/>
  <c r="S181" i="14"/>
  <c r="C199" i="14"/>
  <c r="K199" i="14"/>
  <c r="S199" i="14"/>
  <c r="B34" i="15"/>
  <c r="J34" i="15"/>
  <c r="R34" i="15"/>
  <c r="J181" i="15"/>
  <c r="Q213" i="15"/>
  <c r="P101" i="16"/>
  <c r="P164" i="4" s="1"/>
  <c r="P91" i="16"/>
  <c r="J71" i="16"/>
  <c r="E90" i="16"/>
  <c r="E71" i="16"/>
  <c r="M90" i="16"/>
  <c r="M71" i="16"/>
  <c r="U90" i="16"/>
  <c r="U71" i="16"/>
  <c r="W92" i="16"/>
  <c r="C171" i="17"/>
  <c r="K171" i="17"/>
  <c r="S171" i="17"/>
  <c r="C184" i="17"/>
  <c r="K184" i="17"/>
  <c r="S184" i="17"/>
  <c r="C190" i="17"/>
  <c r="K190" i="17"/>
  <c r="S190" i="17"/>
  <c r="C209" i="17"/>
  <c r="K209" i="17"/>
  <c r="S209" i="17"/>
  <c r="B237" i="18"/>
  <c r="B190" i="18"/>
  <c r="J237" i="18"/>
  <c r="J190" i="18"/>
  <c r="R237" i="18"/>
  <c r="R190" i="18"/>
  <c r="D246" i="18"/>
  <c r="L246" i="18"/>
  <c r="T246" i="18"/>
  <c r="C248" i="18"/>
  <c r="K248" i="18"/>
  <c r="S248" i="18"/>
  <c r="F166" i="18"/>
  <c r="F160" i="18" s="1"/>
  <c r="N166" i="18"/>
  <c r="N160" i="18" s="1"/>
  <c r="V166" i="18"/>
  <c r="V160" i="18" s="1"/>
  <c r="H171" i="18"/>
  <c r="S171" i="18"/>
  <c r="G223" i="18"/>
  <c r="W223" i="18"/>
  <c r="O226" i="18"/>
  <c r="I235" i="18"/>
  <c r="D235" i="19"/>
  <c r="L235" i="19"/>
  <c r="T235" i="19"/>
  <c r="C237" i="19"/>
  <c r="K237" i="19"/>
  <c r="S237" i="19"/>
  <c r="E246" i="19"/>
  <c r="M246" i="19"/>
  <c r="U246" i="19"/>
  <c r="D248" i="19"/>
  <c r="L248" i="19"/>
  <c r="T248" i="19"/>
  <c r="D171" i="17"/>
  <c r="L171" i="17"/>
  <c r="T171" i="17"/>
  <c r="D184" i="17"/>
  <c r="L184" i="17"/>
  <c r="T184" i="17"/>
  <c r="D190" i="17"/>
  <c r="L190" i="17"/>
  <c r="T190" i="17"/>
  <c r="D203" i="17"/>
  <c r="L203" i="17"/>
  <c r="T203" i="17"/>
  <c r="D209" i="17"/>
  <c r="L209" i="17"/>
  <c r="T209" i="17"/>
  <c r="D226" i="17"/>
  <c r="D217" i="17" s="1"/>
  <c r="L226" i="17"/>
  <c r="L217" i="17" s="1"/>
  <c r="T226" i="17"/>
  <c r="T217" i="17" s="1"/>
  <c r="B226" i="18"/>
  <c r="B171" i="18"/>
  <c r="J226" i="18"/>
  <c r="J171" i="18"/>
  <c r="R226" i="18"/>
  <c r="R171" i="18"/>
  <c r="C237" i="18"/>
  <c r="K237" i="18"/>
  <c r="S237" i="18"/>
  <c r="E246" i="18"/>
  <c r="E203" i="18"/>
  <c r="M246" i="18"/>
  <c r="M203" i="18"/>
  <c r="U246" i="18"/>
  <c r="U203" i="18"/>
  <c r="D248" i="18"/>
  <c r="L248" i="18"/>
  <c r="T248" i="18"/>
  <c r="O166" i="18"/>
  <c r="O160" i="18" s="1"/>
  <c r="I171" i="18"/>
  <c r="T171" i="18"/>
  <c r="Q184" i="18"/>
  <c r="I223" i="18"/>
  <c r="Y223" i="18"/>
  <c r="Q226" i="18"/>
  <c r="K235" i="18"/>
  <c r="E235" i="19"/>
  <c r="M235" i="19"/>
  <c r="U235" i="19"/>
  <c r="D237" i="19"/>
  <c r="L237" i="19"/>
  <c r="T237" i="19"/>
  <c r="F246" i="19"/>
  <c r="N246" i="19"/>
  <c r="V246" i="19"/>
  <c r="E248" i="19"/>
  <c r="M248" i="19"/>
  <c r="U248" i="19"/>
  <c r="B92" i="16"/>
  <c r="J92" i="16"/>
  <c r="R92" i="16"/>
  <c r="B93" i="16"/>
  <c r="J93" i="16"/>
  <c r="R93" i="16"/>
  <c r="I5" i="17"/>
  <c r="Q5" i="17"/>
  <c r="Y5" i="17"/>
  <c r="E171" i="17"/>
  <c r="M171" i="17"/>
  <c r="U171" i="17"/>
  <c r="E184" i="17"/>
  <c r="M184" i="17"/>
  <c r="U184" i="17"/>
  <c r="E190" i="17"/>
  <c r="M190" i="17"/>
  <c r="U190" i="17"/>
  <c r="E203" i="17"/>
  <c r="M203" i="17"/>
  <c r="U203" i="17"/>
  <c r="E209" i="17"/>
  <c r="M209" i="17"/>
  <c r="U209" i="17"/>
  <c r="E226" i="17"/>
  <c r="E217" i="17" s="1"/>
  <c r="M226" i="17"/>
  <c r="M217" i="17" s="1"/>
  <c r="U226" i="17"/>
  <c r="U217" i="17" s="1"/>
  <c r="D5" i="18"/>
  <c r="L5" i="18"/>
  <c r="T5" i="18"/>
  <c r="E235" i="18"/>
  <c r="M235" i="18"/>
  <c r="U235" i="18"/>
  <c r="D237" i="18"/>
  <c r="L237" i="18"/>
  <c r="T237" i="18"/>
  <c r="F246" i="18"/>
  <c r="F203" i="18"/>
  <c r="N246" i="18"/>
  <c r="N203" i="18"/>
  <c r="V246" i="18"/>
  <c r="V203" i="18"/>
  <c r="E248" i="18"/>
  <c r="E209" i="18"/>
  <c r="M248" i="18"/>
  <c r="M209" i="18"/>
  <c r="U248" i="18"/>
  <c r="U209" i="18"/>
  <c r="H166" i="18"/>
  <c r="H160" i="18" s="1"/>
  <c r="P166" i="18"/>
  <c r="P160" i="18" s="1"/>
  <c r="X166" i="18"/>
  <c r="X160" i="18" s="1"/>
  <c r="K171" i="18"/>
  <c r="U171" i="18"/>
  <c r="S184" i="18"/>
  <c r="K209" i="18"/>
  <c r="K223" i="18"/>
  <c r="L235" i="18"/>
  <c r="F235" i="19"/>
  <c r="N235" i="19"/>
  <c r="V235" i="19"/>
  <c r="E237" i="19"/>
  <c r="M237" i="19"/>
  <c r="U237" i="19"/>
  <c r="G246" i="19"/>
  <c r="O246" i="19"/>
  <c r="W246" i="19"/>
  <c r="F248" i="19"/>
  <c r="N248" i="19"/>
  <c r="V248" i="19"/>
  <c r="B5" i="17"/>
  <c r="J5" i="17"/>
  <c r="R5" i="17"/>
  <c r="F171" i="17"/>
  <c r="N171" i="17"/>
  <c r="V171" i="17"/>
  <c r="F184" i="17"/>
  <c r="N184" i="17"/>
  <c r="V184" i="17"/>
  <c r="F190" i="17"/>
  <c r="N190" i="17"/>
  <c r="V190" i="17"/>
  <c r="F203" i="17"/>
  <c r="N203" i="17"/>
  <c r="V203" i="17"/>
  <c r="F209" i="17"/>
  <c r="N209" i="17"/>
  <c r="V209" i="17"/>
  <c r="E5" i="18"/>
  <c r="M5" i="18"/>
  <c r="U5" i="18"/>
  <c r="F235" i="18"/>
  <c r="F184" i="18"/>
  <c r="N235" i="18"/>
  <c r="N184" i="18"/>
  <c r="V235" i="18"/>
  <c r="V184" i="18"/>
  <c r="E237" i="18"/>
  <c r="M237" i="18"/>
  <c r="U237" i="18"/>
  <c r="G246" i="18"/>
  <c r="O246" i="18"/>
  <c r="W246" i="18"/>
  <c r="F248" i="18"/>
  <c r="F209" i="18"/>
  <c r="N248" i="18"/>
  <c r="N209" i="18"/>
  <c r="V248" i="18"/>
  <c r="V209" i="18"/>
  <c r="Q166" i="18"/>
  <c r="Q160" i="18" s="1"/>
  <c r="L171" i="18"/>
  <c r="W171" i="18"/>
  <c r="T184" i="18"/>
  <c r="D203" i="18"/>
  <c r="T203" i="18"/>
  <c r="L209" i="18"/>
  <c r="L223" i="18"/>
  <c r="D226" i="18"/>
  <c r="G235" i="19"/>
  <c r="O235" i="19"/>
  <c r="W235" i="19"/>
  <c r="F237" i="19"/>
  <c r="N237" i="19"/>
  <c r="V237" i="19"/>
  <c r="H246" i="19"/>
  <c r="P246" i="19"/>
  <c r="X246" i="19"/>
  <c r="G248" i="19"/>
  <c r="O248" i="19"/>
  <c r="W248" i="19"/>
  <c r="G184" i="17"/>
  <c r="O184" i="17"/>
  <c r="W184" i="17"/>
  <c r="G190" i="17"/>
  <c r="O190" i="17"/>
  <c r="W190" i="17"/>
  <c r="G203" i="17"/>
  <c r="O203" i="17"/>
  <c r="W203" i="17"/>
  <c r="G209" i="17"/>
  <c r="O209" i="17"/>
  <c r="W209" i="17"/>
  <c r="G235" i="18"/>
  <c r="O235" i="18"/>
  <c r="W235" i="18"/>
  <c r="F237" i="18"/>
  <c r="F190" i="18"/>
  <c r="N237" i="18"/>
  <c r="N190" i="18"/>
  <c r="V237" i="18"/>
  <c r="V190" i="18"/>
  <c r="H246" i="18"/>
  <c r="H203" i="18"/>
  <c r="P246" i="18"/>
  <c r="P203" i="18"/>
  <c r="X246" i="18"/>
  <c r="X203" i="18"/>
  <c r="G248" i="18"/>
  <c r="O248" i="18"/>
  <c r="W248" i="18"/>
  <c r="B166" i="18"/>
  <c r="B160" i="18" s="1"/>
  <c r="J166" i="18"/>
  <c r="J160" i="18" s="1"/>
  <c r="R166" i="18"/>
  <c r="R160" i="18" s="1"/>
  <c r="M171" i="18"/>
  <c r="X171" i="18"/>
  <c r="S190" i="18"/>
  <c r="G203" i="18"/>
  <c r="W203" i="18"/>
  <c r="O209" i="18"/>
  <c r="G226" i="18"/>
  <c r="H235" i="19"/>
  <c r="P235" i="19"/>
  <c r="X235" i="19"/>
  <c r="G237" i="19"/>
  <c r="O237" i="19"/>
  <c r="W237" i="19"/>
  <c r="I246" i="19"/>
  <c r="Q246" i="19"/>
  <c r="Y246" i="19"/>
  <c r="H248" i="19"/>
  <c r="P248" i="19"/>
  <c r="X248" i="19"/>
  <c r="H184" i="17"/>
  <c r="P184" i="17"/>
  <c r="X184" i="17"/>
  <c r="H190" i="17"/>
  <c r="P190" i="17"/>
  <c r="X190" i="17"/>
  <c r="H203" i="17"/>
  <c r="P203" i="17"/>
  <c r="X203" i="17"/>
  <c r="H209" i="17"/>
  <c r="P209" i="17"/>
  <c r="X209" i="17"/>
  <c r="F226" i="18"/>
  <c r="F171" i="18"/>
  <c r="N226" i="18"/>
  <c r="N171" i="18"/>
  <c r="V226" i="18"/>
  <c r="V171" i="18"/>
  <c r="H235" i="18"/>
  <c r="P235" i="18"/>
  <c r="X235" i="18"/>
  <c r="G237" i="18"/>
  <c r="O237" i="18"/>
  <c r="W237" i="18"/>
  <c r="I246" i="18"/>
  <c r="Q246" i="18"/>
  <c r="Y246" i="18"/>
  <c r="H248" i="18"/>
  <c r="H209" i="18"/>
  <c r="P248" i="18"/>
  <c r="P209" i="18"/>
  <c r="X248" i="18"/>
  <c r="X209" i="18"/>
  <c r="C166" i="18"/>
  <c r="C160" i="18" s="1"/>
  <c r="S166" i="18"/>
  <c r="S160" i="18" s="1"/>
  <c r="Y171" i="18"/>
  <c r="W184" i="18"/>
  <c r="T190" i="18"/>
  <c r="I203" i="18"/>
  <c r="Y203" i="18"/>
  <c r="I229" i="19"/>
  <c r="I192" i="19"/>
  <c r="I191" i="19"/>
  <c r="I188" i="19"/>
  <c r="I187" i="19"/>
  <c r="I185" i="19"/>
  <c r="I183" i="19"/>
  <c r="Q229" i="19"/>
  <c r="Q192" i="19"/>
  <c r="Q191" i="19"/>
  <c r="Q188" i="19"/>
  <c r="Q187" i="19"/>
  <c r="Q185" i="19"/>
  <c r="Q183" i="19"/>
  <c r="Y191" i="19"/>
  <c r="Y188" i="19"/>
  <c r="Y187" i="19"/>
  <c r="Y185" i="19"/>
  <c r="Y183" i="19"/>
  <c r="H229" i="19"/>
  <c r="H192" i="19"/>
  <c r="H191" i="19"/>
  <c r="H188" i="19"/>
  <c r="H187" i="19"/>
  <c r="H185" i="19"/>
  <c r="H183" i="19"/>
  <c r="H178" i="19" s="1"/>
  <c r="P229" i="19"/>
  <c r="P192" i="19"/>
  <c r="P191" i="19"/>
  <c r="P188" i="19"/>
  <c r="P187" i="19"/>
  <c r="P185" i="19"/>
  <c r="P183" i="19"/>
  <c r="X187" i="19"/>
  <c r="X185" i="19"/>
  <c r="X183" i="19"/>
  <c r="B246" i="19"/>
  <c r="J246" i="19"/>
  <c r="R246" i="19"/>
  <c r="I248" i="19"/>
  <c r="Q248" i="19"/>
  <c r="Y248" i="19"/>
  <c r="F91" i="16"/>
  <c r="V91" i="16"/>
  <c r="F92" i="16"/>
  <c r="N92" i="16"/>
  <c r="V92" i="16"/>
  <c r="F93" i="16"/>
  <c r="N93" i="16"/>
  <c r="V93" i="16"/>
  <c r="I171" i="17"/>
  <c r="Q171" i="17"/>
  <c r="Y171" i="17"/>
  <c r="I184" i="17"/>
  <c r="Q184" i="17"/>
  <c r="Y184" i="17"/>
  <c r="I203" i="17"/>
  <c r="Q203" i="17"/>
  <c r="Y203" i="17"/>
  <c r="I209" i="17"/>
  <c r="Q209" i="17"/>
  <c r="Y209" i="17"/>
  <c r="H5" i="18"/>
  <c r="P5" i="18"/>
  <c r="X5" i="18"/>
  <c r="H237" i="18"/>
  <c r="P237" i="18"/>
  <c r="X237" i="18"/>
  <c r="B246" i="18"/>
  <c r="B203" i="18"/>
  <c r="J246" i="18"/>
  <c r="J203" i="18"/>
  <c r="R246" i="18"/>
  <c r="R203" i="18"/>
  <c r="I248" i="18"/>
  <c r="Q248" i="18"/>
  <c r="Y248" i="18"/>
  <c r="D166" i="18"/>
  <c r="D160" i="18" s="1"/>
  <c r="T166" i="18"/>
  <c r="T160" i="18" s="1"/>
  <c r="E171" i="18"/>
  <c r="P171" i="18"/>
  <c r="C184" i="18"/>
  <c r="M184" i="18"/>
  <c r="X184" i="18"/>
  <c r="K190" i="18"/>
  <c r="U190" i="18"/>
  <c r="C209" i="18"/>
  <c r="S209" i="18"/>
  <c r="Y235" i="18"/>
  <c r="B235" i="19"/>
  <c r="J235" i="19"/>
  <c r="R235" i="19"/>
  <c r="I237" i="19"/>
  <c r="Q237" i="19"/>
  <c r="Y237" i="19"/>
  <c r="C246" i="19"/>
  <c r="K246" i="19"/>
  <c r="S246" i="19"/>
  <c r="B248" i="19"/>
  <c r="J248" i="19"/>
  <c r="R248" i="19"/>
  <c r="B171" i="17"/>
  <c r="J171" i="17"/>
  <c r="R171" i="17"/>
  <c r="B190" i="17"/>
  <c r="J190" i="17"/>
  <c r="R190" i="17"/>
  <c r="B203" i="17"/>
  <c r="J203" i="17"/>
  <c r="R203" i="17"/>
  <c r="B235" i="18"/>
  <c r="B184" i="18"/>
  <c r="J235" i="18"/>
  <c r="J184" i="18"/>
  <c r="R235" i="18"/>
  <c r="R184" i="18"/>
  <c r="I237" i="18"/>
  <c r="Q237" i="18"/>
  <c r="Y237" i="18"/>
  <c r="C246" i="18"/>
  <c r="K246" i="18"/>
  <c r="S246" i="18"/>
  <c r="B248" i="18"/>
  <c r="B209" i="18"/>
  <c r="J248" i="18"/>
  <c r="J209" i="18"/>
  <c r="R248" i="18"/>
  <c r="R209" i="18"/>
  <c r="E166" i="18"/>
  <c r="E160" i="18" s="1"/>
  <c r="M166" i="18"/>
  <c r="M160" i="18" s="1"/>
  <c r="U166" i="18"/>
  <c r="U160" i="18" s="1"/>
  <c r="D184" i="18"/>
  <c r="O184" i="18"/>
  <c r="W190" i="18"/>
  <c r="L203" i="18"/>
  <c r="D209" i="18"/>
  <c r="T209" i="18"/>
  <c r="C229" i="19"/>
  <c r="C195" i="19"/>
  <c r="C192" i="19"/>
  <c r="C191" i="19"/>
  <c r="C188" i="19"/>
  <c r="C187" i="19"/>
  <c r="C185" i="19"/>
  <c r="C183" i="19"/>
  <c r="K229" i="19"/>
  <c r="K192" i="19"/>
  <c r="K191" i="19"/>
  <c r="K188" i="19"/>
  <c r="K187" i="19"/>
  <c r="K185" i="19"/>
  <c r="K183" i="19"/>
  <c r="S229" i="19"/>
  <c r="S192" i="19"/>
  <c r="S191" i="19"/>
  <c r="S188" i="19"/>
  <c r="S187" i="19"/>
  <c r="S185" i="19"/>
  <c r="S183" i="19"/>
  <c r="B237" i="19"/>
  <c r="J237" i="19"/>
  <c r="R237" i="19"/>
  <c r="D246" i="19"/>
  <c r="L246" i="19"/>
  <c r="T246" i="19"/>
  <c r="C248" i="19"/>
  <c r="K248" i="19"/>
  <c r="S248" i="19"/>
  <c r="F61" i="19"/>
  <c r="N61" i="19"/>
  <c r="V61" i="19"/>
  <c r="H171" i="19"/>
  <c r="P171" i="19"/>
  <c r="X171" i="19"/>
  <c r="H184" i="19"/>
  <c r="P184" i="19"/>
  <c r="X184" i="19"/>
  <c r="H190" i="19"/>
  <c r="P190" i="19"/>
  <c r="X190" i="19"/>
  <c r="H203" i="19"/>
  <c r="P203" i="19"/>
  <c r="X203" i="19"/>
  <c r="H209" i="19"/>
  <c r="P209" i="19"/>
  <c r="X209" i="19"/>
  <c r="H237" i="19"/>
  <c r="P237" i="19"/>
  <c r="X237" i="19"/>
  <c r="H69" i="20"/>
  <c r="P69" i="20"/>
  <c r="X69" i="20"/>
  <c r="H70" i="20"/>
  <c r="P70" i="20"/>
  <c r="X70" i="20"/>
  <c r="H71" i="20"/>
  <c r="P71" i="20"/>
  <c r="X71" i="20"/>
  <c r="C211" i="21"/>
  <c r="C171" i="21"/>
  <c r="K211" i="21"/>
  <c r="K171" i="21"/>
  <c r="S211" i="21"/>
  <c r="S171" i="21"/>
  <c r="F141" i="21"/>
  <c r="F132" i="21" s="1"/>
  <c r="N141" i="21"/>
  <c r="N132" i="21" s="1"/>
  <c r="V141" i="21"/>
  <c r="V132" i="21" s="1"/>
  <c r="F153" i="21"/>
  <c r="N153" i="21"/>
  <c r="V153" i="21"/>
  <c r="F157" i="21"/>
  <c r="N157" i="21"/>
  <c r="V157" i="21"/>
  <c r="F160" i="21"/>
  <c r="N160" i="21"/>
  <c r="V160" i="21"/>
  <c r="H171" i="21"/>
  <c r="R171" i="21"/>
  <c r="E175" i="21"/>
  <c r="R175" i="21"/>
  <c r="I192" i="22"/>
  <c r="Q192" i="22"/>
  <c r="Y192" i="22"/>
  <c r="D201" i="22"/>
  <c r="L201" i="22"/>
  <c r="T201" i="22"/>
  <c r="D202" i="22"/>
  <c r="L202" i="22"/>
  <c r="T202" i="22"/>
  <c r="D203" i="22"/>
  <c r="L203" i="22"/>
  <c r="T203" i="22"/>
  <c r="E211" i="22"/>
  <c r="M211" i="22"/>
  <c r="U211" i="22"/>
  <c r="G213" i="22"/>
  <c r="O213" i="22"/>
  <c r="W213" i="22"/>
  <c r="C163" i="23"/>
  <c r="C161" i="23"/>
  <c r="C158" i="23"/>
  <c r="C155" i="23"/>
  <c r="C154" i="23"/>
  <c r="C151" i="23"/>
  <c r="K163" i="23"/>
  <c r="K161" i="23"/>
  <c r="K158" i="23"/>
  <c r="K155" i="23"/>
  <c r="K154" i="23"/>
  <c r="K151" i="23"/>
  <c r="E5" i="19"/>
  <c r="M5" i="19"/>
  <c r="U5" i="19"/>
  <c r="G61" i="19"/>
  <c r="O61" i="19"/>
  <c r="W61" i="19"/>
  <c r="I171" i="19"/>
  <c r="Q171" i="19"/>
  <c r="Y171" i="19"/>
  <c r="I184" i="19"/>
  <c r="Q184" i="19"/>
  <c r="Y184" i="19"/>
  <c r="I190" i="19"/>
  <c r="Q190" i="19"/>
  <c r="Y190" i="19"/>
  <c r="I203" i="19"/>
  <c r="Q203" i="19"/>
  <c r="Y203" i="19"/>
  <c r="I209" i="19"/>
  <c r="Q209" i="19"/>
  <c r="Y209" i="19"/>
  <c r="I226" i="19"/>
  <c r="Q226" i="19"/>
  <c r="Y226" i="19"/>
  <c r="I235" i="19"/>
  <c r="Q235" i="19"/>
  <c r="Y235" i="19"/>
  <c r="I69" i="20"/>
  <c r="Q69" i="20"/>
  <c r="Y69" i="20"/>
  <c r="I70" i="20"/>
  <c r="Q70" i="20"/>
  <c r="Y70" i="20"/>
  <c r="I71" i="20"/>
  <c r="Q71" i="20"/>
  <c r="Y71" i="20"/>
  <c r="D205" i="21"/>
  <c r="L205" i="21"/>
  <c r="T205" i="21"/>
  <c r="F213" i="21"/>
  <c r="F175" i="21"/>
  <c r="N213" i="21"/>
  <c r="N175" i="21"/>
  <c r="V213" i="21"/>
  <c r="V205" i="21" s="1"/>
  <c r="V175" i="21"/>
  <c r="G141" i="21"/>
  <c r="G132" i="21" s="1"/>
  <c r="O141" i="21"/>
  <c r="O132" i="21" s="1"/>
  <c r="W141" i="21"/>
  <c r="W132" i="21" s="1"/>
  <c r="G153" i="21"/>
  <c r="O153" i="21"/>
  <c r="W153" i="21"/>
  <c r="G157" i="21"/>
  <c r="O157" i="21"/>
  <c r="W157" i="21"/>
  <c r="G160" i="21"/>
  <c r="O160" i="21"/>
  <c r="W160" i="21"/>
  <c r="I171" i="21"/>
  <c r="T171" i="21"/>
  <c r="H175" i="21"/>
  <c r="T175" i="21"/>
  <c r="B192" i="22"/>
  <c r="J192" i="22"/>
  <c r="R192" i="22"/>
  <c r="E201" i="22"/>
  <c r="M201" i="22"/>
  <c r="U201" i="22"/>
  <c r="E202" i="22"/>
  <c r="M202" i="22"/>
  <c r="U202" i="22"/>
  <c r="E203" i="22"/>
  <c r="M203" i="22"/>
  <c r="U203" i="22"/>
  <c r="F211" i="22"/>
  <c r="N211" i="22"/>
  <c r="V211" i="22"/>
  <c r="H213" i="22"/>
  <c r="P213" i="22"/>
  <c r="X213" i="22"/>
  <c r="B171" i="19"/>
  <c r="J171" i="19"/>
  <c r="R171" i="19"/>
  <c r="B183" i="19"/>
  <c r="J183" i="19"/>
  <c r="R183" i="19"/>
  <c r="B184" i="19"/>
  <c r="J184" i="19"/>
  <c r="R184" i="19"/>
  <c r="B185" i="19"/>
  <c r="J185" i="19"/>
  <c r="R185" i="19"/>
  <c r="B187" i="19"/>
  <c r="J187" i="19"/>
  <c r="R187" i="19"/>
  <c r="B188" i="19"/>
  <c r="J188" i="19"/>
  <c r="R188" i="19"/>
  <c r="B190" i="19"/>
  <c r="J190" i="19"/>
  <c r="R190" i="19"/>
  <c r="B191" i="19"/>
  <c r="J191" i="19"/>
  <c r="R191" i="19"/>
  <c r="B192" i="19"/>
  <c r="J192" i="19"/>
  <c r="R192" i="19"/>
  <c r="B195" i="19"/>
  <c r="B203" i="19"/>
  <c r="J203" i="19"/>
  <c r="R203" i="19"/>
  <c r="B209" i="19"/>
  <c r="J209" i="19"/>
  <c r="R209" i="19"/>
  <c r="B69" i="20"/>
  <c r="J69" i="20"/>
  <c r="R69" i="20"/>
  <c r="B70" i="20"/>
  <c r="J70" i="20"/>
  <c r="R70" i="20"/>
  <c r="B71" i="20"/>
  <c r="J71" i="20"/>
  <c r="R71" i="20"/>
  <c r="G213" i="21"/>
  <c r="G175" i="21"/>
  <c r="O213" i="21"/>
  <c r="O175" i="21"/>
  <c r="W213" i="21"/>
  <c r="W175" i="21"/>
  <c r="H153" i="21"/>
  <c r="P153" i="21"/>
  <c r="X153" i="21"/>
  <c r="H157" i="21"/>
  <c r="P157" i="21"/>
  <c r="X157" i="21"/>
  <c r="H160" i="21"/>
  <c r="P160" i="21"/>
  <c r="X160" i="21"/>
  <c r="J171" i="21"/>
  <c r="U171" i="21"/>
  <c r="I175" i="21"/>
  <c r="U175" i="21"/>
  <c r="C192" i="22"/>
  <c r="K192" i="22"/>
  <c r="S192" i="22"/>
  <c r="F201" i="22"/>
  <c r="N201" i="22"/>
  <c r="V201" i="22"/>
  <c r="F202" i="22"/>
  <c r="N202" i="22"/>
  <c r="V202" i="22"/>
  <c r="F203" i="22"/>
  <c r="N203" i="22"/>
  <c r="V203" i="22"/>
  <c r="G211" i="22"/>
  <c r="O211" i="22"/>
  <c r="W211" i="22"/>
  <c r="I213" i="22"/>
  <c r="Q213" i="22"/>
  <c r="Y213" i="22"/>
  <c r="N179" i="23"/>
  <c r="N176" i="23"/>
  <c r="N172" i="23"/>
  <c r="N170" i="23"/>
  <c r="V179" i="23"/>
  <c r="V176" i="23"/>
  <c r="V172" i="23"/>
  <c r="V170" i="23"/>
  <c r="G5" i="19"/>
  <c r="O5" i="19"/>
  <c r="W5" i="19"/>
  <c r="C171" i="19"/>
  <c r="K171" i="19"/>
  <c r="S171" i="19"/>
  <c r="C184" i="19"/>
  <c r="K184" i="19"/>
  <c r="S184" i="19"/>
  <c r="C190" i="19"/>
  <c r="K190" i="19"/>
  <c r="S190" i="19"/>
  <c r="C203" i="19"/>
  <c r="K203" i="19"/>
  <c r="S203" i="19"/>
  <c r="C209" i="19"/>
  <c r="K209" i="19"/>
  <c r="S209" i="19"/>
  <c r="C235" i="19"/>
  <c r="K235" i="19"/>
  <c r="S235" i="19"/>
  <c r="C69" i="20"/>
  <c r="K69" i="20"/>
  <c r="S69" i="20"/>
  <c r="C70" i="20"/>
  <c r="K70" i="20"/>
  <c r="S70" i="20"/>
  <c r="C71" i="20"/>
  <c r="K71" i="20"/>
  <c r="S71" i="20"/>
  <c r="F205" i="21"/>
  <c r="N205" i="21"/>
  <c r="I141" i="21"/>
  <c r="I132" i="21" s="1"/>
  <c r="Q141" i="21"/>
  <c r="Q132" i="21" s="1"/>
  <c r="Y141" i="21"/>
  <c r="Y132" i="21" s="1"/>
  <c r="I153" i="21"/>
  <c r="Q153" i="21"/>
  <c r="Y153" i="21"/>
  <c r="I157" i="21"/>
  <c r="Q157" i="21"/>
  <c r="Y157" i="21"/>
  <c r="I160" i="21"/>
  <c r="Q160" i="21"/>
  <c r="Y160" i="21"/>
  <c r="L171" i="21"/>
  <c r="V171" i="21"/>
  <c r="J175" i="21"/>
  <c r="X175" i="21"/>
  <c r="D192" i="22"/>
  <c r="L192" i="22"/>
  <c r="T192" i="22"/>
  <c r="G201" i="22"/>
  <c r="O201" i="22"/>
  <c r="W201" i="22"/>
  <c r="G202" i="22"/>
  <c r="O202" i="22"/>
  <c r="W202" i="22"/>
  <c r="G203" i="22"/>
  <c r="O203" i="22"/>
  <c r="W203" i="22"/>
  <c r="H211" i="22"/>
  <c r="P211" i="22"/>
  <c r="X211" i="22"/>
  <c r="B213" i="22"/>
  <c r="J213" i="22"/>
  <c r="R213" i="22"/>
  <c r="E179" i="23"/>
  <c r="E176" i="23"/>
  <c r="E172" i="23"/>
  <c r="E170" i="23"/>
  <c r="E165" i="23" s="1"/>
  <c r="M179" i="23"/>
  <c r="M176" i="23"/>
  <c r="M172" i="23"/>
  <c r="M170" i="23"/>
  <c r="W179" i="23"/>
  <c r="W176" i="23"/>
  <c r="W172" i="23"/>
  <c r="W170" i="23"/>
  <c r="W165" i="23" s="1"/>
  <c r="D183" i="19"/>
  <c r="L183" i="19"/>
  <c r="T183" i="19"/>
  <c r="D184" i="19"/>
  <c r="L184" i="19"/>
  <c r="T184" i="19"/>
  <c r="D185" i="19"/>
  <c r="L185" i="19"/>
  <c r="T185" i="19"/>
  <c r="D187" i="19"/>
  <c r="L187" i="19"/>
  <c r="T187" i="19"/>
  <c r="D188" i="19"/>
  <c r="L188" i="19"/>
  <c r="T188" i="19"/>
  <c r="D190" i="19"/>
  <c r="L190" i="19"/>
  <c r="T190" i="19"/>
  <c r="D191" i="19"/>
  <c r="L191" i="19"/>
  <c r="T191" i="19"/>
  <c r="D192" i="19"/>
  <c r="L192" i="19"/>
  <c r="T192" i="19"/>
  <c r="D195" i="19"/>
  <c r="D203" i="19"/>
  <c r="L203" i="19"/>
  <c r="T203" i="19"/>
  <c r="D209" i="19"/>
  <c r="L209" i="19"/>
  <c r="T209" i="19"/>
  <c r="D69" i="20"/>
  <c r="L69" i="20"/>
  <c r="T69" i="20"/>
  <c r="D70" i="20"/>
  <c r="L70" i="20"/>
  <c r="T70" i="20"/>
  <c r="D71" i="20"/>
  <c r="L71" i="20"/>
  <c r="T71" i="20"/>
  <c r="G211" i="21"/>
  <c r="G171" i="21"/>
  <c r="O211" i="21"/>
  <c r="O171" i="21"/>
  <c r="W211" i="21"/>
  <c r="W171" i="21"/>
  <c r="B141" i="21"/>
  <c r="B132" i="21" s="1"/>
  <c r="J141" i="21"/>
  <c r="J132" i="21" s="1"/>
  <c r="R141" i="21"/>
  <c r="R132" i="21" s="1"/>
  <c r="B153" i="21"/>
  <c r="J153" i="21"/>
  <c r="R153" i="21"/>
  <c r="B157" i="21"/>
  <c r="J157" i="21"/>
  <c r="R157" i="21"/>
  <c r="B160" i="21"/>
  <c r="J160" i="21"/>
  <c r="R160" i="21"/>
  <c r="B171" i="21"/>
  <c r="M171" i="21"/>
  <c r="L175" i="21"/>
  <c r="Y175" i="21"/>
  <c r="E192" i="22"/>
  <c r="M192" i="22"/>
  <c r="U192" i="22"/>
  <c r="H201" i="22"/>
  <c r="P201" i="22"/>
  <c r="X201" i="22"/>
  <c r="H202" i="22"/>
  <c r="P202" i="22"/>
  <c r="X202" i="22"/>
  <c r="H203" i="22"/>
  <c r="P203" i="22"/>
  <c r="X203" i="22"/>
  <c r="I211" i="22"/>
  <c r="Q211" i="22"/>
  <c r="Y211" i="22"/>
  <c r="C213" i="22"/>
  <c r="K213" i="22"/>
  <c r="S213" i="22"/>
  <c r="E171" i="19"/>
  <c r="M171" i="19"/>
  <c r="U171" i="19"/>
  <c r="E183" i="19"/>
  <c r="E178" i="19" s="1"/>
  <c r="M183" i="19"/>
  <c r="U183" i="19"/>
  <c r="E184" i="19"/>
  <c r="M184" i="19"/>
  <c r="U184" i="19"/>
  <c r="E185" i="19"/>
  <c r="M185" i="19"/>
  <c r="U185" i="19"/>
  <c r="E187" i="19"/>
  <c r="M187" i="19"/>
  <c r="U187" i="19"/>
  <c r="E188" i="19"/>
  <c r="M188" i="19"/>
  <c r="U188" i="19"/>
  <c r="E190" i="19"/>
  <c r="M190" i="19"/>
  <c r="U190" i="19"/>
  <c r="E191" i="19"/>
  <c r="M191" i="19"/>
  <c r="U191" i="19"/>
  <c r="E192" i="19"/>
  <c r="M192" i="19"/>
  <c r="U192" i="19"/>
  <c r="E195" i="19"/>
  <c r="E203" i="19"/>
  <c r="M203" i="19"/>
  <c r="U203" i="19"/>
  <c r="E209" i="19"/>
  <c r="M209" i="19"/>
  <c r="U209" i="19"/>
  <c r="E69" i="20"/>
  <c r="M69" i="20"/>
  <c r="U69" i="20"/>
  <c r="E70" i="20"/>
  <c r="M70" i="20"/>
  <c r="U70" i="20"/>
  <c r="E71" i="20"/>
  <c r="M71" i="20"/>
  <c r="U71" i="20"/>
  <c r="H205" i="21"/>
  <c r="P205" i="21"/>
  <c r="X205" i="21"/>
  <c r="C141" i="21"/>
  <c r="C132" i="21" s="1"/>
  <c r="K141" i="21"/>
  <c r="K132" i="21" s="1"/>
  <c r="S141" i="21"/>
  <c r="S132" i="21" s="1"/>
  <c r="C153" i="21"/>
  <c r="K153" i="21"/>
  <c r="S153" i="21"/>
  <c r="C157" i="21"/>
  <c r="K157" i="21"/>
  <c r="S157" i="21"/>
  <c r="C160" i="21"/>
  <c r="K160" i="21"/>
  <c r="S160" i="21"/>
  <c r="D171" i="21"/>
  <c r="N171" i="21"/>
  <c r="Y171" i="21"/>
  <c r="M175" i="21"/>
  <c r="F192" i="22"/>
  <c r="N192" i="22"/>
  <c r="V192" i="22"/>
  <c r="I201" i="22"/>
  <c r="Q201" i="22"/>
  <c r="Y201" i="22"/>
  <c r="I202" i="22"/>
  <c r="Q202" i="22"/>
  <c r="Y202" i="22"/>
  <c r="I203" i="22"/>
  <c r="Q203" i="22"/>
  <c r="Y203" i="22"/>
  <c r="B211" i="22"/>
  <c r="J211" i="22"/>
  <c r="R211" i="22"/>
  <c r="D213" i="22"/>
  <c r="L213" i="22"/>
  <c r="T213" i="22"/>
  <c r="F190" i="19"/>
  <c r="N190" i="19"/>
  <c r="V190" i="19"/>
  <c r="F203" i="19"/>
  <c r="N203" i="19"/>
  <c r="V203" i="19"/>
  <c r="F209" i="19"/>
  <c r="N209" i="19"/>
  <c r="V209" i="19"/>
  <c r="F69" i="20"/>
  <c r="N69" i="20"/>
  <c r="V69" i="20"/>
  <c r="F70" i="20"/>
  <c r="N70" i="20"/>
  <c r="V70" i="20"/>
  <c r="F71" i="20"/>
  <c r="N71" i="20"/>
  <c r="V71" i="20"/>
  <c r="C213" i="21"/>
  <c r="C175" i="21"/>
  <c r="K213" i="21"/>
  <c r="K175" i="21"/>
  <c r="S213" i="21"/>
  <c r="S175" i="21"/>
  <c r="D153" i="21"/>
  <c r="L153" i="21"/>
  <c r="T153" i="21"/>
  <c r="D157" i="21"/>
  <c r="L157" i="21"/>
  <c r="T157" i="21"/>
  <c r="D160" i="21"/>
  <c r="L160" i="21"/>
  <c r="T160" i="21"/>
  <c r="E171" i="21"/>
  <c r="P171" i="21"/>
  <c r="B175" i="21"/>
  <c r="P175" i="21"/>
  <c r="G192" i="22"/>
  <c r="O192" i="22"/>
  <c r="W192" i="22"/>
  <c r="B201" i="22"/>
  <c r="J201" i="22"/>
  <c r="R201" i="22"/>
  <c r="B202" i="22"/>
  <c r="J202" i="22"/>
  <c r="R202" i="22"/>
  <c r="B203" i="22"/>
  <c r="J203" i="22"/>
  <c r="R203" i="22"/>
  <c r="C211" i="22"/>
  <c r="K211" i="22"/>
  <c r="S211" i="22"/>
  <c r="E213" i="22"/>
  <c r="M213" i="22"/>
  <c r="U213" i="22"/>
  <c r="G171" i="19"/>
  <c r="O171" i="19"/>
  <c r="W171" i="19"/>
  <c r="G184" i="19"/>
  <c r="O184" i="19"/>
  <c r="W184" i="19"/>
  <c r="G209" i="19"/>
  <c r="O209" i="19"/>
  <c r="W209" i="19"/>
  <c r="G69" i="20"/>
  <c r="O69" i="20"/>
  <c r="W69" i="20"/>
  <c r="G70" i="20"/>
  <c r="O70" i="20"/>
  <c r="W70" i="20"/>
  <c r="G71" i="20"/>
  <c r="O71" i="20"/>
  <c r="W71" i="20"/>
  <c r="E141" i="21"/>
  <c r="E132" i="21" s="1"/>
  <c r="M141" i="21"/>
  <c r="M132" i="21" s="1"/>
  <c r="U141" i="21"/>
  <c r="U132" i="21" s="1"/>
  <c r="E153" i="21"/>
  <c r="M153" i="21"/>
  <c r="U153" i="21"/>
  <c r="E157" i="21"/>
  <c r="M157" i="21"/>
  <c r="U157" i="21"/>
  <c r="E160" i="21"/>
  <c r="M160" i="21"/>
  <c r="U160" i="21"/>
  <c r="F171" i="21"/>
  <c r="Q171" i="21"/>
  <c r="D175" i="21"/>
  <c r="Q175" i="21"/>
  <c r="H192" i="22"/>
  <c r="P192" i="22"/>
  <c r="X192" i="22"/>
  <c r="C201" i="22"/>
  <c r="K201" i="22"/>
  <c r="S201" i="22"/>
  <c r="C202" i="22"/>
  <c r="K202" i="22"/>
  <c r="S202" i="22"/>
  <c r="C203" i="22"/>
  <c r="K203" i="22"/>
  <c r="S203" i="22"/>
  <c r="D211" i="22"/>
  <c r="L211" i="22"/>
  <c r="T211" i="22"/>
  <c r="F213" i="22"/>
  <c r="N213" i="22"/>
  <c r="V213" i="22"/>
  <c r="D141" i="22"/>
  <c r="D132" i="22" s="1"/>
  <c r="L141" i="22"/>
  <c r="L132" i="22" s="1"/>
  <c r="T141" i="22"/>
  <c r="T132" i="22" s="1"/>
  <c r="D153" i="22"/>
  <c r="L153" i="22"/>
  <c r="T153" i="22"/>
  <c r="D157" i="22"/>
  <c r="L157" i="22"/>
  <c r="T157" i="22"/>
  <c r="D160" i="22"/>
  <c r="L160" i="22"/>
  <c r="T160" i="22"/>
  <c r="D171" i="22"/>
  <c r="L171" i="22"/>
  <c r="T171" i="22"/>
  <c r="D175" i="22"/>
  <c r="L175" i="22"/>
  <c r="T175" i="22"/>
  <c r="C144" i="23"/>
  <c r="C143" i="23"/>
  <c r="K144" i="23"/>
  <c r="K143" i="23"/>
  <c r="S144" i="23"/>
  <c r="S143" i="23"/>
  <c r="C192" i="23"/>
  <c r="C183" i="23" s="1"/>
  <c r="C141" i="23"/>
  <c r="K192" i="23"/>
  <c r="K183" i="23" s="1"/>
  <c r="K141" i="23"/>
  <c r="S192" i="23"/>
  <c r="S183" i="23" s="1"/>
  <c r="S141" i="23"/>
  <c r="J163" i="23"/>
  <c r="J161" i="23"/>
  <c r="J158" i="23"/>
  <c r="J155" i="23"/>
  <c r="J154" i="23"/>
  <c r="J151" i="23"/>
  <c r="U163" i="23"/>
  <c r="U161" i="23"/>
  <c r="D201" i="23"/>
  <c r="D48" i="23"/>
  <c r="D153" i="23" s="1"/>
  <c r="L201" i="23"/>
  <c r="L48" i="23"/>
  <c r="L153" i="23" s="1"/>
  <c r="T201" i="23"/>
  <c r="T48" i="23"/>
  <c r="T157" i="23" s="1"/>
  <c r="D202" i="23"/>
  <c r="L202" i="23"/>
  <c r="T202" i="23"/>
  <c r="D203" i="23"/>
  <c r="L203" i="23"/>
  <c r="T203" i="23"/>
  <c r="I179" i="23"/>
  <c r="I176" i="23"/>
  <c r="I172" i="23"/>
  <c r="I170" i="23"/>
  <c r="F171" i="23"/>
  <c r="F211" i="23"/>
  <c r="N171" i="23"/>
  <c r="N211" i="23"/>
  <c r="V171" i="23"/>
  <c r="V211" i="23"/>
  <c r="V205" i="23" s="1"/>
  <c r="H213" i="23"/>
  <c r="P213" i="23"/>
  <c r="X213" i="23"/>
  <c r="C137" i="23"/>
  <c r="S137" i="23"/>
  <c r="K139" i="23"/>
  <c r="C140" i="23"/>
  <c r="S140" i="23"/>
  <c r="O141" i="23"/>
  <c r="O157" i="23"/>
  <c r="E141" i="22"/>
  <c r="E132" i="22" s="1"/>
  <c r="M141" i="22"/>
  <c r="M132" i="22" s="1"/>
  <c r="U141" i="22"/>
  <c r="U132" i="22" s="1"/>
  <c r="E153" i="22"/>
  <c r="M153" i="22"/>
  <c r="U153" i="22"/>
  <c r="E157" i="22"/>
  <c r="M157" i="22"/>
  <c r="U157" i="22"/>
  <c r="E160" i="22"/>
  <c r="M160" i="22"/>
  <c r="U160" i="22"/>
  <c r="E171" i="22"/>
  <c r="M171" i="22"/>
  <c r="U171" i="22"/>
  <c r="E175" i="22"/>
  <c r="M175" i="22"/>
  <c r="U175" i="22"/>
  <c r="D144" i="23"/>
  <c r="D143" i="23"/>
  <c r="D140" i="23"/>
  <c r="D139" i="23"/>
  <c r="D137" i="23"/>
  <c r="L144" i="23"/>
  <c r="L143" i="23"/>
  <c r="L140" i="23"/>
  <c r="L139" i="23"/>
  <c r="L137" i="23"/>
  <c r="T144" i="23"/>
  <c r="T143" i="23"/>
  <c r="T140" i="23"/>
  <c r="T139" i="23"/>
  <c r="T137" i="23"/>
  <c r="D192" i="23"/>
  <c r="D183" i="23" s="1"/>
  <c r="D141" i="23"/>
  <c r="L192" i="23"/>
  <c r="L183" i="23" s="1"/>
  <c r="L141" i="23"/>
  <c r="T192" i="23"/>
  <c r="T183" i="23" s="1"/>
  <c r="T141" i="23"/>
  <c r="V163" i="23"/>
  <c r="V161" i="23"/>
  <c r="V158" i="23"/>
  <c r="V155" i="23"/>
  <c r="V154" i="23"/>
  <c r="V151" i="23"/>
  <c r="K179" i="23"/>
  <c r="K176" i="23"/>
  <c r="K172" i="23"/>
  <c r="K170" i="23"/>
  <c r="G171" i="23"/>
  <c r="O171" i="23"/>
  <c r="U137" i="23"/>
  <c r="M139" i="23"/>
  <c r="E140" i="23"/>
  <c r="U140" i="23"/>
  <c r="O143" i="23"/>
  <c r="M144" i="23"/>
  <c r="G151" i="23"/>
  <c r="E153" i="23"/>
  <c r="U155" i="23"/>
  <c r="M160" i="23"/>
  <c r="F141" i="22"/>
  <c r="F132" i="22" s="1"/>
  <c r="N141" i="22"/>
  <c r="N132" i="22" s="1"/>
  <c r="V141" i="22"/>
  <c r="V132" i="22" s="1"/>
  <c r="F153" i="22"/>
  <c r="N153" i="22"/>
  <c r="V153" i="22"/>
  <c r="F157" i="22"/>
  <c r="N157" i="22"/>
  <c r="V157" i="22"/>
  <c r="F160" i="22"/>
  <c r="N160" i="22"/>
  <c r="V160" i="22"/>
  <c r="F171" i="22"/>
  <c r="N171" i="22"/>
  <c r="V171" i="22"/>
  <c r="F175" i="22"/>
  <c r="N175" i="22"/>
  <c r="V175" i="22"/>
  <c r="B163" i="23"/>
  <c r="B161" i="23"/>
  <c r="B158" i="23"/>
  <c r="B155" i="23"/>
  <c r="B154" i="23"/>
  <c r="B151" i="23"/>
  <c r="M163" i="23"/>
  <c r="M161" i="23"/>
  <c r="W163" i="23"/>
  <c r="W161" i="23"/>
  <c r="Y179" i="23"/>
  <c r="Y176" i="23"/>
  <c r="Y172" i="23"/>
  <c r="Y170" i="23"/>
  <c r="Y165" i="23" s="1"/>
  <c r="H211" i="23"/>
  <c r="H99" i="23"/>
  <c r="P211" i="23"/>
  <c r="P205" i="23" s="1"/>
  <c r="P99" i="23"/>
  <c r="P175" i="23" s="1"/>
  <c r="X211" i="23"/>
  <c r="X99" i="23"/>
  <c r="B213" i="23"/>
  <c r="B175" i="23"/>
  <c r="J213" i="23"/>
  <c r="R213" i="23"/>
  <c r="W137" i="23"/>
  <c r="W140" i="23"/>
  <c r="U141" i="23"/>
  <c r="O144" i="23"/>
  <c r="G153" i="23"/>
  <c r="E154" i="23"/>
  <c r="W155" i="23"/>
  <c r="U157" i="23"/>
  <c r="O160" i="23"/>
  <c r="G141" i="22"/>
  <c r="G132" i="22" s="1"/>
  <c r="O141" i="22"/>
  <c r="O132" i="22" s="1"/>
  <c r="W141" i="22"/>
  <c r="W132" i="22" s="1"/>
  <c r="G153" i="22"/>
  <c r="O153" i="22"/>
  <c r="W153" i="22"/>
  <c r="G157" i="22"/>
  <c r="O157" i="22"/>
  <c r="W157" i="22"/>
  <c r="G160" i="22"/>
  <c r="O160" i="22"/>
  <c r="W160" i="22"/>
  <c r="G171" i="22"/>
  <c r="O171" i="22"/>
  <c r="W171" i="22"/>
  <c r="G175" i="22"/>
  <c r="O175" i="22"/>
  <c r="W175" i="22"/>
  <c r="F144" i="23"/>
  <c r="F143" i="23"/>
  <c r="F140" i="23"/>
  <c r="F139" i="23"/>
  <c r="F137" i="23"/>
  <c r="N144" i="23"/>
  <c r="N143" i="23"/>
  <c r="N140" i="23"/>
  <c r="N139" i="23"/>
  <c r="N137" i="23"/>
  <c r="V144" i="23"/>
  <c r="V143" i="23"/>
  <c r="V140" i="23"/>
  <c r="V139" i="23"/>
  <c r="V137" i="23"/>
  <c r="F192" i="23"/>
  <c r="F183" i="23" s="1"/>
  <c r="F141" i="23"/>
  <c r="N192" i="23"/>
  <c r="N183" i="23" s="1"/>
  <c r="N141" i="23"/>
  <c r="V192" i="23"/>
  <c r="V183" i="23" s="1"/>
  <c r="V141" i="23"/>
  <c r="N163" i="23"/>
  <c r="N161" i="23"/>
  <c r="N158" i="23"/>
  <c r="N155" i="23"/>
  <c r="N154" i="23"/>
  <c r="N151" i="23"/>
  <c r="Y163" i="23"/>
  <c r="Y161" i="23"/>
  <c r="Y158" i="23"/>
  <c r="Y155" i="23"/>
  <c r="Y154" i="23"/>
  <c r="Y151" i="23"/>
  <c r="S175" i="23"/>
  <c r="X137" i="23"/>
  <c r="P139" i="23"/>
  <c r="X140" i="23"/>
  <c r="W141" i="23"/>
  <c r="U143" i="23"/>
  <c r="P144" i="23"/>
  <c r="M151" i="23"/>
  <c r="G154" i="23"/>
  <c r="W157" i="23"/>
  <c r="U158" i="23"/>
  <c r="H141" i="22"/>
  <c r="H132" i="22" s="1"/>
  <c r="P141" i="22"/>
  <c r="P132" i="22" s="1"/>
  <c r="X141" i="22"/>
  <c r="X132" i="22" s="1"/>
  <c r="H153" i="22"/>
  <c r="P153" i="22"/>
  <c r="X153" i="22"/>
  <c r="H157" i="22"/>
  <c r="P157" i="22"/>
  <c r="X157" i="22"/>
  <c r="H160" i="22"/>
  <c r="P160" i="22"/>
  <c r="X160" i="22"/>
  <c r="H171" i="22"/>
  <c r="P171" i="22"/>
  <c r="X171" i="22"/>
  <c r="H175" i="22"/>
  <c r="P175" i="22"/>
  <c r="X175" i="22"/>
  <c r="E163" i="23"/>
  <c r="E161" i="23"/>
  <c r="O163" i="23"/>
  <c r="O161" i="23"/>
  <c r="H201" i="23"/>
  <c r="H194" i="23" s="1"/>
  <c r="H48" i="23"/>
  <c r="H153" i="23" s="1"/>
  <c r="P201" i="23"/>
  <c r="P194" i="23" s="1"/>
  <c r="P48" i="23"/>
  <c r="X201" i="23"/>
  <c r="X194" i="23" s="1"/>
  <c r="X48" i="23"/>
  <c r="X153" i="23" s="1"/>
  <c r="C179" i="23"/>
  <c r="C176" i="23"/>
  <c r="C172" i="23"/>
  <c r="C170" i="23"/>
  <c r="O179" i="23"/>
  <c r="O176" i="23"/>
  <c r="O172" i="23"/>
  <c r="O170" i="23"/>
  <c r="B99" i="23"/>
  <c r="B211" i="23"/>
  <c r="J211" i="23"/>
  <c r="J99" i="23"/>
  <c r="J171" i="23"/>
  <c r="R211" i="23"/>
  <c r="R99" i="23"/>
  <c r="R171" i="23" s="1"/>
  <c r="D213" i="23"/>
  <c r="L213" i="23"/>
  <c r="L175" i="23"/>
  <c r="T213" i="23"/>
  <c r="E141" i="23"/>
  <c r="X141" i="23"/>
  <c r="W143" i="23"/>
  <c r="U144" i="23"/>
  <c r="O151" i="23"/>
  <c r="M153" i="23"/>
  <c r="E157" i="23"/>
  <c r="W158" i="23"/>
  <c r="U160" i="23"/>
  <c r="I141" i="22"/>
  <c r="I132" i="22" s="1"/>
  <c r="Q141" i="22"/>
  <c r="Q132" i="22" s="1"/>
  <c r="Y141" i="22"/>
  <c r="Y132" i="22" s="1"/>
  <c r="I153" i="22"/>
  <c r="Q153" i="22"/>
  <c r="Y153" i="22"/>
  <c r="I157" i="22"/>
  <c r="Q157" i="22"/>
  <c r="Y157" i="22"/>
  <c r="I160" i="22"/>
  <c r="Q160" i="22"/>
  <c r="Y160" i="22"/>
  <c r="I171" i="22"/>
  <c r="Q171" i="22"/>
  <c r="Y171" i="22"/>
  <c r="I175" i="22"/>
  <c r="Q175" i="22"/>
  <c r="Y175" i="22"/>
  <c r="F163" i="23"/>
  <c r="F161" i="23"/>
  <c r="F158" i="23"/>
  <c r="F155" i="23"/>
  <c r="F154" i="23"/>
  <c r="F151" i="23"/>
  <c r="F146" i="23" s="1"/>
  <c r="Q163" i="23"/>
  <c r="Q161" i="23"/>
  <c r="Q158" i="23"/>
  <c r="Q155" i="23"/>
  <c r="Q154" i="23"/>
  <c r="Q151" i="23"/>
  <c r="Q146" i="23" s="1"/>
  <c r="I201" i="23"/>
  <c r="I153" i="23"/>
  <c r="Q201" i="23"/>
  <c r="Q153" i="23"/>
  <c r="Y201" i="23"/>
  <c r="Y153" i="23"/>
  <c r="I202" i="23"/>
  <c r="I157" i="23"/>
  <c r="Q202" i="23"/>
  <c r="Q157" i="23"/>
  <c r="Y202" i="23"/>
  <c r="Y157" i="23"/>
  <c r="I203" i="23"/>
  <c r="I160" i="23"/>
  <c r="Q203" i="23"/>
  <c r="Q160" i="23"/>
  <c r="Y203" i="23"/>
  <c r="Y160" i="23"/>
  <c r="Q179" i="23"/>
  <c r="Q176" i="23"/>
  <c r="Q172" i="23"/>
  <c r="Q170" i="23"/>
  <c r="M175" i="23"/>
  <c r="U175" i="23"/>
  <c r="M137" i="23"/>
  <c r="E139" i="23"/>
  <c r="G141" i="23"/>
  <c r="E143" i="23"/>
  <c r="X143" i="23"/>
  <c r="W144" i="23"/>
  <c r="O153" i="23"/>
  <c r="M154" i="23"/>
  <c r="G157" i="23"/>
  <c r="B141" i="22"/>
  <c r="B132" i="22" s="1"/>
  <c r="J141" i="22"/>
  <c r="J132" i="22" s="1"/>
  <c r="R141" i="22"/>
  <c r="R132" i="22" s="1"/>
  <c r="B153" i="22"/>
  <c r="J153" i="22"/>
  <c r="R153" i="22"/>
  <c r="B157" i="22"/>
  <c r="J157" i="22"/>
  <c r="R157" i="22"/>
  <c r="B160" i="22"/>
  <c r="J160" i="22"/>
  <c r="R160" i="22"/>
  <c r="B171" i="22"/>
  <c r="J171" i="22"/>
  <c r="R171" i="22"/>
  <c r="B175" i="22"/>
  <c r="J175" i="22"/>
  <c r="R175" i="22"/>
  <c r="I144" i="23"/>
  <c r="I143" i="23"/>
  <c r="I140" i="23"/>
  <c r="I139" i="23"/>
  <c r="I137" i="23"/>
  <c r="I132" i="23" s="1"/>
  <c r="Q144" i="23"/>
  <c r="Q143" i="23"/>
  <c r="Q140" i="23"/>
  <c r="Q139" i="23"/>
  <c r="Q137" i="23"/>
  <c r="Y144" i="23"/>
  <c r="Y143" i="23"/>
  <c r="Y140" i="23"/>
  <c r="Y139" i="23"/>
  <c r="Y137" i="23"/>
  <c r="I192" i="23"/>
  <c r="I183" i="23" s="1"/>
  <c r="I141" i="23"/>
  <c r="Q192" i="23"/>
  <c r="Q183" i="23" s="1"/>
  <c r="Q141" i="23"/>
  <c r="Y192" i="23"/>
  <c r="Y183" i="23" s="1"/>
  <c r="Y141" i="23"/>
  <c r="G163" i="23"/>
  <c r="G161" i="23"/>
  <c r="R163" i="23"/>
  <c r="R161" i="23"/>
  <c r="R158" i="23"/>
  <c r="R155" i="23"/>
  <c r="R154" i="23"/>
  <c r="R151" i="23"/>
  <c r="F179" i="23"/>
  <c r="F176" i="23"/>
  <c r="F172" i="23"/>
  <c r="F170" i="23"/>
  <c r="F165" i="23" s="1"/>
  <c r="S179" i="23"/>
  <c r="S176" i="23"/>
  <c r="S172" i="23"/>
  <c r="D211" i="23"/>
  <c r="D99" i="23"/>
  <c r="D171" i="23"/>
  <c r="L211" i="23"/>
  <c r="L99" i="23"/>
  <c r="L171" i="23" s="1"/>
  <c r="T211" i="23"/>
  <c r="T99" i="23"/>
  <c r="T175" i="23" s="1"/>
  <c r="T171" i="23"/>
  <c r="F213" i="23"/>
  <c r="F175" i="23"/>
  <c r="N175" i="23"/>
  <c r="N213" i="23"/>
  <c r="V175" i="23"/>
  <c r="V213" i="23"/>
  <c r="O137" i="23"/>
  <c r="G139" i="23"/>
  <c r="G143" i="23"/>
  <c r="P153" i="23"/>
  <c r="O154" i="23"/>
  <c r="M155" i="23"/>
  <c r="G158" i="23"/>
  <c r="E160" i="23"/>
  <c r="C141" i="22"/>
  <c r="C132" i="22" s="1"/>
  <c r="K141" i="22"/>
  <c r="K132" i="22" s="1"/>
  <c r="S141" i="22"/>
  <c r="S132" i="22" s="1"/>
  <c r="C153" i="22"/>
  <c r="K153" i="22"/>
  <c r="S153" i="22"/>
  <c r="C157" i="22"/>
  <c r="K157" i="22"/>
  <c r="S157" i="22"/>
  <c r="C160" i="22"/>
  <c r="K160" i="22"/>
  <c r="S160" i="22"/>
  <c r="C171" i="22"/>
  <c r="K171" i="22"/>
  <c r="S171" i="22"/>
  <c r="C175" i="22"/>
  <c r="K175" i="22"/>
  <c r="S175" i="22"/>
  <c r="B144" i="23"/>
  <c r="B143" i="23"/>
  <c r="B140" i="23"/>
  <c r="B139" i="23"/>
  <c r="B137" i="23"/>
  <c r="B132" i="23" s="1"/>
  <c r="J144" i="23"/>
  <c r="J143" i="23"/>
  <c r="J140" i="23"/>
  <c r="J139" i="23"/>
  <c r="J137" i="23"/>
  <c r="R144" i="23"/>
  <c r="R143" i="23"/>
  <c r="R140" i="23"/>
  <c r="R139" i="23"/>
  <c r="R137" i="23"/>
  <c r="B192" i="23"/>
  <c r="B183" i="23" s="1"/>
  <c r="B141" i="23"/>
  <c r="J192" i="23"/>
  <c r="J183" i="23" s="1"/>
  <c r="J141" i="23"/>
  <c r="R192" i="23"/>
  <c r="R183" i="23" s="1"/>
  <c r="R141" i="23"/>
  <c r="I163" i="23"/>
  <c r="I161" i="23"/>
  <c r="I158" i="23"/>
  <c r="I155" i="23"/>
  <c r="I154" i="23"/>
  <c r="I151" i="23"/>
  <c r="S163" i="23"/>
  <c r="S161" i="23"/>
  <c r="S158" i="23"/>
  <c r="S155" i="23"/>
  <c r="S154" i="23"/>
  <c r="S151" i="23"/>
  <c r="C201" i="23"/>
  <c r="C153" i="23"/>
  <c r="K153" i="23"/>
  <c r="K201" i="23"/>
  <c r="S201" i="23"/>
  <c r="S153" i="23"/>
  <c r="C202" i="23"/>
  <c r="C157" i="23"/>
  <c r="K202" i="23"/>
  <c r="K157" i="23"/>
  <c r="S157" i="23"/>
  <c r="S202" i="23"/>
  <c r="C203" i="23"/>
  <c r="C160" i="23"/>
  <c r="K203" i="23"/>
  <c r="K160" i="23"/>
  <c r="S203" i="23"/>
  <c r="S160" i="23"/>
  <c r="G179" i="23"/>
  <c r="G176" i="23"/>
  <c r="G172" i="23"/>
  <c r="G170" i="23"/>
  <c r="U179" i="23"/>
  <c r="U176" i="23"/>
  <c r="U172" i="23"/>
  <c r="U170" i="23"/>
  <c r="U165" i="23" s="1"/>
  <c r="E171" i="23"/>
  <c r="E211" i="23"/>
  <c r="E205" i="23" s="1"/>
  <c r="M171" i="23"/>
  <c r="M211" i="23"/>
  <c r="U211" i="23"/>
  <c r="U171" i="23"/>
  <c r="G213" i="23"/>
  <c r="G175" i="23"/>
  <c r="O175" i="23"/>
  <c r="O213" i="23"/>
  <c r="W175" i="23"/>
  <c r="W213" i="23"/>
  <c r="M141" i="23"/>
  <c r="O155" i="23"/>
  <c r="M157" i="23"/>
  <c r="G160" i="23"/>
  <c r="I171" i="23"/>
  <c r="Q171" i="23"/>
  <c r="Y171" i="23"/>
  <c r="I175" i="23"/>
  <c r="Q175" i="23"/>
  <c r="Y175" i="23"/>
  <c r="V201" i="23"/>
  <c r="F203" i="23"/>
  <c r="K211" i="23"/>
  <c r="K205" i="23" s="1"/>
  <c r="S213" i="23"/>
  <c r="S205" i="23" s="1"/>
  <c r="U67" i="24"/>
  <c r="Q69" i="24"/>
  <c r="B146" i="25"/>
  <c r="J146" i="25"/>
  <c r="R146" i="25"/>
  <c r="B153" i="23"/>
  <c r="J153" i="23"/>
  <c r="R153" i="23"/>
  <c r="B157" i="23"/>
  <c r="J157" i="23"/>
  <c r="R157" i="23"/>
  <c r="B160" i="23"/>
  <c r="J160" i="23"/>
  <c r="R160" i="23"/>
  <c r="W211" i="23"/>
  <c r="W205" i="23" s="1"/>
  <c r="U213" i="23"/>
  <c r="U68" i="24"/>
  <c r="R69" i="24"/>
  <c r="C146" i="25"/>
  <c r="K146" i="25"/>
  <c r="S146" i="25"/>
  <c r="C171" i="23"/>
  <c r="S171" i="23"/>
  <c r="C175" i="23"/>
  <c r="K175" i="23"/>
  <c r="N201" i="23"/>
  <c r="V202" i="23"/>
  <c r="E67" i="24"/>
  <c r="U69" i="24"/>
  <c r="O211" i="23"/>
  <c r="M213" i="23"/>
  <c r="I67" i="24"/>
  <c r="E68" i="24"/>
  <c r="Y69" i="24"/>
  <c r="E146" i="25"/>
  <c r="M146" i="25"/>
  <c r="U146" i="25"/>
  <c r="E175" i="23"/>
  <c r="F201" i="23"/>
  <c r="N202" i="23"/>
  <c r="V203" i="23"/>
  <c r="E69" i="24"/>
  <c r="F157" i="23"/>
  <c r="N160" i="23"/>
  <c r="G211" i="23"/>
  <c r="M67" i="24"/>
  <c r="O146" i="25"/>
  <c r="W146" i="25"/>
  <c r="G75" i="24"/>
  <c r="G172" i="4" s="1"/>
  <c r="G67" i="24"/>
  <c r="O75" i="24"/>
  <c r="O172" i="4" s="1"/>
  <c r="O67" i="24"/>
  <c r="W75" i="24"/>
  <c r="W172" i="4" s="1"/>
  <c r="W67" i="24"/>
  <c r="G76" i="24"/>
  <c r="G173" i="4" s="1"/>
  <c r="G68" i="24"/>
  <c r="O76" i="24"/>
  <c r="O173" i="4" s="1"/>
  <c r="O68" i="24"/>
  <c r="W76" i="24"/>
  <c r="W173" i="4" s="1"/>
  <c r="W68" i="24"/>
  <c r="G77" i="24"/>
  <c r="G174" i="4" s="1"/>
  <c r="G69" i="24"/>
  <c r="O77" i="24"/>
  <c r="O174" i="4" s="1"/>
  <c r="O69" i="24"/>
  <c r="W77" i="24"/>
  <c r="W174" i="4" s="1"/>
  <c r="W69" i="24"/>
  <c r="M68" i="24"/>
  <c r="M69" i="24"/>
  <c r="C67" i="24"/>
  <c r="K67" i="24"/>
  <c r="S67" i="24"/>
  <c r="C68" i="24"/>
  <c r="K68" i="24"/>
  <c r="S68" i="24"/>
  <c r="C69" i="24"/>
  <c r="K69" i="24"/>
  <c r="S69" i="24"/>
  <c r="H105" i="25"/>
  <c r="P105" i="25"/>
  <c r="X105" i="25"/>
  <c r="H116" i="25"/>
  <c r="P116" i="25"/>
  <c r="X116" i="25"/>
  <c r="H119" i="25"/>
  <c r="P119" i="25"/>
  <c r="X119" i="25"/>
  <c r="H122" i="25"/>
  <c r="P122" i="25"/>
  <c r="X122" i="25"/>
  <c r="H152" i="26"/>
  <c r="P152" i="26"/>
  <c r="X152" i="26"/>
  <c r="R154" i="26"/>
  <c r="E105" i="26"/>
  <c r="M105" i="26"/>
  <c r="U105" i="26"/>
  <c r="E116" i="26"/>
  <c r="M116" i="26"/>
  <c r="U116" i="26"/>
  <c r="E119" i="26"/>
  <c r="M119" i="26"/>
  <c r="U119" i="26"/>
  <c r="E122" i="26"/>
  <c r="M122" i="26"/>
  <c r="U122" i="26"/>
  <c r="F152" i="26"/>
  <c r="C153" i="26"/>
  <c r="N153" i="26"/>
  <c r="Y153" i="26"/>
  <c r="F143" i="27"/>
  <c r="F105" i="27"/>
  <c r="N143" i="27"/>
  <c r="N105" i="27"/>
  <c r="V143" i="27"/>
  <c r="V105" i="27"/>
  <c r="I152" i="27"/>
  <c r="I116" i="27"/>
  <c r="Q152" i="27"/>
  <c r="Q116" i="27"/>
  <c r="Y152" i="27"/>
  <c r="Y116" i="27"/>
  <c r="F153" i="27"/>
  <c r="F119" i="27"/>
  <c r="N153" i="27"/>
  <c r="N119" i="27"/>
  <c r="V153" i="27"/>
  <c r="V119" i="27"/>
  <c r="C154" i="27"/>
  <c r="C122" i="27"/>
  <c r="K154" i="27"/>
  <c r="K122" i="27"/>
  <c r="S154" i="27"/>
  <c r="S122" i="27"/>
  <c r="D67" i="24"/>
  <c r="L67" i="24"/>
  <c r="T67" i="24"/>
  <c r="D68" i="24"/>
  <c r="L68" i="24"/>
  <c r="T68" i="24"/>
  <c r="D69" i="24"/>
  <c r="L69" i="24"/>
  <c r="T69" i="24"/>
  <c r="I105" i="25"/>
  <c r="Q105" i="25"/>
  <c r="Y105" i="25"/>
  <c r="I116" i="25"/>
  <c r="Q116" i="25"/>
  <c r="Y116" i="25"/>
  <c r="I119" i="25"/>
  <c r="Q119" i="25"/>
  <c r="Y119" i="25"/>
  <c r="I122" i="25"/>
  <c r="Q122" i="25"/>
  <c r="Y122" i="25"/>
  <c r="F105" i="26"/>
  <c r="N105" i="26"/>
  <c r="V105" i="26"/>
  <c r="N116" i="26"/>
  <c r="V116" i="26"/>
  <c r="F119" i="26"/>
  <c r="V119" i="26"/>
  <c r="F122" i="26"/>
  <c r="N122" i="26"/>
  <c r="V122" i="26"/>
  <c r="G152" i="26"/>
  <c r="R152" i="26"/>
  <c r="O153" i="26"/>
  <c r="B154" i="26"/>
  <c r="Y154" i="26"/>
  <c r="B152" i="27"/>
  <c r="J152" i="27"/>
  <c r="R152" i="27"/>
  <c r="G153" i="27"/>
  <c r="O153" i="27"/>
  <c r="W153" i="27"/>
  <c r="D154" i="27"/>
  <c r="L154" i="27"/>
  <c r="T154" i="27"/>
  <c r="F113" i="29"/>
  <c r="V113" i="29"/>
  <c r="B105" i="25"/>
  <c r="J105" i="25"/>
  <c r="R105" i="25"/>
  <c r="B116" i="25"/>
  <c r="J116" i="25"/>
  <c r="R116" i="25"/>
  <c r="B119" i="25"/>
  <c r="J119" i="25"/>
  <c r="R119" i="25"/>
  <c r="D154" i="26"/>
  <c r="L154" i="26"/>
  <c r="T154" i="26"/>
  <c r="G105" i="26"/>
  <c r="O105" i="26"/>
  <c r="W105" i="26"/>
  <c r="O116" i="26"/>
  <c r="W116" i="26"/>
  <c r="G119" i="26"/>
  <c r="W119" i="26"/>
  <c r="S152" i="26"/>
  <c r="Q153" i="26"/>
  <c r="H143" i="27"/>
  <c r="H105" i="27"/>
  <c r="P143" i="27"/>
  <c r="P105" i="27"/>
  <c r="X143" i="27"/>
  <c r="X105" i="27"/>
  <c r="C152" i="27"/>
  <c r="K152" i="27"/>
  <c r="S152" i="27"/>
  <c r="H153" i="27"/>
  <c r="P153" i="27"/>
  <c r="X153" i="27"/>
  <c r="E154" i="27"/>
  <c r="M154" i="27"/>
  <c r="U154" i="27"/>
  <c r="F67" i="24"/>
  <c r="N67" i="24"/>
  <c r="V67" i="24"/>
  <c r="F68" i="24"/>
  <c r="N68" i="24"/>
  <c r="V68" i="24"/>
  <c r="F69" i="24"/>
  <c r="N69" i="24"/>
  <c r="V69" i="24"/>
  <c r="C105" i="25"/>
  <c r="K105" i="25"/>
  <c r="S105" i="25"/>
  <c r="C116" i="25"/>
  <c r="K116" i="25"/>
  <c r="S116" i="25"/>
  <c r="C119" i="25"/>
  <c r="K119" i="25"/>
  <c r="S119" i="25"/>
  <c r="C122" i="25"/>
  <c r="K122" i="25"/>
  <c r="S122" i="25"/>
  <c r="H153" i="26"/>
  <c r="P153" i="26"/>
  <c r="X153" i="26"/>
  <c r="H105" i="26"/>
  <c r="P105" i="26"/>
  <c r="X105" i="26"/>
  <c r="H116" i="26"/>
  <c r="P116" i="26"/>
  <c r="X116" i="26"/>
  <c r="H119" i="26"/>
  <c r="P119" i="26"/>
  <c r="X119" i="26"/>
  <c r="J152" i="26"/>
  <c r="R153" i="26"/>
  <c r="D152" i="27"/>
  <c r="L152" i="27"/>
  <c r="T152" i="27"/>
  <c r="I153" i="27"/>
  <c r="Q153" i="27"/>
  <c r="Y153" i="27"/>
  <c r="F154" i="27"/>
  <c r="N154" i="27"/>
  <c r="V154" i="27"/>
  <c r="H113" i="29"/>
  <c r="X113" i="29"/>
  <c r="D105" i="25"/>
  <c r="L105" i="25"/>
  <c r="T105" i="25"/>
  <c r="D119" i="25"/>
  <c r="L119" i="25"/>
  <c r="T119" i="25"/>
  <c r="D122" i="25"/>
  <c r="L122" i="25"/>
  <c r="T122" i="25"/>
  <c r="D152" i="26"/>
  <c r="L152" i="26"/>
  <c r="T152" i="26"/>
  <c r="I105" i="26"/>
  <c r="Q105" i="26"/>
  <c r="Y105" i="26"/>
  <c r="I119" i="26"/>
  <c r="I122" i="26"/>
  <c r="Q122" i="26"/>
  <c r="K152" i="26"/>
  <c r="S153" i="26"/>
  <c r="B143" i="27"/>
  <c r="B105" i="27"/>
  <c r="J143" i="27"/>
  <c r="J105" i="27"/>
  <c r="R143" i="27"/>
  <c r="R105" i="27"/>
  <c r="E152" i="27"/>
  <c r="E116" i="27"/>
  <c r="M152" i="27"/>
  <c r="M116" i="27"/>
  <c r="U152" i="27"/>
  <c r="U116" i="27"/>
  <c r="B153" i="27"/>
  <c r="B119" i="27"/>
  <c r="J153" i="27"/>
  <c r="J119" i="27"/>
  <c r="R153" i="27"/>
  <c r="G154" i="27"/>
  <c r="O154" i="27"/>
  <c r="W154" i="27"/>
  <c r="H67" i="24"/>
  <c r="P67" i="24"/>
  <c r="X67" i="24"/>
  <c r="H68" i="24"/>
  <c r="P68" i="24"/>
  <c r="X68" i="24"/>
  <c r="H69" i="24"/>
  <c r="P69" i="24"/>
  <c r="X69" i="24"/>
  <c r="E105" i="25"/>
  <c r="M105" i="25"/>
  <c r="U105" i="25"/>
  <c r="E116" i="25"/>
  <c r="M116" i="25"/>
  <c r="U116" i="25"/>
  <c r="E119" i="25"/>
  <c r="M119" i="25"/>
  <c r="U119" i="25"/>
  <c r="E122" i="25"/>
  <c r="M122" i="25"/>
  <c r="U122" i="25"/>
  <c r="B105" i="26"/>
  <c r="J105" i="26"/>
  <c r="R105" i="26"/>
  <c r="B116" i="26"/>
  <c r="B119" i="26"/>
  <c r="J119" i="26"/>
  <c r="J122" i="26"/>
  <c r="R122" i="26"/>
  <c r="F152" i="27"/>
  <c r="N152" i="27"/>
  <c r="V152" i="27"/>
  <c r="C153" i="27"/>
  <c r="K153" i="27"/>
  <c r="S153" i="27"/>
  <c r="H154" i="27"/>
  <c r="P154" i="27"/>
  <c r="X154" i="27"/>
  <c r="F105" i="25"/>
  <c r="N105" i="25"/>
  <c r="V105" i="25"/>
  <c r="F119" i="25"/>
  <c r="N119" i="25"/>
  <c r="V119" i="25"/>
  <c r="H154" i="26"/>
  <c r="P154" i="26"/>
  <c r="X154" i="26"/>
  <c r="C105" i="26"/>
  <c r="K105" i="26"/>
  <c r="S105" i="26"/>
  <c r="C116" i="26"/>
  <c r="K119" i="26"/>
  <c r="D143" i="27"/>
  <c r="D105" i="27"/>
  <c r="L143" i="27"/>
  <c r="L105" i="27"/>
  <c r="T143" i="27"/>
  <c r="T105" i="27"/>
  <c r="G152" i="27"/>
  <c r="G116" i="27"/>
  <c r="O152" i="27"/>
  <c r="O116" i="27"/>
  <c r="W152" i="27"/>
  <c r="W116" i="27"/>
  <c r="D153" i="27"/>
  <c r="D119" i="27"/>
  <c r="L153" i="27"/>
  <c r="L119" i="27"/>
  <c r="T153" i="27"/>
  <c r="T119" i="27"/>
  <c r="I154" i="27"/>
  <c r="I122" i="27"/>
  <c r="Q154" i="27"/>
  <c r="Q122" i="27"/>
  <c r="Y154" i="27"/>
  <c r="Y122" i="27"/>
  <c r="G105" i="25"/>
  <c r="O105" i="25"/>
  <c r="W105" i="25"/>
  <c r="G116" i="25"/>
  <c r="O116" i="25"/>
  <c r="W116" i="25"/>
  <c r="G119" i="25"/>
  <c r="O119" i="25"/>
  <c r="W119" i="25"/>
  <c r="G122" i="25"/>
  <c r="O122" i="25"/>
  <c r="W122" i="25"/>
  <c r="D153" i="26"/>
  <c r="L153" i="26"/>
  <c r="T153" i="26"/>
  <c r="D105" i="26"/>
  <c r="L105" i="26"/>
  <c r="T105" i="26"/>
  <c r="D116" i="26"/>
  <c r="L116" i="26"/>
  <c r="T116" i="26"/>
  <c r="D119" i="26"/>
  <c r="L119" i="26"/>
  <c r="T119" i="26"/>
  <c r="D122" i="26"/>
  <c r="L122" i="26"/>
  <c r="T122" i="26"/>
  <c r="H152" i="27"/>
  <c r="P152" i="27"/>
  <c r="X152" i="27"/>
  <c r="E153" i="27"/>
  <c r="M153" i="27"/>
  <c r="U153" i="27"/>
  <c r="B154" i="27"/>
  <c r="J154" i="27"/>
  <c r="R154" i="27"/>
  <c r="D113" i="29"/>
  <c r="L113" i="29"/>
  <c r="T113" i="29"/>
  <c r="H116" i="27"/>
  <c r="P116" i="27"/>
  <c r="X116" i="27"/>
  <c r="H119" i="27"/>
  <c r="P119" i="27"/>
  <c r="X119" i="27"/>
  <c r="H122" i="27"/>
  <c r="P122" i="27"/>
  <c r="X122" i="27"/>
  <c r="D90" i="29"/>
  <c r="L90" i="29"/>
  <c r="T90" i="29"/>
  <c r="D94" i="29"/>
  <c r="L94" i="29"/>
  <c r="T94" i="29"/>
  <c r="D99" i="29"/>
  <c r="L99" i="29"/>
  <c r="T99" i="29"/>
  <c r="D105" i="29"/>
  <c r="L105" i="29"/>
  <c r="T105" i="29"/>
  <c r="E119" i="29"/>
  <c r="E113" i="29" s="1"/>
  <c r="B120" i="29"/>
  <c r="M120" i="29"/>
  <c r="M113" i="29" s="1"/>
  <c r="X120" i="29"/>
  <c r="U122" i="29"/>
  <c r="U113" i="29" s="1"/>
  <c r="R123" i="29"/>
  <c r="B119" i="30"/>
  <c r="B90" i="30"/>
  <c r="J119" i="30"/>
  <c r="J90" i="30"/>
  <c r="R119" i="30"/>
  <c r="R90" i="30"/>
  <c r="C120" i="30"/>
  <c r="K120" i="30"/>
  <c r="S120" i="30"/>
  <c r="B122" i="30"/>
  <c r="B99" i="30"/>
  <c r="J122" i="30"/>
  <c r="J99" i="30"/>
  <c r="R122" i="30"/>
  <c r="R99" i="30"/>
  <c r="H123" i="30"/>
  <c r="P123" i="30"/>
  <c r="X123" i="30"/>
  <c r="C119" i="31"/>
  <c r="K119" i="31"/>
  <c r="S119" i="31"/>
  <c r="D120" i="31"/>
  <c r="L120" i="31"/>
  <c r="T120" i="31"/>
  <c r="C122" i="31"/>
  <c r="K122" i="31"/>
  <c r="S122" i="31"/>
  <c r="I123" i="31"/>
  <c r="Q123" i="31"/>
  <c r="Y123" i="31"/>
  <c r="I105" i="27"/>
  <c r="Q105" i="27"/>
  <c r="Y105" i="27"/>
  <c r="I119" i="27"/>
  <c r="Q119" i="27"/>
  <c r="Y119" i="27"/>
  <c r="M90" i="29"/>
  <c r="U90" i="29"/>
  <c r="E94" i="29"/>
  <c r="U94" i="29"/>
  <c r="E99" i="29"/>
  <c r="M99" i="29"/>
  <c r="E105" i="29"/>
  <c r="M105" i="29"/>
  <c r="U105" i="29"/>
  <c r="Q119" i="29"/>
  <c r="N120" i="29"/>
  <c r="N113" i="29" s="1"/>
  <c r="Y120" i="29"/>
  <c r="I123" i="29"/>
  <c r="C119" i="30"/>
  <c r="K119" i="30"/>
  <c r="S119" i="30"/>
  <c r="D120" i="30"/>
  <c r="L120" i="30"/>
  <c r="T120" i="30"/>
  <c r="C122" i="30"/>
  <c r="K122" i="30"/>
  <c r="S122" i="30"/>
  <c r="I123" i="30"/>
  <c r="I105" i="30"/>
  <c r="Q123" i="30"/>
  <c r="Q105" i="30"/>
  <c r="Y123" i="30"/>
  <c r="Y105" i="30"/>
  <c r="C94" i="30"/>
  <c r="P105" i="30"/>
  <c r="D119" i="31"/>
  <c r="L119" i="31"/>
  <c r="T119" i="31"/>
  <c r="E120" i="31"/>
  <c r="M120" i="31"/>
  <c r="U120" i="31"/>
  <c r="D122" i="31"/>
  <c r="L122" i="31"/>
  <c r="T122" i="31"/>
  <c r="B123" i="31"/>
  <c r="J123" i="31"/>
  <c r="R123" i="31"/>
  <c r="H72" i="33"/>
  <c r="P72" i="33"/>
  <c r="X72" i="33"/>
  <c r="B116" i="27"/>
  <c r="J116" i="27"/>
  <c r="R116" i="27"/>
  <c r="R119" i="27"/>
  <c r="B122" i="27"/>
  <c r="J122" i="27"/>
  <c r="R122" i="27"/>
  <c r="F94" i="29"/>
  <c r="V94" i="29"/>
  <c r="F105" i="29"/>
  <c r="N105" i="29"/>
  <c r="V105" i="29"/>
  <c r="P120" i="29"/>
  <c r="P113" i="29" s="1"/>
  <c r="J123" i="29"/>
  <c r="J113" i="29" s="1"/>
  <c r="D119" i="30"/>
  <c r="L119" i="30"/>
  <c r="T119" i="30"/>
  <c r="E120" i="30"/>
  <c r="M120" i="30"/>
  <c r="U120" i="30"/>
  <c r="D122" i="30"/>
  <c r="D99" i="30"/>
  <c r="L122" i="30"/>
  <c r="L99" i="30"/>
  <c r="T122" i="30"/>
  <c r="T99" i="30"/>
  <c r="B123" i="30"/>
  <c r="B105" i="30"/>
  <c r="J123" i="30"/>
  <c r="J105" i="30"/>
  <c r="R123" i="30"/>
  <c r="R105" i="30"/>
  <c r="D94" i="30"/>
  <c r="E119" i="31"/>
  <c r="M119" i="31"/>
  <c r="U119" i="31"/>
  <c r="F120" i="31"/>
  <c r="N120" i="31"/>
  <c r="V120" i="31"/>
  <c r="E122" i="31"/>
  <c r="M122" i="31"/>
  <c r="U122" i="31"/>
  <c r="C123" i="31"/>
  <c r="K123" i="31"/>
  <c r="S123" i="31"/>
  <c r="C105" i="27"/>
  <c r="K105" i="27"/>
  <c r="S105" i="27"/>
  <c r="C116" i="27"/>
  <c r="K116" i="27"/>
  <c r="S116" i="27"/>
  <c r="C119" i="27"/>
  <c r="K119" i="27"/>
  <c r="S119" i="27"/>
  <c r="G90" i="29"/>
  <c r="O90" i="29"/>
  <c r="W90" i="29"/>
  <c r="G94" i="29"/>
  <c r="O94" i="29"/>
  <c r="W94" i="29"/>
  <c r="G99" i="29"/>
  <c r="O99" i="29"/>
  <c r="W99" i="29"/>
  <c r="I119" i="29"/>
  <c r="I113" i="29" s="1"/>
  <c r="Q120" i="29"/>
  <c r="Y122" i="29"/>
  <c r="E119" i="30"/>
  <c r="M119" i="30"/>
  <c r="U119" i="30"/>
  <c r="F120" i="30"/>
  <c r="N120" i="30"/>
  <c r="V120" i="30"/>
  <c r="E122" i="30"/>
  <c r="M122" i="30"/>
  <c r="U122" i="30"/>
  <c r="C123" i="30"/>
  <c r="K123" i="30"/>
  <c r="S123" i="30"/>
  <c r="S90" i="30"/>
  <c r="E94" i="30"/>
  <c r="C99" i="30"/>
  <c r="F119" i="31"/>
  <c r="N119" i="31"/>
  <c r="V119" i="31"/>
  <c r="G120" i="31"/>
  <c r="O120" i="31"/>
  <c r="W120" i="31"/>
  <c r="F122" i="31"/>
  <c r="N122" i="31"/>
  <c r="V122" i="31"/>
  <c r="D123" i="31"/>
  <c r="L123" i="31"/>
  <c r="T123" i="31"/>
  <c r="D116" i="27"/>
  <c r="L116" i="27"/>
  <c r="T116" i="27"/>
  <c r="D122" i="27"/>
  <c r="L122" i="27"/>
  <c r="T122" i="27"/>
  <c r="H94" i="29"/>
  <c r="H99" i="29"/>
  <c r="R120" i="29"/>
  <c r="B123" i="29"/>
  <c r="F119" i="30"/>
  <c r="F90" i="30"/>
  <c r="N119" i="30"/>
  <c r="N90" i="30"/>
  <c r="V119" i="30"/>
  <c r="V90" i="30"/>
  <c r="G120" i="30"/>
  <c r="O120" i="30"/>
  <c r="W120" i="30"/>
  <c r="F122" i="30"/>
  <c r="F99" i="30"/>
  <c r="N122" i="30"/>
  <c r="N99" i="30"/>
  <c r="V122" i="30"/>
  <c r="V99" i="30"/>
  <c r="D123" i="30"/>
  <c r="D105" i="30"/>
  <c r="L123" i="30"/>
  <c r="L105" i="30"/>
  <c r="T123" i="30"/>
  <c r="T105" i="30"/>
  <c r="T90" i="30"/>
  <c r="G94" i="30"/>
  <c r="G119" i="31"/>
  <c r="O119" i="31"/>
  <c r="W119" i="31"/>
  <c r="H120" i="31"/>
  <c r="P120" i="31"/>
  <c r="X120" i="31"/>
  <c r="G122" i="31"/>
  <c r="O122" i="31"/>
  <c r="W122" i="31"/>
  <c r="E123" i="31"/>
  <c r="M123" i="31"/>
  <c r="U123" i="31"/>
  <c r="E105" i="27"/>
  <c r="M105" i="27"/>
  <c r="U105" i="27"/>
  <c r="E119" i="27"/>
  <c r="M119" i="27"/>
  <c r="U119" i="27"/>
  <c r="E122" i="27"/>
  <c r="M122" i="27"/>
  <c r="U122" i="27"/>
  <c r="Y90" i="29"/>
  <c r="I94" i="29"/>
  <c r="I99" i="29"/>
  <c r="Q99" i="29"/>
  <c r="Q105" i="29"/>
  <c r="Y105" i="29"/>
  <c r="G119" i="30"/>
  <c r="O119" i="30"/>
  <c r="W119" i="30"/>
  <c r="H120" i="30"/>
  <c r="P120" i="30"/>
  <c r="X120" i="30"/>
  <c r="G122" i="30"/>
  <c r="O122" i="30"/>
  <c r="W122" i="30"/>
  <c r="E123" i="30"/>
  <c r="M123" i="30"/>
  <c r="U123" i="30"/>
  <c r="K90" i="30"/>
  <c r="H94" i="30"/>
  <c r="S94" i="30"/>
  <c r="G99" i="30"/>
  <c r="S99" i="30"/>
  <c r="H105" i="30"/>
  <c r="X105" i="30"/>
  <c r="H119" i="31"/>
  <c r="P119" i="31"/>
  <c r="X119" i="31"/>
  <c r="I120" i="31"/>
  <c r="Q120" i="31"/>
  <c r="Y120" i="31"/>
  <c r="H122" i="31"/>
  <c r="P122" i="31"/>
  <c r="X122" i="31"/>
  <c r="F123" i="31"/>
  <c r="N123" i="31"/>
  <c r="V123" i="31"/>
  <c r="F116" i="27"/>
  <c r="N116" i="27"/>
  <c r="V116" i="27"/>
  <c r="F122" i="27"/>
  <c r="N122" i="27"/>
  <c r="V122" i="27"/>
  <c r="G123" i="30"/>
  <c r="G123" i="29"/>
  <c r="G113" i="29" s="1"/>
  <c r="O123" i="30"/>
  <c r="O123" i="29"/>
  <c r="O113" i="29" s="1"/>
  <c r="W123" i="30"/>
  <c r="W123" i="29"/>
  <c r="W113" i="29" s="1"/>
  <c r="J94" i="29"/>
  <c r="H119" i="30"/>
  <c r="P119" i="30"/>
  <c r="X119" i="30"/>
  <c r="I120" i="30"/>
  <c r="Q120" i="30"/>
  <c r="Y120" i="30"/>
  <c r="H122" i="30"/>
  <c r="P122" i="30"/>
  <c r="X122" i="30"/>
  <c r="F123" i="30"/>
  <c r="F105" i="30"/>
  <c r="N123" i="30"/>
  <c r="N105" i="30"/>
  <c r="V123" i="30"/>
  <c r="V105" i="30"/>
  <c r="L90" i="30"/>
  <c r="I94" i="30"/>
  <c r="H99" i="30"/>
  <c r="I119" i="31"/>
  <c r="Q119" i="31"/>
  <c r="Y119" i="31"/>
  <c r="B120" i="31"/>
  <c r="J120" i="31"/>
  <c r="R120" i="31"/>
  <c r="I122" i="31"/>
  <c r="Q122" i="31"/>
  <c r="Y122" i="31"/>
  <c r="G123" i="31"/>
  <c r="O123" i="31"/>
  <c r="W123" i="31"/>
  <c r="G105" i="27"/>
  <c r="O105" i="27"/>
  <c r="W105" i="27"/>
  <c r="G119" i="27"/>
  <c r="O119" i="27"/>
  <c r="W119" i="27"/>
  <c r="G122" i="27"/>
  <c r="O122" i="27"/>
  <c r="W122" i="27"/>
  <c r="C90" i="29"/>
  <c r="K90" i="29"/>
  <c r="S90" i="29"/>
  <c r="C94" i="29"/>
  <c r="K94" i="29"/>
  <c r="S94" i="29"/>
  <c r="C99" i="29"/>
  <c r="K99" i="29"/>
  <c r="S99" i="29"/>
  <c r="C105" i="29"/>
  <c r="K105" i="29"/>
  <c r="S105" i="29"/>
  <c r="I119" i="30"/>
  <c r="Q119" i="30"/>
  <c r="Y119" i="30"/>
  <c r="B120" i="30"/>
  <c r="J120" i="30"/>
  <c r="R120" i="30"/>
  <c r="I122" i="30"/>
  <c r="Q122" i="30"/>
  <c r="Y122" i="30"/>
  <c r="C90" i="30"/>
  <c r="X90" i="30"/>
  <c r="K94" i="30"/>
  <c r="U94" i="30"/>
  <c r="W99" i="30"/>
  <c r="M105" i="30"/>
  <c r="B119" i="31"/>
  <c r="J119" i="31"/>
  <c r="R119" i="31"/>
  <c r="C120" i="31"/>
  <c r="K120" i="31"/>
  <c r="S120" i="31"/>
  <c r="B122" i="31"/>
  <c r="J122" i="31"/>
  <c r="R122" i="31"/>
  <c r="H123" i="31"/>
  <c r="P123" i="31"/>
  <c r="X123" i="31"/>
  <c r="H94" i="31"/>
  <c r="P94" i="31"/>
  <c r="X94" i="31"/>
  <c r="H99" i="31"/>
  <c r="P99" i="31"/>
  <c r="X99" i="31"/>
  <c r="H105" i="31"/>
  <c r="P105" i="31"/>
  <c r="X105" i="31"/>
  <c r="I57" i="33"/>
  <c r="Q57" i="33"/>
  <c r="Y57" i="33"/>
  <c r="I60" i="33"/>
  <c r="Q60" i="33"/>
  <c r="Y60" i="33"/>
  <c r="I63" i="33"/>
  <c r="Q63" i="33"/>
  <c r="Y63" i="33"/>
  <c r="J78" i="33"/>
  <c r="J72" i="33" s="1"/>
  <c r="F79" i="33"/>
  <c r="D80" i="33"/>
  <c r="D72" i="33" s="1"/>
  <c r="N80" i="33"/>
  <c r="G78" i="34"/>
  <c r="G57" i="34"/>
  <c r="O78" i="34"/>
  <c r="O57" i="34"/>
  <c r="W78" i="34"/>
  <c r="W57" i="34"/>
  <c r="I79" i="34"/>
  <c r="I60" i="34"/>
  <c r="Q79" i="34"/>
  <c r="Q60" i="34"/>
  <c r="Y79" i="34"/>
  <c r="Y60" i="34"/>
  <c r="G80" i="34"/>
  <c r="G63" i="34"/>
  <c r="O80" i="34"/>
  <c r="O63" i="34"/>
  <c r="W80" i="34"/>
  <c r="W63" i="34"/>
  <c r="H78" i="35"/>
  <c r="P78" i="35"/>
  <c r="X78" i="35"/>
  <c r="B79" i="35"/>
  <c r="J79" i="35"/>
  <c r="R79" i="35"/>
  <c r="H80" i="35"/>
  <c r="P80" i="35"/>
  <c r="X80" i="35"/>
  <c r="B94" i="30"/>
  <c r="J94" i="30"/>
  <c r="R94" i="30"/>
  <c r="I90" i="31"/>
  <c r="Q90" i="31"/>
  <c r="Y90" i="31"/>
  <c r="I94" i="31"/>
  <c r="Q94" i="31"/>
  <c r="Y94" i="31"/>
  <c r="I99" i="31"/>
  <c r="Q99" i="31"/>
  <c r="Y99" i="31"/>
  <c r="I105" i="31"/>
  <c r="Q105" i="31"/>
  <c r="Y105" i="31"/>
  <c r="B57" i="33"/>
  <c r="R57" i="33"/>
  <c r="B60" i="33"/>
  <c r="J60" i="33"/>
  <c r="R60" i="33"/>
  <c r="B63" i="33"/>
  <c r="J63" i="33"/>
  <c r="R63" i="33"/>
  <c r="K78" i="33"/>
  <c r="K72" i="33" s="1"/>
  <c r="U78" i="33"/>
  <c r="U72" i="33" s="1"/>
  <c r="E80" i="33"/>
  <c r="E72" i="33" s="1"/>
  <c r="H78" i="34"/>
  <c r="P78" i="34"/>
  <c r="X78" i="34"/>
  <c r="B79" i="34"/>
  <c r="J79" i="34"/>
  <c r="R79" i="34"/>
  <c r="H80" i="34"/>
  <c r="P80" i="34"/>
  <c r="X80" i="34"/>
  <c r="I78" i="35"/>
  <c r="Q78" i="35"/>
  <c r="Y78" i="35"/>
  <c r="C79" i="35"/>
  <c r="K79" i="35"/>
  <c r="S79" i="35"/>
  <c r="I80" i="35"/>
  <c r="Q80" i="35"/>
  <c r="Y80" i="35"/>
  <c r="B90" i="31"/>
  <c r="J90" i="31"/>
  <c r="R90" i="31"/>
  <c r="B94" i="31"/>
  <c r="J94" i="31"/>
  <c r="R94" i="31"/>
  <c r="B99" i="31"/>
  <c r="J99" i="31"/>
  <c r="R99" i="31"/>
  <c r="B105" i="31"/>
  <c r="J105" i="31"/>
  <c r="R105" i="31"/>
  <c r="C57" i="33"/>
  <c r="S57" i="33"/>
  <c r="C60" i="33"/>
  <c r="K60" i="33"/>
  <c r="S60" i="33"/>
  <c r="C63" i="33"/>
  <c r="K63" i="33"/>
  <c r="S63" i="33"/>
  <c r="V78" i="33"/>
  <c r="T79" i="33"/>
  <c r="T72" i="33" s="1"/>
  <c r="F80" i="33"/>
  <c r="I78" i="34"/>
  <c r="Q78" i="34"/>
  <c r="Y78" i="34"/>
  <c r="C79" i="34"/>
  <c r="K79" i="34"/>
  <c r="S79" i="34"/>
  <c r="I80" i="34"/>
  <c r="Q80" i="34"/>
  <c r="Y80" i="34"/>
  <c r="B78" i="35"/>
  <c r="J78" i="35"/>
  <c r="R78" i="35"/>
  <c r="D79" i="35"/>
  <c r="L79" i="35"/>
  <c r="T79" i="35"/>
  <c r="B80" i="35"/>
  <c r="J80" i="35"/>
  <c r="R80" i="35"/>
  <c r="C90" i="31"/>
  <c r="K90" i="31"/>
  <c r="S90" i="31"/>
  <c r="C94" i="31"/>
  <c r="K94" i="31"/>
  <c r="S94" i="31"/>
  <c r="C99" i="31"/>
  <c r="K99" i="31"/>
  <c r="S99" i="31"/>
  <c r="C105" i="31"/>
  <c r="K105" i="31"/>
  <c r="S105" i="31"/>
  <c r="D60" i="33"/>
  <c r="L60" i="33"/>
  <c r="L63" i="33"/>
  <c r="T63" i="33"/>
  <c r="M78" i="33"/>
  <c r="M72" i="33" s="1"/>
  <c r="U79" i="33"/>
  <c r="B78" i="34"/>
  <c r="J78" i="34"/>
  <c r="R78" i="34"/>
  <c r="D79" i="34"/>
  <c r="L79" i="34"/>
  <c r="T79" i="34"/>
  <c r="B80" i="34"/>
  <c r="J80" i="34"/>
  <c r="R80" i="34"/>
  <c r="C78" i="35"/>
  <c r="K78" i="35"/>
  <c r="S78" i="35"/>
  <c r="E79" i="35"/>
  <c r="M79" i="35"/>
  <c r="U79" i="35"/>
  <c r="C80" i="35"/>
  <c r="K80" i="35"/>
  <c r="S80" i="35"/>
  <c r="D94" i="31"/>
  <c r="L94" i="31"/>
  <c r="T94" i="31"/>
  <c r="D105" i="31"/>
  <c r="L105" i="31"/>
  <c r="T105" i="31"/>
  <c r="E57" i="33"/>
  <c r="E60" i="33"/>
  <c r="M60" i="33"/>
  <c r="M63" i="33"/>
  <c r="U63" i="33"/>
  <c r="N78" i="33"/>
  <c r="V79" i="33"/>
  <c r="C78" i="34"/>
  <c r="K78" i="34"/>
  <c r="S78" i="34"/>
  <c r="E79" i="34"/>
  <c r="M79" i="34"/>
  <c r="U79" i="34"/>
  <c r="C80" i="34"/>
  <c r="K80" i="34"/>
  <c r="S80" i="34"/>
  <c r="D78" i="35"/>
  <c r="L78" i="35"/>
  <c r="T78" i="35"/>
  <c r="F79" i="35"/>
  <c r="N79" i="35"/>
  <c r="V79" i="35"/>
  <c r="D80" i="35"/>
  <c r="L80" i="35"/>
  <c r="T80" i="35"/>
  <c r="F94" i="30"/>
  <c r="N94" i="30"/>
  <c r="V94" i="30"/>
  <c r="E90" i="31"/>
  <c r="M90" i="31"/>
  <c r="U90" i="31"/>
  <c r="E94" i="31"/>
  <c r="M94" i="31"/>
  <c r="U94" i="31"/>
  <c r="E99" i="31"/>
  <c r="M99" i="31"/>
  <c r="U99" i="31"/>
  <c r="E105" i="31"/>
  <c r="M105" i="31"/>
  <c r="U105" i="31"/>
  <c r="F57" i="33"/>
  <c r="N60" i="33"/>
  <c r="V63" i="33"/>
  <c r="D78" i="34"/>
  <c r="L78" i="34"/>
  <c r="T78" i="34"/>
  <c r="F79" i="34"/>
  <c r="F60" i="34"/>
  <c r="N79" i="34"/>
  <c r="N60" i="34"/>
  <c r="V79" i="34"/>
  <c r="V60" i="34"/>
  <c r="D80" i="34"/>
  <c r="L80" i="34"/>
  <c r="T80" i="34"/>
  <c r="B57" i="34"/>
  <c r="R57" i="34"/>
  <c r="B63" i="34"/>
  <c r="R63" i="34"/>
  <c r="E78" i="35"/>
  <c r="M78" i="35"/>
  <c r="U78" i="35"/>
  <c r="G79" i="35"/>
  <c r="O79" i="35"/>
  <c r="W79" i="35"/>
  <c r="E80" i="35"/>
  <c r="M80" i="35"/>
  <c r="U80" i="35"/>
  <c r="F90" i="31"/>
  <c r="N90" i="31"/>
  <c r="V90" i="31"/>
  <c r="F94" i="31"/>
  <c r="N94" i="31"/>
  <c r="V94" i="31"/>
  <c r="F99" i="31"/>
  <c r="N99" i="31"/>
  <c r="V99" i="31"/>
  <c r="G57" i="33"/>
  <c r="O57" i="33"/>
  <c r="W57" i="33"/>
  <c r="G60" i="33"/>
  <c r="O60" i="33"/>
  <c r="W60" i="33"/>
  <c r="G63" i="33"/>
  <c r="O63" i="33"/>
  <c r="W63" i="33"/>
  <c r="E78" i="34"/>
  <c r="M78" i="34"/>
  <c r="U78" i="34"/>
  <c r="G79" i="34"/>
  <c r="O79" i="34"/>
  <c r="W79" i="34"/>
  <c r="E80" i="34"/>
  <c r="M80" i="34"/>
  <c r="U80" i="34"/>
  <c r="F78" i="35"/>
  <c r="N78" i="35"/>
  <c r="V78" i="35"/>
  <c r="H79" i="35"/>
  <c r="P79" i="35"/>
  <c r="X79" i="35"/>
  <c r="F80" i="35"/>
  <c r="N80" i="35"/>
  <c r="V80" i="35"/>
  <c r="G90" i="31"/>
  <c r="O90" i="31"/>
  <c r="W90" i="31"/>
  <c r="G94" i="31"/>
  <c r="O94" i="31"/>
  <c r="W94" i="31"/>
  <c r="G99" i="31"/>
  <c r="O99" i="31"/>
  <c r="W99" i="31"/>
  <c r="G105" i="31"/>
  <c r="O105" i="31"/>
  <c r="W105" i="31"/>
  <c r="F78" i="34"/>
  <c r="F57" i="34"/>
  <c r="N78" i="34"/>
  <c r="N57" i="34"/>
  <c r="V78" i="34"/>
  <c r="V57" i="34"/>
  <c r="H79" i="34"/>
  <c r="P79" i="34"/>
  <c r="X79" i="34"/>
  <c r="F80" i="34"/>
  <c r="F63" i="34"/>
  <c r="N80" i="34"/>
  <c r="N63" i="34"/>
  <c r="V80" i="34"/>
  <c r="V63" i="34"/>
  <c r="G78" i="35"/>
  <c r="O78" i="35"/>
  <c r="W78" i="35"/>
  <c r="I79" i="35"/>
  <c r="Q79" i="35"/>
  <c r="Y79" i="35"/>
  <c r="G80" i="35"/>
  <c r="O80" i="35"/>
  <c r="W80" i="35"/>
  <c r="B57" i="35"/>
  <c r="J57" i="35"/>
  <c r="R57" i="35"/>
  <c r="B60" i="35"/>
  <c r="J60" i="35"/>
  <c r="R60" i="35"/>
  <c r="B63" i="35"/>
  <c r="J63" i="35"/>
  <c r="R63" i="35"/>
  <c r="C57" i="37"/>
  <c r="K57" i="37"/>
  <c r="S57" i="37"/>
  <c r="C60" i="37"/>
  <c r="K60" i="37"/>
  <c r="S60" i="37"/>
  <c r="C63" i="37"/>
  <c r="K63" i="37"/>
  <c r="S63" i="37"/>
  <c r="N78" i="37"/>
  <c r="F79" i="37"/>
  <c r="F72" i="37" s="1"/>
  <c r="V79" i="37"/>
  <c r="V72" i="37" s="1"/>
  <c r="N80" i="37"/>
  <c r="N72" i="37" s="1"/>
  <c r="B78" i="38"/>
  <c r="J78" i="38"/>
  <c r="R78" i="38"/>
  <c r="D79" i="38"/>
  <c r="L79" i="38"/>
  <c r="T79" i="38"/>
  <c r="B80" i="38"/>
  <c r="J80" i="38"/>
  <c r="R80" i="38"/>
  <c r="I78" i="39"/>
  <c r="Q78" i="39"/>
  <c r="Y78" i="39"/>
  <c r="C79" i="39"/>
  <c r="K79" i="39"/>
  <c r="S79" i="39"/>
  <c r="I80" i="39"/>
  <c r="Q80" i="39"/>
  <c r="Y80" i="39"/>
  <c r="G60" i="34"/>
  <c r="O60" i="34"/>
  <c r="W60" i="34"/>
  <c r="C57" i="35"/>
  <c r="K57" i="35"/>
  <c r="S57" i="35"/>
  <c r="C60" i="35"/>
  <c r="K60" i="35"/>
  <c r="S60" i="35"/>
  <c r="C63" i="35"/>
  <c r="K63" i="35"/>
  <c r="S63" i="35"/>
  <c r="D57" i="37"/>
  <c r="L57" i="37"/>
  <c r="T57" i="37"/>
  <c r="D60" i="37"/>
  <c r="L60" i="37"/>
  <c r="T60" i="37"/>
  <c r="D63" i="37"/>
  <c r="L63" i="37"/>
  <c r="T63" i="37"/>
  <c r="P78" i="37"/>
  <c r="H79" i="37"/>
  <c r="H72" i="37" s="1"/>
  <c r="X79" i="37"/>
  <c r="X72" i="37" s="1"/>
  <c r="P80" i="37"/>
  <c r="C78" i="38"/>
  <c r="K78" i="38"/>
  <c r="S78" i="38"/>
  <c r="E79" i="38"/>
  <c r="M79" i="38"/>
  <c r="U79" i="38"/>
  <c r="C80" i="38"/>
  <c r="K80" i="38"/>
  <c r="S80" i="38"/>
  <c r="B78" i="39"/>
  <c r="J78" i="39"/>
  <c r="R78" i="39"/>
  <c r="D79" i="39"/>
  <c r="L79" i="39"/>
  <c r="T79" i="39"/>
  <c r="B80" i="39"/>
  <c r="J80" i="39"/>
  <c r="R80" i="39"/>
  <c r="D60" i="35"/>
  <c r="L60" i="35"/>
  <c r="T60" i="35"/>
  <c r="E60" i="37"/>
  <c r="M60" i="37"/>
  <c r="U60" i="37"/>
  <c r="Q78" i="37"/>
  <c r="I79" i="37"/>
  <c r="I72" i="37" s="1"/>
  <c r="Y79" i="37"/>
  <c r="Y72" i="37" s="1"/>
  <c r="Q80" i="37"/>
  <c r="D78" i="38"/>
  <c r="D57" i="38"/>
  <c r="L78" i="38"/>
  <c r="T78" i="38"/>
  <c r="F79" i="38"/>
  <c r="N79" i="38"/>
  <c r="V79" i="38"/>
  <c r="D80" i="38"/>
  <c r="L80" i="38"/>
  <c r="T80" i="38"/>
  <c r="C78" i="39"/>
  <c r="K78" i="39"/>
  <c r="S78" i="39"/>
  <c r="E79" i="39"/>
  <c r="M79" i="39"/>
  <c r="U79" i="39"/>
  <c r="C80" i="39"/>
  <c r="K80" i="39"/>
  <c r="S80" i="39"/>
  <c r="I57" i="34"/>
  <c r="Q57" i="34"/>
  <c r="Y57" i="34"/>
  <c r="I63" i="34"/>
  <c r="Q63" i="34"/>
  <c r="Y63" i="34"/>
  <c r="E57" i="35"/>
  <c r="M57" i="35"/>
  <c r="U57" i="35"/>
  <c r="E60" i="35"/>
  <c r="M60" i="35"/>
  <c r="U60" i="35"/>
  <c r="E63" i="35"/>
  <c r="M63" i="35"/>
  <c r="U63" i="35"/>
  <c r="N60" i="37"/>
  <c r="E78" i="38"/>
  <c r="M78" i="38"/>
  <c r="U78" i="38"/>
  <c r="G79" i="38"/>
  <c r="O79" i="38"/>
  <c r="W79" i="38"/>
  <c r="E80" i="38"/>
  <c r="M80" i="38"/>
  <c r="U80" i="38"/>
  <c r="D78" i="39"/>
  <c r="L78" i="39"/>
  <c r="T78" i="39"/>
  <c r="F79" i="39"/>
  <c r="N79" i="39"/>
  <c r="V79" i="39"/>
  <c r="D80" i="39"/>
  <c r="L80" i="39"/>
  <c r="T80" i="39"/>
  <c r="F57" i="35"/>
  <c r="N57" i="35"/>
  <c r="V57" i="35"/>
  <c r="F63" i="35"/>
  <c r="N63" i="35"/>
  <c r="V63" i="35"/>
  <c r="G57" i="37"/>
  <c r="O57" i="37"/>
  <c r="W57" i="37"/>
  <c r="G63" i="37"/>
  <c r="O63" i="37"/>
  <c r="W63" i="37"/>
  <c r="F78" i="38"/>
  <c r="N78" i="38"/>
  <c r="V78" i="38"/>
  <c r="H79" i="38"/>
  <c r="P79" i="38"/>
  <c r="X79" i="38"/>
  <c r="F80" i="38"/>
  <c r="N80" i="38"/>
  <c r="V80" i="38"/>
  <c r="E78" i="39"/>
  <c r="M78" i="39"/>
  <c r="U78" i="39"/>
  <c r="G79" i="39"/>
  <c r="O79" i="39"/>
  <c r="W79" i="39"/>
  <c r="E80" i="39"/>
  <c r="M80" i="39"/>
  <c r="U80" i="39"/>
  <c r="C57" i="34"/>
  <c r="K57" i="34"/>
  <c r="S57" i="34"/>
  <c r="C60" i="34"/>
  <c r="K60" i="34"/>
  <c r="S60" i="34"/>
  <c r="C63" i="34"/>
  <c r="K63" i="34"/>
  <c r="S63" i="34"/>
  <c r="G57" i="35"/>
  <c r="O57" i="35"/>
  <c r="W57" i="35"/>
  <c r="G60" i="35"/>
  <c r="O60" i="35"/>
  <c r="W60" i="35"/>
  <c r="G63" i="35"/>
  <c r="O63" i="35"/>
  <c r="W63" i="35"/>
  <c r="H57" i="37"/>
  <c r="X57" i="37"/>
  <c r="P60" i="37"/>
  <c r="H63" i="37"/>
  <c r="X63" i="37"/>
  <c r="G78" i="38"/>
  <c r="G57" i="38"/>
  <c r="O78" i="38"/>
  <c r="W78" i="38"/>
  <c r="I79" i="38"/>
  <c r="Q79" i="38"/>
  <c r="Y79" i="38"/>
  <c r="G80" i="38"/>
  <c r="O80" i="38"/>
  <c r="W80" i="38"/>
  <c r="F78" i="39"/>
  <c r="N78" i="39"/>
  <c r="V78" i="39"/>
  <c r="H79" i="39"/>
  <c r="P79" i="39"/>
  <c r="X79" i="39"/>
  <c r="F80" i="39"/>
  <c r="N80" i="39"/>
  <c r="V80" i="39"/>
  <c r="H57" i="35"/>
  <c r="P57" i="35"/>
  <c r="X57" i="35"/>
  <c r="H60" i="35"/>
  <c r="P60" i="35"/>
  <c r="X60" i="35"/>
  <c r="H63" i="35"/>
  <c r="P63" i="35"/>
  <c r="X63" i="35"/>
  <c r="I57" i="37"/>
  <c r="Y57" i="37"/>
  <c r="Q60" i="37"/>
  <c r="I63" i="37"/>
  <c r="Y63" i="37"/>
  <c r="H78" i="38"/>
  <c r="P78" i="38"/>
  <c r="X78" i="38"/>
  <c r="B79" i="38"/>
  <c r="J79" i="38"/>
  <c r="R79" i="38"/>
  <c r="H80" i="38"/>
  <c r="P80" i="38"/>
  <c r="X80" i="38"/>
  <c r="G78" i="39"/>
  <c r="O78" i="39"/>
  <c r="W78" i="39"/>
  <c r="I79" i="39"/>
  <c r="Q79" i="39"/>
  <c r="Y79" i="39"/>
  <c r="G80" i="39"/>
  <c r="O80" i="39"/>
  <c r="W80" i="39"/>
  <c r="I78" i="38"/>
  <c r="Q78" i="38"/>
  <c r="Y78" i="38"/>
  <c r="C79" i="38"/>
  <c r="K79" i="38"/>
  <c r="S79" i="38"/>
  <c r="I80" i="38"/>
  <c r="Q80" i="38"/>
  <c r="Y80" i="38"/>
  <c r="H78" i="39"/>
  <c r="P78" i="39"/>
  <c r="X78" i="39"/>
  <c r="B79" i="39"/>
  <c r="J79" i="39"/>
  <c r="R79" i="39"/>
  <c r="H80" i="39"/>
  <c r="P80" i="39"/>
  <c r="X80" i="39"/>
  <c r="B60" i="38"/>
  <c r="J60" i="38"/>
  <c r="R60" i="38"/>
  <c r="B63" i="38"/>
  <c r="J63" i="38"/>
  <c r="R63" i="38"/>
  <c r="F60" i="39"/>
  <c r="N60" i="39"/>
  <c r="V60" i="39"/>
  <c r="E77" i="45"/>
  <c r="E69" i="45" s="1"/>
  <c r="E60" i="45"/>
  <c r="M77" i="45"/>
  <c r="M69" i="45" s="1"/>
  <c r="M60" i="45"/>
  <c r="U77" i="45"/>
  <c r="U69" i="45" s="1"/>
  <c r="U60" i="45"/>
  <c r="I77" i="46"/>
  <c r="Q77" i="46"/>
  <c r="Y77" i="46"/>
  <c r="C77" i="47"/>
  <c r="K77" i="47"/>
  <c r="S77" i="47"/>
  <c r="C57" i="38"/>
  <c r="K57" i="38"/>
  <c r="S57" i="38"/>
  <c r="C60" i="38"/>
  <c r="K60" i="38"/>
  <c r="S60" i="38"/>
  <c r="C63" i="38"/>
  <c r="K63" i="38"/>
  <c r="S63" i="38"/>
  <c r="G57" i="39"/>
  <c r="O57" i="39"/>
  <c r="W57" i="39"/>
  <c r="G60" i="39"/>
  <c r="O60" i="39"/>
  <c r="W60" i="39"/>
  <c r="G63" i="39"/>
  <c r="O63" i="39"/>
  <c r="W63" i="39"/>
  <c r="C72" i="41"/>
  <c r="K72" i="41"/>
  <c r="S72" i="41"/>
  <c r="B72" i="42"/>
  <c r="J72" i="42"/>
  <c r="R72" i="42"/>
  <c r="I72" i="43"/>
  <c r="Q72" i="43"/>
  <c r="Y72" i="43"/>
  <c r="L57" i="38"/>
  <c r="T57" i="38"/>
  <c r="D60" i="38"/>
  <c r="L60" i="38"/>
  <c r="T60" i="38"/>
  <c r="D63" i="38"/>
  <c r="L63" i="38"/>
  <c r="T63" i="38"/>
  <c r="H57" i="39"/>
  <c r="P57" i="39"/>
  <c r="X57" i="39"/>
  <c r="H60" i="39"/>
  <c r="P60" i="39"/>
  <c r="X60" i="39"/>
  <c r="H63" i="39"/>
  <c r="P63" i="39"/>
  <c r="X63" i="39"/>
  <c r="D72" i="41"/>
  <c r="L72" i="41"/>
  <c r="T72" i="41"/>
  <c r="C72" i="42"/>
  <c r="K72" i="42"/>
  <c r="S72" i="42"/>
  <c r="B72" i="43"/>
  <c r="J72" i="43"/>
  <c r="R72" i="43"/>
  <c r="C77" i="46"/>
  <c r="K77" i="46"/>
  <c r="S77" i="46"/>
  <c r="E77" i="47"/>
  <c r="M77" i="47"/>
  <c r="U77" i="47"/>
  <c r="E60" i="38"/>
  <c r="M60" i="38"/>
  <c r="U60" i="38"/>
  <c r="E63" i="38"/>
  <c r="M63" i="38"/>
  <c r="U63" i="38"/>
  <c r="I60" i="39"/>
  <c r="Q60" i="39"/>
  <c r="Y60" i="39"/>
  <c r="E72" i="41"/>
  <c r="M72" i="41"/>
  <c r="U72" i="41"/>
  <c r="D72" i="42"/>
  <c r="L72" i="42"/>
  <c r="T72" i="42"/>
  <c r="H77" i="45"/>
  <c r="H69" i="45" s="1"/>
  <c r="H60" i="45"/>
  <c r="P77" i="45"/>
  <c r="P69" i="45" s="1"/>
  <c r="P60" i="45"/>
  <c r="X77" i="45"/>
  <c r="X69" i="45" s="1"/>
  <c r="X60" i="45"/>
  <c r="F57" i="38"/>
  <c r="N57" i="38"/>
  <c r="V57" i="38"/>
  <c r="F60" i="38"/>
  <c r="N60" i="38"/>
  <c r="V60" i="38"/>
  <c r="F63" i="38"/>
  <c r="N63" i="38"/>
  <c r="V63" i="38"/>
  <c r="B57" i="39"/>
  <c r="J57" i="39"/>
  <c r="R57" i="39"/>
  <c r="B60" i="39"/>
  <c r="J60" i="39"/>
  <c r="R60" i="39"/>
  <c r="B63" i="39"/>
  <c r="J63" i="39"/>
  <c r="R63" i="39"/>
  <c r="F72" i="41"/>
  <c r="N72" i="41"/>
  <c r="V72" i="41"/>
  <c r="E72" i="42"/>
  <c r="M72" i="42"/>
  <c r="U72" i="42"/>
  <c r="D72" i="43"/>
  <c r="L72" i="43"/>
  <c r="T72" i="43"/>
  <c r="I77" i="45"/>
  <c r="I69" i="45" s="1"/>
  <c r="I60" i="45"/>
  <c r="Q77" i="45"/>
  <c r="Q69" i="45" s="1"/>
  <c r="Q60" i="45"/>
  <c r="Y77" i="45"/>
  <c r="Y69" i="45" s="1"/>
  <c r="Y60" i="45"/>
  <c r="E77" i="46"/>
  <c r="M77" i="46"/>
  <c r="U77" i="46"/>
  <c r="O57" i="38"/>
  <c r="W57" i="38"/>
  <c r="G60" i="38"/>
  <c r="O60" i="38"/>
  <c r="W60" i="38"/>
  <c r="G63" i="38"/>
  <c r="O63" i="38"/>
  <c r="W63" i="38"/>
  <c r="C57" i="39"/>
  <c r="K57" i="39"/>
  <c r="S57" i="39"/>
  <c r="C60" i="39"/>
  <c r="K60" i="39"/>
  <c r="S60" i="39"/>
  <c r="C63" i="39"/>
  <c r="K63" i="39"/>
  <c r="S63" i="39"/>
  <c r="G72" i="41"/>
  <c r="O72" i="41"/>
  <c r="W72" i="41"/>
  <c r="F72" i="42"/>
  <c r="N72" i="42"/>
  <c r="V72" i="42"/>
  <c r="E72" i="43"/>
  <c r="M72" i="43"/>
  <c r="U72" i="43"/>
  <c r="H77" i="47"/>
  <c r="P77" i="47"/>
  <c r="X77" i="47"/>
  <c r="H57" i="38"/>
  <c r="P57" i="38"/>
  <c r="X57" i="38"/>
  <c r="H60" i="38"/>
  <c r="P60" i="38"/>
  <c r="X60" i="38"/>
  <c r="H63" i="38"/>
  <c r="P63" i="38"/>
  <c r="X63" i="38"/>
  <c r="D57" i="39"/>
  <c r="L57" i="39"/>
  <c r="T57" i="39"/>
  <c r="D60" i="39"/>
  <c r="L60" i="39"/>
  <c r="T60" i="39"/>
  <c r="D63" i="39"/>
  <c r="L63" i="39"/>
  <c r="T63" i="39"/>
  <c r="H72" i="41"/>
  <c r="P72" i="41"/>
  <c r="X72" i="41"/>
  <c r="G72" i="42"/>
  <c r="O72" i="42"/>
  <c r="W72" i="42"/>
  <c r="F72" i="43"/>
  <c r="N72" i="43"/>
  <c r="V72" i="43"/>
  <c r="C77" i="45"/>
  <c r="C69" i="45" s="1"/>
  <c r="C60" i="45"/>
  <c r="K77" i="45"/>
  <c r="K69" i="45" s="1"/>
  <c r="K60" i="45"/>
  <c r="S77" i="45"/>
  <c r="S69" i="45" s="1"/>
  <c r="S60" i="45"/>
  <c r="I77" i="47"/>
  <c r="Q77" i="47"/>
  <c r="Y77" i="47"/>
  <c r="I57" i="38"/>
  <c r="Q57" i="38"/>
  <c r="Y57" i="38"/>
  <c r="I60" i="38"/>
  <c r="Q60" i="38"/>
  <c r="Y60" i="38"/>
  <c r="I63" i="38"/>
  <c r="Q63" i="38"/>
  <c r="Y63" i="38"/>
  <c r="E60" i="39"/>
  <c r="M60" i="39"/>
  <c r="U60" i="39"/>
  <c r="E63" i="39"/>
  <c r="M63" i="39"/>
  <c r="U63" i="39"/>
  <c r="I72" i="41"/>
  <c r="Q72" i="41"/>
  <c r="Y72" i="41"/>
  <c r="H72" i="42"/>
  <c r="P72" i="42"/>
  <c r="X72" i="42"/>
  <c r="H77" i="46"/>
  <c r="P77" i="46"/>
  <c r="X77" i="46"/>
  <c r="D60" i="46"/>
  <c r="L60" i="46"/>
  <c r="T60" i="46"/>
  <c r="E60" i="47"/>
  <c r="M60" i="47"/>
  <c r="U60" i="47"/>
  <c r="D80" i="49"/>
  <c r="L80" i="49"/>
  <c r="T80" i="49"/>
  <c r="D83" i="49"/>
  <c r="L83" i="49"/>
  <c r="T83" i="49"/>
  <c r="D87" i="49"/>
  <c r="L87" i="49"/>
  <c r="T87" i="49"/>
  <c r="C80" i="50"/>
  <c r="K80" i="50"/>
  <c r="S80" i="50"/>
  <c r="C83" i="50"/>
  <c r="K83" i="50"/>
  <c r="S83" i="50"/>
  <c r="C87" i="50"/>
  <c r="K87" i="50"/>
  <c r="S87" i="50"/>
  <c r="B80" i="51"/>
  <c r="J80" i="51"/>
  <c r="R80" i="51"/>
  <c r="B83" i="51"/>
  <c r="J83" i="51"/>
  <c r="R83" i="51"/>
  <c r="B87" i="51"/>
  <c r="J87" i="51"/>
  <c r="R87" i="51"/>
  <c r="D60" i="45"/>
  <c r="L60" i="45"/>
  <c r="T60" i="45"/>
  <c r="E60" i="46"/>
  <c r="M60" i="46"/>
  <c r="U60" i="46"/>
  <c r="F60" i="47"/>
  <c r="N60" i="47"/>
  <c r="V60" i="47"/>
  <c r="E80" i="49"/>
  <c r="M80" i="49"/>
  <c r="U80" i="49"/>
  <c r="E83" i="49"/>
  <c r="M83" i="49"/>
  <c r="U83" i="49"/>
  <c r="E87" i="49"/>
  <c r="M87" i="49"/>
  <c r="U87" i="49"/>
  <c r="D80" i="50"/>
  <c r="L80" i="50"/>
  <c r="T80" i="50"/>
  <c r="D83" i="50"/>
  <c r="L83" i="50"/>
  <c r="T83" i="50"/>
  <c r="D87" i="50"/>
  <c r="L87" i="50"/>
  <c r="T87" i="50"/>
  <c r="C80" i="51"/>
  <c r="K80" i="51"/>
  <c r="S80" i="51"/>
  <c r="C83" i="51"/>
  <c r="K83" i="51"/>
  <c r="S83" i="51"/>
  <c r="C87" i="51"/>
  <c r="K87" i="51"/>
  <c r="S87" i="51"/>
  <c r="F60" i="46"/>
  <c r="N60" i="46"/>
  <c r="V60" i="46"/>
  <c r="G60" i="47"/>
  <c r="O60" i="47"/>
  <c r="W60" i="47"/>
  <c r="F80" i="49"/>
  <c r="N80" i="49"/>
  <c r="V80" i="49"/>
  <c r="F83" i="49"/>
  <c r="N83" i="49"/>
  <c r="V83" i="49"/>
  <c r="F87" i="49"/>
  <c r="N87" i="49"/>
  <c r="V87" i="49"/>
  <c r="E80" i="50"/>
  <c r="M80" i="50"/>
  <c r="U80" i="50"/>
  <c r="E83" i="50"/>
  <c r="M83" i="50"/>
  <c r="U83" i="50"/>
  <c r="E87" i="50"/>
  <c r="M87" i="50"/>
  <c r="U87" i="50"/>
  <c r="D80" i="51"/>
  <c r="L80" i="51"/>
  <c r="T80" i="51"/>
  <c r="D83" i="51"/>
  <c r="L83" i="51"/>
  <c r="T83" i="51"/>
  <c r="D87" i="51"/>
  <c r="L87" i="51"/>
  <c r="T87" i="51"/>
  <c r="G60" i="46"/>
  <c r="O60" i="46"/>
  <c r="W60" i="46"/>
  <c r="H60" i="47"/>
  <c r="P60" i="47"/>
  <c r="X60" i="47"/>
  <c r="G80" i="49"/>
  <c r="O80" i="49"/>
  <c r="W80" i="49"/>
  <c r="G83" i="49"/>
  <c r="O83" i="49"/>
  <c r="W83" i="49"/>
  <c r="G87" i="49"/>
  <c r="O87" i="49"/>
  <c r="W87" i="49"/>
  <c r="F80" i="50"/>
  <c r="N80" i="50"/>
  <c r="V80" i="50"/>
  <c r="F83" i="50"/>
  <c r="N83" i="50"/>
  <c r="V83" i="50"/>
  <c r="F87" i="50"/>
  <c r="N87" i="50"/>
  <c r="V87" i="50"/>
  <c r="E80" i="51"/>
  <c r="M80" i="51"/>
  <c r="U80" i="51"/>
  <c r="E83" i="51"/>
  <c r="M83" i="51"/>
  <c r="U83" i="51"/>
  <c r="E87" i="51"/>
  <c r="M87" i="51"/>
  <c r="U87" i="51"/>
  <c r="H60" i="46"/>
  <c r="P60" i="46"/>
  <c r="X60" i="46"/>
  <c r="I60" i="47"/>
  <c r="Q60" i="47"/>
  <c r="Y60" i="47"/>
  <c r="H80" i="49"/>
  <c r="P80" i="49"/>
  <c r="X80" i="49"/>
  <c r="H83" i="49"/>
  <c r="P83" i="49"/>
  <c r="X83" i="49"/>
  <c r="H87" i="49"/>
  <c r="P87" i="49"/>
  <c r="X87" i="49"/>
  <c r="G80" i="50"/>
  <c r="O80" i="50"/>
  <c r="W80" i="50"/>
  <c r="G83" i="50"/>
  <c r="O83" i="50"/>
  <c r="W83" i="50"/>
  <c r="G87" i="50"/>
  <c r="O87" i="50"/>
  <c r="W87" i="50"/>
  <c r="F80" i="51"/>
  <c r="N80" i="51"/>
  <c r="V80" i="51"/>
  <c r="F83" i="51"/>
  <c r="N83" i="51"/>
  <c r="V83" i="51"/>
  <c r="F87" i="51"/>
  <c r="N87" i="51"/>
  <c r="V87" i="51"/>
  <c r="I60" i="46"/>
  <c r="Q60" i="46"/>
  <c r="Y60" i="46"/>
  <c r="B60" i="47"/>
  <c r="J60" i="47"/>
  <c r="R60" i="47"/>
  <c r="I80" i="49"/>
  <c r="Q80" i="49"/>
  <c r="Y80" i="49"/>
  <c r="I83" i="49"/>
  <c r="Q83" i="49"/>
  <c r="Y83" i="49"/>
  <c r="I87" i="49"/>
  <c r="Q87" i="49"/>
  <c r="Y87" i="49"/>
  <c r="H80" i="50"/>
  <c r="P80" i="50"/>
  <c r="X80" i="50"/>
  <c r="H83" i="50"/>
  <c r="P83" i="50"/>
  <c r="X83" i="50"/>
  <c r="H87" i="50"/>
  <c r="P87" i="50"/>
  <c r="X87" i="50"/>
  <c r="G80" i="51"/>
  <c r="O80" i="51"/>
  <c r="W80" i="51"/>
  <c r="G83" i="51"/>
  <c r="O83" i="51"/>
  <c r="W83" i="51"/>
  <c r="G87" i="51"/>
  <c r="O87" i="51"/>
  <c r="W87" i="51"/>
  <c r="B60" i="46"/>
  <c r="J60" i="46"/>
  <c r="R60" i="46"/>
  <c r="C60" i="47"/>
  <c r="K60" i="47"/>
  <c r="S60" i="47"/>
  <c r="B80" i="49"/>
  <c r="J80" i="49"/>
  <c r="R80" i="49"/>
  <c r="B83" i="49"/>
  <c r="J83" i="49"/>
  <c r="R83" i="49"/>
  <c r="B87" i="49"/>
  <c r="J87" i="49"/>
  <c r="R87" i="49"/>
  <c r="I80" i="50"/>
  <c r="Q80" i="50"/>
  <c r="Y80" i="50"/>
  <c r="I83" i="50"/>
  <c r="Q83" i="50"/>
  <c r="Y83" i="50"/>
  <c r="I87" i="50"/>
  <c r="Q87" i="50"/>
  <c r="Y87" i="50"/>
  <c r="H80" i="51"/>
  <c r="P80" i="51"/>
  <c r="X80" i="51"/>
  <c r="H83" i="51"/>
  <c r="P83" i="51"/>
  <c r="X83" i="51"/>
  <c r="H87" i="51"/>
  <c r="P87" i="51"/>
  <c r="X87" i="51"/>
  <c r="B60" i="45"/>
  <c r="J60" i="45"/>
  <c r="R60" i="45"/>
  <c r="C60" i="46"/>
  <c r="K60" i="46"/>
  <c r="S60" i="46"/>
  <c r="D60" i="47"/>
  <c r="L60" i="47"/>
  <c r="T60" i="47"/>
  <c r="C80" i="49"/>
  <c r="K80" i="49"/>
  <c r="S80" i="49"/>
  <c r="C83" i="49"/>
  <c r="K83" i="49"/>
  <c r="S83" i="49"/>
  <c r="C87" i="49"/>
  <c r="K87" i="49"/>
  <c r="S87" i="49"/>
  <c r="B80" i="50"/>
  <c r="J80" i="50"/>
  <c r="R80" i="50"/>
  <c r="B83" i="50"/>
  <c r="J83" i="50"/>
  <c r="R83" i="50"/>
  <c r="B87" i="50"/>
  <c r="J87" i="50"/>
  <c r="R87" i="50"/>
  <c r="I80" i="51"/>
  <c r="Q80" i="51"/>
  <c r="Y80" i="51"/>
  <c r="I83" i="51"/>
  <c r="Q83" i="51"/>
  <c r="Y83" i="51"/>
  <c r="I87" i="51"/>
  <c r="Q87" i="51"/>
  <c r="Y87" i="51"/>
  <c r="Q72" i="37" l="1"/>
  <c r="P72" i="37"/>
  <c r="F72" i="33"/>
  <c r="N72" i="33"/>
  <c r="Y113" i="29"/>
  <c r="Q113" i="29"/>
  <c r="R113" i="29"/>
  <c r="B113" i="29"/>
  <c r="U74" i="24"/>
  <c r="U171" i="4" s="1"/>
  <c r="Q74" i="24"/>
  <c r="Q171" i="4" s="1"/>
  <c r="R69" i="4"/>
  <c r="R142" i="4" s="1"/>
  <c r="G69" i="4"/>
  <c r="G142" i="4" s="1"/>
  <c r="B74" i="24"/>
  <c r="B171" i="4" s="1"/>
  <c r="B69" i="4"/>
  <c r="B142" i="4" s="1"/>
  <c r="E74" i="24"/>
  <c r="E171" i="4" s="1"/>
  <c r="E69" i="4"/>
  <c r="E142" i="4" s="1"/>
  <c r="K74" i="24"/>
  <c r="K171" i="4" s="1"/>
  <c r="K69" i="4"/>
  <c r="K142" i="4" s="1"/>
  <c r="Y74" i="24"/>
  <c r="Y171" i="4" s="1"/>
  <c r="Y69" i="4"/>
  <c r="Y142" i="4" s="1"/>
  <c r="J69" i="4"/>
  <c r="J142" i="4" s="1"/>
  <c r="J74" i="24"/>
  <c r="J171" i="4" s="1"/>
  <c r="X74" i="24"/>
  <c r="X171" i="4" s="1"/>
  <c r="X69" i="4"/>
  <c r="X142" i="4" s="1"/>
  <c r="D74" i="24"/>
  <c r="D171" i="4" s="1"/>
  <c r="D69" i="4"/>
  <c r="D142" i="4" s="1"/>
  <c r="I74" i="24"/>
  <c r="I171" i="4" s="1"/>
  <c r="I69" i="4"/>
  <c r="I142" i="4" s="1"/>
  <c r="V74" i="24"/>
  <c r="V171" i="4" s="1"/>
  <c r="V69" i="4"/>
  <c r="V142" i="4" s="1"/>
  <c r="C74" i="24"/>
  <c r="C171" i="4" s="1"/>
  <c r="C69" i="4"/>
  <c r="C142" i="4" s="1"/>
  <c r="N74" i="24"/>
  <c r="N171" i="4" s="1"/>
  <c r="H74" i="24"/>
  <c r="H171" i="4" s="1"/>
  <c r="H69" i="4"/>
  <c r="H142" i="4" s="1"/>
  <c r="S74" i="24"/>
  <c r="S171" i="4" s="1"/>
  <c r="S69" i="4"/>
  <c r="S142" i="4" s="1"/>
  <c r="M74" i="24"/>
  <c r="M171" i="4" s="1"/>
  <c r="M69" i="4"/>
  <c r="M142" i="4" s="1"/>
  <c r="T74" i="24"/>
  <c r="T171" i="4" s="1"/>
  <c r="T69" i="4"/>
  <c r="T142" i="4" s="1"/>
  <c r="F74" i="24"/>
  <c r="F171" i="4" s="1"/>
  <c r="F69" i="4"/>
  <c r="F142" i="4" s="1"/>
  <c r="L74" i="24"/>
  <c r="L171" i="4" s="1"/>
  <c r="L69" i="4"/>
  <c r="L142" i="4" s="1"/>
  <c r="K165" i="23"/>
  <c r="W154" i="23"/>
  <c r="W61" i="20"/>
  <c r="W57" i="20"/>
  <c r="W56" i="20" s="1"/>
  <c r="S132" i="23"/>
  <c r="G144" i="23"/>
  <c r="G57" i="20"/>
  <c r="G56" i="20" s="1"/>
  <c r="G60" i="20"/>
  <c r="M132" i="23"/>
  <c r="P140" i="23"/>
  <c r="P60" i="20"/>
  <c r="U151" i="23"/>
  <c r="U146" i="23" s="1"/>
  <c r="U61" i="20"/>
  <c r="U57" i="20"/>
  <c r="U56" i="20" s="1"/>
  <c r="F59" i="20"/>
  <c r="F113" i="4"/>
  <c r="H205" i="23"/>
  <c r="V132" i="23"/>
  <c r="O140" i="23"/>
  <c r="O60" i="20"/>
  <c r="O57" i="20"/>
  <c r="O56" i="20" s="1"/>
  <c r="C59" i="20"/>
  <c r="C113" i="4"/>
  <c r="O132" i="23"/>
  <c r="E144" i="23"/>
  <c r="E132" i="23" s="1"/>
  <c r="E57" i="20"/>
  <c r="E56" i="20" s="1"/>
  <c r="E60" i="20"/>
  <c r="E155" i="23"/>
  <c r="E61" i="20"/>
  <c r="C77" i="20"/>
  <c r="C168" i="4" s="1"/>
  <c r="Y57" i="20"/>
  <c r="Y56" i="20" s="1"/>
  <c r="I146" i="23"/>
  <c r="N132" i="23"/>
  <c r="W79" i="20"/>
  <c r="W170" i="4" s="1"/>
  <c r="V160" i="23"/>
  <c r="M140" i="23"/>
  <c r="M57" i="20"/>
  <c r="M56" i="20" s="1"/>
  <c r="M60" i="20"/>
  <c r="V57" i="20"/>
  <c r="V56" i="20" s="1"/>
  <c r="G146" i="23"/>
  <c r="T132" i="23"/>
  <c r="I59" i="20"/>
  <c r="I112" i="4" s="1"/>
  <c r="I113" i="4"/>
  <c r="V113" i="4"/>
  <c r="V59" i="20"/>
  <c r="H143" i="23"/>
  <c r="H60" i="20"/>
  <c r="H137" i="23"/>
  <c r="V78" i="20"/>
  <c r="V169" i="4" s="1"/>
  <c r="H141" i="23"/>
  <c r="I77" i="20"/>
  <c r="I168" i="4" s="1"/>
  <c r="S57" i="20"/>
  <c r="S56" i="20" s="1"/>
  <c r="T160" i="23"/>
  <c r="P141" i="23"/>
  <c r="Y78" i="20"/>
  <c r="Y169" i="4" s="1"/>
  <c r="S113" i="4"/>
  <c r="S59" i="20"/>
  <c r="S112" i="4" s="1"/>
  <c r="R205" i="23"/>
  <c r="P143" i="23"/>
  <c r="B78" i="20"/>
  <c r="B169" i="4" s="1"/>
  <c r="V153" i="23"/>
  <c r="Q113" i="4"/>
  <c r="Q59" i="20"/>
  <c r="Q112" i="4" s="1"/>
  <c r="W151" i="23"/>
  <c r="W146" i="23" s="1"/>
  <c r="L205" i="23"/>
  <c r="U154" i="23"/>
  <c r="R78" i="20"/>
  <c r="R169" i="4" s="1"/>
  <c r="Y59" i="20"/>
  <c r="Y112" i="4" s="1"/>
  <c r="J205" i="23"/>
  <c r="G140" i="23"/>
  <c r="W153" i="23"/>
  <c r="K146" i="23"/>
  <c r="H139" i="23"/>
  <c r="B205" i="23"/>
  <c r="O139" i="23"/>
  <c r="E137" i="23"/>
  <c r="E151" i="23"/>
  <c r="L157" i="23"/>
  <c r="V165" i="23"/>
  <c r="U153" i="23"/>
  <c r="P137" i="23"/>
  <c r="P132" i="23" s="1"/>
  <c r="D205" i="23"/>
  <c r="Q132" i="23"/>
  <c r="W160" i="23"/>
  <c r="W171" i="23"/>
  <c r="H144" i="23"/>
  <c r="X77" i="20"/>
  <c r="X168" i="4" s="1"/>
  <c r="S170" i="23"/>
  <c r="E158" i="23"/>
  <c r="O165" i="23"/>
  <c r="G137" i="23"/>
  <c r="M143" i="23"/>
  <c r="Y79" i="20"/>
  <c r="Y170" i="4" s="1"/>
  <c r="K59" i="20"/>
  <c r="K112" i="4" s="1"/>
  <c r="K114" i="4"/>
  <c r="F77" i="20"/>
  <c r="F168" i="4" s="1"/>
  <c r="N59" i="20"/>
  <c r="N112" i="4" s="1"/>
  <c r="N113" i="4"/>
  <c r="N76" i="20"/>
  <c r="N167" i="4" s="1"/>
  <c r="N65" i="4"/>
  <c r="N138" i="4" s="1"/>
  <c r="Q76" i="20"/>
  <c r="Q167" i="4" s="1"/>
  <c r="Q65" i="4"/>
  <c r="Q138" i="4" s="1"/>
  <c r="Y76" i="20"/>
  <c r="Y167" i="4" s="1"/>
  <c r="Y65" i="4"/>
  <c r="Y138" i="4" s="1"/>
  <c r="T194" i="23"/>
  <c r="K194" i="23"/>
  <c r="U205" i="23"/>
  <c r="M65" i="4"/>
  <c r="M138" i="4" s="1"/>
  <c r="E65" i="4"/>
  <c r="E138" i="4" s="1"/>
  <c r="M205" i="23"/>
  <c r="O205" i="23"/>
  <c r="C194" i="23"/>
  <c r="S76" i="20"/>
  <c r="S167" i="4" s="1"/>
  <c r="S65" i="4"/>
  <c r="S138" i="4" s="1"/>
  <c r="I65" i="4"/>
  <c r="I138" i="4" s="1"/>
  <c r="N194" i="23"/>
  <c r="V194" i="23"/>
  <c r="N205" i="23"/>
  <c r="O65" i="4"/>
  <c r="O138" i="4" s="1"/>
  <c r="O205" i="21"/>
  <c r="G205" i="23"/>
  <c r="G205" i="21"/>
  <c r="K76" i="20"/>
  <c r="K167" i="4" s="1"/>
  <c r="K65" i="4"/>
  <c r="K138" i="4" s="1"/>
  <c r="Y77" i="16"/>
  <c r="Y76" i="16" s="1"/>
  <c r="Y81" i="16"/>
  <c r="P79" i="16"/>
  <c r="P108" i="4" s="1"/>
  <c r="P109" i="4"/>
  <c r="X217" i="19"/>
  <c r="X77" i="16"/>
  <c r="X76" i="16" s="1"/>
  <c r="X80" i="16"/>
  <c r="V217" i="19"/>
  <c r="V80" i="16"/>
  <c r="V109" i="4" s="1"/>
  <c r="T217" i="19"/>
  <c r="T77" i="16"/>
  <c r="T76" i="16" s="1"/>
  <c r="T80" i="16"/>
  <c r="N217" i="19"/>
  <c r="N80" i="16"/>
  <c r="N109" i="4" s="1"/>
  <c r="S217" i="19"/>
  <c r="S77" i="16"/>
  <c r="S76" i="16" s="1"/>
  <c r="S80" i="16"/>
  <c r="L217" i="19"/>
  <c r="L77" i="16"/>
  <c r="L76" i="16" s="1"/>
  <c r="L80" i="16"/>
  <c r="R217" i="19"/>
  <c r="R77" i="16"/>
  <c r="R76" i="16" s="1"/>
  <c r="R80" i="16"/>
  <c r="J217" i="19"/>
  <c r="J77" i="16"/>
  <c r="J76" i="16" s="1"/>
  <c r="J80" i="16"/>
  <c r="I79" i="16"/>
  <c r="I108" i="4" s="1"/>
  <c r="I109" i="4"/>
  <c r="Y192" i="19"/>
  <c r="H217" i="19"/>
  <c r="H77" i="16"/>
  <c r="H76" i="16" s="1"/>
  <c r="H80" i="16"/>
  <c r="Y229" i="19"/>
  <c r="F217" i="19"/>
  <c r="F80" i="16"/>
  <c r="F109" i="4" s="1"/>
  <c r="D217" i="19"/>
  <c r="D80" i="16"/>
  <c r="D77" i="16"/>
  <c r="D76" i="16" s="1"/>
  <c r="K81" i="16"/>
  <c r="K77" i="16"/>
  <c r="K76" i="16" s="1"/>
  <c r="X188" i="19"/>
  <c r="X178" i="19" s="1"/>
  <c r="I81" i="16"/>
  <c r="I77" i="16"/>
  <c r="I76" i="16" s="1"/>
  <c r="X191" i="19"/>
  <c r="P77" i="16"/>
  <c r="P76" i="16" s="1"/>
  <c r="X192" i="19"/>
  <c r="X229" i="19"/>
  <c r="J178" i="19"/>
  <c r="B79" i="16"/>
  <c r="B108" i="4" s="1"/>
  <c r="B110" i="4"/>
  <c r="O217" i="18"/>
  <c r="O97" i="16"/>
  <c r="O95" i="16" s="1"/>
  <c r="N217" i="18"/>
  <c r="N97" i="16"/>
  <c r="I217" i="18"/>
  <c r="I97" i="16"/>
  <c r="I95" i="16" s="1"/>
  <c r="G217" i="18"/>
  <c r="G97" i="16"/>
  <c r="G95" i="16" s="1"/>
  <c r="N95" i="16"/>
  <c r="K97" i="16"/>
  <c r="K95" i="16" s="1"/>
  <c r="N101" i="16"/>
  <c r="N164" i="4" s="1"/>
  <c r="N62" i="4"/>
  <c r="N135" i="4" s="1"/>
  <c r="Y217" i="18"/>
  <c r="Y97" i="16"/>
  <c r="Y95" i="16" s="1"/>
  <c r="W217" i="18"/>
  <c r="W97" i="16"/>
  <c r="W95" i="16" s="1"/>
  <c r="V217" i="18"/>
  <c r="V97" i="16"/>
  <c r="V95" i="16" s="1"/>
  <c r="N52" i="16"/>
  <c r="N61" i="4" s="1"/>
  <c r="N134" i="4" s="1"/>
  <c r="S217" i="18"/>
  <c r="S97" i="16"/>
  <c r="S95" i="16" s="1"/>
  <c r="R217" i="18"/>
  <c r="R97" i="16"/>
  <c r="R95" i="16" s="1"/>
  <c r="N91" i="16"/>
  <c r="N89" i="16" s="1"/>
  <c r="Q217" i="18"/>
  <c r="Q97" i="16"/>
  <c r="Q95" i="16" s="1"/>
  <c r="O101" i="16"/>
  <c r="O164" i="4" s="1"/>
  <c r="O52" i="16"/>
  <c r="O61" i="4" s="1"/>
  <c r="O134" i="4" s="1"/>
  <c r="O62" i="4"/>
  <c r="O135" i="4" s="1"/>
  <c r="J217" i="18"/>
  <c r="J97" i="16"/>
  <c r="J95" i="16" s="1"/>
  <c r="P100" i="16"/>
  <c r="P163" i="4" s="1"/>
  <c r="P61" i="4"/>
  <c r="P134" i="4" s="1"/>
  <c r="C204" i="15"/>
  <c r="E233" i="15"/>
  <c r="E76" i="12"/>
  <c r="Q75" i="12"/>
  <c r="Q105" i="4"/>
  <c r="N101" i="12"/>
  <c r="N162" i="4" s="1"/>
  <c r="N107" i="4"/>
  <c r="F253" i="15"/>
  <c r="F78" i="12"/>
  <c r="F209" i="15"/>
  <c r="F204" i="15" s="1"/>
  <c r="F216" i="15"/>
  <c r="O233" i="15"/>
  <c r="O76" i="12"/>
  <c r="D218" i="15"/>
  <c r="D204" i="15" s="1"/>
  <c r="D78" i="12"/>
  <c r="D216" i="15"/>
  <c r="M233" i="15"/>
  <c r="M76" i="12"/>
  <c r="Q204" i="15"/>
  <c r="I233" i="15"/>
  <c r="I76" i="12"/>
  <c r="I71" i="12"/>
  <c r="I70" i="12" s="1"/>
  <c r="N204" i="15"/>
  <c r="F217" i="15"/>
  <c r="G55" i="7"/>
  <c r="G233" i="15"/>
  <c r="G76" i="12"/>
  <c r="D210" i="15"/>
  <c r="S63" i="12"/>
  <c r="S55" i="4" s="1"/>
  <c r="J130" i="4"/>
  <c r="H98" i="12"/>
  <c r="H159" i="4" s="1"/>
  <c r="H57" i="4"/>
  <c r="H132" i="4" s="1"/>
  <c r="V63" i="12"/>
  <c r="V55" i="4" s="1"/>
  <c r="V130" i="4" s="1"/>
  <c r="E86" i="12"/>
  <c r="E57" i="4"/>
  <c r="E132" i="4" s="1"/>
  <c r="H86" i="12"/>
  <c r="U54" i="7"/>
  <c r="U53" i="7"/>
  <c r="U52" i="7"/>
  <c r="D86" i="12"/>
  <c r="D63" i="12"/>
  <c r="D55" i="4" s="1"/>
  <c r="D130" i="4" s="1"/>
  <c r="D57" i="4"/>
  <c r="D132" i="4" s="1"/>
  <c r="Y86" i="12"/>
  <c r="Y57" i="4"/>
  <c r="Y132" i="4" s="1"/>
  <c r="Y63" i="12"/>
  <c r="I98" i="12"/>
  <c r="I159" i="4" s="1"/>
  <c r="I57" i="4"/>
  <c r="I132" i="4" s="1"/>
  <c r="M5" i="4"/>
  <c r="M3" i="4"/>
  <c r="M128" i="4" s="1"/>
  <c r="R98" i="12"/>
  <c r="R159" i="4" s="1"/>
  <c r="R57" i="4"/>
  <c r="R132" i="4" s="1"/>
  <c r="U98" i="12"/>
  <c r="U159" i="4" s="1"/>
  <c r="U57" i="4"/>
  <c r="U132" i="4" s="1"/>
  <c r="M130" i="4"/>
  <c r="F98" i="12"/>
  <c r="F159" i="4" s="1"/>
  <c r="F86" i="12"/>
  <c r="F57" i="4"/>
  <c r="F132" i="4" s="1"/>
  <c r="E5" i="4"/>
  <c r="E130" i="4" s="1"/>
  <c r="E3" i="4"/>
  <c r="E128" i="4" s="1"/>
  <c r="Q98" i="12"/>
  <c r="Q159" i="4" s="1"/>
  <c r="Q57" i="4"/>
  <c r="Q132" i="4" s="1"/>
  <c r="I63" i="12"/>
  <c r="I55" i="4" s="1"/>
  <c r="Y98" i="12"/>
  <c r="Y159" i="4" s="1"/>
  <c r="T98" i="12"/>
  <c r="T159" i="4" s="1"/>
  <c r="T57" i="4"/>
  <c r="T132" i="4" s="1"/>
  <c r="N98" i="12"/>
  <c r="N159" i="4" s="1"/>
  <c r="N86" i="12"/>
  <c r="N57" i="4"/>
  <c r="N132" i="4" s="1"/>
  <c r="N63" i="12"/>
  <c r="N55" i="4" s="1"/>
  <c r="N130" i="4" s="1"/>
  <c r="B86" i="12"/>
  <c r="B63" i="12"/>
  <c r="B55" i="4" s="1"/>
  <c r="B57" i="4"/>
  <c r="B132" i="4" s="1"/>
  <c r="D98" i="12"/>
  <c r="D159" i="4" s="1"/>
  <c r="B5" i="4"/>
  <c r="B3" i="4"/>
  <c r="B128" i="4" s="1"/>
  <c r="F63" i="12"/>
  <c r="F55" i="4" s="1"/>
  <c r="F130" i="4" s="1"/>
  <c r="R63" i="12"/>
  <c r="R55" i="4" s="1"/>
  <c r="R130" i="4" s="1"/>
  <c r="B98" i="12"/>
  <c r="B159" i="4" s="1"/>
  <c r="T86" i="12"/>
  <c r="G52" i="7"/>
  <c r="I86" i="12"/>
  <c r="P86" i="12"/>
  <c r="P57" i="4"/>
  <c r="P132" i="4" s="1"/>
  <c r="P63" i="12"/>
  <c r="P55" i="4" s="1"/>
  <c r="B54" i="7"/>
  <c r="G147" i="11"/>
  <c r="G56" i="8"/>
  <c r="G101" i="4" s="1"/>
  <c r="R52" i="7"/>
  <c r="T136" i="11"/>
  <c r="T55" i="8"/>
  <c r="T100" i="4" s="1"/>
  <c r="R136" i="11"/>
  <c r="R52" i="8"/>
  <c r="R51" i="8" s="1"/>
  <c r="R55" i="8"/>
  <c r="Q136" i="11"/>
  <c r="Q55" i="8"/>
  <c r="Q100" i="4" s="1"/>
  <c r="F136" i="11"/>
  <c r="F55" i="8"/>
  <c r="F52" i="8"/>
  <c r="F51" i="8" s="1"/>
  <c r="X147" i="11"/>
  <c r="X56" i="8"/>
  <c r="O136" i="11"/>
  <c r="O52" i="8"/>
  <c r="O51" i="8" s="1"/>
  <c r="O55" i="8"/>
  <c r="E136" i="11"/>
  <c r="E55" i="8"/>
  <c r="E100" i="4" s="1"/>
  <c r="P54" i="8"/>
  <c r="P99" i="4" s="1"/>
  <c r="D136" i="11"/>
  <c r="D55" i="8"/>
  <c r="D100" i="4" s="1"/>
  <c r="G52" i="8"/>
  <c r="G51" i="8" s="1"/>
  <c r="G100" i="4"/>
  <c r="G54" i="8"/>
  <c r="G99" i="4" s="1"/>
  <c r="X52" i="8"/>
  <c r="X51" i="8" s="1"/>
  <c r="J147" i="11"/>
  <c r="J56" i="8"/>
  <c r="J52" i="8"/>
  <c r="J51" i="8" s="1"/>
  <c r="B65" i="8"/>
  <c r="B154" i="4" s="1"/>
  <c r="B52" i="4"/>
  <c r="B129" i="4" s="1"/>
  <c r="B59" i="8"/>
  <c r="Y65" i="8"/>
  <c r="Y154" i="4" s="1"/>
  <c r="Y52" i="4"/>
  <c r="Y129" i="4" s="1"/>
  <c r="O54" i="7"/>
  <c r="O55" i="7"/>
  <c r="V54" i="7"/>
  <c r="V53" i="7"/>
  <c r="V55" i="7"/>
  <c r="N65" i="8"/>
  <c r="N154" i="4" s="1"/>
  <c r="N52" i="4"/>
  <c r="R65" i="8"/>
  <c r="R154" i="4" s="1"/>
  <c r="R52" i="4"/>
  <c r="R129" i="4" s="1"/>
  <c r="M65" i="8"/>
  <c r="M154" i="4" s="1"/>
  <c r="M52" i="4"/>
  <c r="D129" i="4"/>
  <c r="L65" i="8"/>
  <c r="L154" i="4" s="1"/>
  <c r="L52" i="4"/>
  <c r="L129" i="4" s="1"/>
  <c r="X65" i="8"/>
  <c r="X154" i="4" s="1"/>
  <c r="X52" i="4"/>
  <c r="K65" i="8"/>
  <c r="K154" i="4" s="1"/>
  <c r="K52" i="4"/>
  <c r="K129" i="4" s="1"/>
  <c r="Q65" i="8"/>
  <c r="Q154" i="4" s="1"/>
  <c r="Q52" i="4"/>
  <c r="Q129" i="4" s="1"/>
  <c r="Y53" i="7"/>
  <c r="J65" i="8"/>
  <c r="J154" i="4" s="1"/>
  <c r="J52" i="4"/>
  <c r="J129" i="4" s="1"/>
  <c r="I53" i="7"/>
  <c r="W65" i="8"/>
  <c r="W154" i="4" s="1"/>
  <c r="W52" i="4"/>
  <c r="W129" i="4" s="1"/>
  <c r="Y52" i="7"/>
  <c r="V65" i="8"/>
  <c r="V154" i="4" s="1"/>
  <c r="V52" i="4"/>
  <c r="I65" i="8"/>
  <c r="I154" i="4" s="1"/>
  <c r="I52" i="4"/>
  <c r="I129" i="4" s="1"/>
  <c r="U65" i="8"/>
  <c r="U154" i="4" s="1"/>
  <c r="U52" i="4"/>
  <c r="H65" i="8"/>
  <c r="H154" i="4" s="1"/>
  <c r="H52" i="4"/>
  <c r="P65" i="8"/>
  <c r="P154" i="4" s="1"/>
  <c r="P52" i="4"/>
  <c r="G65" i="8"/>
  <c r="G154" i="4" s="1"/>
  <c r="G52" i="4"/>
  <c r="G129" i="4" s="1"/>
  <c r="M53" i="7"/>
  <c r="T65" i="8"/>
  <c r="T154" i="4" s="1"/>
  <c r="T52" i="4"/>
  <c r="X59" i="8"/>
  <c r="M52" i="7"/>
  <c r="C53" i="7"/>
  <c r="V59" i="8"/>
  <c r="P59" i="8"/>
  <c r="R55" i="7"/>
  <c r="E65" i="8"/>
  <c r="E154" i="4" s="1"/>
  <c r="E52" i="4"/>
  <c r="N59" i="8"/>
  <c r="H59" i="8"/>
  <c r="L54" i="7"/>
  <c r="O65" i="8"/>
  <c r="O154" i="4" s="1"/>
  <c r="O52" i="4"/>
  <c r="D54" i="7"/>
  <c r="R53" i="7"/>
  <c r="F129" i="4"/>
  <c r="L53" i="7"/>
  <c r="T59" i="8"/>
  <c r="D53" i="7"/>
  <c r="S65" i="8"/>
  <c r="S154" i="4" s="1"/>
  <c r="S52" i="4"/>
  <c r="S129" i="4" s="1"/>
  <c r="N54" i="7"/>
  <c r="N52" i="7"/>
  <c r="N55" i="7"/>
  <c r="J55" i="7"/>
  <c r="J53" i="7"/>
  <c r="W54" i="7"/>
  <c r="W52" i="7"/>
  <c r="W53" i="7"/>
  <c r="W55" i="7"/>
  <c r="I52" i="7"/>
  <c r="F55" i="7"/>
  <c r="L55" i="7"/>
  <c r="H55" i="7"/>
  <c r="X54" i="7"/>
  <c r="P54" i="7"/>
  <c r="X53" i="7"/>
  <c r="P52" i="7"/>
  <c r="P53" i="7"/>
  <c r="I55" i="7"/>
  <c r="G54" i="7"/>
  <c r="O53" i="7"/>
  <c r="F53" i="7"/>
  <c r="U55" i="7"/>
  <c r="U47" i="7" s="1"/>
  <c r="V52" i="7"/>
  <c r="F52" i="7"/>
  <c r="Y42" i="5"/>
  <c r="Y43" i="5"/>
  <c r="Y44" i="5"/>
  <c r="Y45" i="5"/>
  <c r="Y46" i="5"/>
  <c r="Y47" i="5"/>
  <c r="J43" i="5"/>
  <c r="J42" i="5"/>
  <c r="G42" i="6"/>
  <c r="M27" i="5"/>
  <c r="M5" i="5" s="1"/>
  <c r="Q53" i="7"/>
  <c r="E55" i="7"/>
  <c r="K27" i="5"/>
  <c r="K5" i="5" s="1"/>
  <c r="G46" i="6"/>
  <c r="C27" i="5"/>
  <c r="C5" i="5" s="1"/>
  <c r="C46" i="6"/>
  <c r="Y54" i="7"/>
  <c r="K53" i="7"/>
  <c r="H27" i="5"/>
  <c r="H5" i="5" s="1"/>
  <c r="X41" i="6"/>
  <c r="Y41" i="6"/>
  <c r="Q52" i="7"/>
  <c r="K52" i="7"/>
  <c r="I27" i="5"/>
  <c r="I5" i="5" s="1"/>
  <c r="E53" i="7"/>
  <c r="C45" i="6"/>
  <c r="F27" i="5"/>
  <c r="M47" i="6"/>
  <c r="W27" i="5"/>
  <c r="F46" i="6"/>
  <c r="S41" i="6"/>
  <c r="D44" i="6"/>
  <c r="T42" i="6"/>
  <c r="T41" i="6" s="1"/>
  <c r="P27" i="5"/>
  <c r="E52" i="7"/>
  <c r="F48" i="6"/>
  <c r="M45" i="6"/>
  <c r="M41" i="6" s="1"/>
  <c r="F44" i="6"/>
  <c r="U27" i="5"/>
  <c r="U5" i="5" s="1"/>
  <c r="B46" i="6"/>
  <c r="B53" i="7"/>
  <c r="D52" i="7"/>
  <c r="N53" i="7"/>
  <c r="T27" i="5"/>
  <c r="G45" i="6"/>
  <c r="M46" i="6"/>
  <c r="O52" i="7"/>
  <c r="L27" i="5"/>
  <c r="L5" i="5" s="1"/>
  <c r="Q27" i="5"/>
  <c r="F42" i="6"/>
  <c r="B27" i="5"/>
  <c r="C44" i="6"/>
  <c r="O48" i="6"/>
  <c r="N41" i="6"/>
  <c r="W41" i="6"/>
  <c r="C52" i="7"/>
  <c r="I41" i="6"/>
  <c r="Q41" i="6"/>
  <c r="C48" i="6"/>
  <c r="T44" i="6"/>
  <c r="O47" i="6"/>
  <c r="H54" i="7"/>
  <c r="J54" i="7"/>
  <c r="N46" i="5"/>
  <c r="Y48" i="5"/>
  <c r="E27" i="5"/>
  <c r="G27" i="5"/>
  <c r="G5" i="5" s="1"/>
  <c r="D46" i="6"/>
  <c r="L41" i="6"/>
  <c r="O45" i="6"/>
  <c r="Q54" i="7"/>
  <c r="N48" i="6"/>
  <c r="F47" i="6"/>
  <c r="N45" i="5"/>
  <c r="O42" i="6"/>
  <c r="X27" i="5"/>
  <c r="C54" i="7"/>
  <c r="B45" i="6"/>
  <c r="B41" i="6" s="1"/>
  <c r="G43" i="6"/>
  <c r="U41" i="6"/>
  <c r="G47" i="6"/>
  <c r="N44" i="5"/>
  <c r="C42" i="6"/>
  <c r="C47" i="6"/>
  <c r="N43" i="5"/>
  <c r="N41" i="5" s="1"/>
  <c r="R41" i="6"/>
  <c r="D27" i="5"/>
  <c r="D5" i="5" s="1"/>
  <c r="D43" i="6"/>
  <c r="D41" i="6" s="1"/>
  <c r="J52" i="7"/>
  <c r="R27" i="5"/>
  <c r="R5" i="5" s="1"/>
  <c r="O27" i="5"/>
  <c r="O5" i="5" s="1"/>
  <c r="O44" i="6"/>
  <c r="M44" i="6"/>
  <c r="V27" i="5"/>
  <c r="V5" i="5" s="1"/>
  <c r="V45" i="5" s="1"/>
  <c r="M48" i="6"/>
  <c r="B47" i="6"/>
  <c r="G44" i="6"/>
  <c r="S27" i="5"/>
  <c r="B52" i="7"/>
  <c r="O43" i="6"/>
  <c r="D45" i="6"/>
  <c r="D48" i="6"/>
  <c r="H179" i="23"/>
  <c r="H176" i="23"/>
  <c r="H172" i="23"/>
  <c r="H170" i="23"/>
  <c r="H62" i="20"/>
  <c r="I53" i="16"/>
  <c r="S194" i="23"/>
  <c r="T205" i="23"/>
  <c r="Q194" i="23"/>
  <c r="B179" i="23"/>
  <c r="B176" i="23"/>
  <c r="B172" i="23"/>
  <c r="B170" i="23"/>
  <c r="B165" i="23" s="1"/>
  <c r="B62" i="20"/>
  <c r="B57" i="20"/>
  <c r="B56" i="20" s="1"/>
  <c r="M146" i="23"/>
  <c r="N146" i="23"/>
  <c r="L132" i="23"/>
  <c r="T163" i="23"/>
  <c r="T161" i="23"/>
  <c r="T158" i="23"/>
  <c r="T155" i="23"/>
  <c r="T154" i="23"/>
  <c r="T151" i="23"/>
  <c r="T146" i="23" s="1"/>
  <c r="T61" i="20"/>
  <c r="T57" i="20"/>
  <c r="T56" i="20" s="1"/>
  <c r="M178" i="19"/>
  <c r="D178" i="19"/>
  <c r="M165" i="23"/>
  <c r="W217" i="19"/>
  <c r="W80" i="16"/>
  <c r="W77" i="16"/>
  <c r="W76" i="16" s="1"/>
  <c r="N165" i="23"/>
  <c r="R178" i="19"/>
  <c r="S205" i="21"/>
  <c r="Y178" i="19"/>
  <c r="E217" i="18"/>
  <c r="E97" i="16"/>
  <c r="E95" i="16" s="1"/>
  <c r="R53" i="16"/>
  <c r="Q53" i="16"/>
  <c r="U89" i="16"/>
  <c r="E211" i="15"/>
  <c r="E209" i="15"/>
  <c r="E253" i="15"/>
  <c r="E213" i="15"/>
  <c r="E217" i="15"/>
  <c r="E210" i="15"/>
  <c r="E214" i="15"/>
  <c r="E218" i="15"/>
  <c r="E78" i="12"/>
  <c r="E71" i="12"/>
  <c r="E70" i="12" s="1"/>
  <c r="E216" i="15"/>
  <c r="T5" i="4"/>
  <c r="T130" i="4" s="1"/>
  <c r="T3" i="4"/>
  <c r="T147" i="11"/>
  <c r="T56" i="8"/>
  <c r="T52" i="8"/>
  <c r="T51" i="8" s="1"/>
  <c r="T54" i="7"/>
  <c r="J45" i="5"/>
  <c r="S53" i="7"/>
  <c r="H44" i="5"/>
  <c r="G45" i="5"/>
  <c r="N47" i="5"/>
  <c r="R48" i="5"/>
  <c r="U47" i="5"/>
  <c r="M42" i="5"/>
  <c r="D45" i="5"/>
  <c r="L42" i="5"/>
  <c r="K47" i="5"/>
  <c r="C42" i="5"/>
  <c r="R179" i="23"/>
  <c r="R176" i="23"/>
  <c r="R172" i="23"/>
  <c r="R170" i="23"/>
  <c r="R62" i="20"/>
  <c r="R57" i="20"/>
  <c r="R56" i="20" s="1"/>
  <c r="L179" i="23"/>
  <c r="L176" i="23"/>
  <c r="L172" i="23"/>
  <c r="L170" i="23"/>
  <c r="L62" i="20"/>
  <c r="I194" i="23"/>
  <c r="Y146" i="23"/>
  <c r="H171" i="23"/>
  <c r="E146" i="23"/>
  <c r="C132" i="23"/>
  <c r="J146" i="23"/>
  <c r="K132" i="23"/>
  <c r="W205" i="21"/>
  <c r="G217" i="19"/>
  <c r="G77" i="16"/>
  <c r="G76" i="16" s="1"/>
  <c r="G80" i="16"/>
  <c r="B178" i="19"/>
  <c r="W229" i="19"/>
  <c r="W192" i="19"/>
  <c r="W191" i="19"/>
  <c r="W190" i="19"/>
  <c r="W188" i="19"/>
  <c r="W187" i="19"/>
  <c r="W185" i="19"/>
  <c r="W183" i="19"/>
  <c r="W81" i="16"/>
  <c r="K205" i="21"/>
  <c r="V229" i="19"/>
  <c r="V192" i="19"/>
  <c r="V191" i="19"/>
  <c r="V188" i="19"/>
  <c r="V187" i="19"/>
  <c r="V185" i="19"/>
  <c r="V184" i="19"/>
  <c r="V183" i="19"/>
  <c r="V81" i="16"/>
  <c r="V77" i="16"/>
  <c r="V76" i="16" s="1"/>
  <c r="P178" i="19"/>
  <c r="B53" i="16"/>
  <c r="T97" i="16"/>
  <c r="T95" i="16" s="1"/>
  <c r="T217" i="18"/>
  <c r="M89" i="16"/>
  <c r="K61" i="4"/>
  <c r="X209" i="15"/>
  <c r="X253" i="15"/>
  <c r="X213" i="15"/>
  <c r="X217" i="15"/>
  <c r="X210" i="15"/>
  <c r="X214" i="15"/>
  <c r="X218" i="15"/>
  <c r="X211" i="15"/>
  <c r="X78" i="12"/>
  <c r="X89" i="16"/>
  <c r="S61" i="4"/>
  <c r="R204" i="15"/>
  <c r="L233" i="15"/>
  <c r="L76" i="12"/>
  <c r="L71" i="12"/>
  <c r="L70" i="12" s="1"/>
  <c r="V89" i="16"/>
  <c r="D147" i="11"/>
  <c r="D56" i="8"/>
  <c r="D52" i="8"/>
  <c r="D51" i="8" s="1"/>
  <c r="W5" i="4"/>
  <c r="W130" i="4" s="1"/>
  <c r="W3" i="4"/>
  <c r="T55" i="7"/>
  <c r="J47" i="5"/>
  <c r="H46" i="5"/>
  <c r="J48" i="5"/>
  <c r="M44" i="5"/>
  <c r="D47" i="5"/>
  <c r="C44" i="5"/>
  <c r="J53" i="16"/>
  <c r="P154" i="23"/>
  <c r="P151" i="23"/>
  <c r="P163" i="23"/>
  <c r="P160" i="23"/>
  <c r="P158" i="23"/>
  <c r="P157" i="23"/>
  <c r="P161" i="23"/>
  <c r="P155" i="23"/>
  <c r="P61" i="20"/>
  <c r="P57" i="20"/>
  <c r="P56" i="20" s="1"/>
  <c r="W132" i="23"/>
  <c r="X179" i="23"/>
  <c r="X176" i="23"/>
  <c r="X172" i="23"/>
  <c r="X170" i="23"/>
  <c r="X165" i="23" s="1"/>
  <c r="X62" i="20"/>
  <c r="X175" i="23"/>
  <c r="L163" i="23"/>
  <c r="L161" i="23"/>
  <c r="L158" i="23"/>
  <c r="L155" i="23"/>
  <c r="L154" i="23"/>
  <c r="L151" i="23"/>
  <c r="L61" i="20"/>
  <c r="L57" i="20"/>
  <c r="L56" i="20" s="1"/>
  <c r="O229" i="19"/>
  <c r="O192" i="19"/>
  <c r="O191" i="19"/>
  <c r="O190" i="19"/>
  <c r="O188" i="19"/>
  <c r="O187" i="19"/>
  <c r="O185" i="19"/>
  <c r="O183" i="19"/>
  <c r="O81" i="16"/>
  <c r="N229" i="19"/>
  <c r="N192" i="19"/>
  <c r="N191" i="19"/>
  <c r="N188" i="19"/>
  <c r="N187" i="19"/>
  <c r="N185" i="19"/>
  <c r="N184" i="19"/>
  <c r="N183" i="19"/>
  <c r="N81" i="16"/>
  <c r="N77" i="16"/>
  <c r="N76" i="16" s="1"/>
  <c r="L217" i="18"/>
  <c r="L97" i="16"/>
  <c r="L95" i="16" s="1"/>
  <c r="K89" i="16"/>
  <c r="X233" i="15"/>
  <c r="X71" i="12"/>
  <c r="X70" i="12" s="1"/>
  <c r="X76" i="12"/>
  <c r="O89" i="16"/>
  <c r="P209" i="15"/>
  <c r="P253" i="15"/>
  <c r="P213" i="15"/>
  <c r="P217" i="15"/>
  <c r="P210" i="15"/>
  <c r="P214" i="15"/>
  <c r="P218" i="15"/>
  <c r="P211" i="15"/>
  <c r="P78" i="12"/>
  <c r="W211" i="15"/>
  <c r="W209" i="15"/>
  <c r="W253" i="15"/>
  <c r="W213" i="15"/>
  <c r="W217" i="15"/>
  <c r="W210" i="15"/>
  <c r="W214" i="15"/>
  <c r="W78" i="12"/>
  <c r="W71" i="12"/>
  <c r="W70" i="12" s="1"/>
  <c r="W218" i="15"/>
  <c r="S89" i="16"/>
  <c r="D233" i="15"/>
  <c r="D71" i="12"/>
  <c r="D70" i="12" s="1"/>
  <c r="D76" i="12"/>
  <c r="S233" i="15"/>
  <c r="S76" i="12"/>
  <c r="S71" i="12"/>
  <c r="S70" i="12" s="1"/>
  <c r="S147" i="11"/>
  <c r="S56" i="8"/>
  <c r="S52" i="8"/>
  <c r="S51" i="8" s="1"/>
  <c r="X216" i="15"/>
  <c r="O5" i="4"/>
  <c r="O130" i="4" s="1"/>
  <c r="O3" i="4"/>
  <c r="Y147" i="11"/>
  <c r="Y56" i="8"/>
  <c r="Y52" i="8"/>
  <c r="Y51" i="8" s="1"/>
  <c r="T53" i="7"/>
  <c r="J44" i="5"/>
  <c r="H52" i="7"/>
  <c r="D44" i="5"/>
  <c r="X160" i="23"/>
  <c r="X158" i="23"/>
  <c r="X163" i="23"/>
  <c r="X157" i="23"/>
  <c r="X155" i="23"/>
  <c r="X154" i="23"/>
  <c r="X161" i="23"/>
  <c r="X151" i="23"/>
  <c r="X61" i="20"/>
  <c r="X57" i="20"/>
  <c r="X56" i="20" s="1"/>
  <c r="J132" i="23"/>
  <c r="J179" i="23"/>
  <c r="J176" i="23"/>
  <c r="J172" i="23"/>
  <c r="J170" i="23"/>
  <c r="J62" i="20"/>
  <c r="J57" i="20"/>
  <c r="J56" i="20" s="1"/>
  <c r="G132" i="23"/>
  <c r="X171" i="23"/>
  <c r="B146" i="23"/>
  <c r="L194" i="23"/>
  <c r="G229" i="19"/>
  <c r="G192" i="19"/>
  <c r="G191" i="19"/>
  <c r="G190" i="19"/>
  <c r="G188" i="19"/>
  <c r="G187" i="19"/>
  <c r="G185" i="19"/>
  <c r="G183" i="19"/>
  <c r="G81" i="16"/>
  <c r="C205" i="21"/>
  <c r="F229" i="19"/>
  <c r="F192" i="19"/>
  <c r="F191" i="19"/>
  <c r="F188" i="19"/>
  <c r="F187" i="19"/>
  <c r="F185" i="19"/>
  <c r="F184" i="19"/>
  <c r="F183" i="19"/>
  <c r="F81" i="16"/>
  <c r="F77" i="16"/>
  <c r="F76" i="16" s="1"/>
  <c r="C178" i="19"/>
  <c r="X217" i="18"/>
  <c r="X97" i="16"/>
  <c r="X95" i="16" s="1"/>
  <c r="D97" i="16"/>
  <c r="D95" i="16" s="1"/>
  <c r="D217" i="18"/>
  <c r="E89" i="16"/>
  <c r="R233" i="15"/>
  <c r="R76" i="12"/>
  <c r="R71" i="12"/>
  <c r="R70" i="12" s="1"/>
  <c r="G61" i="4"/>
  <c r="P233" i="15"/>
  <c r="P76" i="12"/>
  <c r="P71" i="12"/>
  <c r="P70" i="12" s="1"/>
  <c r="H253" i="15"/>
  <c r="H213" i="15"/>
  <c r="H217" i="15"/>
  <c r="H210" i="15"/>
  <c r="H214" i="15"/>
  <c r="H218" i="15"/>
  <c r="H211" i="15"/>
  <c r="H209" i="15"/>
  <c r="H78" i="12"/>
  <c r="P89" i="16"/>
  <c r="O209" i="15"/>
  <c r="O253" i="15"/>
  <c r="O213" i="15"/>
  <c r="O217" i="15"/>
  <c r="O210" i="15"/>
  <c r="O214" i="15"/>
  <c r="O218" i="15"/>
  <c r="O78" i="12"/>
  <c r="O71" i="12"/>
  <c r="O70" i="12" s="1"/>
  <c r="O211" i="15"/>
  <c r="L61" i="4"/>
  <c r="F89" i="16"/>
  <c r="K233" i="15"/>
  <c r="K76" i="12"/>
  <c r="K71" i="12"/>
  <c r="K70" i="12" s="1"/>
  <c r="S5" i="4"/>
  <c r="S130" i="4" s="1"/>
  <c r="S3" i="4"/>
  <c r="K147" i="11"/>
  <c r="K56" i="8"/>
  <c r="K52" i="8"/>
  <c r="K51" i="8" s="1"/>
  <c r="G5" i="4"/>
  <c r="G130" i="4" s="1"/>
  <c r="G3" i="4"/>
  <c r="Q147" i="11"/>
  <c r="Q56" i="8"/>
  <c r="Q52" i="8"/>
  <c r="Q51" i="8" s="1"/>
  <c r="M46" i="5"/>
  <c r="U43" i="5"/>
  <c r="L46" i="5"/>
  <c r="C46" i="5"/>
  <c r="T204" i="15"/>
  <c r="T233" i="15"/>
  <c r="T76" i="12"/>
  <c r="T71" i="12"/>
  <c r="T70" i="12" s="1"/>
  <c r="L147" i="11"/>
  <c r="L56" i="8"/>
  <c r="L52" i="8"/>
  <c r="L51" i="8" s="1"/>
  <c r="V72" i="33"/>
  <c r="S146" i="23"/>
  <c r="D179" i="23"/>
  <c r="D176" i="23"/>
  <c r="D172" i="23"/>
  <c r="D170" i="23"/>
  <c r="D62" i="20"/>
  <c r="Y132" i="23"/>
  <c r="Q165" i="23"/>
  <c r="O146" i="23"/>
  <c r="C165" i="23"/>
  <c r="H161" i="23"/>
  <c r="H158" i="23"/>
  <c r="H157" i="23"/>
  <c r="H155" i="23"/>
  <c r="H154" i="23"/>
  <c r="H163" i="23"/>
  <c r="H151" i="23"/>
  <c r="H160" i="23"/>
  <c r="H61" i="20"/>
  <c r="H57" i="20"/>
  <c r="H56" i="20" s="1"/>
  <c r="R175" i="23"/>
  <c r="X205" i="23"/>
  <c r="D132" i="23"/>
  <c r="F205" i="23"/>
  <c r="L160" i="23"/>
  <c r="D157" i="23"/>
  <c r="U217" i="19"/>
  <c r="U80" i="16"/>
  <c r="U77" i="16"/>
  <c r="U76" i="16" s="1"/>
  <c r="K178" i="19"/>
  <c r="P217" i="18"/>
  <c r="P97" i="16"/>
  <c r="P95" i="16" s="1"/>
  <c r="J233" i="15"/>
  <c r="J76" i="12"/>
  <c r="J71" i="12"/>
  <c r="J70" i="12" s="1"/>
  <c r="W89" i="16"/>
  <c r="H233" i="15"/>
  <c r="H76" i="12"/>
  <c r="H71" i="12"/>
  <c r="H70" i="12" s="1"/>
  <c r="L204" i="15"/>
  <c r="V233" i="15"/>
  <c r="V71" i="12"/>
  <c r="V70" i="12" s="1"/>
  <c r="V76" i="12"/>
  <c r="G209" i="15"/>
  <c r="G253" i="15"/>
  <c r="G213" i="15"/>
  <c r="G217" i="15"/>
  <c r="G210" i="15"/>
  <c r="G214" i="15"/>
  <c r="G218" i="15"/>
  <c r="G211" i="15"/>
  <c r="G78" i="12"/>
  <c r="G71" i="12"/>
  <c r="G70" i="12" s="1"/>
  <c r="C100" i="16"/>
  <c r="C163" i="4" s="1"/>
  <c r="C61" i="4"/>
  <c r="C233" i="15"/>
  <c r="C76" i="12"/>
  <c r="C71" i="12"/>
  <c r="C70" i="12" s="1"/>
  <c r="K5" i="4"/>
  <c r="K130" i="4" s="1"/>
  <c r="K3" i="4"/>
  <c r="U147" i="11"/>
  <c r="U56" i="8"/>
  <c r="U52" i="8"/>
  <c r="U51" i="8" s="1"/>
  <c r="C147" i="11"/>
  <c r="C132" i="11"/>
  <c r="C130" i="11"/>
  <c r="C129" i="11"/>
  <c r="C126" i="11"/>
  <c r="C125" i="11"/>
  <c r="C123" i="11"/>
  <c r="C122" i="11"/>
  <c r="C117" i="11" s="1"/>
  <c r="C56" i="8"/>
  <c r="C52" i="8"/>
  <c r="C51" i="8" s="1"/>
  <c r="P5" i="4"/>
  <c r="P130" i="4" s="1"/>
  <c r="P3" i="4"/>
  <c r="I147" i="11"/>
  <c r="I56" i="8"/>
  <c r="I52" i="8"/>
  <c r="I51" i="8" s="1"/>
  <c r="W216" i="15"/>
  <c r="J46" i="5"/>
  <c r="S55" i="7"/>
  <c r="U48" i="5"/>
  <c r="H45" i="5"/>
  <c r="X55" i="7"/>
  <c r="L43" i="5"/>
  <c r="M54" i="7"/>
  <c r="Y194" i="23"/>
  <c r="D175" i="23"/>
  <c r="B171" i="23"/>
  <c r="F132" i="23"/>
  <c r="P179" i="23"/>
  <c r="P176" i="23"/>
  <c r="P172" i="23"/>
  <c r="P170" i="23"/>
  <c r="P62" i="20"/>
  <c r="U132" i="23"/>
  <c r="D163" i="23"/>
  <c r="D161" i="23"/>
  <c r="D158" i="23"/>
  <c r="D155" i="23"/>
  <c r="D154" i="23"/>
  <c r="D151" i="23"/>
  <c r="D61" i="20"/>
  <c r="D57" i="20"/>
  <c r="D56" i="20" s="1"/>
  <c r="T178" i="19"/>
  <c r="M217" i="19"/>
  <c r="M80" i="16"/>
  <c r="M77" i="16"/>
  <c r="M76" i="16" s="1"/>
  <c r="S178" i="19"/>
  <c r="H217" i="18"/>
  <c r="H97" i="16"/>
  <c r="H95" i="16" s="1"/>
  <c r="I178" i="19"/>
  <c r="U217" i="18"/>
  <c r="U97" i="16"/>
  <c r="U95" i="16" s="1"/>
  <c r="B233" i="15"/>
  <c r="B76" i="12"/>
  <c r="B71" i="12"/>
  <c r="B70" i="12" s="1"/>
  <c r="V204" i="15"/>
  <c r="B204" i="15"/>
  <c r="N233" i="15"/>
  <c r="N71" i="12"/>
  <c r="N70" i="12" s="1"/>
  <c r="N76" i="12"/>
  <c r="H89" i="16"/>
  <c r="W61" i="4"/>
  <c r="C89" i="16"/>
  <c r="P216" i="15"/>
  <c r="U214" i="15"/>
  <c r="U218" i="15"/>
  <c r="U211" i="15"/>
  <c r="U209" i="15"/>
  <c r="U253" i="15"/>
  <c r="U213" i="15"/>
  <c r="U217" i="15"/>
  <c r="U210" i="15"/>
  <c r="U78" i="12"/>
  <c r="U71" i="12"/>
  <c r="U70" i="12" s="1"/>
  <c r="C5" i="4"/>
  <c r="C130" i="4" s="1"/>
  <c r="C3" i="4"/>
  <c r="M147" i="11"/>
  <c r="M56" i="8"/>
  <c r="M52" i="8"/>
  <c r="M51" i="8" s="1"/>
  <c r="Q5" i="4"/>
  <c r="Q130" i="4" s="1"/>
  <c r="Q3" i="4"/>
  <c r="H5" i="4"/>
  <c r="H130" i="4" s="1"/>
  <c r="H3" i="4"/>
  <c r="O216" i="15"/>
  <c r="S54" i="7"/>
  <c r="U45" i="5"/>
  <c r="O217" i="19"/>
  <c r="O77" i="16"/>
  <c r="O76" i="16" s="1"/>
  <c r="O80" i="16"/>
  <c r="F194" i="23"/>
  <c r="G165" i="23"/>
  <c r="R132" i="23"/>
  <c r="T179" i="23"/>
  <c r="T176" i="23"/>
  <c r="T172" i="23"/>
  <c r="T170" i="23"/>
  <c r="T62" i="20"/>
  <c r="S165" i="23"/>
  <c r="R146" i="23"/>
  <c r="X132" i="23"/>
  <c r="J175" i="23"/>
  <c r="P171" i="23"/>
  <c r="V146" i="23"/>
  <c r="H175" i="23"/>
  <c r="I165" i="23"/>
  <c r="D160" i="23"/>
  <c r="T153" i="23"/>
  <c r="D194" i="23"/>
  <c r="U178" i="19"/>
  <c r="L178" i="19"/>
  <c r="E217" i="19"/>
  <c r="E80" i="16"/>
  <c r="E77" i="16"/>
  <c r="E76" i="16" s="1"/>
  <c r="C146" i="23"/>
  <c r="Q178" i="19"/>
  <c r="M217" i="18"/>
  <c r="M97" i="16"/>
  <c r="M95" i="16" s="1"/>
  <c r="Y53" i="16"/>
  <c r="F233" i="15"/>
  <c r="F76" i="12"/>
  <c r="F71" i="12"/>
  <c r="F70" i="12" s="1"/>
  <c r="G216" i="15"/>
  <c r="M218" i="15"/>
  <c r="M211" i="15"/>
  <c r="M209" i="15"/>
  <c r="M253" i="15"/>
  <c r="M213" i="15"/>
  <c r="M217" i="15"/>
  <c r="M210" i="15"/>
  <c r="M214" i="15"/>
  <c r="M78" i="12"/>
  <c r="M71" i="12"/>
  <c r="M70" i="12" s="1"/>
  <c r="M216" i="15"/>
  <c r="E147" i="11"/>
  <c r="E56" i="8"/>
  <c r="E52" i="8"/>
  <c r="E51" i="8" s="1"/>
  <c r="I5" i="4"/>
  <c r="I3" i="4"/>
  <c r="B117" i="11"/>
  <c r="V48" i="5"/>
  <c r="M48" i="5"/>
  <c r="D48" i="5"/>
  <c r="C48" i="5"/>
  <c r="U42" i="5"/>
  <c r="K55" i="7"/>
  <c r="C45" i="5"/>
  <c r="D51" i="4" l="1"/>
  <c r="C112" i="4"/>
  <c r="C76" i="20"/>
  <c r="C167" i="4" s="1"/>
  <c r="E59" i="20"/>
  <c r="E113" i="4"/>
  <c r="E77" i="20"/>
  <c r="E168" i="4" s="1"/>
  <c r="H132" i="23"/>
  <c r="O59" i="20"/>
  <c r="O113" i="4"/>
  <c r="O77" i="20"/>
  <c r="O168" i="4" s="1"/>
  <c r="H113" i="4"/>
  <c r="H77" i="20"/>
  <c r="H168" i="4" s="1"/>
  <c r="V112" i="4"/>
  <c r="V76" i="20"/>
  <c r="V167" i="4" s="1"/>
  <c r="F112" i="4"/>
  <c r="F76" i="20"/>
  <c r="F167" i="4" s="1"/>
  <c r="U114" i="4"/>
  <c r="U59" i="20"/>
  <c r="U78" i="20"/>
  <c r="U169" i="4" s="1"/>
  <c r="P113" i="4"/>
  <c r="P77" i="20"/>
  <c r="P168" i="4" s="1"/>
  <c r="M59" i="20"/>
  <c r="M113" i="4"/>
  <c r="M77" i="20"/>
  <c r="M168" i="4" s="1"/>
  <c r="G59" i="20"/>
  <c r="G113" i="4"/>
  <c r="G77" i="20"/>
  <c r="G168" i="4" s="1"/>
  <c r="I76" i="20"/>
  <c r="I167" i="4" s="1"/>
  <c r="W114" i="4"/>
  <c r="W59" i="20"/>
  <c r="W78" i="20"/>
  <c r="W169" i="4" s="1"/>
  <c r="X146" i="23"/>
  <c r="E114" i="4"/>
  <c r="E78" i="20"/>
  <c r="E169" i="4" s="1"/>
  <c r="J79" i="16"/>
  <c r="J108" i="4" s="1"/>
  <c r="J109" i="4"/>
  <c r="R79" i="16"/>
  <c r="R108" i="4" s="1"/>
  <c r="R109" i="4"/>
  <c r="L109" i="4"/>
  <c r="L79" i="16"/>
  <c r="S79" i="16"/>
  <c r="S109" i="4"/>
  <c r="I110" i="4"/>
  <c r="I102" i="16"/>
  <c r="I165" i="4" s="1"/>
  <c r="K110" i="4"/>
  <c r="K102" i="16"/>
  <c r="K165" i="4" s="1"/>
  <c r="K79" i="16"/>
  <c r="T109" i="4"/>
  <c r="T79" i="16"/>
  <c r="D109" i="4"/>
  <c r="D79" i="16"/>
  <c r="X79" i="16"/>
  <c r="X109" i="4"/>
  <c r="H109" i="4"/>
  <c r="H79" i="16"/>
  <c r="Y110" i="4"/>
  <c r="Y79" i="16"/>
  <c r="Y108" i="4" s="1"/>
  <c r="Y102" i="16"/>
  <c r="Y165" i="4" s="1"/>
  <c r="I105" i="4"/>
  <c r="I75" i="12"/>
  <c r="D107" i="4"/>
  <c r="D101" i="12"/>
  <c r="D162" i="4" s="1"/>
  <c r="G105" i="4"/>
  <c r="G75" i="12"/>
  <c r="G104" i="4" s="1"/>
  <c r="V47" i="7"/>
  <c r="O105" i="4"/>
  <c r="O75" i="12"/>
  <c r="O104" i="4" s="1"/>
  <c r="F101" i="12"/>
  <c r="F162" i="4" s="1"/>
  <c r="F107" i="4"/>
  <c r="Q73" i="12"/>
  <c r="Q104" i="4"/>
  <c r="E105" i="4"/>
  <c r="E75" i="12"/>
  <c r="E104" i="4" s="1"/>
  <c r="M105" i="4"/>
  <c r="M75" i="12"/>
  <c r="M104" i="4" s="1"/>
  <c r="D47" i="7"/>
  <c r="Y55" i="4"/>
  <c r="Y130" i="4" s="1"/>
  <c r="Y96" i="12"/>
  <c r="Y157" i="4" s="1"/>
  <c r="B130" i="4"/>
  <c r="F51" i="4"/>
  <c r="I130" i="4"/>
  <c r="G47" i="7"/>
  <c r="W47" i="7"/>
  <c r="X101" i="4"/>
  <c r="X54" i="8"/>
  <c r="X99" i="4" s="1"/>
  <c r="J47" i="7"/>
  <c r="F100" i="4"/>
  <c r="F54" i="8"/>
  <c r="F99" i="4" s="1"/>
  <c r="O100" i="4"/>
  <c r="O54" i="8"/>
  <c r="O99" i="4" s="1"/>
  <c r="R54" i="8"/>
  <c r="R99" i="4" s="1"/>
  <c r="R100" i="4"/>
  <c r="O47" i="7"/>
  <c r="P47" i="7"/>
  <c r="J101" i="4"/>
  <c r="J54" i="8"/>
  <c r="J99" i="4" s="1"/>
  <c r="B47" i="7"/>
  <c r="N47" i="7"/>
  <c r="R47" i="7"/>
  <c r="X129" i="4"/>
  <c r="X51" i="4"/>
  <c r="O129" i="4"/>
  <c r="O51" i="4"/>
  <c r="Y47" i="7"/>
  <c r="E129" i="4"/>
  <c r="E51" i="4"/>
  <c r="M129" i="4"/>
  <c r="M51" i="4"/>
  <c r="T129" i="4"/>
  <c r="T51" i="4"/>
  <c r="P129" i="4"/>
  <c r="P51" i="4"/>
  <c r="N129" i="4"/>
  <c r="N51" i="4"/>
  <c r="M47" i="7"/>
  <c r="F47" i="7"/>
  <c r="U129" i="4"/>
  <c r="U51" i="4"/>
  <c r="H129" i="4"/>
  <c r="H51" i="4"/>
  <c r="I47" i="7"/>
  <c r="H47" i="7"/>
  <c r="V129" i="4"/>
  <c r="V51" i="4"/>
  <c r="L47" i="7"/>
  <c r="K47" i="7"/>
  <c r="C47" i="7"/>
  <c r="E47" i="7"/>
  <c r="X47" i="7"/>
  <c r="T47" i="7"/>
  <c r="I44" i="5"/>
  <c r="I47" i="5"/>
  <c r="I43" i="5"/>
  <c r="I42" i="5"/>
  <c r="I46" i="5"/>
  <c r="I48" i="5"/>
  <c r="I45" i="5"/>
  <c r="O41" i="6"/>
  <c r="K46" i="5"/>
  <c r="K44" i="5"/>
  <c r="P5" i="5"/>
  <c r="P48" i="5"/>
  <c r="O48" i="5"/>
  <c r="O45" i="5"/>
  <c r="O46" i="5"/>
  <c r="O47" i="5"/>
  <c r="R43" i="5"/>
  <c r="R41" i="5" s="1"/>
  <c r="R45" i="5"/>
  <c r="R46" i="5"/>
  <c r="R47" i="5"/>
  <c r="B5" i="5"/>
  <c r="B48" i="5" s="1"/>
  <c r="F41" i="6"/>
  <c r="V44" i="5"/>
  <c r="V41" i="5" s="1"/>
  <c r="Q5" i="5"/>
  <c r="Q48" i="5"/>
  <c r="O42" i="5"/>
  <c r="O41" i="5" s="1"/>
  <c r="D46" i="5"/>
  <c r="D42" i="5"/>
  <c r="L44" i="5"/>
  <c r="L47" i="5"/>
  <c r="W5" i="5"/>
  <c r="W48" i="5"/>
  <c r="G48" i="5"/>
  <c r="G42" i="5"/>
  <c r="G43" i="5"/>
  <c r="G44" i="5"/>
  <c r="M43" i="5"/>
  <c r="M47" i="5"/>
  <c r="E5" i="5"/>
  <c r="E48" i="5" s="1"/>
  <c r="K42" i="5"/>
  <c r="K48" i="5"/>
  <c r="F5" i="5"/>
  <c r="G41" i="6"/>
  <c r="V43" i="5"/>
  <c r="G47" i="5"/>
  <c r="S47" i="7"/>
  <c r="T5" i="5"/>
  <c r="T48" i="5" s="1"/>
  <c r="O44" i="5"/>
  <c r="Q47" i="7"/>
  <c r="V46" i="5"/>
  <c r="G46" i="5"/>
  <c r="G41" i="5" s="1"/>
  <c r="L45" i="5"/>
  <c r="R44" i="5"/>
  <c r="C41" i="6"/>
  <c r="X5" i="5"/>
  <c r="X48" i="5"/>
  <c r="R42" i="5"/>
  <c r="O43" i="5"/>
  <c r="H48" i="5"/>
  <c r="H47" i="5"/>
  <c r="H42" i="5"/>
  <c r="H43" i="5"/>
  <c r="M45" i="5"/>
  <c r="J41" i="5"/>
  <c r="K43" i="5"/>
  <c r="S5" i="5"/>
  <c r="L48" i="5"/>
  <c r="L41" i="5" s="1"/>
  <c r="K45" i="5"/>
  <c r="D43" i="5"/>
  <c r="D41" i="5" s="1"/>
  <c r="V47" i="5"/>
  <c r="U46" i="5"/>
  <c r="U44" i="5"/>
  <c r="U41" i="5" s="1"/>
  <c r="V42" i="5"/>
  <c r="C43" i="5"/>
  <c r="C47" i="5"/>
  <c r="Y41" i="5"/>
  <c r="Y101" i="16"/>
  <c r="Y164" i="4" s="1"/>
  <c r="Y91" i="16"/>
  <c r="Y52" i="16"/>
  <c r="Y62" i="4"/>
  <c r="Y135" i="4" s="1"/>
  <c r="O79" i="16"/>
  <c r="O109" i="4"/>
  <c r="Q128" i="4"/>
  <c r="C128" i="4"/>
  <c r="M79" i="16"/>
  <c r="M109" i="4"/>
  <c r="D146" i="23"/>
  <c r="P165" i="23"/>
  <c r="L54" i="8"/>
  <c r="L99" i="4" s="1"/>
  <c r="L101" i="4"/>
  <c r="K54" i="8"/>
  <c r="K99" i="4" s="1"/>
  <c r="K101" i="4"/>
  <c r="O204" i="15"/>
  <c r="P75" i="12"/>
  <c r="P105" i="4"/>
  <c r="R75" i="12"/>
  <c r="R105" i="4"/>
  <c r="W178" i="19"/>
  <c r="L165" i="23"/>
  <c r="R59" i="20"/>
  <c r="R115" i="4"/>
  <c r="R79" i="20"/>
  <c r="R170" i="4" s="1"/>
  <c r="E204" i="15"/>
  <c r="H115" i="4"/>
  <c r="H79" i="20"/>
  <c r="H170" i="4" s="1"/>
  <c r="P128" i="4"/>
  <c r="C75" i="12"/>
  <c r="C105" i="4"/>
  <c r="G73" i="12"/>
  <c r="G107" i="4"/>
  <c r="G101" i="12"/>
  <c r="G162" i="4" s="1"/>
  <c r="G204" i="15"/>
  <c r="J75" i="12"/>
  <c r="J105" i="4"/>
  <c r="U79" i="16"/>
  <c r="U109" i="4"/>
  <c r="D115" i="4"/>
  <c r="D79" i="20"/>
  <c r="D170" i="4" s="1"/>
  <c r="O73" i="12"/>
  <c r="O107" i="4"/>
  <c r="O101" i="12"/>
  <c r="O162" i="4" s="1"/>
  <c r="G110" i="4"/>
  <c r="G102" i="16"/>
  <c r="G165" i="4" s="1"/>
  <c r="L59" i="20"/>
  <c r="L114" i="4"/>
  <c r="L78" i="20"/>
  <c r="L169" i="4" s="1"/>
  <c r="S134" i="4"/>
  <c r="S51" i="4"/>
  <c r="K134" i="4"/>
  <c r="K51" i="4"/>
  <c r="R165" i="23"/>
  <c r="I41" i="5"/>
  <c r="E107" i="4"/>
  <c r="E101" i="12"/>
  <c r="E162" i="4" s="1"/>
  <c r="B59" i="20"/>
  <c r="B115" i="4"/>
  <c r="B79" i="20"/>
  <c r="B170" i="4" s="1"/>
  <c r="H165" i="23"/>
  <c r="E79" i="16"/>
  <c r="E109" i="4"/>
  <c r="N75" i="12"/>
  <c r="N105" i="4"/>
  <c r="U54" i="8"/>
  <c r="U99" i="4" s="1"/>
  <c r="U101" i="4"/>
  <c r="D165" i="23"/>
  <c r="G128" i="4"/>
  <c r="G178" i="19"/>
  <c r="S75" i="12"/>
  <c r="S105" i="4"/>
  <c r="L146" i="23"/>
  <c r="X115" i="4"/>
  <c r="X79" i="20"/>
  <c r="X170" i="4" s="1"/>
  <c r="P146" i="23"/>
  <c r="Q101" i="16"/>
  <c r="Q164" i="4" s="1"/>
  <c r="Q91" i="16"/>
  <c r="Q52" i="16"/>
  <c r="Q62" i="4"/>
  <c r="Q135" i="4" s="1"/>
  <c r="M204" i="15"/>
  <c r="T115" i="4"/>
  <c r="T79" i="20"/>
  <c r="T170" i="4" s="1"/>
  <c r="U204" i="15"/>
  <c r="B75" i="12"/>
  <c r="B105" i="4"/>
  <c r="H75" i="12"/>
  <c r="H105" i="4"/>
  <c r="H59" i="20"/>
  <c r="H114" i="4"/>
  <c r="H78" i="20"/>
  <c r="H169" i="4" s="1"/>
  <c r="L134" i="4"/>
  <c r="L51" i="4"/>
  <c r="H107" i="4"/>
  <c r="H101" i="12"/>
  <c r="H162" i="4" s="1"/>
  <c r="G134" i="4"/>
  <c r="G51" i="4"/>
  <c r="Y54" i="8"/>
  <c r="Y99" i="4" s="1"/>
  <c r="Y101" i="4"/>
  <c r="P59" i="20"/>
  <c r="P114" i="4"/>
  <c r="P78" i="20"/>
  <c r="P169" i="4" s="1"/>
  <c r="W128" i="4"/>
  <c r="D54" i="8"/>
  <c r="D99" i="4" s="1"/>
  <c r="D101" i="4"/>
  <c r="T128" i="4"/>
  <c r="F75" i="12"/>
  <c r="F105" i="4"/>
  <c r="T165" i="23"/>
  <c r="W134" i="4"/>
  <c r="W51" i="4"/>
  <c r="I54" i="8"/>
  <c r="I99" i="4" s="1"/>
  <c r="I101" i="4"/>
  <c r="C134" i="4"/>
  <c r="C51" i="4"/>
  <c r="V75" i="12"/>
  <c r="V105" i="4"/>
  <c r="H204" i="15"/>
  <c r="J59" i="20"/>
  <c r="J115" i="4"/>
  <c r="J79" i="20"/>
  <c r="J170" i="4" s="1"/>
  <c r="S54" i="8"/>
  <c r="S99" i="4" s="1"/>
  <c r="S101" i="4"/>
  <c r="W204" i="15"/>
  <c r="X75" i="12"/>
  <c r="X105" i="4"/>
  <c r="N110" i="4"/>
  <c r="N79" i="16"/>
  <c r="N102" i="16"/>
  <c r="N165" i="4" s="1"/>
  <c r="E54" i="8"/>
  <c r="E99" i="4" s="1"/>
  <c r="E101" i="4"/>
  <c r="M107" i="4"/>
  <c r="M101" i="12"/>
  <c r="M162" i="4" s="1"/>
  <c r="H128" i="4"/>
  <c r="M54" i="8"/>
  <c r="M99" i="4" s="1"/>
  <c r="M101" i="4"/>
  <c r="C54" i="8"/>
  <c r="C101" i="4"/>
  <c r="C67" i="8"/>
  <c r="C156" i="4" s="1"/>
  <c r="K128" i="4"/>
  <c r="H146" i="23"/>
  <c r="T75" i="12"/>
  <c r="T105" i="4"/>
  <c r="J165" i="23"/>
  <c r="N178" i="19"/>
  <c r="O110" i="4"/>
  <c r="O102" i="16"/>
  <c r="O165" i="4" s="1"/>
  <c r="L75" i="12"/>
  <c r="L105" i="4"/>
  <c r="V110" i="4"/>
  <c r="V102" i="16"/>
  <c r="V165" i="4" s="1"/>
  <c r="V79" i="16"/>
  <c r="M41" i="5"/>
  <c r="T54" i="8"/>
  <c r="T99" i="4" s="1"/>
  <c r="T101" i="4"/>
  <c r="T59" i="20"/>
  <c r="T114" i="4"/>
  <c r="T78" i="20"/>
  <c r="T169" i="4" s="1"/>
  <c r="U107" i="4"/>
  <c r="U101" i="12"/>
  <c r="U162" i="4" s="1"/>
  <c r="U73" i="12"/>
  <c r="S128" i="4"/>
  <c r="K75" i="12"/>
  <c r="K105" i="4"/>
  <c r="F79" i="16"/>
  <c r="F110" i="4"/>
  <c r="F102" i="16"/>
  <c r="F165" i="4" s="1"/>
  <c r="X59" i="20"/>
  <c r="X114" i="4"/>
  <c r="X78" i="20"/>
  <c r="X169" i="4" s="1"/>
  <c r="O128" i="4"/>
  <c r="D75" i="12"/>
  <c r="D105" i="4"/>
  <c r="W73" i="12"/>
  <c r="W107" i="4"/>
  <c r="W101" i="12"/>
  <c r="W162" i="4" s="1"/>
  <c r="O178" i="19"/>
  <c r="X107" i="4"/>
  <c r="X101" i="12"/>
  <c r="X162" i="4" s="1"/>
  <c r="X204" i="15"/>
  <c r="B101" i="16"/>
  <c r="B164" i="4" s="1"/>
  <c r="B91" i="16"/>
  <c r="B52" i="16"/>
  <c r="B62" i="4"/>
  <c r="B135" i="4" s="1"/>
  <c r="V178" i="19"/>
  <c r="C41" i="5"/>
  <c r="R101" i="16"/>
  <c r="R164" i="4" s="1"/>
  <c r="R91" i="16"/>
  <c r="R52" i="16"/>
  <c r="R62" i="4"/>
  <c r="R135" i="4" s="1"/>
  <c r="I128" i="4"/>
  <c r="D59" i="20"/>
  <c r="D114" i="4"/>
  <c r="D78" i="20"/>
  <c r="D169" i="4" s="1"/>
  <c r="P115" i="4"/>
  <c r="P79" i="20"/>
  <c r="P170" i="4" s="1"/>
  <c r="Q54" i="8"/>
  <c r="Q99" i="4" s="1"/>
  <c r="Q101" i="4"/>
  <c r="F178" i="19"/>
  <c r="P107" i="4"/>
  <c r="P101" i="12"/>
  <c r="P162" i="4" s="1"/>
  <c r="P204" i="15"/>
  <c r="J101" i="16"/>
  <c r="J164" i="4" s="1"/>
  <c r="J91" i="16"/>
  <c r="J52" i="16"/>
  <c r="J62" i="4"/>
  <c r="J135" i="4" s="1"/>
  <c r="W110" i="4"/>
  <c r="W102" i="16"/>
  <c r="W165" i="4" s="1"/>
  <c r="G79" i="16"/>
  <c r="G109" i="4"/>
  <c r="L115" i="4"/>
  <c r="L79" i="20"/>
  <c r="L170" i="4" s="1"/>
  <c r="W79" i="16"/>
  <c r="W109" i="4"/>
  <c r="I101" i="16"/>
  <c r="I164" i="4" s="1"/>
  <c r="I91" i="16"/>
  <c r="I52" i="16"/>
  <c r="I62" i="4"/>
  <c r="I135" i="4" s="1"/>
  <c r="U112" i="4" l="1"/>
  <c r="U76" i="20"/>
  <c r="U167" i="4" s="1"/>
  <c r="M112" i="4"/>
  <c r="M76" i="20"/>
  <c r="M167" i="4" s="1"/>
  <c r="E112" i="4"/>
  <c r="E76" i="20"/>
  <c r="E167" i="4" s="1"/>
  <c r="O112" i="4"/>
  <c r="O76" i="20"/>
  <c r="O167" i="4" s="1"/>
  <c r="G112" i="4"/>
  <c r="G76" i="20"/>
  <c r="G167" i="4" s="1"/>
  <c r="W112" i="4"/>
  <c r="W76" i="20"/>
  <c r="W167" i="4" s="1"/>
  <c r="H108" i="4"/>
  <c r="H100" i="16"/>
  <c r="H163" i="4" s="1"/>
  <c r="D108" i="4"/>
  <c r="D100" i="16"/>
  <c r="D163" i="4" s="1"/>
  <c r="Y98" i="4"/>
  <c r="X108" i="4"/>
  <c r="X100" i="16"/>
  <c r="X163" i="4" s="1"/>
  <c r="K100" i="16"/>
  <c r="K163" i="4" s="1"/>
  <c r="K108" i="4"/>
  <c r="T108" i="4"/>
  <c r="T100" i="16"/>
  <c r="T163" i="4" s="1"/>
  <c r="L108" i="4"/>
  <c r="L100" i="16"/>
  <c r="L163" i="4" s="1"/>
  <c r="S108" i="4"/>
  <c r="S100" i="16"/>
  <c r="S163" i="4" s="1"/>
  <c r="Q102" i="4"/>
  <c r="Q98" i="4" s="1"/>
  <c r="Q96" i="12"/>
  <c r="Q157" i="4" s="1"/>
  <c r="E73" i="12"/>
  <c r="E102" i="4" s="1"/>
  <c r="I104" i="4"/>
  <c r="I73" i="12"/>
  <c r="M73" i="12"/>
  <c r="S44" i="5"/>
  <c r="S42" i="5"/>
  <c r="S43" i="5"/>
  <c r="S47" i="5"/>
  <c r="S46" i="5"/>
  <c r="S45" i="5"/>
  <c r="F42" i="5"/>
  <c r="F45" i="5"/>
  <c r="F46" i="5"/>
  <c r="F47" i="5"/>
  <c r="F43" i="5"/>
  <c r="F44" i="5"/>
  <c r="K41" i="5"/>
  <c r="T47" i="5"/>
  <c r="T45" i="5"/>
  <c r="T46" i="5"/>
  <c r="T42" i="5"/>
  <c r="T43" i="5"/>
  <c r="T44" i="5"/>
  <c r="P47" i="5"/>
  <c r="P45" i="5"/>
  <c r="P42" i="5"/>
  <c r="P43" i="5"/>
  <c r="P44" i="5"/>
  <c r="P46" i="5"/>
  <c r="F48" i="5"/>
  <c r="E44" i="5"/>
  <c r="E42" i="5"/>
  <c r="E43" i="5"/>
  <c r="E46" i="5"/>
  <c r="E45" i="5"/>
  <c r="E47" i="5"/>
  <c r="X46" i="5"/>
  <c r="X47" i="5"/>
  <c r="X42" i="5"/>
  <c r="X43" i="5"/>
  <c r="X44" i="5"/>
  <c r="X45" i="5"/>
  <c r="B42" i="5"/>
  <c r="B43" i="5"/>
  <c r="B44" i="5"/>
  <c r="B45" i="5"/>
  <c r="B46" i="5"/>
  <c r="B47" i="5"/>
  <c r="Q47" i="5"/>
  <c r="Q42" i="5"/>
  <c r="Q43" i="5"/>
  <c r="Q44" i="5"/>
  <c r="Q45" i="5"/>
  <c r="Q46" i="5"/>
  <c r="S48" i="5"/>
  <c r="H41" i="5"/>
  <c r="W42" i="5"/>
  <c r="W43" i="5"/>
  <c r="W44" i="5"/>
  <c r="W45" i="5"/>
  <c r="W46" i="5"/>
  <c r="W47" i="5"/>
  <c r="D112" i="4"/>
  <c r="D76" i="20"/>
  <c r="D167" i="4" s="1"/>
  <c r="V73" i="12"/>
  <c r="V104" i="4"/>
  <c r="T104" i="4"/>
  <c r="T73" i="12"/>
  <c r="G108" i="4"/>
  <c r="G100" i="16"/>
  <c r="G163" i="4" s="1"/>
  <c r="J89" i="16"/>
  <c r="D104" i="4"/>
  <c r="D73" i="12"/>
  <c r="L73" i="12"/>
  <c r="L104" i="4"/>
  <c r="N108" i="4"/>
  <c r="N100" i="16"/>
  <c r="N163" i="4" s="1"/>
  <c r="M108" i="4"/>
  <c r="M100" i="16"/>
  <c r="M163" i="4" s="1"/>
  <c r="I89" i="16"/>
  <c r="R89" i="16"/>
  <c r="T112" i="4"/>
  <c r="T76" i="20"/>
  <c r="C99" i="4"/>
  <c r="C65" i="8"/>
  <c r="C154" i="4" s="1"/>
  <c r="W108" i="4"/>
  <c r="W100" i="16"/>
  <c r="W163" i="4" s="1"/>
  <c r="F108" i="4"/>
  <c r="F100" i="16"/>
  <c r="F163" i="4" s="1"/>
  <c r="M102" i="4"/>
  <c r="M96" i="12"/>
  <c r="J112" i="4"/>
  <c r="J76" i="20"/>
  <c r="G102" i="4"/>
  <c r="G96" i="12"/>
  <c r="N104" i="4"/>
  <c r="N73" i="12"/>
  <c r="B112" i="4"/>
  <c r="B76" i="20"/>
  <c r="B167" i="4" s="1"/>
  <c r="Y100" i="16"/>
  <c r="Y163" i="4" s="1"/>
  <c r="Y61" i="4"/>
  <c r="P112" i="4"/>
  <c r="P76" i="20"/>
  <c r="S73" i="12"/>
  <c r="S104" i="4"/>
  <c r="U108" i="4"/>
  <c r="U100" i="16"/>
  <c r="U163" i="4" s="1"/>
  <c r="C73" i="12"/>
  <c r="C104" i="4"/>
  <c r="Y89" i="16"/>
  <c r="U102" i="4"/>
  <c r="U96" i="12"/>
  <c r="U157" i="4" s="1"/>
  <c r="K73" i="12"/>
  <c r="K104" i="4"/>
  <c r="X73" i="12"/>
  <c r="X104" i="4"/>
  <c r="V108" i="4"/>
  <c r="V100" i="16"/>
  <c r="F73" i="12"/>
  <c r="F104" i="4"/>
  <c r="H112" i="4"/>
  <c r="H76" i="20"/>
  <c r="R112" i="4"/>
  <c r="R76" i="20"/>
  <c r="W102" i="4"/>
  <c r="W96" i="12"/>
  <c r="W157" i="4" s="1"/>
  <c r="B73" i="12"/>
  <c r="B104" i="4"/>
  <c r="I100" i="16"/>
  <c r="I163" i="4" s="1"/>
  <c r="I61" i="4"/>
  <c r="R100" i="16"/>
  <c r="R163" i="4" s="1"/>
  <c r="R61" i="4"/>
  <c r="B100" i="16"/>
  <c r="B163" i="4" s="1"/>
  <c r="B61" i="4"/>
  <c r="X112" i="4"/>
  <c r="X76" i="20"/>
  <c r="J73" i="12"/>
  <c r="J104" i="4"/>
  <c r="R73" i="12"/>
  <c r="R104" i="4"/>
  <c r="H73" i="12"/>
  <c r="H104" i="4"/>
  <c r="Q100" i="16"/>
  <c r="Q163" i="4" s="1"/>
  <c r="Q61" i="4"/>
  <c r="E108" i="4"/>
  <c r="E100" i="16"/>
  <c r="E163" i="4" s="1"/>
  <c r="O102" i="4"/>
  <c r="O96" i="12"/>
  <c r="B89" i="16"/>
  <c r="J100" i="16"/>
  <c r="J163" i="4" s="1"/>
  <c r="J61" i="4"/>
  <c r="Q89" i="16"/>
  <c r="L112" i="4"/>
  <c r="L76" i="20"/>
  <c r="L167" i="4" s="1"/>
  <c r="P104" i="4"/>
  <c r="P73" i="12"/>
  <c r="O108" i="4"/>
  <c r="O100" i="16"/>
  <c r="O163" i="4" s="1"/>
  <c r="W98" i="4" l="1"/>
  <c r="G98" i="4"/>
  <c r="G153" i="4" s="1"/>
  <c r="M98" i="4"/>
  <c r="E98" i="4"/>
  <c r="U98" i="4"/>
  <c r="U153" i="4" s="1"/>
  <c r="I102" i="4"/>
  <c r="I98" i="4" s="1"/>
  <c r="I96" i="12"/>
  <c r="I157" i="4" s="1"/>
  <c r="E96" i="12"/>
  <c r="T41" i="5"/>
  <c r="F41" i="5"/>
  <c r="Q41" i="5"/>
  <c r="B41" i="5"/>
  <c r="W41" i="5"/>
  <c r="X41" i="5"/>
  <c r="E41" i="5"/>
  <c r="P41" i="5"/>
  <c r="S41" i="5"/>
  <c r="M153" i="4"/>
  <c r="E157" i="4"/>
  <c r="R167" i="4"/>
  <c r="W153" i="4"/>
  <c r="I134" i="4"/>
  <c r="I51" i="4"/>
  <c r="X102" i="4"/>
  <c r="X98" i="4" s="1"/>
  <c r="X96" i="12"/>
  <c r="X157" i="4" s="1"/>
  <c r="T102" i="4"/>
  <c r="T98" i="4" s="1"/>
  <c r="T96" i="12"/>
  <c r="T157" i="4" s="1"/>
  <c r="H102" i="4"/>
  <c r="H98" i="4" s="1"/>
  <c r="H96" i="12"/>
  <c r="H157" i="4" s="1"/>
  <c r="Y134" i="4"/>
  <c r="Y51" i="4"/>
  <c r="S102" i="4"/>
  <c r="S98" i="4" s="1"/>
  <c r="S96" i="12"/>
  <c r="S157" i="4" s="1"/>
  <c r="J167" i="4"/>
  <c r="K102" i="4"/>
  <c r="K98" i="4" s="1"/>
  <c r="K96" i="12"/>
  <c r="K157" i="4" s="1"/>
  <c r="F96" i="12"/>
  <c r="F157" i="4" s="1"/>
  <c r="F102" i="4"/>
  <c r="F98" i="4" s="1"/>
  <c r="C102" i="4"/>
  <c r="C96" i="12"/>
  <c r="C157" i="4" s="1"/>
  <c r="B102" i="4"/>
  <c r="B98" i="4" s="1"/>
  <c r="B96" i="12"/>
  <c r="B157" i="4" s="1"/>
  <c r="P167" i="4"/>
  <c r="M157" i="4"/>
  <c r="O98" i="4"/>
  <c r="G157" i="4"/>
  <c r="P102" i="4"/>
  <c r="P98" i="4" s="1"/>
  <c r="P96" i="12"/>
  <c r="P157" i="4" s="1"/>
  <c r="Q134" i="4"/>
  <c r="Q51" i="4"/>
  <c r="E153" i="4"/>
  <c r="N96" i="12"/>
  <c r="N157" i="4" s="1"/>
  <c r="N102" i="4"/>
  <c r="N98" i="4" s="1"/>
  <c r="L102" i="4"/>
  <c r="L98" i="4" s="1"/>
  <c r="L96" i="12"/>
  <c r="L157" i="4" s="1"/>
  <c r="V96" i="12"/>
  <c r="V157" i="4" s="1"/>
  <c r="V102" i="4"/>
  <c r="V98" i="4" s="1"/>
  <c r="R102" i="4"/>
  <c r="R98" i="4" s="1"/>
  <c r="R96" i="12"/>
  <c r="R157" i="4" s="1"/>
  <c r="B134" i="4"/>
  <c r="B51" i="4"/>
  <c r="H167" i="4"/>
  <c r="J134" i="4"/>
  <c r="J51" i="4"/>
  <c r="O157" i="4"/>
  <c r="R134" i="4"/>
  <c r="R51" i="4"/>
  <c r="V163" i="4"/>
  <c r="C98" i="4"/>
  <c r="T167" i="4"/>
  <c r="D102" i="4"/>
  <c r="D98" i="4" s="1"/>
  <c r="D96" i="12"/>
  <c r="D157" i="4" s="1"/>
  <c r="J96" i="12"/>
  <c r="J157" i="4" s="1"/>
  <c r="J102" i="4"/>
  <c r="J98" i="4" s="1"/>
  <c r="X167" i="4"/>
  <c r="D153" i="4" l="1"/>
  <c r="R153" i="4"/>
  <c r="L153" i="4"/>
  <c r="P153" i="4"/>
  <c r="B153" i="4"/>
  <c r="K153" i="4"/>
  <c r="S153" i="4"/>
  <c r="X153" i="4"/>
  <c r="T153" i="4"/>
  <c r="I153" i="4"/>
  <c r="V153" i="4"/>
  <c r="Q153" i="4"/>
  <c r="O153" i="4"/>
  <c r="F153" i="4"/>
  <c r="C153" i="4"/>
  <c r="J153" i="4"/>
  <c r="N153" i="4"/>
  <c r="Y153" i="4"/>
  <c r="H153" i="4"/>
</calcChain>
</file>

<file path=xl/sharedStrings.xml><?xml version="1.0" encoding="utf-8"?>
<sst xmlns="http://schemas.openxmlformats.org/spreadsheetml/2006/main" count="8364" uniqueCount="3249">
  <si>
    <t>JRC-IDEES-2023 - Integrated Database of the European Energy System</t>
  </si>
  <si>
    <t>Industrial sectors</t>
  </si>
  <si>
    <t>Prepared by JRC C.6</t>
  </si>
  <si>
    <t>v2023-1.00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</si>
  <si>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</si>
  <si>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</si>
  <si>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</si>
  <si>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</si>
  <si>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</si>
  <si>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</si>
  <si>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</si>
  <si>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Industrial sectors summary</t>
  </si>
  <si>
    <t>split of final energy consumption</t>
  </si>
  <si>
    <t>split of useful energy demand</t>
  </si>
  <si>
    <t>Iron and steel</t>
  </si>
  <si>
    <t>detailed split of final energy consumption</t>
  </si>
  <si>
    <t>detailed split of useful energy demand</t>
  </si>
  <si>
    <t>detailed split of CO2 emissions</t>
  </si>
  <si>
    <t>Non-ferrous metals</t>
  </si>
  <si>
    <t>Chemical industry</t>
  </si>
  <si>
    <t>Non-metallic mineral products</t>
  </si>
  <si>
    <t>Pulp, paper and printing</t>
  </si>
  <si>
    <t>Food, beverages and tobacco</t>
  </si>
  <si>
    <t>Transport equipment</t>
  </si>
  <si>
    <t>Machinery equipment</t>
  </si>
  <si>
    <t>Textiles and leather</t>
  </si>
  <si>
    <t>Wood and wood products</t>
  </si>
  <si>
    <t>Other industrial sectors</t>
  </si>
  <si>
    <t>Solids</t>
  </si>
  <si>
    <t>Liquids</t>
  </si>
  <si>
    <t>Refinery gas</t>
  </si>
  <si>
    <t>LPG</t>
  </si>
  <si>
    <t>Fuel oil</t>
  </si>
  <si>
    <t>Other liquids</t>
  </si>
  <si>
    <t>Gas</t>
  </si>
  <si>
    <t>Natural gas and biogas</t>
  </si>
  <si>
    <t>Derived gases</t>
  </si>
  <si>
    <t>RES and wastes</t>
  </si>
  <si>
    <t>Biomass and waste</t>
  </si>
  <si>
    <t>Distributed steam</t>
  </si>
  <si>
    <t>Electricity</t>
  </si>
  <si>
    <t>Hard coal and others</t>
  </si>
  <si>
    <t>Coke</t>
  </si>
  <si>
    <t>Integrated steelworks</t>
  </si>
  <si>
    <t>Electric arc</t>
  </si>
  <si>
    <t>Alumina production</t>
  </si>
  <si>
    <t>Aluminium - primary production</t>
  </si>
  <si>
    <t>Other non-ferrous metals</t>
  </si>
  <si>
    <t>Basic chemicals</t>
  </si>
  <si>
    <t>Other chemicals</t>
  </si>
  <si>
    <t>Pharmaceutical products etc.</t>
  </si>
  <si>
    <t>Cement</t>
  </si>
  <si>
    <t>Ceramics &amp; other NMM</t>
  </si>
  <si>
    <t>Glass production</t>
  </si>
  <si>
    <t>Pulp production</t>
  </si>
  <si>
    <t>Paper production</t>
  </si>
  <si>
    <t>Energy intensity (toe/physical output index)</t>
  </si>
  <si>
    <t>Value added (M€2023)</t>
  </si>
  <si>
    <t>Aluminium production</t>
  </si>
  <si>
    <t xml:space="preserve">Basic chemicals </t>
  </si>
  <si>
    <t xml:space="preserve">Glass production </t>
  </si>
  <si>
    <t xml:space="preserve">Paper production </t>
  </si>
  <si>
    <t>Printing and media reproduction</t>
  </si>
  <si>
    <t xml:space="preserve"> Food, beverages and tobacco</t>
  </si>
  <si>
    <t xml:space="preserve"> Transport equipment</t>
  </si>
  <si>
    <t xml:space="preserve"> Machinery equipment</t>
  </si>
  <si>
    <t xml:space="preserve"> Textiles and leather</t>
  </si>
  <si>
    <t xml:space="preserve"> Wood and wood products</t>
  </si>
  <si>
    <t xml:space="preserve"> Other industrial sectors</t>
  </si>
  <si>
    <t>Energy consumption (ktoe)</t>
  </si>
  <si>
    <t>by fuel (EUROSTAT DATA)</t>
  </si>
  <si>
    <t>Diesel oil (without biofuels)</t>
  </si>
  <si>
    <t>Gases</t>
  </si>
  <si>
    <t>Natural gas</t>
  </si>
  <si>
    <t>Biogas</t>
  </si>
  <si>
    <t>Liquid biofuels</t>
  </si>
  <si>
    <t>Solar</t>
  </si>
  <si>
    <t>Geothermal</t>
  </si>
  <si>
    <t>Ambient heat</t>
  </si>
  <si>
    <t>by sector</t>
  </si>
  <si>
    <t>Aluminium - secondary production</t>
  </si>
  <si>
    <t>Non-energy use (ktoe)</t>
  </si>
  <si>
    <t>Diesel oil</t>
  </si>
  <si>
    <t>Naphtha</t>
  </si>
  <si>
    <t>CO2 emissions (kt CO2)</t>
  </si>
  <si>
    <t>Solvent use and other process emissions</t>
  </si>
  <si>
    <t>Value added intensity (toe / M€2023)</t>
  </si>
  <si>
    <t>Emission intensity (kt of CO2 / ktoe)</t>
  </si>
  <si>
    <t>Basic chemicals  (kt of CO2 / ktoe energy)</t>
  </si>
  <si>
    <t>Detailed split of energy consumption (ktoe)</t>
  </si>
  <si>
    <t>All industrial sectors</t>
  </si>
  <si>
    <t>Lighting</t>
  </si>
  <si>
    <t>Air compressors</t>
  </si>
  <si>
    <t>Motor drives</t>
  </si>
  <si>
    <t>Fans and pumps</t>
  </si>
  <si>
    <t>Low-enthalpy heat</t>
  </si>
  <si>
    <t>Solar and geothermal</t>
  </si>
  <si>
    <t>Steam processes</t>
  </si>
  <si>
    <t>Other processes</t>
  </si>
  <si>
    <t>Market shares of energy uses (%)</t>
  </si>
  <si>
    <t>Detailed split of useful energy demand (ktoe)</t>
  </si>
  <si>
    <t>Market shares of useful energy demand (%)</t>
  </si>
  <si>
    <t>Code</t>
  </si>
  <si>
    <t>Detailed split of CO2 emissions (kt of CO2)</t>
  </si>
  <si>
    <t>Other energy use related</t>
  </si>
  <si>
    <t>Process emissions</t>
  </si>
  <si>
    <t>Iron and Steel</t>
  </si>
  <si>
    <t>Non-Ferrous Metals</t>
  </si>
  <si>
    <t>Chemical and Petrochemical</t>
  </si>
  <si>
    <t>Non-Metallic Minerals</t>
  </si>
  <si>
    <t>Solvent use and other process</t>
  </si>
  <si>
    <t>PROCESS_EMI.ktCO2.IE.NSI.TOTAL</t>
  </si>
  <si>
    <t>Market shares of CO2 emissions (%)</t>
  </si>
  <si>
    <t>VA.Meuro2023.IE.ISI.BF_BOF</t>
  </si>
  <si>
    <t>VA.Meuro2023.IE.ISI.EAF</t>
  </si>
  <si>
    <t>Physical output (kt steel)</t>
  </si>
  <si>
    <t>OUTPUT.kt.IE.ISI.BF_BOF</t>
  </si>
  <si>
    <t>OUTPUT.kt.IE.ISI.EAF</t>
  </si>
  <si>
    <t>Installed capacity (kt steel production)</t>
  </si>
  <si>
    <t>CAP.kt.IE.ISI.BF_BOF</t>
  </si>
  <si>
    <t>CAP.kt.IE.ISI.EAF</t>
  </si>
  <si>
    <t>Capacity investment (kt steel production)</t>
  </si>
  <si>
    <t>NEWCAP.kt.IE.ISI.BF_BOF</t>
  </si>
  <si>
    <t>NEWCAP.kt.IE.ISI.EAF</t>
  </si>
  <si>
    <t>Decommissioned capacity (kt steel production)</t>
  </si>
  <si>
    <t>Idle capacity (kt steel production)</t>
  </si>
  <si>
    <t>FEC.ktoe.IE.ISI.TOTAL.TOTAL.TOTAL.TOTAL</t>
  </si>
  <si>
    <t>FEC.ktoe.IE.ISI.TOTAL.TOTAL.TOTAL.NONCOKE_SOLIDS</t>
  </si>
  <si>
    <t>FEC.ktoe.IE.ISI.TOTAL.TOTAL.TOTAL.COKE</t>
  </si>
  <si>
    <t>FEC.ktoe.IE.ISI.TOTAL.TOTAL.TOTAL.RFG</t>
  </si>
  <si>
    <t>FEC.ktoe.IE.ISI.TOTAL.TOTAL.TOTAL.LPG</t>
  </si>
  <si>
    <t>FEC.ktoe.IE.ISI.TOTAL.TOTAL.TOTAL.DIESEL</t>
  </si>
  <si>
    <t>FEC.ktoe.IE.ISI.TOTAL.TOTAL.TOTAL.RFO</t>
  </si>
  <si>
    <t>FEC.ktoe.IE.ISI.TOTAL.TOTAL.TOTAL.OTHER</t>
  </si>
  <si>
    <t>FEC.ktoe.IE.ISI.TOTAL.TOTAL.TOTAL.NG</t>
  </si>
  <si>
    <t>FEC.ktoe.IE.ISI.TOTAL.TOTAL.TOTAL.DERIVED</t>
  </si>
  <si>
    <t>FEC.ktoe.IE.ISI.TOTAL.TOTAL.TOTAL.BIOMASS_WASTE</t>
  </si>
  <si>
    <t>FEC.ktoe.IE.ISI.TOTAL.TOTAL.TOTAL.BIOGAS</t>
  </si>
  <si>
    <t>FEC.ktoe.IE.ISI.TOTAL.TOTAL.TOTAL.LIQBIO</t>
  </si>
  <si>
    <t>FEC.ktoe.IE.ISI.TOTAL.TOTAL.TOTAL.SOLAR</t>
  </si>
  <si>
    <t>FEC.ktoe.IE.ISI.TOTAL.TOTAL.TOTAL.GEO</t>
  </si>
  <si>
    <t>FEC.ktoe.IE.ISI.TOTAL.TOTAL.TOTAL.AMBIENT</t>
  </si>
  <si>
    <t>FEC.ktoe.IE.ISI.TOTAL.TOTAL.TOTAL.STEAM_DISTR</t>
  </si>
  <si>
    <t>FEC.ktoe.IE.ISI.TOTAL.TOTAL.TOTAL.ELEC</t>
  </si>
  <si>
    <t>by subsector (calibration output)</t>
  </si>
  <si>
    <t>energy use related</t>
  </si>
  <si>
    <t>process emissions</t>
  </si>
  <si>
    <t>Value added intensity (VA in €2015/t of output)</t>
  </si>
  <si>
    <t>Energy intensity (toe/t of output)</t>
  </si>
  <si>
    <t>Useful energy demand intensity (toe useful/t of output)</t>
  </si>
  <si>
    <t>Integrated steelworks (including process emissions)</t>
  </si>
  <si>
    <t>Electric arc (including process emissions)</t>
  </si>
  <si>
    <t>Detailed split of energy consumption by subsector (ktoe)</t>
  </si>
  <si>
    <t>FEC.ktoe.IE.ISI.BF_BOF.TOTAL.TOTAL.TOTAL</t>
  </si>
  <si>
    <t>FEC.ktoe.IE.ISI.BF_BOF.LIGHT.GENERIC.ELEC</t>
  </si>
  <si>
    <t>FEC.ktoe.IE.ISI.BF_BOF.AIRCOMP.GENERIC.ELEC</t>
  </si>
  <si>
    <t>FEC.ktoe.IE.ISI.BF_BOF.MOTOR.GENERIC.ELEC</t>
  </si>
  <si>
    <t>FEC.ktoe.IE.ISI.BF_BOF.FANS.GENERIC.ELEC</t>
  </si>
  <si>
    <t>FEC.ktoe.IE.ISI.BF_BOF.LOW_ENTH.TOTAL.TOTAL</t>
  </si>
  <si>
    <t>Diesel oil and liquid biofuels</t>
  </si>
  <si>
    <t>FEC.ktoe.IE.ISI.BF_BOF.LOW_ENTH.THERM.DIESEL_LIQBIO</t>
  </si>
  <si>
    <t>FEC.ktoe.IE.ISI.BF_BOF.LOW_ENTH.THERM.NG_BIOGAS</t>
  </si>
  <si>
    <t>FEC.ktoe.IE.ISI.BF_BOF.LOW_ENTH.THERM.SOLAR_GEO</t>
  </si>
  <si>
    <t>FEC.ktoe.IE.ISI.BF_BOF.LOW_ENTH.HP.AMBIENT</t>
  </si>
  <si>
    <t>FEC.ktoe.IE.ISI.BF_BOF.LOW_ENTH.THERM.ELEC</t>
  </si>
  <si>
    <t>Steel: Sinter/Pellet-making</t>
  </si>
  <si>
    <t>FEC.ktoe.IE.ISI.BF_BOF.SINTERING.TOTAL.TOTAL</t>
  </si>
  <si>
    <t>FEC.ktoe.IE.ISI.BF_BOF.SINTERING.THERM.NONCOKE_SOLIDS</t>
  </si>
  <si>
    <t>FEC.ktoe.IE.ISI.BF_BOF.SINTERING.THERM.RFO</t>
  </si>
  <si>
    <t>FEC.ktoe.IE.ISI.BF_BOF.SINTERING.THERM.NG_BIOGAS</t>
  </si>
  <si>
    <t>FEC.ktoe.IE.ISI.BF_BOF.SINTERING.THERM.DERIVED</t>
  </si>
  <si>
    <t>FEC.ktoe.IE.ISI.BF_BOF.SINTERING.THERM.ELEC</t>
  </si>
  <si>
    <t>Steel: Blast /Basic oxygen furnace</t>
  </si>
  <si>
    <t>FEC.ktoe.IE.ISI.BF_BOF.BLAST_FURNACE.TOTAL.TOTAL</t>
  </si>
  <si>
    <t>FEC.ktoe.IE.ISI.BF_BOF.BLAST_FURNACE.THERM.NONCOKE_SOLIDS</t>
  </si>
  <si>
    <t>FEC.ktoe.IE.ISI.BF_BOF.BLAST_FURNACE.THERM.COKE</t>
  </si>
  <si>
    <t>FEC.ktoe.IE.ISI.BF_BOF.BLAST_FURNACE.THERM.RFO</t>
  </si>
  <si>
    <t>FEC.ktoe.IE.ISI.BF_BOF.BLAST_FURNACE.THERM.NG_BIOGAS</t>
  </si>
  <si>
    <t>FEC.ktoe.IE.ISI.BF_BOF.BLAST_FURNACE.THERM.DERIVED</t>
  </si>
  <si>
    <t>Steel: Furnaces, refining and rolling</t>
  </si>
  <si>
    <t>FEC.ktoe.IE.ISI.BF_BOF.REFINING.TOTAL.TOTAL</t>
  </si>
  <si>
    <t>Steel: Furnaces, refining and rolling - Thermal</t>
  </si>
  <si>
    <t>FEC.ktoe.IE.ISI.BF_BOF.REFINING.THERM.TOTAL</t>
  </si>
  <si>
    <t>FEC.ktoe.IE.ISI.BF_BOF.REFINING.THERM.LPG</t>
  </si>
  <si>
    <t>FEC.ktoe.IE.ISI.BF_BOF.REFINING.THERM.DIESEL_LIQBIO</t>
  </si>
  <si>
    <t>FEC.ktoe.IE.ISI.BF_BOF.REFINING.THERM.RFO</t>
  </si>
  <si>
    <t>FEC.ktoe.IE.ISI.BF_BOF.REFINING.THERM.NG_BIOGAS</t>
  </si>
  <si>
    <t>Steel: Furnaces, refining and rolling - Electric</t>
  </si>
  <si>
    <t>FEC.ktoe.IE.ISI.BF_BOF.REFINING.ELEC.ELEC</t>
  </si>
  <si>
    <t>Steel: Product finishing</t>
  </si>
  <si>
    <t>Steel: Product finishing - Thermal</t>
  </si>
  <si>
    <t>FEC.ktoe.IE.ISI.BF_BOF.FINISHING.THERM.TOTAL</t>
  </si>
  <si>
    <t>FEC.ktoe.IE.ISI.BF_BOF.FINISHING.THERM.LPG</t>
  </si>
  <si>
    <t>FEC.ktoe.IE.ISI.BF_BOF.FINISHING.THERM.DIESEL_LIQBIO</t>
  </si>
  <si>
    <t>FEC.ktoe.IE.ISI.BF_BOF.FINISHING.THERM.NG_BIOGAS</t>
  </si>
  <si>
    <t>Steel: Product finishing - Steam</t>
  </si>
  <si>
    <t>FEC.ktoe.IE.ISI.BF_BOF.FINISHING_STEAM.TOTAL.TOTAL</t>
  </si>
  <si>
    <t>FEC.ktoe.IE.ISI.BF_BOF.FINISHING_STEAM.STEAM.NONCOKE_SOLIDS</t>
  </si>
  <si>
    <t>FEC.ktoe.IE.ISI.BF_BOF.FINISHING_STEAM.STEAM.RFG</t>
  </si>
  <si>
    <t>FEC.ktoe.IE.ISI.BF_BOF.FINISHING_STEAM.STEAM.LPG</t>
  </si>
  <si>
    <t>FEC.ktoe.IE.ISI.BF_BOF.FINISHING_STEAM.STEAM.DIESEL_LIQBIO</t>
  </si>
  <si>
    <t>FEC.ktoe.IE.ISI.BF_BOF.FINISHING_STEAM.STEAM.RFO</t>
  </si>
  <si>
    <t>FEC.ktoe.IE.ISI.BF_BOF.FINISHING_STEAM.STEAM.OTHER</t>
  </si>
  <si>
    <t>FEC.ktoe.IE.ISI.BF_BOF.FINISHING_STEAM.STEAM.NG_BIOGAS</t>
  </si>
  <si>
    <t>FEC.ktoe.IE.ISI.BF_BOF.FINISHING_STEAM.STEAM.DERIVED</t>
  </si>
  <si>
    <t>FEC.ktoe.IE.ISI.BF_BOF.FINISHING_STEAM.STEAM.BIOMASS_WASTE</t>
  </si>
  <si>
    <t>FEC.ktoe.IE.ISI.BF_BOF.FINISHING_STEAM.STEAM.STEAM_DISTR</t>
  </si>
  <si>
    <t>Steel: Product finishing - Electric</t>
  </si>
  <si>
    <t>FEC.ktoe.IE.ISI.BF_BOF.FINISHING.ELEC.ELEC</t>
  </si>
  <si>
    <t>FEC.ktoe.IE.ISI.EAF.TOTAL.TOTAL.TOTAL</t>
  </si>
  <si>
    <t>FEC.ktoe.IE.ISI.EAF.LIGHT.GENERIC.ELEC</t>
  </si>
  <si>
    <t>FEC.ktoe.IE.ISI.EAF.AIRCOMP.GENERIC.ELEC</t>
  </si>
  <si>
    <t>FEC.ktoe.IE.ISI.EAF.MOTOR.GENERIC.ELEC</t>
  </si>
  <si>
    <t>FEC.ktoe.IE.ISI.EAF.FANS.GENERIC.ELEC</t>
  </si>
  <si>
    <t>FEC.ktoe.IE.ISI.EAF.LOW_ENTH.TOTAL.TOTAL</t>
  </si>
  <si>
    <t>FEC.ktoe.IE.ISI.EAF.LOW_ENTH.THERM.DIESEL_LIQBIO</t>
  </si>
  <si>
    <t>FEC.ktoe.IE.ISI.EAF.LOW_ENTH.THERM.NG_BIOGAS</t>
  </si>
  <si>
    <t>FEC.ktoe.IE.ISI.EAF.LOW_ENTH.THERM.SOLAR_GEO</t>
  </si>
  <si>
    <t>FEC.ktoe.IE.ISI.EAF.LOW_ENTH.HP.AMBIENT</t>
  </si>
  <si>
    <t>FEC.ktoe.IE.ISI.EAF.LOW_ENTH.THERM.ELEC</t>
  </si>
  <si>
    <t>Steel: Smelters</t>
  </si>
  <si>
    <t>FEC.ktoe.IE.ISI.EAF.SMELTING.TOTAL.TOTAL</t>
  </si>
  <si>
    <t>FEC.ktoe.IE.ISI.EAF.SMELTING.THERM.NONCOKE_SOLIDS</t>
  </si>
  <si>
    <t>FEC.ktoe.IE.ISI.EAF.SMELTING.THERM.RFO</t>
  </si>
  <si>
    <t>FEC.ktoe.IE.ISI.EAF.SMELTING.THERM.NG_BIOGAS</t>
  </si>
  <si>
    <t>FEC.ktoe.IE.ISI.EAF.SMELTING.THERM.DERIVED</t>
  </si>
  <si>
    <t>Steel: Electric arc</t>
  </si>
  <si>
    <t>FEC.ktoe.IE.ISI.EAF.ARC_FURNACE.ELEC.ELEC</t>
  </si>
  <si>
    <t>FEC.ktoe.IE.ISI.EAF.REFINING.TOTAL.TOTAL</t>
  </si>
  <si>
    <t>FEC.ktoe.IE.ISI.EAF.REFINING.THERM.TOTAL</t>
  </si>
  <si>
    <t>FEC.ktoe.IE.ISI.EAF.REFINING.THERM.LPG</t>
  </si>
  <si>
    <t>FEC.ktoe.IE.ISI.EAF.REFINING.THERM.DIESEL_LIQBIO</t>
  </si>
  <si>
    <t>FEC.ktoe.IE.ISI.EAF.REFINING.THERM.RFO</t>
  </si>
  <si>
    <t>FEC.ktoe.IE.ISI.EAF.REFINING.THERM.NG_BIOGAS</t>
  </si>
  <si>
    <t>FEC.ktoe.IE.ISI.EAF.REFINING.ELEC.ELEC</t>
  </si>
  <si>
    <t>FEC.ktoe.IE.ISI.EAF.FINISHING.THERM.TOTAL</t>
  </si>
  <si>
    <t>FEC.ktoe.IE.ISI.EAF.FINISHING.THERM.LPG</t>
  </si>
  <si>
    <t>FEC.ktoe.IE.ISI.EAF.FINISHING.THERM.DIESEL_LIQBIO</t>
  </si>
  <si>
    <t>FEC.ktoe.IE.ISI.EAF.FINISHING.THERM.NG_BIOGAS</t>
  </si>
  <si>
    <t>FEC.ktoe.IE.ISI.EAF.FINISHING_STEAM.TOTAL.TOTAL</t>
  </si>
  <si>
    <t>FEC.ktoe.IE.ISI.EAF.FINISHING_STEAM.STEAM.NONCOKE_SOLIDS</t>
  </si>
  <si>
    <t>FEC.ktoe.IE.ISI.EAF.FINISHING_STEAM.STEAM.RFG</t>
  </si>
  <si>
    <t>FEC.ktoe.IE.ISI.EAF.FINISHING_STEAM.STEAM.LPG</t>
  </si>
  <si>
    <t>FEC.ktoe.IE.ISI.EAF.FINISHING_STEAM.STEAM.DIESEL_LIQBIO</t>
  </si>
  <si>
    <t>FEC.ktoe.IE.ISI.EAF.FINISHING_STEAM.STEAM.RFO</t>
  </si>
  <si>
    <t>FEC.ktoe.IE.ISI.EAF.FINISHING_STEAM.STEAM.OTHER</t>
  </si>
  <si>
    <t>FEC.ktoe.IE.ISI.EAF.FINISHING_STEAM.STEAM.NG_BIOGAS</t>
  </si>
  <si>
    <t>FEC.ktoe.IE.ISI.EAF.FINISHING_STEAM.STEAM.DERIVED</t>
  </si>
  <si>
    <t>FEC.ktoe.IE.ISI.EAF.FINISHING_STEAM.STEAM.BIOMASS_WASTE</t>
  </si>
  <si>
    <t>FEC.ktoe.IE.ISI.EAF.FINISHING_STEAM.STEAM.STEAM_DISTR</t>
  </si>
  <si>
    <t>FEC.ktoe.IE.ISI.EAF.FINISHING.ELEC.ELEC</t>
  </si>
  <si>
    <t>Market shares of energy uses by subsector (%)</t>
  </si>
  <si>
    <t>Energy intensity (kgoe per t of output)</t>
  </si>
  <si>
    <t>Detailed split of useful energy demand by subsector (ktoe)</t>
  </si>
  <si>
    <t>UED.ktoe.IE.ISI.BF_BOF.TOTAL.TOTAL.TOTAL</t>
  </si>
  <si>
    <t>UED.ktoe.IE.ISI.BF_BOF.LIGHT.GENERIC.ELEC</t>
  </si>
  <si>
    <t>UED.ktoe.IE.ISI.BF_BOF.AIRCOMP.GENERIC.ELEC</t>
  </si>
  <si>
    <t>UED.ktoe.IE.ISI.BF_BOF.MOTOR.GENERIC.ELEC</t>
  </si>
  <si>
    <t>UED.ktoe.IE.ISI.BF_BOF.FANS.GENERIC.ELEC</t>
  </si>
  <si>
    <t>UED.ktoe.IE.ISI.BF_BOF.LOW_ENTH.TOTAL.TOTAL</t>
  </si>
  <si>
    <t>UED.ktoe.IE.ISI.BF_BOF.LOW_ENTH.THERM.DIESEL_LIQBIO</t>
  </si>
  <si>
    <t>UED.ktoe.IE.ISI.BF_BOF.LOW_ENTH.THERM.NG_BIOGAS</t>
  </si>
  <si>
    <t>UED.ktoe.IE.ISI.BF_BOF.LOW_ENTH.THERM.SOLAR_GEO</t>
  </si>
  <si>
    <t>UED.ktoe.IE.ISI.BF_BOF.LOW_ENTH.HP.AMBIENT</t>
  </si>
  <si>
    <t>UED.ktoe.IE.ISI.BF_BOF.LOW_ENTH.THERM.ELEC</t>
  </si>
  <si>
    <t>UED.ktoe.IE.ISI.BF_BOF.SINTERING.TOTAL.TOTAL</t>
  </si>
  <si>
    <t>UED.ktoe.IE.ISI.BF_BOF.SINTERING.THERM.NONCOKE_SOLIDS</t>
  </si>
  <si>
    <t>UED.ktoe.IE.ISI.BF_BOF.SINTERING.THERM.RFO</t>
  </si>
  <si>
    <t>UED.ktoe.IE.ISI.BF_BOF.SINTERING.THERM.NG_BIOGAS</t>
  </si>
  <si>
    <t>UED.ktoe.IE.ISI.BF_BOF.SINTERING.THERM.DERIVED</t>
  </si>
  <si>
    <t>UED.ktoe.IE.ISI.BF_BOF.SINTERING.THERM.ELEC</t>
  </si>
  <si>
    <t>UED.ktoe.IE.ISI.BF_BOF.BLAST_FURNACE.TOTAL.TOTAL</t>
  </si>
  <si>
    <t>UED.ktoe.IE.ISI.BF_BOF.BLAST_FURNACE.THERM.NONCOKE_SOLIDS</t>
  </si>
  <si>
    <t>UED.ktoe.IE.ISI.BF_BOF.BLAST_FURNACE.THERM.COKE</t>
  </si>
  <si>
    <t>UED.ktoe.IE.ISI.BF_BOF.BLAST_FURNACE.THERM.RFO</t>
  </si>
  <si>
    <t>UED.ktoe.IE.ISI.BF_BOF.BLAST_FURNACE.THERM.NG_BIOGAS</t>
  </si>
  <si>
    <t>UED.ktoe.IE.ISI.BF_BOF.BLAST_FURNACE.THERM.DERIVED</t>
  </si>
  <si>
    <t>UED.ktoe.IE.ISI.BF_BOF.REFINING.TOTAL.TOTAL</t>
  </si>
  <si>
    <t>UED.ktoe.IE.ISI.BF_BOF.REFINING.THERM.TOTAL</t>
  </si>
  <si>
    <t>UED.ktoe.IE.ISI.BF_BOF.REFINING.THERM.LPG</t>
  </si>
  <si>
    <t>UED.ktoe.IE.ISI.BF_BOF.REFINING.THERM.DIESEL_LIQBIO</t>
  </si>
  <si>
    <t>UED.ktoe.IE.ISI.BF_BOF.REFINING.THERM.RFO</t>
  </si>
  <si>
    <t>UED.ktoe.IE.ISI.BF_BOF.REFINING.THERM.NG_BIOGAS</t>
  </si>
  <si>
    <t>UED.ktoe.IE.ISI.BF_BOF.REFINING.ELEC.ELEC</t>
  </si>
  <si>
    <t>UED.ktoe.IE.ISI.BF_BOF.FINISHING.THERM.TOTAL</t>
  </si>
  <si>
    <t>UED.ktoe.IE.ISI.BF_BOF.FINISHING.THERM.LPG</t>
  </si>
  <si>
    <t>UED.ktoe.IE.ISI.BF_BOF.FINISHING.THERM.DIESEL_LIQBIO</t>
  </si>
  <si>
    <t>UED.ktoe.IE.ISI.BF_BOF.FINISHING.THERM.NG_BIOGAS</t>
  </si>
  <si>
    <t>UED.ktoe.IE.ISI.BF_BOF.FINISHING_STEAM.TOTAL.TOTAL</t>
  </si>
  <si>
    <t>UED.ktoe.IE.ISI.BF_BOF.FINISHING_STEAM.STEAM.NONCOKE_SOLIDS</t>
  </si>
  <si>
    <t>UED.ktoe.IE.ISI.BF_BOF.FINISHING_STEAM.STEAM.RFG</t>
  </si>
  <si>
    <t>UED.ktoe.IE.ISI.BF_BOF.FINISHING_STEAM.STEAM.LPG</t>
  </si>
  <si>
    <t>UED.ktoe.IE.ISI.BF_BOF.FINISHING_STEAM.STEAM.DIESEL_LIQBIO</t>
  </si>
  <si>
    <t>UED.ktoe.IE.ISI.BF_BOF.FINISHING_STEAM.STEAM.RFO</t>
  </si>
  <si>
    <t>UED.ktoe.IE.ISI.BF_BOF.FINISHING_STEAM.STEAM.OTHER</t>
  </si>
  <si>
    <t>UED.ktoe.IE.ISI.BF_BOF.FINISHING_STEAM.STEAM.NG_BIOGAS</t>
  </si>
  <si>
    <t>UED.ktoe.IE.ISI.BF_BOF.FINISHING_STEAM.STEAM.DERIVED</t>
  </si>
  <si>
    <t>UED.ktoe.IE.ISI.BF_BOF.FINISHING_STEAM.STEAM.BIOMASS_WASTE</t>
  </si>
  <si>
    <t>UED.ktoe.IE.ISI.BF_BOF.FINISHING_STEAM.STEAM.STEAM_DISTR</t>
  </si>
  <si>
    <t>UED.ktoe.IE.ISI.BF_BOF.FINISHING.ELEC.ELEC</t>
  </si>
  <si>
    <t>UED.ktoe.IE.ISI.EAF.TOTAL.TOTAL.TOTAL</t>
  </si>
  <si>
    <t>UED.ktoe.IE.ISI.EAF.LIGHT.GENERIC.ELEC</t>
  </si>
  <si>
    <t>UED.ktoe.IE.ISI.EAF.AIRCOMP.GENERIC.ELEC</t>
  </si>
  <si>
    <t>UED.ktoe.IE.ISI.EAF.MOTOR.GENERIC.ELEC</t>
  </si>
  <si>
    <t>UED.ktoe.IE.ISI.EAF.FANS.GENERIC.ELEC</t>
  </si>
  <si>
    <t>UED.ktoe.IE.ISI.EAF.LOW_ENTH.TOTAL.TOTAL</t>
  </si>
  <si>
    <t>UED.ktoe.IE.ISI.EAF.LOW_ENTH.THERM.DIESEL_LIQBIO</t>
  </si>
  <si>
    <t>UED.ktoe.IE.ISI.EAF.LOW_ENTH.THERM.NG_BIOGAS</t>
  </si>
  <si>
    <t>UED.ktoe.IE.ISI.EAF.LOW_ENTH.THERM.SOLAR_GEO</t>
  </si>
  <si>
    <t>UED.ktoe.IE.ISI.EAF.LOW_ENTH.HP.AMBIENT</t>
  </si>
  <si>
    <t>UED.ktoe.IE.ISI.EAF.LOW_ENTH.THERM.ELEC</t>
  </si>
  <si>
    <t>UED.ktoe.IE.ISI.EAF.SMELTING.TOTAL.TOTAL</t>
  </si>
  <si>
    <t>UED.ktoe.IE.ISI.EAF.SMELTING.THERM.NONCOKE_SOLIDS</t>
  </si>
  <si>
    <t>UED.ktoe.IE.ISI.EAF.SMELTING.THERM.RFO</t>
  </si>
  <si>
    <t>UED.ktoe.IE.ISI.EAF.SMELTING.THERM.NG_BIOGAS</t>
  </si>
  <si>
    <t>UED.ktoe.IE.ISI.EAF.SMELTING.THERM.DERIVED</t>
  </si>
  <si>
    <t>UED.ktoe.IE.ISI.EAF.ARC_FURNACE.ELEC.ELEC</t>
  </si>
  <si>
    <t>UED.ktoe.IE.ISI.EAF.REFINING.TOTAL.TOTAL</t>
  </si>
  <si>
    <t>UED.ktoe.IE.ISI.EAF.REFINING.THERM.TOTAL</t>
  </si>
  <si>
    <t>UED.ktoe.IE.ISI.EAF.REFINING.THERM.LPG</t>
  </si>
  <si>
    <t>UED.ktoe.IE.ISI.EAF.REFINING.THERM.DIESEL_LIQBIO</t>
  </si>
  <si>
    <t>UED.ktoe.IE.ISI.EAF.REFINING.THERM.RFO</t>
  </si>
  <si>
    <t>UED.ktoe.IE.ISI.EAF.REFINING.THERM.NG_BIOGAS</t>
  </si>
  <si>
    <t>UED.ktoe.IE.ISI.EAF.REFINING.ELEC.ELEC</t>
  </si>
  <si>
    <t>UED.ktoe.IE.ISI.EAF.FINISHING.THERM.TOTAL</t>
  </si>
  <si>
    <t>UED.ktoe.IE.ISI.EAF.FINISHING.THERM.LPG</t>
  </si>
  <si>
    <t>UED.ktoe.IE.ISI.EAF.FINISHING.THERM.DIESEL_LIQBIO</t>
  </si>
  <si>
    <t>UED.ktoe.IE.ISI.EAF.FINISHING.THERM.NG_BIOGAS</t>
  </si>
  <si>
    <t>UED.ktoe.IE.ISI.EAF.FINISHING_STEAM.TOTAL.TOTAL</t>
  </si>
  <si>
    <t>UED.ktoe.IE.ISI.EAF.FINISHING_STEAM.STEAM.NONCOKE_SOLIDS</t>
  </si>
  <si>
    <t>UED.ktoe.IE.ISI.EAF.FINISHING_STEAM.STEAM.RFG</t>
  </si>
  <si>
    <t>UED.ktoe.IE.ISI.EAF.FINISHING_STEAM.STEAM.LPG</t>
  </si>
  <si>
    <t>UED.ktoe.IE.ISI.EAF.FINISHING_STEAM.STEAM.DIESEL_LIQBIO</t>
  </si>
  <si>
    <t>UED.ktoe.IE.ISI.EAF.FINISHING_STEAM.STEAM.RFO</t>
  </si>
  <si>
    <t>UED.ktoe.IE.ISI.EAF.FINISHING_STEAM.STEAM.OTHER</t>
  </si>
  <si>
    <t>UED.ktoe.IE.ISI.EAF.FINISHING_STEAM.STEAM.NG_BIOGAS</t>
  </si>
  <si>
    <t>UED.ktoe.IE.ISI.EAF.FINISHING_STEAM.STEAM.DERIVED</t>
  </si>
  <si>
    <t>UED.ktoe.IE.ISI.EAF.FINISHING_STEAM.STEAM.BIOMASS_WASTE</t>
  </si>
  <si>
    <t>UED.ktoe.IE.ISI.EAF.FINISHING_STEAM.STEAM.STEAM_DISTR</t>
  </si>
  <si>
    <t>UED.ktoe.IE.ISI.EAF.FINISHING.ELEC.ELEC</t>
  </si>
  <si>
    <t>Market shares of useful energy demand by subsector (%)</t>
  </si>
  <si>
    <t>Ratio of useful energy demand to final energy consumption (system efficiency indicator)</t>
  </si>
  <si>
    <t>Detailed split of CO2 emissions by subsector (kt of CO2)</t>
  </si>
  <si>
    <t>FUEL_EMI.ktCO2.IE.ISI.BF_BOF.LIGHT.GENERIC.ELEC</t>
  </si>
  <si>
    <t>FUEL_EMI.ktCO2.IE.ISI.BF_BOF.AIRCOMP.GENERIC.ELEC</t>
  </si>
  <si>
    <t>FUEL_EMI.ktCO2.IE.ISI.BF_BOF.MOTOR.GENERIC.ELEC</t>
  </si>
  <si>
    <t>FUEL_EMI.ktCO2.IE.ISI.BF_BOF.FANS.GENERIC.ELEC</t>
  </si>
  <si>
    <t>FUEL_EMI.ktCO2.IE.ISI.BF_BOF.LOW_ENTH.TOTAL.TOTAL</t>
  </si>
  <si>
    <t>FUEL_EMI.ktCO2.IE.ISI.BF_BOF.LOW_ENTH.THERM.DIESEL_LIQBIO</t>
  </si>
  <si>
    <t>FUEL_EMI.ktCO2.IE.ISI.BF_BOF.LOW_ENTH.THERM.NG_BIOGAS</t>
  </si>
  <si>
    <t>FUEL_EMI.ktCO2.IE.ISI.BF_BOF.LOW_ENTH.THERM.SOLAR_GEO</t>
  </si>
  <si>
    <t>FUEL_EMI.ktCO2.IE.ISI.BF_BOF.LOW_ENTH.HP.AMBIENT</t>
  </si>
  <si>
    <t>FUEL_EMI.ktCO2.IE.ISI.BF_BOF.LOW_ENTH.THERM.ELEC</t>
  </si>
  <si>
    <t>FUEL_EMI.ktCO2.IE.ISI.BF_BOF.SINTERING.TOTAL.TOTAL</t>
  </si>
  <si>
    <t>FUEL_EMI.ktCO2.IE.ISI.BF_BOF.SINTERING.THERM.NONCOKE_SOLIDS</t>
  </si>
  <si>
    <t>FUEL_EMI.ktCO2.IE.ISI.BF_BOF.SINTERING.THERM.RFO</t>
  </si>
  <si>
    <t>FUEL_EMI.ktCO2.IE.ISI.BF_BOF.SINTERING.THERM.NG_BIOGAS</t>
  </si>
  <si>
    <t>FUEL_EMI.ktCO2.IE.ISI.BF_BOF.SINTERING.THERM.DERIVED</t>
  </si>
  <si>
    <t>FUEL_EMI.ktCO2.IE.ISI.BF_BOF.SINTERING.THERM.ELEC</t>
  </si>
  <si>
    <t>FUEL_EMI.ktCO2.IE.ISI.BF_BOF.BLAST_FURNACE.TOTAL.TOTAL</t>
  </si>
  <si>
    <t>FUEL_EMI.ktCO2.IE.ISI.BF_BOF.BLAST_FURNACE.THERM.NONCOKE_SOLIDS</t>
  </si>
  <si>
    <t>FUEL_EMI.ktCO2.IE.ISI.BF_BOF.BLAST_FURNACE.THERM.COKE</t>
  </si>
  <si>
    <t>FUEL_EMI.ktCO2.IE.ISI.BF_BOF.BLAST_FURNACE.THERM.RFO</t>
  </si>
  <si>
    <t>FUEL_EMI.ktCO2.IE.ISI.BF_BOF.BLAST_FURNACE.THERM.NG_BIOGAS</t>
  </si>
  <si>
    <t>FUEL_EMI.ktCO2.IE.ISI.BF_BOF.BLAST_FURNACE.THERM.DERIVED</t>
  </si>
  <si>
    <t>FUEL_EMI.ktCO2.IE.ISI.BF_BOF.REFINING.TOTAL.TOTAL</t>
  </si>
  <si>
    <t>FUEL_EMI.ktCO2.IE.ISI.BF_BOF.REFINING.THERM.TOTAL</t>
  </si>
  <si>
    <t>FUEL_EMI.ktCO2.IE.ISI.BF_BOF.REFINING.THERM.LPG</t>
  </si>
  <si>
    <t>FUEL_EMI.ktCO2.IE.ISI.BF_BOF.REFINING.THERM.DIESEL_LIQBIO</t>
  </si>
  <si>
    <t>FUEL_EMI.ktCO2.IE.ISI.BF_BOF.REFINING.THERM.RFO</t>
  </si>
  <si>
    <t>FUEL_EMI.ktCO2.IE.ISI.BF_BOF.REFINING.THERM.NG_BIOGAS</t>
  </si>
  <si>
    <t>FUEL_EMI.ktCO2.IE.ISI.BF_BOF.REFINING.ELEC.ELEC</t>
  </si>
  <si>
    <t>FUEL_EMI.ktCO2.IE.ISI.BF_BOF.FINISHING.THERM.TOTAL</t>
  </si>
  <si>
    <t>FUEL_EMI.ktCO2.IE.ISI.BF_BOF.FINISHING.THERM.LPG</t>
  </si>
  <si>
    <t>FUEL_EMI.ktCO2.IE.ISI.BF_BOF.FINISHING.THERM.DIESEL_LIQBIO</t>
  </si>
  <si>
    <t>FUEL_EMI.ktCO2.IE.ISI.BF_BOF.FINISHING.THERM.NG_BIOGAS</t>
  </si>
  <si>
    <t>FUEL_EMI.ktCO2.IE.ISI.BF_BOF.FINISHING_STEAM.TOTAL.TOTAL</t>
  </si>
  <si>
    <t>FUEL_EMI.ktCO2.IE.ISI.BF_BOF.FINISHING_STEAM.STEAM.NONCOKE_SOLIDS</t>
  </si>
  <si>
    <t>FUEL_EMI.ktCO2.IE.ISI.BF_BOF.FINISHING_STEAM.STEAM.RFG</t>
  </si>
  <si>
    <t>FUEL_EMI.ktCO2.IE.ISI.BF_BOF.FINISHING_STEAM.STEAM.LPG</t>
  </si>
  <si>
    <t>FUEL_EMI.ktCO2.IE.ISI.BF_BOF.FINISHING_STEAM.STEAM.DIESEL_LIQBIO</t>
  </si>
  <si>
    <t>FUEL_EMI.ktCO2.IE.ISI.BF_BOF.FINISHING_STEAM.STEAM.RFO</t>
  </si>
  <si>
    <t>FUEL_EMI.ktCO2.IE.ISI.BF_BOF.FINISHING_STEAM.STEAM.OTHER</t>
  </si>
  <si>
    <t>FUEL_EMI.ktCO2.IE.ISI.BF_BOF.FINISHING_STEAM.STEAM.NG_BIOGAS</t>
  </si>
  <si>
    <t>FUEL_EMI.ktCO2.IE.ISI.BF_BOF.FINISHING_STEAM.STEAM.DERIVED</t>
  </si>
  <si>
    <t>FUEL_EMI.ktCO2.IE.ISI.BF_BOF.FINISHING_STEAM.STEAM.BIOMASS_WASTE</t>
  </si>
  <si>
    <t>FUEL_EMI.ktCO2.IE.ISI.BF_BOF.FINISHING_STEAM.STEAM.STEAM_DISTR</t>
  </si>
  <si>
    <t>FUEL_EMI.ktCO2.IE.ISI.BF_BOF.FINISHING.ELEC.ELEC</t>
  </si>
  <si>
    <t>PROCESS_EMI.ktCO2.IE.ISI.BF_BOF</t>
  </si>
  <si>
    <t>FUEL_EMI.ktCO2.IE.ISI.EAF.LIGHT.GENERIC.ELEC</t>
  </si>
  <si>
    <t>FUEL_EMI.ktCO2.IE.ISI.EAF.AIRCOMP.GENERIC.ELEC</t>
  </si>
  <si>
    <t>FUEL_EMI.ktCO2.IE.ISI.EAF.MOTOR.GENERIC.ELEC</t>
  </si>
  <si>
    <t>FUEL_EMI.ktCO2.IE.ISI.EAF.FANS.GENERIC.ELEC</t>
  </si>
  <si>
    <t>FUEL_EMI.ktCO2.IE.ISI.EAF.LOW_ENTH.TOTAL.TOTAL</t>
  </si>
  <si>
    <t>FUEL_EMI.ktCO2.IE.ISI.EAF.LOW_ENTH.THERM.DIESEL_LIQBIO</t>
  </si>
  <si>
    <t>FUEL_EMI.ktCO2.IE.ISI.EAF.LOW_ENTH.THERM.NG_BIOGAS</t>
  </si>
  <si>
    <t>FUEL_EMI.ktCO2.IE.ISI.EAF.LOW_ENTH.THERM.SOLAR_GEO</t>
  </si>
  <si>
    <t>FUEL_EMI.ktCO2.IE.ISI.EAF.LOW_ENTH.HP.AMBIENT</t>
  </si>
  <si>
    <t>FUEL_EMI.ktCO2.IE.ISI.EAF.LOW_ENTH.THERM.ELEC</t>
  </si>
  <si>
    <t>FUEL_EMI.ktCO2.IE.ISI.EAF.SMELTING.TOTAL.TOTAL</t>
  </si>
  <si>
    <t>FUEL_EMI.ktCO2.IE.ISI.EAF.SMELTING.THERM.NONCOKE_SOLIDS</t>
  </si>
  <si>
    <t>FUEL_EMI.ktCO2.IE.ISI.EAF.SMELTING.THERM.RFO</t>
  </si>
  <si>
    <t>FUEL_EMI.ktCO2.IE.ISI.EAF.SMELTING.THERM.NG_BIOGAS</t>
  </si>
  <si>
    <t>FUEL_EMI.ktCO2.IE.ISI.EAF.SMELTING.THERM.DERIVED</t>
  </si>
  <si>
    <t>FUEL_EMI.ktCO2.IE.ISI.EAF.ARC_FURNACE.ELEC.ELEC</t>
  </si>
  <si>
    <t>FUEL_EMI.ktCO2.IE.ISI.EAF.REFINING.TOTAL.TOTAL</t>
  </si>
  <si>
    <t>FUEL_EMI.ktCO2.IE.ISI.EAF.REFINING.THERM.TOTAL</t>
  </si>
  <si>
    <t>FUEL_EMI.ktCO2.IE.ISI.EAF.REFINING.THERM.LPG</t>
  </si>
  <si>
    <t>FUEL_EMI.ktCO2.IE.ISI.EAF.REFINING.THERM.DIESEL_LIQBIO</t>
  </si>
  <si>
    <t>FUEL_EMI.ktCO2.IE.ISI.EAF.REFINING.THERM.RFO</t>
  </si>
  <si>
    <t>FUEL_EMI.ktCO2.IE.ISI.EAF.REFINING.THERM.NG_BIOGAS</t>
  </si>
  <si>
    <t>FUEL_EMI.ktCO2.IE.ISI.EAF.REFINING.ELEC.ELEC</t>
  </si>
  <si>
    <t>FUEL_EMI.ktCO2.IE.ISI.EAF.FINISHING.THERM.TOTAL</t>
  </si>
  <si>
    <t>FUEL_EMI.ktCO2.IE.ISI.EAF.FINISHING.THERM.LPG</t>
  </si>
  <si>
    <t>FUEL_EMI.ktCO2.IE.ISI.EAF.FINISHING.THERM.DIESEL_LIQBIO</t>
  </si>
  <si>
    <t>FUEL_EMI.ktCO2.IE.ISI.EAF.FINISHING.THERM.NG_BIOGAS</t>
  </si>
  <si>
    <t>FUEL_EMI.ktCO2.IE.ISI.EAF.FINISHING_STEAM.TOTAL.TOTAL</t>
  </si>
  <si>
    <t>FUEL_EMI.ktCO2.IE.ISI.EAF.FINISHING_STEAM.STEAM.NONCOKE_SOLIDS</t>
  </si>
  <si>
    <t>FUEL_EMI.ktCO2.IE.ISI.EAF.FINISHING_STEAM.STEAM.RFG</t>
  </si>
  <si>
    <t>FUEL_EMI.ktCO2.IE.ISI.EAF.FINISHING_STEAM.STEAM.LPG</t>
  </si>
  <si>
    <t>FUEL_EMI.ktCO2.IE.ISI.EAF.FINISHING_STEAM.STEAM.DIESEL_LIQBIO</t>
  </si>
  <si>
    <t>FUEL_EMI.ktCO2.IE.ISI.EAF.FINISHING_STEAM.STEAM.RFO</t>
  </si>
  <si>
    <t>FUEL_EMI.ktCO2.IE.ISI.EAF.FINISHING_STEAM.STEAM.OTHER</t>
  </si>
  <si>
    <t>FUEL_EMI.ktCO2.IE.ISI.EAF.FINISHING_STEAM.STEAM.NG_BIOGAS</t>
  </si>
  <si>
    <t>FUEL_EMI.ktCO2.IE.ISI.EAF.FINISHING_STEAM.STEAM.DERIVED</t>
  </si>
  <si>
    <t>FUEL_EMI.ktCO2.IE.ISI.EAF.FINISHING_STEAM.STEAM.BIOMASS_WASTE</t>
  </si>
  <si>
    <t>FUEL_EMI.ktCO2.IE.ISI.EAF.FINISHING_STEAM.STEAM.STEAM_DISTR</t>
  </si>
  <si>
    <t>FUEL_EMI.ktCO2.IE.ISI.EAF.FINISHING.ELEC.ELEC</t>
  </si>
  <si>
    <t>PROCESS_EMI.ktCO2.IE.ISI.EAF</t>
  </si>
  <si>
    <t>Market shares of CO2 emissions by subsector (%)</t>
  </si>
  <si>
    <t>Emission intensity (kt of CO2 per ktoe)</t>
  </si>
  <si>
    <t>Integrated steelworks (without process emissions)</t>
  </si>
  <si>
    <t>Electric arc (without process emissions)</t>
  </si>
  <si>
    <t>VA.Meuro2023.IE.NFM.ALUMINA</t>
  </si>
  <si>
    <t>VA.Meuro2023.IE.NFM.PRIM_ALU</t>
  </si>
  <si>
    <t>VA.Meuro2023.IE.NFM.SEC_ALU</t>
  </si>
  <si>
    <t>VA.Meuro2023.IE.NFM.OTHER_NFM</t>
  </si>
  <si>
    <t>Physical output (kt)</t>
  </si>
  <si>
    <t>Alumina production (kt)</t>
  </si>
  <si>
    <t>OUTPUT.kt.IE.NFM.ALUMINA</t>
  </si>
  <si>
    <t>Aluminium production (kt)</t>
  </si>
  <si>
    <t>OUTPUT.kt.IE.NFM.PRIM_ALU</t>
  </si>
  <si>
    <t>OUTPUT.kt.IE.NFM.SEC_ALU</t>
  </si>
  <si>
    <t>Other non-ferrous metals (kt lead eq.)</t>
  </si>
  <si>
    <t>OUTPUT.kt.IE.NFM.OTHER_NFM</t>
  </si>
  <si>
    <t>Installed capacity (kt production)</t>
  </si>
  <si>
    <t>CAP.kt.IE.NFM.ALUMINA</t>
  </si>
  <si>
    <t>CAP.kt.IE.NFM.PRIM_ALU</t>
  </si>
  <si>
    <t>CAP.kt.IE.NFM.SEC_ALU</t>
  </si>
  <si>
    <t>CAP.kt.IE.NFM.OTHER_NFM</t>
  </si>
  <si>
    <t>Capacity investment (kt production)</t>
  </si>
  <si>
    <t>NEWCAP.kt.IE.NFM.ALUMINA</t>
  </si>
  <si>
    <t>NEWCAP.kt.IE.NFM.PRIM_ALU</t>
  </si>
  <si>
    <t>NEWCAP.kt.IE.NFM.SEC_ALU</t>
  </si>
  <si>
    <t>NEWCAP.kt.IE.NFM.OTHER_NFM</t>
  </si>
  <si>
    <t>Decommissioned capacity (kt production)</t>
  </si>
  <si>
    <t>Idle capacity (kt production)</t>
  </si>
  <si>
    <t>FEC.ktoe.IE.NFM.TOTAL.TOTAL.TOTAL.TOTAL</t>
  </si>
  <si>
    <t>FEC.ktoe.IE.NFM.TOTAL.TOTAL.TOTAL.SOLIDS</t>
  </si>
  <si>
    <t>FEC.ktoe.IE.NFM.TOTAL.TOTAL.TOTAL.RFG</t>
  </si>
  <si>
    <t>FEC.ktoe.IE.NFM.TOTAL.TOTAL.TOTAL.LPG</t>
  </si>
  <si>
    <t>FEC.ktoe.IE.NFM.TOTAL.TOTAL.TOTAL.DIESEL</t>
  </si>
  <si>
    <t>FEC.ktoe.IE.NFM.TOTAL.TOTAL.TOTAL.RFO</t>
  </si>
  <si>
    <t>FEC.ktoe.IE.NFM.TOTAL.TOTAL.TOTAL.OTHER</t>
  </si>
  <si>
    <t>FEC.ktoe.IE.NFM.TOTAL.TOTAL.TOTAL.NG</t>
  </si>
  <si>
    <t>FEC.ktoe.IE.NFM.TOTAL.TOTAL.TOTAL.DERIVED</t>
  </si>
  <si>
    <t>FEC.ktoe.IE.NFM.TOTAL.TOTAL.TOTAL.BIOMASS_WASTE</t>
  </si>
  <si>
    <t>FEC.ktoe.IE.NFM.TOTAL.TOTAL.TOTAL.BIOGAS</t>
  </si>
  <si>
    <t>FEC.ktoe.IE.NFM.TOTAL.TOTAL.TOTAL.LIQBIO</t>
  </si>
  <si>
    <t>FEC.ktoe.IE.NFM.TOTAL.TOTAL.TOTAL.SOLAR</t>
  </si>
  <si>
    <t>FEC.ktoe.IE.NFM.TOTAL.TOTAL.TOTAL.GEO</t>
  </si>
  <si>
    <t>FEC.ktoe.IE.NFM.TOTAL.TOTAL.TOTAL.AMBIENT</t>
  </si>
  <si>
    <t>FEC.ktoe.IE.NFM.TOTAL.TOTAL.TOTAL.STEAM_DISTR</t>
  </si>
  <si>
    <t>FEC.ktoe.IE.NFM.TOTAL.TOTAL.TOTAL.ELEC</t>
  </si>
  <si>
    <t>FEC.ktoe.IE.NFM.ALUMINA.TOTAL.TOTAL.TOTAL</t>
  </si>
  <si>
    <t>FEC.ktoe.IE.NFM.ALUMINA.LIGHT.GENERIC.ELEC</t>
  </si>
  <si>
    <t>FEC.ktoe.IE.NFM.ALUMINA.AIRCOMP.GENERIC.ELEC</t>
  </si>
  <si>
    <t>FEC.ktoe.IE.NFM.ALUMINA.MOTOR.GENERIC.ELEC</t>
  </si>
  <si>
    <t>FEC.ktoe.IE.NFM.ALUMINA.FANS.GENERIC.ELEC</t>
  </si>
  <si>
    <t>FEC.ktoe.IE.NFM.ALUMINA.LOW_ENTH.TOTAL.TOTAL</t>
  </si>
  <si>
    <t>FEC.ktoe.IE.NFM.ALUMINA.LOW_ENTH.THERM.DIESEL_LIQBIO</t>
  </si>
  <si>
    <t>FEC.ktoe.IE.NFM.ALUMINA.LOW_ENTH.THERM.NG_BIOGAS</t>
  </si>
  <si>
    <t>FEC.ktoe.IE.NFM.ALUMINA.LOW_ENTH.THERM.SOLAR_GEO</t>
  </si>
  <si>
    <t>FEC.ktoe.IE.NFM.ALUMINA.LOW_ENTH.HP.AMBIENT</t>
  </si>
  <si>
    <t>FEC.ktoe.IE.NFM.ALUMINA.LOW_ENTH.THERM.ELEC</t>
  </si>
  <si>
    <t>Alumina production: High-enthalpy heat</t>
  </si>
  <si>
    <t>FEC.ktoe.IE.NFM.ALUMINA.A_PRODUCTION.TOTAL.TOTAL</t>
  </si>
  <si>
    <t>FEC.ktoe.IE.NFM.ALUMINA.A_PRODUCTION.STEAM.SOLIDS</t>
  </si>
  <si>
    <t>FEC.ktoe.IE.NFM.ALUMINA.A_PRODUCTION.STEAM.RFG</t>
  </si>
  <si>
    <t>FEC.ktoe.IE.NFM.ALUMINA.A_PRODUCTION.STEAM.LPG</t>
  </si>
  <si>
    <t>FEC.ktoe.IE.NFM.ALUMINA.A_PRODUCTION.STEAM.DIESEL_LIQBIO</t>
  </si>
  <si>
    <t>FEC.ktoe.IE.NFM.ALUMINA.A_PRODUCTION.STEAM.RFO</t>
  </si>
  <si>
    <t>FEC.ktoe.IE.NFM.ALUMINA.A_PRODUCTION.STEAM.OTHER</t>
  </si>
  <si>
    <t>FEC.ktoe.IE.NFM.ALUMINA.A_PRODUCTION.STEAM.NG_BIOGAS</t>
  </si>
  <si>
    <t>FEC.ktoe.IE.NFM.ALUMINA.A_PRODUCTION.STEAM.DERIVED</t>
  </si>
  <si>
    <t>FEC.ktoe.IE.NFM.ALUMINA.A_PRODUCTION.STEAM.BIOMASS_WASTE</t>
  </si>
  <si>
    <t>FEC.ktoe.IE.NFM.ALUMINA.A_PRODUCTION.STEAM.STEAM_DISTR</t>
  </si>
  <si>
    <t>Alumina production: Refining</t>
  </si>
  <si>
    <t>FEC.ktoe.IE.NFM.ALUMINA.A_REFINING.TOTAL.TOTAL</t>
  </si>
  <si>
    <t>FEC.ktoe.IE.NFM.ALUMINA.A_REFINING.THERM.LPG</t>
  </si>
  <si>
    <t>FEC.ktoe.IE.NFM.ALUMINA.A_REFINING.THERM.DIESEL_LIQBIO</t>
  </si>
  <si>
    <t>FEC.ktoe.IE.NFM.ALUMINA.A_REFINING.THERM.RFO</t>
  </si>
  <si>
    <t>FEC.ktoe.IE.NFM.ALUMINA.A_REFINING.THERM.NG_BIOGAS</t>
  </si>
  <si>
    <t>FEC.ktoe.IE.NFM.ALUMINA.A_REFINING.THERM.ELEC</t>
  </si>
  <si>
    <t>FEC.ktoe.IE.NFM.PRIM_ALU.TOTAL.TOTAL.TOTAL</t>
  </si>
  <si>
    <t>FEC.ktoe.IE.NFM.PRIM_ALU.LIGHT.GENERIC.ELEC</t>
  </si>
  <si>
    <t>FEC.ktoe.IE.NFM.PRIM_ALU.AIRCOMP.GENERIC.ELEC</t>
  </si>
  <si>
    <t>FEC.ktoe.IE.NFM.PRIM_ALU.MOTOR.GENERIC.ELEC</t>
  </si>
  <si>
    <t>FEC.ktoe.IE.NFM.PRIM_ALU.FANS.GENERIC.ELEC</t>
  </si>
  <si>
    <t>FEC.ktoe.IE.NFM.PRIM_ALU.LOW_ENTH.TOTAL.TOTAL</t>
  </si>
  <si>
    <t>FEC.ktoe.IE.NFM.PRIM_ALU.LOW_ENTH.THERM.DIESEL_LIQBIO</t>
  </si>
  <si>
    <t>FEC.ktoe.IE.NFM.PRIM_ALU.LOW_ENTH.THERM.NG_BIOGAS</t>
  </si>
  <si>
    <t>FEC.ktoe.IE.NFM.PRIM_ALU.LOW_ENTH.THERM.SOLAR_GEO</t>
  </si>
  <si>
    <t>FEC.ktoe.IE.NFM.PRIM_ALU.LOW_ENTH.HP.AMBIENT</t>
  </si>
  <si>
    <t>FEC.ktoe.IE.NFM.PRIM_ALU.LOW_ENTH.THERM.ELEC</t>
  </si>
  <si>
    <t>Aluminium electrolysis (smelting)</t>
  </si>
  <si>
    <t>FEC.ktoe.IE.NFM.PRIM_ALU.SMELTING.ELEC.ELEC</t>
  </si>
  <si>
    <t>Aluminium processing  (metallurgy e.g. cast house, reheating)</t>
  </si>
  <si>
    <t>FEC.ktoe.IE.NFM.PRIM_ALU.PROCESSING.TOTAL.TOTAL</t>
  </si>
  <si>
    <t>Aluminium processing - Thermal</t>
  </si>
  <si>
    <t>FEC.ktoe.IE.NFM.PRIM_ALU.PROCESSING.THERM.TOTAL</t>
  </si>
  <si>
    <t>FEC.ktoe.IE.NFM.PRIM_ALU.PROCESSING.THERM.LPG</t>
  </si>
  <si>
    <t>FEC.ktoe.IE.NFM.PRIM_ALU.PROCESSING.THERM.DIESEL_LIQBIO</t>
  </si>
  <si>
    <t>FEC.ktoe.IE.NFM.PRIM_ALU.PROCESSING.THERM.RFO</t>
  </si>
  <si>
    <t>FEC.ktoe.IE.NFM.PRIM_ALU.PROCESSING.THERM.NG_BIOGAS</t>
  </si>
  <si>
    <t>Aluminium processing - Electric</t>
  </si>
  <si>
    <t>FEC.ktoe.IE.NFM.PRIM_ALU.PROCESSING.ELEC.ELEC</t>
  </si>
  <si>
    <t>Aluminium finishing</t>
  </si>
  <si>
    <t>Aluminium finishing - Thermal</t>
  </si>
  <si>
    <t>FEC.ktoe.IE.NFM.PRIM_ALU.FINISHING.THERM.TOTAL</t>
  </si>
  <si>
    <t>FEC.ktoe.IE.NFM.PRIM_ALU.FINISHING.THERM.LPG</t>
  </si>
  <si>
    <t>FEC.ktoe.IE.NFM.PRIM_ALU.FINISHING.THERM.DIESEL_LIQBIO</t>
  </si>
  <si>
    <t>FEC.ktoe.IE.NFM.PRIM_ALU.FINISHING.THERM.NG_BIOGAS</t>
  </si>
  <si>
    <t>Aluminium finishing - Steam</t>
  </si>
  <si>
    <t>FEC.ktoe.IE.NFM.PRIM_ALU.FINISHING_STEAM.TOTAL.TOTAL</t>
  </si>
  <si>
    <t>FEC.ktoe.IE.NFM.PRIM_ALU.FINISHING_STEAM.STEAM.SOLIDS</t>
  </si>
  <si>
    <t>FEC.ktoe.IE.NFM.PRIM_ALU.FINISHING_STEAM.STEAM.RFG</t>
  </si>
  <si>
    <t>FEC.ktoe.IE.NFM.PRIM_ALU.FINISHING_STEAM.STEAM.LPG</t>
  </si>
  <si>
    <t>FEC.ktoe.IE.NFM.PRIM_ALU.FINISHING_STEAM.STEAM.DIESEL_LIQBIO</t>
  </si>
  <si>
    <t>FEC.ktoe.IE.NFM.PRIM_ALU.FINISHING_STEAM.STEAM.RFO</t>
  </si>
  <si>
    <t>FEC.ktoe.IE.NFM.PRIM_ALU.FINISHING_STEAM.STEAM.OTHER</t>
  </si>
  <si>
    <t>FEC.ktoe.IE.NFM.PRIM_ALU.FINISHING_STEAM.STEAM.NG_BIOGAS</t>
  </si>
  <si>
    <t>FEC.ktoe.IE.NFM.PRIM_ALU.FINISHING_STEAM.STEAM.DERIVED</t>
  </si>
  <si>
    <t>FEC.ktoe.IE.NFM.PRIM_ALU.FINISHING_STEAM.STEAM.BIOMASS_WASTE</t>
  </si>
  <si>
    <t>FEC.ktoe.IE.NFM.PRIM_ALU.FINISHING_STEAM.STEAM.STEAM_DISTR</t>
  </si>
  <si>
    <t>Aluminium finishing - Electric</t>
  </si>
  <si>
    <t>FEC.ktoe.IE.NFM.PRIM_ALU.FINISHING.ELEC.ELEC</t>
  </si>
  <si>
    <t>FEC.ktoe.IE.NFM.SEC_ALU.TOTAL.TOTAL.TOTAL</t>
  </si>
  <si>
    <t>FEC.ktoe.IE.NFM.SEC_ALU.LIGHT.GENERIC.ELEC</t>
  </si>
  <si>
    <t>FEC.ktoe.IE.NFM.SEC_ALU.AIRCOMP.GENERIC.ELEC</t>
  </si>
  <si>
    <t>FEC.ktoe.IE.NFM.SEC_ALU.MOTOR.GENERIC.ELEC</t>
  </si>
  <si>
    <t>FEC.ktoe.IE.NFM.SEC_ALU.FANS.GENERIC.ELEC</t>
  </si>
  <si>
    <t>FEC.ktoe.IE.NFM.SEC_ALU.LOW_ENTH.TOTAL.TOTAL</t>
  </si>
  <si>
    <t>FEC.ktoe.IE.NFM.SEC_ALU.LOW_ENTH.THERM.DIESEL_LIQBIO</t>
  </si>
  <si>
    <t>FEC.ktoe.IE.NFM.SEC_ALU.LOW_ENTH.THERM.NG_BIOGAS</t>
  </si>
  <si>
    <t>FEC.ktoe.IE.NFM.SEC_ALU.LOW_ENTH.THERM.SOLAR_GEO</t>
  </si>
  <si>
    <t>FEC.ktoe.IE.NFM.SEC_ALU.LOW_ENTH.HP.AMBIENT</t>
  </si>
  <si>
    <t>FEC.ktoe.IE.NFM.SEC_ALU.LOW_ENTH.THERM.ELEC</t>
  </si>
  <si>
    <t>Secondary aluminium (incl. pre-treatment, remelting)</t>
  </si>
  <si>
    <t>FEC.ktoe.IE.NFM.SEC_ALU.SEC_REMELTING.TOTAL.TOTAL</t>
  </si>
  <si>
    <t>Secondary aluminium - Thermal</t>
  </si>
  <si>
    <t>FEC.ktoe.IE.NFM.SEC_ALU.SEC_REMELTING.THERM.TOTAL</t>
  </si>
  <si>
    <t>FEC.ktoe.IE.NFM.SEC_ALU.SEC_REMELTING.THERM.LPG</t>
  </si>
  <si>
    <t>FEC.ktoe.IE.NFM.SEC_ALU.SEC_REMELTING.THERM.DIESEL_LIQBIO</t>
  </si>
  <si>
    <t>FEC.ktoe.IE.NFM.SEC_ALU.SEC_REMELTING.THERM.RFO</t>
  </si>
  <si>
    <t>FEC.ktoe.IE.NFM.SEC_ALU.SEC_REMELTING.THERM.NG_BIOGAS</t>
  </si>
  <si>
    <t>Secondary aluminium - Electric</t>
  </si>
  <si>
    <t>FEC.ktoe.IE.NFM.SEC_ALU.SEC_REMELTING.ELEC.ELEC</t>
  </si>
  <si>
    <t>FEC.ktoe.IE.NFM.SEC_ALU.SEC_PROCESSING.TOTAL.TOTAL</t>
  </si>
  <si>
    <t>FEC.ktoe.IE.NFM.SEC_ALU.SEC_PROCESSING.THERM.TOTAL</t>
  </si>
  <si>
    <t>FEC.ktoe.IE.NFM.SEC_ALU.SEC_PROCESSING.THERM.LPG</t>
  </si>
  <si>
    <t>FEC.ktoe.IE.NFM.SEC_ALU.SEC_PROCESSING.THERM.DIESEL_LIQBIO</t>
  </si>
  <si>
    <t>FEC.ktoe.IE.NFM.SEC_ALU.SEC_PROCESSING.THERM.RFO</t>
  </si>
  <si>
    <t>FEC.ktoe.IE.NFM.SEC_ALU.SEC_PROCESSING.THERM.NG_BIOGAS</t>
  </si>
  <si>
    <t>FEC.ktoe.IE.NFM.SEC_ALU.SEC_PROCESSING.ELEC.ELEC</t>
  </si>
  <si>
    <t>FEC.ktoe.IE.NFM.SEC_ALU.SEC_FINISHING.THERM.TOTAL</t>
  </si>
  <si>
    <t>FEC.ktoe.IE.NFM.SEC_ALU.SEC_FINISHING.THERM.LPG</t>
  </si>
  <si>
    <t>FEC.ktoe.IE.NFM.SEC_ALU.SEC_FINISHING.THERM.DIESEL_LIQBIO</t>
  </si>
  <si>
    <t>FEC.ktoe.IE.NFM.SEC_ALU.SEC_FINISHING.THERM.NG_BIOGAS</t>
  </si>
  <si>
    <t>FEC.ktoe.IE.NFM.SEC_ALU.SEC_FINISHING_STEAM.TOTAL.TOTAL</t>
  </si>
  <si>
    <t>FEC.ktoe.IE.NFM.SEC_ALU.SEC_FINISHING_STEAM.STEAM.SOLIDS</t>
  </si>
  <si>
    <t>FEC.ktoe.IE.NFM.SEC_ALU.SEC_FINISHING_STEAM.STEAM.RFG</t>
  </si>
  <si>
    <t>FEC.ktoe.IE.NFM.SEC_ALU.SEC_FINISHING_STEAM.STEAM.LPG</t>
  </si>
  <si>
    <t>FEC.ktoe.IE.NFM.SEC_ALU.SEC_FINISHING_STEAM.STEAM.DIESEL_LIQBIO</t>
  </si>
  <si>
    <t>FEC.ktoe.IE.NFM.SEC_ALU.SEC_FINISHING_STEAM.STEAM.RFO</t>
  </si>
  <si>
    <t>FEC.ktoe.IE.NFM.SEC_ALU.SEC_FINISHING_STEAM.STEAM.OTHER</t>
  </si>
  <si>
    <t>FEC.ktoe.IE.NFM.SEC_ALU.SEC_FINISHING_STEAM.STEAM.NG_BIOGAS</t>
  </si>
  <si>
    <t>FEC.ktoe.IE.NFM.SEC_ALU.SEC_FINISHING_STEAM.STEAM.DERIVED</t>
  </si>
  <si>
    <t>FEC.ktoe.IE.NFM.SEC_ALU.SEC_FINISHING_STEAM.STEAM.BIOMASS_WASTE</t>
  </si>
  <si>
    <t>FEC.ktoe.IE.NFM.SEC_ALU.SEC_FINISHING_STEAM.STEAM.STEAM_DISTR</t>
  </si>
  <si>
    <t>FEC.ktoe.IE.NFM.SEC_ALU.SEC_FINISHING.ELEC.ELEC</t>
  </si>
  <si>
    <t>FEC.ktoe.IE.NFM.OTHER_NFM.TOTAL.TOTAL.TOTAL</t>
  </si>
  <si>
    <t>FEC.ktoe.IE.NFM.OTHER_NFM.LIGHT.GENERIC.ELEC</t>
  </si>
  <si>
    <t>FEC.ktoe.IE.NFM.OTHER_NFM.AIRCOMP.GENERIC.ELEC</t>
  </si>
  <si>
    <t>FEC.ktoe.IE.NFM.OTHER_NFM.MOTOR.GENERIC.ELEC</t>
  </si>
  <si>
    <t>FEC.ktoe.IE.NFM.OTHER_NFM.FANS.GENERIC.ELEC</t>
  </si>
  <si>
    <t>FEC.ktoe.IE.NFM.OTHER_NFM.LOW_ENTH.TOTAL.TOTAL</t>
  </si>
  <si>
    <t>FEC.ktoe.IE.NFM.OTHER_NFM.LOW_ENTH.THERM.DIESEL_LIQBIO</t>
  </si>
  <si>
    <t>FEC.ktoe.IE.NFM.OTHER_NFM.LOW_ENTH.THERM.NG_BIOGAS</t>
  </si>
  <si>
    <t>FEC.ktoe.IE.NFM.OTHER_NFM.LOW_ENTH.THERM.SOLAR_GEO</t>
  </si>
  <si>
    <t>FEC.ktoe.IE.NFM.OTHER_NFM.LOW_ENTH.HP.AMBIENT</t>
  </si>
  <si>
    <t>FEC.ktoe.IE.NFM.OTHER_NFM.LOW_ENTH.THERM.ELEC</t>
  </si>
  <si>
    <t>Other Metals: production</t>
  </si>
  <si>
    <t>FEC.ktoe.IE.NFM.OTHER_NFM.OTH_PRODUCTION.TOTAL.TOTAL</t>
  </si>
  <si>
    <t>Metal production - Thermal</t>
  </si>
  <si>
    <t>FEC.ktoe.IE.NFM.OTHER_NFM.OTH_PRODUCTION.THERM.TOTAL</t>
  </si>
  <si>
    <t>FEC.ktoe.IE.NFM.OTHER_NFM.OTH_PRODUCTION.THERM.SOLIDS</t>
  </si>
  <si>
    <t>FEC.ktoe.IE.NFM.OTHER_NFM.OTH_PRODUCTION.THERM.LPG</t>
  </si>
  <si>
    <t>FEC.ktoe.IE.NFM.OTHER_NFM.OTH_PRODUCTION.THERM.DIESEL_LIQBIO</t>
  </si>
  <si>
    <t>FEC.ktoe.IE.NFM.OTHER_NFM.OTH_PRODUCTION.THERM.RFO</t>
  </si>
  <si>
    <t>FEC.ktoe.IE.NFM.OTHER_NFM.OTH_PRODUCTION.THERM.NG_BIOGAS</t>
  </si>
  <si>
    <t>Metal production - Electric</t>
  </si>
  <si>
    <t>FEC.ktoe.IE.NFM.OTHER_NFM.OTH_PRODUCTION.ELEC.ELEC</t>
  </si>
  <si>
    <t>Metal processing  (metallurgy e.g. cast house, reheating)</t>
  </si>
  <si>
    <t>FEC.ktoe.IE.NFM.OTHER_NFM.OTH_PROCESSING.TOTAL.TOTAL</t>
  </si>
  <si>
    <t>Metal processing - Thermal</t>
  </si>
  <si>
    <t>FEC.ktoe.IE.NFM.OTHER_NFM.OTH_PROCESSING.THERM.TOTAL</t>
  </si>
  <si>
    <t>FEC.ktoe.IE.NFM.OTHER_NFM.OTH_PROCESSING.THERM.LPG</t>
  </si>
  <si>
    <t>FEC.ktoe.IE.NFM.OTHER_NFM.OTH_PROCESSING.THERM.DIESEL_LIQBIO</t>
  </si>
  <si>
    <t>FEC.ktoe.IE.NFM.OTHER_NFM.OTH_PROCESSING.THERM.RFO</t>
  </si>
  <si>
    <t>FEC.ktoe.IE.NFM.OTHER_NFM.OTH_PROCESSING.THERM.NG_BIOGAS</t>
  </si>
  <si>
    <t>Metal processing - Electric</t>
  </si>
  <si>
    <t>FEC.ktoe.IE.NFM.OTHER_NFM.OTH_PROCESSING.ELEC.ELEC</t>
  </si>
  <si>
    <t>Metal finishing</t>
  </si>
  <si>
    <t>Metal finishing - Thermal</t>
  </si>
  <si>
    <t>FEC.ktoe.IE.NFM.OTHER_NFM.OTH_FINISHING.THERM.TOTAL</t>
  </si>
  <si>
    <t>FEC.ktoe.IE.NFM.OTHER_NFM.OTH_FINISHING.THERM.LPG</t>
  </si>
  <si>
    <t>FEC.ktoe.IE.NFM.OTHER_NFM.OTH_FINISHING.THERM.DIESEL_LIQBIO</t>
  </si>
  <si>
    <t>FEC.ktoe.IE.NFM.OTHER_NFM.OTH_FINISHING.THERM.NG_BIOGAS</t>
  </si>
  <si>
    <t>Metal finishing - Steam</t>
  </si>
  <si>
    <t>FEC.ktoe.IE.NFM.OTHER_NFM.OTH_FINISHING_STEAM.TOTAL.TOTAL</t>
  </si>
  <si>
    <t>FEC.ktoe.IE.NFM.OTHER_NFM.OTH_FINISHING_STEAM.STEAM.SOLIDS</t>
  </si>
  <si>
    <t>FEC.ktoe.IE.NFM.OTHER_NFM.OTH_FINISHING_STEAM.STEAM.RFG</t>
  </si>
  <si>
    <t>FEC.ktoe.IE.NFM.OTHER_NFM.OTH_FINISHING_STEAM.STEAM.LPG</t>
  </si>
  <si>
    <t>FEC.ktoe.IE.NFM.OTHER_NFM.OTH_FINISHING_STEAM.STEAM.DIESEL_LIQBIO</t>
  </si>
  <si>
    <t>FEC.ktoe.IE.NFM.OTHER_NFM.OTH_FINISHING_STEAM.STEAM.RFO</t>
  </si>
  <si>
    <t>FEC.ktoe.IE.NFM.OTHER_NFM.OTH_FINISHING_STEAM.STEAM.OTHER</t>
  </si>
  <si>
    <t>FEC.ktoe.IE.NFM.OTHER_NFM.OTH_FINISHING_STEAM.STEAM.NG_BIOGAS</t>
  </si>
  <si>
    <t>FEC.ktoe.IE.NFM.OTHER_NFM.OTH_FINISHING_STEAM.STEAM.DERIVED</t>
  </si>
  <si>
    <t>FEC.ktoe.IE.NFM.OTHER_NFM.OTH_FINISHING_STEAM.STEAM.BIOMASS_WASTE</t>
  </si>
  <si>
    <t>FEC.ktoe.IE.NFM.OTHER_NFM.OTH_FINISHING_STEAM.STEAM.STEAM_DISTR</t>
  </si>
  <si>
    <t>Metal finishing - Electric</t>
  </si>
  <si>
    <t>FEC.ktoe.IE.NFM.OTHER_NFM.OTH_FINISHING.ELEC.ELEC</t>
  </si>
  <si>
    <t>UED.ktoe.IE.NFM.ALUMINA.TOTAL.TOTAL.TOTAL</t>
  </si>
  <si>
    <t>UED.ktoe.IE.NFM.ALUMINA.LIGHT.GENERIC.ELEC</t>
  </si>
  <si>
    <t>UED.ktoe.IE.NFM.ALUMINA.AIRCOMP.GENERIC.ELEC</t>
  </si>
  <si>
    <t>UED.ktoe.IE.NFM.ALUMINA.MOTOR.GENERIC.ELEC</t>
  </si>
  <si>
    <t>UED.ktoe.IE.NFM.ALUMINA.FANS.GENERIC.ELEC</t>
  </si>
  <si>
    <t>UED.ktoe.IE.NFM.ALUMINA.LOW_ENTH.TOTAL.TOTAL</t>
  </si>
  <si>
    <t>UED.ktoe.IE.NFM.ALUMINA.LOW_ENTH.THERM.DIESEL_LIQBIO</t>
  </si>
  <si>
    <t>UED.ktoe.IE.NFM.ALUMINA.LOW_ENTH.THERM.NG_BIOGAS</t>
  </si>
  <si>
    <t>UED.ktoe.IE.NFM.ALUMINA.LOW_ENTH.THERM.SOLAR_GEO</t>
  </si>
  <si>
    <t>UED.ktoe.IE.NFM.ALUMINA.LOW_ENTH.HP.AMBIENT</t>
  </si>
  <si>
    <t>UED.ktoe.IE.NFM.ALUMINA.LOW_ENTH.THERM.ELEC</t>
  </si>
  <si>
    <t>UED.ktoe.IE.NFM.ALUMINA.A_PRODUCTION.TOTAL.TOTAL</t>
  </si>
  <si>
    <t>UED.ktoe.IE.NFM.ALUMINA.A_PRODUCTION.STEAM.SOLIDS</t>
  </si>
  <si>
    <t>UED.ktoe.IE.NFM.ALUMINA.A_PRODUCTION.STEAM.RFG</t>
  </si>
  <si>
    <t>UED.ktoe.IE.NFM.ALUMINA.A_PRODUCTION.STEAM.LPG</t>
  </si>
  <si>
    <t>UED.ktoe.IE.NFM.ALUMINA.A_PRODUCTION.STEAM.DIESEL_LIQBIO</t>
  </si>
  <si>
    <t>UED.ktoe.IE.NFM.ALUMINA.A_PRODUCTION.STEAM.RFO</t>
  </si>
  <si>
    <t>UED.ktoe.IE.NFM.ALUMINA.A_PRODUCTION.STEAM.OTHER</t>
  </si>
  <si>
    <t>UED.ktoe.IE.NFM.ALUMINA.A_PRODUCTION.STEAM.NG_BIOGAS</t>
  </si>
  <si>
    <t>UED.ktoe.IE.NFM.ALUMINA.A_PRODUCTION.STEAM.DERIVED</t>
  </si>
  <si>
    <t>UED.ktoe.IE.NFM.ALUMINA.A_PRODUCTION.STEAM.BIOMASS_WASTE</t>
  </si>
  <si>
    <t>UED.ktoe.IE.NFM.ALUMINA.A_PRODUCTION.STEAM.STEAM_DISTR</t>
  </si>
  <si>
    <t>UED.ktoe.IE.NFM.ALUMINA.A_REFINING.TOTAL.TOTAL</t>
  </si>
  <si>
    <t>UED.ktoe.IE.NFM.ALUMINA.A_REFINING.THERM.LPG</t>
  </si>
  <si>
    <t>UED.ktoe.IE.NFM.ALUMINA.A_REFINING.THERM.DIESEL_LIQBIO</t>
  </si>
  <si>
    <t>UED.ktoe.IE.NFM.ALUMINA.A_REFINING.THERM.RFO</t>
  </si>
  <si>
    <t>UED.ktoe.IE.NFM.ALUMINA.A_REFINING.THERM.NG_BIOGAS</t>
  </si>
  <si>
    <t>UED.ktoe.IE.NFM.ALUMINA.A_REFINING.THERM.ELEC</t>
  </si>
  <si>
    <t>UED.ktoe.IE.NFM.PRIM_ALU.TOTAL.TOTAL.TOTAL</t>
  </si>
  <si>
    <t>UED.ktoe.IE.NFM.PRIM_ALU.LIGHT.GENERIC.ELEC</t>
  </si>
  <si>
    <t>UED.ktoe.IE.NFM.PRIM_ALU.AIRCOMP.GENERIC.ELEC</t>
  </si>
  <si>
    <t>UED.ktoe.IE.NFM.PRIM_ALU.MOTOR.GENERIC.ELEC</t>
  </si>
  <si>
    <t>UED.ktoe.IE.NFM.PRIM_ALU.FANS.GENERIC.ELEC</t>
  </si>
  <si>
    <t>UED.ktoe.IE.NFM.PRIM_ALU.LOW_ENTH.TOTAL.TOTAL</t>
  </si>
  <si>
    <t>UED.ktoe.IE.NFM.PRIM_ALU.LOW_ENTH.THERM.DIESEL_LIQBIO</t>
  </si>
  <si>
    <t>UED.ktoe.IE.NFM.PRIM_ALU.LOW_ENTH.THERM.NG_BIOGAS</t>
  </si>
  <si>
    <t>UED.ktoe.IE.NFM.PRIM_ALU.LOW_ENTH.THERM.SOLAR_GEO</t>
  </si>
  <si>
    <t>UED.ktoe.IE.NFM.PRIM_ALU.LOW_ENTH.HP.AMBIENT</t>
  </si>
  <si>
    <t>UED.ktoe.IE.NFM.PRIM_ALU.LOW_ENTH.THERM.ELEC</t>
  </si>
  <si>
    <t>UED.ktoe.IE.NFM.PRIM_ALU.SMELTING.ELEC.ELEC</t>
  </si>
  <si>
    <t>UED.ktoe.IE.NFM.PRIM_ALU.PROCESSING.TOTAL.TOTAL</t>
  </si>
  <si>
    <t>UED.ktoe.IE.NFM.PRIM_ALU.PROCESSING.THERM.TOTAL</t>
  </si>
  <si>
    <t>UED.ktoe.IE.NFM.PRIM_ALU.PROCESSING.THERM.LPG</t>
  </si>
  <si>
    <t>UED.ktoe.IE.NFM.PRIM_ALU.PROCESSING.THERM.DIESEL_LIQBIO</t>
  </si>
  <si>
    <t>UED.ktoe.IE.NFM.PRIM_ALU.PROCESSING.THERM.RFO</t>
  </si>
  <si>
    <t>UED.ktoe.IE.NFM.PRIM_ALU.PROCESSING.THERM.NG_BIOGAS</t>
  </si>
  <si>
    <t>UED.ktoe.IE.NFM.PRIM_ALU.PROCESSING.ELEC.ELEC</t>
  </si>
  <si>
    <t>UED.ktoe.IE.NFM.PRIM_ALU.FINISHING.THERM.TOTAL</t>
  </si>
  <si>
    <t>UED.ktoe.IE.NFM.PRIM_ALU.FINISHING.THERM.LPG</t>
  </si>
  <si>
    <t>UED.ktoe.IE.NFM.PRIM_ALU.FINISHING.THERM.DIESEL_LIQBIO</t>
  </si>
  <si>
    <t>UED.ktoe.IE.NFM.PRIM_ALU.FINISHING.THERM.NG_BIOGAS</t>
  </si>
  <si>
    <t>UED.ktoe.IE.NFM.PRIM_ALU.FINISHING_STEAM.TOTAL.TOTAL</t>
  </si>
  <si>
    <t>UED.ktoe.IE.NFM.PRIM_ALU.FINISHING_STEAM.STEAM.SOLIDS</t>
  </si>
  <si>
    <t>UED.ktoe.IE.NFM.PRIM_ALU.FINISHING_STEAM.STEAM.RFG</t>
  </si>
  <si>
    <t>UED.ktoe.IE.NFM.PRIM_ALU.FINISHING_STEAM.STEAM.LPG</t>
  </si>
  <si>
    <t>UED.ktoe.IE.NFM.PRIM_ALU.FINISHING_STEAM.STEAM.DIESEL_LIQBIO</t>
  </si>
  <si>
    <t>UED.ktoe.IE.NFM.PRIM_ALU.FINISHING_STEAM.STEAM.RFO</t>
  </si>
  <si>
    <t>UED.ktoe.IE.NFM.PRIM_ALU.FINISHING_STEAM.STEAM.OTHER</t>
  </si>
  <si>
    <t>UED.ktoe.IE.NFM.PRIM_ALU.FINISHING_STEAM.STEAM.NG_BIOGAS</t>
  </si>
  <si>
    <t>UED.ktoe.IE.NFM.PRIM_ALU.FINISHING_STEAM.STEAM.DERIVED</t>
  </si>
  <si>
    <t>UED.ktoe.IE.NFM.PRIM_ALU.FINISHING_STEAM.STEAM.BIOMASS_WASTE</t>
  </si>
  <si>
    <t>UED.ktoe.IE.NFM.PRIM_ALU.FINISHING_STEAM.STEAM.STEAM_DISTR</t>
  </si>
  <si>
    <t>UED.ktoe.IE.NFM.PRIM_ALU.FINISHING.ELEC.ELEC</t>
  </si>
  <si>
    <t>UED.ktoe.IE.NFM.SEC_ALU.TOTAL.TOTAL.TOTAL</t>
  </si>
  <si>
    <t>UED.ktoe.IE.NFM.SEC_ALU.LIGHT.GENERIC.ELEC</t>
  </si>
  <si>
    <t>UED.ktoe.IE.NFM.SEC_ALU.AIRCOMP.GENERIC.ELEC</t>
  </si>
  <si>
    <t>UED.ktoe.IE.NFM.SEC_ALU.MOTOR.GENERIC.ELEC</t>
  </si>
  <si>
    <t>UED.ktoe.IE.NFM.SEC_ALU.FANS.GENERIC.ELEC</t>
  </si>
  <si>
    <t>UED.ktoe.IE.NFM.SEC_ALU.LOW_ENTH.TOTAL.TOTAL</t>
  </si>
  <si>
    <t>UED.ktoe.IE.NFM.SEC_ALU.LOW_ENTH.THERM.DIESEL_LIQBIO</t>
  </si>
  <si>
    <t>UED.ktoe.IE.NFM.SEC_ALU.LOW_ENTH.THERM.NG_BIOGAS</t>
  </si>
  <si>
    <t>UED.ktoe.IE.NFM.SEC_ALU.LOW_ENTH.THERM.SOLAR_GEO</t>
  </si>
  <si>
    <t>UED.ktoe.IE.NFM.SEC_ALU.LOW_ENTH.HP.AMBIENT</t>
  </si>
  <si>
    <t>UED.ktoe.IE.NFM.SEC_ALU.LOW_ENTH.THERM.ELEC</t>
  </si>
  <si>
    <t>UED.ktoe.IE.NFM.SEC_ALU.SEC_REMELTING.TOTAL.TOTAL</t>
  </si>
  <si>
    <t>UED.ktoe.IE.NFM.SEC_ALU.SEC_REMELTING.THERM.TOTAL</t>
  </si>
  <si>
    <t>UED.ktoe.IE.NFM.SEC_ALU.SEC_REMELTING.THERM.LPG</t>
  </si>
  <si>
    <t>UED.ktoe.IE.NFM.SEC_ALU.SEC_REMELTING.THERM.DIESEL_LIQBIO</t>
  </si>
  <si>
    <t>UED.ktoe.IE.NFM.SEC_ALU.SEC_REMELTING.THERM.RFO</t>
  </si>
  <si>
    <t>UED.ktoe.IE.NFM.SEC_ALU.SEC_REMELTING.THERM.NG_BIOGAS</t>
  </si>
  <si>
    <t>UED.ktoe.IE.NFM.SEC_ALU.SEC_REMELTING.ELEC.ELEC</t>
  </si>
  <si>
    <t>UED.ktoe.IE.NFM.SEC_ALU.SEC_PROCESSING.TOTAL.TOTAL</t>
  </si>
  <si>
    <t>UED.ktoe.IE.NFM.SEC_ALU.SEC_PROCESSING.THERM.TOTAL</t>
  </si>
  <si>
    <t>UED.ktoe.IE.NFM.SEC_ALU.SEC_PROCESSING.THERM.LPG</t>
  </si>
  <si>
    <t>UED.ktoe.IE.NFM.SEC_ALU.SEC_PROCESSING.THERM.DIESEL_LIQBIO</t>
  </si>
  <si>
    <t>UED.ktoe.IE.NFM.SEC_ALU.SEC_PROCESSING.THERM.RFO</t>
  </si>
  <si>
    <t>UED.ktoe.IE.NFM.SEC_ALU.SEC_PROCESSING.THERM.NG_BIOGAS</t>
  </si>
  <si>
    <t>UED.ktoe.IE.NFM.SEC_ALU.SEC_PROCESSING.ELEC.ELEC</t>
  </si>
  <si>
    <t>UED.ktoe.IE.NFM.SEC_ALU.SEC_FINISHING.THERM.TOTAL</t>
  </si>
  <si>
    <t>UED.ktoe.IE.NFM.SEC_ALU.SEC_FINISHING.THERM.LPG</t>
  </si>
  <si>
    <t>UED.ktoe.IE.NFM.SEC_ALU.SEC_FINISHING.THERM.DIESEL_LIQBIO</t>
  </si>
  <si>
    <t>UED.ktoe.IE.NFM.SEC_ALU.SEC_FINISHING.THERM.NG_BIOGAS</t>
  </si>
  <si>
    <t>UED.ktoe.IE.NFM.SEC_ALU.SEC_FINISHING_STEAM.TOTAL.TOTAL</t>
  </si>
  <si>
    <t>UED.ktoe.IE.NFM.SEC_ALU.SEC_FINISHING_STEAM.STEAM.SOLIDS</t>
  </si>
  <si>
    <t>UED.ktoe.IE.NFM.SEC_ALU.SEC_FINISHING_STEAM.STEAM.RFG</t>
  </si>
  <si>
    <t>UED.ktoe.IE.NFM.SEC_ALU.SEC_FINISHING_STEAM.STEAM.LPG</t>
  </si>
  <si>
    <t>UED.ktoe.IE.NFM.SEC_ALU.SEC_FINISHING_STEAM.STEAM.DIESEL_LIQBIO</t>
  </si>
  <si>
    <t>UED.ktoe.IE.NFM.SEC_ALU.SEC_FINISHING_STEAM.STEAM.RFO</t>
  </si>
  <si>
    <t>UED.ktoe.IE.NFM.SEC_ALU.SEC_FINISHING_STEAM.STEAM.OTHER</t>
  </si>
  <si>
    <t>UED.ktoe.IE.NFM.SEC_ALU.SEC_FINISHING_STEAM.STEAM.NG_BIOGAS</t>
  </si>
  <si>
    <t>UED.ktoe.IE.NFM.SEC_ALU.SEC_FINISHING_STEAM.STEAM.DERIVED</t>
  </si>
  <si>
    <t>UED.ktoe.IE.NFM.SEC_ALU.SEC_FINISHING_STEAM.STEAM.BIOMASS_WASTE</t>
  </si>
  <si>
    <t>UED.ktoe.IE.NFM.SEC_ALU.SEC_FINISHING_STEAM.STEAM.STEAM_DISTR</t>
  </si>
  <si>
    <t>UED.ktoe.IE.NFM.SEC_ALU.SEC_FINISHING.ELEC.ELEC</t>
  </si>
  <si>
    <t>UED.ktoe.IE.NFM.OTHER_NFM.TOTAL.TOTAL.TOTAL</t>
  </si>
  <si>
    <t>UED.ktoe.IE.NFM.OTHER_NFM.LIGHT.GENERIC.ELEC</t>
  </si>
  <si>
    <t>UED.ktoe.IE.NFM.OTHER_NFM.AIRCOMP.GENERIC.ELEC</t>
  </si>
  <si>
    <t>UED.ktoe.IE.NFM.OTHER_NFM.MOTOR.GENERIC.ELEC</t>
  </si>
  <si>
    <t>UED.ktoe.IE.NFM.OTHER_NFM.FANS.GENERIC.ELEC</t>
  </si>
  <si>
    <t>UED.ktoe.IE.NFM.OTHER_NFM.LOW_ENTH.TOTAL.TOTAL</t>
  </si>
  <si>
    <t>UED.ktoe.IE.NFM.OTHER_NFM.LOW_ENTH.THERM.DIESEL_LIQBIO</t>
  </si>
  <si>
    <t>UED.ktoe.IE.NFM.OTHER_NFM.LOW_ENTH.THERM.NG_BIOGAS</t>
  </si>
  <si>
    <t>UED.ktoe.IE.NFM.OTHER_NFM.LOW_ENTH.THERM.SOLAR_GEO</t>
  </si>
  <si>
    <t>UED.ktoe.IE.NFM.OTHER_NFM.LOW_ENTH.HP.AMBIENT</t>
  </si>
  <si>
    <t>UED.ktoe.IE.NFM.OTHER_NFM.LOW_ENTH.THERM.ELEC</t>
  </si>
  <si>
    <t>UED.ktoe.IE.NFM.OTHER_NFM.OTH_PRODUCTION.TOTAL.TOTAL</t>
  </si>
  <si>
    <t>UED.ktoe.IE.NFM.OTHER_NFM.OTH_PRODUCTION.THERM.TOTAL</t>
  </si>
  <si>
    <t>UED.ktoe.IE.NFM.OTHER_NFM.OTH_PRODUCTION.THERM.SOLIDS</t>
  </si>
  <si>
    <t>UED.ktoe.IE.NFM.OTHER_NFM.OTH_PRODUCTION.THERM.LPG</t>
  </si>
  <si>
    <t>UED.ktoe.IE.NFM.OTHER_NFM.OTH_PRODUCTION.THERM.DIESEL_LIQBIO</t>
  </si>
  <si>
    <t>UED.ktoe.IE.NFM.OTHER_NFM.OTH_PRODUCTION.THERM.RFO</t>
  </si>
  <si>
    <t>UED.ktoe.IE.NFM.OTHER_NFM.OTH_PRODUCTION.THERM.NG_BIOGAS</t>
  </si>
  <si>
    <t>UED.ktoe.IE.NFM.OTHER_NFM.OTH_PRODUCTION.ELEC.ELEC</t>
  </si>
  <si>
    <t>UED.ktoe.IE.NFM.OTHER_NFM.OTH_PROCESSING.TOTAL.TOTAL</t>
  </si>
  <si>
    <t>UED.ktoe.IE.NFM.OTHER_NFM.OTH_PROCESSING.THERM.TOTAL</t>
  </si>
  <si>
    <t>UED.ktoe.IE.NFM.OTHER_NFM.OTH_PROCESSING.THERM.LPG</t>
  </si>
  <si>
    <t>UED.ktoe.IE.NFM.OTHER_NFM.OTH_PROCESSING.THERM.DIESEL_LIQBIO</t>
  </si>
  <si>
    <t>UED.ktoe.IE.NFM.OTHER_NFM.OTH_PROCESSING.THERM.RFO</t>
  </si>
  <si>
    <t>UED.ktoe.IE.NFM.OTHER_NFM.OTH_PROCESSING.THERM.NG_BIOGAS</t>
  </si>
  <si>
    <t>UED.ktoe.IE.NFM.OTHER_NFM.OTH_PROCESSING.ELEC.ELEC</t>
  </si>
  <si>
    <t>UED.ktoe.IE.NFM.OTHER_NFM.OTH_FINISHING.THERM.TOTAL</t>
  </si>
  <si>
    <t>UED.ktoe.IE.NFM.OTHER_NFM.OTH_FINISHING.THERM.LPG</t>
  </si>
  <si>
    <t>UED.ktoe.IE.NFM.OTHER_NFM.OTH_FINISHING.THERM.DIESEL_LIQBIO</t>
  </si>
  <si>
    <t>UED.ktoe.IE.NFM.OTHER_NFM.OTH_FINISHING.THERM.NG_BIOGAS</t>
  </si>
  <si>
    <t>UED.ktoe.IE.NFM.OTHER_NFM.OTH_FINISHING_STEAM.TOTAL.TOTAL</t>
  </si>
  <si>
    <t>UED.ktoe.IE.NFM.OTHER_NFM.OTH_FINISHING_STEAM.STEAM.SOLIDS</t>
  </si>
  <si>
    <t>UED.ktoe.IE.NFM.OTHER_NFM.OTH_FINISHING_STEAM.STEAM.RFG</t>
  </si>
  <si>
    <t>UED.ktoe.IE.NFM.OTHER_NFM.OTH_FINISHING_STEAM.STEAM.LPG</t>
  </si>
  <si>
    <t>UED.ktoe.IE.NFM.OTHER_NFM.OTH_FINISHING_STEAM.STEAM.DIESEL_LIQBIO</t>
  </si>
  <si>
    <t>UED.ktoe.IE.NFM.OTHER_NFM.OTH_FINISHING_STEAM.STEAM.RFO</t>
  </si>
  <si>
    <t>UED.ktoe.IE.NFM.OTHER_NFM.OTH_FINISHING_STEAM.STEAM.OTHER</t>
  </si>
  <si>
    <t>UED.ktoe.IE.NFM.OTHER_NFM.OTH_FINISHING_STEAM.STEAM.NG_BIOGAS</t>
  </si>
  <si>
    <t>UED.ktoe.IE.NFM.OTHER_NFM.OTH_FINISHING_STEAM.STEAM.DERIVED</t>
  </si>
  <si>
    <t>UED.ktoe.IE.NFM.OTHER_NFM.OTH_FINISHING_STEAM.STEAM.BIOMASS_WASTE</t>
  </si>
  <si>
    <t>UED.ktoe.IE.NFM.OTHER_NFM.OTH_FINISHING_STEAM.STEAM.STEAM_DISTR</t>
  </si>
  <si>
    <t>UED.ktoe.IE.NFM.OTHER_NFM.OTH_FINISHING.ELEC.ELEC</t>
  </si>
  <si>
    <t>FUEL_EMI.ktCO2.IE.NFM.ALUMINA.TOTAL.TOTAL.TOTAL</t>
  </si>
  <si>
    <t>FUEL_EMI.ktCO2.IE.NFM.ALUMINA.LIGHT.GENERIC.ELEC</t>
  </si>
  <si>
    <t>FUEL_EMI.ktCO2.IE.NFM.ALUMINA.AIRCOMP.GENERIC.ELEC</t>
  </si>
  <si>
    <t>FUEL_EMI.ktCO2.IE.NFM.ALUMINA.MOTOR.GENERIC.ELEC</t>
  </si>
  <si>
    <t>FUEL_EMI.ktCO2.IE.NFM.ALUMINA.FANS.GENERIC.ELEC</t>
  </si>
  <si>
    <t>FUEL_EMI.ktCO2.IE.NFM.ALUMINA.LOW_ENTH.TOTAL.TOTAL</t>
  </si>
  <si>
    <t>FUEL_EMI.ktCO2.IE.NFM.ALUMINA.LOW_ENTH.THERM.DIESEL_LIQBIO</t>
  </si>
  <si>
    <t>FUEL_EMI.ktCO2.IE.NFM.ALUMINA.LOW_ENTH.THERM.NG_BIOGAS</t>
  </si>
  <si>
    <t>FUEL_EMI.ktCO2.IE.NFM.ALUMINA.LOW_ENTH.THERM.SOLAR_GEO</t>
  </si>
  <si>
    <t>FUEL_EMI.ktCO2.IE.NFM.ALUMINA.LOW_ENTH.HP.AMBIENT</t>
  </si>
  <si>
    <t>FUEL_EMI.ktCO2.IE.NFM.ALUMINA.LOW_ENTH.THERM.ELEC</t>
  </si>
  <si>
    <t>FUEL_EMI.ktCO2.IE.NFM.ALUMINA.A_PRODUCTION.TOTAL.TOTAL</t>
  </si>
  <si>
    <t>FUEL_EMI.ktCO2.IE.NFM.ALUMINA.A_PRODUCTION.STEAM.SOLIDS</t>
  </si>
  <si>
    <t>FUEL_EMI.ktCO2.IE.NFM.ALUMINA.A_PRODUCTION.STEAM.RFG</t>
  </si>
  <si>
    <t>FUEL_EMI.ktCO2.IE.NFM.ALUMINA.A_PRODUCTION.STEAM.LPG</t>
  </si>
  <si>
    <t>FUEL_EMI.ktCO2.IE.NFM.ALUMINA.A_PRODUCTION.STEAM.DIESEL_LIQBIO</t>
  </si>
  <si>
    <t>FUEL_EMI.ktCO2.IE.NFM.ALUMINA.A_PRODUCTION.STEAM.RFO</t>
  </si>
  <si>
    <t>FUEL_EMI.ktCO2.IE.NFM.ALUMINA.A_PRODUCTION.STEAM.OTHER</t>
  </si>
  <si>
    <t>FUEL_EMI.ktCO2.IE.NFM.ALUMINA.A_PRODUCTION.STEAM.NG_BIOGAS</t>
  </si>
  <si>
    <t>FUEL_EMI.ktCO2.IE.NFM.ALUMINA.A_PRODUCTION.STEAM.DERIVED</t>
  </si>
  <si>
    <t>FUEL_EMI.ktCO2.IE.NFM.ALUMINA.A_PRODUCTION.STEAM.BIOMASS_WASTE</t>
  </si>
  <si>
    <t>FUEL_EMI.ktCO2.IE.NFM.ALUMINA.A_PRODUCTION.STEAM.STEAM_DISTR</t>
  </si>
  <si>
    <t>FUEL_EMI.ktCO2.IE.NFM.ALUMINA.A_REFINING.TOTAL.TOTAL</t>
  </si>
  <si>
    <t>FUEL_EMI.ktCO2.IE.NFM.ALUMINA.A_REFINING.THERM.LPG</t>
  </si>
  <si>
    <t>FUEL_EMI.ktCO2.IE.NFM.ALUMINA.A_REFINING.THERM.DIESEL_LIQBIO</t>
  </si>
  <si>
    <t>FUEL_EMI.ktCO2.IE.NFM.ALUMINA.A_REFINING.THERM.RFO</t>
  </si>
  <si>
    <t>FUEL_EMI.ktCO2.IE.NFM.ALUMINA.A_REFINING.THERM.NG_BIOGAS</t>
  </si>
  <si>
    <t>FUEL_EMI.ktCO2.IE.NFM.ALUMINA.A_REFINING.THERM.ELEC</t>
  </si>
  <si>
    <t>FUEL_EMI.ktCO2.IE.NFM.PRIM_ALU.LIGHT.GENERIC.ELEC</t>
  </si>
  <si>
    <t>FUEL_EMI.ktCO2.IE.NFM.PRIM_ALU.AIRCOMP.GENERIC.ELEC</t>
  </si>
  <si>
    <t>FUEL_EMI.ktCO2.IE.NFM.PRIM_ALU.MOTOR.GENERIC.ELEC</t>
  </si>
  <si>
    <t>FUEL_EMI.ktCO2.IE.NFM.PRIM_ALU.FANS.GENERIC.ELEC</t>
  </si>
  <si>
    <t>FUEL_EMI.ktCO2.IE.NFM.PRIM_ALU.LOW_ENTH.TOTAL.TOTAL</t>
  </si>
  <si>
    <t>FUEL_EMI.ktCO2.IE.NFM.PRIM_ALU.LOW_ENTH.THERM.DIESEL_LIQBIO</t>
  </si>
  <si>
    <t>FUEL_EMI.ktCO2.IE.NFM.PRIM_ALU.LOW_ENTH.THERM.NG_BIOGAS</t>
  </si>
  <si>
    <t>FUEL_EMI.ktCO2.IE.NFM.PRIM_ALU.LOW_ENTH.THERM.SOLAR_GEO</t>
  </si>
  <si>
    <t>FUEL_EMI.ktCO2.IE.NFM.PRIM_ALU.LOW_ENTH.HP.AMBIENT</t>
  </si>
  <si>
    <t>FUEL_EMI.ktCO2.IE.NFM.PRIM_ALU.LOW_ENTH.THERM.ELEC</t>
  </si>
  <si>
    <t>FUEL_EMI.ktCO2.IE.NFM.PRIM_ALU.SMELTING.ELEC.ELEC</t>
  </si>
  <si>
    <t>FUEL_EMI.ktCO2.IE.NFM.PRIM_ALU.PROCESSING.TOTAL.TOTAL</t>
  </si>
  <si>
    <t>FUEL_EMI.ktCO2.IE.NFM.PRIM_ALU.PROCESSING.THERM.TOTAL</t>
  </si>
  <si>
    <t>FUEL_EMI.ktCO2.IE.NFM.PRIM_ALU.PROCESSING.THERM.LPG</t>
  </si>
  <si>
    <t>FUEL_EMI.ktCO2.IE.NFM.PRIM_ALU.PROCESSING.THERM.DIESEL_LIQBIO</t>
  </si>
  <si>
    <t>FUEL_EMI.ktCO2.IE.NFM.PRIM_ALU.PROCESSING.THERM.RFO</t>
  </si>
  <si>
    <t>FUEL_EMI.ktCO2.IE.NFM.PRIM_ALU.PROCESSING.THERM.NG_BIOGAS</t>
  </si>
  <si>
    <t>FUEL_EMI.ktCO2.IE.NFM.PRIM_ALU.PROCESSING.ELEC.ELEC</t>
  </si>
  <si>
    <t>FUEL_EMI.ktCO2.IE.NFM.PRIM_ALU.FINISHING.THERM.TOTAL</t>
  </si>
  <si>
    <t>FUEL_EMI.ktCO2.IE.NFM.PRIM_ALU.FINISHING.THERM.LPG</t>
  </si>
  <si>
    <t>FUEL_EMI.ktCO2.IE.NFM.PRIM_ALU.FINISHING.THERM.DIESEL_LIQBIO</t>
  </si>
  <si>
    <t>FUEL_EMI.ktCO2.IE.NFM.PRIM_ALU.FINISHING.THERM.NG_BIOGAS</t>
  </si>
  <si>
    <t>FUEL_EMI.ktCO2.IE.NFM.PRIM_ALU.FINISHING_STEAM.TOTAL.TOTAL</t>
  </si>
  <si>
    <t>FUEL_EMI.ktCO2.IE.NFM.PRIM_ALU.FINISHING_STEAM.STEAM.SOLIDS</t>
  </si>
  <si>
    <t>FUEL_EMI.ktCO2.IE.NFM.PRIM_ALU.FINISHING_STEAM.STEAM.RFG</t>
  </si>
  <si>
    <t>FUEL_EMI.ktCO2.IE.NFM.PRIM_ALU.FINISHING_STEAM.STEAM.LPG</t>
  </si>
  <si>
    <t>FUEL_EMI.ktCO2.IE.NFM.PRIM_ALU.FINISHING_STEAM.STEAM.DIESEL_LIQBIO</t>
  </si>
  <si>
    <t>FUEL_EMI.ktCO2.IE.NFM.PRIM_ALU.FINISHING_STEAM.STEAM.RFO</t>
  </si>
  <si>
    <t>FUEL_EMI.ktCO2.IE.NFM.PRIM_ALU.FINISHING_STEAM.STEAM.OTHER</t>
  </si>
  <si>
    <t>FUEL_EMI.ktCO2.IE.NFM.PRIM_ALU.FINISHING_STEAM.STEAM.NG_BIOGAS</t>
  </si>
  <si>
    <t>FUEL_EMI.ktCO2.IE.NFM.PRIM_ALU.FINISHING_STEAM.STEAM.DERIVED</t>
  </si>
  <si>
    <t>FUEL_EMI.ktCO2.IE.NFM.PRIM_ALU.FINISHING_STEAM.STEAM.BIOMASS_WASTE</t>
  </si>
  <si>
    <t>FUEL_EMI.ktCO2.IE.NFM.PRIM_ALU.FINISHING_STEAM.STEAM.STEAM_DISTR</t>
  </si>
  <si>
    <t>FUEL_EMI.ktCO2.IE.NFM.PRIM_ALU.FINISHING.ELEC.ELEC</t>
  </si>
  <si>
    <t>PROCESS_EMI.ktCO2.IE.NFM.PRIM_ALU</t>
  </si>
  <si>
    <t>FUEL_EMI.ktCO2.IE.NFM.SEC_ALU.TOTAL.TOTAL.TOTAL</t>
  </si>
  <si>
    <t>FUEL_EMI.ktCO2.IE.NFM.SEC_ALU.LIGHT.GENERIC.ELEC</t>
  </si>
  <si>
    <t>FUEL_EMI.ktCO2.IE.NFM.SEC_ALU.AIRCOMP.GENERIC.ELEC</t>
  </si>
  <si>
    <t>FUEL_EMI.ktCO2.IE.NFM.SEC_ALU.MOTOR.GENERIC.ELEC</t>
  </si>
  <si>
    <t>FUEL_EMI.ktCO2.IE.NFM.SEC_ALU.FANS.GENERIC.ELEC</t>
  </si>
  <si>
    <t>FUEL_EMI.ktCO2.IE.NFM.SEC_ALU.LOW_ENTH.TOTAL.TOTAL</t>
  </si>
  <si>
    <t>FUEL_EMI.ktCO2.IE.NFM.SEC_ALU.LOW_ENTH.THERM.DIESEL_LIQBIO</t>
  </si>
  <si>
    <t>FUEL_EMI.ktCO2.IE.NFM.SEC_ALU.LOW_ENTH.THERM.NG_BIOGAS</t>
  </si>
  <si>
    <t>FUEL_EMI.ktCO2.IE.NFM.SEC_ALU.LOW_ENTH.THERM.SOLAR_GEO</t>
  </si>
  <si>
    <t>FUEL_EMI.ktCO2.IE.NFM.SEC_ALU.LOW_ENTH.HP.AMBIENT</t>
  </si>
  <si>
    <t>FUEL_EMI.ktCO2.IE.NFM.SEC_ALU.LOW_ENTH.THERM.ELEC</t>
  </si>
  <si>
    <t>FUEL_EMI.ktCO2.IE.NFM.SEC_ALU.SEC_REMELTING.TOTAL.TOTAL</t>
  </si>
  <si>
    <t>FUEL_EMI.ktCO2.IE.NFM.SEC_ALU.SEC_REMELTING.THERM.TOTAL</t>
  </si>
  <si>
    <t>FUEL_EMI.ktCO2.IE.NFM.SEC_ALU.SEC_REMELTING.THERM.LPG</t>
  </si>
  <si>
    <t>FUEL_EMI.ktCO2.IE.NFM.SEC_ALU.SEC_REMELTING.THERM.DIESEL_LIQBIO</t>
  </si>
  <si>
    <t>FUEL_EMI.ktCO2.IE.NFM.SEC_ALU.SEC_REMELTING.THERM.RFO</t>
  </si>
  <si>
    <t>FUEL_EMI.ktCO2.IE.NFM.SEC_ALU.SEC_REMELTING.THERM.NG_BIOGAS</t>
  </si>
  <si>
    <t>FUEL_EMI.ktCO2.IE.NFM.SEC_ALU.SEC_REMELTING.ELEC.ELEC</t>
  </si>
  <si>
    <t>FUEL_EMI.ktCO2.IE.NFM.SEC_ALU.SEC_PROCESSING.TOTAL.TOTAL</t>
  </si>
  <si>
    <t>FUEL_EMI.ktCO2.IE.NFM.SEC_ALU.SEC_PROCESSING.THERM.TOTAL</t>
  </si>
  <si>
    <t>FUEL_EMI.ktCO2.IE.NFM.SEC_ALU.SEC_PROCESSING.THERM.LPG</t>
  </si>
  <si>
    <t>FUEL_EMI.ktCO2.IE.NFM.SEC_ALU.SEC_PROCESSING.THERM.DIESEL_LIQBIO</t>
  </si>
  <si>
    <t>FUEL_EMI.ktCO2.IE.NFM.SEC_ALU.SEC_PROCESSING.THERM.RFO</t>
  </si>
  <si>
    <t>FUEL_EMI.ktCO2.IE.NFM.SEC_ALU.SEC_PROCESSING.THERM.NG_BIOGAS</t>
  </si>
  <si>
    <t>FUEL_EMI.ktCO2.IE.NFM.SEC_ALU.SEC_PROCESSING.ELEC.ELEC</t>
  </si>
  <si>
    <t>FUEL_EMI.ktCO2.IE.NFM.SEC_ALU.SEC_FINISHING.THERM.TOTAL</t>
  </si>
  <si>
    <t>FUEL_EMI.ktCO2.IE.NFM.SEC_ALU.SEC_FINISHING.THERM.LPG</t>
  </si>
  <si>
    <t>FUEL_EMI.ktCO2.IE.NFM.SEC_ALU.SEC_FINISHING.THERM.DIESEL_LIQBIO</t>
  </si>
  <si>
    <t>FUEL_EMI.ktCO2.IE.NFM.SEC_ALU.SEC_FINISHING.THERM.NG_BIOGAS</t>
  </si>
  <si>
    <t>FUEL_EMI.ktCO2.IE.NFM.SEC_ALU.SEC_FINISHING_STEAM.TOTAL.TOTAL</t>
  </si>
  <si>
    <t>FUEL_EMI.ktCO2.IE.NFM.SEC_ALU.SEC_FINISHING_STEAM.STEAM.SOLIDS</t>
  </si>
  <si>
    <t>FUEL_EMI.ktCO2.IE.NFM.SEC_ALU.SEC_FINISHING_STEAM.STEAM.RFG</t>
  </si>
  <si>
    <t>FUEL_EMI.ktCO2.IE.NFM.SEC_ALU.SEC_FINISHING_STEAM.STEAM.LPG</t>
  </si>
  <si>
    <t>FUEL_EMI.ktCO2.IE.NFM.SEC_ALU.SEC_FINISHING_STEAM.STEAM.DIESEL_LIQBIO</t>
  </si>
  <si>
    <t>FUEL_EMI.ktCO2.IE.NFM.SEC_ALU.SEC_FINISHING_STEAM.STEAM.RFO</t>
  </si>
  <si>
    <t>FUEL_EMI.ktCO2.IE.NFM.SEC_ALU.SEC_FINISHING_STEAM.STEAM.OTHER</t>
  </si>
  <si>
    <t>FUEL_EMI.ktCO2.IE.NFM.SEC_ALU.SEC_FINISHING_STEAM.STEAM.NG_BIOGAS</t>
  </si>
  <si>
    <t>FUEL_EMI.ktCO2.IE.NFM.SEC_ALU.SEC_FINISHING_STEAM.STEAM.DERIVED</t>
  </si>
  <si>
    <t>FUEL_EMI.ktCO2.IE.NFM.SEC_ALU.SEC_FINISHING_STEAM.STEAM.BIOMASS_WASTE</t>
  </si>
  <si>
    <t>FUEL_EMI.ktCO2.IE.NFM.SEC_ALU.SEC_FINISHING_STEAM.STEAM.STEAM_DISTR</t>
  </si>
  <si>
    <t>FUEL_EMI.ktCO2.IE.NFM.SEC_ALU.SEC_FINISHING.ELEC.ELEC</t>
  </si>
  <si>
    <t>FUEL_EMI.ktCO2.IE.NFM.OTHER_NFM.LIGHT.GENERIC.ELEC</t>
  </si>
  <si>
    <t>FUEL_EMI.ktCO2.IE.NFM.OTHER_NFM.AIRCOMP.GENERIC.ELEC</t>
  </si>
  <si>
    <t>FUEL_EMI.ktCO2.IE.NFM.OTHER_NFM.MOTOR.GENERIC.ELEC</t>
  </si>
  <si>
    <t>FUEL_EMI.ktCO2.IE.NFM.OTHER_NFM.FANS.GENERIC.ELEC</t>
  </si>
  <si>
    <t>FUEL_EMI.ktCO2.IE.NFM.OTHER_NFM.LOW_ENTH.TOTAL.TOTAL</t>
  </si>
  <si>
    <t>FUEL_EMI.ktCO2.IE.NFM.OTHER_NFM.LOW_ENTH.THERM.DIESEL_LIQBIO</t>
  </si>
  <si>
    <t>FUEL_EMI.ktCO2.IE.NFM.OTHER_NFM.LOW_ENTH.THERM.NG_BIOGAS</t>
  </si>
  <si>
    <t>FUEL_EMI.ktCO2.IE.NFM.OTHER_NFM.LOW_ENTH.THERM.SOLAR_GEO</t>
  </si>
  <si>
    <t>FUEL_EMI.ktCO2.IE.NFM.OTHER_NFM.LOW_ENTH.HP.AMBIENT</t>
  </si>
  <si>
    <t>FUEL_EMI.ktCO2.IE.NFM.OTHER_NFM.LOW_ENTH.THERM.ELEC</t>
  </si>
  <si>
    <t>FUEL_EMI.ktCO2.IE.NFM.OTHER_NFM.OTH_PRODUCTION.TOTAL.TOTAL</t>
  </si>
  <si>
    <t>FUEL_EMI.ktCO2.IE.NFM.OTHER_NFM.OTH_PRODUCTION.THERM.TOTAL</t>
  </si>
  <si>
    <t>FUEL_EMI.ktCO2.IE.NFM.OTHER_NFM.OTH_PRODUCTION.THERM.SOLIDS</t>
  </si>
  <si>
    <t>FUEL_EMI.ktCO2.IE.NFM.OTHER_NFM.OTH_PRODUCTION.THERM.LPG</t>
  </si>
  <si>
    <t>FUEL_EMI.ktCO2.IE.NFM.OTHER_NFM.OTH_PRODUCTION.THERM.DIESEL_LIQBIO</t>
  </si>
  <si>
    <t>FUEL_EMI.ktCO2.IE.NFM.OTHER_NFM.OTH_PRODUCTION.THERM.RFO</t>
  </si>
  <si>
    <t>FUEL_EMI.ktCO2.IE.NFM.OTHER_NFM.OTH_PRODUCTION.THERM.NG_BIOGAS</t>
  </si>
  <si>
    <t>FUEL_EMI.ktCO2.IE.NFM.OTHER_NFM.OTH_PRODUCTION.ELEC.ELEC</t>
  </si>
  <si>
    <t>FUEL_EMI.ktCO2.IE.NFM.OTHER_NFM.OTH_PROCESSING.TOTAL.TOTAL</t>
  </si>
  <si>
    <t>FUEL_EMI.ktCO2.IE.NFM.OTHER_NFM.OTH_PROCESSING.THERM.TOTAL</t>
  </si>
  <si>
    <t>FUEL_EMI.ktCO2.IE.NFM.OTHER_NFM.OTH_PROCESSING.THERM.LPG</t>
  </si>
  <si>
    <t>FUEL_EMI.ktCO2.IE.NFM.OTHER_NFM.OTH_PROCESSING.THERM.DIESEL_LIQBIO</t>
  </si>
  <si>
    <t>FUEL_EMI.ktCO2.IE.NFM.OTHER_NFM.OTH_PROCESSING.THERM.RFO</t>
  </si>
  <si>
    <t>FUEL_EMI.ktCO2.IE.NFM.OTHER_NFM.OTH_PROCESSING.THERM.NG_BIOGAS</t>
  </si>
  <si>
    <t>FUEL_EMI.ktCO2.IE.NFM.OTHER_NFM.OTH_PROCESSING.ELEC.ELEC</t>
  </si>
  <si>
    <t>FUEL_EMI.ktCO2.IE.NFM.OTHER_NFM.OTH_FINISHING.THERM.TOTAL</t>
  </si>
  <si>
    <t>FUEL_EMI.ktCO2.IE.NFM.OTHER_NFM.OTH_FINISHING.THERM.LPG</t>
  </si>
  <si>
    <t>FUEL_EMI.ktCO2.IE.NFM.OTHER_NFM.OTH_FINISHING.THERM.DIESEL_LIQBIO</t>
  </si>
  <si>
    <t>FUEL_EMI.ktCO2.IE.NFM.OTHER_NFM.OTH_FINISHING.THERM.NG_BIOGAS</t>
  </si>
  <si>
    <t>FUEL_EMI.ktCO2.IE.NFM.OTHER_NFM.OTH_FINISHING_STEAM.TOTAL.TOTAL</t>
  </si>
  <si>
    <t>FUEL_EMI.ktCO2.IE.NFM.OTHER_NFM.OTH_FINISHING_STEAM.STEAM.SOLIDS</t>
  </si>
  <si>
    <t>FUEL_EMI.ktCO2.IE.NFM.OTHER_NFM.OTH_FINISHING_STEAM.STEAM.RFG</t>
  </si>
  <si>
    <t>FUEL_EMI.ktCO2.IE.NFM.OTHER_NFM.OTH_FINISHING_STEAM.STEAM.LPG</t>
  </si>
  <si>
    <t>FUEL_EMI.ktCO2.IE.NFM.OTHER_NFM.OTH_FINISHING_STEAM.STEAM.DIESEL_LIQBIO</t>
  </si>
  <si>
    <t>FUEL_EMI.ktCO2.IE.NFM.OTHER_NFM.OTH_FINISHING_STEAM.STEAM.RFO</t>
  </si>
  <si>
    <t>FUEL_EMI.ktCO2.IE.NFM.OTHER_NFM.OTH_FINISHING_STEAM.STEAM.OTHER</t>
  </si>
  <si>
    <t>FUEL_EMI.ktCO2.IE.NFM.OTHER_NFM.OTH_FINISHING_STEAM.STEAM.NG_BIOGAS</t>
  </si>
  <si>
    <t>FUEL_EMI.ktCO2.IE.NFM.OTHER_NFM.OTH_FINISHING_STEAM.STEAM.DERIVED</t>
  </si>
  <si>
    <t>FUEL_EMI.ktCO2.IE.NFM.OTHER_NFM.OTH_FINISHING_STEAM.STEAM.BIOMASS_WASTE</t>
  </si>
  <si>
    <t>FUEL_EMI.ktCO2.IE.NFM.OTHER_NFM.OTH_FINISHING_STEAM.STEAM.STEAM_DISTR</t>
  </si>
  <si>
    <t>FUEL_EMI.ktCO2.IE.NFM.OTHER_NFM.OTH_FINISHING.ELEC.ELEC</t>
  </si>
  <si>
    <t>PROCESS_EMI.ktCO2.IE.NFM.OTHER_NFM</t>
  </si>
  <si>
    <t>Aluminium - primary production (without process emissions)</t>
  </si>
  <si>
    <t>Other non-ferrous metals (without process emissions)</t>
  </si>
  <si>
    <t>Basic and other chemicals</t>
  </si>
  <si>
    <t>VA.Meuro2023.IE.CHI.BASIC_CHEM</t>
  </si>
  <si>
    <t>VA.Meuro2023.IE.CHI.OTHER_CHEM</t>
  </si>
  <si>
    <t>VA.Meuro2023.IE.CHI.PHARM</t>
  </si>
  <si>
    <t>Basic chemicals (kt ethylene eq.)</t>
  </si>
  <si>
    <t>OUTPUT.kt.IE.CHI.BASIC_CHEM</t>
  </si>
  <si>
    <t>Other chemicals (kt ethylene eq.)</t>
  </si>
  <si>
    <t>OUTPUT.kt.IE.CHI.OTHER_CHEM</t>
  </si>
  <si>
    <t>Pharmaceutical products etc. (kt ethylene eq.)</t>
  </si>
  <si>
    <t>OUTPUT.kt.IE.CHI.PHARM</t>
  </si>
  <si>
    <t>CAP.kt.IE.CHI.BASIC_CHEM</t>
  </si>
  <si>
    <t>CAP.kt.IE.CHI.OTHER_CHEM</t>
  </si>
  <si>
    <t>CAP.kt.IE.CHI.PHARM</t>
  </si>
  <si>
    <t>NEWCAP.kt.IE.CHI.BASIC_CHEM</t>
  </si>
  <si>
    <t>NEWCAP.kt.IE.CHI.OTHER_CHEM</t>
  </si>
  <si>
    <t>NEWCAP.kt.IE.CHI.PHARM</t>
  </si>
  <si>
    <t>FEC.ktoe.IE.CHI.TOTAL.TOTAL.TOTAL.TOTAL</t>
  </si>
  <si>
    <t>FEC.ktoe.IE.CHI.TOTAL.TOTAL.TOTAL.SOLIDS</t>
  </si>
  <si>
    <t>FEC.ktoe.IE.CHI.TOTAL.TOTAL.TOTAL.RFG</t>
  </si>
  <si>
    <t>FEC.ktoe.IE.CHI.TOTAL.TOTAL.TOTAL.LPG</t>
  </si>
  <si>
    <t>FEC.ktoe.IE.CHI.TOTAL.TOTAL.TOTAL.DIESEL</t>
  </si>
  <si>
    <t>FEC.ktoe.IE.CHI.TOTAL.TOTAL.TOTAL.RFO</t>
  </si>
  <si>
    <t>FEC.ktoe.IE.CHI.TOTAL.TOTAL.TOTAL.OTHER</t>
  </si>
  <si>
    <t>FEC.ktoe.IE.CHI.TOTAL.TOTAL.TOTAL.NG</t>
  </si>
  <si>
    <t>FEC.ktoe.IE.CHI.TOTAL.TOTAL.TOTAL.DERIVED</t>
  </si>
  <si>
    <t>FEC.ktoe.IE.CHI.TOTAL.TOTAL.TOTAL.BIOMASS_WASTE</t>
  </si>
  <si>
    <t>FEC.ktoe.IE.CHI.TOTAL.TOTAL.TOTAL.BIOGAS</t>
  </si>
  <si>
    <t>FEC.ktoe.IE.CHI.TOTAL.TOTAL.TOTAL.LIQBIO</t>
  </si>
  <si>
    <t>FEC.ktoe.IE.CHI.TOTAL.TOTAL.TOTAL.SOLAR</t>
  </si>
  <si>
    <t>FEC.ktoe.IE.CHI.TOTAL.TOTAL.TOTAL.GEO</t>
  </si>
  <si>
    <t>FEC.ktoe.IE.CHI.TOTAL.TOTAL.TOTAL.AMBIENT</t>
  </si>
  <si>
    <t>FEC.ktoe.IE.CHI.TOTAL.TOTAL.TOTAL.STEAM_DISTR</t>
  </si>
  <si>
    <t>FEC.ktoe.IE.CHI.TOTAL.TOTAL.TOTAL.ELEC</t>
  </si>
  <si>
    <t>Non-energy use in the Chemical industry (ktoe)</t>
  </si>
  <si>
    <t>NONENERGY.ktoe.IE.CHI.TOTAL.TOTAL.TOTAL.TOTAL</t>
  </si>
  <si>
    <t>NONENERGY.ktoe.IE.CHI.TOTAL.TOTAL.TOTAL.SOLIDS</t>
  </si>
  <si>
    <t>NONENERGY.ktoe.IE.CHI.TOTAL.TOTAL.TOTAL.RFG</t>
  </si>
  <si>
    <t>NONENERGY.ktoe.IE.CHI.TOTAL.TOTAL.TOTAL.LPG</t>
  </si>
  <si>
    <t>NONENERGY.ktoe.IE.CHI.TOTAL.TOTAL.TOTAL.DIESEL</t>
  </si>
  <si>
    <t>NONENERGY.ktoe.IE.CHI.TOTAL.TOTAL.TOTAL.RFO</t>
  </si>
  <si>
    <t>NONENERGY.ktoe.IE.CHI.TOTAL.TOTAL.TOTAL.OTHER</t>
  </si>
  <si>
    <t>NONENERGY.ktoe.IE.CHI.TOTAL.TOTAL.TOTAL.NAPHTHA</t>
  </si>
  <si>
    <t>NONENERGY.ktoe.IE.CHI.TOTAL.TOTAL.TOTAL.NG_BIOGAS</t>
  </si>
  <si>
    <t>NONENERGY.ktoe.IE.CHI.TOTAL.TOTAL.TOTAL.DERIVED</t>
  </si>
  <si>
    <t>NONENERGY.ktoe.IE.CHI.TOTAL.TOTAL.TOTAL.BIOMASS_WASTE</t>
  </si>
  <si>
    <t>Basic chemicals - non energy</t>
  </si>
  <si>
    <t>Basic chemicals - energy</t>
  </si>
  <si>
    <t>Emission intensity (kt of CO2 / ktoe energy)</t>
  </si>
  <si>
    <t>Basic chemicals (including process emissions)</t>
  </si>
  <si>
    <t>Other chemicals (including process emissions)</t>
  </si>
  <si>
    <t>FEC.ktoe.IE.CHI.BASIC_CHEM.LIGHT.GENERIC.ELEC</t>
  </si>
  <si>
    <t>FEC.ktoe.IE.CHI.BASIC_CHEM.AIRCOMP.GENERIC.ELEC</t>
  </si>
  <si>
    <t>FEC.ktoe.IE.CHI.BASIC_CHEM.MOTOR.GENERIC.ELEC</t>
  </si>
  <si>
    <t>FEC.ktoe.IE.CHI.BASIC_CHEM.FANS.GENERIC.ELEC</t>
  </si>
  <si>
    <t>FEC.ktoe.IE.CHI.BASIC_CHEM.LOW_ENTH.TOTAL.TOTAL</t>
  </si>
  <si>
    <t>FEC.ktoe.IE.CHI.BASIC_CHEM.LOW_ENTH.THERM.DIESEL_LIQBIO</t>
  </si>
  <si>
    <t>FEC.ktoe.IE.CHI.BASIC_CHEM.LOW_ENTH.THERM.NG_BIOGAS</t>
  </si>
  <si>
    <t>FEC.ktoe.IE.CHI.BASIC_CHEM.LOW_ENTH.THERM.SOLAR_GEO</t>
  </si>
  <si>
    <t>FEC.ktoe.IE.CHI.BASIC_CHEM.LOW_ENTH.HP.AMBIENT</t>
  </si>
  <si>
    <t>FEC.ktoe.IE.CHI.BASIC_CHEM.LOW_ENTH.THERM.ELEC</t>
  </si>
  <si>
    <t>Chemicals: Feedstock (energy used as raw material)</t>
  </si>
  <si>
    <t>Chemicals: Steam processing</t>
  </si>
  <si>
    <t>FEC.ktoe.IE.CHI.BASIC_CHEM.PROCESSING.TOTAL.TOTAL</t>
  </si>
  <si>
    <t>FEC.ktoe.IE.CHI.BASIC_CHEM.PROCESSING.STEAM.SOLIDS</t>
  </si>
  <si>
    <t>FEC.ktoe.IE.CHI.BASIC_CHEM.PROCESSING.STEAM.RFG</t>
  </si>
  <si>
    <t>FEC.ktoe.IE.CHI.BASIC_CHEM.PROCESSING.STEAM.LPG</t>
  </si>
  <si>
    <t>FEC.ktoe.IE.CHI.BASIC_CHEM.PROCESSING.STEAM.DIESEL_LIQBIO</t>
  </si>
  <si>
    <t>FEC.ktoe.IE.CHI.BASIC_CHEM.PROCESSING.STEAM.RFO</t>
  </si>
  <si>
    <t>FEC.ktoe.IE.CHI.BASIC_CHEM.PROCESSING.STEAM.OTHER</t>
  </si>
  <si>
    <t>FEC.ktoe.IE.CHI.BASIC_CHEM.PROCESSING.STEAM.NG_BIOGAS</t>
  </si>
  <si>
    <t>FEC.ktoe.IE.CHI.BASIC_CHEM.PROCESSING.STEAM.DERIVED</t>
  </si>
  <si>
    <t>FEC.ktoe.IE.CHI.BASIC_CHEM.PROCESSING.STEAM.BIOMASS_WASTE</t>
  </si>
  <si>
    <t>FEC.ktoe.IE.CHI.BASIC_CHEM.PROCESSING.STEAM.STEAM_DISTR</t>
  </si>
  <si>
    <t>Chemicals: Furnaces</t>
  </si>
  <si>
    <t>FEC.ktoe.IE.CHI.BASIC_CHEM.PROC_HEAT.TOTAL.TOTAL</t>
  </si>
  <si>
    <t>Chemicals: Furnaces - Thermal</t>
  </si>
  <si>
    <t>FEC.ktoe.IE.CHI.BASIC_CHEM.PROC_HEAT.THERM.TOTAL</t>
  </si>
  <si>
    <t>FEC.ktoe.IE.CHI.BASIC_CHEM.PROC_HEAT.THERM.SOLIDS</t>
  </si>
  <si>
    <t>FEC.ktoe.IE.CHI.BASIC_CHEM.PROC_HEAT.THERM.LPG</t>
  </si>
  <si>
    <t>FEC.ktoe.IE.CHI.BASIC_CHEM.PROC_HEAT.THERM.DIESEL_LIQBIO</t>
  </si>
  <si>
    <t>FEC.ktoe.IE.CHI.BASIC_CHEM.PROC_HEAT.THERM.RFO</t>
  </si>
  <si>
    <t>FEC.ktoe.IE.CHI.BASIC_CHEM.PROC_HEAT.THERM.NG_BIOGAS</t>
  </si>
  <si>
    <t>Chemicals: Furnaces - Electric</t>
  </si>
  <si>
    <t>FEC.ktoe.IE.CHI.BASIC_CHEM.PROC_HEAT.ELEC.ELEC</t>
  </si>
  <si>
    <t>Chemicals: Process cooling</t>
  </si>
  <si>
    <t>Chemicals: Process cooling - Natural gas and biogas</t>
  </si>
  <si>
    <t>FEC.ktoe.IE.CHI.BASIC_CHEM.PROC_COOL.THERM.NG_BIOGAS</t>
  </si>
  <si>
    <t>Chemicals: Process cooling - Steam</t>
  </si>
  <si>
    <t>FEC.ktoe.IE.CHI.BASIC_CHEM.PROC_COOL_STEAM.TOTAL.TOTAL</t>
  </si>
  <si>
    <t>FEC.ktoe.IE.CHI.BASIC_CHEM.PROC_COOL_STEAM.STEAM.SOLIDS</t>
  </si>
  <si>
    <t>FEC.ktoe.IE.CHI.BASIC_CHEM.PROC_COOL_STEAM.STEAM.RFG</t>
  </si>
  <si>
    <t>FEC.ktoe.IE.CHI.BASIC_CHEM.PROC_COOL_STEAM.STEAM.LPG</t>
  </si>
  <si>
    <t>FEC.ktoe.IE.CHI.BASIC_CHEM.PROC_COOL_STEAM.STEAM.DIESEL_LIQBIO</t>
  </si>
  <si>
    <t>FEC.ktoe.IE.CHI.BASIC_CHEM.PROC_COOL_STEAM.STEAM.RFO</t>
  </si>
  <si>
    <t>FEC.ktoe.IE.CHI.BASIC_CHEM.PROC_COOL_STEAM.STEAM.OTHER</t>
  </si>
  <si>
    <t>FEC.ktoe.IE.CHI.BASIC_CHEM.PROC_COOL_STEAM.STEAM.NG_BIOGAS</t>
  </si>
  <si>
    <t>FEC.ktoe.IE.CHI.BASIC_CHEM.PROC_COOL_STEAM.STEAM.DERIVED</t>
  </si>
  <si>
    <t>FEC.ktoe.IE.CHI.BASIC_CHEM.PROC_COOL_STEAM.STEAM.BIOMASS_WASTE</t>
  </si>
  <si>
    <t>FEC.ktoe.IE.CHI.BASIC_CHEM.PROC_COOL_STEAM.STEAM.STEAM_DISTR</t>
  </si>
  <si>
    <t>Chemicals: Process cooling - Electric</t>
  </si>
  <si>
    <t>FEC.ktoe.IE.CHI.BASIC_CHEM.PROC_COOL.ELEC.ELEC</t>
  </si>
  <si>
    <t>Chemicals: Generic electric process</t>
  </si>
  <si>
    <t>FEC.ktoe.IE.CHI.BASIC_CHEM.GENERIC.MECH.ELEC</t>
  </si>
  <si>
    <t>FEC.ktoe.IE.CHI.OTHER_CHEM.TOTAL.TOTAL.TOTAL</t>
  </si>
  <si>
    <t>FEC.ktoe.IE.CHI.OTHER_CHEM.LIGHT.GENERIC.ELEC</t>
  </si>
  <si>
    <t>FEC.ktoe.IE.CHI.OTHER_CHEM.AIRCOMP.GENERIC.ELEC</t>
  </si>
  <si>
    <t>FEC.ktoe.IE.CHI.OTHER_CHEM.MOTOR.GENERIC.ELEC</t>
  </si>
  <si>
    <t>FEC.ktoe.IE.CHI.OTHER_CHEM.FANS.GENERIC.ELEC</t>
  </si>
  <si>
    <t>FEC.ktoe.IE.CHI.OTHER_CHEM.LOW_ENTH.TOTAL.TOTAL</t>
  </si>
  <si>
    <t>FEC.ktoe.IE.CHI.OTHER_CHEM.LOW_ENTH.THERM.DIESEL_LIQBIO</t>
  </si>
  <si>
    <t>FEC.ktoe.IE.CHI.OTHER_CHEM.LOW_ENTH.THERM.NG_BIOGAS</t>
  </si>
  <si>
    <t>FEC.ktoe.IE.CHI.OTHER_CHEM.LOW_ENTH.THERM.SOLAR_GEO</t>
  </si>
  <si>
    <t>FEC.ktoe.IE.CHI.OTHER_CHEM.LOW_ENTH.HP.AMBIENT</t>
  </si>
  <si>
    <t>FEC.ktoe.IE.CHI.OTHER_CHEM.LOW_ENTH.THERM.ELEC</t>
  </si>
  <si>
    <t>Chemicals: High-enthalpy heat processing</t>
  </si>
  <si>
    <t>High-enthalpy heat processing - Steam</t>
  </si>
  <si>
    <t>FEC.ktoe.IE.CHI.OTHER_CHEM.PROCESSING_STEAM.TOTAL.TOTAL</t>
  </si>
  <si>
    <t>FEC.ktoe.IE.CHI.OTHER_CHEM.PROCESSING_STEAM.STEAM.SOLIDS</t>
  </si>
  <si>
    <t>FEC.ktoe.IE.CHI.OTHER_CHEM.PROCESSING_STEAM.STEAM.RFG</t>
  </si>
  <si>
    <t>FEC.ktoe.IE.CHI.OTHER_CHEM.PROCESSING_STEAM.STEAM.LPG</t>
  </si>
  <si>
    <t>FEC.ktoe.IE.CHI.OTHER_CHEM.PROCESSING_STEAM.STEAM.DIESEL_LIQBIO</t>
  </si>
  <si>
    <t>FEC.ktoe.IE.CHI.OTHER_CHEM.PROCESSING_STEAM.STEAM.RFO</t>
  </si>
  <si>
    <t>FEC.ktoe.IE.CHI.OTHER_CHEM.PROCESSING_STEAM.STEAM.OTHER</t>
  </si>
  <si>
    <t>FEC.ktoe.IE.CHI.OTHER_CHEM.PROCESSING_STEAM.STEAM.NG_BIOGAS</t>
  </si>
  <si>
    <t>FEC.ktoe.IE.CHI.OTHER_CHEM.PROCESSING_STEAM.STEAM.DERIVED</t>
  </si>
  <si>
    <t>FEC.ktoe.IE.CHI.OTHER_CHEM.PROCESSING_STEAM.STEAM.BIOMASS_WASTE</t>
  </si>
  <si>
    <t>FEC.ktoe.IE.CHI.OTHER_CHEM.PROCESSING_STEAM.STEAM.STEAM_DISTR</t>
  </si>
  <si>
    <t>High-enthalpy heat processing - Electric (microwave)</t>
  </si>
  <si>
    <t>FEC.ktoe.IE.CHI.OTHER_CHEM.PROCESSING.MICROW.ELEC</t>
  </si>
  <si>
    <t>FEC.ktoe.IE.CHI.OTHER_CHEM.PROC_HEAT.TOTAL.TOTAL</t>
  </si>
  <si>
    <t>FEC.ktoe.IE.CHI.OTHER_CHEM.PROC_HEAT.THERM.TOTAL</t>
  </si>
  <si>
    <t>FEC.ktoe.IE.CHI.OTHER_CHEM.PROC_HEAT.THERM.SOLIDS</t>
  </si>
  <si>
    <t>FEC.ktoe.IE.CHI.OTHER_CHEM.PROC_HEAT.THERM.LPG</t>
  </si>
  <si>
    <t>FEC.ktoe.IE.CHI.OTHER_CHEM.PROC_HEAT.THERM.DIESEL_LIQBIO</t>
  </si>
  <si>
    <t>FEC.ktoe.IE.CHI.OTHER_CHEM.PROC_HEAT.THERM.RFO</t>
  </si>
  <si>
    <t>FEC.ktoe.IE.CHI.OTHER_CHEM.PROC_HEAT.THERM.NG_BIOGAS</t>
  </si>
  <si>
    <t>FEC.ktoe.IE.CHI.OTHER_CHEM.PROC_HEAT.ELEC.ELEC</t>
  </si>
  <si>
    <t>FEC.ktoe.IE.CHI.OTHER_CHEM.PROC_COOL.THERM.NG_BIOGAS</t>
  </si>
  <si>
    <t>FEC.ktoe.IE.CHI.OTHER_CHEM.PROC_COOL_STEAM.TOTAL.TOTAL</t>
  </si>
  <si>
    <t>FEC.ktoe.IE.CHI.OTHER_CHEM.PROC_COOL_STEAM.STEAM.SOLIDS</t>
  </si>
  <si>
    <t>FEC.ktoe.IE.CHI.OTHER_CHEM.PROC_COOL_STEAM.STEAM.RFG</t>
  </si>
  <si>
    <t>FEC.ktoe.IE.CHI.OTHER_CHEM.PROC_COOL_STEAM.STEAM.LPG</t>
  </si>
  <si>
    <t>FEC.ktoe.IE.CHI.OTHER_CHEM.PROC_COOL_STEAM.STEAM.DIESEL_LIQBIO</t>
  </si>
  <si>
    <t>FEC.ktoe.IE.CHI.OTHER_CHEM.PROC_COOL_STEAM.STEAM.RFO</t>
  </si>
  <si>
    <t>FEC.ktoe.IE.CHI.OTHER_CHEM.PROC_COOL_STEAM.STEAM.OTHER</t>
  </si>
  <si>
    <t>FEC.ktoe.IE.CHI.OTHER_CHEM.PROC_COOL_STEAM.STEAM.NG_BIOGAS</t>
  </si>
  <si>
    <t>FEC.ktoe.IE.CHI.OTHER_CHEM.PROC_COOL_STEAM.STEAM.DERIVED</t>
  </si>
  <si>
    <t>FEC.ktoe.IE.CHI.OTHER_CHEM.PROC_COOL_STEAM.STEAM.BIOMASS_WASTE</t>
  </si>
  <si>
    <t>FEC.ktoe.IE.CHI.OTHER_CHEM.PROC_COOL_STEAM.STEAM.STEAM_DISTR</t>
  </si>
  <si>
    <t>FEC.ktoe.IE.CHI.OTHER_CHEM.PROC_COOL.ELEC.ELEC</t>
  </si>
  <si>
    <t>FEC.ktoe.IE.CHI.OTHER_CHEM.GENERIC.MECH.ELEC</t>
  </si>
  <si>
    <t>FEC.ktoe.IE.CHI.PHARM.TOTAL.TOTAL.TOTAL</t>
  </si>
  <si>
    <t>FEC.ktoe.IE.CHI.PHARM.LIGHT.GENERIC.ELEC</t>
  </si>
  <si>
    <t>FEC.ktoe.IE.CHI.PHARM.AIRCOMP.GENERIC.ELEC</t>
  </si>
  <si>
    <t>FEC.ktoe.IE.CHI.PHARM.MOTOR.GENERIC.ELEC</t>
  </si>
  <si>
    <t>FEC.ktoe.IE.CHI.PHARM.FANS.GENERIC.ELEC</t>
  </si>
  <si>
    <t>FEC.ktoe.IE.CHI.PHARM.LOW_ENTH.TOTAL.TOTAL</t>
  </si>
  <si>
    <t>FEC.ktoe.IE.CHI.PHARM.LOW_ENTH.THERM.DIESEL_LIQBIO</t>
  </si>
  <si>
    <t>FEC.ktoe.IE.CHI.PHARM.LOW_ENTH.THERM.NG_BIOGAS</t>
  </si>
  <si>
    <t>FEC.ktoe.IE.CHI.PHARM.LOW_ENTH.THERM.SOLAR_GEO</t>
  </si>
  <si>
    <t>FEC.ktoe.IE.CHI.PHARM.LOW_ENTH.HP.AMBIENT</t>
  </si>
  <si>
    <t>FEC.ktoe.IE.CHI.PHARM.LOW_ENTH.THERM.ELEC</t>
  </si>
  <si>
    <t>FEC.ktoe.IE.CHI.PHARM.PROCESSING_STEAM.TOTAL.TOTAL</t>
  </si>
  <si>
    <t>FEC.ktoe.IE.CHI.PHARM.PROCESSING_STEAM.STEAM.SOLIDS</t>
  </si>
  <si>
    <t>FEC.ktoe.IE.CHI.PHARM.PROCESSING_STEAM.STEAM.RFG</t>
  </si>
  <si>
    <t>FEC.ktoe.IE.CHI.PHARM.PROCESSING_STEAM.STEAM.LPG</t>
  </si>
  <si>
    <t>FEC.ktoe.IE.CHI.PHARM.PROCESSING_STEAM.STEAM.DIESEL_LIQBIO</t>
  </si>
  <si>
    <t>FEC.ktoe.IE.CHI.PHARM.PROCESSING_STEAM.STEAM.RFO</t>
  </si>
  <si>
    <t>FEC.ktoe.IE.CHI.PHARM.PROCESSING_STEAM.STEAM.OTHER</t>
  </si>
  <si>
    <t>FEC.ktoe.IE.CHI.PHARM.PROCESSING_STEAM.STEAM.NG_BIOGAS</t>
  </si>
  <si>
    <t>FEC.ktoe.IE.CHI.PHARM.PROCESSING_STEAM.STEAM.DERIVED</t>
  </si>
  <si>
    <t>FEC.ktoe.IE.CHI.PHARM.PROCESSING_STEAM.STEAM.BIOMASS_WASTE</t>
  </si>
  <si>
    <t>FEC.ktoe.IE.CHI.PHARM.PROCESSING_STEAM.STEAM.STEAM_DISTR</t>
  </si>
  <si>
    <t>FEC.ktoe.IE.CHI.PHARM.PROCESSING.MICROW.ELEC</t>
  </si>
  <si>
    <t>FEC.ktoe.IE.CHI.PHARM.PROC_HEAT.TOTAL.TOTAL</t>
  </si>
  <si>
    <t>FEC.ktoe.IE.CHI.PHARM.PROC_HEAT.THERM.TOTAL</t>
  </si>
  <si>
    <t>FEC.ktoe.IE.CHI.PHARM.PROC_HEAT.THERM.SOLIDS</t>
  </si>
  <si>
    <t>FEC.ktoe.IE.CHI.PHARM.PROC_HEAT.THERM.LPG</t>
  </si>
  <si>
    <t>FEC.ktoe.IE.CHI.PHARM.PROC_HEAT.THERM.DIESEL_LIQBIO</t>
  </si>
  <si>
    <t>FEC.ktoe.IE.CHI.PHARM.PROC_HEAT.THERM.RFO</t>
  </si>
  <si>
    <t>FEC.ktoe.IE.CHI.PHARM.PROC_HEAT.THERM.NG_BIOGAS</t>
  </si>
  <si>
    <t>FEC.ktoe.IE.CHI.PHARM.PROC_HEAT.ELEC.ELEC</t>
  </si>
  <si>
    <t>FEC.ktoe.IE.CHI.PHARM.PROC_COOL.THERM.NG_BIOGAS</t>
  </si>
  <si>
    <t>FEC.ktoe.IE.CHI.PHARM.PROC_COOL_STEAM.TOTAL.TOTAL</t>
  </si>
  <si>
    <t>FEC.ktoe.IE.CHI.PHARM.PROC_COOL_STEAM.STEAM.SOLIDS</t>
  </si>
  <si>
    <t>FEC.ktoe.IE.CHI.PHARM.PROC_COOL_STEAM.STEAM.RFG</t>
  </si>
  <si>
    <t>FEC.ktoe.IE.CHI.PHARM.PROC_COOL_STEAM.STEAM.LPG</t>
  </si>
  <si>
    <t>FEC.ktoe.IE.CHI.PHARM.PROC_COOL_STEAM.STEAM.DIESEL_LIQBIO</t>
  </si>
  <si>
    <t>FEC.ktoe.IE.CHI.PHARM.PROC_COOL_STEAM.STEAM.RFO</t>
  </si>
  <si>
    <t>FEC.ktoe.IE.CHI.PHARM.PROC_COOL_STEAM.STEAM.OTHER</t>
  </si>
  <si>
    <t>FEC.ktoe.IE.CHI.PHARM.PROC_COOL_STEAM.STEAM.NG_BIOGAS</t>
  </si>
  <si>
    <t>FEC.ktoe.IE.CHI.PHARM.PROC_COOL_STEAM.STEAM.DERIVED</t>
  </si>
  <si>
    <t>FEC.ktoe.IE.CHI.PHARM.PROC_COOL_STEAM.STEAM.BIOMASS_WASTE</t>
  </si>
  <si>
    <t>FEC.ktoe.IE.CHI.PHARM.PROC_COOL_STEAM.STEAM.STEAM_DISTR</t>
  </si>
  <si>
    <t>FEC.ktoe.IE.CHI.PHARM.PROC_COOL.ELEC.ELEC</t>
  </si>
  <si>
    <t>FEC.ktoe.IE.CHI.PHARM.GENERIC.MECH.ELEC</t>
  </si>
  <si>
    <t>Chemicals: Process cooling - Natural gas</t>
  </si>
  <si>
    <t>UED.ktoe.IE.CHI.BASIC_CHEM.LIGHT.GENERIC.ELEC</t>
  </si>
  <si>
    <t>UED.ktoe.IE.CHI.BASIC_CHEM.AIRCOMP.GENERIC.ELEC</t>
  </si>
  <si>
    <t>UED.ktoe.IE.CHI.BASIC_CHEM.MOTOR.GENERIC.ELEC</t>
  </si>
  <si>
    <t>UED.ktoe.IE.CHI.BASIC_CHEM.FANS.GENERIC.ELEC</t>
  </si>
  <si>
    <t>UED.ktoe.IE.CHI.BASIC_CHEM.LOW_ENTH.TOTAL.TOTAL</t>
  </si>
  <si>
    <t>UED.ktoe.IE.CHI.BASIC_CHEM.LOW_ENTH.THERM.DIESEL_LIQBIO</t>
  </si>
  <si>
    <t>UED.ktoe.IE.CHI.BASIC_CHEM.LOW_ENTH.THERM.NG_BIOGAS</t>
  </si>
  <si>
    <t>UED.ktoe.IE.CHI.BASIC_CHEM.LOW_ENTH.THERM.SOLAR_GEO</t>
  </si>
  <si>
    <t>UED.ktoe.IE.CHI.BASIC_CHEM.LOW_ENTH.HP.AMBIENT</t>
  </si>
  <si>
    <t>UED.ktoe.IE.CHI.BASIC_CHEM.LOW_ENTH.THERM.ELEC</t>
  </si>
  <si>
    <t>UED.ktoe.IE.CHI.BASIC_CHEM.PROCESSING.TOTAL.TOTAL</t>
  </si>
  <si>
    <t>UED.ktoe.IE.CHI.BASIC_CHEM.PROCESSING.STEAM.SOLIDS</t>
  </si>
  <si>
    <t>UED.ktoe.IE.CHI.BASIC_CHEM.PROCESSING.STEAM.RFG</t>
  </si>
  <si>
    <t>UED.ktoe.IE.CHI.BASIC_CHEM.PROCESSING.STEAM.LPG</t>
  </si>
  <si>
    <t>UED.ktoe.IE.CHI.BASIC_CHEM.PROCESSING.STEAM.DIESEL_LIQBIO</t>
  </si>
  <si>
    <t>UED.ktoe.IE.CHI.BASIC_CHEM.PROCESSING.STEAM.RFO</t>
  </si>
  <si>
    <t>UED.ktoe.IE.CHI.BASIC_CHEM.PROCESSING.STEAM.OTHER</t>
  </si>
  <si>
    <t>UED.ktoe.IE.CHI.BASIC_CHEM.PROCESSING.STEAM.NG_BIOGAS</t>
  </si>
  <si>
    <t>UED.ktoe.IE.CHI.BASIC_CHEM.PROCESSING.STEAM.DERIVED</t>
  </si>
  <si>
    <t>UED.ktoe.IE.CHI.BASIC_CHEM.PROCESSING.STEAM.BIOMASS_WASTE</t>
  </si>
  <si>
    <t>UED.ktoe.IE.CHI.BASIC_CHEM.PROCESSING.STEAM.STEAM_DISTR</t>
  </si>
  <si>
    <t>UED.ktoe.IE.CHI.BASIC_CHEM.PROC_HEAT.TOTAL.TOTAL</t>
  </si>
  <si>
    <t>UED.ktoe.IE.CHI.BASIC_CHEM.PROC_HEAT.THERM.TOTAL</t>
  </si>
  <si>
    <t>UED.ktoe.IE.CHI.BASIC_CHEM.PROC_HEAT.THERM.SOLIDS</t>
  </si>
  <si>
    <t>UED.ktoe.IE.CHI.BASIC_CHEM.PROC_HEAT.THERM.LPG</t>
  </si>
  <si>
    <t>UED.ktoe.IE.CHI.BASIC_CHEM.PROC_HEAT.THERM.DIESEL_LIQBIO</t>
  </si>
  <si>
    <t>UED.ktoe.IE.CHI.BASIC_CHEM.PROC_HEAT.THERM.RFO</t>
  </si>
  <si>
    <t>UED.ktoe.IE.CHI.BASIC_CHEM.PROC_HEAT.THERM.NG_BIOGAS</t>
  </si>
  <si>
    <t>UED.ktoe.IE.CHI.BASIC_CHEM.PROC_HEAT.ELEC.ELEC</t>
  </si>
  <si>
    <t>UED.ktoe.IE.CHI.BASIC_CHEM.PROC_COOL.THERM.NG_BIOGAS</t>
  </si>
  <si>
    <t>UED.ktoe.IE.CHI.BASIC_CHEM.PROC_COOL_STEAM.TOTAL.TOTAL</t>
  </si>
  <si>
    <t>UED.ktoe.IE.CHI.BASIC_CHEM.PROC_COOL_STEAM.STEAM.SOLIDS</t>
  </si>
  <si>
    <t>UED.ktoe.IE.CHI.BASIC_CHEM.PROC_COOL_STEAM.STEAM.RFG</t>
  </si>
  <si>
    <t>UED.ktoe.IE.CHI.BASIC_CHEM.PROC_COOL_STEAM.STEAM.LPG</t>
  </si>
  <si>
    <t>UED.ktoe.IE.CHI.BASIC_CHEM.PROC_COOL_STEAM.STEAM.DIESEL_LIQBIO</t>
  </si>
  <si>
    <t>UED.ktoe.IE.CHI.BASIC_CHEM.PROC_COOL_STEAM.STEAM.RFO</t>
  </si>
  <si>
    <t>UED.ktoe.IE.CHI.BASIC_CHEM.PROC_COOL_STEAM.STEAM.OTHER</t>
  </si>
  <si>
    <t>UED.ktoe.IE.CHI.BASIC_CHEM.PROC_COOL_STEAM.STEAM.NG_BIOGAS</t>
  </si>
  <si>
    <t>UED.ktoe.IE.CHI.BASIC_CHEM.PROC_COOL_STEAM.STEAM.DERIVED</t>
  </si>
  <si>
    <t>UED.ktoe.IE.CHI.BASIC_CHEM.PROC_COOL_STEAM.STEAM.BIOMASS_WASTE</t>
  </si>
  <si>
    <t>UED.ktoe.IE.CHI.BASIC_CHEM.PROC_COOL_STEAM.STEAM.STEAM_DISTR</t>
  </si>
  <si>
    <t>UED.ktoe.IE.CHI.BASIC_CHEM.PROC_COOL.ELEC.ELEC</t>
  </si>
  <si>
    <t>UED.ktoe.IE.CHI.BASIC_CHEM.GENERIC.MECH.ELEC</t>
  </si>
  <si>
    <t>UED.ktoe.IE.CHI.OTHER_CHEM.TOTAL.TOTAL.TOTAL</t>
  </si>
  <si>
    <t>UED.ktoe.IE.CHI.OTHER_CHEM.LIGHT.GENERIC.ELEC</t>
  </si>
  <si>
    <t>UED.ktoe.IE.CHI.OTHER_CHEM.AIRCOMP.GENERIC.ELEC</t>
  </si>
  <si>
    <t>UED.ktoe.IE.CHI.OTHER_CHEM.MOTOR.GENERIC.ELEC</t>
  </si>
  <si>
    <t>UED.ktoe.IE.CHI.OTHER_CHEM.FANS.GENERIC.ELEC</t>
  </si>
  <si>
    <t>UED.ktoe.IE.CHI.OTHER_CHEM.LOW_ENTH.TOTAL.TOTAL</t>
  </si>
  <si>
    <t>UED.ktoe.IE.CHI.OTHER_CHEM.LOW_ENTH.THERM.DIESEL_LIQBIO</t>
  </si>
  <si>
    <t>UED.ktoe.IE.CHI.OTHER_CHEM.LOW_ENTH.THERM.NG_BIOGAS</t>
  </si>
  <si>
    <t>UED.ktoe.IE.CHI.OTHER_CHEM.LOW_ENTH.THERM.SOLAR_GEO</t>
  </si>
  <si>
    <t>UED.ktoe.IE.CHI.OTHER_CHEM.LOW_ENTH.HP.AMBIENT</t>
  </si>
  <si>
    <t>UED.ktoe.IE.CHI.OTHER_CHEM.LOW_ENTH.THERM.ELEC</t>
  </si>
  <si>
    <t>UED.ktoe.IE.CHI.OTHER_CHEM.PROCESSING_STEAM.TOTAL.TOTAL</t>
  </si>
  <si>
    <t>UED.ktoe.IE.CHI.OTHER_CHEM.PROCESSING_STEAM.STEAM.SOLIDS</t>
  </si>
  <si>
    <t>UED.ktoe.IE.CHI.OTHER_CHEM.PROCESSING_STEAM.STEAM.RFG</t>
  </si>
  <si>
    <t>UED.ktoe.IE.CHI.OTHER_CHEM.PROCESSING_STEAM.STEAM.LPG</t>
  </si>
  <si>
    <t>UED.ktoe.IE.CHI.OTHER_CHEM.PROCESSING_STEAM.STEAM.DIESEL_LIQBIO</t>
  </si>
  <si>
    <t>UED.ktoe.IE.CHI.OTHER_CHEM.PROCESSING_STEAM.STEAM.RFO</t>
  </si>
  <si>
    <t>UED.ktoe.IE.CHI.OTHER_CHEM.PROCESSING_STEAM.STEAM.OTHER</t>
  </si>
  <si>
    <t>UED.ktoe.IE.CHI.OTHER_CHEM.PROCESSING_STEAM.STEAM.NG_BIOGAS</t>
  </si>
  <si>
    <t>UED.ktoe.IE.CHI.OTHER_CHEM.PROCESSING_STEAM.STEAM.DERIVED</t>
  </si>
  <si>
    <t>UED.ktoe.IE.CHI.OTHER_CHEM.PROCESSING_STEAM.STEAM.BIOMASS_WASTE</t>
  </si>
  <si>
    <t>UED.ktoe.IE.CHI.OTHER_CHEM.PROCESSING_STEAM.STEAM.STEAM_DISTR</t>
  </si>
  <si>
    <t>UED.ktoe.IE.CHI.OTHER_CHEM.PROCESSING.MICROW.ELEC</t>
  </si>
  <si>
    <t>UED.ktoe.IE.CHI.OTHER_CHEM.PROC_HEAT.TOTAL.TOTAL</t>
  </si>
  <si>
    <t>UED.ktoe.IE.CHI.OTHER_CHEM.PROC_HEAT.THERM.TOTAL</t>
  </si>
  <si>
    <t>UED.ktoe.IE.CHI.OTHER_CHEM.PROC_HEAT.THERM.SOLIDS</t>
  </si>
  <si>
    <t>UED.ktoe.IE.CHI.OTHER_CHEM.PROC_HEAT.THERM.LPG</t>
  </si>
  <si>
    <t>UED.ktoe.IE.CHI.OTHER_CHEM.PROC_HEAT.THERM.DIESEL_LIQBIO</t>
  </si>
  <si>
    <t>UED.ktoe.IE.CHI.OTHER_CHEM.PROC_HEAT.THERM.RFO</t>
  </si>
  <si>
    <t>UED.ktoe.IE.CHI.OTHER_CHEM.PROC_HEAT.THERM.NG_BIOGAS</t>
  </si>
  <si>
    <t>UED.ktoe.IE.CHI.OTHER_CHEM.PROC_HEAT.ELEC.ELEC</t>
  </si>
  <si>
    <t>UED.ktoe.IE.CHI.OTHER_CHEM.PROC_COOL.THERM.NG_BIOGAS</t>
  </si>
  <si>
    <t>UED.ktoe.IE.CHI.OTHER_CHEM.PROC_COOL_STEAM.TOTAL.TOTAL</t>
  </si>
  <si>
    <t>UED.ktoe.IE.CHI.OTHER_CHEM.PROC_COOL_STEAM.STEAM.SOLIDS</t>
  </si>
  <si>
    <t>UED.ktoe.IE.CHI.OTHER_CHEM.PROC_COOL_STEAM.STEAM.RFG</t>
  </si>
  <si>
    <t>UED.ktoe.IE.CHI.OTHER_CHEM.PROC_COOL_STEAM.STEAM.LPG</t>
  </si>
  <si>
    <t>UED.ktoe.IE.CHI.OTHER_CHEM.PROC_COOL_STEAM.STEAM.DIESEL_LIQBIO</t>
  </si>
  <si>
    <t>UED.ktoe.IE.CHI.OTHER_CHEM.PROC_COOL_STEAM.STEAM.RFO</t>
  </si>
  <si>
    <t>UED.ktoe.IE.CHI.OTHER_CHEM.PROC_COOL_STEAM.STEAM.OTHER</t>
  </si>
  <si>
    <t>UED.ktoe.IE.CHI.OTHER_CHEM.PROC_COOL_STEAM.STEAM.NG_BIOGAS</t>
  </si>
  <si>
    <t>UED.ktoe.IE.CHI.OTHER_CHEM.PROC_COOL_STEAM.STEAM.DERIVED</t>
  </si>
  <si>
    <t>UED.ktoe.IE.CHI.OTHER_CHEM.PROC_COOL_STEAM.STEAM.BIOMASS_WASTE</t>
  </si>
  <si>
    <t>UED.ktoe.IE.CHI.OTHER_CHEM.PROC_COOL_STEAM.STEAM.STEAM_DISTR</t>
  </si>
  <si>
    <t>UED.ktoe.IE.CHI.OTHER_CHEM.PROC_COOL.ELEC.ELEC</t>
  </si>
  <si>
    <t>UED.ktoe.IE.CHI.OTHER_CHEM.GENERIC.MECH.ELEC</t>
  </si>
  <si>
    <t>UED.ktoe.IE.CHI.PHARM.TOTAL.TOTAL.TOTAL</t>
  </si>
  <si>
    <t>UED.ktoe.IE.CHI.PHARM.LIGHT.GENERIC.ELEC</t>
  </si>
  <si>
    <t>UED.ktoe.IE.CHI.PHARM.AIRCOMP.GENERIC.ELEC</t>
  </si>
  <si>
    <t>UED.ktoe.IE.CHI.PHARM.MOTOR.GENERIC.ELEC</t>
  </si>
  <si>
    <t>UED.ktoe.IE.CHI.PHARM.FANS.GENERIC.ELEC</t>
  </si>
  <si>
    <t>UED.ktoe.IE.CHI.PHARM.LOW_ENTH.TOTAL.TOTAL</t>
  </si>
  <si>
    <t>UED.ktoe.IE.CHI.PHARM.LOW_ENTH.THERM.DIESEL_LIQBIO</t>
  </si>
  <si>
    <t>UED.ktoe.IE.CHI.PHARM.LOW_ENTH.THERM.NG_BIOGAS</t>
  </si>
  <si>
    <t>UED.ktoe.IE.CHI.PHARM.LOW_ENTH.THERM.SOLAR_GEO</t>
  </si>
  <si>
    <t>UED.ktoe.IE.CHI.PHARM.LOW_ENTH.HP.AMBIENT</t>
  </si>
  <si>
    <t>UED.ktoe.IE.CHI.PHARM.LOW_ENTH.THERM.ELEC</t>
  </si>
  <si>
    <t>UED.ktoe.IE.CHI.PHARM.PROCESSING_STEAM.TOTAL.TOTAL</t>
  </si>
  <si>
    <t>UED.ktoe.IE.CHI.PHARM.PROCESSING_STEAM.STEAM.SOLIDS</t>
  </si>
  <si>
    <t>UED.ktoe.IE.CHI.PHARM.PROCESSING_STEAM.STEAM.RFG</t>
  </si>
  <si>
    <t>UED.ktoe.IE.CHI.PHARM.PROCESSING_STEAM.STEAM.LPG</t>
  </si>
  <si>
    <t>UED.ktoe.IE.CHI.PHARM.PROCESSING_STEAM.STEAM.DIESEL_LIQBIO</t>
  </si>
  <si>
    <t>UED.ktoe.IE.CHI.PHARM.PROCESSING_STEAM.STEAM.RFO</t>
  </si>
  <si>
    <t>UED.ktoe.IE.CHI.PHARM.PROCESSING_STEAM.STEAM.OTHER</t>
  </si>
  <si>
    <t>UED.ktoe.IE.CHI.PHARM.PROCESSING_STEAM.STEAM.NG_BIOGAS</t>
  </si>
  <si>
    <t>UED.ktoe.IE.CHI.PHARM.PROCESSING_STEAM.STEAM.DERIVED</t>
  </si>
  <si>
    <t>UED.ktoe.IE.CHI.PHARM.PROCESSING_STEAM.STEAM.BIOMASS_WASTE</t>
  </si>
  <si>
    <t>UED.ktoe.IE.CHI.PHARM.PROCESSING_STEAM.STEAM.STEAM_DISTR</t>
  </si>
  <si>
    <t>UED.ktoe.IE.CHI.PHARM.PROCESSING.MICROW.ELEC</t>
  </si>
  <si>
    <t>UED.ktoe.IE.CHI.PHARM.PROC_HEAT.TOTAL.TOTAL</t>
  </si>
  <si>
    <t>UED.ktoe.IE.CHI.PHARM.PROC_HEAT.THERM.TOTAL</t>
  </si>
  <si>
    <t>UED.ktoe.IE.CHI.PHARM.PROC_HEAT.THERM.SOLIDS</t>
  </si>
  <si>
    <t>UED.ktoe.IE.CHI.PHARM.PROC_HEAT.THERM.LPG</t>
  </si>
  <si>
    <t>UED.ktoe.IE.CHI.PHARM.PROC_HEAT.THERM.DIESEL_LIQBIO</t>
  </si>
  <si>
    <t>UED.ktoe.IE.CHI.PHARM.PROC_HEAT.THERM.RFO</t>
  </si>
  <si>
    <t>UED.ktoe.IE.CHI.PHARM.PROC_HEAT.THERM.NG_BIOGAS</t>
  </si>
  <si>
    <t>UED.ktoe.IE.CHI.PHARM.PROC_HEAT.ELEC.ELEC</t>
  </si>
  <si>
    <t>UED.ktoe.IE.CHI.PHARM.PROC_COOL.THERM.NG_BIOGAS</t>
  </si>
  <si>
    <t>UED.ktoe.IE.CHI.PHARM.PROC_COOL_STEAM.TOTAL.TOTAL</t>
  </si>
  <si>
    <t>UED.ktoe.IE.CHI.PHARM.PROC_COOL_STEAM.STEAM.SOLIDS</t>
  </si>
  <si>
    <t>UED.ktoe.IE.CHI.PHARM.PROC_COOL_STEAM.STEAM.RFG</t>
  </si>
  <si>
    <t>UED.ktoe.IE.CHI.PHARM.PROC_COOL_STEAM.STEAM.LPG</t>
  </si>
  <si>
    <t>UED.ktoe.IE.CHI.PHARM.PROC_COOL_STEAM.STEAM.DIESEL_LIQBIO</t>
  </si>
  <si>
    <t>UED.ktoe.IE.CHI.PHARM.PROC_COOL_STEAM.STEAM.RFO</t>
  </si>
  <si>
    <t>UED.ktoe.IE.CHI.PHARM.PROC_COOL_STEAM.STEAM.OTHER</t>
  </si>
  <si>
    <t>UED.ktoe.IE.CHI.PHARM.PROC_COOL_STEAM.STEAM.NG_BIOGAS</t>
  </si>
  <si>
    <t>UED.ktoe.IE.CHI.PHARM.PROC_COOL_STEAM.STEAM.DERIVED</t>
  </si>
  <si>
    <t>UED.ktoe.IE.CHI.PHARM.PROC_COOL_STEAM.STEAM.BIOMASS_WASTE</t>
  </si>
  <si>
    <t>UED.ktoe.IE.CHI.PHARM.PROC_COOL_STEAM.STEAM.STEAM_DISTR</t>
  </si>
  <si>
    <t>UED.ktoe.IE.CHI.PHARM.PROC_COOL.ELEC.ELEC</t>
  </si>
  <si>
    <t>UED.ktoe.IE.CHI.PHARM.GENERIC.MECH.ELEC</t>
  </si>
  <si>
    <t>Basic chemicals (energy consumption)</t>
  </si>
  <si>
    <t>FUEL_EMI.ktCO2.IE.CHI.BASIC_CHEM.LIGHT.GENERIC.ELEC</t>
  </si>
  <si>
    <t>FUEL_EMI.ktCO2.IE.CHI.BASIC_CHEM.AIRCOMP.GENERIC.ELEC</t>
  </si>
  <si>
    <t>FUEL_EMI.ktCO2.IE.CHI.BASIC_CHEM.MOTOR.GENERIC.ELEC</t>
  </si>
  <si>
    <t>FUEL_EMI.ktCO2.IE.CHI.BASIC_CHEM.FANS.GENERIC.ELEC</t>
  </si>
  <si>
    <t>FUEL_EMI.ktCO2.IE.CHI.BASIC_CHEM.LOW_ENTH.TOTAL.TOTAL</t>
  </si>
  <si>
    <t>FUEL_EMI.ktCO2.IE.CHI.BASIC_CHEM.LOW_ENTH.THERM.DIESEL_LIQBIO</t>
  </si>
  <si>
    <t>FUEL_EMI.ktCO2.IE.CHI.BASIC_CHEM.LOW_ENTH.THERM.NG_BIOGAS</t>
  </si>
  <si>
    <t>FUEL_EMI.ktCO2.IE.CHI.BASIC_CHEM.LOW_ENTH.THERM.SOLAR_GEO</t>
  </si>
  <si>
    <t>FUEL_EMI.ktCO2.IE.CHI.BASIC_CHEM.LOW_ENTH.HP.AMBIENT</t>
  </si>
  <si>
    <t>FUEL_EMI.ktCO2.IE.CHI.BASIC_CHEM.LOW_ENTH.THERM.ELEC</t>
  </si>
  <si>
    <t>FUEL_EMI.ktCO2.IE.CHI.BASIC_CHEM.PROCESSING.TOTAL.TOTAL</t>
  </si>
  <si>
    <t>FUEL_EMI.ktCO2.IE.CHI.BASIC_CHEM.PROCESSING.STEAM.SOLIDS</t>
  </si>
  <si>
    <t>FUEL_EMI.ktCO2.IE.CHI.BASIC_CHEM.PROCESSING.STEAM.RFG</t>
  </si>
  <si>
    <t>FUEL_EMI.ktCO2.IE.CHI.BASIC_CHEM.PROCESSING.STEAM.LPG</t>
  </si>
  <si>
    <t>FUEL_EMI.ktCO2.IE.CHI.BASIC_CHEM.PROCESSING.STEAM.DIESEL_LIQBIO</t>
  </si>
  <si>
    <t>FUEL_EMI.ktCO2.IE.CHI.BASIC_CHEM.PROCESSING.STEAM.RFO</t>
  </si>
  <si>
    <t>FUEL_EMI.ktCO2.IE.CHI.BASIC_CHEM.PROCESSING.STEAM.OTHER</t>
  </si>
  <si>
    <t>FUEL_EMI.ktCO2.IE.CHI.BASIC_CHEM.PROCESSING.STEAM.NG_BIOGAS</t>
  </si>
  <si>
    <t>FUEL_EMI.ktCO2.IE.CHI.BASIC_CHEM.PROCESSING.STEAM.DERIVED</t>
  </si>
  <si>
    <t>FUEL_EMI.ktCO2.IE.CHI.BASIC_CHEM.PROCESSING.STEAM.BIOMASS_WASTE</t>
  </si>
  <si>
    <t>FUEL_EMI.ktCO2.IE.CHI.BASIC_CHEM.PROCESSING.STEAM.STEAM_DISTR</t>
  </si>
  <si>
    <t>FUEL_EMI.ktCO2.IE.CHI.BASIC_CHEM.PROC_HEAT.TOTAL.TOTAL</t>
  </si>
  <si>
    <t>FUEL_EMI.ktCO2.IE.CHI.BASIC_CHEM.PROC_HEAT.THERM.TOTAL</t>
  </si>
  <si>
    <t>FUEL_EMI.ktCO2.IE.CHI.BASIC_CHEM.PROC_HEAT.THERM.SOLIDS</t>
  </si>
  <si>
    <t>FUEL_EMI.ktCO2.IE.CHI.BASIC_CHEM.PROC_HEAT.THERM.LPG</t>
  </si>
  <si>
    <t>FUEL_EMI.ktCO2.IE.CHI.BASIC_CHEM.PROC_HEAT.THERM.DIESEL_LIQBIO</t>
  </si>
  <si>
    <t>FUEL_EMI.ktCO2.IE.CHI.BASIC_CHEM.PROC_HEAT.THERM.RFO</t>
  </si>
  <si>
    <t>FUEL_EMI.ktCO2.IE.CHI.BASIC_CHEM.PROC_HEAT.THERM.NG_BIOGAS</t>
  </si>
  <si>
    <t>FUEL_EMI.ktCO2.IE.CHI.BASIC_CHEM.PROC_HEAT.ELEC.ELEC</t>
  </si>
  <si>
    <t>FUEL_EMI.ktCO2.IE.CHI.BASIC_CHEM.PROC_COOL.THERM.NG_BIOGAS</t>
  </si>
  <si>
    <t>FUEL_EMI.ktCO2.IE.CHI.BASIC_CHEM.PROC_COOL_STEAM.TOTAL.TOTAL</t>
  </si>
  <si>
    <t>FUEL_EMI.ktCO2.IE.CHI.BASIC_CHEM.PROC_COOL_STEAM.STEAM.SOLIDS</t>
  </si>
  <si>
    <t>FUEL_EMI.ktCO2.IE.CHI.BASIC_CHEM.PROC_COOL_STEAM.STEAM.RFG</t>
  </si>
  <si>
    <t>FUEL_EMI.ktCO2.IE.CHI.BASIC_CHEM.PROC_COOL_STEAM.STEAM.LPG</t>
  </si>
  <si>
    <t>FUEL_EMI.ktCO2.IE.CHI.BASIC_CHEM.PROC_COOL_STEAM.STEAM.DIESEL_LIQBIO</t>
  </si>
  <si>
    <t>FUEL_EMI.ktCO2.IE.CHI.BASIC_CHEM.PROC_COOL_STEAM.STEAM.RFO</t>
  </si>
  <si>
    <t>FUEL_EMI.ktCO2.IE.CHI.BASIC_CHEM.PROC_COOL_STEAM.STEAM.OTHER</t>
  </si>
  <si>
    <t>FUEL_EMI.ktCO2.IE.CHI.BASIC_CHEM.PROC_COOL_STEAM.STEAM.NG_BIOGAS</t>
  </si>
  <si>
    <t>FUEL_EMI.ktCO2.IE.CHI.BASIC_CHEM.PROC_COOL_STEAM.STEAM.DERIVED</t>
  </si>
  <si>
    <t>FUEL_EMI.ktCO2.IE.CHI.BASIC_CHEM.PROC_COOL_STEAM.STEAM.BIOMASS_WASTE</t>
  </si>
  <si>
    <t>FUEL_EMI.ktCO2.IE.CHI.BASIC_CHEM.PROC_COOL_STEAM.STEAM.STEAM_DISTR</t>
  </si>
  <si>
    <t>FUEL_EMI.ktCO2.IE.CHI.BASIC_CHEM.PROC_COOL.ELEC.ELEC</t>
  </si>
  <si>
    <t>FUEL_EMI.ktCO2.IE.CHI.BASIC_CHEM.GENERIC.MECH.ELEC</t>
  </si>
  <si>
    <t>PROCESS_EMI.ktCO2.IE.CHI.BASIC_CHEM</t>
  </si>
  <si>
    <t>FUEL_EMI.ktCO2.IE.CHI.OTHER_CHEM.LIGHT.GENERIC.ELEC</t>
  </si>
  <si>
    <t>FUEL_EMI.ktCO2.IE.CHI.OTHER_CHEM.AIRCOMP.GENERIC.ELEC</t>
  </si>
  <si>
    <t>FUEL_EMI.ktCO2.IE.CHI.OTHER_CHEM.MOTOR.GENERIC.ELEC</t>
  </si>
  <si>
    <t>FUEL_EMI.ktCO2.IE.CHI.OTHER_CHEM.FANS.GENERIC.ELEC</t>
  </si>
  <si>
    <t>FUEL_EMI.ktCO2.IE.CHI.OTHER_CHEM.LOW_ENTH.TOTAL.TOTAL</t>
  </si>
  <si>
    <t>FUEL_EMI.ktCO2.IE.CHI.OTHER_CHEM.LOW_ENTH.THERM.DIESEL_LIQBIO</t>
  </si>
  <si>
    <t>FUEL_EMI.ktCO2.IE.CHI.OTHER_CHEM.LOW_ENTH.THERM.NG_BIOGAS</t>
  </si>
  <si>
    <t>FUEL_EMI.ktCO2.IE.CHI.OTHER_CHEM.LOW_ENTH.THERM.SOLAR_GEO</t>
  </si>
  <si>
    <t>FUEL_EMI.ktCO2.IE.CHI.OTHER_CHEM.LOW_ENTH.HP.AMBIENT</t>
  </si>
  <si>
    <t>FUEL_EMI.ktCO2.IE.CHI.OTHER_CHEM.LOW_ENTH.THERM.ELEC</t>
  </si>
  <si>
    <t>FUEL_EMI.ktCO2.IE.CHI.OTHER_CHEM.PROCESSING_STEAM.TOTAL.TOTAL</t>
  </si>
  <si>
    <t>FUEL_EMI.ktCO2.IE.CHI.OTHER_CHEM.PROCESSING_STEAM.STEAM.SOLIDS</t>
  </si>
  <si>
    <t>FUEL_EMI.ktCO2.IE.CHI.OTHER_CHEM.PROCESSING_STEAM.STEAM.RFG</t>
  </si>
  <si>
    <t>FUEL_EMI.ktCO2.IE.CHI.OTHER_CHEM.PROCESSING_STEAM.STEAM.LPG</t>
  </si>
  <si>
    <t>FUEL_EMI.ktCO2.IE.CHI.OTHER_CHEM.PROCESSING_STEAM.STEAM.DIESEL_LIQBIO</t>
  </si>
  <si>
    <t>FUEL_EMI.ktCO2.IE.CHI.OTHER_CHEM.PROCESSING_STEAM.STEAM.RFO</t>
  </si>
  <si>
    <t>FUEL_EMI.ktCO2.IE.CHI.OTHER_CHEM.PROCESSING_STEAM.STEAM.OTHER</t>
  </si>
  <si>
    <t>FUEL_EMI.ktCO2.IE.CHI.OTHER_CHEM.PROCESSING_STEAM.STEAM.NG_BIOGAS</t>
  </si>
  <si>
    <t>FUEL_EMI.ktCO2.IE.CHI.OTHER_CHEM.PROCESSING_STEAM.STEAM.DERIVED</t>
  </si>
  <si>
    <t>FUEL_EMI.ktCO2.IE.CHI.OTHER_CHEM.PROCESSING_STEAM.STEAM.BIOMASS_WASTE</t>
  </si>
  <si>
    <t>FUEL_EMI.ktCO2.IE.CHI.OTHER_CHEM.PROCESSING_STEAM.STEAM.STEAM_DISTR</t>
  </si>
  <si>
    <t>FUEL_EMI.ktCO2.IE.CHI.OTHER_CHEM.PROCESSING.MICROW.ELEC</t>
  </si>
  <si>
    <t>FUEL_EMI.ktCO2.IE.CHI.OTHER_CHEM.PROC_HEAT.TOTAL.TOTAL</t>
  </si>
  <si>
    <t>FUEL_EMI.ktCO2.IE.CHI.OTHER_CHEM.PROC_HEAT.THERM.TOTAL</t>
  </si>
  <si>
    <t>FUEL_EMI.ktCO2.IE.CHI.OTHER_CHEM.PROC_HEAT.THERM.SOLIDS</t>
  </si>
  <si>
    <t>FUEL_EMI.ktCO2.IE.CHI.OTHER_CHEM.PROC_HEAT.THERM.LPG</t>
  </si>
  <si>
    <t>FUEL_EMI.ktCO2.IE.CHI.OTHER_CHEM.PROC_HEAT.THERM.DIESEL_LIQBIO</t>
  </si>
  <si>
    <t>FUEL_EMI.ktCO2.IE.CHI.OTHER_CHEM.PROC_HEAT.THERM.RFO</t>
  </si>
  <si>
    <t>FUEL_EMI.ktCO2.IE.CHI.OTHER_CHEM.PROC_HEAT.THERM.NG_BIOGAS</t>
  </si>
  <si>
    <t>FUEL_EMI.ktCO2.IE.CHI.OTHER_CHEM.PROC_HEAT.ELEC.ELEC</t>
  </si>
  <si>
    <t>FUEL_EMI.ktCO2.IE.CHI.OTHER_CHEM.PROC_COOL.THERM.NG_BIOGAS</t>
  </si>
  <si>
    <t>FUEL_EMI.ktCO2.IE.CHI.OTHER_CHEM.PROC_COOL_STEAM.TOTAL.TOTAL</t>
  </si>
  <si>
    <t>FUEL_EMI.ktCO2.IE.CHI.OTHER_CHEM.PROC_COOL_STEAM.STEAM.SOLIDS</t>
  </si>
  <si>
    <t>FUEL_EMI.ktCO2.IE.CHI.OTHER_CHEM.PROC_COOL_STEAM.STEAM.RFG</t>
  </si>
  <si>
    <t>FUEL_EMI.ktCO2.IE.CHI.OTHER_CHEM.PROC_COOL_STEAM.STEAM.LPG</t>
  </si>
  <si>
    <t>FUEL_EMI.ktCO2.IE.CHI.OTHER_CHEM.PROC_COOL_STEAM.STEAM.DIESEL_LIQBIO</t>
  </si>
  <si>
    <t>FUEL_EMI.ktCO2.IE.CHI.OTHER_CHEM.PROC_COOL_STEAM.STEAM.RFO</t>
  </si>
  <si>
    <t>FUEL_EMI.ktCO2.IE.CHI.OTHER_CHEM.PROC_COOL_STEAM.STEAM.OTHER</t>
  </si>
  <si>
    <t>FUEL_EMI.ktCO2.IE.CHI.OTHER_CHEM.PROC_COOL_STEAM.STEAM.NG_BIOGAS</t>
  </si>
  <si>
    <t>FUEL_EMI.ktCO2.IE.CHI.OTHER_CHEM.PROC_COOL_STEAM.STEAM.DERIVED</t>
  </si>
  <si>
    <t>FUEL_EMI.ktCO2.IE.CHI.OTHER_CHEM.PROC_COOL_STEAM.STEAM.BIOMASS_WASTE</t>
  </si>
  <si>
    <t>FUEL_EMI.ktCO2.IE.CHI.OTHER_CHEM.PROC_COOL_STEAM.STEAM.STEAM_DISTR</t>
  </si>
  <si>
    <t>FUEL_EMI.ktCO2.IE.CHI.OTHER_CHEM.PROC_COOL.ELEC.ELEC</t>
  </si>
  <si>
    <t>FUEL_EMI.ktCO2.IE.CHI.OTHER_CHEM.GENERIC.MECH.ELEC</t>
  </si>
  <si>
    <t>PROCESS_EMI.ktCO2.IE.CHI.OTHER_CHEM</t>
  </si>
  <si>
    <t>FUEL_EMI.ktCO2.IE.CHI.PHARM.TOTAL.TOTAL.TOTAL</t>
  </si>
  <si>
    <t>FUEL_EMI.ktCO2.IE.CHI.PHARM.LIGHT.GENERIC.ELEC</t>
  </si>
  <si>
    <t>FUEL_EMI.ktCO2.IE.CHI.PHARM.AIRCOMP.GENERIC.ELEC</t>
  </si>
  <si>
    <t>FUEL_EMI.ktCO2.IE.CHI.PHARM.MOTOR.GENERIC.ELEC</t>
  </si>
  <si>
    <t>FUEL_EMI.ktCO2.IE.CHI.PHARM.FANS.GENERIC.ELEC</t>
  </si>
  <si>
    <t>FUEL_EMI.ktCO2.IE.CHI.PHARM.LOW_ENTH.TOTAL.TOTAL</t>
  </si>
  <si>
    <t>FUEL_EMI.ktCO2.IE.CHI.PHARM.LOW_ENTH.THERM.DIESEL_LIQBIO</t>
  </si>
  <si>
    <t>FUEL_EMI.ktCO2.IE.CHI.PHARM.LOW_ENTH.THERM.NG_BIOGAS</t>
  </si>
  <si>
    <t>FUEL_EMI.ktCO2.IE.CHI.PHARM.LOW_ENTH.THERM.SOLAR_GEO</t>
  </si>
  <si>
    <t>FUEL_EMI.ktCO2.IE.CHI.PHARM.LOW_ENTH.HP.AMBIENT</t>
  </si>
  <si>
    <t>FUEL_EMI.ktCO2.IE.CHI.PHARM.LOW_ENTH.THERM.ELEC</t>
  </si>
  <si>
    <t>FUEL_EMI.ktCO2.IE.CHI.PHARM.PROCESSING_STEAM.TOTAL.TOTAL</t>
  </si>
  <si>
    <t>FUEL_EMI.ktCO2.IE.CHI.PHARM.PROCESSING_STEAM.STEAM.SOLIDS</t>
  </si>
  <si>
    <t>FUEL_EMI.ktCO2.IE.CHI.PHARM.PROCESSING_STEAM.STEAM.RFG</t>
  </si>
  <si>
    <t>FUEL_EMI.ktCO2.IE.CHI.PHARM.PROCESSING_STEAM.STEAM.LPG</t>
  </si>
  <si>
    <t>FUEL_EMI.ktCO2.IE.CHI.PHARM.PROCESSING_STEAM.STEAM.DIESEL_LIQBIO</t>
  </si>
  <si>
    <t>FUEL_EMI.ktCO2.IE.CHI.PHARM.PROCESSING_STEAM.STEAM.RFO</t>
  </si>
  <si>
    <t>FUEL_EMI.ktCO2.IE.CHI.PHARM.PROCESSING_STEAM.STEAM.OTHER</t>
  </si>
  <si>
    <t>FUEL_EMI.ktCO2.IE.CHI.PHARM.PROCESSING_STEAM.STEAM.NG_BIOGAS</t>
  </si>
  <si>
    <t>FUEL_EMI.ktCO2.IE.CHI.PHARM.PROCESSING_STEAM.STEAM.DERIVED</t>
  </si>
  <si>
    <t>FUEL_EMI.ktCO2.IE.CHI.PHARM.PROCESSING_STEAM.STEAM.BIOMASS_WASTE</t>
  </si>
  <si>
    <t>FUEL_EMI.ktCO2.IE.CHI.PHARM.PROCESSING_STEAM.STEAM.STEAM_DISTR</t>
  </si>
  <si>
    <t>FUEL_EMI.ktCO2.IE.CHI.PHARM.PROCESSING.MICROW.ELEC</t>
  </si>
  <si>
    <t>FUEL_EMI.ktCO2.IE.CHI.PHARM.PROC_HEAT.TOTAL.TOTAL</t>
  </si>
  <si>
    <t>FUEL_EMI.ktCO2.IE.CHI.PHARM.PROC_HEAT.THERM.TOTAL</t>
  </si>
  <si>
    <t>FUEL_EMI.ktCO2.IE.CHI.PHARM.PROC_HEAT.THERM.SOLIDS</t>
  </si>
  <si>
    <t>FUEL_EMI.ktCO2.IE.CHI.PHARM.PROC_HEAT.THERM.LPG</t>
  </si>
  <si>
    <t>FUEL_EMI.ktCO2.IE.CHI.PHARM.PROC_HEAT.THERM.DIESEL_LIQBIO</t>
  </si>
  <si>
    <t>FUEL_EMI.ktCO2.IE.CHI.PHARM.PROC_HEAT.THERM.RFO</t>
  </si>
  <si>
    <t>FUEL_EMI.ktCO2.IE.CHI.PHARM.PROC_HEAT.THERM.NG_BIOGAS</t>
  </si>
  <si>
    <t>FUEL_EMI.ktCO2.IE.CHI.PHARM.PROC_HEAT.ELEC.ELEC</t>
  </si>
  <si>
    <t>FUEL_EMI.ktCO2.IE.CHI.PHARM.PROC_COOL.THERM.NG_BIOGAS</t>
  </si>
  <si>
    <t>FUEL_EMI.ktCO2.IE.CHI.PHARM.PROC_COOL_STEAM.TOTAL.TOTAL</t>
  </si>
  <si>
    <t>FUEL_EMI.ktCO2.IE.CHI.PHARM.PROC_COOL_STEAM.STEAM.SOLIDS</t>
  </si>
  <si>
    <t>FUEL_EMI.ktCO2.IE.CHI.PHARM.PROC_COOL_STEAM.STEAM.RFG</t>
  </si>
  <si>
    <t>FUEL_EMI.ktCO2.IE.CHI.PHARM.PROC_COOL_STEAM.STEAM.LPG</t>
  </si>
  <si>
    <t>FUEL_EMI.ktCO2.IE.CHI.PHARM.PROC_COOL_STEAM.STEAM.DIESEL_LIQBIO</t>
  </si>
  <si>
    <t>FUEL_EMI.ktCO2.IE.CHI.PHARM.PROC_COOL_STEAM.STEAM.RFO</t>
  </si>
  <si>
    <t>FUEL_EMI.ktCO2.IE.CHI.PHARM.PROC_COOL_STEAM.STEAM.OTHER</t>
  </si>
  <si>
    <t>FUEL_EMI.ktCO2.IE.CHI.PHARM.PROC_COOL_STEAM.STEAM.NG_BIOGAS</t>
  </si>
  <si>
    <t>FUEL_EMI.ktCO2.IE.CHI.PHARM.PROC_COOL_STEAM.STEAM.DERIVED</t>
  </si>
  <si>
    <t>FUEL_EMI.ktCO2.IE.CHI.PHARM.PROC_COOL_STEAM.STEAM.BIOMASS_WASTE</t>
  </si>
  <si>
    <t>FUEL_EMI.ktCO2.IE.CHI.PHARM.PROC_COOL_STEAM.STEAM.STEAM_DISTR</t>
  </si>
  <si>
    <t>FUEL_EMI.ktCO2.IE.CHI.PHARM.PROC_COOL.ELEC.ELEC</t>
  </si>
  <si>
    <t>FUEL_EMI.ktCO2.IE.CHI.PHARM.GENERIC.MECH.ELEC</t>
  </si>
  <si>
    <t>Basic chemicals (over energy consumption, without process emissions)</t>
  </si>
  <si>
    <t>Other chemicals (without process emissions)</t>
  </si>
  <si>
    <t>VA.Meuro2023.IE.NMM.CEM</t>
  </si>
  <si>
    <t>VA.Meuro2023.IE.NMM.CER</t>
  </si>
  <si>
    <t>VA.Meuro2023.IE.NMM.GLASS</t>
  </si>
  <si>
    <t>Cement (kt)</t>
  </si>
  <si>
    <t>OUTPUT.kt.IE.NMM.CEM</t>
  </si>
  <si>
    <t>Ceramics &amp; other NMM (kt bricks eq.)</t>
  </si>
  <si>
    <t>OUTPUT.kt.IE.NMM.CER</t>
  </si>
  <si>
    <t>Glass production  (kt)</t>
  </si>
  <si>
    <t>OUTPUT.kt.IE.NMM.GLASS</t>
  </si>
  <si>
    <t>CAP.kt.IE.NMM.CEM</t>
  </si>
  <si>
    <t>CAP.kt.IE.NMM.CER</t>
  </si>
  <si>
    <t>CAP.kt.IE.NMM.GLASS</t>
  </si>
  <si>
    <t>NEWCAP.kt.IE.NMM.CEM</t>
  </si>
  <si>
    <t>NEWCAP.kt.IE.NMM.CER</t>
  </si>
  <si>
    <t>NEWCAP.kt.IE.NMM.GLASS</t>
  </si>
  <si>
    <t>FEC.ktoe.IE.NMM.TOTAL.TOTAL.TOTAL.TOTAL</t>
  </si>
  <si>
    <t>FEC.ktoe.IE.NMM.TOTAL.TOTAL.TOTAL.SOLIDS</t>
  </si>
  <si>
    <t>FEC.ktoe.IE.NMM.TOTAL.TOTAL.TOTAL.RFG</t>
  </si>
  <si>
    <t>FEC.ktoe.IE.NMM.TOTAL.TOTAL.TOTAL.LPG</t>
  </si>
  <si>
    <t>FEC.ktoe.IE.NMM.TOTAL.TOTAL.TOTAL.DIESEL</t>
  </si>
  <si>
    <t>FEC.ktoe.IE.NMM.TOTAL.TOTAL.TOTAL.RFO</t>
  </si>
  <si>
    <t>FEC.ktoe.IE.NMM.TOTAL.TOTAL.TOTAL.OTHER</t>
  </si>
  <si>
    <t>FEC.ktoe.IE.NMM.TOTAL.TOTAL.TOTAL.NG</t>
  </si>
  <si>
    <t>FEC.ktoe.IE.NMM.TOTAL.TOTAL.TOTAL.DERIVED</t>
  </si>
  <si>
    <t>FEC.ktoe.IE.NMM.TOTAL.TOTAL.TOTAL.BIOMASS_WASTE</t>
  </si>
  <si>
    <t>FEC.ktoe.IE.NMM.TOTAL.TOTAL.TOTAL.BIOGAS</t>
  </si>
  <si>
    <t>FEC.ktoe.IE.NMM.TOTAL.TOTAL.TOTAL.LIQBIO</t>
  </si>
  <si>
    <t>FEC.ktoe.IE.NMM.TOTAL.TOTAL.TOTAL.SOLAR</t>
  </si>
  <si>
    <t>FEC.ktoe.IE.NMM.TOTAL.TOTAL.TOTAL.GEO</t>
  </si>
  <si>
    <t>FEC.ktoe.IE.NMM.TOTAL.TOTAL.TOTAL.AMBIENT</t>
  </si>
  <si>
    <t>FEC.ktoe.IE.NMM.TOTAL.TOTAL.TOTAL.STEAM_DISTR</t>
  </si>
  <si>
    <t>FEC.ktoe.IE.NMM.TOTAL.TOTAL.TOTAL.ELEC</t>
  </si>
  <si>
    <t>Cement (including process emissions)</t>
  </si>
  <si>
    <t>Ceramics &amp; other NMM (including process emissions)</t>
  </si>
  <si>
    <t>Glass production (including process emissions)</t>
  </si>
  <si>
    <t>FEC.ktoe.IE.NMM.CEM.TOTAL.TOTAL.TOTAL</t>
  </si>
  <si>
    <t>FEC.ktoe.IE.NMM.CEM.LIGHT.GENERIC.ELEC</t>
  </si>
  <si>
    <t>FEC.ktoe.IE.NMM.CEM.AIRCOMP.GENERIC.ELEC</t>
  </si>
  <si>
    <t>FEC.ktoe.IE.NMM.CEM.MOTOR.GENERIC.ELEC</t>
  </si>
  <si>
    <t>FEC.ktoe.IE.NMM.CEM.FANS.GENERIC.ELEC</t>
  </si>
  <si>
    <t>FEC.ktoe.IE.NMM.CEM.LOW_ENTH.TOTAL.TOTAL</t>
  </si>
  <si>
    <t>FEC.ktoe.IE.NMM.CEM.LOW_ENTH.THERM.DIESEL_LIQBIO</t>
  </si>
  <si>
    <t>FEC.ktoe.IE.NMM.CEM.LOW_ENTH.THERM.NG_BIOGAS</t>
  </si>
  <si>
    <t>FEC.ktoe.IE.NMM.CEM.LOW_ENTH.THERM.SOLAR_GEO</t>
  </si>
  <si>
    <t>FEC.ktoe.IE.NMM.CEM.LOW_ENTH.HP.AMBIENT</t>
  </si>
  <si>
    <t>FEC.ktoe.IE.NMM.CEM.LOW_ENTH.THERM.ELEC</t>
  </si>
  <si>
    <t>Cement: Grinding, milling of raw material</t>
  </si>
  <si>
    <t>FEC.ktoe.IE.NMM.CEM.GRINDING_RAW.MECH.ELEC</t>
  </si>
  <si>
    <t>Cement: Pre-heating and pre-calcination</t>
  </si>
  <si>
    <t>FEC.ktoe.IE.NMM.CEM.PREHEAT.TOTAL.TOTAL</t>
  </si>
  <si>
    <t>FEC.ktoe.IE.NMM.CEM.PREHEAT.THERM.SOLIDS</t>
  </si>
  <si>
    <t>FEC.ktoe.IE.NMM.CEM.PREHEAT.THERM.LPG</t>
  </si>
  <si>
    <t>FEC.ktoe.IE.NMM.CEM.PREHEAT.THERM.DIESEL_LIQBIO</t>
  </si>
  <si>
    <t>FEC.ktoe.IE.NMM.CEM.PREHEAT.THERM.RFO</t>
  </si>
  <si>
    <t>FEC.ktoe.IE.NMM.CEM.PREHEAT.THERM.OTHER</t>
  </si>
  <si>
    <t>FEC.ktoe.IE.NMM.CEM.PREHEAT.THERM.NG_BIOGAS</t>
  </si>
  <si>
    <t>FEC.ktoe.IE.NMM.CEM.PREHEAT.THERM.BIOMASS_WASTE</t>
  </si>
  <si>
    <t>Cement: Clinker production (kilns)</t>
  </si>
  <si>
    <t>FEC.ktoe.IE.NMM.CEM.KILN.TOTAL.TOTAL</t>
  </si>
  <si>
    <t>FEC.ktoe.IE.NMM.CEM.KILN.THERM.SOLIDS</t>
  </si>
  <si>
    <t>FEC.ktoe.IE.NMM.CEM.KILN.THERM.LPG</t>
  </si>
  <si>
    <t>FEC.ktoe.IE.NMM.CEM.KILN.THERM.DIESEL_LIQBIO</t>
  </si>
  <si>
    <t>FEC.ktoe.IE.NMM.CEM.KILN.THERM.RFO</t>
  </si>
  <si>
    <t>FEC.ktoe.IE.NMM.CEM.KILN.THERM.OTHER</t>
  </si>
  <si>
    <t>FEC.ktoe.IE.NMM.CEM.KILN.THERM.NG_BIOGAS</t>
  </si>
  <si>
    <t>FEC.ktoe.IE.NMM.CEM.KILN.THERM.BIOMASS_WASTE</t>
  </si>
  <si>
    <t>Cement: Grinding, packaging and precasting</t>
  </si>
  <si>
    <t>Cement: Grinding, packaging and precasting (electricity)</t>
  </si>
  <si>
    <t>FEC.ktoe.IE.NMM.CEM.PRECAST.MECH.ELEC</t>
  </si>
  <si>
    <t>Cement: Precasting - Steam</t>
  </si>
  <si>
    <t>FEC.ktoe.IE.NMM.CEM.PRECAST_STEAM.TOTAL.TOTAL</t>
  </si>
  <si>
    <t>FEC.ktoe.IE.NMM.CEM.PRECAST_STEAM.STEAM.SOLIDS</t>
  </si>
  <si>
    <t>FEC.ktoe.IE.NMM.CEM.PRECAST_STEAM.STEAM.RFG</t>
  </si>
  <si>
    <t>FEC.ktoe.IE.NMM.CEM.PRECAST_STEAM.STEAM.LPG</t>
  </si>
  <si>
    <t>FEC.ktoe.IE.NMM.CEM.PRECAST_STEAM.STEAM.DIESEL_LIQBIO</t>
  </si>
  <si>
    <t>FEC.ktoe.IE.NMM.CEM.PRECAST_STEAM.STEAM.RFO</t>
  </si>
  <si>
    <t>FEC.ktoe.IE.NMM.CEM.PRECAST_STEAM.STEAM.OTHER</t>
  </si>
  <si>
    <t>FEC.ktoe.IE.NMM.CEM.PRECAST_STEAM.STEAM.NG_BIOGAS</t>
  </si>
  <si>
    <t>FEC.ktoe.IE.NMM.CEM.PRECAST_STEAM.STEAM.DERIVED</t>
  </si>
  <si>
    <t>FEC.ktoe.IE.NMM.CEM.PRECAST_STEAM.STEAM.BIOMASS_WASTE</t>
  </si>
  <si>
    <t>FEC.ktoe.IE.NMM.CEM.PRECAST_STEAM.STEAM.STEAM_DISTR</t>
  </si>
  <si>
    <t>FEC.ktoe.IE.NMM.CER.TOTAL.TOTAL.TOTAL</t>
  </si>
  <si>
    <t>FEC.ktoe.IE.NMM.CER.LIGHT.GENERIC.ELEC</t>
  </si>
  <si>
    <t>FEC.ktoe.IE.NMM.CER.AIRCOMP.GENERIC.ELEC</t>
  </si>
  <si>
    <t>FEC.ktoe.IE.NMM.CER.MOTOR.GENERIC.ELEC</t>
  </si>
  <si>
    <t>FEC.ktoe.IE.NMM.CER.FANS.GENERIC.ELEC</t>
  </si>
  <si>
    <t>FEC.ktoe.IE.NMM.CER.LOW_ENTH.TOTAL.TOTAL</t>
  </si>
  <si>
    <t>FEC.ktoe.IE.NMM.CER.LOW_ENTH.THERM.DIESEL_LIQBIO</t>
  </si>
  <si>
    <t>FEC.ktoe.IE.NMM.CER.LOW_ENTH.THERM.NG_BIOGAS</t>
  </si>
  <si>
    <t>FEC.ktoe.IE.NMM.CER.LOW_ENTH.THERM.SOLAR_GEO</t>
  </si>
  <si>
    <t>FEC.ktoe.IE.NMM.CER.LOW_ENTH.HP.AMBIENT</t>
  </si>
  <si>
    <t>FEC.ktoe.IE.NMM.CER.LOW_ENTH.THERM.ELEC</t>
  </si>
  <si>
    <t>Ceramics: Mixing of raw material</t>
  </si>
  <si>
    <t>FEC.ktoe.IE.NMM.CER.MIXING.MECH.ELEC</t>
  </si>
  <si>
    <t>Ceramics: Drying and sintering of raw material</t>
  </si>
  <si>
    <t>Ceramics: Thermal drying and sintering</t>
  </si>
  <si>
    <t>FEC.ktoe.IE.NMM.CER.DRYING.TOTAL.TOTAL</t>
  </si>
  <si>
    <t>FEC.ktoe.IE.NMM.CER.DRYING.THERM.SOLIDS</t>
  </si>
  <si>
    <t>FEC.ktoe.IE.NMM.CER.DRYING.THERM.LPG</t>
  </si>
  <si>
    <t>FEC.ktoe.IE.NMM.CER.DRYING.THERM.DIESEL_LIQBIO</t>
  </si>
  <si>
    <t>FEC.ktoe.IE.NMM.CER.DRYING.THERM.RFO</t>
  </si>
  <si>
    <t>FEC.ktoe.IE.NMM.CER.DRYING.THERM.NG_BIOGAS</t>
  </si>
  <si>
    <t>Ceramics: Steam drying and sintering</t>
  </si>
  <si>
    <t>FEC.ktoe.IE.NMM.CER.DRYING_STEAM.TOTAL.TOTAL</t>
  </si>
  <si>
    <t>FEC.ktoe.IE.NMM.CER.DRYING_STEAM.STEAM.SOLIDS</t>
  </si>
  <si>
    <t>FEC.ktoe.IE.NMM.CER.DRYING_STEAM.STEAM.RFG</t>
  </si>
  <si>
    <t>FEC.ktoe.IE.NMM.CER.DRYING_STEAM.STEAM.LPG</t>
  </si>
  <si>
    <t>FEC.ktoe.IE.NMM.CER.DRYING_STEAM.STEAM.DIESEL_LIQBIO</t>
  </si>
  <si>
    <t>FEC.ktoe.IE.NMM.CER.DRYING_STEAM.STEAM.RFO</t>
  </si>
  <si>
    <t>FEC.ktoe.IE.NMM.CER.DRYING_STEAM.STEAM.OTHER</t>
  </si>
  <si>
    <t>FEC.ktoe.IE.NMM.CER.DRYING_STEAM.STEAM.NG_BIOGAS</t>
  </si>
  <si>
    <t>FEC.ktoe.IE.NMM.CER.DRYING_STEAM.STEAM.DERIVED</t>
  </si>
  <si>
    <t>FEC.ktoe.IE.NMM.CER.DRYING_STEAM.STEAM.BIOMASS_WASTE</t>
  </si>
  <si>
    <t>FEC.ktoe.IE.NMM.CER.DRYING_STEAM.STEAM.STEAM_DISTR</t>
  </si>
  <si>
    <t>Ceramics: Microwave drying and sintering</t>
  </si>
  <si>
    <t>FEC.ktoe.IE.NMM.CER.DRYING_MICROW.MICROW.ELEC</t>
  </si>
  <si>
    <t>Ceramics: Primary production process</t>
  </si>
  <si>
    <t>Ceramics: Thermal kiln</t>
  </si>
  <si>
    <t>FEC.ktoe.IE.NMM.CER.KILN_THERM.TOTAL.TOTAL</t>
  </si>
  <si>
    <t>FEC.ktoe.IE.NMM.CER.KILN_THERM.THERM.SOLIDS</t>
  </si>
  <si>
    <t>FEC.ktoe.IE.NMM.CER.KILN_THERM.THERM.LPG</t>
  </si>
  <si>
    <t>FEC.ktoe.IE.NMM.CER.KILN_THERM.THERM.DIESEL_LIQBIO</t>
  </si>
  <si>
    <t>FEC.ktoe.IE.NMM.CER.KILN_THERM.THERM.RFO</t>
  </si>
  <si>
    <t>FEC.ktoe.IE.NMM.CER.KILN_THERM.THERM.OTHER</t>
  </si>
  <si>
    <t>FEC.ktoe.IE.NMM.CER.KILN_THERM.THERM.NG_BIOGAS</t>
  </si>
  <si>
    <t>FEC.ktoe.IE.NMM.CER.KILN_THERM.THERM.BIOMASS_WASTE</t>
  </si>
  <si>
    <t>Ceramics: Electric kiln</t>
  </si>
  <si>
    <t>FEC.ktoe.IE.NMM.CER.KILN_ELEC.ELEC.ELEC</t>
  </si>
  <si>
    <t>Ceramics: Product finishing</t>
  </si>
  <si>
    <t>Ceramics: Thermal furnace</t>
  </si>
  <si>
    <t>FEC.ktoe.IE.NMM.CER.FINISHING.TOTAL.TOTAL</t>
  </si>
  <si>
    <t>FEC.ktoe.IE.NMM.CER.FINISHING.THERM.SOLIDS</t>
  </si>
  <si>
    <t>FEC.ktoe.IE.NMM.CER.FINISHING.THERM.LPG</t>
  </si>
  <si>
    <t>FEC.ktoe.IE.NMM.CER.FINISHING.THERM.DIESEL_LIQBIO</t>
  </si>
  <si>
    <t>FEC.ktoe.IE.NMM.CER.FINISHING.THERM.RFO</t>
  </si>
  <si>
    <t>FEC.ktoe.IE.NMM.CER.FINISHING.THERM.NG_BIOGAS</t>
  </si>
  <si>
    <t>Ceramics: Electric furnace</t>
  </si>
  <si>
    <t>FEC.ktoe.IE.NMM.CER.FINISHING_ELEC.ELEC.ELEC</t>
  </si>
  <si>
    <t>FEC.ktoe.IE.NMM.GLASS.TOTAL.TOTAL.TOTAL</t>
  </si>
  <si>
    <t>FEC.ktoe.IE.NMM.GLASS.LIGHT.GENERIC.ELEC</t>
  </si>
  <si>
    <t>FEC.ktoe.IE.NMM.GLASS.AIRCOMP.GENERIC.ELEC</t>
  </si>
  <si>
    <t>FEC.ktoe.IE.NMM.GLASS.MOTOR.GENERIC.ELEC</t>
  </si>
  <si>
    <t>FEC.ktoe.IE.NMM.GLASS.FANS.GENERIC.ELEC</t>
  </si>
  <si>
    <t>FEC.ktoe.IE.NMM.GLASS.LOW_ENTH.TOTAL.TOTAL</t>
  </si>
  <si>
    <t>FEC.ktoe.IE.NMM.GLASS.LOW_ENTH.THERM.DIESEL_LIQBIO</t>
  </si>
  <si>
    <t>FEC.ktoe.IE.NMM.GLASS.LOW_ENTH.THERM.NG_BIOGAS</t>
  </si>
  <si>
    <t>FEC.ktoe.IE.NMM.GLASS.LOW_ENTH.THERM.SOLAR_GEO</t>
  </si>
  <si>
    <t>FEC.ktoe.IE.NMM.GLASS.LOW_ENTH.HP.AMBIENT</t>
  </si>
  <si>
    <t>FEC.ktoe.IE.NMM.GLASS.LOW_ENTH.THERM.ELEC</t>
  </si>
  <si>
    <t>Glass: Melting tank</t>
  </si>
  <si>
    <t>Glass: Thermal melting tank</t>
  </si>
  <si>
    <t>FEC.ktoe.IE.NMM.GLASS.MELTING.TOTAL.TOTAL</t>
  </si>
  <si>
    <t>FEC.ktoe.IE.NMM.GLASS.MELTING.THERM.SOLIDS</t>
  </si>
  <si>
    <t>FEC.ktoe.IE.NMM.GLASS.MELTING.THERM.LPG</t>
  </si>
  <si>
    <t>FEC.ktoe.IE.NMM.GLASS.MELTING.THERM.DIESEL_LIQBIO</t>
  </si>
  <si>
    <t>FEC.ktoe.IE.NMM.GLASS.MELTING.THERM.RFO</t>
  </si>
  <si>
    <t>FEC.ktoe.IE.NMM.GLASS.MELTING.THERM.NG_BIOGAS</t>
  </si>
  <si>
    <t>Glass: Electric melting tank</t>
  </si>
  <si>
    <t>FEC.ktoe.IE.NMM.GLASS.MELTING_ELEC.ELEC.ELEC</t>
  </si>
  <si>
    <t>Glass: Forming</t>
  </si>
  <si>
    <t>FEC.ktoe.IE.NMM.GLASS.FORMING.ELEC.ELEC</t>
  </si>
  <si>
    <t>Glass: Annealing</t>
  </si>
  <si>
    <t>Glass: Annealing - thermal</t>
  </si>
  <si>
    <t>FEC.ktoe.IE.NMM.GLASS.ANNEALING.TOTAL.TOTAL</t>
  </si>
  <si>
    <t>FEC.ktoe.IE.NMM.GLASS.ANNEALING.THERM.SOLIDS</t>
  </si>
  <si>
    <t>FEC.ktoe.IE.NMM.GLASS.ANNEALING.THERM.LPG</t>
  </si>
  <si>
    <t>FEC.ktoe.IE.NMM.GLASS.ANNEALING.THERM.DIESEL_LIQBIO</t>
  </si>
  <si>
    <t>FEC.ktoe.IE.NMM.GLASS.ANNEALING.THERM.RFO</t>
  </si>
  <si>
    <t>FEC.ktoe.IE.NMM.GLASS.ANNEALING.THERM.NG_BIOGAS</t>
  </si>
  <si>
    <t>Glass: Annealing - electric</t>
  </si>
  <si>
    <t>FEC.ktoe.IE.NMM.GLASS.ANNEALING_ELEC.ELEC.ELEC</t>
  </si>
  <si>
    <t>Glass: Finishing processes</t>
  </si>
  <si>
    <t>FEC.ktoe.IE.NMM.GLASS.FINISHING.ELEC.ELEC</t>
  </si>
  <si>
    <t>Cement: Grinding, packaging - electric</t>
  </si>
  <si>
    <t>Cement: Precasting - steam</t>
  </si>
  <si>
    <t>UED.ktoe.IE.NMM.CEM.TOTAL.TOTAL.TOTAL</t>
  </si>
  <si>
    <t>UED.ktoe.IE.NMM.CEM.LIGHT.GENERIC.ELEC</t>
  </si>
  <si>
    <t>UED.ktoe.IE.NMM.CEM.AIRCOMP.GENERIC.ELEC</t>
  </si>
  <si>
    <t>UED.ktoe.IE.NMM.CEM.MOTOR.GENERIC.ELEC</t>
  </si>
  <si>
    <t>UED.ktoe.IE.NMM.CEM.FANS.GENERIC.ELEC</t>
  </si>
  <si>
    <t>UED.ktoe.IE.NMM.CEM.LOW_ENTH.TOTAL.TOTAL</t>
  </si>
  <si>
    <t>UED.ktoe.IE.NMM.CEM.LOW_ENTH.THERM.DIESEL_LIQBIO</t>
  </si>
  <si>
    <t>UED.ktoe.IE.NMM.CEM.LOW_ENTH.THERM.NG_BIOGAS</t>
  </si>
  <si>
    <t>UED.ktoe.IE.NMM.CEM.LOW_ENTH.THERM.SOLAR_GEO</t>
  </si>
  <si>
    <t>UED.ktoe.IE.NMM.CEM.LOW_ENTH.HP.AMBIENT</t>
  </si>
  <si>
    <t>UED.ktoe.IE.NMM.CEM.LOW_ENTH.THERM.ELEC</t>
  </si>
  <si>
    <t>UED.ktoe.IE.NMM.CEM.GRINDING_RAW.MECH.ELEC</t>
  </si>
  <si>
    <t>UED.ktoe.IE.NMM.CEM.PREHEAT.TOTAL.TOTAL</t>
  </si>
  <si>
    <t>UED.ktoe.IE.NMM.CEM.PREHEAT.THERM.SOLIDS</t>
  </si>
  <si>
    <t>UED.ktoe.IE.NMM.CEM.PREHEAT.THERM.LPG</t>
  </si>
  <si>
    <t>UED.ktoe.IE.NMM.CEM.PREHEAT.THERM.DIESEL_LIQBIO</t>
  </si>
  <si>
    <t>UED.ktoe.IE.NMM.CEM.PREHEAT.THERM.RFO</t>
  </si>
  <si>
    <t>UED.ktoe.IE.NMM.CEM.PREHEAT.THERM.OTHER</t>
  </si>
  <si>
    <t>UED.ktoe.IE.NMM.CEM.PREHEAT.THERM.NG_BIOGAS</t>
  </si>
  <si>
    <t>UED.ktoe.IE.NMM.CEM.PREHEAT.THERM.BIOMASS_WASTE</t>
  </si>
  <si>
    <t>UED.ktoe.IE.NMM.CEM.KILN.TOTAL.TOTAL</t>
  </si>
  <si>
    <t>UED.ktoe.IE.NMM.CEM.KILN.THERM.SOLIDS</t>
  </si>
  <si>
    <t>UED.ktoe.IE.NMM.CEM.KILN.THERM.LPG</t>
  </si>
  <si>
    <t>UED.ktoe.IE.NMM.CEM.KILN.THERM.DIESEL_LIQBIO</t>
  </si>
  <si>
    <t>UED.ktoe.IE.NMM.CEM.KILN.THERM.RFO</t>
  </si>
  <si>
    <t>UED.ktoe.IE.NMM.CEM.KILN.THERM.OTHER</t>
  </si>
  <si>
    <t>UED.ktoe.IE.NMM.CEM.KILN.THERM.NG_BIOGAS</t>
  </si>
  <si>
    <t>UED.ktoe.IE.NMM.CEM.KILN.THERM.BIOMASS_WASTE</t>
  </si>
  <si>
    <t>UED.ktoe.IE.NMM.CEM.PRECAST.MECH.ELEC</t>
  </si>
  <si>
    <t>UED.ktoe.IE.NMM.CEM.PRECAST_STEAM.TOTAL.TOTAL</t>
  </si>
  <si>
    <t>UED.ktoe.IE.NMM.CEM.PRECAST_STEAM.STEAM.SOLIDS</t>
  </si>
  <si>
    <t>UED.ktoe.IE.NMM.CEM.PRECAST_STEAM.STEAM.RFG</t>
  </si>
  <si>
    <t>UED.ktoe.IE.NMM.CEM.PRECAST_STEAM.STEAM.LPG</t>
  </si>
  <si>
    <t>UED.ktoe.IE.NMM.CEM.PRECAST_STEAM.STEAM.DIESEL_LIQBIO</t>
  </si>
  <si>
    <t>UED.ktoe.IE.NMM.CEM.PRECAST_STEAM.STEAM.RFO</t>
  </si>
  <si>
    <t>UED.ktoe.IE.NMM.CEM.PRECAST_STEAM.STEAM.OTHER</t>
  </si>
  <si>
    <t>UED.ktoe.IE.NMM.CEM.PRECAST_STEAM.STEAM.NG_BIOGAS</t>
  </si>
  <si>
    <t>UED.ktoe.IE.NMM.CEM.PRECAST_STEAM.STEAM.DERIVED</t>
  </si>
  <si>
    <t>UED.ktoe.IE.NMM.CEM.PRECAST_STEAM.STEAM.BIOMASS_WASTE</t>
  </si>
  <si>
    <t>UED.ktoe.IE.NMM.CEM.PRECAST_STEAM.STEAM.STEAM_DISTR</t>
  </si>
  <si>
    <t>UED.ktoe.IE.NMM.CER.TOTAL.TOTAL.TOTAL</t>
  </si>
  <si>
    <t>UED.ktoe.IE.NMM.CER.LIGHT.GENERIC.ELEC</t>
  </si>
  <si>
    <t>UED.ktoe.IE.NMM.CER.AIRCOMP.GENERIC.ELEC</t>
  </si>
  <si>
    <t>UED.ktoe.IE.NMM.CER.MOTOR.GENERIC.ELEC</t>
  </si>
  <si>
    <t>UED.ktoe.IE.NMM.CER.FANS.GENERIC.ELEC</t>
  </si>
  <si>
    <t>UED.ktoe.IE.NMM.CER.LOW_ENTH.TOTAL.TOTAL</t>
  </si>
  <si>
    <t>UED.ktoe.IE.NMM.CER.LOW_ENTH.THERM.DIESEL_LIQBIO</t>
  </si>
  <si>
    <t>UED.ktoe.IE.NMM.CER.LOW_ENTH.THERM.NG_BIOGAS</t>
  </si>
  <si>
    <t>UED.ktoe.IE.NMM.CER.LOW_ENTH.THERM.SOLAR_GEO</t>
  </si>
  <si>
    <t>UED.ktoe.IE.NMM.CER.LOW_ENTH.HP.AMBIENT</t>
  </si>
  <si>
    <t>UED.ktoe.IE.NMM.CER.LOW_ENTH.THERM.ELEC</t>
  </si>
  <si>
    <t>UED.ktoe.IE.NMM.CER.MIXING.MECH.ELEC</t>
  </si>
  <si>
    <t>UED.ktoe.IE.NMM.CER.DRYING.TOTAL.TOTAL</t>
  </si>
  <si>
    <t>UED.ktoe.IE.NMM.CER.DRYING.THERM.SOLIDS</t>
  </si>
  <si>
    <t>UED.ktoe.IE.NMM.CER.DRYING.THERM.LPG</t>
  </si>
  <si>
    <t>UED.ktoe.IE.NMM.CER.DRYING.THERM.DIESEL_LIQBIO</t>
  </si>
  <si>
    <t>UED.ktoe.IE.NMM.CER.DRYING.THERM.RFO</t>
  </si>
  <si>
    <t>UED.ktoe.IE.NMM.CER.DRYING.THERM.NG_BIOGAS</t>
  </si>
  <si>
    <t>UED.ktoe.IE.NMM.CER.DRYING_STEAM.TOTAL.TOTAL</t>
  </si>
  <si>
    <t>UED.ktoe.IE.NMM.CER.DRYING_STEAM.STEAM.SOLIDS</t>
  </si>
  <si>
    <t>UED.ktoe.IE.NMM.CER.DRYING_STEAM.STEAM.RFG</t>
  </si>
  <si>
    <t>UED.ktoe.IE.NMM.CER.DRYING_STEAM.STEAM.LPG</t>
  </si>
  <si>
    <t>UED.ktoe.IE.NMM.CER.DRYING_STEAM.STEAM.DIESEL_LIQBIO</t>
  </si>
  <si>
    <t>UED.ktoe.IE.NMM.CER.DRYING_STEAM.STEAM.RFO</t>
  </si>
  <si>
    <t>UED.ktoe.IE.NMM.CER.DRYING_STEAM.STEAM.OTHER</t>
  </si>
  <si>
    <t>UED.ktoe.IE.NMM.CER.DRYING_STEAM.STEAM.NG_BIOGAS</t>
  </si>
  <si>
    <t>UED.ktoe.IE.NMM.CER.DRYING_STEAM.STEAM.DERIVED</t>
  </si>
  <si>
    <t>UED.ktoe.IE.NMM.CER.DRYING_STEAM.STEAM.BIOMASS_WASTE</t>
  </si>
  <si>
    <t>UED.ktoe.IE.NMM.CER.DRYING_STEAM.STEAM.STEAM_DISTR</t>
  </si>
  <si>
    <t>UED.ktoe.IE.NMM.CER.DRYING_MICROW.MICROW.ELEC</t>
  </si>
  <si>
    <t>UED.ktoe.IE.NMM.CER.KILN_THERM.TOTAL.TOTAL</t>
  </si>
  <si>
    <t>UED.ktoe.IE.NMM.CER.KILN_THERM.THERM.SOLIDS</t>
  </si>
  <si>
    <t>UED.ktoe.IE.NMM.CER.KILN_THERM.THERM.LPG</t>
  </si>
  <si>
    <t>UED.ktoe.IE.NMM.CER.KILN_THERM.THERM.DIESEL_LIQBIO</t>
  </si>
  <si>
    <t>UED.ktoe.IE.NMM.CER.KILN_THERM.THERM.RFO</t>
  </si>
  <si>
    <t>UED.ktoe.IE.NMM.CER.KILN_THERM.THERM.OTHER</t>
  </si>
  <si>
    <t>UED.ktoe.IE.NMM.CER.KILN_THERM.THERM.NG_BIOGAS</t>
  </si>
  <si>
    <t>UED.ktoe.IE.NMM.CER.KILN_THERM.THERM.BIOMASS_WASTE</t>
  </si>
  <si>
    <t>UED.ktoe.IE.NMM.CER.KILN_ELEC.ELEC.ELEC</t>
  </si>
  <si>
    <t>UED.ktoe.IE.NMM.CER.FINISHING.TOTAL.TOTAL</t>
  </si>
  <si>
    <t>UED.ktoe.IE.NMM.CER.FINISHING.THERM.SOLIDS</t>
  </si>
  <si>
    <t>UED.ktoe.IE.NMM.CER.FINISHING.THERM.LPG</t>
  </si>
  <si>
    <t>UED.ktoe.IE.NMM.CER.FINISHING.THERM.DIESEL_LIQBIO</t>
  </si>
  <si>
    <t>UED.ktoe.IE.NMM.CER.FINISHING.THERM.RFO</t>
  </si>
  <si>
    <t>UED.ktoe.IE.NMM.CER.FINISHING.THERM.NG_BIOGAS</t>
  </si>
  <si>
    <t>UED.ktoe.IE.NMM.CER.FINISHING_ELEC.ELEC.ELEC</t>
  </si>
  <si>
    <t>UED.ktoe.IE.NMM.GLASS.TOTAL.TOTAL.TOTAL</t>
  </si>
  <si>
    <t>UED.ktoe.IE.NMM.GLASS.LIGHT.GENERIC.ELEC</t>
  </si>
  <si>
    <t>UED.ktoe.IE.NMM.GLASS.AIRCOMP.GENERIC.ELEC</t>
  </si>
  <si>
    <t>UED.ktoe.IE.NMM.GLASS.MOTOR.GENERIC.ELEC</t>
  </si>
  <si>
    <t>UED.ktoe.IE.NMM.GLASS.FANS.GENERIC.ELEC</t>
  </si>
  <si>
    <t>UED.ktoe.IE.NMM.GLASS.LOW_ENTH.TOTAL.TOTAL</t>
  </si>
  <si>
    <t>UED.ktoe.IE.NMM.GLASS.LOW_ENTH.THERM.DIESEL_LIQBIO</t>
  </si>
  <si>
    <t>UED.ktoe.IE.NMM.GLASS.LOW_ENTH.THERM.NG_BIOGAS</t>
  </si>
  <si>
    <t>UED.ktoe.IE.NMM.GLASS.LOW_ENTH.THERM.SOLAR_GEO</t>
  </si>
  <si>
    <t>UED.ktoe.IE.NMM.GLASS.LOW_ENTH.HP.AMBIENT</t>
  </si>
  <si>
    <t>UED.ktoe.IE.NMM.GLASS.LOW_ENTH.THERM.ELEC</t>
  </si>
  <si>
    <t>UED.ktoe.IE.NMM.GLASS.MELTING.TOTAL.TOTAL</t>
  </si>
  <si>
    <t>UED.ktoe.IE.NMM.GLASS.MELTING.THERM.SOLIDS</t>
  </si>
  <si>
    <t>UED.ktoe.IE.NMM.GLASS.MELTING.THERM.LPG</t>
  </si>
  <si>
    <t>UED.ktoe.IE.NMM.GLASS.MELTING.THERM.DIESEL_LIQBIO</t>
  </si>
  <si>
    <t>UED.ktoe.IE.NMM.GLASS.MELTING.THERM.RFO</t>
  </si>
  <si>
    <t>UED.ktoe.IE.NMM.GLASS.MELTING.THERM.NG_BIOGAS</t>
  </si>
  <si>
    <t>UED.ktoe.IE.NMM.GLASS.MELTING_ELEC.ELEC.ELEC</t>
  </si>
  <si>
    <t>UED.ktoe.IE.NMM.GLASS.FORMING.ELEC.ELEC</t>
  </si>
  <si>
    <t>UED.ktoe.IE.NMM.GLASS.ANNEALING.TOTAL.TOTAL</t>
  </si>
  <si>
    <t>UED.ktoe.IE.NMM.GLASS.ANNEALING.THERM.SOLIDS</t>
  </si>
  <si>
    <t>UED.ktoe.IE.NMM.GLASS.ANNEALING.THERM.LPG</t>
  </si>
  <si>
    <t>UED.ktoe.IE.NMM.GLASS.ANNEALING.THERM.DIESEL_LIQBIO</t>
  </si>
  <si>
    <t>UED.ktoe.IE.NMM.GLASS.ANNEALING.THERM.RFO</t>
  </si>
  <si>
    <t>UED.ktoe.IE.NMM.GLASS.ANNEALING.THERM.NG_BIOGAS</t>
  </si>
  <si>
    <t>UED.ktoe.IE.NMM.GLASS.ANNEALING_ELEC.ELEC.ELEC</t>
  </si>
  <si>
    <t>UED.ktoe.IE.NMM.GLASS.FINISHING.ELEC.ELEC</t>
  </si>
  <si>
    <t>FUEL_EMI.ktCO2.IE.NMM.CEM.LIGHT.GENERIC.ELEC</t>
  </si>
  <si>
    <t>FUEL_EMI.ktCO2.IE.NMM.CEM.AIRCOMP.GENERIC.ELEC</t>
  </si>
  <si>
    <t>FUEL_EMI.ktCO2.IE.NMM.CEM.MOTOR.GENERIC.ELEC</t>
  </si>
  <si>
    <t>FUEL_EMI.ktCO2.IE.NMM.CEM.FANS.GENERIC.ELEC</t>
  </si>
  <si>
    <t>FUEL_EMI.ktCO2.IE.NMM.CEM.LOW_ENTH.TOTAL.TOTAL</t>
  </si>
  <si>
    <t>FUEL_EMI.ktCO2.IE.NMM.CEM.LOW_ENTH.THERM.DIESEL_LIQBIO</t>
  </si>
  <si>
    <t>FUEL_EMI.ktCO2.IE.NMM.CEM.LOW_ENTH.THERM.NG_BIOGAS</t>
  </si>
  <si>
    <t>FUEL_EMI.ktCO2.IE.NMM.CEM.LOW_ENTH.THERM.SOLAR_GEO</t>
  </si>
  <si>
    <t>FUEL_EMI.ktCO2.IE.NMM.CEM.LOW_ENTH.HP.AMBIENT</t>
  </si>
  <si>
    <t>FUEL_EMI.ktCO2.IE.NMM.CEM.LOW_ENTH.THERM.ELEC</t>
  </si>
  <si>
    <t>FUEL_EMI.ktCO2.IE.NMM.CEM.GRINDING_RAW.MECH.ELEC</t>
  </si>
  <si>
    <t>FUEL_EMI.ktCO2.IE.NMM.CEM.PREHEAT.TOTAL.TOTAL</t>
  </si>
  <si>
    <t>FUEL_EMI.ktCO2.IE.NMM.CEM.PREHEAT.THERM.SOLIDS</t>
  </si>
  <si>
    <t>FUEL_EMI.ktCO2.IE.NMM.CEM.PREHEAT.THERM.LPG</t>
  </si>
  <si>
    <t>FUEL_EMI.ktCO2.IE.NMM.CEM.PREHEAT.THERM.DIESEL_LIQBIO</t>
  </si>
  <si>
    <t>FUEL_EMI.ktCO2.IE.NMM.CEM.PREHEAT.THERM.RFO</t>
  </si>
  <si>
    <t>FUEL_EMI.ktCO2.IE.NMM.CEM.PREHEAT.THERM.OTHER</t>
  </si>
  <si>
    <t>FUEL_EMI.ktCO2.IE.NMM.CEM.PREHEAT.THERM.NG_BIOGAS</t>
  </si>
  <si>
    <t>FUEL_EMI.ktCO2.IE.NMM.CEM.PREHEAT.THERM.BIOMASS_WASTE</t>
  </si>
  <si>
    <t>FUEL_EMI.ktCO2.IE.NMM.CEM.KILN.TOTAL.TOTAL</t>
  </si>
  <si>
    <t>FUEL_EMI.ktCO2.IE.NMM.CEM.KILN.THERM.SOLIDS</t>
  </si>
  <si>
    <t>FUEL_EMI.ktCO2.IE.NMM.CEM.KILN.THERM.LPG</t>
  </si>
  <si>
    <t>FUEL_EMI.ktCO2.IE.NMM.CEM.KILN.THERM.DIESEL_LIQBIO</t>
  </si>
  <si>
    <t>FUEL_EMI.ktCO2.IE.NMM.CEM.KILN.THERM.RFO</t>
  </si>
  <si>
    <t>FUEL_EMI.ktCO2.IE.NMM.CEM.KILN.THERM.OTHER</t>
  </si>
  <si>
    <t>FUEL_EMI.ktCO2.IE.NMM.CEM.KILN.THERM.NG_BIOGAS</t>
  </si>
  <si>
    <t>FUEL_EMI.ktCO2.IE.NMM.CEM.KILN.THERM.BIOMASS_WASTE</t>
  </si>
  <si>
    <t>FUEL_EMI.ktCO2.IE.NMM.CEM.PRECAST.MECH.ELEC</t>
  </si>
  <si>
    <t>FUEL_EMI.ktCO2.IE.NMM.CEM.PRECAST_STEAM.TOTAL.TOTAL</t>
  </si>
  <si>
    <t>FUEL_EMI.ktCO2.IE.NMM.CEM.PRECAST_STEAM.STEAM.SOLIDS</t>
  </si>
  <si>
    <t>FUEL_EMI.ktCO2.IE.NMM.CEM.PRECAST_STEAM.STEAM.RFG</t>
  </si>
  <si>
    <t>FUEL_EMI.ktCO2.IE.NMM.CEM.PRECAST_STEAM.STEAM.LPG</t>
  </si>
  <si>
    <t>FUEL_EMI.ktCO2.IE.NMM.CEM.PRECAST_STEAM.STEAM.DIESEL_LIQBIO</t>
  </si>
  <si>
    <t>FUEL_EMI.ktCO2.IE.NMM.CEM.PRECAST_STEAM.STEAM.RFO</t>
  </si>
  <si>
    <t>FUEL_EMI.ktCO2.IE.NMM.CEM.PRECAST_STEAM.STEAM.OTHER</t>
  </si>
  <si>
    <t>FUEL_EMI.ktCO2.IE.NMM.CEM.PRECAST_STEAM.STEAM.NG_BIOGAS</t>
  </si>
  <si>
    <t>FUEL_EMI.ktCO2.IE.NMM.CEM.PRECAST_STEAM.STEAM.DERIVED</t>
  </si>
  <si>
    <t>FUEL_EMI.ktCO2.IE.NMM.CEM.PRECAST_STEAM.STEAM.BIOMASS_WASTE</t>
  </si>
  <si>
    <t>FUEL_EMI.ktCO2.IE.NMM.CEM.PRECAST_STEAM.STEAM.STEAM_DISTR</t>
  </si>
  <si>
    <t>PROCESS_EMI.ktCO2.IE.NMM.CEM</t>
  </si>
  <si>
    <t>FUEL_EMI.ktCO2.IE.NMM.CER.LIGHT.GENERIC.ELEC</t>
  </si>
  <si>
    <t>FUEL_EMI.ktCO2.IE.NMM.CER.AIRCOMP.GENERIC.ELEC</t>
  </si>
  <si>
    <t>FUEL_EMI.ktCO2.IE.NMM.CER.MOTOR.GENERIC.ELEC</t>
  </si>
  <si>
    <t>FUEL_EMI.ktCO2.IE.NMM.CER.FANS.GENERIC.ELEC</t>
  </si>
  <si>
    <t>FUEL_EMI.ktCO2.IE.NMM.CER.LOW_ENTH.TOTAL.TOTAL</t>
  </si>
  <si>
    <t>FUEL_EMI.ktCO2.IE.NMM.CER.LOW_ENTH.THERM.DIESEL_LIQBIO</t>
  </si>
  <si>
    <t>FUEL_EMI.ktCO2.IE.NMM.CER.LOW_ENTH.THERM.NG_BIOGAS</t>
  </si>
  <si>
    <t>FUEL_EMI.ktCO2.IE.NMM.CER.LOW_ENTH.THERM.SOLAR_GEO</t>
  </si>
  <si>
    <t>FUEL_EMI.ktCO2.IE.NMM.CER.LOW_ENTH.HP.AMBIENT</t>
  </si>
  <si>
    <t>FUEL_EMI.ktCO2.IE.NMM.CER.LOW_ENTH.THERM.ELEC</t>
  </si>
  <si>
    <t>FUEL_EMI.ktCO2.IE.NMM.CER.MIXING.MECH.ELEC</t>
  </si>
  <si>
    <t>FUEL_EMI.ktCO2.IE.NMM.CER.DRYING.TOTAL.TOTAL</t>
  </si>
  <si>
    <t>FUEL_EMI.ktCO2.IE.NMM.CER.DRYING.THERM.SOLIDS</t>
  </si>
  <si>
    <t>FUEL_EMI.ktCO2.IE.NMM.CER.DRYING.THERM.LPG</t>
  </si>
  <si>
    <t>FUEL_EMI.ktCO2.IE.NMM.CER.DRYING.THERM.DIESEL_LIQBIO</t>
  </si>
  <si>
    <t>FUEL_EMI.ktCO2.IE.NMM.CER.DRYING.THERM.RFO</t>
  </si>
  <si>
    <t>FUEL_EMI.ktCO2.IE.NMM.CER.DRYING.THERM.NG_BIOGAS</t>
  </si>
  <si>
    <t>FUEL_EMI.ktCO2.IE.NMM.CER.DRYING_STEAM.TOTAL.TOTAL</t>
  </si>
  <si>
    <t>FUEL_EMI.ktCO2.IE.NMM.CER.DRYING_STEAM.STEAM.SOLIDS</t>
  </si>
  <si>
    <t>FUEL_EMI.ktCO2.IE.NMM.CER.DRYING_STEAM.STEAM.RFG</t>
  </si>
  <si>
    <t>FUEL_EMI.ktCO2.IE.NMM.CER.DRYING_STEAM.STEAM.LPG</t>
  </si>
  <si>
    <t>FUEL_EMI.ktCO2.IE.NMM.CER.DRYING_STEAM.STEAM.DIESEL_LIQBIO</t>
  </si>
  <si>
    <t>FUEL_EMI.ktCO2.IE.NMM.CER.DRYING_STEAM.STEAM.RFO</t>
  </si>
  <si>
    <t>FUEL_EMI.ktCO2.IE.NMM.CER.DRYING_STEAM.STEAM.OTHER</t>
  </si>
  <si>
    <t>FUEL_EMI.ktCO2.IE.NMM.CER.DRYING_STEAM.STEAM.NG_BIOGAS</t>
  </si>
  <si>
    <t>FUEL_EMI.ktCO2.IE.NMM.CER.DRYING_STEAM.STEAM.DERIVED</t>
  </si>
  <si>
    <t>FUEL_EMI.ktCO2.IE.NMM.CER.DRYING_STEAM.STEAM.BIOMASS_WASTE</t>
  </si>
  <si>
    <t>FUEL_EMI.ktCO2.IE.NMM.CER.DRYING_STEAM.STEAM.STEAM_DISTR</t>
  </si>
  <si>
    <t>FUEL_EMI.ktCO2.IE.NMM.CER.DRYING_MICROW.MICROW.ELEC</t>
  </si>
  <si>
    <t>FUEL_EMI.ktCO2.IE.NMM.CER.KILN_THERM.TOTAL.TOTAL</t>
  </si>
  <si>
    <t>FUEL_EMI.ktCO2.IE.NMM.CER.KILN_THERM.THERM.SOLIDS</t>
  </si>
  <si>
    <t>FUEL_EMI.ktCO2.IE.NMM.CER.KILN_THERM.THERM.LPG</t>
  </si>
  <si>
    <t>FUEL_EMI.ktCO2.IE.NMM.CER.KILN_THERM.THERM.DIESEL_LIQBIO</t>
  </si>
  <si>
    <t>FUEL_EMI.ktCO2.IE.NMM.CER.KILN_THERM.THERM.RFO</t>
  </si>
  <si>
    <t>FUEL_EMI.ktCO2.IE.NMM.CER.KILN_THERM.THERM.OTHER</t>
  </si>
  <si>
    <t>FUEL_EMI.ktCO2.IE.NMM.CER.KILN_THERM.THERM.NG_BIOGAS</t>
  </si>
  <si>
    <t>FUEL_EMI.ktCO2.IE.NMM.CER.KILN_THERM.THERM.BIOMASS_WASTE</t>
  </si>
  <si>
    <t>FUEL_EMI.ktCO2.IE.NMM.CER.KILN_ELEC.ELEC.ELEC</t>
  </si>
  <si>
    <t>FUEL_EMI.ktCO2.IE.NMM.CER.FINISHING.TOTAL.TOTAL</t>
  </si>
  <si>
    <t>FUEL_EMI.ktCO2.IE.NMM.CER.FINISHING.THERM.SOLIDS</t>
  </si>
  <si>
    <t>FUEL_EMI.ktCO2.IE.NMM.CER.FINISHING.THERM.LPG</t>
  </si>
  <si>
    <t>FUEL_EMI.ktCO2.IE.NMM.CER.FINISHING.THERM.DIESEL_LIQBIO</t>
  </si>
  <si>
    <t>FUEL_EMI.ktCO2.IE.NMM.CER.FINISHING.THERM.RFO</t>
  </si>
  <si>
    <t>FUEL_EMI.ktCO2.IE.NMM.CER.FINISHING.THERM.NG_BIOGAS</t>
  </si>
  <si>
    <t>FUEL_EMI.ktCO2.IE.NMM.CER.FINISHING_ELEC.ELEC.ELEC</t>
  </si>
  <si>
    <t>PROCESS_EMI.ktCO2.IE.NMM.CER</t>
  </si>
  <si>
    <t>FUEL_EMI.ktCO2.IE.NMM.GLASS.LIGHT.GENERIC.ELEC</t>
  </si>
  <si>
    <t>FUEL_EMI.ktCO2.IE.NMM.GLASS.AIRCOMP.GENERIC.ELEC</t>
  </si>
  <si>
    <t>FUEL_EMI.ktCO2.IE.NMM.GLASS.MOTOR.GENERIC.ELEC</t>
  </si>
  <si>
    <t>FUEL_EMI.ktCO2.IE.NMM.GLASS.FANS.GENERIC.ELEC</t>
  </si>
  <si>
    <t>FUEL_EMI.ktCO2.IE.NMM.GLASS.LOW_ENTH.TOTAL.TOTAL</t>
  </si>
  <si>
    <t>FUEL_EMI.ktCO2.IE.NMM.GLASS.LOW_ENTH.THERM.DIESEL_LIQBIO</t>
  </si>
  <si>
    <t>FUEL_EMI.ktCO2.IE.NMM.GLASS.LOW_ENTH.THERM.NG_BIOGAS</t>
  </si>
  <si>
    <t>FUEL_EMI.ktCO2.IE.NMM.GLASS.LOW_ENTH.THERM.SOLAR_GEO</t>
  </si>
  <si>
    <t>FUEL_EMI.ktCO2.IE.NMM.GLASS.LOW_ENTH.HP.AMBIENT</t>
  </si>
  <si>
    <t>FUEL_EMI.ktCO2.IE.NMM.GLASS.LOW_ENTH.THERM.ELEC</t>
  </si>
  <si>
    <t>FUEL_EMI.ktCO2.IE.NMM.GLASS.MELTING.TOTAL.TOTAL</t>
  </si>
  <si>
    <t>FUEL_EMI.ktCO2.IE.NMM.GLASS.MELTING.THERM.SOLIDS</t>
  </si>
  <si>
    <t>FUEL_EMI.ktCO2.IE.NMM.GLASS.MELTING.THERM.LPG</t>
  </si>
  <si>
    <t>FUEL_EMI.ktCO2.IE.NMM.GLASS.MELTING.THERM.DIESEL_LIQBIO</t>
  </si>
  <si>
    <t>FUEL_EMI.ktCO2.IE.NMM.GLASS.MELTING.THERM.RFO</t>
  </si>
  <si>
    <t>FUEL_EMI.ktCO2.IE.NMM.GLASS.MELTING.THERM.NG_BIOGAS</t>
  </si>
  <si>
    <t>FUEL_EMI.ktCO2.IE.NMM.GLASS.MELTING_ELEC.ELEC.ELEC</t>
  </si>
  <si>
    <t>FUEL_EMI.ktCO2.IE.NMM.GLASS.FORMING.ELEC.ELEC</t>
  </si>
  <si>
    <t>FUEL_EMI.ktCO2.IE.NMM.GLASS.ANNEALING.TOTAL.TOTAL</t>
  </si>
  <si>
    <t>FUEL_EMI.ktCO2.IE.NMM.GLASS.ANNEALING.THERM.SOLIDS</t>
  </si>
  <si>
    <t>FUEL_EMI.ktCO2.IE.NMM.GLASS.ANNEALING.THERM.LPG</t>
  </si>
  <si>
    <t>FUEL_EMI.ktCO2.IE.NMM.GLASS.ANNEALING.THERM.DIESEL_LIQBIO</t>
  </si>
  <si>
    <t>FUEL_EMI.ktCO2.IE.NMM.GLASS.ANNEALING.THERM.RFO</t>
  </si>
  <si>
    <t>FUEL_EMI.ktCO2.IE.NMM.GLASS.ANNEALING.THERM.NG_BIOGAS</t>
  </si>
  <si>
    <t>FUEL_EMI.ktCO2.IE.NMM.GLASS.ANNEALING_ELEC.ELEC.ELEC</t>
  </si>
  <si>
    <t>FUEL_EMI.ktCO2.IE.NMM.GLASS.FINISHING.ELEC.ELEC</t>
  </si>
  <si>
    <t>PROCESS_EMI.ktCO2.IE.NMM.GLASS</t>
  </si>
  <si>
    <t>Cement (without process emissions)</t>
  </si>
  <si>
    <t>Cement: Grinding, packaging</t>
  </si>
  <si>
    <t>Ceramics &amp; other NMM (without process emissions)</t>
  </si>
  <si>
    <t>Glass production (without process emissions)</t>
  </si>
  <si>
    <t>Paper and paper products</t>
  </si>
  <si>
    <t>VA.Meuro2023.IE.PPA.PULP</t>
  </si>
  <si>
    <t>VA.Meuro2023.IE.PPA.PAPER</t>
  </si>
  <si>
    <t>VA.Meuro2023.IE.PPA.PRINT</t>
  </si>
  <si>
    <t>Pulp production (kt)</t>
  </si>
  <si>
    <t>OUTPUT.kt.IE.PPA.PULP</t>
  </si>
  <si>
    <t>Paper production  (kt)</t>
  </si>
  <si>
    <t>OUTPUT.kt.IE.PPA.PAPER</t>
  </si>
  <si>
    <t>Printing and media reproduction (kt paper eq.)</t>
  </si>
  <si>
    <t>OUTPUT.kt.IE.PPA.PRINT</t>
  </si>
  <si>
    <t>CAP.kt.IE.PPA.PULP</t>
  </si>
  <si>
    <t>CAP.kt.IE.PPA.PAPER</t>
  </si>
  <si>
    <t>CAP.kt.IE.PPA.PRINT</t>
  </si>
  <si>
    <t>NEWCAP.kt.IE.PPA.PULP</t>
  </si>
  <si>
    <t>NEWCAP.kt.IE.PPA.PAPER</t>
  </si>
  <si>
    <t>NEWCAP.kt.IE.PPA.PRINT</t>
  </si>
  <si>
    <t>FEC.ktoe.IE.PPA.TOTAL.TOTAL.TOTAL.TOTAL</t>
  </si>
  <si>
    <t>FEC.ktoe.IE.PPA.TOTAL.TOTAL.TOTAL.SOLIDS</t>
  </si>
  <si>
    <t>FEC.ktoe.IE.PPA.TOTAL.TOTAL.TOTAL.RFG</t>
  </si>
  <si>
    <t>FEC.ktoe.IE.PPA.TOTAL.TOTAL.TOTAL.LPG</t>
  </si>
  <si>
    <t>FEC.ktoe.IE.PPA.TOTAL.TOTAL.TOTAL.DIESEL</t>
  </si>
  <si>
    <t>FEC.ktoe.IE.PPA.TOTAL.TOTAL.TOTAL.RFO</t>
  </si>
  <si>
    <t>FEC.ktoe.IE.PPA.TOTAL.TOTAL.TOTAL.OTHER</t>
  </si>
  <si>
    <t>FEC.ktoe.IE.PPA.TOTAL.TOTAL.TOTAL.NG</t>
  </si>
  <si>
    <t>FEC.ktoe.IE.PPA.TOTAL.TOTAL.TOTAL.DERIVED</t>
  </si>
  <si>
    <t>FEC.ktoe.IE.PPA.TOTAL.TOTAL.TOTAL.BIOMASS_WASTE</t>
  </si>
  <si>
    <t>FEC.ktoe.IE.PPA.TOTAL.TOTAL.TOTAL.BIOGAS</t>
  </si>
  <si>
    <t>FEC.ktoe.IE.PPA.TOTAL.TOTAL.TOTAL.LIQBIO</t>
  </si>
  <si>
    <t>FEC.ktoe.IE.PPA.TOTAL.TOTAL.TOTAL.SOLAR</t>
  </si>
  <si>
    <t>FEC.ktoe.IE.PPA.TOTAL.TOTAL.TOTAL.GEO</t>
  </si>
  <si>
    <t>FEC.ktoe.IE.PPA.TOTAL.TOTAL.TOTAL.AMBIENT</t>
  </si>
  <si>
    <t>FEC.ktoe.IE.PPA.TOTAL.TOTAL.TOTAL.STEAM_DISTR</t>
  </si>
  <si>
    <t>FEC.ktoe.IE.PPA.TOTAL.TOTAL.TOTAL.ELEC</t>
  </si>
  <si>
    <t>FEC.ktoe.IE.PPA.PULP.TOTAL.TOTAL.TOTAL</t>
  </si>
  <si>
    <t>FEC.ktoe.IE.PPA.PULP.LIGHT.GENERIC.ELEC</t>
  </si>
  <si>
    <t>FEC.ktoe.IE.PPA.PULP.AIRCOMP.GENERIC.ELEC</t>
  </si>
  <si>
    <t>FEC.ktoe.IE.PPA.PULP.MOTOR.GENERIC.ELEC</t>
  </si>
  <si>
    <t>FEC.ktoe.IE.PPA.PULP.FANS.GENERIC.ELEC</t>
  </si>
  <si>
    <t>FEC.ktoe.IE.PPA.PULP.LOW_ENTH.TOTAL.TOTAL</t>
  </si>
  <si>
    <t>FEC.ktoe.IE.PPA.PULP.LOW_ENTH.THERM.DIESEL_LIQBIO</t>
  </si>
  <si>
    <t>FEC.ktoe.IE.PPA.PULP.LOW_ENTH.THERM.NG_BIOGAS</t>
  </si>
  <si>
    <t>FEC.ktoe.IE.PPA.PULP.LOW_ENTH.THERM.SOLAR_GEO</t>
  </si>
  <si>
    <t>FEC.ktoe.IE.PPA.PULP.LOW_ENTH.HP.AMBIENT</t>
  </si>
  <si>
    <t>FEC.ktoe.IE.PPA.PULP.LOW_ENTH.THERM.ELEC</t>
  </si>
  <si>
    <t>Pulp: Wood preparation, grinding</t>
  </si>
  <si>
    <t>FEC.ktoe.IE.PPA.PULP.PREPARATION.MECH.ELEC</t>
  </si>
  <si>
    <t>Pulp: Pulping</t>
  </si>
  <si>
    <t>Pulp: Pulping thermal</t>
  </si>
  <si>
    <t>FEC.ktoe.IE.PPA.PULP.PULPING.TOTAL.TOTAL</t>
  </si>
  <si>
    <t>FEC.ktoe.IE.PPA.PULP.PULPING.STEAM.SOLIDS</t>
  </si>
  <si>
    <t>FEC.ktoe.IE.PPA.PULP.PULPING.STEAM.RFG</t>
  </si>
  <si>
    <t>FEC.ktoe.IE.PPA.PULP.PULPING.STEAM.LPG</t>
  </si>
  <si>
    <t>FEC.ktoe.IE.PPA.PULP.PULPING.STEAM.DIESEL_LIQBIO</t>
  </si>
  <si>
    <t>FEC.ktoe.IE.PPA.PULP.PULPING.STEAM.RFO</t>
  </si>
  <si>
    <t>FEC.ktoe.IE.PPA.PULP.PULPING.STEAM.OTHER</t>
  </si>
  <si>
    <t>FEC.ktoe.IE.PPA.PULP.PULPING.STEAM.NG_BIOGAS</t>
  </si>
  <si>
    <t>FEC.ktoe.IE.PPA.PULP.PULPING.STEAM.DERIVED</t>
  </si>
  <si>
    <t>FEC.ktoe.IE.PPA.PULP.PULPING.STEAM.BIOMASS_WASTE</t>
  </si>
  <si>
    <t>FEC.ktoe.IE.PPA.PULP.PULPING.STEAM.STEAM_DISTR</t>
  </si>
  <si>
    <t>Pulp: Pulping electric</t>
  </si>
  <si>
    <t>FEC.ktoe.IE.PPA.PULP.PULPING_MECH.MECH.ELEC</t>
  </si>
  <si>
    <t>Pulp: Cleaning</t>
  </si>
  <si>
    <t>FEC.ktoe.IE.PPA.PULP.BLEACHING.THERM.ELEC</t>
  </si>
  <si>
    <t>FEC.ktoe.IE.PPA.PAPER.TOTAL.TOTAL.TOTAL</t>
  </si>
  <si>
    <t>FEC.ktoe.IE.PPA.PAPER.LIGHT.GENERIC.ELEC</t>
  </si>
  <si>
    <t>FEC.ktoe.IE.PPA.PAPER.AIRCOMP.GENERIC.ELEC</t>
  </si>
  <si>
    <t>FEC.ktoe.IE.PPA.PAPER.MOTOR.GENERIC.ELEC</t>
  </si>
  <si>
    <t>FEC.ktoe.IE.PPA.PAPER.FANS.GENERIC.ELEC</t>
  </si>
  <si>
    <t>FEC.ktoe.IE.PPA.PAPER.LOW_ENTH.TOTAL.TOTAL</t>
  </si>
  <si>
    <t>FEC.ktoe.IE.PPA.PAPER.LOW_ENTH.THERM.DIESEL_LIQBIO</t>
  </si>
  <si>
    <t>FEC.ktoe.IE.PPA.PAPER.LOW_ENTH.THERM.NG_BIOGAS</t>
  </si>
  <si>
    <t>FEC.ktoe.IE.PPA.PAPER.LOW_ENTH.THERM.SOLAR_GEO</t>
  </si>
  <si>
    <t>FEC.ktoe.IE.PPA.PAPER.LOW_ENTH.HP.AMBIENT</t>
  </si>
  <si>
    <t>FEC.ktoe.IE.PPA.PAPER.LOW_ENTH.THERM.ELEC</t>
  </si>
  <si>
    <t>Paper: Stock preparation</t>
  </si>
  <si>
    <t>Paper: Stock preparation - Thermal</t>
  </si>
  <si>
    <t>FEC.ktoe.IE.PPA.PAPER.PREPARATION.TOTAL.TOTAL</t>
  </si>
  <si>
    <t>FEC.ktoe.IE.PPA.PAPER.PREPARATION.THERM.SOLIDS</t>
  </si>
  <si>
    <t>FEC.ktoe.IE.PPA.PAPER.PREPARATION.THERM.RFG</t>
  </si>
  <si>
    <t>FEC.ktoe.IE.PPA.PAPER.PREPARATION.THERM.LPG</t>
  </si>
  <si>
    <t>FEC.ktoe.IE.PPA.PAPER.PREPARATION.THERM.DIESEL_LIQBIO</t>
  </si>
  <si>
    <t>FEC.ktoe.IE.PPA.PAPER.PREPARATION.THERM.RFO</t>
  </si>
  <si>
    <t>FEC.ktoe.IE.PPA.PAPER.PREPARATION.THERM.OTHER</t>
  </si>
  <si>
    <t>FEC.ktoe.IE.PPA.PAPER.PREPARATION.THERM.NG_BIOGAS</t>
  </si>
  <si>
    <t>FEC.ktoe.IE.PPA.PAPER.PREPARATION.THERM.DERIVED</t>
  </si>
  <si>
    <t>FEC.ktoe.IE.PPA.PAPER.PREPARATION.THERM.BIOMASS_WASTE</t>
  </si>
  <si>
    <t>FEC.ktoe.IE.PPA.PAPER.PREPARATION.THERM.STEAM_DISTR</t>
  </si>
  <si>
    <t>Paper: Stock preparation - Mechanical</t>
  </si>
  <si>
    <t>FEC.ktoe.IE.PPA.PAPER.PREPARATION_ELEC.MECH.ELEC</t>
  </si>
  <si>
    <t>Paper: Paper machine</t>
  </si>
  <si>
    <t>Paper: Paper machine - Steam use</t>
  </si>
  <si>
    <t>FEC.ktoe.IE.PPA.PAPER.PAPER_MACHINE.TOTAL.TOTAL</t>
  </si>
  <si>
    <t>FEC.ktoe.IE.PPA.PAPER.PAPER_MACHINE.STEAM.SOLIDS</t>
  </si>
  <si>
    <t>FEC.ktoe.IE.PPA.PAPER.PAPER_MACHINE.STEAM.RFG</t>
  </si>
  <si>
    <t>FEC.ktoe.IE.PPA.PAPER.PAPER_MACHINE.STEAM.LPG</t>
  </si>
  <si>
    <t>FEC.ktoe.IE.PPA.PAPER.PAPER_MACHINE.STEAM.DIESEL_LIQBIO</t>
  </si>
  <si>
    <t>FEC.ktoe.IE.PPA.PAPER.PAPER_MACHINE.STEAM.RFO</t>
  </si>
  <si>
    <t>FEC.ktoe.IE.PPA.PAPER.PAPER_MACHINE.STEAM.OTHER</t>
  </si>
  <si>
    <t>FEC.ktoe.IE.PPA.PAPER.PAPER_MACHINE.STEAM.NG_BIOGAS</t>
  </si>
  <si>
    <t>FEC.ktoe.IE.PPA.PAPER.PAPER_MACHINE.STEAM.DERIVED</t>
  </si>
  <si>
    <t>FEC.ktoe.IE.PPA.PAPER.PAPER_MACHINE.STEAM.BIOMASS_WASTE</t>
  </si>
  <si>
    <t>FEC.ktoe.IE.PPA.PAPER.PAPER_MACHINE.STEAM.STEAM_DISTR</t>
  </si>
  <si>
    <t>Paper: Paper machine - Electricity</t>
  </si>
  <si>
    <t>FEC.ktoe.IE.PPA.PAPER.PAPER_MACHINE_ELEC.ELEC.ELEC</t>
  </si>
  <si>
    <t>Paper: Product finishing</t>
  </si>
  <si>
    <t>Paper: Product finishing - Steam use</t>
  </si>
  <si>
    <t>FEC.ktoe.IE.PPA.PAPER.FINISHING.TOTAL.TOTAL</t>
  </si>
  <si>
    <t>FEC.ktoe.IE.PPA.PAPER.FINISHING.STEAM.SOLIDS</t>
  </si>
  <si>
    <t>FEC.ktoe.IE.PPA.PAPER.FINISHING.STEAM.RFG</t>
  </si>
  <si>
    <t>FEC.ktoe.IE.PPA.PAPER.FINISHING.STEAM.LPG</t>
  </si>
  <si>
    <t>FEC.ktoe.IE.PPA.PAPER.FINISHING.STEAM.DIESEL_LIQBIO</t>
  </si>
  <si>
    <t>FEC.ktoe.IE.PPA.PAPER.FINISHING.STEAM.RFO</t>
  </si>
  <si>
    <t>FEC.ktoe.IE.PPA.PAPER.FINISHING.STEAM.OTHER</t>
  </si>
  <si>
    <t>FEC.ktoe.IE.PPA.PAPER.FINISHING.STEAM.NG_BIOGAS</t>
  </si>
  <si>
    <t>FEC.ktoe.IE.PPA.PAPER.FINISHING.STEAM.DERIVED</t>
  </si>
  <si>
    <t>FEC.ktoe.IE.PPA.PAPER.FINISHING.STEAM.BIOMASS_WASTE</t>
  </si>
  <si>
    <t>FEC.ktoe.IE.PPA.PAPER.FINISHING.STEAM.STEAM_DISTR</t>
  </si>
  <si>
    <t>Paper: Product finishing - Electricity</t>
  </si>
  <si>
    <t>FEC.ktoe.IE.PPA.PAPER.FINISHING_ELEC.ELEC.ELEC</t>
  </si>
  <si>
    <t>FEC.ktoe.IE.PPA.PRINT.TOTAL.TOTAL.TOTAL</t>
  </si>
  <si>
    <t>FEC.ktoe.IE.PPA.PRINT.LIGHT.GENERIC.ELEC</t>
  </si>
  <si>
    <t>FEC.ktoe.IE.PPA.PRINT.AIRCOMP.GENERIC.ELEC</t>
  </si>
  <si>
    <t>FEC.ktoe.IE.PPA.PRINT.MOTOR.GENERIC.ELEC</t>
  </si>
  <si>
    <t>FEC.ktoe.IE.PPA.PRINT.FANS.GENERIC.ELEC</t>
  </si>
  <si>
    <t>FEC.ktoe.IE.PPA.PRINT.LOW_ENTH.TOTAL.TOTAL</t>
  </si>
  <si>
    <t>FEC.ktoe.IE.PPA.PRINT.LOW_ENTH.THERM.DIESEL_LIQBIO</t>
  </si>
  <si>
    <t>FEC.ktoe.IE.PPA.PRINT.LOW_ENTH.THERM.NG_BIOGAS</t>
  </si>
  <si>
    <t>FEC.ktoe.IE.PPA.PRINT.LOW_ENTH.THERM.SOLAR_GEO</t>
  </si>
  <si>
    <t>FEC.ktoe.IE.PPA.PRINT.LOW_ENTH.HP.AMBIENT</t>
  </si>
  <si>
    <t>FEC.ktoe.IE.PPA.PRINT.LOW_ENTH.THERM.ELEC</t>
  </si>
  <si>
    <t>Printing and publishing</t>
  </si>
  <si>
    <t>FEC.ktoe.IE.PPA.PRINT.PRINTING.MECH.ELEC</t>
  </si>
  <si>
    <t>UED.ktoe.IE.PPA.PULP.TOTAL.TOTAL.TOTAL</t>
  </si>
  <si>
    <t>UED.ktoe.IE.PPA.PULP.LIGHT.GENERIC.ELEC</t>
  </si>
  <si>
    <t>UED.ktoe.IE.PPA.PULP.AIRCOMP.GENERIC.ELEC</t>
  </si>
  <si>
    <t>UED.ktoe.IE.PPA.PULP.MOTOR.GENERIC.ELEC</t>
  </si>
  <si>
    <t>UED.ktoe.IE.PPA.PULP.FANS.GENERIC.ELEC</t>
  </si>
  <si>
    <t>UED.ktoe.IE.PPA.PULP.LOW_ENTH.TOTAL.TOTAL</t>
  </si>
  <si>
    <t>UED.ktoe.IE.PPA.PULP.LOW_ENTH.THERM.DIESEL_LIQBIO</t>
  </si>
  <si>
    <t>UED.ktoe.IE.PPA.PULP.LOW_ENTH.THERM.NG_BIOGAS</t>
  </si>
  <si>
    <t>UED.ktoe.IE.PPA.PULP.LOW_ENTH.THERM.SOLAR_GEO</t>
  </si>
  <si>
    <t>UED.ktoe.IE.PPA.PULP.LOW_ENTH.HP.AMBIENT</t>
  </si>
  <si>
    <t>UED.ktoe.IE.PPA.PULP.LOW_ENTH.THERM.ELEC</t>
  </si>
  <si>
    <t>UED.ktoe.IE.PPA.PULP.PREPARATION.MECH.ELEC</t>
  </si>
  <si>
    <t>UED.ktoe.IE.PPA.PULP.PULPING.TOTAL.TOTAL</t>
  </si>
  <si>
    <t>UED.ktoe.IE.PPA.PULP.PULPING.STEAM.SOLIDS</t>
  </si>
  <si>
    <t>UED.ktoe.IE.PPA.PULP.PULPING.STEAM.RFG</t>
  </si>
  <si>
    <t>UED.ktoe.IE.PPA.PULP.PULPING.STEAM.LPG</t>
  </si>
  <si>
    <t>UED.ktoe.IE.PPA.PULP.PULPING.STEAM.DIESEL_LIQBIO</t>
  </si>
  <si>
    <t>UED.ktoe.IE.PPA.PULP.PULPING.STEAM.RFO</t>
  </si>
  <si>
    <t>UED.ktoe.IE.PPA.PULP.PULPING.STEAM.OTHER</t>
  </si>
  <si>
    <t>UED.ktoe.IE.PPA.PULP.PULPING.STEAM.NG_BIOGAS</t>
  </si>
  <si>
    <t>UED.ktoe.IE.PPA.PULP.PULPING.STEAM.DERIVED</t>
  </si>
  <si>
    <t>UED.ktoe.IE.PPA.PULP.PULPING.STEAM.BIOMASS_WASTE</t>
  </si>
  <si>
    <t>UED.ktoe.IE.PPA.PULP.PULPING.STEAM.STEAM_DISTR</t>
  </si>
  <si>
    <t>UED.ktoe.IE.PPA.PULP.PULPING_MECH.MECH.ELEC</t>
  </si>
  <si>
    <t>UED.ktoe.IE.PPA.PULP.BLEACHING.THERM.ELEC</t>
  </si>
  <si>
    <t>UED.ktoe.IE.PPA.PAPER.TOTAL.TOTAL.TOTAL</t>
  </si>
  <si>
    <t>UED.ktoe.IE.PPA.PAPER.LIGHT.GENERIC.ELEC</t>
  </si>
  <si>
    <t>UED.ktoe.IE.PPA.PAPER.AIRCOMP.GENERIC.ELEC</t>
  </si>
  <si>
    <t>UED.ktoe.IE.PPA.PAPER.MOTOR.GENERIC.ELEC</t>
  </si>
  <si>
    <t>UED.ktoe.IE.PPA.PAPER.FANS.GENERIC.ELEC</t>
  </si>
  <si>
    <t>UED.ktoe.IE.PPA.PAPER.LOW_ENTH.TOTAL.TOTAL</t>
  </si>
  <si>
    <t>UED.ktoe.IE.PPA.PAPER.LOW_ENTH.THERM.DIESEL_LIQBIO</t>
  </si>
  <si>
    <t>UED.ktoe.IE.PPA.PAPER.LOW_ENTH.THERM.NG_BIOGAS</t>
  </si>
  <si>
    <t>UED.ktoe.IE.PPA.PAPER.LOW_ENTH.THERM.SOLAR_GEO</t>
  </si>
  <si>
    <t>UED.ktoe.IE.PPA.PAPER.LOW_ENTH.HP.AMBIENT</t>
  </si>
  <si>
    <t>UED.ktoe.IE.PPA.PAPER.LOW_ENTH.THERM.ELEC</t>
  </si>
  <si>
    <t>UED.ktoe.IE.PPA.PAPER.PREPARATION.TOTAL.TOTAL</t>
  </si>
  <si>
    <t>UED.ktoe.IE.PPA.PAPER.PREPARATION.THERM.SOLIDS</t>
  </si>
  <si>
    <t>UED.ktoe.IE.PPA.PAPER.PREPARATION.THERM.RFG</t>
  </si>
  <si>
    <t>UED.ktoe.IE.PPA.PAPER.PREPARATION.THERM.LPG</t>
  </si>
  <si>
    <t>UED.ktoe.IE.PPA.PAPER.PREPARATION.THERM.DIESEL_LIQBIO</t>
  </si>
  <si>
    <t>UED.ktoe.IE.PPA.PAPER.PREPARATION.THERM.RFO</t>
  </si>
  <si>
    <t>UED.ktoe.IE.PPA.PAPER.PREPARATION.THERM.OTHER</t>
  </si>
  <si>
    <t>UED.ktoe.IE.PPA.PAPER.PREPARATION.THERM.NG_BIOGAS</t>
  </si>
  <si>
    <t>UED.ktoe.IE.PPA.PAPER.PREPARATION.THERM.DERIVED</t>
  </si>
  <si>
    <t>UED.ktoe.IE.PPA.PAPER.PREPARATION.THERM.BIOMASS_WASTE</t>
  </si>
  <si>
    <t>UED.ktoe.IE.PPA.PAPER.PREPARATION.THERM.STEAM_DISTR</t>
  </si>
  <si>
    <t>UED.ktoe.IE.PPA.PAPER.PREPARATION_ELEC.MECH.ELEC</t>
  </si>
  <si>
    <t>UED.ktoe.IE.PPA.PAPER.PAPER_MACHINE.TOTAL.TOTAL</t>
  </si>
  <si>
    <t>UED.ktoe.IE.PPA.PAPER.PAPER_MACHINE.STEAM.SOLIDS</t>
  </si>
  <si>
    <t>UED.ktoe.IE.PPA.PAPER.PAPER_MACHINE.STEAM.RFG</t>
  </si>
  <si>
    <t>UED.ktoe.IE.PPA.PAPER.PAPER_MACHINE.STEAM.LPG</t>
  </si>
  <si>
    <t>UED.ktoe.IE.PPA.PAPER.PAPER_MACHINE.STEAM.DIESEL_LIQBIO</t>
  </si>
  <si>
    <t>UED.ktoe.IE.PPA.PAPER.PAPER_MACHINE.STEAM.RFO</t>
  </si>
  <si>
    <t>UED.ktoe.IE.PPA.PAPER.PAPER_MACHINE.STEAM.OTHER</t>
  </si>
  <si>
    <t>UED.ktoe.IE.PPA.PAPER.PAPER_MACHINE.STEAM.NG_BIOGAS</t>
  </si>
  <si>
    <t>UED.ktoe.IE.PPA.PAPER.PAPER_MACHINE.STEAM.DERIVED</t>
  </si>
  <si>
    <t>UED.ktoe.IE.PPA.PAPER.PAPER_MACHINE.STEAM.BIOMASS_WASTE</t>
  </si>
  <si>
    <t>UED.ktoe.IE.PPA.PAPER.PAPER_MACHINE.STEAM.STEAM_DISTR</t>
  </si>
  <si>
    <t>UED.ktoe.IE.PPA.PAPER.PAPER_MACHINE_ELEC.ELEC.ELEC</t>
  </si>
  <si>
    <t>UED.ktoe.IE.PPA.PAPER.FINISHING.TOTAL.TOTAL</t>
  </si>
  <si>
    <t>UED.ktoe.IE.PPA.PAPER.FINISHING.STEAM.SOLIDS</t>
  </si>
  <si>
    <t>UED.ktoe.IE.PPA.PAPER.FINISHING.STEAM.RFG</t>
  </si>
  <si>
    <t>UED.ktoe.IE.PPA.PAPER.FINISHING.STEAM.LPG</t>
  </si>
  <si>
    <t>UED.ktoe.IE.PPA.PAPER.FINISHING.STEAM.DIESEL_LIQBIO</t>
  </si>
  <si>
    <t>UED.ktoe.IE.PPA.PAPER.FINISHING.STEAM.RFO</t>
  </si>
  <si>
    <t>UED.ktoe.IE.PPA.PAPER.FINISHING.STEAM.OTHER</t>
  </si>
  <si>
    <t>UED.ktoe.IE.PPA.PAPER.FINISHING.STEAM.NG_BIOGAS</t>
  </si>
  <si>
    <t>UED.ktoe.IE.PPA.PAPER.FINISHING.STEAM.DERIVED</t>
  </si>
  <si>
    <t>UED.ktoe.IE.PPA.PAPER.FINISHING.STEAM.BIOMASS_WASTE</t>
  </si>
  <si>
    <t>UED.ktoe.IE.PPA.PAPER.FINISHING.STEAM.STEAM_DISTR</t>
  </si>
  <si>
    <t>UED.ktoe.IE.PPA.PAPER.FINISHING_ELEC.ELEC.ELEC</t>
  </si>
  <si>
    <t>UED.ktoe.IE.PPA.PRINT.TOTAL.TOTAL.TOTAL</t>
  </si>
  <si>
    <t>UED.ktoe.IE.PPA.PRINT.LIGHT.GENERIC.ELEC</t>
  </si>
  <si>
    <t>UED.ktoe.IE.PPA.PRINT.AIRCOMP.GENERIC.ELEC</t>
  </si>
  <si>
    <t>UED.ktoe.IE.PPA.PRINT.MOTOR.GENERIC.ELEC</t>
  </si>
  <si>
    <t>UED.ktoe.IE.PPA.PRINT.FANS.GENERIC.ELEC</t>
  </si>
  <si>
    <t>UED.ktoe.IE.PPA.PRINT.LOW_ENTH.TOTAL.TOTAL</t>
  </si>
  <si>
    <t>UED.ktoe.IE.PPA.PRINT.LOW_ENTH.THERM.DIESEL_LIQBIO</t>
  </si>
  <si>
    <t>UED.ktoe.IE.PPA.PRINT.LOW_ENTH.THERM.NG_BIOGAS</t>
  </si>
  <si>
    <t>UED.ktoe.IE.PPA.PRINT.LOW_ENTH.THERM.SOLAR_GEO</t>
  </si>
  <si>
    <t>UED.ktoe.IE.PPA.PRINT.LOW_ENTH.HP.AMBIENT</t>
  </si>
  <si>
    <t>UED.ktoe.IE.PPA.PRINT.LOW_ENTH.THERM.ELEC</t>
  </si>
  <si>
    <t>UED.ktoe.IE.PPA.PRINT.PRINTING.MECH.ELEC</t>
  </si>
  <si>
    <t>FUEL_EMI.ktCO2.IE.PPA.PULP.TOTAL.TOTAL.TOTAL</t>
  </si>
  <si>
    <t>FUEL_EMI.ktCO2.IE.PPA.PULP.LIGHT.GENERIC.ELEC</t>
  </si>
  <si>
    <t>FUEL_EMI.ktCO2.IE.PPA.PULP.AIRCOMP.GENERIC.ELEC</t>
  </si>
  <si>
    <t>FUEL_EMI.ktCO2.IE.PPA.PULP.MOTOR.GENERIC.ELEC</t>
  </si>
  <si>
    <t>FUEL_EMI.ktCO2.IE.PPA.PULP.FANS.GENERIC.ELEC</t>
  </si>
  <si>
    <t>FUEL_EMI.ktCO2.IE.PPA.PULP.LOW_ENTH.TOTAL.TOTAL</t>
  </si>
  <si>
    <t>FUEL_EMI.ktCO2.IE.PPA.PULP.LOW_ENTH.THERM.DIESEL_LIQBIO</t>
  </si>
  <si>
    <t>FUEL_EMI.ktCO2.IE.PPA.PULP.LOW_ENTH.THERM.NG_BIOGAS</t>
  </si>
  <si>
    <t>FUEL_EMI.ktCO2.IE.PPA.PULP.LOW_ENTH.THERM.SOLAR_GEO</t>
  </si>
  <si>
    <t>FUEL_EMI.ktCO2.IE.PPA.PULP.LOW_ENTH.HP.AMBIENT</t>
  </si>
  <si>
    <t>FUEL_EMI.ktCO2.IE.PPA.PULP.LOW_ENTH.THERM.ELEC</t>
  </si>
  <si>
    <t>FUEL_EMI.ktCO2.IE.PPA.PULP.PREPARATION.MECH.ELEC</t>
  </si>
  <si>
    <t>FUEL_EMI.ktCO2.IE.PPA.PULP.PULPING.TOTAL.TOTAL</t>
  </si>
  <si>
    <t>FUEL_EMI.ktCO2.IE.PPA.PULP.PULPING.STEAM.SOLIDS</t>
  </si>
  <si>
    <t>FUEL_EMI.ktCO2.IE.PPA.PULP.PULPING.STEAM.RFG</t>
  </si>
  <si>
    <t>FUEL_EMI.ktCO2.IE.PPA.PULP.PULPING.STEAM.LPG</t>
  </si>
  <si>
    <t>FUEL_EMI.ktCO2.IE.PPA.PULP.PULPING.STEAM.DIESEL_LIQBIO</t>
  </si>
  <si>
    <t>FUEL_EMI.ktCO2.IE.PPA.PULP.PULPING.STEAM.RFO</t>
  </si>
  <si>
    <t>FUEL_EMI.ktCO2.IE.PPA.PULP.PULPING.STEAM.OTHER</t>
  </si>
  <si>
    <t>FUEL_EMI.ktCO2.IE.PPA.PULP.PULPING.STEAM.NG_BIOGAS</t>
  </si>
  <si>
    <t>FUEL_EMI.ktCO2.IE.PPA.PULP.PULPING.STEAM.DERIVED</t>
  </si>
  <si>
    <t>FUEL_EMI.ktCO2.IE.PPA.PULP.PULPING.STEAM.BIOMASS_WASTE</t>
  </si>
  <si>
    <t>FUEL_EMI.ktCO2.IE.PPA.PULP.PULPING.STEAM.STEAM_DISTR</t>
  </si>
  <si>
    <t>FUEL_EMI.ktCO2.IE.PPA.PULP.PULPING_MECH.MECH.ELEC</t>
  </si>
  <si>
    <t>FUEL_EMI.ktCO2.IE.PPA.PULP.BLEACHING.THERM.ELEC</t>
  </si>
  <si>
    <t>FUEL_EMI.ktCO2.IE.PPA.PAPER.TOTAL.TOTAL.TOTAL</t>
  </si>
  <si>
    <t>FUEL_EMI.ktCO2.IE.PPA.PAPER.LIGHT.GENERIC.ELEC</t>
  </si>
  <si>
    <t>FUEL_EMI.ktCO2.IE.PPA.PAPER.AIRCOMP.GENERIC.ELEC</t>
  </si>
  <si>
    <t>FUEL_EMI.ktCO2.IE.PPA.PAPER.MOTOR.GENERIC.ELEC</t>
  </si>
  <si>
    <t>FUEL_EMI.ktCO2.IE.PPA.PAPER.FANS.GENERIC.ELEC</t>
  </si>
  <si>
    <t>FUEL_EMI.ktCO2.IE.PPA.PAPER.LOW_ENTH.TOTAL.TOTAL</t>
  </si>
  <si>
    <t>FUEL_EMI.ktCO2.IE.PPA.PAPER.LOW_ENTH.THERM.DIESEL_LIQBIO</t>
  </si>
  <si>
    <t>FUEL_EMI.ktCO2.IE.PPA.PAPER.LOW_ENTH.THERM.NG_BIOGAS</t>
  </si>
  <si>
    <t>FUEL_EMI.ktCO2.IE.PPA.PAPER.LOW_ENTH.THERM.SOLAR_GEO</t>
  </si>
  <si>
    <t>FUEL_EMI.ktCO2.IE.PPA.PAPER.LOW_ENTH.HP.AMBIENT</t>
  </si>
  <si>
    <t>FUEL_EMI.ktCO2.IE.PPA.PAPER.LOW_ENTH.THERM.ELEC</t>
  </si>
  <si>
    <t>FUEL_EMI.ktCO2.IE.PPA.PAPER.PREPARATION.TOTAL.TOTAL</t>
  </si>
  <si>
    <t>FUEL_EMI.ktCO2.IE.PPA.PAPER.PREPARATION.THERM.SOLIDS</t>
  </si>
  <si>
    <t>FUEL_EMI.ktCO2.IE.PPA.PAPER.PREPARATION.THERM.RFG</t>
  </si>
  <si>
    <t>FUEL_EMI.ktCO2.IE.PPA.PAPER.PREPARATION.THERM.LPG</t>
  </si>
  <si>
    <t>FUEL_EMI.ktCO2.IE.PPA.PAPER.PREPARATION.THERM.DIESEL_LIQBIO</t>
  </si>
  <si>
    <t>FUEL_EMI.ktCO2.IE.PPA.PAPER.PREPARATION.THERM.RFO</t>
  </si>
  <si>
    <t>FUEL_EMI.ktCO2.IE.PPA.PAPER.PREPARATION.THERM.OTHER</t>
  </si>
  <si>
    <t>FUEL_EMI.ktCO2.IE.PPA.PAPER.PREPARATION.THERM.NG_BIOGAS</t>
  </si>
  <si>
    <t>FUEL_EMI.ktCO2.IE.PPA.PAPER.PREPARATION.THERM.DERIVED</t>
  </si>
  <si>
    <t>FUEL_EMI.ktCO2.IE.PPA.PAPER.PREPARATION.THERM.BIOMASS_WASTE</t>
  </si>
  <si>
    <t>FUEL_EMI.ktCO2.IE.PPA.PAPER.PREPARATION.THERM.STEAM_DISTR</t>
  </si>
  <si>
    <t>FUEL_EMI.ktCO2.IE.PPA.PAPER.PREPARATION_ELEC.MECH.ELEC</t>
  </si>
  <si>
    <t>FUEL_EMI.ktCO2.IE.PPA.PAPER.PAPER_MACHINE.TOTAL.TOTAL</t>
  </si>
  <si>
    <t>FUEL_EMI.ktCO2.IE.PPA.PAPER.PAPER_MACHINE.STEAM.SOLIDS</t>
  </si>
  <si>
    <t>FUEL_EMI.ktCO2.IE.PPA.PAPER.PAPER_MACHINE.STEAM.RFG</t>
  </si>
  <si>
    <t>FUEL_EMI.ktCO2.IE.PPA.PAPER.PAPER_MACHINE.STEAM.LPG</t>
  </si>
  <si>
    <t>FUEL_EMI.ktCO2.IE.PPA.PAPER.PAPER_MACHINE.STEAM.DIESEL_LIQBIO</t>
  </si>
  <si>
    <t>FUEL_EMI.ktCO2.IE.PPA.PAPER.PAPER_MACHINE.STEAM.RFO</t>
  </si>
  <si>
    <t>FUEL_EMI.ktCO2.IE.PPA.PAPER.PAPER_MACHINE.STEAM.OTHER</t>
  </si>
  <si>
    <t>FUEL_EMI.ktCO2.IE.PPA.PAPER.PAPER_MACHINE.STEAM.NG_BIOGAS</t>
  </si>
  <si>
    <t>FUEL_EMI.ktCO2.IE.PPA.PAPER.PAPER_MACHINE.STEAM.DERIVED</t>
  </si>
  <si>
    <t>FUEL_EMI.ktCO2.IE.PPA.PAPER.PAPER_MACHINE.STEAM.BIOMASS_WASTE</t>
  </si>
  <si>
    <t>FUEL_EMI.ktCO2.IE.PPA.PAPER.PAPER_MACHINE.STEAM.STEAM_DISTR</t>
  </si>
  <si>
    <t>FUEL_EMI.ktCO2.IE.PPA.PAPER.PAPER_MACHINE_ELEC.ELEC.ELEC</t>
  </si>
  <si>
    <t>FUEL_EMI.ktCO2.IE.PPA.PAPER.FINISHING.TOTAL.TOTAL</t>
  </si>
  <si>
    <t>FUEL_EMI.ktCO2.IE.PPA.PAPER.FINISHING.STEAM.SOLIDS</t>
  </si>
  <si>
    <t>FUEL_EMI.ktCO2.IE.PPA.PAPER.FINISHING.STEAM.RFG</t>
  </si>
  <si>
    <t>FUEL_EMI.ktCO2.IE.PPA.PAPER.FINISHING.STEAM.LPG</t>
  </si>
  <si>
    <t>FUEL_EMI.ktCO2.IE.PPA.PAPER.FINISHING.STEAM.DIESEL_LIQBIO</t>
  </si>
  <si>
    <t>FUEL_EMI.ktCO2.IE.PPA.PAPER.FINISHING.STEAM.RFO</t>
  </si>
  <si>
    <t>FUEL_EMI.ktCO2.IE.PPA.PAPER.FINISHING.STEAM.OTHER</t>
  </si>
  <si>
    <t>FUEL_EMI.ktCO2.IE.PPA.PAPER.FINISHING.STEAM.NG_BIOGAS</t>
  </si>
  <si>
    <t>FUEL_EMI.ktCO2.IE.PPA.PAPER.FINISHING.STEAM.DERIVED</t>
  </si>
  <si>
    <t>FUEL_EMI.ktCO2.IE.PPA.PAPER.FINISHING.STEAM.BIOMASS_WASTE</t>
  </si>
  <si>
    <t>FUEL_EMI.ktCO2.IE.PPA.PAPER.FINISHING.STEAM.STEAM_DISTR</t>
  </si>
  <si>
    <t>FUEL_EMI.ktCO2.IE.PPA.PAPER.FINISHING_ELEC.ELEC.ELEC</t>
  </si>
  <si>
    <t>FUEL_EMI.ktCO2.IE.PPA.PRINT.TOTAL.TOTAL.TOTAL</t>
  </si>
  <si>
    <t>FUEL_EMI.ktCO2.IE.PPA.PRINT.LIGHT.GENERIC.ELEC</t>
  </si>
  <si>
    <t>FUEL_EMI.ktCO2.IE.PPA.PRINT.AIRCOMP.GENERIC.ELEC</t>
  </si>
  <si>
    <t>FUEL_EMI.ktCO2.IE.PPA.PRINT.MOTOR.GENERIC.ELEC</t>
  </si>
  <si>
    <t>FUEL_EMI.ktCO2.IE.PPA.PRINT.FANS.GENERIC.ELEC</t>
  </si>
  <si>
    <t>FUEL_EMI.ktCO2.IE.PPA.PRINT.LOW_ENTH.TOTAL.TOTAL</t>
  </si>
  <si>
    <t>FUEL_EMI.ktCO2.IE.PPA.PRINT.LOW_ENTH.THERM.DIESEL_LIQBIO</t>
  </si>
  <si>
    <t>FUEL_EMI.ktCO2.IE.PPA.PRINT.LOW_ENTH.THERM.NG_BIOGAS</t>
  </si>
  <si>
    <t>FUEL_EMI.ktCO2.IE.PPA.PRINT.LOW_ENTH.THERM.SOLAR_GEO</t>
  </si>
  <si>
    <t>FUEL_EMI.ktCO2.IE.PPA.PRINT.LOW_ENTH.HP.AMBIENT</t>
  </si>
  <si>
    <t>FUEL_EMI.ktCO2.IE.PPA.PRINT.LOW_ENTH.THERM.ELEC</t>
  </si>
  <si>
    <t>FUEL_EMI.ktCO2.IE.PPA.PRINT.PRINTING.MECH.ELEC</t>
  </si>
  <si>
    <t>VA.Meuro2023.IE.FBT.FBT</t>
  </si>
  <si>
    <t>Physical output (index)</t>
  </si>
  <si>
    <t>OUTPUT.index.IE.FBT.FBT</t>
  </si>
  <si>
    <t>Installed capacity (production index)</t>
  </si>
  <si>
    <t>CAP.index.IE.FBT.FBT</t>
  </si>
  <si>
    <t>Capacity investment (production index)</t>
  </si>
  <si>
    <t>NEWCAP.index.IE.FBT.FBT</t>
  </si>
  <si>
    <t>Decommissioned capacity (production index)</t>
  </si>
  <si>
    <t>Idle capacity (production index)</t>
  </si>
  <si>
    <t>FEC.ktoe.IE.FBT.FBT.TOTAL.TOTAL.TOTAL</t>
  </si>
  <si>
    <t>FEC.ktoe.IE.FBT.FBT.TOTAL.TOTAL.SOLIDS</t>
  </si>
  <si>
    <t>FEC.ktoe.IE.FBT.FBT.TOTAL.TOTAL.RFG</t>
  </si>
  <si>
    <t>FEC.ktoe.IE.FBT.FBT.TOTAL.TOTAL.LPG</t>
  </si>
  <si>
    <t>FEC.ktoe.IE.FBT.FBT.TOTAL.TOTAL.DIESEL</t>
  </si>
  <si>
    <t>FEC.ktoe.IE.FBT.FBT.TOTAL.TOTAL.RFO</t>
  </si>
  <si>
    <t>FEC.ktoe.IE.FBT.FBT.TOTAL.TOTAL.OTHER</t>
  </si>
  <si>
    <t>FEC.ktoe.IE.FBT.FBT.TOTAL.TOTAL.NG</t>
  </si>
  <si>
    <t>FEC.ktoe.IE.FBT.FBT.TOTAL.TOTAL.DERIVED</t>
  </si>
  <si>
    <t>FEC.ktoe.IE.FBT.FBT.TOTAL.TOTAL.BIOMASS_WASTE</t>
  </si>
  <si>
    <t>FEC.ktoe.IE.FBT.FBT.TOTAL.TOTAL.BIOGAS</t>
  </si>
  <si>
    <t>FEC.ktoe.IE.FBT.FBT.TOTAL.TOTAL.LIQBIO</t>
  </si>
  <si>
    <t>FEC.ktoe.IE.FBT.FBT.TOTAL.TOTAL.SOLAR</t>
  </si>
  <si>
    <t>FEC.ktoe.IE.FBT.FBT.TOTAL.TOTAL.GEO</t>
  </si>
  <si>
    <t>FEC.ktoe.IE.FBT.FBT.TOTAL.TOTAL.AMBIENT</t>
  </si>
  <si>
    <t>FEC.ktoe.IE.FBT.FBT.TOTAL.TOTAL.STEAM_DISTR</t>
  </si>
  <si>
    <t>FEC.ktoe.IE.FBT.FBT.TOTAL.TOTAL.ELEC</t>
  </si>
  <si>
    <t>Energy intensity (toe / physical output index)</t>
  </si>
  <si>
    <t>Useful energy demand intensity (toe useful / physical output index)</t>
  </si>
  <si>
    <t>FEC.ktoe.IE.FBT.FBT.LIGHT.GENERIC.ELEC</t>
  </si>
  <si>
    <t>FEC.ktoe.IE.FBT.FBT.AIRCOMP.GENERIC.ELEC</t>
  </si>
  <si>
    <t>FEC.ktoe.IE.FBT.FBT.MOTOR.GENERIC.ELEC</t>
  </si>
  <si>
    <t>FEC.ktoe.IE.FBT.FBT.FANS.GENERIC.ELEC</t>
  </si>
  <si>
    <t>FEC.ktoe.IE.FBT.FBT.LOW_ENTH.TOTAL.TOTAL</t>
  </si>
  <si>
    <t>FEC.ktoe.IE.FBT.FBT.LOW_ENTH.THERM.DIESEL_LIQBIO</t>
  </si>
  <si>
    <t>FEC.ktoe.IE.FBT.FBT.LOW_ENTH.THERM.NG_BIOGAS</t>
  </si>
  <si>
    <t>FEC.ktoe.IE.FBT.FBT.LOW_ENTH.THERM.SOLAR_GEO</t>
  </si>
  <si>
    <t>FEC.ktoe.IE.FBT.FBT.LOW_ENTH.HP.AMBIENT</t>
  </si>
  <si>
    <t>FEC.ktoe.IE.FBT.FBT.LOW_ENTH.THERM.ELEC</t>
  </si>
  <si>
    <t>Food: Oven (direct heat)</t>
  </si>
  <si>
    <t>Food: Direct Heat - Thermal</t>
  </si>
  <si>
    <t>FEC.ktoe.IE.FBT.FBT.OVEN.THERM.TOTAL</t>
  </si>
  <si>
    <t>FEC.ktoe.IE.FBT.FBT.OVEN.THERM.SOLIDS</t>
  </si>
  <si>
    <t>FEC.ktoe.IE.FBT.FBT.OVEN.THERM.LPG</t>
  </si>
  <si>
    <t>FEC.ktoe.IE.FBT.FBT.OVEN.THERM.DIESEL_LIQBIO</t>
  </si>
  <si>
    <t>FEC.ktoe.IE.FBT.FBT.OVEN.THERM.RFO</t>
  </si>
  <si>
    <t>FEC.ktoe.IE.FBT.FBT.OVEN.THERM.NG_BIOGAS</t>
  </si>
  <si>
    <t>Food: Direct Heat - Electric</t>
  </si>
  <si>
    <t>FEC.ktoe.IE.FBT.FBT.OVEN.ELEC.ELEC</t>
  </si>
  <si>
    <t>Food: Direct Heat - Microwave</t>
  </si>
  <si>
    <t>FEC.ktoe.IE.FBT.FBT.OVEN_MICROW.MICROW.ELEC</t>
  </si>
  <si>
    <t>Food: Specific process heat</t>
  </si>
  <si>
    <t>Food: Process Heat - Thermal</t>
  </si>
  <si>
    <t>FEC.ktoe.IE.FBT.FBT.PROC_HEAT.THERM.TOTAL</t>
  </si>
  <si>
    <t>FEC.ktoe.IE.FBT.FBT.PROC_HEAT.THERM.SOLIDS</t>
  </si>
  <si>
    <t>FEC.ktoe.IE.FBT.FBT.PROC_HEAT.THERM.LPG</t>
  </si>
  <si>
    <t>FEC.ktoe.IE.FBT.FBT.PROC_HEAT.THERM.DIESEL_LIQBIO</t>
  </si>
  <si>
    <t>FEC.ktoe.IE.FBT.FBT.PROC_HEAT.THERM.RFO</t>
  </si>
  <si>
    <t>FEC.ktoe.IE.FBT.FBT.PROC_HEAT.THERM.NG_BIOGAS</t>
  </si>
  <si>
    <t>Food: Process Heat - Electric</t>
  </si>
  <si>
    <t>FEC.ktoe.IE.FBT.FBT.PROC_HEAT.ELEC.ELEC</t>
  </si>
  <si>
    <t>Food: Process Heat - Microwave</t>
  </si>
  <si>
    <t>FEC.ktoe.IE.FBT.FBT.PROC_HEAT_MICROW.MICROW.ELEC</t>
  </si>
  <si>
    <t>Food: Steam processing</t>
  </si>
  <si>
    <t>FEC.ktoe.IE.FBT.FBT.PROCESSING.TOTAL.TOTAL</t>
  </si>
  <si>
    <t>FEC.ktoe.IE.FBT.FBT.PROCESSING.STEAM.SOLIDS</t>
  </si>
  <si>
    <t>FEC.ktoe.IE.FBT.FBT.PROCESSING.STEAM.RFG</t>
  </si>
  <si>
    <t>FEC.ktoe.IE.FBT.FBT.PROCESSING.STEAM.LPG</t>
  </si>
  <si>
    <t>FEC.ktoe.IE.FBT.FBT.PROCESSING.STEAM.DIESEL_LIQBIO</t>
  </si>
  <si>
    <t>FEC.ktoe.IE.FBT.FBT.PROCESSING.STEAM.RFO</t>
  </si>
  <si>
    <t>FEC.ktoe.IE.FBT.FBT.PROCESSING.STEAM.OTHER</t>
  </si>
  <si>
    <t>FEC.ktoe.IE.FBT.FBT.PROCESSING.STEAM.NG_BIOGAS</t>
  </si>
  <si>
    <t>FEC.ktoe.IE.FBT.FBT.PROCESSING.STEAM.DERIVED</t>
  </si>
  <si>
    <t>FEC.ktoe.IE.FBT.FBT.PROCESSING.STEAM.BIOMASS_WASTE</t>
  </si>
  <si>
    <t>FEC.ktoe.IE.FBT.FBT.PROCESSING.STEAM.STEAM_DISTR</t>
  </si>
  <si>
    <t>Food: Drying</t>
  </si>
  <si>
    <t>Food: Thermal drying</t>
  </si>
  <si>
    <t>FEC.ktoe.IE.FBT.FBT.DRYING.TOTAL.TOTAL</t>
  </si>
  <si>
    <t>FEC.ktoe.IE.FBT.FBT.DRYING.THERM.SOLIDS</t>
  </si>
  <si>
    <t>FEC.ktoe.IE.FBT.FBT.DRYING.THERM.LPG</t>
  </si>
  <si>
    <t>FEC.ktoe.IE.FBT.FBT.DRYING.THERM.DIESEL_LIQBIO</t>
  </si>
  <si>
    <t>FEC.ktoe.IE.FBT.FBT.DRYING.THERM.RFO</t>
  </si>
  <si>
    <t>FEC.ktoe.IE.FBT.FBT.DRYING.THERM.NG_BIOGAS</t>
  </si>
  <si>
    <t>Food: Steam drying</t>
  </si>
  <si>
    <t>FEC.ktoe.IE.FBT.FBT.DRYING_STEAM.TOTAL.TOTAL</t>
  </si>
  <si>
    <t>FEC.ktoe.IE.FBT.FBT.DRYING_STEAM.STEAM.SOLIDS</t>
  </si>
  <si>
    <t>FEC.ktoe.IE.FBT.FBT.DRYING_STEAM.STEAM.RFG</t>
  </si>
  <si>
    <t>FEC.ktoe.IE.FBT.FBT.DRYING_STEAM.STEAM.LPG</t>
  </si>
  <si>
    <t>FEC.ktoe.IE.FBT.FBT.DRYING_STEAM.STEAM.DIESEL_LIQBIO</t>
  </si>
  <si>
    <t>FEC.ktoe.IE.FBT.FBT.DRYING_STEAM.STEAM.RFO</t>
  </si>
  <si>
    <t>FEC.ktoe.IE.FBT.FBT.DRYING_STEAM.STEAM.OTHER</t>
  </si>
  <si>
    <t>FEC.ktoe.IE.FBT.FBT.DRYING_STEAM.STEAM.NG_BIOGAS</t>
  </si>
  <si>
    <t>FEC.ktoe.IE.FBT.FBT.DRYING_STEAM.STEAM.DERIVED</t>
  </si>
  <si>
    <t>FEC.ktoe.IE.FBT.FBT.DRYING_STEAM.STEAM.BIOMASS_WASTE</t>
  </si>
  <si>
    <t>FEC.ktoe.IE.FBT.FBT.DRYING_STEAM.STEAM.STEAM_DISTR</t>
  </si>
  <si>
    <t>Food: Electric drying</t>
  </si>
  <si>
    <t>FEC.ktoe.IE.FBT.FBT.DRYING_ELEC.ELEC.ELEC</t>
  </si>
  <si>
    <t>Food: Freeze drying</t>
  </si>
  <si>
    <t>FEC.ktoe.IE.FBT.FBT.DRYING_FREEZE.FREEZE_DRY.ELEC</t>
  </si>
  <si>
    <t>Food: Microwave drying</t>
  </si>
  <si>
    <t>FEC.ktoe.IE.FBT.FBT.DRYING_MICROW.MICROW.ELEC</t>
  </si>
  <si>
    <t>Food: Process cooling and refrigeration</t>
  </si>
  <si>
    <t>Food: Thermal cooling</t>
  </si>
  <si>
    <t>FEC.ktoe.IE.FBT.FBT.PROC_COOL_THERM.THERM.NG_BIOGAS</t>
  </si>
  <si>
    <t>Food: Steam cooling</t>
  </si>
  <si>
    <t>FEC.ktoe.IE.FBT.FBT.PROC_COOL.TOTAL.TOTAL</t>
  </si>
  <si>
    <t>FEC.ktoe.IE.FBT.FBT.PROC_COOL.STEAM.SOLIDS</t>
  </si>
  <si>
    <t>FEC.ktoe.IE.FBT.FBT.PROC_COOL.STEAM.RFG</t>
  </si>
  <si>
    <t>FEC.ktoe.IE.FBT.FBT.PROC_COOL.STEAM.LPG</t>
  </si>
  <si>
    <t>FEC.ktoe.IE.FBT.FBT.PROC_COOL.STEAM.DIESEL_LIQBIO</t>
  </si>
  <si>
    <t>FEC.ktoe.IE.FBT.FBT.PROC_COOL.STEAM.RFO</t>
  </si>
  <si>
    <t>FEC.ktoe.IE.FBT.FBT.PROC_COOL.STEAM.OTHER</t>
  </si>
  <si>
    <t>FEC.ktoe.IE.FBT.FBT.PROC_COOL.STEAM.NG_BIOGAS</t>
  </si>
  <si>
    <t>FEC.ktoe.IE.FBT.FBT.PROC_COOL.STEAM.DERIVED</t>
  </si>
  <si>
    <t>FEC.ktoe.IE.FBT.FBT.PROC_COOL.STEAM.BIOMASS_WASTE</t>
  </si>
  <si>
    <t>FEC.ktoe.IE.FBT.FBT.PROC_COOL.STEAM.STEAM_DISTR</t>
  </si>
  <si>
    <t>Food: Electric cooling</t>
  </si>
  <si>
    <t>FEC.ktoe.IE.FBT.FBT.PROC_COOL_ELEC.ELEC.ELEC</t>
  </si>
  <si>
    <t>Food: Electric machinery</t>
  </si>
  <si>
    <t>FEC.ktoe.IE.FBT.FBT.GENERIC.MECH.ELEC</t>
  </si>
  <si>
    <t>UED.ktoe.IE.FBT.FBT.TOTAL.TOTAL.TOTAL</t>
  </si>
  <si>
    <t>UED.ktoe.IE.FBT.FBT.LIGHT.GENERIC.ELEC</t>
  </si>
  <si>
    <t>UED.ktoe.IE.FBT.FBT.AIRCOMP.GENERIC.ELEC</t>
  </si>
  <si>
    <t>UED.ktoe.IE.FBT.FBT.MOTOR.GENERIC.ELEC</t>
  </si>
  <si>
    <t>UED.ktoe.IE.FBT.FBT.FANS.GENERIC.ELEC</t>
  </si>
  <si>
    <t>UED.ktoe.IE.FBT.FBT.LOW_ENTH.TOTAL.TOTAL</t>
  </si>
  <si>
    <t>UED.ktoe.IE.FBT.FBT.LOW_ENTH.THERM.DIESEL_LIQBIO</t>
  </si>
  <si>
    <t>UED.ktoe.IE.FBT.FBT.LOW_ENTH.THERM.NG_BIOGAS</t>
  </si>
  <si>
    <t>UED.ktoe.IE.FBT.FBT.LOW_ENTH.THERM.SOLAR_GEO</t>
  </si>
  <si>
    <t>UED.ktoe.IE.FBT.FBT.LOW_ENTH.HP.AMBIENT</t>
  </si>
  <si>
    <t>UED.ktoe.IE.FBT.FBT.LOW_ENTH.THERM.ELEC</t>
  </si>
  <si>
    <t>UED.ktoe.IE.FBT.FBT.OVEN.THERM.TOTAL</t>
  </si>
  <si>
    <t>UED.ktoe.IE.FBT.FBT.OVEN.THERM.SOLIDS</t>
  </si>
  <si>
    <t>UED.ktoe.IE.FBT.FBT.OVEN.THERM.LPG</t>
  </si>
  <si>
    <t>UED.ktoe.IE.FBT.FBT.OVEN.THERM.DIESEL_LIQBIO</t>
  </si>
  <si>
    <t>UED.ktoe.IE.FBT.FBT.OVEN.THERM.RFO</t>
  </si>
  <si>
    <t>UED.ktoe.IE.FBT.FBT.OVEN.THERM.NG_BIOGAS</t>
  </si>
  <si>
    <t>UED.ktoe.IE.FBT.FBT.OVEN.ELEC.ELEC</t>
  </si>
  <si>
    <t>UED.ktoe.IE.FBT.FBT.OVEN_MICROW.MICROW.ELEC</t>
  </si>
  <si>
    <t>UED.ktoe.IE.FBT.FBT.PROC_HEAT.THERM.TOTAL</t>
  </si>
  <si>
    <t>UED.ktoe.IE.FBT.FBT.PROC_HEAT.THERM.SOLIDS</t>
  </si>
  <si>
    <t>UED.ktoe.IE.FBT.FBT.PROC_HEAT.THERM.LPG</t>
  </si>
  <si>
    <t>UED.ktoe.IE.FBT.FBT.PROC_HEAT.THERM.DIESEL_LIQBIO</t>
  </si>
  <si>
    <t>UED.ktoe.IE.FBT.FBT.PROC_HEAT.THERM.RFO</t>
  </si>
  <si>
    <t>UED.ktoe.IE.FBT.FBT.PROC_HEAT.THERM.NG_BIOGAS</t>
  </si>
  <si>
    <t>UED.ktoe.IE.FBT.FBT.PROC_HEAT.ELEC.ELEC</t>
  </si>
  <si>
    <t>UED.ktoe.IE.FBT.FBT.PROC_HEAT_MICROW.MICROW.ELEC</t>
  </si>
  <si>
    <t>UED.ktoe.IE.FBT.FBT.PROCESSING.TOTAL.TOTAL</t>
  </si>
  <si>
    <t>UED.ktoe.IE.FBT.FBT.PROCESSING.STEAM.SOLIDS</t>
  </si>
  <si>
    <t>UED.ktoe.IE.FBT.FBT.PROCESSING.STEAM.RFG</t>
  </si>
  <si>
    <t>UED.ktoe.IE.FBT.FBT.PROCESSING.STEAM.LPG</t>
  </si>
  <si>
    <t>UED.ktoe.IE.FBT.FBT.PROCESSING.STEAM.DIESEL_LIQBIO</t>
  </si>
  <si>
    <t>UED.ktoe.IE.FBT.FBT.PROCESSING.STEAM.RFO</t>
  </si>
  <si>
    <t>UED.ktoe.IE.FBT.FBT.PROCESSING.STEAM.OTHER</t>
  </si>
  <si>
    <t>UED.ktoe.IE.FBT.FBT.PROCESSING.STEAM.NG_BIOGAS</t>
  </si>
  <si>
    <t>UED.ktoe.IE.FBT.FBT.PROCESSING.STEAM.DERIVED</t>
  </si>
  <si>
    <t>UED.ktoe.IE.FBT.FBT.PROCESSING.STEAM.BIOMASS_WASTE</t>
  </si>
  <si>
    <t>UED.ktoe.IE.FBT.FBT.PROCESSING.STEAM.STEAM_DISTR</t>
  </si>
  <si>
    <t>UED.ktoe.IE.FBT.FBT.DRYING.TOTAL.TOTAL</t>
  </si>
  <si>
    <t>UED.ktoe.IE.FBT.FBT.DRYING.THERM.SOLIDS</t>
  </si>
  <si>
    <t>UED.ktoe.IE.FBT.FBT.DRYING.THERM.LPG</t>
  </si>
  <si>
    <t>UED.ktoe.IE.FBT.FBT.DRYING.THERM.DIESEL_LIQBIO</t>
  </si>
  <si>
    <t>UED.ktoe.IE.FBT.FBT.DRYING.THERM.RFO</t>
  </si>
  <si>
    <t>UED.ktoe.IE.FBT.FBT.DRYING.THERM.NG_BIOGAS</t>
  </si>
  <si>
    <t>UED.ktoe.IE.FBT.FBT.DRYING_STEAM.TOTAL.TOTAL</t>
  </si>
  <si>
    <t>UED.ktoe.IE.FBT.FBT.DRYING_STEAM.STEAM.SOLIDS</t>
  </si>
  <si>
    <t>UED.ktoe.IE.FBT.FBT.DRYING_STEAM.STEAM.RFG</t>
  </si>
  <si>
    <t>UED.ktoe.IE.FBT.FBT.DRYING_STEAM.STEAM.LPG</t>
  </si>
  <si>
    <t>UED.ktoe.IE.FBT.FBT.DRYING_STEAM.STEAM.DIESEL_LIQBIO</t>
  </si>
  <si>
    <t>UED.ktoe.IE.FBT.FBT.DRYING_STEAM.STEAM.RFO</t>
  </si>
  <si>
    <t>UED.ktoe.IE.FBT.FBT.DRYING_STEAM.STEAM.OTHER</t>
  </si>
  <si>
    <t>UED.ktoe.IE.FBT.FBT.DRYING_STEAM.STEAM.NG_BIOGAS</t>
  </si>
  <si>
    <t>UED.ktoe.IE.FBT.FBT.DRYING_STEAM.STEAM.DERIVED</t>
  </si>
  <si>
    <t>UED.ktoe.IE.FBT.FBT.DRYING_STEAM.STEAM.BIOMASS_WASTE</t>
  </si>
  <si>
    <t>UED.ktoe.IE.FBT.FBT.DRYING_STEAM.STEAM.STEAM_DISTR</t>
  </si>
  <si>
    <t>UED.ktoe.IE.FBT.FBT.DRYING_ELEC.ELEC.ELEC</t>
  </si>
  <si>
    <t>UED.ktoe.IE.FBT.FBT.DRYING_FREEZE.FREEZE_DRY.ELEC</t>
  </si>
  <si>
    <t>UED.ktoe.IE.FBT.FBT.DRYING_MICROW.MICROW.ELEC</t>
  </si>
  <si>
    <t>UED.ktoe.IE.FBT.FBT.PROC_COOL_THERM.THERM.NG_BIOGAS</t>
  </si>
  <si>
    <t>UED.ktoe.IE.FBT.FBT.PROC_COOL.TOTAL.TOTAL</t>
  </si>
  <si>
    <t>UED.ktoe.IE.FBT.FBT.PROC_COOL.STEAM.SOLIDS</t>
  </si>
  <si>
    <t>UED.ktoe.IE.FBT.FBT.PROC_COOL.STEAM.RFG</t>
  </si>
  <si>
    <t>UED.ktoe.IE.FBT.FBT.PROC_COOL.STEAM.LPG</t>
  </si>
  <si>
    <t>UED.ktoe.IE.FBT.FBT.PROC_COOL.STEAM.DIESEL_LIQBIO</t>
  </si>
  <si>
    <t>UED.ktoe.IE.FBT.FBT.PROC_COOL.STEAM.RFO</t>
  </si>
  <si>
    <t>UED.ktoe.IE.FBT.FBT.PROC_COOL.STEAM.OTHER</t>
  </si>
  <si>
    <t>UED.ktoe.IE.FBT.FBT.PROC_COOL.STEAM.NG_BIOGAS</t>
  </si>
  <si>
    <t>UED.ktoe.IE.FBT.FBT.PROC_COOL.STEAM.DERIVED</t>
  </si>
  <si>
    <t>UED.ktoe.IE.FBT.FBT.PROC_COOL.STEAM.BIOMASS_WASTE</t>
  </si>
  <si>
    <t>UED.ktoe.IE.FBT.FBT.PROC_COOL.STEAM.STEAM_DISTR</t>
  </si>
  <si>
    <t>UED.ktoe.IE.FBT.FBT.PROC_COOL_ELEC.ELEC.ELEC</t>
  </si>
  <si>
    <t>UED.ktoe.IE.FBT.FBT.GENERIC.MECH.ELEC</t>
  </si>
  <si>
    <t>FUEL_EMI.ktCO2.IE.FBT.FBT.TOTAL.TOTAL.TOTAL</t>
  </si>
  <si>
    <t>FUEL_EMI.ktCO2.IE.FBT.FBT.LIGHT.GENERIC.ELEC</t>
  </si>
  <si>
    <t>FUEL_EMI.ktCO2.IE.FBT.FBT.AIRCOMP.GENERIC.ELEC</t>
  </si>
  <si>
    <t>FUEL_EMI.ktCO2.IE.FBT.FBT.MOTOR.GENERIC.ELEC</t>
  </si>
  <si>
    <t>FUEL_EMI.ktCO2.IE.FBT.FBT.FANS.GENERIC.ELEC</t>
  </si>
  <si>
    <t>FUEL_EMI.ktCO2.IE.FBT.FBT.LOW_ENTH.TOTAL.TOTAL</t>
  </si>
  <si>
    <t>FUEL_EMI.ktCO2.IE.FBT.FBT.LOW_ENTH.THERM.DIESEL_LIQBIO</t>
  </si>
  <si>
    <t>FUEL_EMI.ktCO2.IE.FBT.FBT.LOW_ENTH.THERM.NG_BIOGAS</t>
  </si>
  <si>
    <t>FUEL_EMI.ktCO2.IE.FBT.FBT.LOW_ENTH.THERM.SOLAR_GEO</t>
  </si>
  <si>
    <t>FUEL_EMI.ktCO2.IE.FBT.FBT.LOW_ENTH.HP.AMBIENT</t>
  </si>
  <si>
    <t>FUEL_EMI.ktCO2.IE.FBT.FBT.LOW_ENTH.THERM.ELEC</t>
  </si>
  <si>
    <t>FUEL_EMI.ktCO2.IE.FBT.FBT.OVEN.THERM.TOTAL</t>
  </si>
  <si>
    <t>FUEL_EMI.ktCO2.IE.FBT.FBT.OVEN.THERM.SOLIDS</t>
  </si>
  <si>
    <t>FUEL_EMI.ktCO2.IE.FBT.FBT.OVEN.THERM.LPG</t>
  </si>
  <si>
    <t>FUEL_EMI.ktCO2.IE.FBT.FBT.OVEN.THERM.DIESEL_LIQBIO</t>
  </si>
  <si>
    <t>FUEL_EMI.ktCO2.IE.FBT.FBT.OVEN.THERM.RFO</t>
  </si>
  <si>
    <t>FUEL_EMI.ktCO2.IE.FBT.FBT.OVEN.THERM.NG_BIOGAS</t>
  </si>
  <si>
    <t>FUEL_EMI.ktCO2.IE.FBT.FBT.OVEN.ELEC.ELEC</t>
  </si>
  <si>
    <t>FUEL_EMI.ktCO2.IE.FBT.FBT.OVEN_MICROW.MICROW.ELEC</t>
  </si>
  <si>
    <t>FUEL_EMI.ktCO2.IE.FBT.FBT.PROC_HEAT.THERM.TOTAL</t>
  </si>
  <si>
    <t>FUEL_EMI.ktCO2.IE.FBT.FBT.PROC_HEAT.THERM.SOLIDS</t>
  </si>
  <si>
    <t>FUEL_EMI.ktCO2.IE.FBT.FBT.PROC_HEAT.THERM.LPG</t>
  </si>
  <si>
    <t>FUEL_EMI.ktCO2.IE.FBT.FBT.PROC_HEAT.THERM.DIESEL_LIQBIO</t>
  </si>
  <si>
    <t>FUEL_EMI.ktCO2.IE.FBT.FBT.PROC_HEAT.THERM.RFO</t>
  </si>
  <si>
    <t>FUEL_EMI.ktCO2.IE.FBT.FBT.PROC_HEAT.THERM.NG_BIOGAS</t>
  </si>
  <si>
    <t>FUEL_EMI.ktCO2.IE.FBT.FBT.PROC_HEAT.ELEC.ELEC</t>
  </si>
  <si>
    <t>FUEL_EMI.ktCO2.IE.FBT.FBT.PROC_HEAT_MICROW.MICROW.ELEC</t>
  </si>
  <si>
    <t>FUEL_EMI.ktCO2.IE.FBT.FBT.PROCESSING.TOTAL.TOTAL</t>
  </si>
  <si>
    <t>FUEL_EMI.ktCO2.IE.FBT.FBT.PROCESSING.STEAM.SOLIDS</t>
  </si>
  <si>
    <t>FUEL_EMI.ktCO2.IE.FBT.FBT.PROCESSING.STEAM.RFG</t>
  </si>
  <si>
    <t>FUEL_EMI.ktCO2.IE.FBT.FBT.PROCESSING.STEAM.LPG</t>
  </si>
  <si>
    <t>FUEL_EMI.ktCO2.IE.FBT.FBT.PROCESSING.STEAM.DIESEL_LIQBIO</t>
  </si>
  <si>
    <t>FUEL_EMI.ktCO2.IE.FBT.FBT.PROCESSING.STEAM.RFO</t>
  </si>
  <si>
    <t>FUEL_EMI.ktCO2.IE.FBT.FBT.PROCESSING.STEAM.OTHER</t>
  </si>
  <si>
    <t>FUEL_EMI.ktCO2.IE.FBT.FBT.PROCESSING.STEAM.NG_BIOGAS</t>
  </si>
  <si>
    <t>FUEL_EMI.ktCO2.IE.FBT.FBT.PROCESSING.STEAM.DERIVED</t>
  </si>
  <si>
    <t>FUEL_EMI.ktCO2.IE.FBT.FBT.PROCESSING.STEAM.BIOMASS_WASTE</t>
  </si>
  <si>
    <t>FUEL_EMI.ktCO2.IE.FBT.FBT.PROCESSING.STEAM.STEAM_DISTR</t>
  </si>
  <si>
    <t>FUEL_EMI.ktCO2.IE.FBT.FBT.DRYING.TOTAL.TOTAL</t>
  </si>
  <si>
    <t>FUEL_EMI.ktCO2.IE.FBT.FBT.DRYING.THERM.SOLIDS</t>
  </si>
  <si>
    <t>FUEL_EMI.ktCO2.IE.FBT.FBT.DRYING.THERM.LPG</t>
  </si>
  <si>
    <t>FUEL_EMI.ktCO2.IE.FBT.FBT.DRYING.THERM.DIESEL_LIQBIO</t>
  </si>
  <si>
    <t>FUEL_EMI.ktCO2.IE.FBT.FBT.DRYING.THERM.RFO</t>
  </si>
  <si>
    <t>FUEL_EMI.ktCO2.IE.FBT.FBT.DRYING.THERM.NG_BIOGAS</t>
  </si>
  <si>
    <t>FUEL_EMI.ktCO2.IE.FBT.FBT.DRYING_STEAM.TOTAL.TOTAL</t>
  </si>
  <si>
    <t>FUEL_EMI.ktCO2.IE.FBT.FBT.DRYING_STEAM.STEAM.SOLIDS</t>
  </si>
  <si>
    <t>FUEL_EMI.ktCO2.IE.FBT.FBT.DRYING_STEAM.STEAM.RFG</t>
  </si>
  <si>
    <t>FUEL_EMI.ktCO2.IE.FBT.FBT.DRYING_STEAM.STEAM.LPG</t>
  </si>
  <si>
    <t>FUEL_EMI.ktCO2.IE.FBT.FBT.DRYING_STEAM.STEAM.DIESEL_LIQBIO</t>
  </si>
  <si>
    <t>FUEL_EMI.ktCO2.IE.FBT.FBT.DRYING_STEAM.STEAM.RFO</t>
  </si>
  <si>
    <t>FUEL_EMI.ktCO2.IE.FBT.FBT.DRYING_STEAM.STEAM.OTHER</t>
  </si>
  <si>
    <t>FUEL_EMI.ktCO2.IE.FBT.FBT.DRYING_STEAM.STEAM.NG_BIOGAS</t>
  </si>
  <si>
    <t>FUEL_EMI.ktCO2.IE.FBT.FBT.DRYING_STEAM.STEAM.DERIVED</t>
  </si>
  <si>
    <t>FUEL_EMI.ktCO2.IE.FBT.FBT.DRYING_STEAM.STEAM.BIOMASS_WASTE</t>
  </si>
  <si>
    <t>FUEL_EMI.ktCO2.IE.FBT.FBT.DRYING_STEAM.STEAM.STEAM_DISTR</t>
  </si>
  <si>
    <t>FUEL_EMI.ktCO2.IE.FBT.FBT.DRYING_ELEC.ELEC.ELEC</t>
  </si>
  <si>
    <t>FUEL_EMI.ktCO2.IE.FBT.FBT.DRYING_FREEZE.FREEZE_DRY.ELEC</t>
  </si>
  <si>
    <t>FUEL_EMI.ktCO2.IE.FBT.FBT.DRYING_MICROW.MICROW.ELEC</t>
  </si>
  <si>
    <t>FUEL_EMI.ktCO2.IE.FBT.FBT.PROC_COOL_THERM.THERM.NG_BIOGAS</t>
  </si>
  <si>
    <t>FUEL_EMI.ktCO2.IE.FBT.FBT.PROC_COOL.TOTAL.TOTAL</t>
  </si>
  <si>
    <t>FUEL_EMI.ktCO2.IE.FBT.FBT.PROC_COOL.STEAM.SOLIDS</t>
  </si>
  <si>
    <t>FUEL_EMI.ktCO2.IE.FBT.FBT.PROC_COOL.STEAM.RFG</t>
  </si>
  <si>
    <t>FUEL_EMI.ktCO2.IE.FBT.FBT.PROC_COOL.STEAM.LPG</t>
  </si>
  <si>
    <t>FUEL_EMI.ktCO2.IE.FBT.FBT.PROC_COOL.STEAM.DIESEL_LIQBIO</t>
  </si>
  <si>
    <t>FUEL_EMI.ktCO2.IE.FBT.FBT.PROC_COOL.STEAM.RFO</t>
  </si>
  <si>
    <t>FUEL_EMI.ktCO2.IE.FBT.FBT.PROC_COOL.STEAM.OTHER</t>
  </si>
  <si>
    <t>FUEL_EMI.ktCO2.IE.FBT.FBT.PROC_COOL.STEAM.NG_BIOGAS</t>
  </si>
  <si>
    <t>FUEL_EMI.ktCO2.IE.FBT.FBT.PROC_COOL.STEAM.DERIVED</t>
  </si>
  <si>
    <t>FUEL_EMI.ktCO2.IE.FBT.FBT.PROC_COOL.STEAM.BIOMASS_WASTE</t>
  </si>
  <si>
    <t>FUEL_EMI.ktCO2.IE.FBT.FBT.PROC_COOL.STEAM.STEAM_DISTR</t>
  </si>
  <si>
    <t>FUEL_EMI.ktCO2.IE.FBT.FBT.PROC_COOL_ELEC.ELEC.ELEC</t>
  </si>
  <si>
    <t>FUEL_EMI.ktCO2.IE.FBT.FBT.GENERIC.MECH.ELEC</t>
  </si>
  <si>
    <t>VA.Meuro2023.IE.TRE.TRE</t>
  </si>
  <si>
    <t>OUTPUT.index.IE.TRE.TRE</t>
  </si>
  <si>
    <t>CAP.index.IE.TRE.TRE</t>
  </si>
  <si>
    <t>NEWCAP.index.IE.TRE.TRE</t>
  </si>
  <si>
    <t>FEC.ktoe.IE.TRE.TRE.TOTAL.TOTAL.TOTAL</t>
  </si>
  <si>
    <t>FEC.ktoe.IE.TRE.TRE.TOTAL.TOTAL.SOLIDS</t>
  </si>
  <si>
    <t>FEC.ktoe.IE.TRE.TRE.TOTAL.TOTAL.RFG</t>
  </si>
  <si>
    <t>FEC.ktoe.IE.TRE.TRE.TOTAL.TOTAL.LPG</t>
  </si>
  <si>
    <t>FEC.ktoe.IE.TRE.TRE.TOTAL.TOTAL.DIESEL</t>
  </si>
  <si>
    <t>FEC.ktoe.IE.TRE.TRE.TOTAL.TOTAL.RFO</t>
  </si>
  <si>
    <t>FEC.ktoe.IE.TRE.TRE.TOTAL.TOTAL.OTHER</t>
  </si>
  <si>
    <t>FEC.ktoe.IE.TRE.TRE.TOTAL.TOTAL.NG</t>
  </si>
  <si>
    <t>FEC.ktoe.IE.TRE.TRE.TOTAL.TOTAL.DERIVED</t>
  </si>
  <si>
    <t>FEC.ktoe.IE.TRE.TRE.TOTAL.TOTAL.BIOMASS_WASTE</t>
  </si>
  <si>
    <t>FEC.ktoe.IE.TRE.TRE.TOTAL.TOTAL.BIOGAS</t>
  </si>
  <si>
    <t>FEC.ktoe.IE.TRE.TRE.TOTAL.TOTAL.LIQBIO</t>
  </si>
  <si>
    <t>FEC.ktoe.IE.TRE.TRE.TOTAL.TOTAL.SOLAR</t>
  </si>
  <si>
    <t>FEC.ktoe.IE.TRE.TRE.TOTAL.TOTAL.GEO</t>
  </si>
  <si>
    <t>FEC.ktoe.IE.TRE.TRE.TOTAL.TOTAL.AMBIENT</t>
  </si>
  <si>
    <t>FEC.ktoe.IE.TRE.TRE.TOTAL.TOTAL.STEAM_DISTR</t>
  </si>
  <si>
    <t>FEC.ktoe.IE.TRE.TRE.TOTAL.TOTAL.ELEC</t>
  </si>
  <si>
    <t>FEC.ktoe.IE.TRE.TRE.LIGHT.GENERIC.ELEC</t>
  </si>
  <si>
    <t>FEC.ktoe.IE.TRE.TRE.AIRCOMP.GENERIC.ELEC</t>
  </si>
  <si>
    <t>FEC.ktoe.IE.TRE.TRE.MOTOR.GENERIC.ELEC</t>
  </si>
  <si>
    <t>FEC.ktoe.IE.TRE.TRE.FANS.GENERIC.ELEC</t>
  </si>
  <si>
    <t>FEC.ktoe.IE.TRE.TRE.LOW_ENTH.TOTAL.TOTAL</t>
  </si>
  <si>
    <t>FEC.ktoe.IE.TRE.TRE.LOW_ENTH.THERM.DIESEL_LIQBIO</t>
  </si>
  <si>
    <t>FEC.ktoe.IE.TRE.TRE.LOW_ENTH.THERM.NG_BIOGAS</t>
  </si>
  <si>
    <t>FEC.ktoe.IE.TRE.TRE.LOW_ENTH.THERM.SOLAR_GEO</t>
  </si>
  <si>
    <t>FEC.ktoe.IE.TRE.TRE.LOW_ENTH.HP.AMBIENT</t>
  </si>
  <si>
    <t>FEC.ktoe.IE.TRE.TRE.LOW_ENTH.THERM.ELEC</t>
  </si>
  <si>
    <t>Trans. Eq.: Foundries</t>
  </si>
  <si>
    <t>Trans. Eq.: Thermal Foundries</t>
  </si>
  <si>
    <t>FEC.ktoe.IE.TRE.TRE.FOUNDRY.THERM.TOTAL</t>
  </si>
  <si>
    <t>FEC.ktoe.IE.TRE.TRE.FOUNDRY.THERM.SOLIDS</t>
  </si>
  <si>
    <t>FEC.ktoe.IE.TRE.TRE.FOUNDRY.THERM.LPG</t>
  </si>
  <si>
    <t>FEC.ktoe.IE.TRE.TRE.FOUNDRY.THERM.DIESEL_LIQBIO</t>
  </si>
  <si>
    <t>FEC.ktoe.IE.TRE.TRE.FOUNDRY.THERM.RFO</t>
  </si>
  <si>
    <t>FEC.ktoe.IE.TRE.TRE.FOUNDRY.THERM.NG_BIOGAS</t>
  </si>
  <si>
    <t>Trans. Eq.: Electric Foundries</t>
  </si>
  <si>
    <t>FEC.ktoe.IE.TRE.TRE.FOUNDRY.ELEC.ELEC</t>
  </si>
  <si>
    <t>Trans. Eq.: Connection techniques</t>
  </si>
  <si>
    <t>Trans. Eq.: Thermal connection</t>
  </si>
  <si>
    <t>FEC.ktoe.IE.TRE.TRE.CONNECTION_THERM.THERM.NG_BIOGAS</t>
  </si>
  <si>
    <t>Trans. Eq.: Electric connection</t>
  </si>
  <si>
    <t>FEC.ktoe.IE.TRE.TRE.CONNECTION_ELEC.ELEC.ELEC</t>
  </si>
  <si>
    <t>Trans. Eq.: Heat treatment</t>
  </si>
  <si>
    <t>Trans. Eq.: Heat treatment - Thermal</t>
  </si>
  <si>
    <t>FEC.ktoe.IE.TRE.TRE.HEAT_TREAT.THERM.TOTAL</t>
  </si>
  <si>
    <t>FEC.ktoe.IE.TRE.TRE.HEAT_TREAT.THERM.SOLIDS</t>
  </si>
  <si>
    <t>FEC.ktoe.IE.TRE.TRE.HEAT_TREAT.THERM.LPG</t>
  </si>
  <si>
    <t>FEC.ktoe.IE.TRE.TRE.HEAT_TREAT.THERM.DIESEL_LIQBIO</t>
  </si>
  <si>
    <t>FEC.ktoe.IE.TRE.TRE.HEAT_TREAT.THERM.RFO</t>
  </si>
  <si>
    <t>FEC.ktoe.IE.TRE.TRE.HEAT_TREAT.THERM.NG_BIOGAS</t>
  </si>
  <si>
    <t>Trans. Eq.: Heat treatment - Electric</t>
  </si>
  <si>
    <t>FEC.ktoe.IE.TRE.TRE.HEAT_TREAT.ELEC.ELEC</t>
  </si>
  <si>
    <t>Trans. Eq.: Steam processing</t>
  </si>
  <si>
    <t>FEC.ktoe.IE.TRE.TRE.PROCESSING.TOTAL.TOTAL</t>
  </si>
  <si>
    <t>FEC.ktoe.IE.TRE.TRE.PROCESSING.STEAM.SOLIDS</t>
  </si>
  <si>
    <t>FEC.ktoe.IE.TRE.TRE.PROCESSING.STEAM.RFG</t>
  </si>
  <si>
    <t>FEC.ktoe.IE.TRE.TRE.PROCESSING.STEAM.LPG</t>
  </si>
  <si>
    <t>FEC.ktoe.IE.TRE.TRE.PROCESSING.STEAM.DIESEL_LIQBIO</t>
  </si>
  <si>
    <t>FEC.ktoe.IE.TRE.TRE.PROCESSING.STEAM.RFO</t>
  </si>
  <si>
    <t>FEC.ktoe.IE.TRE.TRE.PROCESSING.STEAM.OTHER</t>
  </si>
  <si>
    <t>FEC.ktoe.IE.TRE.TRE.PROCESSING.STEAM.NG_BIOGAS</t>
  </si>
  <si>
    <t>FEC.ktoe.IE.TRE.TRE.PROCESSING.STEAM.DERIVED</t>
  </si>
  <si>
    <t>FEC.ktoe.IE.TRE.TRE.PROCESSING.STEAM.BIOMASS_WASTE</t>
  </si>
  <si>
    <t>FEC.ktoe.IE.TRE.TRE.PROCESSING.STEAM.STEAM_DISTR</t>
  </si>
  <si>
    <t>Trans. Eq.: General machinery</t>
  </si>
  <si>
    <t>FEC.ktoe.IE.TRE.TRE.GENERIC.MECH.ELEC</t>
  </si>
  <si>
    <t>Trans. Eq.: Product finishing</t>
  </si>
  <si>
    <t>FEC.ktoe.IE.TRE.TRE.FINISHING.THERM.ELEC</t>
  </si>
  <si>
    <t>UED.ktoe.IE.TRE.TRE.TOTAL.TOTAL.TOTAL</t>
  </si>
  <si>
    <t>UED.ktoe.IE.TRE.TRE.LIGHT.GENERIC.ELEC</t>
  </si>
  <si>
    <t>UED.ktoe.IE.TRE.TRE.AIRCOMP.GENERIC.ELEC</t>
  </si>
  <si>
    <t>UED.ktoe.IE.TRE.TRE.MOTOR.GENERIC.ELEC</t>
  </si>
  <si>
    <t>UED.ktoe.IE.TRE.TRE.FANS.GENERIC.ELEC</t>
  </si>
  <si>
    <t>UED.ktoe.IE.TRE.TRE.LOW_ENTH.TOTAL.TOTAL</t>
  </si>
  <si>
    <t>UED.ktoe.IE.TRE.TRE.LOW_ENTH.THERM.DIESEL_LIQBIO</t>
  </si>
  <si>
    <t>UED.ktoe.IE.TRE.TRE.LOW_ENTH.THERM.NG_BIOGAS</t>
  </si>
  <si>
    <t>UED.ktoe.IE.TRE.TRE.LOW_ENTH.THERM.SOLAR_GEO</t>
  </si>
  <si>
    <t>UED.ktoe.IE.TRE.TRE.LOW_ENTH.HP.AMBIENT</t>
  </si>
  <si>
    <t>UED.ktoe.IE.TRE.TRE.LOW_ENTH.THERM.ELEC</t>
  </si>
  <si>
    <t>UED.ktoe.IE.TRE.TRE.FOUNDRY.THERM.TOTAL</t>
  </si>
  <si>
    <t>UED.ktoe.IE.TRE.TRE.FOUNDRY.THERM.SOLIDS</t>
  </si>
  <si>
    <t>UED.ktoe.IE.TRE.TRE.FOUNDRY.THERM.LPG</t>
  </si>
  <si>
    <t>UED.ktoe.IE.TRE.TRE.FOUNDRY.THERM.DIESEL_LIQBIO</t>
  </si>
  <si>
    <t>UED.ktoe.IE.TRE.TRE.FOUNDRY.THERM.RFO</t>
  </si>
  <si>
    <t>UED.ktoe.IE.TRE.TRE.FOUNDRY.THERM.NG_BIOGAS</t>
  </si>
  <si>
    <t>UED.ktoe.IE.TRE.TRE.FOUNDRY.ELEC.ELEC</t>
  </si>
  <si>
    <t>UED.ktoe.IE.TRE.TRE.CONNECTION_THERM.THERM.NG_BIOGAS</t>
  </si>
  <si>
    <t>UED.ktoe.IE.TRE.TRE.CONNECTION_ELEC.ELEC.ELEC</t>
  </si>
  <si>
    <t>UED.ktoe.IE.TRE.TRE.HEAT_TREAT.THERM.TOTAL</t>
  </si>
  <si>
    <t>UED.ktoe.IE.TRE.TRE.HEAT_TREAT.THERM.SOLIDS</t>
  </si>
  <si>
    <t>UED.ktoe.IE.TRE.TRE.HEAT_TREAT.THERM.LPG</t>
  </si>
  <si>
    <t>UED.ktoe.IE.TRE.TRE.HEAT_TREAT.THERM.DIESEL_LIQBIO</t>
  </si>
  <si>
    <t>UED.ktoe.IE.TRE.TRE.HEAT_TREAT.THERM.RFO</t>
  </si>
  <si>
    <t>UED.ktoe.IE.TRE.TRE.HEAT_TREAT.THERM.NG_BIOGAS</t>
  </si>
  <si>
    <t>UED.ktoe.IE.TRE.TRE.HEAT_TREAT.ELEC.ELEC</t>
  </si>
  <si>
    <t>UED.ktoe.IE.TRE.TRE.PROCESSING.TOTAL.TOTAL</t>
  </si>
  <si>
    <t>UED.ktoe.IE.TRE.TRE.PROCESSING.STEAM.SOLIDS</t>
  </si>
  <si>
    <t>UED.ktoe.IE.TRE.TRE.PROCESSING.STEAM.RFG</t>
  </si>
  <si>
    <t>UED.ktoe.IE.TRE.TRE.PROCESSING.STEAM.LPG</t>
  </si>
  <si>
    <t>UED.ktoe.IE.TRE.TRE.PROCESSING.STEAM.DIESEL_LIQBIO</t>
  </si>
  <si>
    <t>UED.ktoe.IE.TRE.TRE.PROCESSING.STEAM.RFO</t>
  </si>
  <si>
    <t>UED.ktoe.IE.TRE.TRE.PROCESSING.STEAM.OTHER</t>
  </si>
  <si>
    <t>UED.ktoe.IE.TRE.TRE.PROCESSING.STEAM.NG_BIOGAS</t>
  </si>
  <si>
    <t>UED.ktoe.IE.TRE.TRE.PROCESSING.STEAM.DERIVED</t>
  </si>
  <si>
    <t>UED.ktoe.IE.TRE.TRE.PROCESSING.STEAM.BIOMASS_WASTE</t>
  </si>
  <si>
    <t>UED.ktoe.IE.TRE.TRE.PROCESSING.STEAM.STEAM_DISTR</t>
  </si>
  <si>
    <t>UED.ktoe.IE.TRE.TRE.GENERIC.MECH.ELEC</t>
  </si>
  <si>
    <t>UED.ktoe.IE.TRE.TRE.FINISHING.THERM.ELEC</t>
  </si>
  <si>
    <t>FUEL_EMI.ktCO2.IE.TRE.TRE.TOTAL.TOTAL.TOTAL</t>
  </si>
  <si>
    <t>FUEL_EMI.ktCO2.IE.TRE.TRE.LIGHT.GENERIC.ELEC</t>
  </si>
  <si>
    <t>FUEL_EMI.ktCO2.IE.TRE.TRE.AIRCOMP.GENERIC.ELEC</t>
  </si>
  <si>
    <t>FUEL_EMI.ktCO2.IE.TRE.TRE.MOTOR.GENERIC.ELEC</t>
  </si>
  <si>
    <t>FUEL_EMI.ktCO2.IE.TRE.TRE.FANS.GENERIC.ELEC</t>
  </si>
  <si>
    <t>FUEL_EMI.ktCO2.IE.TRE.TRE.LOW_ENTH.TOTAL.TOTAL</t>
  </si>
  <si>
    <t>FUEL_EMI.ktCO2.IE.TRE.TRE.LOW_ENTH.THERM.DIESEL_LIQBIO</t>
  </si>
  <si>
    <t>FUEL_EMI.ktCO2.IE.TRE.TRE.LOW_ENTH.THERM.NG_BIOGAS</t>
  </si>
  <si>
    <t>FUEL_EMI.ktCO2.IE.TRE.TRE.LOW_ENTH.THERM.SOLAR_GEO</t>
  </si>
  <si>
    <t>FUEL_EMI.ktCO2.IE.TRE.TRE.LOW_ENTH.HP.AMBIENT</t>
  </si>
  <si>
    <t>FUEL_EMI.ktCO2.IE.TRE.TRE.LOW_ENTH.THERM.ELEC</t>
  </si>
  <si>
    <t>FUEL_EMI.ktCO2.IE.TRE.TRE.FOUNDRY.THERM.TOTAL</t>
  </si>
  <si>
    <t>FUEL_EMI.ktCO2.IE.TRE.TRE.FOUNDRY.THERM.SOLIDS</t>
  </si>
  <si>
    <t>FUEL_EMI.ktCO2.IE.TRE.TRE.FOUNDRY.THERM.LPG</t>
  </si>
  <si>
    <t>FUEL_EMI.ktCO2.IE.TRE.TRE.FOUNDRY.THERM.DIESEL_LIQBIO</t>
  </si>
  <si>
    <t>FUEL_EMI.ktCO2.IE.TRE.TRE.FOUNDRY.THERM.RFO</t>
  </si>
  <si>
    <t>FUEL_EMI.ktCO2.IE.TRE.TRE.FOUNDRY.THERM.NG_BIOGAS</t>
  </si>
  <si>
    <t>FUEL_EMI.ktCO2.IE.TRE.TRE.FOUNDRY.ELEC.ELEC</t>
  </si>
  <si>
    <t>FUEL_EMI.ktCO2.IE.TRE.TRE.CONNECTION_THERM.THERM.NG_BIOGAS</t>
  </si>
  <si>
    <t>FUEL_EMI.ktCO2.IE.TRE.TRE.CONNECTION_ELEC.ELEC.ELEC</t>
  </si>
  <si>
    <t>FUEL_EMI.ktCO2.IE.TRE.TRE.HEAT_TREAT.THERM.TOTAL</t>
  </si>
  <si>
    <t>FUEL_EMI.ktCO2.IE.TRE.TRE.HEAT_TREAT.THERM.SOLIDS</t>
  </si>
  <si>
    <t>FUEL_EMI.ktCO2.IE.TRE.TRE.HEAT_TREAT.THERM.LPG</t>
  </si>
  <si>
    <t>FUEL_EMI.ktCO2.IE.TRE.TRE.HEAT_TREAT.THERM.DIESEL_LIQBIO</t>
  </si>
  <si>
    <t>FUEL_EMI.ktCO2.IE.TRE.TRE.HEAT_TREAT.THERM.RFO</t>
  </si>
  <si>
    <t>FUEL_EMI.ktCO2.IE.TRE.TRE.HEAT_TREAT.THERM.NG_BIOGAS</t>
  </si>
  <si>
    <t>FUEL_EMI.ktCO2.IE.TRE.TRE.HEAT_TREAT.ELEC.ELEC</t>
  </si>
  <si>
    <t>FUEL_EMI.ktCO2.IE.TRE.TRE.PROCESSING.TOTAL.TOTAL</t>
  </si>
  <si>
    <t>FUEL_EMI.ktCO2.IE.TRE.TRE.PROCESSING.STEAM.SOLIDS</t>
  </si>
  <si>
    <t>FUEL_EMI.ktCO2.IE.TRE.TRE.PROCESSING.STEAM.RFG</t>
  </si>
  <si>
    <t>FUEL_EMI.ktCO2.IE.TRE.TRE.PROCESSING.STEAM.LPG</t>
  </si>
  <si>
    <t>FUEL_EMI.ktCO2.IE.TRE.TRE.PROCESSING.STEAM.DIESEL_LIQBIO</t>
  </si>
  <si>
    <t>FUEL_EMI.ktCO2.IE.TRE.TRE.PROCESSING.STEAM.RFO</t>
  </si>
  <si>
    <t>FUEL_EMI.ktCO2.IE.TRE.TRE.PROCESSING.STEAM.OTHER</t>
  </si>
  <si>
    <t>FUEL_EMI.ktCO2.IE.TRE.TRE.PROCESSING.STEAM.NG_BIOGAS</t>
  </si>
  <si>
    <t>FUEL_EMI.ktCO2.IE.TRE.TRE.PROCESSING.STEAM.DERIVED</t>
  </si>
  <si>
    <t>FUEL_EMI.ktCO2.IE.TRE.TRE.PROCESSING.STEAM.BIOMASS_WASTE</t>
  </si>
  <si>
    <t>FUEL_EMI.ktCO2.IE.TRE.TRE.PROCESSING.STEAM.STEAM_DISTR</t>
  </si>
  <si>
    <t>FUEL_EMI.ktCO2.IE.TRE.TRE.GENERIC.MECH.ELEC</t>
  </si>
  <si>
    <t>FUEL_EMI.ktCO2.IE.TRE.TRE.FINISHING.THERM.ELEC</t>
  </si>
  <si>
    <t>VA.Meuro2023.IE.MAE.MAE</t>
  </si>
  <si>
    <t>OUTPUT.index.IE.MAE.MAE</t>
  </si>
  <si>
    <t>CAP.index.IE.MAE.MAE</t>
  </si>
  <si>
    <t>NEWCAP.index.IE.MAE.MAE</t>
  </si>
  <si>
    <t>FEC.ktoe.IE.MAE.MAE.TOTAL.TOTAL.TOTAL</t>
  </si>
  <si>
    <t>FEC.ktoe.IE.MAE.MAE.TOTAL.TOTAL.SOLIDS</t>
  </si>
  <si>
    <t>FEC.ktoe.IE.MAE.MAE.TOTAL.TOTAL.RFG</t>
  </si>
  <si>
    <t>FEC.ktoe.IE.MAE.MAE.TOTAL.TOTAL.LPG</t>
  </si>
  <si>
    <t>FEC.ktoe.IE.MAE.MAE.TOTAL.TOTAL.DIESEL</t>
  </si>
  <si>
    <t>FEC.ktoe.IE.MAE.MAE.TOTAL.TOTAL.RFO</t>
  </si>
  <si>
    <t>FEC.ktoe.IE.MAE.MAE.TOTAL.TOTAL.OTHER</t>
  </si>
  <si>
    <t>FEC.ktoe.IE.MAE.MAE.TOTAL.TOTAL.NG</t>
  </si>
  <si>
    <t>FEC.ktoe.IE.MAE.MAE.TOTAL.TOTAL.DERIVED</t>
  </si>
  <si>
    <t>FEC.ktoe.IE.MAE.MAE.TOTAL.TOTAL.BIOMASS_WASTE</t>
  </si>
  <si>
    <t>FEC.ktoe.IE.MAE.MAE.TOTAL.TOTAL.BIOGAS</t>
  </si>
  <si>
    <t>FEC.ktoe.IE.MAE.MAE.TOTAL.TOTAL.LIQBIO</t>
  </si>
  <si>
    <t>FEC.ktoe.IE.MAE.MAE.TOTAL.TOTAL.SOLAR</t>
  </si>
  <si>
    <t>FEC.ktoe.IE.MAE.MAE.TOTAL.TOTAL.GEO</t>
  </si>
  <si>
    <t>FEC.ktoe.IE.MAE.MAE.TOTAL.TOTAL.AMBIENT</t>
  </si>
  <si>
    <t>FEC.ktoe.IE.MAE.MAE.TOTAL.TOTAL.STEAM_DISTR</t>
  </si>
  <si>
    <t>FEC.ktoe.IE.MAE.MAE.TOTAL.TOTAL.ELEC</t>
  </si>
  <si>
    <t>FEC.ktoe.IE.MAE.MAE.LIGHT.GENERIC.ELEC</t>
  </si>
  <si>
    <t>FEC.ktoe.IE.MAE.MAE.AIRCOMP.GENERIC.ELEC</t>
  </si>
  <si>
    <t>FEC.ktoe.IE.MAE.MAE.MOTOR.GENERIC.ELEC</t>
  </si>
  <si>
    <t>FEC.ktoe.IE.MAE.MAE.FANS.GENERIC.ELEC</t>
  </si>
  <si>
    <t>FEC.ktoe.IE.MAE.MAE.LOW_ENTH.TOTAL.TOTAL</t>
  </si>
  <si>
    <t>FEC.ktoe.IE.MAE.MAE.LOW_ENTH.THERM.DIESEL_LIQBIO</t>
  </si>
  <si>
    <t>FEC.ktoe.IE.MAE.MAE.LOW_ENTH.THERM.NG_BIOGAS</t>
  </si>
  <si>
    <t>FEC.ktoe.IE.MAE.MAE.LOW_ENTH.THERM.SOLAR_GEO</t>
  </si>
  <si>
    <t>FEC.ktoe.IE.MAE.MAE.LOW_ENTH.HP.AMBIENT</t>
  </si>
  <si>
    <t>FEC.ktoe.IE.MAE.MAE.LOW_ENTH.THERM.ELEC</t>
  </si>
  <si>
    <t>Mach. Eq.: Foundries</t>
  </si>
  <si>
    <t>Mach. Eq.: Thermal Foundries</t>
  </si>
  <si>
    <t>FEC.ktoe.IE.MAE.MAE.FOUNDRY.THERM.TOTAL</t>
  </si>
  <si>
    <t>FEC.ktoe.IE.MAE.MAE.FOUNDRY.THERM.SOLIDS</t>
  </si>
  <si>
    <t>FEC.ktoe.IE.MAE.MAE.FOUNDRY.THERM.LPG</t>
  </si>
  <si>
    <t>FEC.ktoe.IE.MAE.MAE.FOUNDRY.THERM.DIESEL_LIQBIO</t>
  </si>
  <si>
    <t>FEC.ktoe.IE.MAE.MAE.FOUNDRY.THERM.RFO</t>
  </si>
  <si>
    <t>FEC.ktoe.IE.MAE.MAE.FOUNDRY.THERM.NG_BIOGAS</t>
  </si>
  <si>
    <t>Mach. Eq.: Electric Foundries</t>
  </si>
  <si>
    <t>FEC.ktoe.IE.MAE.MAE.FOUNDRY.ELEC.ELEC</t>
  </si>
  <si>
    <t>Mach. Eq.: Connection techniques</t>
  </si>
  <si>
    <t>Mach. Eq.: Thermal connection</t>
  </si>
  <si>
    <t>FEC.ktoe.IE.MAE.MAE.CONNECTION_THERM.THERM.NG_BIOGAS</t>
  </si>
  <si>
    <t>Mach. Eq.: Electric connection</t>
  </si>
  <si>
    <t>FEC.ktoe.IE.MAE.MAE.CONNECTION_ELEC.ELEC.ELEC</t>
  </si>
  <si>
    <t>Mach. Eq.: Heat treatment</t>
  </si>
  <si>
    <t>Mach. Eq.: Heat treatment - Thermal</t>
  </si>
  <si>
    <t>FEC.ktoe.IE.MAE.MAE.HEAT_TREAT.THERM.TOTAL</t>
  </si>
  <si>
    <t>FEC.ktoe.IE.MAE.MAE.HEAT_TREAT.THERM.SOLIDS</t>
  </si>
  <si>
    <t>FEC.ktoe.IE.MAE.MAE.HEAT_TREAT.THERM.LPG</t>
  </si>
  <si>
    <t>FEC.ktoe.IE.MAE.MAE.HEAT_TREAT.THERM.DIESEL_LIQBIO</t>
  </si>
  <si>
    <t>FEC.ktoe.IE.MAE.MAE.HEAT_TREAT.THERM.RFO</t>
  </si>
  <si>
    <t>FEC.ktoe.IE.MAE.MAE.HEAT_TREAT.THERM.NG_BIOGAS</t>
  </si>
  <si>
    <t>Mach. Eq.: Heat treatment - Electric</t>
  </si>
  <si>
    <t>FEC.ktoe.IE.MAE.MAE.HEAT_TREAT.ELEC.ELEC</t>
  </si>
  <si>
    <t>Mach. Eq.: Steam processing</t>
  </si>
  <si>
    <t>FEC.ktoe.IE.MAE.MAE.PROCESSING.TOTAL.TOTAL</t>
  </si>
  <si>
    <t>FEC.ktoe.IE.MAE.MAE.PROCESSING.STEAM.SOLIDS</t>
  </si>
  <si>
    <t>FEC.ktoe.IE.MAE.MAE.PROCESSING.STEAM.RFG</t>
  </si>
  <si>
    <t>FEC.ktoe.IE.MAE.MAE.PROCESSING.STEAM.LPG</t>
  </si>
  <si>
    <t>FEC.ktoe.IE.MAE.MAE.PROCESSING.STEAM.DIESEL_LIQBIO</t>
  </si>
  <si>
    <t>FEC.ktoe.IE.MAE.MAE.PROCESSING.STEAM.RFO</t>
  </si>
  <si>
    <t>FEC.ktoe.IE.MAE.MAE.PROCESSING.STEAM.OTHER</t>
  </si>
  <si>
    <t>FEC.ktoe.IE.MAE.MAE.PROCESSING.STEAM.NG_BIOGAS</t>
  </si>
  <si>
    <t>FEC.ktoe.IE.MAE.MAE.PROCESSING.STEAM.DERIVED</t>
  </si>
  <si>
    <t>FEC.ktoe.IE.MAE.MAE.PROCESSING.STEAM.BIOMASS_WASTE</t>
  </si>
  <si>
    <t>FEC.ktoe.IE.MAE.MAE.PROCESSING.STEAM.STEAM_DISTR</t>
  </si>
  <si>
    <t>Mach. Eq.: General machinery</t>
  </si>
  <si>
    <t>FEC.ktoe.IE.MAE.MAE.GENERIC.MECH.ELEC</t>
  </si>
  <si>
    <t>Mach. Eq.: Product finishing</t>
  </si>
  <si>
    <t>FEC.ktoe.IE.MAE.MAE.FINISHING.THERM.ELEC</t>
  </si>
  <si>
    <t>UED.ktoe.IE.MAE.MAE.TOTAL.TOTAL.TOTAL</t>
  </si>
  <si>
    <t>UED.ktoe.IE.MAE.MAE.LIGHT.GENERIC.ELEC</t>
  </si>
  <si>
    <t>UED.ktoe.IE.MAE.MAE.AIRCOMP.GENERIC.ELEC</t>
  </si>
  <si>
    <t>UED.ktoe.IE.MAE.MAE.MOTOR.GENERIC.ELEC</t>
  </si>
  <si>
    <t>UED.ktoe.IE.MAE.MAE.FANS.GENERIC.ELEC</t>
  </si>
  <si>
    <t>UED.ktoe.IE.MAE.MAE.LOW_ENTH.TOTAL.TOTAL</t>
  </si>
  <si>
    <t>UED.ktoe.IE.MAE.MAE.LOW_ENTH.THERM.DIESEL_LIQBIO</t>
  </si>
  <si>
    <t>UED.ktoe.IE.MAE.MAE.LOW_ENTH.THERM.NG_BIOGAS</t>
  </si>
  <si>
    <t>UED.ktoe.IE.MAE.MAE.LOW_ENTH.THERM.SOLAR_GEO</t>
  </si>
  <si>
    <t>UED.ktoe.IE.MAE.MAE.LOW_ENTH.HP.AMBIENT</t>
  </si>
  <si>
    <t>UED.ktoe.IE.MAE.MAE.LOW_ENTH.THERM.ELEC</t>
  </si>
  <si>
    <t>UED.ktoe.IE.MAE.MAE.FOUNDRY.THERM.TOTAL</t>
  </si>
  <si>
    <t>UED.ktoe.IE.MAE.MAE.FOUNDRY.THERM.SOLIDS</t>
  </si>
  <si>
    <t>UED.ktoe.IE.MAE.MAE.FOUNDRY.THERM.LPG</t>
  </si>
  <si>
    <t>UED.ktoe.IE.MAE.MAE.FOUNDRY.THERM.DIESEL_LIQBIO</t>
  </si>
  <si>
    <t>UED.ktoe.IE.MAE.MAE.FOUNDRY.THERM.RFO</t>
  </si>
  <si>
    <t>UED.ktoe.IE.MAE.MAE.FOUNDRY.THERM.NG_BIOGAS</t>
  </si>
  <si>
    <t>UED.ktoe.IE.MAE.MAE.FOUNDRY.ELEC.ELEC</t>
  </si>
  <si>
    <t>UED.ktoe.IE.MAE.MAE.CONNECTION_THERM.THERM.NG_BIOGAS</t>
  </si>
  <si>
    <t>UED.ktoe.IE.MAE.MAE.CONNECTION_ELEC.ELEC.ELEC</t>
  </si>
  <si>
    <t>UED.ktoe.IE.MAE.MAE.HEAT_TREAT.THERM.TOTAL</t>
  </si>
  <si>
    <t>UED.ktoe.IE.MAE.MAE.HEAT_TREAT.THERM.SOLIDS</t>
  </si>
  <si>
    <t>UED.ktoe.IE.MAE.MAE.HEAT_TREAT.THERM.LPG</t>
  </si>
  <si>
    <t>UED.ktoe.IE.MAE.MAE.HEAT_TREAT.THERM.DIESEL_LIQBIO</t>
  </si>
  <si>
    <t>UED.ktoe.IE.MAE.MAE.HEAT_TREAT.THERM.RFO</t>
  </si>
  <si>
    <t>UED.ktoe.IE.MAE.MAE.HEAT_TREAT.THERM.NG_BIOGAS</t>
  </si>
  <si>
    <t>UED.ktoe.IE.MAE.MAE.HEAT_TREAT.ELEC.ELEC</t>
  </si>
  <si>
    <t>UED.ktoe.IE.MAE.MAE.PROCESSING.TOTAL.TOTAL</t>
  </si>
  <si>
    <t>UED.ktoe.IE.MAE.MAE.PROCESSING.STEAM.SOLIDS</t>
  </si>
  <si>
    <t>UED.ktoe.IE.MAE.MAE.PROCESSING.STEAM.RFG</t>
  </si>
  <si>
    <t>UED.ktoe.IE.MAE.MAE.PROCESSING.STEAM.LPG</t>
  </si>
  <si>
    <t>UED.ktoe.IE.MAE.MAE.PROCESSING.STEAM.DIESEL_LIQBIO</t>
  </si>
  <si>
    <t>UED.ktoe.IE.MAE.MAE.PROCESSING.STEAM.RFO</t>
  </si>
  <si>
    <t>UED.ktoe.IE.MAE.MAE.PROCESSING.STEAM.OTHER</t>
  </si>
  <si>
    <t>UED.ktoe.IE.MAE.MAE.PROCESSING.STEAM.NG_BIOGAS</t>
  </si>
  <si>
    <t>UED.ktoe.IE.MAE.MAE.PROCESSING.STEAM.DERIVED</t>
  </si>
  <si>
    <t>UED.ktoe.IE.MAE.MAE.PROCESSING.STEAM.BIOMASS_WASTE</t>
  </si>
  <si>
    <t>UED.ktoe.IE.MAE.MAE.PROCESSING.STEAM.STEAM_DISTR</t>
  </si>
  <si>
    <t>UED.ktoe.IE.MAE.MAE.GENERIC.MECH.ELEC</t>
  </si>
  <si>
    <t>UED.ktoe.IE.MAE.MAE.FINISHING.THERM.ELEC</t>
  </si>
  <si>
    <t>FUEL_EMI.ktCO2.IE.MAE.MAE.TOTAL.TOTAL.TOTAL</t>
  </si>
  <si>
    <t>FUEL_EMI.ktCO2.IE.MAE.MAE.LIGHT.GENERIC.ELEC</t>
  </si>
  <si>
    <t>FUEL_EMI.ktCO2.IE.MAE.MAE.AIRCOMP.GENERIC.ELEC</t>
  </si>
  <si>
    <t>FUEL_EMI.ktCO2.IE.MAE.MAE.MOTOR.GENERIC.ELEC</t>
  </si>
  <si>
    <t>FUEL_EMI.ktCO2.IE.MAE.MAE.FANS.GENERIC.ELEC</t>
  </si>
  <si>
    <t>FUEL_EMI.ktCO2.IE.MAE.MAE.LOW_ENTH.TOTAL.TOTAL</t>
  </si>
  <si>
    <t>FUEL_EMI.ktCO2.IE.MAE.MAE.LOW_ENTH.THERM.DIESEL_LIQBIO</t>
  </si>
  <si>
    <t>FUEL_EMI.ktCO2.IE.MAE.MAE.LOW_ENTH.THERM.NG_BIOGAS</t>
  </si>
  <si>
    <t>FUEL_EMI.ktCO2.IE.MAE.MAE.LOW_ENTH.THERM.SOLAR_GEO</t>
  </si>
  <si>
    <t>FUEL_EMI.ktCO2.IE.MAE.MAE.LOW_ENTH.HP.AMBIENT</t>
  </si>
  <si>
    <t>FUEL_EMI.ktCO2.IE.MAE.MAE.LOW_ENTH.THERM.ELEC</t>
  </si>
  <si>
    <t>FUEL_EMI.ktCO2.IE.MAE.MAE.FOUNDRY.THERM.TOTAL</t>
  </si>
  <si>
    <t>FUEL_EMI.ktCO2.IE.MAE.MAE.FOUNDRY.THERM.SOLIDS</t>
  </si>
  <si>
    <t>FUEL_EMI.ktCO2.IE.MAE.MAE.FOUNDRY.THERM.LPG</t>
  </si>
  <si>
    <t>FUEL_EMI.ktCO2.IE.MAE.MAE.FOUNDRY.THERM.DIESEL_LIQBIO</t>
  </si>
  <si>
    <t>FUEL_EMI.ktCO2.IE.MAE.MAE.FOUNDRY.THERM.RFO</t>
  </si>
  <si>
    <t>FUEL_EMI.ktCO2.IE.MAE.MAE.FOUNDRY.THERM.NG_BIOGAS</t>
  </si>
  <si>
    <t>FUEL_EMI.ktCO2.IE.MAE.MAE.FOUNDRY.ELEC.ELEC</t>
  </si>
  <si>
    <t>FUEL_EMI.ktCO2.IE.MAE.MAE.CONNECTION_THERM.THERM.NG_BIOGAS</t>
  </si>
  <si>
    <t>FUEL_EMI.ktCO2.IE.MAE.MAE.CONNECTION_ELEC.ELEC.ELEC</t>
  </si>
  <si>
    <t>FUEL_EMI.ktCO2.IE.MAE.MAE.HEAT_TREAT.THERM.TOTAL</t>
  </si>
  <si>
    <t>FUEL_EMI.ktCO2.IE.MAE.MAE.HEAT_TREAT.THERM.SOLIDS</t>
  </si>
  <si>
    <t>FUEL_EMI.ktCO2.IE.MAE.MAE.HEAT_TREAT.THERM.LPG</t>
  </si>
  <si>
    <t>FUEL_EMI.ktCO2.IE.MAE.MAE.HEAT_TREAT.THERM.DIESEL_LIQBIO</t>
  </si>
  <si>
    <t>FUEL_EMI.ktCO2.IE.MAE.MAE.HEAT_TREAT.THERM.RFO</t>
  </si>
  <si>
    <t>FUEL_EMI.ktCO2.IE.MAE.MAE.HEAT_TREAT.THERM.NG_BIOGAS</t>
  </si>
  <si>
    <t>FUEL_EMI.ktCO2.IE.MAE.MAE.HEAT_TREAT.ELEC.ELEC</t>
  </si>
  <si>
    <t>FUEL_EMI.ktCO2.IE.MAE.MAE.PROCESSING.TOTAL.TOTAL</t>
  </si>
  <si>
    <t>FUEL_EMI.ktCO2.IE.MAE.MAE.PROCESSING.STEAM.SOLIDS</t>
  </si>
  <si>
    <t>FUEL_EMI.ktCO2.IE.MAE.MAE.PROCESSING.STEAM.RFG</t>
  </si>
  <si>
    <t>FUEL_EMI.ktCO2.IE.MAE.MAE.PROCESSING.STEAM.LPG</t>
  </si>
  <si>
    <t>FUEL_EMI.ktCO2.IE.MAE.MAE.PROCESSING.STEAM.DIESEL_LIQBIO</t>
  </si>
  <si>
    <t>FUEL_EMI.ktCO2.IE.MAE.MAE.PROCESSING.STEAM.RFO</t>
  </si>
  <si>
    <t>FUEL_EMI.ktCO2.IE.MAE.MAE.PROCESSING.STEAM.OTHER</t>
  </si>
  <si>
    <t>FUEL_EMI.ktCO2.IE.MAE.MAE.PROCESSING.STEAM.NG_BIOGAS</t>
  </si>
  <si>
    <t>FUEL_EMI.ktCO2.IE.MAE.MAE.PROCESSING.STEAM.DERIVED</t>
  </si>
  <si>
    <t>FUEL_EMI.ktCO2.IE.MAE.MAE.PROCESSING.STEAM.BIOMASS_WASTE</t>
  </si>
  <si>
    <t>FUEL_EMI.ktCO2.IE.MAE.MAE.PROCESSING.STEAM.STEAM_DISTR</t>
  </si>
  <si>
    <t>FUEL_EMI.ktCO2.IE.MAE.MAE.GENERIC.MECH.ELEC</t>
  </si>
  <si>
    <t>FUEL_EMI.ktCO2.IE.MAE.MAE.FINISHING.THERM.ELEC</t>
  </si>
  <si>
    <t>VA.Meuro2023.IE.TEL.TEL</t>
  </si>
  <si>
    <t>OUTPUT.index.IE.TEL.TEL</t>
  </si>
  <si>
    <t>CAP.index.IE.TEL.TEL</t>
  </si>
  <si>
    <t>NEWCAP.index.IE.TEL.TEL</t>
  </si>
  <si>
    <t>FEC.ktoe.IE.TEL.TEL.TOTAL.TOTAL.TOTAL</t>
  </si>
  <si>
    <t>FEC.ktoe.IE.TEL.TEL.TOTAL.TOTAL.SOLIDS</t>
  </si>
  <si>
    <t>FEC.ktoe.IE.TEL.TEL.TOTAL.TOTAL.RFG</t>
  </si>
  <si>
    <t>FEC.ktoe.IE.TEL.TEL.TOTAL.TOTAL.LPG</t>
  </si>
  <si>
    <t>FEC.ktoe.IE.TEL.TEL.TOTAL.TOTAL.DIESEL</t>
  </si>
  <si>
    <t>FEC.ktoe.IE.TEL.TEL.TOTAL.TOTAL.RFO</t>
  </si>
  <si>
    <t>FEC.ktoe.IE.TEL.TEL.TOTAL.TOTAL.OTHER</t>
  </si>
  <si>
    <t>FEC.ktoe.IE.TEL.TEL.TOTAL.TOTAL.NG</t>
  </si>
  <si>
    <t>FEC.ktoe.IE.TEL.TEL.TOTAL.TOTAL.DERIVED</t>
  </si>
  <si>
    <t>FEC.ktoe.IE.TEL.TEL.TOTAL.TOTAL.BIOMASS_WASTE</t>
  </si>
  <si>
    <t>FEC.ktoe.IE.TEL.TEL.TOTAL.TOTAL.BIOGAS</t>
  </si>
  <si>
    <t>FEC.ktoe.IE.TEL.TEL.TOTAL.TOTAL.LIQBIO</t>
  </si>
  <si>
    <t>FEC.ktoe.IE.TEL.TEL.TOTAL.TOTAL.SOLAR</t>
  </si>
  <si>
    <t>FEC.ktoe.IE.TEL.TEL.TOTAL.TOTAL.GEO</t>
  </si>
  <si>
    <t>FEC.ktoe.IE.TEL.TEL.TOTAL.TOTAL.AMBIENT</t>
  </si>
  <si>
    <t>FEC.ktoe.IE.TEL.TEL.TOTAL.TOTAL.STEAM_DISTR</t>
  </si>
  <si>
    <t>FEC.ktoe.IE.TEL.TEL.TOTAL.TOTAL.ELEC</t>
  </si>
  <si>
    <t>FEC.ktoe.IE.TEL.TEL.LIGHT.GENERIC.ELEC</t>
  </si>
  <si>
    <t>FEC.ktoe.IE.TEL.TEL.AIRCOMP.GENERIC.ELEC</t>
  </si>
  <si>
    <t>FEC.ktoe.IE.TEL.TEL.MOTOR.GENERIC.ELEC</t>
  </si>
  <si>
    <t>FEC.ktoe.IE.TEL.TEL.FANS.GENERIC.ELEC</t>
  </si>
  <si>
    <t>FEC.ktoe.IE.TEL.TEL.LOW_ENTH.TOTAL.TOTAL</t>
  </si>
  <si>
    <t>FEC.ktoe.IE.TEL.TEL.LOW_ENTH.THERM.DIESEL_LIQBIO</t>
  </si>
  <si>
    <t>FEC.ktoe.IE.TEL.TEL.LOW_ENTH.THERM.NG_BIOGAS</t>
  </si>
  <si>
    <t>FEC.ktoe.IE.TEL.TEL.LOW_ENTH.THERM.SOLAR_GEO</t>
  </si>
  <si>
    <t>FEC.ktoe.IE.TEL.TEL.LOW_ENTH.HP.AMBIENT</t>
  </si>
  <si>
    <t>FEC.ktoe.IE.TEL.TEL.LOW_ENTH.THERM.ELEC</t>
  </si>
  <si>
    <t>Textiles: Pretreatment with steam</t>
  </si>
  <si>
    <t>FEC.ktoe.IE.TEL.TEL.PRETREAT.TOTAL.TOTAL</t>
  </si>
  <si>
    <t>FEC.ktoe.IE.TEL.TEL.PRETREAT.STEAM.SOLIDS</t>
  </si>
  <si>
    <t>FEC.ktoe.IE.TEL.TEL.PRETREAT.STEAM.RFG</t>
  </si>
  <si>
    <t>FEC.ktoe.IE.TEL.TEL.PRETREAT.STEAM.LPG</t>
  </si>
  <si>
    <t>FEC.ktoe.IE.TEL.TEL.PRETREAT.STEAM.DIESEL_LIQBIO</t>
  </si>
  <si>
    <t>FEC.ktoe.IE.TEL.TEL.PRETREAT.STEAM.RFO</t>
  </si>
  <si>
    <t>FEC.ktoe.IE.TEL.TEL.PRETREAT.STEAM.OTHER</t>
  </si>
  <si>
    <t>FEC.ktoe.IE.TEL.TEL.PRETREAT.STEAM.NG_BIOGAS</t>
  </si>
  <si>
    <t>FEC.ktoe.IE.TEL.TEL.PRETREAT.STEAM.DERIVED</t>
  </si>
  <si>
    <t>FEC.ktoe.IE.TEL.TEL.PRETREAT.STEAM.BIOMASS_WASTE</t>
  </si>
  <si>
    <t>FEC.ktoe.IE.TEL.TEL.PRETREAT.STEAM.STEAM_DISTR</t>
  </si>
  <si>
    <t>Textiles: Wet processing with steam</t>
  </si>
  <si>
    <t>FEC.ktoe.IE.TEL.TEL.PROCESSING.TOTAL.TOTAL</t>
  </si>
  <si>
    <t>FEC.ktoe.IE.TEL.TEL.PROCESSING.STEAM.SOLIDS</t>
  </si>
  <si>
    <t>FEC.ktoe.IE.TEL.TEL.PROCESSING.STEAM.RFG</t>
  </si>
  <si>
    <t>FEC.ktoe.IE.TEL.TEL.PROCESSING.STEAM.LPG</t>
  </si>
  <si>
    <t>FEC.ktoe.IE.TEL.TEL.PROCESSING.STEAM.DIESEL_LIQBIO</t>
  </si>
  <si>
    <t>FEC.ktoe.IE.TEL.TEL.PROCESSING.STEAM.RFO</t>
  </si>
  <si>
    <t>FEC.ktoe.IE.TEL.TEL.PROCESSING.STEAM.OTHER</t>
  </si>
  <si>
    <t>FEC.ktoe.IE.TEL.TEL.PROCESSING.STEAM.NG_BIOGAS</t>
  </si>
  <si>
    <t>FEC.ktoe.IE.TEL.TEL.PROCESSING.STEAM.DERIVED</t>
  </si>
  <si>
    <t>FEC.ktoe.IE.TEL.TEL.PROCESSING.STEAM.BIOMASS_WASTE</t>
  </si>
  <si>
    <t>FEC.ktoe.IE.TEL.TEL.PROCESSING.STEAM.STEAM_DISTR</t>
  </si>
  <si>
    <t>Textiles: Electric general machinery</t>
  </si>
  <si>
    <t>FEC.ktoe.IE.TEL.TEL.GENERIC.MECH.ELEC</t>
  </si>
  <si>
    <t>Textiles: Drying</t>
  </si>
  <si>
    <t>Textiles: Thermal drying</t>
  </si>
  <si>
    <t>FEC.ktoe.IE.TEL.TEL.DRYING.TOTAL.TOTAL</t>
  </si>
  <si>
    <t>FEC.ktoe.IE.TEL.TEL.DRYING.THERM.SOLIDS</t>
  </si>
  <si>
    <t>FEC.ktoe.IE.TEL.TEL.DRYING.THERM.LPG</t>
  </si>
  <si>
    <t>FEC.ktoe.IE.TEL.TEL.DRYING.THERM.DIESEL_LIQBIO</t>
  </si>
  <si>
    <t>FEC.ktoe.IE.TEL.TEL.DRYING.THERM.RFO</t>
  </si>
  <si>
    <t>FEC.ktoe.IE.TEL.TEL.DRYING.THERM.NG_BIOGAS</t>
  </si>
  <si>
    <t>Textiles: Steam drying</t>
  </si>
  <si>
    <t>FEC.ktoe.IE.TEL.TEL.DRYING_STEAM.TOTAL.TOTAL</t>
  </si>
  <si>
    <t>FEC.ktoe.IE.TEL.TEL.DRYING_STEAM.STEAM.SOLIDS</t>
  </si>
  <si>
    <t>FEC.ktoe.IE.TEL.TEL.DRYING_STEAM.STEAM.RFG</t>
  </si>
  <si>
    <t>FEC.ktoe.IE.TEL.TEL.DRYING_STEAM.STEAM.LPG</t>
  </si>
  <si>
    <t>FEC.ktoe.IE.TEL.TEL.DRYING_STEAM.STEAM.DIESEL_LIQBIO</t>
  </si>
  <si>
    <t>FEC.ktoe.IE.TEL.TEL.DRYING_STEAM.STEAM.RFO</t>
  </si>
  <si>
    <t>FEC.ktoe.IE.TEL.TEL.DRYING_STEAM.STEAM.OTHER</t>
  </si>
  <si>
    <t>FEC.ktoe.IE.TEL.TEL.DRYING_STEAM.STEAM.NG_BIOGAS</t>
  </si>
  <si>
    <t>FEC.ktoe.IE.TEL.TEL.DRYING_STEAM.STEAM.DERIVED</t>
  </si>
  <si>
    <t>FEC.ktoe.IE.TEL.TEL.DRYING_STEAM.STEAM.BIOMASS_WASTE</t>
  </si>
  <si>
    <t>FEC.ktoe.IE.TEL.TEL.DRYING_STEAM.STEAM.STEAM_DISTR</t>
  </si>
  <si>
    <t>Textiles: Electric drying</t>
  </si>
  <si>
    <t>FEC.ktoe.IE.TEL.TEL.DRYING_ELEC.ELEC.ELEC</t>
  </si>
  <si>
    <t>Textiles: Microwave drying</t>
  </si>
  <si>
    <t>FEC.ktoe.IE.TEL.TEL.DRYING_MICROW.MICROW.ELEC</t>
  </si>
  <si>
    <t>Textiles: Finishing Electric</t>
  </si>
  <si>
    <t>FEC.ktoe.IE.TEL.TEL.FINISHING.THERM.ELEC</t>
  </si>
  <si>
    <t>UED.ktoe.IE.TEL.TEL.TOTAL.TOTAL.TOTAL</t>
  </si>
  <si>
    <t>UED.ktoe.IE.TEL.TEL.LIGHT.GENERIC.ELEC</t>
  </si>
  <si>
    <t>UED.ktoe.IE.TEL.TEL.AIRCOMP.GENERIC.ELEC</t>
  </si>
  <si>
    <t>UED.ktoe.IE.TEL.TEL.MOTOR.GENERIC.ELEC</t>
  </si>
  <si>
    <t>UED.ktoe.IE.TEL.TEL.FANS.GENERIC.ELEC</t>
  </si>
  <si>
    <t>UED.ktoe.IE.TEL.TEL.LOW_ENTH.TOTAL.TOTAL</t>
  </si>
  <si>
    <t>UED.ktoe.IE.TEL.TEL.LOW_ENTH.THERM.DIESEL_LIQBIO</t>
  </si>
  <si>
    <t>UED.ktoe.IE.TEL.TEL.LOW_ENTH.THERM.NG_BIOGAS</t>
  </si>
  <si>
    <t>UED.ktoe.IE.TEL.TEL.LOW_ENTH.THERM.SOLAR_GEO</t>
  </si>
  <si>
    <t>UED.ktoe.IE.TEL.TEL.LOW_ENTH.HP.AMBIENT</t>
  </si>
  <si>
    <t>UED.ktoe.IE.TEL.TEL.LOW_ENTH.THERM.ELEC</t>
  </si>
  <si>
    <t>UED.ktoe.IE.TEL.TEL.PRETREAT.TOTAL.TOTAL</t>
  </si>
  <si>
    <t>UED.ktoe.IE.TEL.TEL.PRETREAT.STEAM.SOLIDS</t>
  </si>
  <si>
    <t>UED.ktoe.IE.TEL.TEL.PRETREAT.STEAM.RFG</t>
  </si>
  <si>
    <t>UED.ktoe.IE.TEL.TEL.PRETREAT.STEAM.LPG</t>
  </si>
  <si>
    <t>UED.ktoe.IE.TEL.TEL.PRETREAT.STEAM.DIESEL_LIQBIO</t>
  </si>
  <si>
    <t>UED.ktoe.IE.TEL.TEL.PRETREAT.STEAM.RFO</t>
  </si>
  <si>
    <t>UED.ktoe.IE.TEL.TEL.PRETREAT.STEAM.OTHER</t>
  </si>
  <si>
    <t>UED.ktoe.IE.TEL.TEL.PRETREAT.STEAM.NG_BIOGAS</t>
  </si>
  <si>
    <t>UED.ktoe.IE.TEL.TEL.PRETREAT.STEAM.DERIVED</t>
  </si>
  <si>
    <t>UED.ktoe.IE.TEL.TEL.PRETREAT.STEAM.BIOMASS_WASTE</t>
  </si>
  <si>
    <t>UED.ktoe.IE.TEL.TEL.PRETREAT.STEAM.STEAM_DISTR</t>
  </si>
  <si>
    <t>UED.ktoe.IE.TEL.TEL.PROCESSING.TOTAL.TOTAL</t>
  </si>
  <si>
    <t>UED.ktoe.IE.TEL.TEL.PROCESSING.STEAM.SOLIDS</t>
  </si>
  <si>
    <t>UED.ktoe.IE.TEL.TEL.PROCESSING.STEAM.RFG</t>
  </si>
  <si>
    <t>UED.ktoe.IE.TEL.TEL.PROCESSING.STEAM.LPG</t>
  </si>
  <si>
    <t>UED.ktoe.IE.TEL.TEL.PROCESSING.STEAM.DIESEL_LIQBIO</t>
  </si>
  <si>
    <t>UED.ktoe.IE.TEL.TEL.PROCESSING.STEAM.RFO</t>
  </si>
  <si>
    <t>UED.ktoe.IE.TEL.TEL.PROCESSING.STEAM.OTHER</t>
  </si>
  <si>
    <t>UED.ktoe.IE.TEL.TEL.PROCESSING.STEAM.NG_BIOGAS</t>
  </si>
  <si>
    <t>UED.ktoe.IE.TEL.TEL.PROCESSING.STEAM.DERIVED</t>
  </si>
  <si>
    <t>UED.ktoe.IE.TEL.TEL.PROCESSING.STEAM.BIOMASS_WASTE</t>
  </si>
  <si>
    <t>UED.ktoe.IE.TEL.TEL.PROCESSING.STEAM.STEAM_DISTR</t>
  </si>
  <si>
    <t>UED.ktoe.IE.TEL.TEL.GENERIC.MECH.ELEC</t>
  </si>
  <si>
    <t>UED.ktoe.IE.TEL.TEL.DRYING.TOTAL.TOTAL</t>
  </si>
  <si>
    <t>UED.ktoe.IE.TEL.TEL.DRYING.THERM.SOLIDS</t>
  </si>
  <si>
    <t>UED.ktoe.IE.TEL.TEL.DRYING.THERM.LPG</t>
  </si>
  <si>
    <t>UED.ktoe.IE.TEL.TEL.DRYING.THERM.DIESEL_LIQBIO</t>
  </si>
  <si>
    <t>UED.ktoe.IE.TEL.TEL.DRYING.THERM.RFO</t>
  </si>
  <si>
    <t>UED.ktoe.IE.TEL.TEL.DRYING.THERM.NG_BIOGAS</t>
  </si>
  <si>
    <t>UED.ktoe.IE.TEL.TEL.DRYING_STEAM.TOTAL.TOTAL</t>
  </si>
  <si>
    <t>UED.ktoe.IE.TEL.TEL.DRYING_STEAM.STEAM.SOLIDS</t>
  </si>
  <si>
    <t>UED.ktoe.IE.TEL.TEL.DRYING_STEAM.STEAM.RFG</t>
  </si>
  <si>
    <t>UED.ktoe.IE.TEL.TEL.DRYING_STEAM.STEAM.LPG</t>
  </si>
  <si>
    <t>UED.ktoe.IE.TEL.TEL.DRYING_STEAM.STEAM.DIESEL_LIQBIO</t>
  </si>
  <si>
    <t>UED.ktoe.IE.TEL.TEL.DRYING_STEAM.STEAM.RFO</t>
  </si>
  <si>
    <t>UED.ktoe.IE.TEL.TEL.DRYING_STEAM.STEAM.OTHER</t>
  </si>
  <si>
    <t>UED.ktoe.IE.TEL.TEL.DRYING_STEAM.STEAM.NG_BIOGAS</t>
  </si>
  <si>
    <t>UED.ktoe.IE.TEL.TEL.DRYING_STEAM.STEAM.DERIVED</t>
  </si>
  <si>
    <t>UED.ktoe.IE.TEL.TEL.DRYING_STEAM.STEAM.BIOMASS_WASTE</t>
  </si>
  <si>
    <t>UED.ktoe.IE.TEL.TEL.DRYING_STEAM.STEAM.STEAM_DISTR</t>
  </si>
  <si>
    <t>UED.ktoe.IE.TEL.TEL.DRYING_ELEC.ELEC.ELEC</t>
  </si>
  <si>
    <t>UED.ktoe.IE.TEL.TEL.DRYING_MICROW.MICROW.ELEC</t>
  </si>
  <si>
    <t>UED.ktoe.IE.TEL.TEL.FINISHING.THERM.ELEC</t>
  </si>
  <si>
    <t>FUEL_EMI.ktCO2.IE.TEL.TEL.TOTAL.TOTAL.TOTAL</t>
  </si>
  <si>
    <t>FUEL_EMI.ktCO2.IE.TEL.TEL.LIGHT.GENERIC.ELEC</t>
  </si>
  <si>
    <t>FUEL_EMI.ktCO2.IE.TEL.TEL.AIRCOMP.GENERIC.ELEC</t>
  </si>
  <si>
    <t>FUEL_EMI.ktCO2.IE.TEL.TEL.MOTOR.GENERIC.ELEC</t>
  </si>
  <si>
    <t>FUEL_EMI.ktCO2.IE.TEL.TEL.FANS.GENERIC.ELEC</t>
  </si>
  <si>
    <t>FUEL_EMI.ktCO2.IE.TEL.TEL.LOW_ENTH.TOTAL.TOTAL</t>
  </si>
  <si>
    <t>FUEL_EMI.ktCO2.IE.TEL.TEL.LOW_ENTH.THERM.DIESEL_LIQBIO</t>
  </si>
  <si>
    <t>FUEL_EMI.ktCO2.IE.TEL.TEL.LOW_ENTH.THERM.NG_BIOGAS</t>
  </si>
  <si>
    <t>FUEL_EMI.ktCO2.IE.TEL.TEL.LOW_ENTH.THERM.SOLAR_GEO</t>
  </si>
  <si>
    <t>FUEL_EMI.ktCO2.IE.TEL.TEL.LOW_ENTH.HP.AMBIENT</t>
  </si>
  <si>
    <t>FUEL_EMI.ktCO2.IE.TEL.TEL.LOW_ENTH.THERM.ELEC</t>
  </si>
  <si>
    <t>FUEL_EMI.ktCO2.IE.TEL.TEL.PRETREAT.TOTAL.TOTAL</t>
  </si>
  <si>
    <t>FUEL_EMI.ktCO2.IE.TEL.TEL.PRETREAT.STEAM.SOLIDS</t>
  </si>
  <si>
    <t>FUEL_EMI.ktCO2.IE.TEL.TEL.PRETREAT.STEAM.RFG</t>
  </si>
  <si>
    <t>FUEL_EMI.ktCO2.IE.TEL.TEL.PRETREAT.STEAM.LPG</t>
  </si>
  <si>
    <t>FUEL_EMI.ktCO2.IE.TEL.TEL.PRETREAT.STEAM.DIESEL_LIQBIO</t>
  </si>
  <si>
    <t>FUEL_EMI.ktCO2.IE.TEL.TEL.PRETREAT.STEAM.RFO</t>
  </si>
  <si>
    <t>FUEL_EMI.ktCO2.IE.TEL.TEL.PRETREAT.STEAM.OTHER</t>
  </si>
  <si>
    <t>FUEL_EMI.ktCO2.IE.TEL.TEL.PRETREAT.STEAM.NG_BIOGAS</t>
  </si>
  <si>
    <t>FUEL_EMI.ktCO2.IE.TEL.TEL.PRETREAT.STEAM.DERIVED</t>
  </si>
  <si>
    <t>FUEL_EMI.ktCO2.IE.TEL.TEL.PRETREAT.STEAM.BIOMASS_WASTE</t>
  </si>
  <si>
    <t>FUEL_EMI.ktCO2.IE.TEL.TEL.PRETREAT.STEAM.STEAM_DISTR</t>
  </si>
  <si>
    <t>FUEL_EMI.ktCO2.IE.TEL.TEL.PROCESSING.TOTAL.TOTAL</t>
  </si>
  <si>
    <t>FUEL_EMI.ktCO2.IE.TEL.TEL.PROCESSING.STEAM.SOLIDS</t>
  </si>
  <si>
    <t>FUEL_EMI.ktCO2.IE.TEL.TEL.PROCESSING.STEAM.RFG</t>
  </si>
  <si>
    <t>FUEL_EMI.ktCO2.IE.TEL.TEL.PROCESSING.STEAM.LPG</t>
  </si>
  <si>
    <t>FUEL_EMI.ktCO2.IE.TEL.TEL.PROCESSING.STEAM.DIESEL_LIQBIO</t>
  </si>
  <si>
    <t>FUEL_EMI.ktCO2.IE.TEL.TEL.PROCESSING.STEAM.RFO</t>
  </si>
  <si>
    <t>FUEL_EMI.ktCO2.IE.TEL.TEL.PROCESSING.STEAM.OTHER</t>
  </si>
  <si>
    <t>FUEL_EMI.ktCO2.IE.TEL.TEL.PROCESSING.STEAM.NG_BIOGAS</t>
  </si>
  <si>
    <t>FUEL_EMI.ktCO2.IE.TEL.TEL.PROCESSING.STEAM.DERIVED</t>
  </si>
  <si>
    <t>FUEL_EMI.ktCO2.IE.TEL.TEL.PROCESSING.STEAM.BIOMASS_WASTE</t>
  </si>
  <si>
    <t>FUEL_EMI.ktCO2.IE.TEL.TEL.PROCESSING.STEAM.STEAM_DISTR</t>
  </si>
  <si>
    <t>FUEL_EMI.ktCO2.IE.TEL.TEL.GENERIC.MECH.ELEC</t>
  </si>
  <si>
    <t>FUEL_EMI.ktCO2.IE.TEL.TEL.DRYING.TOTAL.TOTAL</t>
  </si>
  <si>
    <t>FUEL_EMI.ktCO2.IE.TEL.TEL.DRYING.THERM.SOLIDS</t>
  </si>
  <si>
    <t>FUEL_EMI.ktCO2.IE.TEL.TEL.DRYING.THERM.LPG</t>
  </si>
  <si>
    <t>FUEL_EMI.ktCO2.IE.TEL.TEL.DRYING.THERM.DIESEL_LIQBIO</t>
  </si>
  <si>
    <t>FUEL_EMI.ktCO2.IE.TEL.TEL.DRYING.THERM.RFO</t>
  </si>
  <si>
    <t>FUEL_EMI.ktCO2.IE.TEL.TEL.DRYING.THERM.NG_BIOGAS</t>
  </si>
  <si>
    <t>FUEL_EMI.ktCO2.IE.TEL.TEL.DRYING_STEAM.TOTAL.TOTAL</t>
  </si>
  <si>
    <t>FUEL_EMI.ktCO2.IE.TEL.TEL.DRYING_STEAM.STEAM.SOLIDS</t>
  </si>
  <si>
    <t>FUEL_EMI.ktCO2.IE.TEL.TEL.DRYING_STEAM.STEAM.RFG</t>
  </si>
  <si>
    <t>FUEL_EMI.ktCO2.IE.TEL.TEL.DRYING_STEAM.STEAM.LPG</t>
  </si>
  <si>
    <t>FUEL_EMI.ktCO2.IE.TEL.TEL.DRYING_STEAM.STEAM.DIESEL_LIQBIO</t>
  </si>
  <si>
    <t>FUEL_EMI.ktCO2.IE.TEL.TEL.DRYING_STEAM.STEAM.RFO</t>
  </si>
  <si>
    <t>FUEL_EMI.ktCO2.IE.TEL.TEL.DRYING_STEAM.STEAM.OTHER</t>
  </si>
  <si>
    <t>FUEL_EMI.ktCO2.IE.TEL.TEL.DRYING_STEAM.STEAM.NG_BIOGAS</t>
  </si>
  <si>
    <t>FUEL_EMI.ktCO2.IE.TEL.TEL.DRYING_STEAM.STEAM.DERIVED</t>
  </si>
  <si>
    <t>FUEL_EMI.ktCO2.IE.TEL.TEL.DRYING_STEAM.STEAM.BIOMASS_WASTE</t>
  </si>
  <si>
    <t>FUEL_EMI.ktCO2.IE.TEL.TEL.DRYING_STEAM.STEAM.STEAM_DISTR</t>
  </si>
  <si>
    <t>FUEL_EMI.ktCO2.IE.TEL.TEL.DRYING_ELEC.ELEC.ELEC</t>
  </si>
  <si>
    <t>FUEL_EMI.ktCO2.IE.TEL.TEL.DRYING_MICROW.MICROW.ELEC</t>
  </si>
  <si>
    <t>FUEL_EMI.ktCO2.IE.TEL.TEL.FINISHING.THERM.ELEC</t>
  </si>
  <si>
    <t>VA.Meuro2023.IE.WWP.WWP</t>
  </si>
  <si>
    <t>OUTPUT.index.IE.WWP.WWP</t>
  </si>
  <si>
    <t>CAP.index.IE.WWP.WWP</t>
  </si>
  <si>
    <t>NEWCAP.index.IE.WWP.WWP</t>
  </si>
  <si>
    <t>FEC.ktoe.IE.WWP.WWP.TOTAL.TOTAL.TOTAL</t>
  </si>
  <si>
    <t>FEC.ktoe.IE.WWP.WWP.TOTAL.TOTAL.SOLIDS</t>
  </si>
  <si>
    <t>FEC.ktoe.IE.WWP.WWP.TOTAL.TOTAL.RFG</t>
  </si>
  <si>
    <t>FEC.ktoe.IE.WWP.WWP.TOTAL.TOTAL.LPG</t>
  </si>
  <si>
    <t>FEC.ktoe.IE.WWP.WWP.TOTAL.TOTAL.DIESEL</t>
  </si>
  <si>
    <t>FEC.ktoe.IE.WWP.WWP.TOTAL.TOTAL.RFO</t>
  </si>
  <si>
    <t>FEC.ktoe.IE.WWP.WWP.TOTAL.TOTAL.OTHER</t>
  </si>
  <si>
    <t>FEC.ktoe.IE.WWP.WWP.TOTAL.TOTAL.NG</t>
  </si>
  <si>
    <t>FEC.ktoe.IE.WWP.WWP.TOTAL.TOTAL.DERIVED</t>
  </si>
  <si>
    <t>FEC.ktoe.IE.WWP.WWP.TOTAL.TOTAL.BIOMASS_WASTE</t>
  </si>
  <si>
    <t>FEC.ktoe.IE.WWP.WWP.TOTAL.TOTAL.BIOGAS</t>
  </si>
  <si>
    <t>FEC.ktoe.IE.WWP.WWP.TOTAL.TOTAL.LIQBIO</t>
  </si>
  <si>
    <t>FEC.ktoe.IE.WWP.WWP.TOTAL.TOTAL.SOLAR</t>
  </si>
  <si>
    <t>FEC.ktoe.IE.WWP.WWP.TOTAL.TOTAL.GEO</t>
  </si>
  <si>
    <t>FEC.ktoe.IE.WWP.WWP.TOTAL.TOTAL.AMBIENT</t>
  </si>
  <si>
    <t>FEC.ktoe.IE.WWP.WWP.TOTAL.TOTAL.STEAM_DISTR</t>
  </si>
  <si>
    <t>FEC.ktoe.IE.WWP.WWP.TOTAL.TOTAL.ELEC</t>
  </si>
  <si>
    <t>FEC.ktoe.IE.WWP.WWP.LIGHT.GENERIC.ELEC</t>
  </si>
  <si>
    <t>FEC.ktoe.IE.WWP.WWP.AIRCOMP.GENERIC.ELEC</t>
  </si>
  <si>
    <t>FEC.ktoe.IE.WWP.WWP.MOTOR.GENERIC.ELEC</t>
  </si>
  <si>
    <t>FEC.ktoe.IE.WWP.WWP.FANS.GENERIC.ELEC</t>
  </si>
  <si>
    <t>FEC.ktoe.IE.WWP.WWP.LOW_ENTH.TOTAL.TOTAL</t>
  </si>
  <si>
    <t>FEC.ktoe.IE.WWP.WWP.LOW_ENTH.THERM.DIESEL_LIQBIO</t>
  </si>
  <si>
    <t>FEC.ktoe.IE.WWP.WWP.LOW_ENTH.THERM.NG_BIOGAS</t>
  </si>
  <si>
    <t>FEC.ktoe.IE.WWP.WWP.LOW_ENTH.THERM.SOLAR_GEO</t>
  </si>
  <si>
    <t>FEC.ktoe.IE.WWP.WWP.LOW_ENTH.HP.AMBIENT</t>
  </si>
  <si>
    <t>FEC.ktoe.IE.WWP.WWP.LOW_ENTH.THERM.ELEC</t>
  </si>
  <si>
    <t>Wood: Specific processes with steam</t>
  </si>
  <si>
    <t>FEC.ktoe.IE.WWP.WWP.PROCESSING.TOTAL.TOTAL</t>
  </si>
  <si>
    <t>FEC.ktoe.IE.WWP.WWP.PROCESSING.STEAM.SOLIDS</t>
  </si>
  <si>
    <t>FEC.ktoe.IE.WWP.WWP.PROCESSING.STEAM.RFG</t>
  </si>
  <si>
    <t>FEC.ktoe.IE.WWP.WWP.PROCESSING.STEAM.LPG</t>
  </si>
  <si>
    <t>FEC.ktoe.IE.WWP.WWP.PROCESSING.STEAM.DIESEL_LIQBIO</t>
  </si>
  <si>
    <t>FEC.ktoe.IE.WWP.WWP.PROCESSING.STEAM.RFO</t>
  </si>
  <si>
    <t>FEC.ktoe.IE.WWP.WWP.PROCESSING.STEAM.OTHER</t>
  </si>
  <si>
    <t>FEC.ktoe.IE.WWP.WWP.PROCESSING.STEAM.NG_BIOGAS</t>
  </si>
  <si>
    <t>FEC.ktoe.IE.WWP.WWP.PROCESSING.STEAM.DERIVED</t>
  </si>
  <si>
    <t>FEC.ktoe.IE.WWP.WWP.PROCESSING.STEAM.BIOMASS_WASTE</t>
  </si>
  <si>
    <t>FEC.ktoe.IE.WWP.WWP.PROCESSING.STEAM.STEAM_DISTR</t>
  </si>
  <si>
    <t>Wood: Electric mechanical processes</t>
  </si>
  <si>
    <t>FEC.ktoe.IE.WWP.WWP.GENERIC.MECH.ELEC</t>
  </si>
  <si>
    <t>Wood: Drying</t>
  </si>
  <si>
    <t>Wood: Thermal drying</t>
  </si>
  <si>
    <t>FEC.ktoe.IE.WWP.WWP.DRYING.TOTAL.TOTAL</t>
  </si>
  <si>
    <t>FEC.ktoe.IE.WWP.WWP.DRYING.THERM.SOLIDS</t>
  </si>
  <si>
    <t>FEC.ktoe.IE.WWP.WWP.DRYING.THERM.LPG</t>
  </si>
  <si>
    <t>FEC.ktoe.IE.WWP.WWP.DRYING.THERM.DIESEL_LIQBIO</t>
  </si>
  <si>
    <t>FEC.ktoe.IE.WWP.WWP.DRYING.THERM.RFO</t>
  </si>
  <si>
    <t>FEC.ktoe.IE.WWP.WWP.DRYING.THERM.NG_BIOGAS</t>
  </si>
  <si>
    <t>Wood: Steam drying</t>
  </si>
  <si>
    <t>FEC.ktoe.IE.WWP.WWP.DRYING_STEAM.TOTAL.TOTAL</t>
  </si>
  <si>
    <t>FEC.ktoe.IE.WWP.WWP.DRYING_STEAM.STEAM.SOLIDS</t>
  </si>
  <si>
    <t>FEC.ktoe.IE.WWP.WWP.DRYING_STEAM.STEAM.RFG</t>
  </si>
  <si>
    <t>FEC.ktoe.IE.WWP.WWP.DRYING_STEAM.STEAM.LPG</t>
  </si>
  <si>
    <t>FEC.ktoe.IE.WWP.WWP.DRYING_STEAM.STEAM.DIESEL_LIQBIO</t>
  </si>
  <si>
    <t>FEC.ktoe.IE.WWP.WWP.DRYING_STEAM.STEAM.RFO</t>
  </si>
  <si>
    <t>FEC.ktoe.IE.WWP.WWP.DRYING_STEAM.STEAM.OTHER</t>
  </si>
  <si>
    <t>FEC.ktoe.IE.WWP.WWP.DRYING_STEAM.STEAM.NG_BIOGAS</t>
  </si>
  <si>
    <t>FEC.ktoe.IE.WWP.WWP.DRYING_STEAM.STEAM.DERIVED</t>
  </si>
  <si>
    <t>FEC.ktoe.IE.WWP.WWP.DRYING_STEAM.STEAM.BIOMASS_WASTE</t>
  </si>
  <si>
    <t>FEC.ktoe.IE.WWP.WWP.DRYING_STEAM.STEAM.STEAM_DISTR</t>
  </si>
  <si>
    <t>Wood: Electric drying</t>
  </si>
  <si>
    <t>FEC.ktoe.IE.WWP.WWP.DRYING_ELEC.ELEC.ELEC</t>
  </si>
  <si>
    <t>Wood: Microwave drying</t>
  </si>
  <si>
    <t>FEC.ktoe.IE.WWP.WWP.DRYING_MICROW.MICROW.ELEC</t>
  </si>
  <si>
    <t>Wood: Finishing Electric</t>
  </si>
  <si>
    <t>FEC.ktoe.IE.WWP.WWP.FINISHING.ELEC.ELEC</t>
  </si>
  <si>
    <t>UED.ktoe.IE.WWP.WWP.TOTAL.TOTAL.TOTAL</t>
  </si>
  <si>
    <t>UED.ktoe.IE.WWP.WWP.LIGHT.GENERIC.ELEC</t>
  </si>
  <si>
    <t>UED.ktoe.IE.WWP.WWP.AIRCOMP.GENERIC.ELEC</t>
  </si>
  <si>
    <t>UED.ktoe.IE.WWP.WWP.MOTOR.GENERIC.ELEC</t>
  </si>
  <si>
    <t>UED.ktoe.IE.WWP.WWP.FANS.GENERIC.ELEC</t>
  </si>
  <si>
    <t>UED.ktoe.IE.WWP.WWP.LOW_ENTH.TOTAL.TOTAL</t>
  </si>
  <si>
    <t>UED.ktoe.IE.WWP.WWP.LOW_ENTH.THERM.DIESEL_LIQBIO</t>
  </si>
  <si>
    <t>UED.ktoe.IE.WWP.WWP.LOW_ENTH.THERM.NG_BIOGAS</t>
  </si>
  <si>
    <t>UED.ktoe.IE.WWP.WWP.LOW_ENTH.THERM.SOLAR_GEO</t>
  </si>
  <si>
    <t>UED.ktoe.IE.WWP.WWP.LOW_ENTH.HP.AMBIENT</t>
  </si>
  <si>
    <t>UED.ktoe.IE.WWP.WWP.LOW_ENTH.THERM.ELEC</t>
  </si>
  <si>
    <t>UED.ktoe.IE.WWP.WWP.PROCESSING.TOTAL.TOTAL</t>
  </si>
  <si>
    <t>UED.ktoe.IE.WWP.WWP.PROCESSING.STEAM.SOLIDS</t>
  </si>
  <si>
    <t>UED.ktoe.IE.WWP.WWP.PROCESSING.STEAM.RFG</t>
  </si>
  <si>
    <t>UED.ktoe.IE.WWP.WWP.PROCESSING.STEAM.LPG</t>
  </si>
  <si>
    <t>UED.ktoe.IE.WWP.WWP.PROCESSING.STEAM.DIESEL_LIQBIO</t>
  </si>
  <si>
    <t>UED.ktoe.IE.WWP.WWP.PROCESSING.STEAM.RFO</t>
  </si>
  <si>
    <t>UED.ktoe.IE.WWP.WWP.PROCESSING.STEAM.OTHER</t>
  </si>
  <si>
    <t>UED.ktoe.IE.WWP.WWP.PROCESSING.STEAM.NG_BIOGAS</t>
  </si>
  <si>
    <t>UED.ktoe.IE.WWP.WWP.PROCESSING.STEAM.DERIVED</t>
  </si>
  <si>
    <t>UED.ktoe.IE.WWP.WWP.PROCESSING.STEAM.BIOMASS_WASTE</t>
  </si>
  <si>
    <t>UED.ktoe.IE.WWP.WWP.PROCESSING.STEAM.STEAM_DISTR</t>
  </si>
  <si>
    <t>UED.ktoe.IE.WWP.WWP.GENERIC.MECH.ELEC</t>
  </si>
  <si>
    <t>UED.ktoe.IE.WWP.WWP.DRYING.TOTAL.TOTAL</t>
  </si>
  <si>
    <t>UED.ktoe.IE.WWP.WWP.DRYING.THERM.SOLIDS</t>
  </si>
  <si>
    <t>UED.ktoe.IE.WWP.WWP.DRYING.THERM.LPG</t>
  </si>
  <si>
    <t>UED.ktoe.IE.WWP.WWP.DRYING.THERM.DIESEL_LIQBIO</t>
  </si>
  <si>
    <t>UED.ktoe.IE.WWP.WWP.DRYING.THERM.RFO</t>
  </si>
  <si>
    <t>UED.ktoe.IE.WWP.WWP.DRYING.THERM.NG_BIOGAS</t>
  </si>
  <si>
    <t>UED.ktoe.IE.WWP.WWP.DRYING_STEAM.TOTAL.TOTAL</t>
  </si>
  <si>
    <t>UED.ktoe.IE.WWP.WWP.DRYING_STEAM.STEAM.SOLIDS</t>
  </si>
  <si>
    <t>UED.ktoe.IE.WWP.WWP.DRYING_STEAM.STEAM.RFG</t>
  </si>
  <si>
    <t>UED.ktoe.IE.WWP.WWP.DRYING_STEAM.STEAM.LPG</t>
  </si>
  <si>
    <t>UED.ktoe.IE.WWP.WWP.DRYING_STEAM.STEAM.DIESEL_LIQBIO</t>
  </si>
  <si>
    <t>UED.ktoe.IE.WWP.WWP.DRYING_STEAM.STEAM.RFO</t>
  </si>
  <si>
    <t>UED.ktoe.IE.WWP.WWP.DRYING_STEAM.STEAM.OTHER</t>
  </si>
  <si>
    <t>UED.ktoe.IE.WWP.WWP.DRYING_STEAM.STEAM.NG_BIOGAS</t>
  </si>
  <si>
    <t>UED.ktoe.IE.WWP.WWP.DRYING_STEAM.STEAM.DERIVED</t>
  </si>
  <si>
    <t>UED.ktoe.IE.WWP.WWP.DRYING_STEAM.STEAM.BIOMASS_WASTE</t>
  </si>
  <si>
    <t>UED.ktoe.IE.WWP.WWP.DRYING_STEAM.STEAM.STEAM_DISTR</t>
  </si>
  <si>
    <t>UED.ktoe.IE.WWP.WWP.DRYING_ELEC.ELEC.ELEC</t>
  </si>
  <si>
    <t>UED.ktoe.IE.WWP.WWP.DRYING_MICROW.MICROW.ELEC</t>
  </si>
  <si>
    <t>UED.ktoe.IE.WWP.WWP.FINISHING.ELEC.ELEC</t>
  </si>
  <si>
    <t>FUEL_EMI.ktCO2.IE.WWP.WWP.TOTAL.TOTAL.TOTAL</t>
  </si>
  <si>
    <t>FUEL_EMI.ktCO2.IE.WWP.WWP.LIGHT.GENERIC.ELEC</t>
  </si>
  <si>
    <t>FUEL_EMI.ktCO2.IE.WWP.WWP.AIRCOMP.GENERIC.ELEC</t>
  </si>
  <si>
    <t>FUEL_EMI.ktCO2.IE.WWP.WWP.MOTOR.GENERIC.ELEC</t>
  </si>
  <si>
    <t>FUEL_EMI.ktCO2.IE.WWP.WWP.FANS.GENERIC.ELEC</t>
  </si>
  <si>
    <t>FUEL_EMI.ktCO2.IE.WWP.WWP.LOW_ENTH.TOTAL.TOTAL</t>
  </si>
  <si>
    <t>FUEL_EMI.ktCO2.IE.WWP.WWP.LOW_ENTH.THERM.DIESEL_LIQBIO</t>
  </si>
  <si>
    <t>FUEL_EMI.ktCO2.IE.WWP.WWP.LOW_ENTH.THERM.NG_BIOGAS</t>
  </si>
  <si>
    <t>FUEL_EMI.ktCO2.IE.WWP.WWP.LOW_ENTH.THERM.SOLAR_GEO</t>
  </si>
  <si>
    <t>FUEL_EMI.ktCO2.IE.WWP.WWP.LOW_ENTH.HP.AMBIENT</t>
  </si>
  <si>
    <t>FUEL_EMI.ktCO2.IE.WWP.WWP.LOW_ENTH.THERM.ELEC</t>
  </si>
  <si>
    <t>FUEL_EMI.ktCO2.IE.WWP.WWP.PROCESSING.TOTAL.TOTAL</t>
  </si>
  <si>
    <t>FUEL_EMI.ktCO2.IE.WWP.WWP.PROCESSING.STEAM.SOLIDS</t>
  </si>
  <si>
    <t>FUEL_EMI.ktCO2.IE.WWP.WWP.PROCESSING.STEAM.RFG</t>
  </si>
  <si>
    <t>FUEL_EMI.ktCO2.IE.WWP.WWP.PROCESSING.STEAM.LPG</t>
  </si>
  <si>
    <t>FUEL_EMI.ktCO2.IE.WWP.WWP.PROCESSING.STEAM.DIESEL_LIQBIO</t>
  </si>
  <si>
    <t>FUEL_EMI.ktCO2.IE.WWP.WWP.PROCESSING.STEAM.RFO</t>
  </si>
  <si>
    <t>FUEL_EMI.ktCO2.IE.WWP.WWP.PROCESSING.STEAM.OTHER</t>
  </si>
  <si>
    <t>FUEL_EMI.ktCO2.IE.WWP.WWP.PROCESSING.STEAM.NG_BIOGAS</t>
  </si>
  <si>
    <t>FUEL_EMI.ktCO2.IE.WWP.WWP.PROCESSING.STEAM.DERIVED</t>
  </si>
  <si>
    <t>FUEL_EMI.ktCO2.IE.WWP.WWP.PROCESSING.STEAM.BIOMASS_WASTE</t>
  </si>
  <si>
    <t>FUEL_EMI.ktCO2.IE.WWP.WWP.PROCESSING.STEAM.STEAM_DISTR</t>
  </si>
  <si>
    <t>FUEL_EMI.ktCO2.IE.WWP.WWP.GENERIC.MECH.ELEC</t>
  </si>
  <si>
    <t>FUEL_EMI.ktCO2.IE.WWP.WWP.DRYING.TOTAL.TOTAL</t>
  </si>
  <si>
    <t>FUEL_EMI.ktCO2.IE.WWP.WWP.DRYING.THERM.SOLIDS</t>
  </si>
  <si>
    <t>FUEL_EMI.ktCO2.IE.WWP.WWP.DRYING.THERM.LPG</t>
  </si>
  <si>
    <t>FUEL_EMI.ktCO2.IE.WWP.WWP.DRYING.THERM.DIESEL_LIQBIO</t>
  </si>
  <si>
    <t>FUEL_EMI.ktCO2.IE.WWP.WWP.DRYING.THERM.RFO</t>
  </si>
  <si>
    <t>FUEL_EMI.ktCO2.IE.WWP.WWP.DRYING.THERM.NG_BIOGAS</t>
  </si>
  <si>
    <t>FUEL_EMI.ktCO2.IE.WWP.WWP.DRYING_STEAM.TOTAL.TOTAL</t>
  </si>
  <si>
    <t>FUEL_EMI.ktCO2.IE.WWP.WWP.DRYING_STEAM.STEAM.SOLIDS</t>
  </si>
  <si>
    <t>FUEL_EMI.ktCO2.IE.WWP.WWP.DRYING_STEAM.STEAM.RFG</t>
  </si>
  <si>
    <t>FUEL_EMI.ktCO2.IE.WWP.WWP.DRYING_STEAM.STEAM.LPG</t>
  </si>
  <si>
    <t>FUEL_EMI.ktCO2.IE.WWP.WWP.DRYING_STEAM.STEAM.DIESEL_LIQBIO</t>
  </si>
  <si>
    <t>FUEL_EMI.ktCO2.IE.WWP.WWP.DRYING_STEAM.STEAM.RFO</t>
  </si>
  <si>
    <t>FUEL_EMI.ktCO2.IE.WWP.WWP.DRYING_STEAM.STEAM.OTHER</t>
  </si>
  <si>
    <t>FUEL_EMI.ktCO2.IE.WWP.WWP.DRYING_STEAM.STEAM.NG_BIOGAS</t>
  </si>
  <si>
    <t>FUEL_EMI.ktCO2.IE.WWP.WWP.DRYING_STEAM.STEAM.DERIVED</t>
  </si>
  <si>
    <t>FUEL_EMI.ktCO2.IE.WWP.WWP.DRYING_STEAM.STEAM.BIOMASS_WASTE</t>
  </si>
  <si>
    <t>FUEL_EMI.ktCO2.IE.WWP.WWP.DRYING_STEAM.STEAM.STEAM_DISTR</t>
  </si>
  <si>
    <t>FUEL_EMI.ktCO2.IE.WWP.WWP.DRYING_ELEC.ELEC.ELEC</t>
  </si>
  <si>
    <t>FUEL_EMI.ktCO2.IE.WWP.WWP.DRYING_MICROW.MICROW.ELEC</t>
  </si>
  <si>
    <t>FUEL_EMI.ktCO2.IE.WWP.WWP.FINISHING.ELEC.ELEC</t>
  </si>
  <si>
    <t>VA.Meuro2023.IE.OIS.OIS</t>
  </si>
  <si>
    <t>OUTPUT.index.IE.OIS.OIS</t>
  </si>
  <si>
    <t>CAP.index.IE.OIS.OIS</t>
  </si>
  <si>
    <t>NEWCAP.index.IE.OIS.OIS</t>
  </si>
  <si>
    <t>Energy consumption (ktoe)*</t>
  </si>
  <si>
    <t>FEC.ktoe.IE.OIS.OIS.TOTAL.TOTAL.TOTAL</t>
  </si>
  <si>
    <t>FEC.ktoe.IE.OIS.OIS.TOTAL.TOTAL.SOLIDS</t>
  </si>
  <si>
    <t>FEC.ktoe.IE.OIS.OIS.TOTAL.TOTAL.RFG</t>
  </si>
  <si>
    <t>FEC.ktoe.IE.OIS.OIS.TOTAL.TOTAL.LPG</t>
  </si>
  <si>
    <t>FEC.ktoe.IE.OIS.OIS.TOTAL.TOTAL.DIESEL</t>
  </si>
  <si>
    <t>FEC.ktoe.IE.OIS.OIS.TOTAL.TOTAL.RFO</t>
  </si>
  <si>
    <t>FEC.ktoe.IE.OIS.OIS.TOTAL.TOTAL.OTHER</t>
  </si>
  <si>
    <t>FEC.ktoe.IE.OIS.OIS.TOTAL.TOTAL.NG</t>
  </si>
  <si>
    <t>FEC.ktoe.IE.OIS.OIS.TOTAL.TOTAL.DERIVED</t>
  </si>
  <si>
    <t>FEC.ktoe.IE.OIS.OIS.TOTAL.TOTAL.BIOMASS_WASTE</t>
  </si>
  <si>
    <t>FEC.ktoe.IE.OIS.OIS.TOTAL.TOTAL.BIOGAS</t>
  </si>
  <si>
    <t>FEC.ktoe.IE.OIS.OIS.TOTAL.TOTAL.LIQBIO</t>
  </si>
  <si>
    <t>FEC.ktoe.IE.OIS.OIS.TOTAL.TOTAL.SOLAR</t>
  </si>
  <si>
    <t>FEC.ktoe.IE.OIS.OIS.TOTAL.TOTAL.GEO</t>
  </si>
  <si>
    <t>FEC.ktoe.IE.OIS.OIS.TOTAL.TOTAL.AMBIENT</t>
  </si>
  <si>
    <t>FEC.ktoe.IE.OIS.OIS.TOTAL.TOTAL.STEAM_DISTR</t>
  </si>
  <si>
    <t>FEC.ktoe.IE.OIS.OIS.TOTAL.TOTAL.ELEC</t>
  </si>
  <si>
    <t>*Energy consumption includes consumption in Mining and Quarrying and Construction sectors</t>
  </si>
  <si>
    <t>FEC.ktoe.IE.OIS.OIS.LIGHT.GENERIC.ELEC</t>
  </si>
  <si>
    <t>FEC.ktoe.IE.OIS.OIS.AIRCOMP.GENERIC.ELEC</t>
  </si>
  <si>
    <t>FEC.ktoe.IE.OIS.OIS.MOTOR.GENERIC.ELEC</t>
  </si>
  <si>
    <t>FEC.ktoe.IE.OIS.OIS.FANS.GENERIC.ELEC</t>
  </si>
  <si>
    <t>FEC.ktoe.IE.OIS.OIS.LOW_ENTH.TOTAL.TOTAL</t>
  </si>
  <si>
    <t>FEC.ktoe.IE.OIS.OIS.LOW_ENTH.THERM.DIESEL_LIQBIO</t>
  </si>
  <si>
    <t>FEC.ktoe.IE.OIS.OIS.LOW_ENTH.THERM.NG_BIOGAS</t>
  </si>
  <si>
    <t>FEC.ktoe.IE.OIS.OIS.LOW_ENTH.THERM.SOLAR_GEO</t>
  </si>
  <si>
    <t>FEC.ktoe.IE.OIS.OIS.LOW_ENTH.HP.AMBIENT</t>
  </si>
  <si>
    <t>FEC.ktoe.IE.OIS.OIS.LOW_ENTH.THERM.ELEC</t>
  </si>
  <si>
    <t>Other Industrial sectors: Steam processing</t>
  </si>
  <si>
    <t>FEC.ktoe.IE.OIS.OIS.PROCESSING.TOTAL.TOTAL</t>
  </si>
  <si>
    <t>FEC.ktoe.IE.OIS.OIS.PROCESSING.STEAM.SOLIDS</t>
  </si>
  <si>
    <t>FEC.ktoe.IE.OIS.OIS.PROCESSING.STEAM.RFG</t>
  </si>
  <si>
    <t>FEC.ktoe.IE.OIS.OIS.PROCESSING.STEAM.LPG</t>
  </si>
  <si>
    <t>FEC.ktoe.IE.OIS.OIS.PROCESSING.STEAM.DIESEL_LIQBIO</t>
  </si>
  <si>
    <t>FEC.ktoe.IE.OIS.OIS.PROCESSING.STEAM.RFO</t>
  </si>
  <si>
    <t>FEC.ktoe.IE.OIS.OIS.PROCESSING.STEAM.OTHER</t>
  </si>
  <si>
    <t>FEC.ktoe.IE.OIS.OIS.PROCESSING.STEAM.NG_BIOGAS</t>
  </si>
  <si>
    <t>FEC.ktoe.IE.OIS.OIS.PROCESSING.STEAM.DERIVED</t>
  </si>
  <si>
    <t>FEC.ktoe.IE.OIS.OIS.PROCESSING.STEAM.BIOMASS_WASTE</t>
  </si>
  <si>
    <t>FEC.ktoe.IE.OIS.OIS.PROCESSING.STEAM.STEAM_DISTR</t>
  </si>
  <si>
    <t>Other Industrial sectors: Process heating</t>
  </si>
  <si>
    <t>Other Industrial sectors: Thermal processing</t>
  </si>
  <si>
    <t>FEC.ktoe.IE.OIS.OIS.PROC_HEAT.TOTAL.TOTAL</t>
  </si>
  <si>
    <t>FEC.ktoe.IE.OIS.OIS.PROC_HEAT.THERM.SOLIDS</t>
  </si>
  <si>
    <t>FEC.ktoe.IE.OIS.OIS.PROC_HEAT.THERM.LPG</t>
  </si>
  <si>
    <t>FEC.ktoe.IE.OIS.OIS.PROC_HEAT.THERM.DIESEL_LIQBIO</t>
  </si>
  <si>
    <t>FEC.ktoe.IE.OIS.OIS.PROC_HEAT.THERM.RFO</t>
  </si>
  <si>
    <t>FEC.ktoe.IE.OIS.OIS.PROC_HEAT.THERM.NG_BIOGAS</t>
  </si>
  <si>
    <t>Other Industrial sectors: Electric processing</t>
  </si>
  <si>
    <t>FEC.ktoe.IE.OIS.OIS.PROC_HEAT_ELEC.ELEC.ELEC</t>
  </si>
  <si>
    <t>Other Industrial sectors: Drying</t>
  </si>
  <si>
    <t>Other Industries: Thermal drying</t>
  </si>
  <si>
    <t>FEC.ktoe.IE.OIS.OIS.DRYING.TOTAL.TOTAL</t>
  </si>
  <si>
    <t>FEC.ktoe.IE.OIS.OIS.DRYING.THERM.SOLIDS</t>
  </si>
  <si>
    <t>FEC.ktoe.IE.OIS.OIS.DRYING.THERM.LPG</t>
  </si>
  <si>
    <t>FEC.ktoe.IE.OIS.OIS.DRYING.THERM.DIESEL_LIQBIO</t>
  </si>
  <si>
    <t>FEC.ktoe.IE.OIS.OIS.DRYING.THERM.RFO</t>
  </si>
  <si>
    <t>FEC.ktoe.IE.OIS.OIS.DRYING.THERM.NG_BIOGAS</t>
  </si>
  <si>
    <t>Other Industries: Steam drying</t>
  </si>
  <si>
    <t>FEC.ktoe.IE.OIS.OIS.DRYING_STEAM.TOTAL.TOTAL</t>
  </si>
  <si>
    <t>FEC.ktoe.IE.OIS.OIS.DRYING_STEAM.STEAM.SOLIDS</t>
  </si>
  <si>
    <t>FEC.ktoe.IE.OIS.OIS.DRYING_STEAM.STEAM.RFG</t>
  </si>
  <si>
    <t>FEC.ktoe.IE.OIS.OIS.DRYING_STEAM.STEAM.LPG</t>
  </si>
  <si>
    <t>FEC.ktoe.IE.OIS.OIS.DRYING_STEAM.STEAM.DIESEL_LIQBIO</t>
  </si>
  <si>
    <t>FEC.ktoe.IE.OIS.OIS.DRYING_STEAM.STEAM.RFO</t>
  </si>
  <si>
    <t>FEC.ktoe.IE.OIS.OIS.DRYING_STEAM.STEAM.OTHER</t>
  </si>
  <si>
    <t>FEC.ktoe.IE.OIS.OIS.DRYING_STEAM.STEAM.NG_BIOGAS</t>
  </si>
  <si>
    <t>FEC.ktoe.IE.OIS.OIS.DRYING_STEAM.STEAM.DERIVED</t>
  </si>
  <si>
    <t>FEC.ktoe.IE.OIS.OIS.DRYING_STEAM.STEAM.BIOMASS_WASTE</t>
  </si>
  <si>
    <t>FEC.ktoe.IE.OIS.OIS.DRYING_STEAM.STEAM.STEAM_DISTR</t>
  </si>
  <si>
    <t>Other Industries: Electric drying</t>
  </si>
  <si>
    <t>FEC.ktoe.IE.OIS.OIS.DRYING_ELEC.ELEC.ELEC</t>
  </si>
  <si>
    <t>Other Industrial sectors: Process Cooling</t>
  </si>
  <si>
    <t>Other Industries: Thermal cooling</t>
  </si>
  <si>
    <t>FEC.ktoe.IE.OIS.OIS.PROC_COOL_THERM.THERM.NG_BIOGAS</t>
  </si>
  <si>
    <t>Other Industries: Steam cooling</t>
  </si>
  <si>
    <t>FEC.ktoe.IE.OIS.OIS.PROC_COOL_STEAM.TOTAL.TOTAL</t>
  </si>
  <si>
    <t>FEC.ktoe.IE.OIS.OIS.PROC_COOL_STEAM.STEAM.SOLIDS</t>
  </si>
  <si>
    <t>FEC.ktoe.IE.OIS.OIS.PROC_COOL_STEAM.STEAM.RFG</t>
  </si>
  <si>
    <t>FEC.ktoe.IE.OIS.OIS.PROC_COOL_STEAM.STEAM.LPG</t>
  </si>
  <si>
    <t>FEC.ktoe.IE.OIS.OIS.PROC_COOL_STEAM.STEAM.DIESEL_LIQBIO</t>
  </si>
  <si>
    <t>FEC.ktoe.IE.OIS.OIS.PROC_COOL_STEAM.STEAM.RFO</t>
  </si>
  <si>
    <t>FEC.ktoe.IE.OIS.OIS.PROC_COOL_STEAM.STEAM.OTHER</t>
  </si>
  <si>
    <t>FEC.ktoe.IE.OIS.OIS.PROC_COOL_STEAM.STEAM.NG_BIOGAS</t>
  </si>
  <si>
    <t>FEC.ktoe.IE.OIS.OIS.PROC_COOL_STEAM.STEAM.DERIVED</t>
  </si>
  <si>
    <t>FEC.ktoe.IE.OIS.OIS.PROC_COOL_STEAM.STEAM.BIOMASS_WASTE</t>
  </si>
  <si>
    <t>FEC.ktoe.IE.OIS.OIS.PROC_COOL_STEAM.STEAM.STEAM_DISTR</t>
  </si>
  <si>
    <t>Other Industries: Electric cooling</t>
  </si>
  <si>
    <t>FEC.ktoe.IE.OIS.OIS.PROC_COOL_ELEC.ELEC.ELEC</t>
  </si>
  <si>
    <t>Other Industrial sectors: Diesel motors (incl. biofuels)</t>
  </si>
  <si>
    <t>FEC.ktoe.IE.OIS.OIS.MOTOR.MECH.DIESEL_LIQBIO</t>
  </si>
  <si>
    <t>Other Industrial sectors: Electric machinery</t>
  </si>
  <si>
    <t>FEC.ktoe.IE.OIS.OIS.GENERIC.MECH.ELEC</t>
  </si>
  <si>
    <t>Other Industrial sectors: Diesel motors</t>
  </si>
  <si>
    <t>UED.ktoe.IE.OIS.OIS.TOTAL.TOTAL.TOTAL</t>
  </si>
  <si>
    <t>UED.ktoe.IE.OIS.OIS.LIGHT.GENERIC.ELEC</t>
  </si>
  <si>
    <t>UED.ktoe.IE.OIS.OIS.AIRCOMP.GENERIC.ELEC</t>
  </si>
  <si>
    <t>UED.ktoe.IE.OIS.OIS.MOTOR.GENERIC.ELEC</t>
  </si>
  <si>
    <t>UED.ktoe.IE.OIS.OIS.FANS.GENERIC.ELEC</t>
  </si>
  <si>
    <t>UED.ktoe.IE.OIS.OIS.LOW_ENTH.TOTAL.TOTAL</t>
  </si>
  <si>
    <t>UED.ktoe.IE.OIS.OIS.LOW_ENTH.THERM.DIESEL_LIQBIO</t>
  </si>
  <si>
    <t>UED.ktoe.IE.OIS.OIS.LOW_ENTH.THERM.NG_BIOGAS</t>
  </si>
  <si>
    <t>UED.ktoe.IE.OIS.OIS.LOW_ENTH.THERM.SOLAR_GEO</t>
  </si>
  <si>
    <t>UED.ktoe.IE.OIS.OIS.LOW_ENTH.HP.AMBIENT</t>
  </si>
  <si>
    <t>UED.ktoe.IE.OIS.OIS.LOW_ENTH.THERM.ELEC</t>
  </si>
  <si>
    <t>UED.ktoe.IE.OIS.OIS.PROCESSING.TOTAL.TOTAL</t>
  </si>
  <si>
    <t>UED.ktoe.IE.OIS.OIS.PROCESSING.STEAM.SOLIDS</t>
  </si>
  <si>
    <t>UED.ktoe.IE.OIS.OIS.PROCESSING.STEAM.RFG</t>
  </si>
  <si>
    <t>UED.ktoe.IE.OIS.OIS.PROCESSING.STEAM.LPG</t>
  </si>
  <si>
    <t>UED.ktoe.IE.OIS.OIS.PROCESSING.STEAM.DIESEL_LIQBIO</t>
  </si>
  <si>
    <t>UED.ktoe.IE.OIS.OIS.PROCESSING.STEAM.RFO</t>
  </si>
  <si>
    <t>UED.ktoe.IE.OIS.OIS.PROCESSING.STEAM.OTHER</t>
  </si>
  <si>
    <t>UED.ktoe.IE.OIS.OIS.PROCESSING.STEAM.NG_BIOGAS</t>
  </si>
  <si>
    <t>UED.ktoe.IE.OIS.OIS.PROCESSING.STEAM.DERIVED</t>
  </si>
  <si>
    <t>UED.ktoe.IE.OIS.OIS.PROCESSING.STEAM.BIOMASS_WASTE</t>
  </si>
  <si>
    <t>UED.ktoe.IE.OIS.OIS.PROCESSING.STEAM.STEAM_DISTR</t>
  </si>
  <si>
    <t>UED.ktoe.IE.OIS.OIS.PROC_HEAT.TOTAL.TOTAL</t>
  </si>
  <si>
    <t>UED.ktoe.IE.OIS.OIS.PROC_HEAT.THERM.SOLIDS</t>
  </si>
  <si>
    <t>UED.ktoe.IE.OIS.OIS.PROC_HEAT.THERM.LPG</t>
  </si>
  <si>
    <t>UED.ktoe.IE.OIS.OIS.PROC_HEAT.THERM.DIESEL_LIQBIO</t>
  </si>
  <si>
    <t>UED.ktoe.IE.OIS.OIS.PROC_HEAT.THERM.RFO</t>
  </si>
  <si>
    <t>UED.ktoe.IE.OIS.OIS.PROC_HEAT.THERM.NG_BIOGAS</t>
  </si>
  <si>
    <t>UED.ktoe.IE.OIS.OIS.PROC_HEAT_ELEC.ELEC.ELEC</t>
  </si>
  <si>
    <t>UED.ktoe.IE.OIS.OIS.DRYING.TOTAL.TOTAL</t>
  </si>
  <si>
    <t>UED.ktoe.IE.OIS.OIS.DRYING.THERM.SOLIDS</t>
  </si>
  <si>
    <t>UED.ktoe.IE.OIS.OIS.DRYING.THERM.LPG</t>
  </si>
  <si>
    <t>UED.ktoe.IE.OIS.OIS.DRYING.THERM.DIESEL_LIQBIO</t>
  </si>
  <si>
    <t>UED.ktoe.IE.OIS.OIS.DRYING.THERM.RFO</t>
  </si>
  <si>
    <t>UED.ktoe.IE.OIS.OIS.DRYING.THERM.NG_BIOGAS</t>
  </si>
  <si>
    <t>UED.ktoe.IE.OIS.OIS.DRYING_STEAM.TOTAL.TOTAL</t>
  </si>
  <si>
    <t>UED.ktoe.IE.OIS.OIS.DRYING_STEAM.STEAM.SOLIDS</t>
  </si>
  <si>
    <t>UED.ktoe.IE.OIS.OIS.DRYING_STEAM.STEAM.RFG</t>
  </si>
  <si>
    <t>UED.ktoe.IE.OIS.OIS.DRYING_STEAM.STEAM.LPG</t>
  </si>
  <si>
    <t>UED.ktoe.IE.OIS.OIS.DRYING_STEAM.STEAM.DIESEL_LIQBIO</t>
  </si>
  <si>
    <t>UED.ktoe.IE.OIS.OIS.DRYING_STEAM.STEAM.RFO</t>
  </si>
  <si>
    <t>UED.ktoe.IE.OIS.OIS.DRYING_STEAM.STEAM.OTHER</t>
  </si>
  <si>
    <t>UED.ktoe.IE.OIS.OIS.DRYING_STEAM.STEAM.NG_BIOGAS</t>
  </si>
  <si>
    <t>UED.ktoe.IE.OIS.OIS.DRYING_STEAM.STEAM.DERIVED</t>
  </si>
  <si>
    <t>UED.ktoe.IE.OIS.OIS.DRYING_STEAM.STEAM.BIOMASS_WASTE</t>
  </si>
  <si>
    <t>UED.ktoe.IE.OIS.OIS.DRYING_STEAM.STEAM.STEAM_DISTR</t>
  </si>
  <si>
    <t>UED.ktoe.IE.OIS.OIS.DRYING_ELEC.ELEC.ELEC</t>
  </si>
  <si>
    <t>UED.ktoe.IE.OIS.OIS.PROC_COOL_THERM.THERM.NG_BIOGAS</t>
  </si>
  <si>
    <t>UED.ktoe.IE.OIS.OIS.PROC_COOL_STEAM.TOTAL.TOTAL</t>
  </si>
  <si>
    <t>UED.ktoe.IE.OIS.OIS.PROC_COOL_STEAM.STEAM.SOLIDS</t>
  </si>
  <si>
    <t>UED.ktoe.IE.OIS.OIS.PROC_COOL_STEAM.STEAM.RFG</t>
  </si>
  <si>
    <t>UED.ktoe.IE.OIS.OIS.PROC_COOL_STEAM.STEAM.LPG</t>
  </si>
  <si>
    <t>UED.ktoe.IE.OIS.OIS.PROC_COOL_STEAM.STEAM.DIESEL_LIQBIO</t>
  </si>
  <si>
    <t>UED.ktoe.IE.OIS.OIS.PROC_COOL_STEAM.STEAM.RFO</t>
  </si>
  <si>
    <t>UED.ktoe.IE.OIS.OIS.PROC_COOL_STEAM.STEAM.OTHER</t>
  </si>
  <si>
    <t>UED.ktoe.IE.OIS.OIS.PROC_COOL_STEAM.STEAM.NG_BIOGAS</t>
  </si>
  <si>
    <t>UED.ktoe.IE.OIS.OIS.PROC_COOL_STEAM.STEAM.DERIVED</t>
  </si>
  <si>
    <t>UED.ktoe.IE.OIS.OIS.PROC_COOL_STEAM.STEAM.BIOMASS_WASTE</t>
  </si>
  <si>
    <t>UED.ktoe.IE.OIS.OIS.PROC_COOL_STEAM.STEAM.STEAM_DISTR</t>
  </si>
  <si>
    <t>UED.ktoe.IE.OIS.OIS.PROC_COOL_ELEC.ELEC.ELEC</t>
  </si>
  <si>
    <t>UED.ktoe.IE.OIS.OIS.MOTOR.MECH.DIESEL_LIQBIO</t>
  </si>
  <si>
    <t>UED.ktoe.IE.OIS.OIS.GENERIC.MECH.ELEC</t>
  </si>
  <si>
    <t>FUEL_EMI.ktCO2.IE.OIS.OIS.TOTAL.TOTAL.TOTAL</t>
  </si>
  <si>
    <t>FUEL_EMI.ktCO2.IE.OIS.OIS.LIGHT.GENERIC.ELEC</t>
  </si>
  <si>
    <t>FUEL_EMI.ktCO2.IE.OIS.OIS.AIRCOMP.GENERIC.ELEC</t>
  </si>
  <si>
    <t>FUEL_EMI.ktCO2.IE.OIS.OIS.MOTOR.GENERIC.ELEC</t>
  </si>
  <si>
    <t>FUEL_EMI.ktCO2.IE.OIS.OIS.FANS.GENERIC.ELEC</t>
  </si>
  <si>
    <t>FUEL_EMI.ktCO2.IE.OIS.OIS.LOW_ENTH.TOTAL.TOTAL</t>
  </si>
  <si>
    <t>FUEL_EMI.ktCO2.IE.OIS.OIS.LOW_ENTH.THERM.DIESEL_LIQBIO</t>
  </si>
  <si>
    <t>FUEL_EMI.ktCO2.IE.OIS.OIS.LOW_ENTH.THERM.NG_BIOGAS</t>
  </si>
  <si>
    <t>FUEL_EMI.ktCO2.IE.OIS.OIS.LOW_ENTH.THERM.SOLAR_GEO</t>
  </si>
  <si>
    <t>FUEL_EMI.ktCO2.IE.OIS.OIS.LOW_ENTH.HP.AMBIENT</t>
  </si>
  <si>
    <t>FUEL_EMI.ktCO2.IE.OIS.OIS.LOW_ENTH.THERM.ELEC</t>
  </si>
  <si>
    <t>FUEL_EMI.ktCO2.IE.OIS.OIS.PROCESSING.TOTAL.TOTAL</t>
  </si>
  <si>
    <t>FUEL_EMI.ktCO2.IE.OIS.OIS.PROCESSING.STEAM.SOLIDS</t>
  </si>
  <si>
    <t>FUEL_EMI.ktCO2.IE.OIS.OIS.PROCESSING.STEAM.RFG</t>
  </si>
  <si>
    <t>FUEL_EMI.ktCO2.IE.OIS.OIS.PROCESSING.STEAM.LPG</t>
  </si>
  <si>
    <t>FUEL_EMI.ktCO2.IE.OIS.OIS.PROCESSING.STEAM.DIESEL_LIQBIO</t>
  </si>
  <si>
    <t>FUEL_EMI.ktCO2.IE.OIS.OIS.PROCESSING.STEAM.RFO</t>
  </si>
  <si>
    <t>FUEL_EMI.ktCO2.IE.OIS.OIS.PROCESSING.STEAM.OTHER</t>
  </si>
  <si>
    <t>FUEL_EMI.ktCO2.IE.OIS.OIS.PROCESSING.STEAM.NG_BIOGAS</t>
  </si>
  <si>
    <t>FUEL_EMI.ktCO2.IE.OIS.OIS.PROCESSING.STEAM.DERIVED</t>
  </si>
  <si>
    <t>FUEL_EMI.ktCO2.IE.OIS.OIS.PROCESSING.STEAM.BIOMASS_WASTE</t>
  </si>
  <si>
    <t>FUEL_EMI.ktCO2.IE.OIS.OIS.PROCESSING.STEAM.STEAM_DISTR</t>
  </si>
  <si>
    <t>FUEL_EMI.ktCO2.IE.OIS.OIS.PROC_HEAT.TOTAL.TOTAL</t>
  </si>
  <si>
    <t>FUEL_EMI.ktCO2.IE.OIS.OIS.PROC_HEAT.THERM.SOLIDS</t>
  </si>
  <si>
    <t>FUEL_EMI.ktCO2.IE.OIS.OIS.PROC_HEAT.THERM.LPG</t>
  </si>
  <si>
    <t>FUEL_EMI.ktCO2.IE.OIS.OIS.PROC_HEAT.THERM.DIESEL_LIQBIO</t>
  </si>
  <si>
    <t>FUEL_EMI.ktCO2.IE.OIS.OIS.PROC_HEAT.THERM.RFO</t>
  </si>
  <si>
    <t>FUEL_EMI.ktCO2.IE.OIS.OIS.PROC_HEAT.THERM.NG_BIOGAS</t>
  </si>
  <si>
    <t>FUEL_EMI.ktCO2.IE.OIS.OIS.PROC_HEAT_ELEC.ELEC.ELEC</t>
  </si>
  <si>
    <t>FUEL_EMI.ktCO2.IE.OIS.OIS.DRYING.TOTAL.TOTAL</t>
  </si>
  <si>
    <t>FUEL_EMI.ktCO2.IE.OIS.OIS.DRYING.THERM.SOLIDS</t>
  </si>
  <si>
    <t>FUEL_EMI.ktCO2.IE.OIS.OIS.DRYING.THERM.LPG</t>
  </si>
  <si>
    <t>FUEL_EMI.ktCO2.IE.OIS.OIS.DRYING.THERM.DIESEL_LIQBIO</t>
  </si>
  <si>
    <t>FUEL_EMI.ktCO2.IE.OIS.OIS.DRYING.THERM.RFO</t>
  </si>
  <si>
    <t>FUEL_EMI.ktCO2.IE.OIS.OIS.DRYING.THERM.NG_BIOGAS</t>
  </si>
  <si>
    <t>FUEL_EMI.ktCO2.IE.OIS.OIS.DRYING_STEAM.TOTAL.TOTAL</t>
  </si>
  <si>
    <t>FUEL_EMI.ktCO2.IE.OIS.OIS.DRYING_STEAM.STEAM.SOLIDS</t>
  </si>
  <si>
    <t>FUEL_EMI.ktCO2.IE.OIS.OIS.DRYING_STEAM.STEAM.RFG</t>
  </si>
  <si>
    <t>FUEL_EMI.ktCO2.IE.OIS.OIS.DRYING_STEAM.STEAM.LPG</t>
  </si>
  <si>
    <t>FUEL_EMI.ktCO2.IE.OIS.OIS.DRYING_STEAM.STEAM.DIESEL_LIQBIO</t>
  </si>
  <si>
    <t>FUEL_EMI.ktCO2.IE.OIS.OIS.DRYING_STEAM.STEAM.RFO</t>
  </si>
  <si>
    <t>FUEL_EMI.ktCO2.IE.OIS.OIS.DRYING_STEAM.STEAM.OTHER</t>
  </si>
  <si>
    <t>FUEL_EMI.ktCO2.IE.OIS.OIS.DRYING_STEAM.STEAM.NG_BIOGAS</t>
  </si>
  <si>
    <t>FUEL_EMI.ktCO2.IE.OIS.OIS.DRYING_STEAM.STEAM.DERIVED</t>
  </si>
  <si>
    <t>FUEL_EMI.ktCO2.IE.OIS.OIS.DRYING_STEAM.STEAM.BIOMASS_WASTE</t>
  </si>
  <si>
    <t>FUEL_EMI.ktCO2.IE.OIS.OIS.DRYING_STEAM.STEAM.STEAM_DISTR</t>
  </si>
  <si>
    <t>FUEL_EMI.ktCO2.IE.OIS.OIS.DRYING_ELEC.ELEC.ELEC</t>
  </si>
  <si>
    <t>FUEL_EMI.ktCO2.IE.OIS.OIS.PROC_COOL_THERM.THERM.NG_BIOGAS</t>
  </si>
  <si>
    <t>FUEL_EMI.ktCO2.IE.OIS.OIS.PROC_COOL_STEAM.TOTAL.TOTAL</t>
  </si>
  <si>
    <t>FUEL_EMI.ktCO2.IE.OIS.OIS.PROC_COOL_STEAM.STEAM.SOLIDS</t>
  </si>
  <si>
    <t>FUEL_EMI.ktCO2.IE.OIS.OIS.PROC_COOL_STEAM.STEAM.RFG</t>
  </si>
  <si>
    <t>FUEL_EMI.ktCO2.IE.OIS.OIS.PROC_COOL_STEAM.STEAM.LPG</t>
  </si>
  <si>
    <t>FUEL_EMI.ktCO2.IE.OIS.OIS.PROC_COOL_STEAM.STEAM.DIESEL_LIQBIO</t>
  </si>
  <si>
    <t>FUEL_EMI.ktCO2.IE.OIS.OIS.PROC_COOL_STEAM.STEAM.RFO</t>
  </si>
  <si>
    <t>FUEL_EMI.ktCO2.IE.OIS.OIS.PROC_COOL_STEAM.STEAM.OTHER</t>
  </si>
  <si>
    <t>FUEL_EMI.ktCO2.IE.OIS.OIS.PROC_COOL_STEAM.STEAM.NG_BIOGAS</t>
  </si>
  <si>
    <t>FUEL_EMI.ktCO2.IE.OIS.OIS.PROC_COOL_STEAM.STEAM.DERIVED</t>
  </si>
  <si>
    <t>FUEL_EMI.ktCO2.IE.OIS.OIS.PROC_COOL_STEAM.STEAM.BIOMASS_WASTE</t>
  </si>
  <si>
    <t>FUEL_EMI.ktCO2.IE.OIS.OIS.PROC_COOL_STEAM.STEAM.STEAM_DISTR</t>
  </si>
  <si>
    <t>FUEL_EMI.ktCO2.IE.OIS.OIS.PROC_COOL_ELEC.ELEC.ELEC</t>
  </si>
  <si>
    <t>FUEL_EMI.ktCO2.IE.OIS.OIS.MOTOR.MECH.DIESEL_LIQBIO</t>
  </si>
  <si>
    <t>FUEL_EMI.ktCO2.IE.OIS.OIS.GENERIC.MECH.ELEC</t>
  </si>
  <si>
    <t>Ireland</t>
  </si>
  <si>
    <t>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</si>
</sst>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;\-#,##0.00;&quot;-&quot;"/>
    <numFmt numFmtId="168" formatCode="#,##0.0"/>
    <numFmt numFmtId="169" formatCode="0.00%;\-0.00%;&quot;-&quot;"/>
    <numFmt numFmtId="170" formatCode="0.0"/>
    <numFmt numFmtId="171" formatCode="#,##0.0;\-#,##0.0;&quot;&quot;"/>
    <numFmt numFmtId="172" formatCode="0.000"/>
    <numFmt numFmtId="173" formatCode="#,##0;\-#,##0;&quot;-&quot;"/>
    <numFmt numFmtId="174" formatCode="#,##0.000"/>
    <numFmt numFmtId="175" formatCode="0.00000"/>
    <numFmt numFmtId="176" formatCode="#,##0.000000"/>
    <numFmt numFmtId="177" formatCode="mmmm\ yyyy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color rgb="FFC00000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3" tint="-0.499984740745262"/>
      <name val="Calibri"/>
      <family val="2"/>
      <scheme val="minor"/>
    </font>
    <font>
      <sz val="8"/>
      <color theme="9" tint="-0.49998474074526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i/>
      <sz val="8"/>
      <color rgb="FF00143C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10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963732"/>
      <name val="Calibri"/>
      <family val="2"/>
      <scheme val="minor"/>
    </font>
    <font>
      <sz val="8"/>
      <color rgb="FFE1690A"/>
      <name val="Calibri"/>
      <family val="2"/>
      <scheme val="minor"/>
    </font>
    <font>
      <i/>
      <sz val="8"/>
      <name val="Calibri"/>
      <family val="2"/>
      <scheme val="minor"/>
    </font>
    <font>
      <sz val="8"/>
      <color rgb="FF964605"/>
      <name val="Calibri"/>
      <family val="2"/>
      <scheme val="minor"/>
    </font>
    <font>
      <i/>
      <sz val="8"/>
      <color rgb="FF964605"/>
      <name val="Calibri"/>
      <family val="2"/>
      <scheme val="minor"/>
    </font>
    <font>
      <i/>
      <sz val="8"/>
      <color rgb="FF963732"/>
      <name val="Calibri"/>
      <family val="2"/>
      <scheme val="minor"/>
    </font>
    <font>
      <sz val="8"/>
      <color rgb="FF00B050"/>
      <name val="Calibri"/>
      <family val="2"/>
      <scheme val="minor"/>
    </font>
    <font>
      <sz val="8"/>
      <color rgb="FFDC9696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</borders>
  <cellStyleXfs count="9">
    <xf numFmtId="0" fontId="0" fillId="0" borderId="0"/>
    <xf numFmtId="9" fontId="1" fillId="0" borderId="0"/>
    <xf numFmtId="0" fontId="3" fillId="0" borderId="0"/>
    <xf numFmtId="164" fontId="1" fillId="0" borderId="0"/>
    <xf numFmtId="0" fontId="8" fillId="0" borderId="0"/>
    <xf numFmtId="0" fontId="9" fillId="0" borderId="0"/>
    <xf numFmtId="9" fontId="8" fillId="0" borderId="0"/>
    <xf numFmtId="9" fontId="9" fillId="0" borderId="0"/>
    <xf numFmtId="0" fontId="1" fillId="0" borderId="0"/>
  </cellStyleXfs>
  <cellXfs count="361">
    <xf numFmtId="0" fontId="0" fillId="0" borderId="0" xfId="0"/>
    <xf numFmtId="0" fontId="10" fillId="2" borderId="0" xfId="4" applyFont="1" applyFill="1" applyAlignment="1">
      <alignment vertical="center"/>
    </xf>
    <xf numFmtId="0" fontId="10" fillId="2" borderId="0" xfId="4" applyFont="1" applyFill="1" applyAlignment="1">
      <alignment horizontal="left" vertical="center" indent="3"/>
    </xf>
    <xf numFmtId="0" fontId="15" fillId="2" borderId="0" xfId="4" applyFont="1" applyFill="1" applyAlignment="1">
      <alignment horizontal="right" vertical="center"/>
    </xf>
    <xf numFmtId="0" fontId="10" fillId="2" borderId="0" xfId="4" applyFont="1" applyFill="1" applyAlignment="1">
      <alignment horizontal="left" vertical="center" indent="1"/>
    </xf>
    <xf numFmtId="10" fontId="14" fillId="2" borderId="0" xfId="4" applyNumberFormat="1" applyFont="1" applyFill="1" applyAlignment="1">
      <alignment vertical="center"/>
    </xf>
    <xf numFmtId="0" fontId="11" fillId="2" borderId="0" xfId="4" applyFont="1" applyFill="1" applyAlignment="1">
      <alignment vertical="center"/>
    </xf>
    <xf numFmtId="10" fontId="10" fillId="2" borderId="0" xfId="4" applyNumberFormat="1" applyFont="1" applyFill="1" applyAlignment="1">
      <alignment vertical="center"/>
    </xf>
    <xf numFmtId="0" fontId="15" fillId="2" borderId="0" xfId="4" applyFont="1" applyFill="1" applyAlignment="1">
      <alignment vertical="center"/>
    </xf>
    <xf numFmtId="0" fontId="18" fillId="3" borderId="2" xfId="4" applyFont="1" applyFill="1" applyBorder="1" applyAlignment="1">
      <alignment horizontal="left" vertical="center"/>
    </xf>
    <xf numFmtId="1" fontId="19" fillId="3" borderId="2" xfId="4" applyNumberFormat="1" applyFont="1" applyFill="1" applyBorder="1" applyAlignment="1">
      <alignment horizontal="center" vertical="center"/>
    </xf>
    <xf numFmtId="0" fontId="10" fillId="2" borderId="0" xfId="4" applyFont="1" applyFill="1" applyAlignment="1">
      <alignment horizontal="left" vertical="center" indent="4"/>
    </xf>
    <xf numFmtId="0" fontId="20" fillId="2" borderId="0" xfId="4" applyFont="1" applyFill="1" applyAlignment="1">
      <alignment horizontal="left" vertical="center" indent="1"/>
    </xf>
    <xf numFmtId="0" fontId="20" fillId="2" borderId="4" xfId="4" applyFont="1" applyFill="1" applyBorder="1" applyAlignment="1">
      <alignment horizontal="left" vertical="center" indent="1"/>
    </xf>
    <xf numFmtId="0" fontId="20" fillId="2" borderId="0" xfId="4" applyFont="1" applyFill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1"/>
    </xf>
    <xf numFmtId="0" fontId="20" fillId="2" borderId="1" xfId="4" applyFont="1" applyFill="1" applyBorder="1" applyAlignment="1">
      <alignment horizontal="left" vertical="center" indent="1"/>
    </xf>
    <xf numFmtId="0" fontId="20" fillId="2" borderId="7" xfId="4" applyFont="1" applyFill="1" applyBorder="1" applyAlignment="1">
      <alignment horizontal="left" vertical="center" indent="2"/>
    </xf>
    <xf numFmtId="0" fontId="20" fillId="2" borderId="0" xfId="4" applyFont="1" applyFill="1" applyAlignment="1">
      <alignment horizontal="left" vertical="center" indent="3"/>
    </xf>
    <xf numFmtId="0" fontId="20" fillId="2" borderId="4" xfId="4" applyFont="1" applyFill="1" applyBorder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2"/>
    </xf>
    <xf numFmtId="0" fontId="20" fillId="2" borderId="1" xfId="4" applyFont="1" applyFill="1" applyBorder="1" applyAlignment="1">
      <alignment horizontal="left" vertical="center" indent="2"/>
    </xf>
    <xf numFmtId="0" fontId="21" fillId="2" borderId="6" xfId="4" applyFont="1" applyFill="1" applyBorder="1" applyAlignment="1">
      <alignment horizontal="left" vertical="center" indent="4"/>
    </xf>
    <xf numFmtId="0" fontId="21" fillId="2" borderId="5" xfId="4" applyFont="1" applyFill="1" applyBorder="1" applyAlignment="1">
      <alignment horizontal="left" vertical="center" indent="4"/>
    </xf>
    <xf numFmtId="0" fontId="20" fillId="2" borderId="9" xfId="4" applyFont="1" applyFill="1" applyBorder="1" applyAlignment="1">
      <alignment horizontal="left" vertical="center" indent="2"/>
    </xf>
    <xf numFmtId="0" fontId="20" fillId="2" borderId="7" xfId="4" applyFont="1" applyFill="1" applyBorder="1" applyAlignment="1">
      <alignment horizontal="left" vertical="center" indent="1"/>
    </xf>
    <xf numFmtId="0" fontId="21" fillId="2" borderId="6" xfId="4" applyFont="1" applyFill="1" applyBorder="1" applyAlignment="1">
      <alignment horizontal="left" vertical="center" indent="3"/>
    </xf>
    <xf numFmtId="0" fontId="21" fillId="2" borderId="5" xfId="4" applyFont="1" applyFill="1" applyBorder="1" applyAlignment="1">
      <alignment horizontal="left" vertical="center" indent="3"/>
    </xf>
    <xf numFmtId="0" fontId="20" fillId="2" borderId="8" xfId="4" applyFont="1" applyFill="1" applyBorder="1" applyAlignment="1">
      <alignment horizontal="left" vertical="center" indent="1"/>
    </xf>
    <xf numFmtId="0" fontId="24" fillId="2" borderId="2" xfId="4" applyFont="1" applyFill="1" applyBorder="1" applyAlignment="1">
      <alignment horizontal="left" vertical="center" indent="1"/>
    </xf>
    <xf numFmtId="0" fontId="22" fillId="4" borderId="2" xfId="4" applyFont="1" applyFill="1" applyBorder="1" applyAlignment="1">
      <alignment horizontal="left" vertical="center"/>
    </xf>
    <xf numFmtId="0" fontId="24" fillId="5" borderId="2" xfId="4" applyFont="1" applyFill="1" applyBorder="1" applyAlignment="1">
      <alignment horizontal="left" vertical="center" indent="1"/>
    </xf>
    <xf numFmtId="0" fontId="26" fillId="4" borderId="2" xfId="4" applyFont="1" applyFill="1" applyBorder="1" applyAlignment="1">
      <alignment horizontal="left" vertical="center"/>
    </xf>
    <xf numFmtId="0" fontId="27" fillId="4" borderId="2" xfId="4" applyFont="1" applyFill="1" applyBorder="1" applyAlignment="1">
      <alignment vertical="center"/>
    </xf>
    <xf numFmtId="0" fontId="28" fillId="5" borderId="2" xfId="4" applyFont="1" applyFill="1" applyBorder="1" applyAlignment="1">
      <alignment horizontal="left" vertical="center" indent="1"/>
    </xf>
    <xf numFmtId="0" fontId="30" fillId="5" borderId="2" xfId="4" applyFont="1" applyFill="1" applyBorder="1" applyAlignment="1">
      <alignment horizontal="left" vertical="center" indent="1"/>
    </xf>
    <xf numFmtId="0" fontId="31" fillId="2" borderId="2" xfId="4" applyFont="1" applyFill="1" applyBorder="1" applyAlignment="1">
      <alignment horizontal="left" vertical="center" indent="2"/>
    </xf>
    <xf numFmtId="0" fontId="32" fillId="2" borderId="0" xfId="4" applyFont="1" applyFill="1" applyAlignment="1">
      <alignment horizontal="left" vertical="center" indent="3"/>
    </xf>
    <xf numFmtId="0" fontId="32" fillId="2" borderId="1" xfId="4" applyFont="1" applyFill="1" applyBorder="1" applyAlignment="1">
      <alignment horizontal="left" vertical="center" indent="3"/>
    </xf>
    <xf numFmtId="0" fontId="33" fillId="2" borderId="2" xfId="4" applyFont="1" applyFill="1" applyBorder="1" applyAlignment="1">
      <alignment horizontal="left" vertical="center" indent="2"/>
    </xf>
    <xf numFmtId="0" fontId="33" fillId="2" borderId="9" xfId="4" applyFont="1" applyFill="1" applyBorder="1" applyAlignment="1">
      <alignment horizontal="left" vertical="center" indent="2"/>
    </xf>
    <xf numFmtId="0" fontId="33" fillId="2" borderId="1" xfId="4" applyFont="1" applyFill="1" applyBorder="1" applyAlignment="1">
      <alignment horizontal="left" vertical="center" indent="2"/>
    </xf>
    <xf numFmtId="0" fontId="34" fillId="2" borderId="2" xfId="4" applyFont="1" applyFill="1" applyBorder="1" applyAlignment="1">
      <alignment horizontal="left" vertical="center" indent="2"/>
    </xf>
    <xf numFmtId="0" fontId="34" fillId="2" borderId="9" xfId="4" applyFont="1" applyFill="1" applyBorder="1" applyAlignment="1">
      <alignment horizontal="left" vertical="center" indent="3"/>
    </xf>
    <xf numFmtId="0" fontId="34" fillId="2" borderId="0" xfId="4" applyFont="1" applyFill="1" applyAlignment="1">
      <alignment horizontal="left" vertical="center" indent="3"/>
    </xf>
    <xf numFmtId="0" fontId="34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3"/>
    </xf>
    <xf numFmtId="0" fontId="20" fillId="2" borderId="1" xfId="4" applyFont="1" applyFill="1" applyBorder="1" applyAlignment="1">
      <alignment horizontal="left" vertical="center" indent="3"/>
    </xf>
    <xf numFmtId="0" fontId="0" fillId="2" borderId="0" xfId="0" applyFill="1"/>
    <xf numFmtId="0" fontId="34" fillId="2" borderId="1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2"/>
    </xf>
    <xf numFmtId="0" fontId="34" fillId="2" borderId="1" xfId="4" applyFont="1" applyFill="1" applyBorder="1" applyAlignment="1">
      <alignment horizontal="left" vertical="center" indent="2"/>
    </xf>
    <xf numFmtId="0" fontId="16" fillId="2" borderId="0" xfId="4" applyFont="1" applyFill="1" applyAlignment="1">
      <alignment horizontal="left" vertical="center" indent="3"/>
    </xf>
    <xf numFmtId="0" fontId="13" fillId="2" borderId="0" xfId="4" applyFont="1" applyFill="1" applyAlignment="1">
      <alignment horizontal="left" vertical="center" indent="3"/>
    </xf>
    <xf numFmtId="0" fontId="31" fillId="2" borderId="9" xfId="4" applyFont="1" applyFill="1" applyBorder="1" applyAlignment="1">
      <alignment horizontal="left" vertical="center" indent="2"/>
    </xf>
    <xf numFmtId="0" fontId="31" fillId="2" borderId="10" xfId="4" applyFont="1" applyFill="1" applyBorder="1" applyAlignment="1">
      <alignment horizontal="left" vertical="center" indent="2"/>
    </xf>
    <xf numFmtId="0" fontId="33" fillId="2" borderId="4" xfId="4" applyFont="1" applyFill="1" applyBorder="1" applyAlignment="1">
      <alignment horizontal="left" vertical="center" indent="2"/>
    </xf>
    <xf numFmtId="0" fontId="14" fillId="2" borderId="0" xfId="4" applyFont="1" applyFill="1" applyAlignment="1">
      <alignment horizontal="left" vertical="center" indent="3"/>
    </xf>
    <xf numFmtId="0" fontId="20" fillId="2" borderId="0" xfId="4" applyFont="1" applyFill="1" applyAlignment="1">
      <alignment horizontal="left" vertical="center" indent="4"/>
    </xf>
    <xf numFmtId="0" fontId="37" fillId="2" borderId="0" xfId="4" applyFont="1" applyFill="1" applyAlignment="1">
      <alignment horizontal="left" vertical="center" indent="3"/>
    </xf>
    <xf numFmtId="0" fontId="37" fillId="2" borderId="1" xfId="4" applyFont="1" applyFill="1" applyBorder="1" applyAlignment="1">
      <alignment horizontal="left" vertical="center" indent="3"/>
    </xf>
    <xf numFmtId="0" fontId="38" fillId="2" borderId="0" xfId="4" applyFont="1" applyFill="1" applyAlignment="1">
      <alignment horizontal="left" vertical="center" indent="3"/>
    </xf>
    <xf numFmtId="0" fontId="38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4"/>
    </xf>
    <xf numFmtId="0" fontId="19" fillId="3" borderId="2" xfId="4" applyFont="1" applyFill="1" applyBorder="1" applyAlignment="1">
      <alignment horizontal="center" vertical="center" shrinkToFit="1"/>
    </xf>
    <xf numFmtId="0" fontId="10" fillId="2" borderId="0" xfId="4" applyFont="1" applyFill="1" applyAlignment="1">
      <alignment vertical="center" shrinkToFit="1"/>
    </xf>
    <xf numFmtId="0" fontId="31" fillId="2" borderId="9" xfId="4" applyFont="1" applyFill="1" applyBorder="1" applyAlignment="1">
      <alignment vertical="center" shrinkToFit="1"/>
    </xf>
    <xf numFmtId="0" fontId="31" fillId="2" borderId="10" xfId="4" applyFont="1" applyFill="1" applyBorder="1" applyAlignment="1">
      <alignment vertical="center" shrinkToFit="1"/>
    </xf>
    <xf numFmtId="0" fontId="32" fillId="2" borderId="0" xfId="4" applyFont="1" applyFill="1" applyAlignment="1">
      <alignment vertical="center" shrinkToFit="1"/>
    </xf>
    <xf numFmtId="0" fontId="33" fillId="2" borderId="4" xfId="4" applyFont="1" applyFill="1" applyBorder="1" applyAlignment="1">
      <alignment vertical="center" shrinkToFit="1"/>
    </xf>
    <xf numFmtId="0" fontId="20" fillId="2" borderId="0" xfId="4" applyFont="1" applyFill="1" applyAlignment="1">
      <alignment vertical="center" shrinkToFit="1"/>
    </xf>
    <xf numFmtId="0" fontId="37" fillId="2" borderId="0" xfId="4" applyFont="1" applyFill="1" applyAlignment="1">
      <alignment vertical="center" shrinkToFit="1"/>
    </xf>
    <xf numFmtId="0" fontId="35" fillId="2" borderId="0" xfId="4" applyFont="1" applyFill="1" applyAlignment="1">
      <alignment vertical="center" shrinkToFit="1"/>
    </xf>
    <xf numFmtId="0" fontId="37" fillId="2" borderId="1" xfId="4" applyFont="1" applyFill="1" applyBorder="1" applyAlignment="1">
      <alignment vertical="center" shrinkToFit="1"/>
    </xf>
    <xf numFmtId="0" fontId="16" fillId="2" borderId="0" xfId="4" applyFont="1" applyFill="1" applyAlignment="1">
      <alignment vertical="center" shrinkToFit="1"/>
    </xf>
    <xf numFmtId="0" fontId="31" fillId="2" borderId="9" xfId="1" applyNumberFormat="1" applyFont="1" applyFill="1" applyBorder="1" applyAlignment="1">
      <alignment vertical="center" shrinkToFit="1"/>
    </xf>
    <xf numFmtId="0" fontId="31" fillId="2" borderId="0" xfId="1" applyNumberFormat="1" applyFont="1" applyFill="1" applyAlignment="1">
      <alignment vertical="center" shrinkToFit="1"/>
    </xf>
    <xf numFmtId="0" fontId="31" fillId="2" borderId="10" xfId="1" applyNumberFormat="1" applyFont="1" applyFill="1" applyBorder="1" applyAlignment="1">
      <alignment vertical="center" shrinkToFit="1"/>
    </xf>
    <xf numFmtId="0" fontId="33" fillId="2" borderId="0" xfId="1" applyNumberFormat="1" applyFont="1" applyFill="1" applyAlignment="1">
      <alignment vertical="center" shrinkToFit="1"/>
    </xf>
    <xf numFmtId="0" fontId="38" fillId="2" borderId="0" xfId="1" applyNumberFormat="1" applyFont="1" applyFill="1" applyAlignment="1">
      <alignment vertical="center" shrinkToFit="1"/>
    </xf>
    <xf numFmtId="0" fontId="38" fillId="2" borderId="1" xfId="1" applyNumberFormat="1" applyFont="1" applyFill="1" applyBorder="1" applyAlignment="1">
      <alignment vertical="center" shrinkToFit="1"/>
    </xf>
    <xf numFmtId="0" fontId="33" fillId="2" borderId="1" xfId="1" applyNumberFormat="1" applyFont="1" applyFill="1" applyBorder="1" applyAlignment="1">
      <alignment vertical="center" shrinkToFit="1"/>
    </xf>
    <xf numFmtId="0" fontId="34" fillId="2" borderId="9" xfId="4" applyFont="1" applyFill="1" applyBorder="1" applyAlignment="1">
      <alignment vertical="center" shrinkToFit="1"/>
    </xf>
    <xf numFmtId="0" fontId="34" fillId="2" borderId="1" xfId="4" applyFont="1" applyFill="1" applyBorder="1" applyAlignment="1">
      <alignment vertical="center" shrinkToFit="1"/>
    </xf>
    <xf numFmtId="0" fontId="20" fillId="2" borderId="9" xfId="4" applyFont="1" applyFill="1" applyBorder="1" applyAlignment="1">
      <alignment vertical="center" shrinkToFit="1"/>
    </xf>
    <xf numFmtId="0" fontId="20" fillId="2" borderId="1" xfId="4" applyFont="1" applyFill="1" applyBorder="1" applyAlignment="1">
      <alignment vertical="center" shrinkToFit="1"/>
    </xf>
    <xf numFmtId="0" fontId="15" fillId="2" borderId="0" xfId="4" applyFont="1" applyFill="1" applyAlignment="1">
      <alignment vertical="center" shrinkToFit="1"/>
    </xf>
    <xf numFmtId="0" fontId="27" fillId="4" borderId="2" xfId="4" applyFont="1" applyFill="1" applyBorder="1" applyAlignment="1">
      <alignment vertical="center" shrinkToFit="1"/>
    </xf>
    <xf numFmtId="0" fontId="29" fillId="5" borderId="2" xfId="4" applyFont="1" applyFill="1" applyBorder="1" applyAlignment="1">
      <alignment vertical="center" shrinkToFit="1"/>
    </xf>
    <xf numFmtId="0" fontId="31" fillId="2" borderId="2" xfId="4" applyFont="1" applyFill="1" applyBorder="1" applyAlignment="1">
      <alignment vertical="center" shrinkToFit="1"/>
    </xf>
    <xf numFmtId="0" fontId="32" fillId="2" borderId="1" xfId="4" applyFont="1" applyFill="1" applyBorder="1" applyAlignment="1">
      <alignment vertical="center" shrinkToFit="1"/>
    </xf>
    <xf numFmtId="0" fontId="33" fillId="2" borderId="2" xfId="4" applyFont="1" applyFill="1" applyBorder="1" applyAlignment="1">
      <alignment vertical="center" shrinkToFit="1"/>
    </xf>
    <xf numFmtId="0" fontId="34" fillId="2" borderId="2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 shrinkToFit="1"/>
    </xf>
    <xf numFmtId="0" fontId="30" fillId="5" borderId="2" xfId="1" applyNumberFormat="1" applyFont="1" applyFill="1" applyBorder="1" applyAlignment="1">
      <alignment vertical="center" shrinkToFit="1"/>
    </xf>
    <xf numFmtId="0" fontId="33" fillId="2" borderId="9" xfId="4" applyFont="1" applyFill="1" applyBorder="1" applyAlignment="1">
      <alignment vertical="center" shrinkToFit="1"/>
    </xf>
    <xf numFmtId="0" fontId="33" fillId="2" borderId="1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/>
    </xf>
    <xf numFmtId="0" fontId="34" fillId="2" borderId="0" xfId="4" applyFont="1" applyFill="1" applyAlignment="1">
      <alignment horizontal="left" vertical="center" indent="2"/>
    </xf>
    <xf numFmtId="0" fontId="34" fillId="2" borderId="8" xfId="4" applyFont="1" applyFill="1" applyBorder="1" applyAlignment="1">
      <alignment horizontal="left" vertical="center" indent="2"/>
    </xf>
    <xf numFmtId="0" fontId="37" fillId="2" borderId="10" xfId="4" applyFont="1" applyFill="1" applyBorder="1" applyAlignment="1">
      <alignment horizontal="left" vertical="center" indent="3"/>
    </xf>
    <xf numFmtId="0" fontId="37" fillId="2" borderId="10" xfId="4" applyFont="1" applyFill="1" applyBorder="1" applyAlignment="1">
      <alignment vertical="center" shrinkToFit="1"/>
    </xf>
    <xf numFmtId="0" fontId="38" fillId="2" borderId="10" xfId="4" applyFont="1" applyFill="1" applyBorder="1" applyAlignment="1">
      <alignment horizontal="left" vertical="center" indent="3"/>
    </xf>
    <xf numFmtId="0" fontId="38" fillId="2" borderId="10" xfId="1" applyNumberFormat="1" applyFont="1" applyFill="1" applyBorder="1" applyAlignment="1">
      <alignment vertical="center" shrinkToFit="1"/>
    </xf>
    <xf numFmtId="0" fontId="34" fillId="2" borderId="8" xfId="4" applyFont="1" applyFill="1" applyBorder="1" applyAlignment="1">
      <alignment vertical="center" shrinkToFit="1"/>
    </xf>
    <xf numFmtId="0" fontId="34" fillId="2" borderId="8" xfId="1" applyNumberFormat="1" applyFont="1" applyFill="1" applyBorder="1" applyAlignment="1">
      <alignment vertical="center" shrinkToFit="1"/>
    </xf>
    <xf numFmtId="0" fontId="34" fillId="2" borderId="0" xfId="4" applyFont="1" applyFill="1" applyAlignment="1">
      <alignment horizontal="left" vertical="center" indent="1"/>
    </xf>
    <xf numFmtId="0" fontId="22" fillId="5" borderId="2" xfId="4" applyFont="1" applyFill="1" applyBorder="1" applyAlignment="1">
      <alignment horizontal="left" vertical="center" indent="1"/>
    </xf>
    <xf numFmtId="0" fontId="23" fillId="5" borderId="2" xfId="4" applyFont="1" applyFill="1" applyBorder="1" applyAlignment="1">
      <alignment vertical="center" shrinkToFit="1"/>
    </xf>
    <xf numFmtId="0" fontId="22" fillId="5" borderId="2" xfId="4" applyFont="1" applyFill="1" applyBorder="1" applyAlignment="1">
      <alignment horizontal="left" vertical="center"/>
    </xf>
    <xf numFmtId="0" fontId="30" fillId="5" borderId="9" xfId="1" applyNumberFormat="1" applyFont="1" applyFill="1" applyBorder="1" applyAlignment="1">
      <alignment vertical="center" shrinkToFit="1"/>
    </xf>
    <xf numFmtId="0" fontId="23" fillId="4" borderId="2" xfId="4" applyFont="1" applyFill="1" applyBorder="1" applyAlignment="1">
      <alignment vertical="center" shrinkToFit="1"/>
    </xf>
    <xf numFmtId="3" fontId="23" fillId="4" borderId="2" xfId="4" applyNumberFormat="1" applyFont="1" applyFill="1" applyBorder="1" applyAlignment="1">
      <alignment vertical="center"/>
    </xf>
    <xf numFmtId="0" fontId="24" fillId="5" borderId="9" xfId="4" applyFont="1" applyFill="1" applyBorder="1" applyAlignment="1">
      <alignment horizontal="left" vertical="center" indent="1"/>
    </xf>
    <xf numFmtId="0" fontId="22" fillId="5" borderId="9" xfId="4" applyFont="1" applyFill="1" applyBorder="1" applyAlignment="1">
      <alignment horizontal="left" vertical="center"/>
    </xf>
    <xf numFmtId="0" fontId="34" fillId="2" borderId="0" xfId="1" applyNumberFormat="1" applyFont="1" applyFill="1" applyAlignment="1">
      <alignment horizontal="center" vertical="center"/>
    </xf>
    <xf numFmtId="0" fontId="34" fillId="2" borderId="0" xfId="4" applyFont="1" applyFill="1" applyAlignment="1">
      <alignment horizontal="left" vertical="center" indent="5"/>
    </xf>
    <xf numFmtId="0" fontId="23" fillId="5" borderId="9" xfId="4" applyFont="1" applyFill="1" applyBorder="1" applyAlignment="1">
      <alignment vertical="center" shrinkToFit="1"/>
    </xf>
    <xf numFmtId="0" fontId="23" fillId="5" borderId="0" xfId="4" applyFont="1" applyFill="1" applyAlignment="1">
      <alignment vertical="center" shrinkToFit="1"/>
    </xf>
    <xf numFmtId="0" fontId="10" fillId="2" borderId="0" xfId="1" applyNumberFormat="1" applyFont="1" applyFill="1" applyAlignment="1">
      <alignment horizontal="center" vertical="center" shrinkToFit="1"/>
    </xf>
    <xf numFmtId="0" fontId="34" fillId="2" borderId="0" xfId="1" applyNumberFormat="1" applyFont="1" applyFill="1" applyAlignment="1">
      <alignment horizontal="center" vertical="center" shrinkToFit="1"/>
    </xf>
    <xf numFmtId="0" fontId="20" fillId="2" borderId="0" xfId="1" applyNumberFormat="1" applyFont="1" applyFill="1" applyAlignment="1">
      <alignment vertical="center" shrinkToFit="1"/>
    </xf>
    <xf numFmtId="0" fontId="20" fillId="2" borderId="1" xfId="1" applyNumberFormat="1" applyFont="1" applyFill="1" applyBorder="1" applyAlignment="1">
      <alignment vertical="center" shrinkToFit="1"/>
    </xf>
    <xf numFmtId="0" fontId="10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/>
    </xf>
    <xf numFmtId="0" fontId="39" fillId="2" borderId="8" xfId="1" applyNumberFormat="1" applyFont="1" applyFill="1" applyBorder="1" applyAlignment="1">
      <alignment vertical="center" shrinkToFit="1"/>
    </xf>
    <xf numFmtId="0" fontId="14" fillId="2" borderId="0" xfId="1" applyNumberFormat="1" applyFont="1" applyFill="1" applyAlignment="1">
      <alignment horizontal="center" vertical="center"/>
    </xf>
    <xf numFmtId="0" fontId="14" fillId="2" borderId="0" xfId="1" applyNumberFormat="1" applyFont="1" applyFill="1" applyAlignment="1">
      <alignment vertical="center"/>
    </xf>
    <xf numFmtId="0" fontId="14" fillId="2" borderId="0" xfId="4" applyFont="1" applyFill="1" applyAlignment="1">
      <alignment horizontal="left" vertical="center" indent="5"/>
    </xf>
    <xf numFmtId="0" fontId="40" fillId="2" borderId="0" xfId="4" applyFont="1" applyFill="1" applyAlignment="1">
      <alignment vertical="center"/>
    </xf>
    <xf numFmtId="0" fontId="33" fillId="2" borderId="8" xfId="4" applyFont="1" applyFill="1" applyBorder="1" applyAlignment="1">
      <alignment horizontal="left" vertical="center" indent="2"/>
    </xf>
    <xf numFmtId="0" fontId="33" fillId="2" borderId="3" xfId="4" applyFont="1" applyFill="1" applyBorder="1" applyAlignment="1">
      <alignment horizontal="left" vertical="center" indent="2"/>
    </xf>
    <xf numFmtId="0" fontId="34" fillId="2" borderId="4" xfId="4" applyFont="1" applyFill="1" applyBorder="1" applyAlignment="1">
      <alignment horizontal="left" vertical="center" indent="2"/>
    </xf>
    <xf numFmtId="0" fontId="41" fillId="2" borderId="0" xfId="4" applyFont="1" applyFill="1" applyAlignment="1">
      <alignment horizontal="left" vertical="center" indent="3"/>
    </xf>
    <xf numFmtId="0" fontId="34" fillId="2" borderId="4" xfId="4" applyFont="1" applyFill="1" applyBorder="1" applyAlignment="1">
      <alignment vertical="center" shrinkToFit="1"/>
    </xf>
    <xf numFmtId="0" fontId="41" fillId="2" borderId="0" xfId="4" applyFont="1" applyFill="1" applyAlignment="1">
      <alignment vertical="center" shrinkToFit="1"/>
    </xf>
    <xf numFmtId="0" fontId="33" fillId="2" borderId="3" xfId="4" applyFont="1" applyFill="1" applyBorder="1" applyAlignment="1">
      <alignment vertical="center" shrinkToFit="1"/>
    </xf>
    <xf numFmtId="0" fontId="33" fillId="2" borderId="8" xfId="4" applyFont="1" applyFill="1" applyBorder="1" applyAlignment="1">
      <alignment vertical="center" shrinkToFit="1"/>
    </xf>
    <xf numFmtId="0" fontId="34" fillId="2" borderId="4" xfId="1" applyNumberFormat="1" applyFont="1" applyFill="1" applyBorder="1" applyAlignment="1">
      <alignment vertical="center" shrinkToFit="1"/>
    </xf>
    <xf numFmtId="0" fontId="37" fillId="2" borderId="0" xfId="1" applyNumberFormat="1" applyFont="1" applyFill="1" applyAlignment="1">
      <alignment vertical="center" shrinkToFit="1"/>
    </xf>
    <xf numFmtId="0" fontId="14" fillId="2" borderId="0" xfId="4" applyFont="1" applyFill="1" applyAlignment="1">
      <alignment horizontal="left" vertical="center" indent="1"/>
    </xf>
    <xf numFmtId="0" fontId="36" fillId="2" borderId="0" xfId="4" applyFont="1" applyFill="1" applyAlignment="1">
      <alignment horizontal="right" vertical="center"/>
    </xf>
    <xf numFmtId="0" fontId="34" fillId="2" borderId="0" xfId="4" applyFont="1" applyFill="1" applyAlignment="1">
      <alignment horizontal="left" vertical="center" wrapText="1" indent="1"/>
    </xf>
    <xf numFmtId="0" fontId="36" fillId="2" borderId="0" xfId="4" applyFont="1" applyFill="1" applyAlignment="1">
      <alignment vertical="center" shrinkToFit="1"/>
    </xf>
    <xf numFmtId="0" fontId="35" fillId="2" borderId="1" xfId="4" applyFont="1" applyFill="1" applyBorder="1" applyAlignment="1">
      <alignment horizontal="left" vertical="center" indent="4"/>
    </xf>
    <xf numFmtId="0" fontId="35" fillId="2" borderId="0" xfId="4" applyFont="1" applyFill="1" applyAlignment="1">
      <alignment horizontal="left" vertical="center" indent="5"/>
    </xf>
    <xf numFmtId="0" fontId="35" fillId="2" borderId="1" xfId="4" applyFont="1" applyFill="1" applyBorder="1" applyAlignment="1">
      <alignment vertical="center" shrinkToFit="1"/>
    </xf>
    <xf numFmtId="0" fontId="37" fillId="2" borderId="1" xfId="1" applyNumberFormat="1" applyFont="1" applyFill="1" applyBorder="1" applyAlignment="1">
      <alignment vertical="center" shrinkToFit="1"/>
    </xf>
    <xf numFmtId="0" fontId="12" fillId="2" borderId="0" xfId="1" applyNumberFormat="1" applyFont="1" applyFill="1" applyAlignment="1">
      <alignment vertical="center" shrinkToFit="1"/>
    </xf>
    <xf numFmtId="0" fontId="37" fillId="2" borderId="10" xfId="1" applyNumberFormat="1" applyFont="1" applyFill="1" applyBorder="1" applyAlignment="1">
      <alignment vertical="center" shrinkToFit="1"/>
    </xf>
    <xf numFmtId="0" fontId="14" fillId="2" borderId="1" xfId="4" applyFont="1" applyFill="1" applyBorder="1" applyAlignment="1">
      <alignment horizontal="left" vertical="center" indent="2"/>
    </xf>
    <xf numFmtId="0" fontId="14" fillId="2" borderId="1" xfId="4" applyFont="1" applyFill="1" applyBorder="1" applyAlignment="1">
      <alignment vertical="center" shrinkToFit="1"/>
    </xf>
    <xf numFmtId="0" fontId="22" fillId="4" borderId="9" xfId="4" applyFont="1" applyFill="1" applyBorder="1" applyAlignment="1">
      <alignment horizontal="left" vertical="center"/>
    </xf>
    <xf numFmtId="0" fontId="22" fillId="4" borderId="1" xfId="4" applyFont="1" applyFill="1" applyBorder="1" applyAlignment="1">
      <alignment horizontal="left" vertical="center"/>
    </xf>
    <xf numFmtId="0" fontId="22" fillId="5" borderId="3" xfId="4" applyFont="1" applyFill="1" applyBorder="1" applyAlignment="1">
      <alignment horizontal="left" vertical="center" indent="1"/>
    </xf>
    <xf numFmtId="0" fontId="22" fillId="5" borderId="10" xfId="4" applyFont="1" applyFill="1" applyBorder="1" applyAlignment="1">
      <alignment horizontal="left" vertical="center" indent="1"/>
    </xf>
    <xf numFmtId="0" fontId="22" fillId="5" borderId="0" xfId="4" applyFont="1" applyFill="1" applyAlignment="1">
      <alignment horizontal="left" vertical="center"/>
    </xf>
    <xf numFmtId="0" fontId="22" fillId="5" borderId="1" xfId="4" applyFont="1" applyFill="1" applyBorder="1" applyAlignment="1">
      <alignment horizontal="left" vertical="center"/>
    </xf>
    <xf numFmtId="0" fontId="23" fillId="4" borderId="9" xfId="4" applyFont="1" applyFill="1" applyBorder="1" applyAlignment="1">
      <alignment vertical="center" shrinkToFit="1"/>
    </xf>
    <xf numFmtId="0" fontId="23" fillId="5" borderId="3" xfId="4" applyFont="1" applyFill="1" applyBorder="1" applyAlignment="1">
      <alignment vertical="center" shrinkToFit="1"/>
    </xf>
    <xf numFmtId="0" fontId="23" fillId="5" borderId="10" xfId="4" applyFont="1" applyFill="1" applyBorder="1" applyAlignment="1">
      <alignment vertical="center" shrinkToFit="1"/>
    </xf>
    <xf numFmtId="0" fontId="23" fillId="4" borderId="1" xfId="4" applyFont="1" applyFill="1" applyBorder="1" applyAlignment="1">
      <alignment vertical="center" shrinkToFit="1"/>
    </xf>
    <xf numFmtId="0" fontId="23" fillId="5" borderId="1" xfId="4" applyFont="1" applyFill="1" applyBorder="1" applyAlignment="1">
      <alignment vertical="center" shrinkToFit="1"/>
    </xf>
    <xf numFmtId="0" fontId="37" fillId="2" borderId="4" xfId="4" applyFont="1" applyFill="1" applyBorder="1" applyAlignment="1">
      <alignment horizontal="left" vertical="center" indent="3"/>
    </xf>
    <xf numFmtId="0" fontId="37" fillId="2" borderId="3" xfId="4" applyFont="1" applyFill="1" applyBorder="1" applyAlignment="1">
      <alignment horizontal="left" vertical="center" indent="3"/>
    </xf>
    <xf numFmtId="0" fontId="37" fillId="2" borderId="4" xfId="4" applyFont="1" applyFill="1" applyBorder="1" applyAlignment="1">
      <alignment vertical="center" shrinkToFit="1"/>
    </xf>
    <xf numFmtId="0" fontId="37" fillId="2" borderId="3" xfId="4" applyFont="1" applyFill="1" applyBorder="1" applyAlignment="1">
      <alignment vertical="center" shrinkToFit="1"/>
    </xf>
    <xf numFmtId="0" fontId="37" fillId="2" borderId="9" xfId="4" applyFont="1" applyFill="1" applyBorder="1" applyAlignment="1">
      <alignment horizontal="left" vertical="center" indent="3"/>
    </xf>
    <xf numFmtId="0" fontId="37" fillId="2" borderId="9" xfId="4" applyFont="1" applyFill="1" applyBorder="1" applyAlignment="1">
      <alignment vertical="center" shrinkToFit="1"/>
    </xf>
    <xf numFmtId="0" fontId="14" fillId="2" borderId="9" xfId="4" applyFont="1" applyFill="1" applyBorder="1" applyAlignment="1">
      <alignment vertical="center"/>
    </xf>
    <xf numFmtId="0" fontId="14" fillId="2" borderId="0" xfId="4" applyFont="1" applyFill="1" applyAlignment="1">
      <alignment vertical="center"/>
    </xf>
    <xf numFmtId="0" fontId="31" fillId="2" borderId="0" xfId="4" applyFont="1" applyFill="1" applyAlignment="1">
      <alignment horizontal="left" vertical="center" indent="2"/>
    </xf>
    <xf numFmtId="0" fontId="33" fillId="2" borderId="0" xfId="4" applyFont="1" applyFill="1" applyAlignment="1">
      <alignment horizontal="left" vertical="center" indent="2"/>
    </xf>
    <xf numFmtId="0" fontId="14" fillId="2" borderId="9" xfId="4" applyFont="1" applyFill="1" applyBorder="1" applyAlignment="1">
      <alignment vertical="center" shrinkToFit="1"/>
    </xf>
    <xf numFmtId="0" fontId="14" fillId="2" borderId="0" xfId="4" applyFont="1" applyFill="1" applyAlignment="1">
      <alignment vertical="center" shrinkToFit="1"/>
    </xf>
    <xf numFmtId="0" fontId="31" fillId="2" borderId="0" xfId="4" applyFont="1" applyFill="1" applyAlignment="1">
      <alignment vertical="center" shrinkToFit="1"/>
    </xf>
    <xf numFmtId="0" fontId="33" fillId="2" borderId="0" xfId="4" applyFont="1" applyFill="1" applyAlignment="1">
      <alignment vertical="center" shrinkToFit="1"/>
    </xf>
    <xf numFmtId="0" fontId="7" fillId="2" borderId="0" xfId="0" applyFont="1" applyFill="1"/>
    <xf numFmtId="0" fontId="1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6" fillId="2" borderId="1" xfId="0" applyFont="1" applyFill="1" applyBorder="1"/>
    <xf numFmtId="0" fontId="5" fillId="2" borderId="0" xfId="0" applyFont="1" applyFill="1"/>
    <xf numFmtId="0" fontId="25" fillId="2" borderId="0" xfId="2" applyFont="1" applyFill="1"/>
    <xf numFmtId="0" fontId="25" fillId="2" borderId="0" xfId="2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4" fillId="2" borderId="0" xfId="2" applyFont="1" applyFill="1"/>
    <xf numFmtId="0" fontId="3" fillId="2" borderId="0" xfId="2" applyFill="1"/>
    <xf numFmtId="0" fontId="4" fillId="2" borderId="0" xfId="2" applyFont="1" applyFill="1" applyAlignment="1">
      <alignment horizontal="left" indent="1"/>
    </xf>
    <xf numFmtId="0" fontId="42" fillId="2" borderId="0" xfId="5" applyFont="1" applyFill="1"/>
    <xf numFmtId="0" fontId="20" fillId="2" borderId="0" xfId="5" applyFont="1" applyFill="1" applyAlignment="1">
      <alignment horizontal="center" vertical="center"/>
    </xf>
    <xf numFmtId="0" fontId="43" fillId="2" borderId="2" xfId="5" applyFont="1" applyFill="1" applyBorder="1" applyAlignment="1">
      <alignment vertical="center"/>
    </xf>
    <xf numFmtId="0" fontId="44" fillId="2" borderId="2" xfId="5" applyFont="1" applyFill="1" applyBorder="1" applyAlignment="1">
      <alignment vertical="center"/>
    </xf>
    <xf numFmtId="0" fontId="45" fillId="2" borderId="0" xfId="5" applyFont="1" applyFill="1" applyAlignment="1">
      <alignment vertical="center"/>
    </xf>
    <xf numFmtId="0" fontId="44" fillId="2" borderId="0" xfId="5" applyFont="1" applyFill="1" applyAlignment="1">
      <alignment vertical="center"/>
    </xf>
    <xf numFmtId="0" fontId="48" fillId="2" borderId="0" xfId="5" applyFont="1" applyFill="1" applyAlignment="1">
      <alignment vertical="center"/>
    </xf>
    <xf numFmtId="0" fontId="49" fillId="2" borderId="0" xfId="8" applyFont="1" applyFill="1" applyAlignment="1">
      <alignment vertical="center"/>
    </xf>
    <xf numFmtId="0" fontId="50" fillId="2" borderId="0" xfId="2" applyFont="1" applyFill="1" applyAlignment="1">
      <alignment horizontal="left" vertical="center" indent="1"/>
    </xf>
    <xf numFmtId="0" fontId="51" fillId="2" borderId="1" xfId="0" applyFont="1" applyFill="1" applyBorder="1"/>
    <xf numFmtId="0" fontId="52" fillId="2" borderId="0" xfId="0" applyFont="1" applyFill="1"/>
    <xf numFmtId="0" fontId="52" fillId="2" borderId="0" xfId="0" applyFont="1" applyFill="1" applyAlignment="1">
      <alignment horizontal="left" indent="1"/>
    </xf>
    <xf numFmtId="166" fontId="23" fillId="4" borderId="2" xfId="4" applyNumberFormat="1" applyFont="1" applyFill="1" applyBorder="1" applyAlignment="1">
      <alignment vertical="center"/>
    </xf>
    <xf numFmtId="166" fontId="20" fillId="2" borderId="0" xfId="4" applyNumberFormat="1" applyFont="1" applyFill="1" applyAlignment="1">
      <alignment vertical="center"/>
    </xf>
    <xf numFmtId="166" fontId="20" fillId="2" borderId="4" xfId="4" applyNumberFormat="1" applyFont="1" applyFill="1" applyBorder="1" applyAlignment="1">
      <alignment vertical="center"/>
    </xf>
    <xf numFmtId="166" fontId="20" fillId="2" borderId="3" xfId="4" applyNumberFormat="1" applyFont="1" applyFill="1" applyBorder="1" applyAlignment="1">
      <alignment vertical="center"/>
    </xf>
    <xf numFmtId="166" fontId="20" fillId="2" borderId="1" xfId="4" applyNumberFormat="1" applyFont="1" applyFill="1" applyBorder="1" applyAlignment="1">
      <alignment vertical="center"/>
    </xf>
    <xf numFmtId="166" fontId="23" fillId="2" borderId="2" xfId="4" applyNumberFormat="1" applyFont="1" applyFill="1" applyBorder="1" applyAlignment="1">
      <alignment vertical="center"/>
    </xf>
    <xf numFmtId="166" fontId="20" fillId="2" borderId="7" xfId="4" applyNumberFormat="1" applyFont="1" applyFill="1" applyBorder="1" applyAlignment="1">
      <alignment vertical="center"/>
    </xf>
    <xf numFmtId="166" fontId="23" fillId="5" borderId="2" xfId="4" applyNumberFormat="1" applyFont="1" applyFill="1" applyBorder="1" applyAlignment="1">
      <alignment vertical="center"/>
    </xf>
    <xf numFmtId="166" fontId="21" fillId="2" borderId="6" xfId="4" applyNumberFormat="1" applyFont="1" applyFill="1" applyBorder="1" applyAlignment="1">
      <alignment vertical="center"/>
    </xf>
    <xf numFmtId="166" fontId="21" fillId="2" borderId="5" xfId="4" applyNumberFormat="1" applyFont="1" applyFill="1" applyBorder="1" applyAlignment="1">
      <alignment vertical="center"/>
    </xf>
    <xf numFmtId="166" fontId="20" fillId="2" borderId="9" xfId="4" applyNumberFormat="1" applyFont="1" applyFill="1" applyBorder="1" applyAlignment="1">
      <alignment vertical="center"/>
    </xf>
    <xf numFmtId="166" fontId="20" fillId="2" borderId="8" xfId="4" applyNumberFormat="1" applyFont="1" applyFill="1" applyBorder="1" applyAlignment="1">
      <alignment vertical="center"/>
    </xf>
    <xf numFmtId="167" fontId="23" fillId="4" borderId="2" xfId="4" applyNumberFormat="1" applyFont="1" applyFill="1" applyBorder="1" applyAlignment="1">
      <alignment vertical="center"/>
    </xf>
    <xf numFmtId="167" fontId="20" fillId="2" borderId="7" xfId="4" applyNumberFormat="1" applyFont="1" applyFill="1" applyBorder="1" applyAlignment="1">
      <alignment vertical="center"/>
    </xf>
    <xf numFmtId="167" fontId="20" fillId="2" borderId="0" xfId="4" applyNumberFormat="1" applyFont="1" applyFill="1" applyAlignment="1">
      <alignment vertical="center"/>
    </xf>
    <xf numFmtId="167" fontId="20" fillId="2" borderId="4" xfId="4" applyNumberFormat="1" applyFont="1" applyFill="1" applyBorder="1" applyAlignment="1">
      <alignment vertical="center"/>
    </xf>
    <xf numFmtId="167" fontId="21" fillId="2" borderId="6" xfId="4" applyNumberFormat="1" applyFont="1" applyFill="1" applyBorder="1" applyAlignment="1">
      <alignment vertical="center"/>
    </xf>
    <xf numFmtId="167" fontId="21" fillId="2" borderId="5" xfId="4" applyNumberFormat="1" applyFont="1" applyFill="1" applyBorder="1" applyAlignment="1">
      <alignment vertical="center"/>
    </xf>
    <xf numFmtId="167" fontId="20" fillId="2" borderId="3" xfId="4" applyNumberFormat="1" applyFont="1" applyFill="1" applyBorder="1" applyAlignment="1">
      <alignment vertical="center"/>
    </xf>
    <xf numFmtId="167" fontId="20" fillId="2" borderId="1" xfId="4" applyNumberFormat="1" applyFont="1" applyFill="1" applyBorder="1" applyAlignment="1">
      <alignment vertical="center"/>
    </xf>
    <xf numFmtId="168" fontId="29" fillId="5" borderId="2" xfId="4" applyNumberFormat="1" applyFont="1" applyFill="1" applyBorder="1" applyAlignment="1">
      <alignment vertical="center"/>
    </xf>
    <xf numFmtId="168" fontId="31" fillId="2" borderId="0" xfId="4" applyNumberFormat="1" applyFont="1" applyFill="1" applyAlignment="1">
      <alignment vertical="center"/>
    </xf>
    <xf numFmtId="168" fontId="31" fillId="2" borderId="2" xfId="4" applyNumberFormat="1" applyFont="1" applyFill="1" applyBorder="1" applyAlignment="1">
      <alignment vertical="center"/>
    </xf>
    <xf numFmtId="168" fontId="32" fillId="2" borderId="0" xfId="4" applyNumberFormat="1" applyFont="1" applyFill="1" applyAlignment="1">
      <alignment vertical="center"/>
    </xf>
    <xf numFmtId="168" fontId="32" fillId="2" borderId="1" xfId="4" applyNumberFormat="1" applyFont="1" applyFill="1" applyBorder="1" applyAlignment="1">
      <alignment vertical="center"/>
    </xf>
    <xf numFmtId="168" fontId="33" fillId="2" borderId="2" xfId="4" applyNumberFormat="1" applyFont="1" applyFill="1" applyBorder="1" applyAlignment="1">
      <alignment vertical="center"/>
    </xf>
    <xf numFmtId="168" fontId="35" fillId="2" borderId="0" xfId="4" applyNumberFormat="1" applyFont="1" applyFill="1" applyAlignment="1">
      <alignment vertical="center"/>
    </xf>
    <xf numFmtId="168" fontId="20" fillId="2" borderId="0" xfId="4" applyNumberFormat="1" applyFont="1" applyFill="1" applyAlignment="1">
      <alignment vertical="center"/>
    </xf>
    <xf numFmtId="168" fontId="20" fillId="2" borderId="1" xfId="4" applyNumberFormat="1" applyFont="1" applyFill="1" applyBorder="1" applyAlignment="1">
      <alignment vertical="center"/>
    </xf>
    <xf numFmtId="169" fontId="30" fillId="5" borderId="2" xfId="1" applyNumberFormat="1" applyFont="1" applyFill="1" applyBorder="1" applyAlignment="1">
      <alignment vertical="center"/>
    </xf>
    <xf numFmtId="169" fontId="31" fillId="2" borderId="0" xfId="4" applyNumberFormat="1" applyFont="1" applyFill="1" applyAlignment="1">
      <alignment vertical="center"/>
    </xf>
    <xf numFmtId="169" fontId="33" fillId="2" borderId="9" xfId="4" applyNumberFormat="1" applyFont="1" applyFill="1" applyBorder="1" applyAlignment="1">
      <alignment vertical="center"/>
    </xf>
    <xf numFmtId="169" fontId="33" fillId="2" borderId="1" xfId="4" applyNumberFormat="1" applyFont="1" applyFill="1" applyBorder="1" applyAlignment="1">
      <alignment vertical="center"/>
    </xf>
    <xf numFmtId="168" fontId="34" fillId="2" borderId="2" xfId="4" applyNumberFormat="1" applyFont="1" applyFill="1" applyBorder="1" applyAlignment="1">
      <alignment vertical="center"/>
    </xf>
    <xf numFmtId="168" fontId="34" fillId="2" borderId="9" xfId="4" applyNumberFormat="1" applyFont="1" applyFill="1" applyBorder="1" applyAlignment="1">
      <alignment vertical="center"/>
    </xf>
    <xf numFmtId="168" fontId="34" fillId="2" borderId="0" xfId="4" applyNumberFormat="1" applyFont="1" applyFill="1" applyAlignment="1">
      <alignment vertical="center"/>
    </xf>
    <xf numFmtId="168" fontId="34" fillId="2" borderId="1" xfId="4" applyNumberFormat="1" applyFont="1" applyFill="1" applyBorder="1" applyAlignment="1">
      <alignment vertical="center"/>
    </xf>
    <xf numFmtId="169" fontId="34" fillId="2" borderId="2" xfId="4" applyNumberFormat="1" applyFont="1" applyFill="1" applyBorder="1" applyAlignment="1">
      <alignment vertical="center"/>
    </xf>
    <xf numFmtId="166" fontId="34" fillId="2" borderId="9" xfId="4" applyNumberFormat="1" applyFont="1" applyFill="1" applyBorder="1" applyAlignment="1">
      <alignment vertical="center"/>
    </xf>
    <xf numFmtId="166" fontId="34" fillId="2" borderId="1" xfId="4" applyNumberFormat="1" applyFont="1" applyFill="1" applyBorder="1" applyAlignment="1">
      <alignment vertical="center"/>
    </xf>
    <xf numFmtId="170" fontId="10" fillId="2" borderId="0" xfId="4" applyNumberFormat="1" applyFont="1" applyFill="1" applyAlignment="1">
      <alignment vertical="center"/>
    </xf>
    <xf numFmtId="170" fontId="14" fillId="2" borderId="0" xfId="4" applyNumberFormat="1" applyFont="1" applyFill="1" applyAlignment="1">
      <alignment vertical="center"/>
    </xf>
    <xf numFmtId="171" fontId="23" fillId="5" borderId="2" xfId="4" applyNumberFormat="1" applyFont="1" applyFill="1" applyBorder="1" applyAlignment="1">
      <alignment vertical="center"/>
    </xf>
    <xf numFmtId="171" fontId="34" fillId="2" borderId="9" xfId="4" applyNumberFormat="1" applyFont="1" applyFill="1" applyBorder="1" applyAlignment="1">
      <alignment vertical="center"/>
    </xf>
    <xf numFmtId="171" fontId="34" fillId="2" borderId="1" xfId="4" applyNumberFormat="1" applyFont="1" applyFill="1" applyBorder="1" applyAlignment="1">
      <alignment vertical="center"/>
    </xf>
    <xf numFmtId="172" fontId="15" fillId="2" borderId="0" xfId="4" applyNumberFormat="1" applyFont="1" applyFill="1" applyAlignment="1">
      <alignment vertical="center"/>
    </xf>
    <xf numFmtId="172" fontId="36" fillId="2" borderId="0" xfId="4" applyNumberFormat="1" applyFont="1" applyFill="1" applyAlignment="1">
      <alignment vertical="center"/>
    </xf>
    <xf numFmtId="173" fontId="23" fillId="5" borderId="2" xfId="4" applyNumberFormat="1" applyFont="1" applyFill="1" applyBorder="1" applyAlignment="1">
      <alignment vertical="center"/>
    </xf>
    <xf numFmtId="165" fontId="23" fillId="5" borderId="2" xfId="4" applyNumberFormat="1" applyFont="1" applyFill="1" applyBorder="1" applyAlignment="1">
      <alignment vertical="center"/>
    </xf>
    <xf numFmtId="165" fontId="34" fillId="2" borderId="9" xfId="4" applyNumberFormat="1" applyFont="1" applyFill="1" applyBorder="1" applyAlignment="1">
      <alignment vertical="center"/>
    </xf>
    <xf numFmtId="165" fontId="34" fillId="2" borderId="1" xfId="4" applyNumberFormat="1" applyFont="1" applyFill="1" applyBorder="1" applyAlignment="1">
      <alignment vertical="center"/>
    </xf>
    <xf numFmtId="167" fontId="23" fillId="5" borderId="2" xfId="4" applyNumberFormat="1" applyFont="1" applyFill="1" applyBorder="1" applyAlignment="1">
      <alignment vertical="center"/>
    </xf>
    <xf numFmtId="167" fontId="34" fillId="2" borderId="9" xfId="4" applyNumberFormat="1" applyFont="1" applyFill="1" applyBorder="1" applyAlignment="1">
      <alignment vertical="center"/>
    </xf>
    <xf numFmtId="167" fontId="34" fillId="2" borderId="1" xfId="4" applyNumberFormat="1" applyFont="1" applyFill="1" applyBorder="1" applyAlignment="1">
      <alignment vertical="center"/>
    </xf>
    <xf numFmtId="165" fontId="27" fillId="4" borderId="2" xfId="4" applyNumberFormat="1" applyFont="1" applyFill="1" applyBorder="1" applyAlignment="1">
      <alignment vertical="center"/>
    </xf>
    <xf numFmtId="174" fontId="10" fillId="2" borderId="0" xfId="4" applyNumberFormat="1" applyFont="1" applyFill="1" applyAlignment="1">
      <alignment vertical="center"/>
    </xf>
    <xf numFmtId="168" fontId="31" fillId="2" borderId="9" xfId="4" applyNumberFormat="1" applyFont="1" applyFill="1" applyBorder="1" applyAlignment="1">
      <alignment vertical="center"/>
    </xf>
    <xf numFmtId="168" fontId="31" fillId="2" borderId="10" xfId="4" applyNumberFormat="1" applyFont="1" applyFill="1" applyBorder="1" applyAlignment="1">
      <alignment vertical="center"/>
    </xf>
    <xf numFmtId="168" fontId="33" fillId="2" borderId="4" xfId="4" applyNumberFormat="1" applyFont="1" applyFill="1" applyBorder="1" applyAlignment="1">
      <alignment vertical="center"/>
    </xf>
    <xf numFmtId="168" fontId="37" fillId="2" borderId="0" xfId="4" applyNumberFormat="1" applyFont="1" applyFill="1" applyAlignment="1">
      <alignment vertical="center"/>
    </xf>
    <xf numFmtId="168" fontId="37" fillId="2" borderId="1" xfId="4" applyNumberFormat="1" applyFont="1" applyFill="1" applyBorder="1" applyAlignment="1">
      <alignment vertical="center"/>
    </xf>
    <xf numFmtId="168" fontId="16" fillId="2" borderId="0" xfId="4" applyNumberFormat="1" applyFont="1" applyFill="1" applyAlignment="1">
      <alignment vertical="center"/>
    </xf>
    <xf numFmtId="168" fontId="14" fillId="2" borderId="0" xfId="4" applyNumberFormat="1" applyFont="1" applyFill="1" applyAlignment="1">
      <alignment vertical="center"/>
    </xf>
    <xf numFmtId="169" fontId="31" fillId="2" borderId="9" xfId="1" applyNumberFormat="1" applyFont="1" applyFill="1" applyBorder="1" applyAlignment="1">
      <alignment vertical="center"/>
    </xf>
    <xf numFmtId="169" fontId="31" fillId="2" borderId="0" xfId="1" applyNumberFormat="1" applyFont="1" applyFill="1" applyAlignment="1">
      <alignment vertical="center"/>
    </xf>
    <xf numFmtId="169" fontId="31" fillId="2" borderId="10" xfId="1" applyNumberFormat="1" applyFont="1" applyFill="1" applyBorder="1" applyAlignment="1">
      <alignment vertical="center"/>
    </xf>
    <xf numFmtId="169" fontId="33" fillId="2" borderId="0" xfId="1" applyNumberFormat="1" applyFont="1" applyFill="1" applyAlignment="1">
      <alignment vertical="center"/>
    </xf>
    <xf numFmtId="169" fontId="38" fillId="2" borderId="0" xfId="1" applyNumberFormat="1" applyFont="1" applyFill="1" applyAlignment="1">
      <alignment vertical="center"/>
    </xf>
    <xf numFmtId="169" fontId="38" fillId="2" borderId="1" xfId="1" applyNumberFormat="1" applyFont="1" applyFill="1" applyBorder="1" applyAlignment="1">
      <alignment vertical="center"/>
    </xf>
    <xf numFmtId="167" fontId="30" fillId="5" borderId="9" xfId="1" applyNumberFormat="1" applyFont="1" applyFill="1" applyBorder="1" applyAlignment="1">
      <alignment vertical="center"/>
    </xf>
    <xf numFmtId="167" fontId="31" fillId="2" borderId="9" xfId="1" applyNumberFormat="1" applyFont="1" applyFill="1" applyBorder="1" applyAlignment="1">
      <alignment vertical="center"/>
    </xf>
    <xf numFmtId="167" fontId="31" fillId="2" borderId="0" xfId="1" applyNumberFormat="1" applyFont="1" applyFill="1" applyAlignment="1">
      <alignment vertical="center"/>
    </xf>
    <xf numFmtId="167" fontId="31" fillId="2" borderId="10" xfId="1" applyNumberFormat="1" applyFont="1" applyFill="1" applyBorder="1" applyAlignment="1">
      <alignment vertical="center"/>
    </xf>
    <xf numFmtId="167" fontId="33" fillId="2" borderId="0" xfId="1" applyNumberFormat="1" applyFont="1" applyFill="1" applyAlignment="1">
      <alignment vertical="center"/>
    </xf>
    <xf numFmtId="167" fontId="33" fillId="2" borderId="1" xfId="1" applyNumberFormat="1" applyFont="1" applyFill="1" applyBorder="1" applyAlignment="1">
      <alignment vertical="center"/>
    </xf>
    <xf numFmtId="168" fontId="37" fillId="2" borderId="10" xfId="4" applyNumberFormat="1" applyFont="1" applyFill="1" applyBorder="1" applyAlignment="1">
      <alignment vertical="center"/>
    </xf>
    <xf numFmtId="168" fontId="34" fillId="2" borderId="8" xfId="4" applyNumberFormat="1" applyFont="1" applyFill="1" applyBorder="1" applyAlignment="1">
      <alignment vertical="center"/>
    </xf>
    <xf numFmtId="169" fontId="38" fillId="2" borderId="10" xfId="1" applyNumberFormat="1" applyFont="1" applyFill="1" applyBorder="1" applyAlignment="1">
      <alignment vertical="center"/>
    </xf>
    <xf numFmtId="169" fontId="34" fillId="2" borderId="8" xfId="1" applyNumberFormat="1" applyFont="1" applyFill="1" applyBorder="1" applyAlignment="1">
      <alignment vertical="center"/>
    </xf>
    <xf numFmtId="166" fontId="34" fillId="2" borderId="0" xfId="4" applyNumberFormat="1" applyFont="1" applyFill="1" applyAlignment="1">
      <alignment vertical="center"/>
    </xf>
    <xf numFmtId="171" fontId="34" fillId="2" borderId="0" xfId="4" applyNumberFormat="1" applyFont="1" applyFill="1" applyAlignment="1">
      <alignment vertical="center"/>
    </xf>
    <xf numFmtId="166" fontId="23" fillId="5" borderId="9" xfId="4" applyNumberFormat="1" applyFont="1" applyFill="1" applyBorder="1" applyAlignment="1">
      <alignment vertical="center"/>
    </xf>
    <xf numFmtId="175" fontId="10" fillId="2" borderId="0" xfId="4" applyNumberFormat="1" applyFont="1" applyFill="1" applyAlignment="1">
      <alignment vertical="center"/>
    </xf>
    <xf numFmtId="165" fontId="23" fillId="5" borderId="9" xfId="4" applyNumberFormat="1" applyFont="1" applyFill="1" applyBorder="1" applyAlignment="1">
      <alignment vertical="center"/>
    </xf>
    <xf numFmtId="173" fontId="34" fillId="2" borderId="9" xfId="4" applyNumberFormat="1" applyFont="1" applyFill="1" applyBorder="1" applyAlignment="1">
      <alignment vertical="center"/>
    </xf>
    <xf numFmtId="173" fontId="34" fillId="2" borderId="0" xfId="4" applyNumberFormat="1" applyFont="1" applyFill="1" applyAlignment="1">
      <alignment vertical="center"/>
    </xf>
    <xf numFmtId="173" fontId="34" fillId="2" borderId="1" xfId="4" applyNumberFormat="1" applyFont="1" applyFill="1" applyBorder="1" applyAlignment="1">
      <alignment vertical="center"/>
    </xf>
    <xf numFmtId="165" fontId="23" fillId="5" borderId="0" xfId="4" applyNumberFormat="1" applyFont="1" applyFill="1" applyAlignment="1">
      <alignment vertical="center"/>
    </xf>
    <xf numFmtId="165" fontId="34" fillId="2" borderId="0" xfId="4" applyNumberFormat="1" applyFont="1" applyFill="1" applyAlignment="1">
      <alignment vertical="center"/>
    </xf>
    <xf numFmtId="167" fontId="23" fillId="5" borderId="0" xfId="4" applyNumberFormat="1" applyFont="1" applyFill="1" applyAlignment="1">
      <alignment vertical="center"/>
    </xf>
    <xf numFmtId="167" fontId="34" fillId="2" borderId="0" xfId="4" applyNumberFormat="1" applyFont="1" applyFill="1" applyAlignment="1">
      <alignment vertical="center"/>
    </xf>
    <xf numFmtId="170" fontId="33" fillId="2" borderId="4" xfId="4" applyNumberFormat="1" applyFont="1" applyFill="1" applyBorder="1" applyAlignment="1">
      <alignment vertical="center"/>
    </xf>
    <xf numFmtId="170" fontId="20" fillId="2" borderId="0" xfId="1" applyNumberFormat="1" applyFont="1" applyFill="1" applyAlignment="1">
      <alignment vertical="center"/>
    </xf>
    <xf numFmtId="170" fontId="20" fillId="2" borderId="1" xfId="1" applyNumberFormat="1" applyFont="1" applyFill="1" applyBorder="1" applyAlignment="1">
      <alignment vertical="center"/>
    </xf>
    <xf numFmtId="170" fontId="20" fillId="2" borderId="0" xfId="4" applyNumberFormat="1" applyFont="1" applyFill="1" applyAlignment="1">
      <alignment vertical="center"/>
    </xf>
    <xf numFmtId="176" fontId="14" fillId="2" borderId="0" xfId="1" applyNumberFormat="1" applyFont="1" applyFill="1" applyAlignment="1">
      <alignment vertical="center"/>
    </xf>
    <xf numFmtId="169" fontId="31" fillId="2" borderId="9" xfId="4" applyNumberFormat="1" applyFont="1" applyFill="1" applyBorder="1" applyAlignment="1">
      <alignment vertical="center"/>
    </xf>
    <xf numFmtId="169" fontId="31" fillId="2" borderId="10" xfId="4" applyNumberFormat="1" applyFont="1" applyFill="1" applyBorder="1" applyAlignment="1">
      <alignment vertical="center"/>
    </xf>
    <xf numFmtId="169" fontId="33" fillId="2" borderId="0" xfId="4" applyNumberFormat="1" applyFont="1" applyFill="1" applyAlignment="1">
      <alignment vertical="center"/>
    </xf>
    <xf numFmtId="169" fontId="37" fillId="2" borderId="0" xfId="4" applyNumberFormat="1" applyFont="1" applyFill="1" applyAlignment="1">
      <alignment vertical="center"/>
    </xf>
    <xf numFmtId="169" fontId="37" fillId="2" borderId="1" xfId="4" applyNumberFormat="1" applyFont="1" applyFill="1" applyBorder="1" applyAlignment="1">
      <alignment vertical="center"/>
    </xf>
    <xf numFmtId="165" fontId="30" fillId="5" borderId="9" xfId="1" applyNumberFormat="1" applyFont="1" applyFill="1" applyBorder="1" applyAlignment="1">
      <alignment vertical="center"/>
    </xf>
    <xf numFmtId="165" fontId="31" fillId="2" borderId="9" xfId="1" applyNumberFormat="1" applyFont="1" applyFill="1" applyBorder="1" applyAlignment="1">
      <alignment vertical="center"/>
    </xf>
    <xf numFmtId="165" fontId="31" fillId="2" borderId="0" xfId="1" applyNumberFormat="1" applyFont="1" applyFill="1" applyAlignment="1">
      <alignment vertical="center"/>
    </xf>
    <xf numFmtId="165" fontId="31" fillId="2" borderId="10" xfId="1" applyNumberFormat="1" applyFont="1" applyFill="1" applyBorder="1" applyAlignment="1">
      <alignment vertical="center"/>
    </xf>
    <xf numFmtId="165" fontId="33" fillId="2" borderId="0" xfId="1" applyNumberFormat="1" applyFont="1" applyFill="1" applyAlignment="1">
      <alignment vertical="center"/>
    </xf>
    <xf numFmtId="165" fontId="33" fillId="2" borderId="1" xfId="1" applyNumberFormat="1" applyFont="1" applyFill="1" applyBorder="1" applyAlignment="1">
      <alignment vertical="center"/>
    </xf>
    <xf numFmtId="169" fontId="39" fillId="2" borderId="8" xfId="1" applyNumberFormat="1" applyFont="1" applyFill="1" applyBorder="1" applyAlignment="1">
      <alignment vertical="center"/>
    </xf>
    <xf numFmtId="167" fontId="12" fillId="2" borderId="0" xfId="1" applyNumberFormat="1" applyFont="1" applyFill="1" applyAlignment="1">
      <alignment vertical="center"/>
    </xf>
    <xf numFmtId="173" fontId="23" fillId="5" borderId="9" xfId="4" applyNumberFormat="1" applyFont="1" applyFill="1" applyBorder="1" applyAlignment="1">
      <alignment vertical="center"/>
    </xf>
    <xf numFmtId="167" fontId="23" fillId="5" borderId="9" xfId="4" applyNumberFormat="1" applyFont="1" applyFill="1" applyBorder="1" applyAlignment="1">
      <alignment vertical="center"/>
    </xf>
    <xf numFmtId="168" fontId="34" fillId="2" borderId="4" xfId="4" applyNumberFormat="1" applyFont="1" applyFill="1" applyBorder="1" applyAlignment="1">
      <alignment vertical="center"/>
    </xf>
    <xf numFmtId="168" fontId="41" fillId="2" borderId="0" xfId="4" applyNumberFormat="1" applyFont="1" applyFill="1" applyAlignment="1">
      <alignment vertical="center"/>
    </xf>
    <xf numFmtId="168" fontId="33" fillId="2" borderId="8" xfId="4" applyNumberFormat="1" applyFont="1" applyFill="1" applyBorder="1" applyAlignment="1">
      <alignment vertical="center"/>
    </xf>
    <xf numFmtId="169" fontId="34" fillId="2" borderId="4" xfId="1" applyNumberFormat="1" applyFont="1" applyFill="1" applyBorder="1" applyAlignment="1">
      <alignment vertical="center"/>
    </xf>
    <xf numFmtId="169" fontId="37" fillId="2" borderId="0" xfId="1" applyNumberFormat="1" applyFont="1" applyFill="1" applyAlignment="1">
      <alignment vertical="center"/>
    </xf>
    <xf numFmtId="169" fontId="33" fillId="2" borderId="1" xfId="1" applyNumberFormat="1" applyFont="1" applyFill="1" applyBorder="1" applyAlignment="1">
      <alignment vertical="center"/>
    </xf>
    <xf numFmtId="167" fontId="30" fillId="5" borderId="2" xfId="1" applyNumberFormat="1" applyFont="1" applyFill="1" applyBorder="1" applyAlignment="1">
      <alignment vertical="center"/>
    </xf>
    <xf numFmtId="167" fontId="34" fillId="2" borderId="4" xfId="1" applyNumberFormat="1" applyFont="1" applyFill="1" applyBorder="1" applyAlignment="1">
      <alignment vertical="center"/>
    </xf>
    <xf numFmtId="165" fontId="30" fillId="5" borderId="2" xfId="1" applyNumberFormat="1" applyFont="1" applyFill="1" applyBorder="1" applyAlignment="1">
      <alignment vertical="center"/>
    </xf>
    <xf numFmtId="165" fontId="34" fillId="2" borderId="4" xfId="1" applyNumberFormat="1" applyFont="1" applyFill="1" applyBorder="1" applyAlignment="1">
      <alignment vertical="center"/>
    </xf>
    <xf numFmtId="168" fontId="33" fillId="2" borderId="3" xfId="4" applyNumberFormat="1" applyFont="1" applyFill="1" applyBorder="1" applyAlignment="1">
      <alignment vertical="center"/>
    </xf>
    <xf numFmtId="168" fontId="35" fillId="2" borderId="1" xfId="4" applyNumberFormat="1" applyFont="1" applyFill="1" applyBorder="1" applyAlignment="1">
      <alignment vertical="center"/>
    </xf>
    <xf numFmtId="169" fontId="37" fillId="2" borderId="1" xfId="1" applyNumberFormat="1" applyFont="1" applyFill="1" applyBorder="1" applyAlignment="1">
      <alignment vertical="center"/>
    </xf>
    <xf numFmtId="169" fontId="37" fillId="2" borderId="10" xfId="1" applyNumberFormat="1" applyFont="1" applyFill="1" applyBorder="1" applyAlignment="1">
      <alignment vertical="center"/>
    </xf>
    <xf numFmtId="170" fontId="14" fillId="2" borderId="1" xfId="4" applyNumberFormat="1" applyFont="1" applyFill="1" applyBorder="1" applyAlignment="1">
      <alignment vertical="center"/>
    </xf>
    <xf numFmtId="170" fontId="37" fillId="2" borderId="0" xfId="4" applyNumberFormat="1" applyFont="1" applyFill="1" applyAlignment="1">
      <alignment vertical="center"/>
    </xf>
    <xf numFmtId="167" fontId="31" fillId="2" borderId="9" xfId="4" applyNumberFormat="1" applyFont="1" applyFill="1" applyBorder="1" applyAlignment="1">
      <alignment vertical="center"/>
    </xf>
    <xf numFmtId="167" fontId="31" fillId="2" borderId="0" xfId="4" applyNumberFormat="1" applyFont="1" applyFill="1" applyAlignment="1">
      <alignment vertical="center"/>
    </xf>
    <xf numFmtId="167" fontId="31" fillId="2" borderId="10" xfId="4" applyNumberFormat="1" applyFont="1" applyFill="1" applyBorder="1" applyAlignment="1">
      <alignment vertical="center"/>
    </xf>
    <xf numFmtId="167" fontId="33" fillId="2" borderId="1" xfId="4" applyNumberFormat="1" applyFont="1" applyFill="1" applyBorder="1" applyAlignment="1">
      <alignment vertical="center"/>
    </xf>
    <xf numFmtId="165" fontId="31" fillId="2" borderId="9" xfId="4" applyNumberFormat="1" applyFont="1" applyFill="1" applyBorder="1" applyAlignment="1">
      <alignment vertical="center"/>
    </xf>
    <xf numFmtId="165" fontId="31" fillId="2" borderId="0" xfId="4" applyNumberFormat="1" applyFont="1" applyFill="1" applyAlignment="1">
      <alignment vertical="center"/>
    </xf>
    <xf numFmtId="165" fontId="31" fillId="2" borderId="10" xfId="4" applyNumberFormat="1" applyFont="1" applyFill="1" applyBorder="1" applyAlignment="1">
      <alignment vertical="center"/>
    </xf>
    <xf numFmtId="165" fontId="33" fillId="2" borderId="1" xfId="4" applyNumberFormat="1" applyFont="1" applyFill="1" applyBorder="1" applyAlignment="1">
      <alignment vertical="center"/>
    </xf>
    <xf numFmtId="166" fontId="23" fillId="4" borderId="9" xfId="4" applyNumberFormat="1" applyFont="1" applyFill="1" applyBorder="1" applyAlignment="1">
      <alignment vertical="center"/>
    </xf>
    <xf numFmtId="171" fontId="23" fillId="5" borderId="3" xfId="4" applyNumberFormat="1" applyFont="1" applyFill="1" applyBorder="1" applyAlignment="1">
      <alignment vertical="center"/>
    </xf>
    <xf numFmtId="166" fontId="23" fillId="5" borderId="3" xfId="4" applyNumberFormat="1" applyFont="1" applyFill="1" applyBorder="1" applyAlignment="1">
      <alignment vertical="center"/>
    </xf>
    <xf numFmtId="171" fontId="23" fillId="5" borderId="10" xfId="4" applyNumberFormat="1" applyFont="1" applyFill="1" applyBorder="1" applyAlignment="1">
      <alignment vertical="center"/>
    </xf>
    <xf numFmtId="166" fontId="23" fillId="5" borderId="10" xfId="4" applyNumberFormat="1" applyFont="1" applyFill="1" applyBorder="1" applyAlignment="1">
      <alignment vertical="center"/>
    </xf>
    <xf numFmtId="166" fontId="23" fillId="4" borderId="1" xfId="4" applyNumberFormat="1" applyFont="1" applyFill="1" applyBorder="1" applyAlignment="1">
      <alignment vertical="center"/>
    </xf>
    <xf numFmtId="166" fontId="23" fillId="5" borderId="0" xfId="4" applyNumberFormat="1" applyFont="1" applyFill="1" applyAlignment="1">
      <alignment vertical="center"/>
    </xf>
    <xf numFmtId="167" fontId="23" fillId="5" borderId="1" xfId="4" applyNumberFormat="1" applyFont="1" applyFill="1" applyBorder="1" applyAlignment="1">
      <alignment vertical="center"/>
    </xf>
    <xf numFmtId="168" fontId="37" fillId="2" borderId="4" xfId="4" applyNumberFormat="1" applyFont="1" applyFill="1" applyBorder="1" applyAlignment="1">
      <alignment vertical="center"/>
    </xf>
    <xf numFmtId="168" fontId="37" fillId="2" borderId="3" xfId="4" applyNumberFormat="1" applyFont="1" applyFill="1" applyBorder="1" applyAlignment="1">
      <alignment vertical="center"/>
    </xf>
    <xf numFmtId="167" fontId="33" fillId="2" borderId="0" xfId="4" applyNumberFormat="1" applyFont="1" applyFill="1" applyAlignment="1">
      <alignment vertical="center"/>
    </xf>
    <xf numFmtId="165" fontId="33" fillId="2" borderId="0" xfId="4" applyNumberFormat="1" applyFont="1" applyFill="1" applyAlignment="1">
      <alignment vertical="center"/>
    </xf>
    <xf numFmtId="168" fontId="33" fillId="2" borderId="1" xfId="4" applyNumberFormat="1" applyFont="1" applyFill="1" applyBorder="1" applyAlignment="1">
      <alignment vertical="center"/>
    </xf>
    <xf numFmtId="170" fontId="37" fillId="2" borderId="9" xfId="4" applyNumberFormat="1" applyFont="1" applyFill="1" applyBorder="1" applyAlignment="1">
      <alignment vertical="center"/>
    </xf>
    <xf numFmtId="168" fontId="37" fillId="2" borderId="9" xfId="4" applyNumberFormat="1" applyFont="1" applyFill="1" applyBorder="1" applyAlignment="1">
      <alignment vertical="center"/>
    </xf>
    <xf numFmtId="165" fontId="33" fillId="2" borderId="9" xfId="4" applyNumberFormat="1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20" fillId="2" borderId="0" xfId="5" applyFont="1" applyFill="1" applyAlignment="1">
      <alignment vertical="center"/>
    </xf>
    <xf numFmtId="0" fontId="18" fillId="2" borderId="0" xfId="5" applyFont="1" applyFill="1" applyAlignment="1">
      <alignment vertical="center"/>
    </xf>
    <xf numFmtId="177" fontId="47" fillId="2" borderId="0" xfId="5" quotePrefix="1" applyNumberFormat="1" applyFont="1" applyFill="1" applyAlignment="1">
      <alignment horizontal="left" vertical="center"/>
    </xf>
    <xf numFmtId="0" fontId="20" fillId="2" borderId="0" xfId="5" applyFont="1" applyFill="1" applyAlignment="1">
      <alignment vertical="center"/>
    </xf>
    <xf numFmtId="0" fontId="46" fillId="2" borderId="0" xfId="5" applyFont="1" applyFill="1" applyAlignment="1">
      <alignment horizontal="left" vertical="center"/>
    </xf>
    <xf numFmtId="0" fontId="53" fillId="0" borderId="0" xfId="5" applyFont="1" applyAlignment="1">
      <alignment horizontal="left" vertical="center"/>
    </xf>
  </cellXfs>
  <cellStyles count="9">
    <cellStyle name="Comma 2" xfId="3"/>
    <cellStyle name="Hyperlink" xfId="2" builtinId="8"/>
    <cellStyle name="Normal" xfId="0" builtinId="0"/>
    <cellStyle name="Normal 2" xfId="4"/>
    <cellStyle name="Normal 2 2" xfId="8"/>
    <cellStyle name="Normal 3" xfId="5"/>
    <cellStyle name="Percent" xfId="1" builtinId="5"/>
    <cellStyle name="Percent 2" xfId="6"/>
    <cellStyle name="Percent 3" xfId="7"/>
  </cellStyles>
  <dxfs count="12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reativecommons.org/licenses/by/4.0/?ref=chooser-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54" customWidth="1"/>
    <col min="5" max="21" width="9.7109375" style="354" customWidth="1"/>
    <col min="22" max="22" width="9.7109375" style="192" customWidth="1"/>
    <col min="23" max="23" width="107.42578125" style="354" customWidth="1"/>
    <col min="24" max="24" width="44.7109375" style="354" customWidth="1"/>
    <col min="25" max="26" width="9.7109375" style="354" customWidth="1"/>
    <col min="27" max="54" width="9.140625" style="354" customWidth="1"/>
    <col min="55" max="16384" width="9.140625" style="354"/>
  </cols>
  <sheetData>
    <row r="1" spans="1:23" ht="15" customHeight="1" x14ac:dyDescent="0.25">
      <c r="A1" s="355"/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</row>
    <row r="2" spans="1:23" ht="21" customHeight="1" x14ac:dyDescent="0.35">
      <c r="A2" s="191"/>
      <c r="B2" s="360"/>
      <c r="C2" s="360"/>
      <c r="D2" s="360"/>
      <c r="E2" s="360"/>
      <c r="F2" s="360"/>
      <c r="G2" s="360"/>
      <c r="H2" s="360"/>
      <c r="I2" s="360"/>
      <c r="J2" s="360"/>
      <c r="K2" s="360"/>
      <c r="L2" s="355"/>
      <c r="M2" s="355"/>
      <c r="N2" s="355"/>
      <c r="O2" s="355"/>
      <c r="P2" s="355"/>
      <c r="Q2" s="355"/>
    </row>
    <row r="3" spans="1:23" ht="15" customHeight="1" x14ac:dyDescent="0.25">
      <c r="A3" s="355"/>
      <c r="B3" s="360"/>
      <c r="C3" s="360"/>
      <c r="D3" s="360"/>
      <c r="E3" s="360"/>
      <c r="F3" s="360"/>
      <c r="G3" s="360"/>
      <c r="H3" s="360"/>
      <c r="I3" s="360"/>
      <c r="J3" s="360"/>
      <c r="K3" s="360"/>
      <c r="L3" s="355"/>
      <c r="M3" s="355"/>
      <c r="N3" s="355"/>
      <c r="O3" s="355"/>
      <c r="P3" s="355"/>
      <c r="Q3" s="355"/>
    </row>
    <row r="4" spans="1:23" ht="15" customHeight="1" x14ac:dyDescent="0.25">
      <c r="A4" s="355"/>
      <c r="B4" s="355"/>
      <c r="C4" s="355"/>
      <c r="D4" s="355"/>
      <c r="E4" s="355"/>
      <c r="F4" s="355"/>
      <c r="G4" s="355"/>
      <c r="H4" s="355"/>
      <c r="I4" s="355"/>
      <c r="J4" s="355"/>
      <c r="K4" s="355"/>
      <c r="L4" s="355"/>
      <c r="M4" s="355"/>
      <c r="N4" s="355"/>
      <c r="O4" s="355"/>
      <c r="P4" s="355"/>
      <c r="Q4" s="355"/>
    </row>
    <row r="6" spans="1:23" ht="31.15" customHeight="1" x14ac:dyDescent="0.25">
      <c r="A6" s="193"/>
      <c r="B6" s="194" t="s">
        <v>0</v>
      </c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V6" s="354"/>
    </row>
    <row r="7" spans="1:23" ht="15" customHeight="1" x14ac:dyDescent="0.25">
      <c r="V7" s="354"/>
    </row>
    <row r="8" spans="1:23" ht="15" customHeight="1" x14ac:dyDescent="0.25">
      <c r="V8" s="354"/>
    </row>
    <row r="9" spans="1:23" ht="15" customHeight="1" x14ac:dyDescent="0.25">
      <c r="V9" s="354"/>
    </row>
    <row r="10" spans="1:23" ht="28.9" customHeight="1" x14ac:dyDescent="0.25">
      <c r="C10" s="195" t="s">
        <v>3247</v>
      </c>
      <c r="V10" s="354"/>
    </row>
    <row r="11" spans="1:23" ht="15" customHeight="1" x14ac:dyDescent="0.25">
      <c r="V11" s="354"/>
    </row>
    <row r="15" spans="1:23" ht="30" customHeight="1" x14ac:dyDescent="0.25">
      <c r="C15" s="195" t="s">
        <v>1</v>
      </c>
    </row>
    <row r="16" spans="1:23" ht="15" customHeight="1" x14ac:dyDescent="0.25">
      <c r="W16" s="196"/>
    </row>
    <row r="17" spans="12:32" ht="15" customHeight="1" x14ac:dyDescent="0.25">
      <c r="W17" s="196"/>
    </row>
    <row r="28" spans="12:32" ht="21" customHeight="1" x14ac:dyDescent="0.25">
      <c r="L28" s="359" t="s">
        <v>2</v>
      </c>
      <c r="M28" s="358"/>
      <c r="N28" s="358"/>
      <c r="O28" s="358"/>
    </row>
    <row r="29" spans="12:32" ht="15" customHeight="1" x14ac:dyDescent="0.25">
      <c r="V29" s="354"/>
    </row>
    <row r="30" spans="12:32" ht="18" customHeight="1" x14ac:dyDescent="0.25">
      <c r="L30" s="357">
        <v>45967.476261574076</v>
      </c>
      <c r="M30" s="358"/>
      <c r="N30" s="358"/>
      <c r="O30" s="358"/>
      <c r="V30" s="354"/>
    </row>
    <row r="31" spans="12:32" ht="15" customHeight="1" x14ac:dyDescent="0.25">
      <c r="L31" s="356" t="s">
        <v>3</v>
      </c>
      <c r="V31" s="354"/>
      <c r="AA31" s="197"/>
      <c r="AB31" s="197"/>
      <c r="AC31" s="197"/>
      <c r="AD31" s="197"/>
      <c r="AE31" s="197"/>
      <c r="AF31" s="197"/>
    </row>
    <row r="32" spans="12:32" ht="15" customHeight="1" x14ac:dyDescent="0.25">
      <c r="V32" s="354"/>
    </row>
    <row r="33" spans="2:32" ht="15" customHeight="1" x14ac:dyDescent="0.25">
      <c r="B33" s="198" t="s">
        <v>4</v>
      </c>
      <c r="V33" s="354"/>
    </row>
    <row r="34" spans="2:32" ht="15" customHeight="1" x14ac:dyDescent="0.25">
      <c r="B34" s="198"/>
      <c r="V34" s="198"/>
    </row>
    <row r="35" spans="2:32" ht="15" customHeight="1" x14ac:dyDescent="0.25">
      <c r="B35" s="198" t="s">
        <v>5</v>
      </c>
      <c r="V35" s="198"/>
    </row>
    <row r="36" spans="2:32" ht="15" customHeight="1" x14ac:dyDescent="0.25">
      <c r="B36" s="198" t="s">
        <v>6</v>
      </c>
      <c r="E36" s="197"/>
      <c r="F36" s="197"/>
      <c r="G36" s="197"/>
      <c r="H36" s="197"/>
      <c r="I36" s="197"/>
      <c r="J36" s="197"/>
      <c r="K36" s="197"/>
      <c r="L36" s="197"/>
      <c r="M36" s="197"/>
      <c r="N36" s="197"/>
      <c r="O36" s="197"/>
      <c r="P36" s="197"/>
      <c r="Q36" s="197"/>
      <c r="R36" s="197"/>
      <c r="S36" s="197"/>
      <c r="T36" s="197"/>
      <c r="U36" s="197"/>
      <c r="W36" s="197"/>
      <c r="X36" s="197"/>
      <c r="Y36" s="197"/>
      <c r="Z36" s="197"/>
    </row>
    <row r="38" spans="2:32" ht="15" customHeight="1" x14ac:dyDescent="0.25">
      <c r="B38" s="198" t="s">
        <v>7</v>
      </c>
    </row>
    <row r="39" spans="2:32" ht="15" customHeight="1" x14ac:dyDescent="0.25">
      <c r="B39" s="198" t="s">
        <v>8</v>
      </c>
    </row>
    <row r="40" spans="2:32" ht="15" customHeight="1" x14ac:dyDescent="0.25">
      <c r="B40" s="199" t="s">
        <v>9</v>
      </c>
      <c r="AA40" s="197"/>
      <c r="AB40" s="197"/>
      <c r="AC40" s="197"/>
      <c r="AD40" s="197"/>
      <c r="AE40" s="197"/>
      <c r="AF40" s="197"/>
    </row>
  </sheetData>
  <mergeCells count="3">
    <mergeCell ref="L30:O30"/>
    <mergeCell ref="L28:O28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78" footer="0.31496062992125978"/>
  <pageSetup paperSize="9" scale="84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61"/>
  <sheetViews>
    <sheetView showGridLines="0" workbookViewId="0"/>
  </sheetViews>
  <sheetFormatPr defaultColWidth="9.140625" defaultRowHeight="15" x14ac:dyDescent="0.25"/>
  <cols>
    <col min="1" max="1" width="7.7109375" style="48" customWidth="1"/>
    <col min="2" max="2" width="15.85546875" style="48" customWidth="1"/>
    <col min="3" max="3" width="2.85546875" style="48" customWidth="1"/>
    <col min="4" max="4" width="54.7109375" style="48" customWidth="1"/>
    <col min="5" max="15" width="9.140625" style="48" customWidth="1"/>
    <col min="16" max="16384" width="9.140625" style="48"/>
  </cols>
  <sheetData>
    <row r="1" spans="1:4" ht="18" customHeight="1" x14ac:dyDescent="0.3">
      <c r="A1" s="180" t="s">
        <v>3248</v>
      </c>
      <c r="B1" s="180" t="s">
        <v>3247</v>
      </c>
      <c r="C1" s="181"/>
      <c r="D1" s="182"/>
    </row>
    <row r="2" spans="1:4" ht="18" customHeight="1" x14ac:dyDescent="0.3">
      <c r="A2" s="179"/>
      <c r="B2" s="181"/>
      <c r="C2" s="181"/>
      <c r="D2" s="182"/>
    </row>
    <row r="3" spans="1:4" ht="18" customHeight="1" x14ac:dyDescent="0.3">
      <c r="A3" s="179"/>
      <c r="B3" s="200" t="s">
        <v>10</v>
      </c>
      <c r="C3" s="183"/>
      <c r="D3" s="183"/>
    </row>
    <row r="4" spans="1:4" ht="15" customHeight="1" x14ac:dyDescent="0.3">
      <c r="A4" s="184"/>
      <c r="B4" s="185" t="str">
        <f ca="1">HYPERLINK("#"&amp;CELL("address",Ind_Summary!$B$2),MID(CELL("filename",Ind_Summary!$B$2),FIND("]",CELL("filename",Ind_Summary!$B$2))+1,256))</f>
        <v>Ind_Summary</v>
      </c>
      <c r="D4" s="201" t="s">
        <v>11</v>
      </c>
    </row>
    <row r="5" spans="1:4" ht="15" customHeight="1" x14ac:dyDescent="0.3">
      <c r="A5" s="184"/>
      <c r="B5" s="186" t="str">
        <f ca="1">HYPERLINK("#"&amp;CELL("address",Ind_Summary_fec!$B$2),MID(CELL("filename",Ind_Summary_fec!$B$2),FIND("]",CELL("filename",Ind_Summary_fec!$B$2))+1,256))</f>
        <v>Ind_Summary_fec</v>
      </c>
      <c r="D5" s="202" t="s">
        <v>12</v>
      </c>
    </row>
    <row r="6" spans="1:4" ht="15" customHeight="1" x14ac:dyDescent="0.3">
      <c r="A6" s="184"/>
      <c r="B6" s="186" t="str">
        <f ca="1">HYPERLINK("#"&amp;CELL("address",Ind_Summary_ued!$B$2),MID(CELL("filename",Ind_Summary_ued!$B$2),FIND("]",CELL("filename",Ind_Summary_ued!$B$2))+1,256))</f>
        <v>Ind_Summary_ued</v>
      </c>
      <c r="D6" s="202" t="s">
        <v>13</v>
      </c>
    </row>
    <row r="7" spans="1:4" ht="5.0999999999999996" customHeight="1" x14ac:dyDescent="0.3">
      <c r="A7" s="184"/>
      <c r="B7" s="188"/>
      <c r="D7" s="181"/>
    </row>
    <row r="8" spans="1:4" x14ac:dyDescent="0.25">
      <c r="A8" s="189"/>
      <c r="B8" s="185" t="str">
        <f ca="1">HYPERLINK("#"&amp;CELL("address",ISI!$B$2),MID(CELL("filename",ISI!$B$2),FIND("]",CELL("filename",ISI!$B$2))+1,256))</f>
        <v>ISI</v>
      </c>
      <c r="D8" s="201" t="s">
        <v>14</v>
      </c>
    </row>
    <row r="9" spans="1:4" x14ac:dyDescent="0.25">
      <c r="A9" s="189"/>
      <c r="B9" s="186" t="str">
        <f ca="1">HYPERLINK("#"&amp;CELL("address",ISI_fec!$B$2),MID(CELL("filename",ISI_fec!$B$2),FIND("]",CELL("filename",ISI_fec!$B$2))+1,256))</f>
        <v>ISI_fec</v>
      </c>
      <c r="D9" s="202" t="s">
        <v>15</v>
      </c>
    </row>
    <row r="10" spans="1:4" x14ac:dyDescent="0.25">
      <c r="A10" s="189"/>
      <c r="B10" s="186" t="str">
        <f ca="1">HYPERLINK("#"&amp;CELL("address",ISI_ued!$B$2),MID(CELL("filename",ISI_ued!$B$2),FIND("]",CELL("filename",ISI_ued!$B$2))+1,256))</f>
        <v>ISI_ued</v>
      </c>
      <c r="D10" s="202" t="s">
        <v>16</v>
      </c>
    </row>
    <row r="11" spans="1:4" x14ac:dyDescent="0.25">
      <c r="A11" s="189"/>
      <c r="B11" s="186" t="str">
        <f ca="1">HYPERLINK("#"&amp;CELL("address",ISI_emi!$B$2),MID(CELL("filename",ISI_emi!$B$2),FIND("]",CELL("filename",ISI_emi!$B$2))+1,256))</f>
        <v>ISI_emi</v>
      </c>
      <c r="D11" s="202" t="s">
        <v>17</v>
      </c>
    </row>
    <row r="12" spans="1:4" ht="5.0999999999999996" customHeight="1" x14ac:dyDescent="0.25">
      <c r="A12" s="189"/>
      <c r="B12" s="190"/>
      <c r="D12" s="187"/>
    </row>
    <row r="13" spans="1:4" x14ac:dyDescent="0.25">
      <c r="B13" s="185" t="str">
        <f ca="1">HYPERLINK("#"&amp;CELL("address",NFM!$B$2),MID(CELL("filename",NFM!$B$2),FIND("]",CELL("filename",NFM!$B$2))+1,256))</f>
        <v>NFM</v>
      </c>
      <c r="D13" s="201" t="s">
        <v>18</v>
      </c>
    </row>
    <row r="14" spans="1:4" x14ac:dyDescent="0.25">
      <c r="B14" s="186" t="str">
        <f ca="1">HYPERLINK("#"&amp;CELL("address",NFM_fec!$B$2),MID(CELL("filename",NFM_fec!$B$2),FIND("]",CELL("filename",NFM_fec!$B$2))+1,256))</f>
        <v>NFM_fec</v>
      </c>
      <c r="D14" s="202" t="s">
        <v>15</v>
      </c>
    </row>
    <row r="15" spans="1:4" x14ac:dyDescent="0.25">
      <c r="B15" s="186" t="str">
        <f ca="1">HYPERLINK("#"&amp;CELL("address",NFM_ued!$B$2),MID(CELL("filename",NFM_ued!$B$2),FIND("]",CELL("filename",NFM_ued!$B$2))+1,256))</f>
        <v>NFM_ued</v>
      </c>
      <c r="D15" s="202" t="s">
        <v>16</v>
      </c>
    </row>
    <row r="16" spans="1:4" x14ac:dyDescent="0.25">
      <c r="B16" s="186" t="str">
        <f ca="1">HYPERLINK("#"&amp;CELL("address",NFM_emi!$B$2),MID(CELL("filename",NFM_emi!$B$2),FIND("]",CELL("filename",NFM_emi!$B$2))+1,256))</f>
        <v>NFM_emi</v>
      </c>
      <c r="D16" s="202" t="s">
        <v>17</v>
      </c>
    </row>
    <row r="17" spans="2:4" ht="5.0999999999999996" customHeight="1" x14ac:dyDescent="0.25">
      <c r="B17" s="190"/>
      <c r="D17" s="187"/>
    </row>
    <row r="18" spans="2:4" x14ac:dyDescent="0.25">
      <c r="B18" s="185" t="str">
        <f ca="1">HYPERLINK("#"&amp;CELL("address",CHI!$B$2),MID(CELL("filename",CHI!$B$2),FIND("]",CELL("filename",CHI!$B$2))+1,256))</f>
        <v>CHI</v>
      </c>
      <c r="D18" s="201" t="s">
        <v>19</v>
      </c>
    </row>
    <row r="19" spans="2:4" x14ac:dyDescent="0.25">
      <c r="B19" s="186" t="str">
        <f ca="1">HYPERLINK("#"&amp;CELL("address",CHI_fec!$B$2),MID(CELL("filename",CHI_fec!$B$2),FIND("]",CELL("filename",CHI_fec!$B$2))+1,256))</f>
        <v>CHI_fec</v>
      </c>
      <c r="D19" s="202" t="s">
        <v>15</v>
      </c>
    </row>
    <row r="20" spans="2:4" x14ac:dyDescent="0.25">
      <c r="B20" s="186" t="str">
        <f ca="1">HYPERLINK("#"&amp;CELL("address",CHI_ued!$B$2),MID(CELL("filename",CHI_ued!$B$2),FIND("]",CELL("filename",CHI_ued!$B$2))+1,256))</f>
        <v>CHI_ued</v>
      </c>
      <c r="D20" s="202" t="s">
        <v>16</v>
      </c>
    </row>
    <row r="21" spans="2:4" x14ac:dyDescent="0.25">
      <c r="B21" s="186" t="str">
        <f ca="1">HYPERLINK("#"&amp;CELL("address",CHI_emi!$B$2),MID(CELL("filename",CHI_emi!$B$2),FIND("]",CELL("filename",CHI_emi!$B$2))+1,256))</f>
        <v>CHI_emi</v>
      </c>
      <c r="D21" s="202" t="s">
        <v>17</v>
      </c>
    </row>
    <row r="22" spans="2:4" ht="5.0999999999999996" customHeight="1" x14ac:dyDescent="0.25">
      <c r="B22" s="190"/>
      <c r="D22" s="187"/>
    </row>
    <row r="23" spans="2:4" x14ac:dyDescent="0.25">
      <c r="B23" s="185" t="str">
        <f ca="1">HYPERLINK("#"&amp;CELL("address",NMM!$B$2),MID(CELL("filename",NMM!$B$2),FIND("]",CELL("filename",NMM!$B$2))+1,256))</f>
        <v>NMM</v>
      </c>
      <c r="D23" s="201" t="s">
        <v>20</v>
      </c>
    </row>
    <row r="24" spans="2:4" x14ac:dyDescent="0.25">
      <c r="B24" s="186" t="str">
        <f ca="1">HYPERLINK("#"&amp;CELL("address",NMM_fec!$B$2),MID(CELL("filename",NMM_fec!$B$2),FIND("]",CELL("filename",NMM_fec!$B$2))+1,256))</f>
        <v>NMM_fec</v>
      </c>
      <c r="D24" s="202" t="s">
        <v>15</v>
      </c>
    </row>
    <row r="25" spans="2:4" x14ac:dyDescent="0.25">
      <c r="B25" s="186" t="str">
        <f ca="1">HYPERLINK("#"&amp;CELL("address",NMM_ued!$B$2),MID(CELL("filename",NMM_ued!$B$2),FIND("]",CELL("filename",NMM_ued!$B$2))+1,256))</f>
        <v>NMM_ued</v>
      </c>
      <c r="D25" s="202" t="s">
        <v>16</v>
      </c>
    </row>
    <row r="26" spans="2:4" x14ac:dyDescent="0.25">
      <c r="B26" s="186" t="str">
        <f ca="1">HYPERLINK("#"&amp;CELL("address",NMM_emi!$B$2),MID(CELL("filename",NMM_emi!$B$2),FIND("]",CELL("filename",NMM_emi!$B$2))+1,256))</f>
        <v>NMM_emi</v>
      </c>
      <c r="D26" s="202" t="s">
        <v>17</v>
      </c>
    </row>
    <row r="27" spans="2:4" ht="5.0999999999999996" customHeight="1" x14ac:dyDescent="0.25">
      <c r="B27" s="190"/>
      <c r="D27" s="187"/>
    </row>
    <row r="28" spans="2:4" x14ac:dyDescent="0.25">
      <c r="B28" s="185" t="str">
        <f ca="1">HYPERLINK("#"&amp;CELL("address",PPA!$B$2),MID(CELL("filename",PPA!$B$2),FIND("]",CELL("filename",PPA!$B$2))+1,256))</f>
        <v>PPA</v>
      </c>
      <c r="D28" s="201" t="s">
        <v>21</v>
      </c>
    </row>
    <row r="29" spans="2:4" x14ac:dyDescent="0.25">
      <c r="B29" s="186" t="str">
        <f ca="1">HYPERLINK("#"&amp;CELL("address",PPA_fec!$B$2),MID(CELL("filename",PPA_fec!$B$2),FIND("]",CELL("filename",PPA_fec!$B$2))+1,256))</f>
        <v>PPA_fec</v>
      </c>
      <c r="D29" s="202" t="s">
        <v>15</v>
      </c>
    </row>
    <row r="30" spans="2:4" x14ac:dyDescent="0.25">
      <c r="B30" s="186" t="str">
        <f ca="1">HYPERLINK("#"&amp;CELL("address",PPA_ued!$B$2),MID(CELL("filename",PPA_ued!$B$2),FIND("]",CELL("filename",PPA_ued!$B$2))+1,256))</f>
        <v>PPA_ued</v>
      </c>
      <c r="D30" s="202" t="s">
        <v>16</v>
      </c>
    </row>
    <row r="31" spans="2:4" x14ac:dyDescent="0.25">
      <c r="B31" s="186" t="str">
        <f ca="1">HYPERLINK("#"&amp;CELL("address",PPA_emi!$B$2),MID(CELL("filename",PPA_emi!$B$2),FIND("]",CELL("filename",PPA_emi!$B$2))+1,256))</f>
        <v>PPA_emi</v>
      </c>
      <c r="D31" s="202" t="s">
        <v>17</v>
      </c>
    </row>
    <row r="32" spans="2:4" ht="5.0999999999999996" customHeight="1" x14ac:dyDescent="0.25">
      <c r="B32" s="190"/>
      <c r="D32" s="187"/>
    </row>
    <row r="33" spans="2:4" x14ac:dyDescent="0.25">
      <c r="B33" s="185" t="str">
        <f ca="1">HYPERLINK("#"&amp;CELL("address",FBT!$B$2),MID(CELL("filename",FBT!$B$2),FIND("]",CELL("filename",FBT!$B$2))+1,256))</f>
        <v>FBT</v>
      </c>
      <c r="D33" s="201" t="s">
        <v>22</v>
      </c>
    </row>
    <row r="34" spans="2:4" x14ac:dyDescent="0.25">
      <c r="B34" s="186" t="str">
        <f ca="1">HYPERLINK("#"&amp;CELL("address",FBT_fec!$B$2),MID(CELL("filename",FBT_fec!$B$2),FIND("]",CELL("filename",FBT_fec!$B$2))+1,256))</f>
        <v>FBT_fec</v>
      </c>
      <c r="D34" s="202" t="s">
        <v>15</v>
      </c>
    </row>
    <row r="35" spans="2:4" x14ac:dyDescent="0.25">
      <c r="B35" s="186" t="str">
        <f ca="1">HYPERLINK("#"&amp;CELL("address",FBT_ued!$B$2),MID(CELL("filename",FBT_ued!$B$2),FIND("]",CELL("filename",FBT_ued!$B$2))+1,256))</f>
        <v>FBT_ued</v>
      </c>
      <c r="D35" s="202" t="s">
        <v>16</v>
      </c>
    </row>
    <row r="36" spans="2:4" x14ac:dyDescent="0.25">
      <c r="B36" s="186" t="str">
        <f ca="1">HYPERLINK("#"&amp;CELL("address",FBT_emi!$B$2),MID(CELL("filename",FBT_emi!$B$2),FIND("]",CELL("filename",FBT_emi!$B$2))+1,256))</f>
        <v>FBT_emi</v>
      </c>
      <c r="D36" s="202" t="s">
        <v>17</v>
      </c>
    </row>
    <row r="37" spans="2:4" ht="5.0999999999999996" customHeight="1" x14ac:dyDescent="0.25">
      <c r="B37" s="190"/>
      <c r="D37" s="187"/>
    </row>
    <row r="38" spans="2:4" x14ac:dyDescent="0.25">
      <c r="B38" s="185" t="str">
        <f ca="1">HYPERLINK("#"&amp;CELL("address",TRE!$B$2),MID(CELL("filename",TRE!$B$2),FIND("]",CELL("filename",TRE!$B$2))+1,256))</f>
        <v>TRE</v>
      </c>
      <c r="D38" s="201" t="s">
        <v>23</v>
      </c>
    </row>
    <row r="39" spans="2:4" x14ac:dyDescent="0.25">
      <c r="B39" s="186" t="str">
        <f ca="1">HYPERLINK("#"&amp;CELL("address",TRE_fec!$B$2),MID(CELL("filename",TRE_fec!$B$2),FIND("]",CELL("filename",TRE_fec!$B$2))+1,256))</f>
        <v>TRE_fec</v>
      </c>
      <c r="D39" s="202" t="s">
        <v>15</v>
      </c>
    </row>
    <row r="40" spans="2:4" x14ac:dyDescent="0.25">
      <c r="B40" s="186" t="str">
        <f ca="1">HYPERLINK("#"&amp;CELL("address",TRE_ued!$B$2),MID(CELL("filename",TRE_ued!$B$2),FIND("]",CELL("filename",TRE_ued!$B$2))+1,256))</f>
        <v>TRE_ued</v>
      </c>
      <c r="D40" s="202" t="s">
        <v>16</v>
      </c>
    </row>
    <row r="41" spans="2:4" x14ac:dyDescent="0.25">
      <c r="B41" s="186" t="str">
        <f ca="1">HYPERLINK("#"&amp;CELL("address",TRE_emi!$B$2),MID(CELL("filename",TRE_emi!$B$2),FIND("]",CELL("filename",TRE_emi!$B$2))+1,256))</f>
        <v>TRE_emi</v>
      </c>
      <c r="D41" s="202" t="s">
        <v>17</v>
      </c>
    </row>
    <row r="42" spans="2:4" ht="5.0999999999999996" customHeight="1" x14ac:dyDescent="0.25">
      <c r="B42" s="190"/>
      <c r="D42" s="187"/>
    </row>
    <row r="43" spans="2:4" x14ac:dyDescent="0.25">
      <c r="B43" s="185" t="str">
        <f ca="1">HYPERLINK("#"&amp;CELL("address",MAE!$B$2),MID(CELL("filename",MAE!$B$2),FIND("]",CELL("filename",MAE!$B$2))+1,256))</f>
        <v>MAE</v>
      </c>
      <c r="D43" s="201" t="s">
        <v>24</v>
      </c>
    </row>
    <row r="44" spans="2:4" x14ac:dyDescent="0.25">
      <c r="B44" s="186" t="str">
        <f ca="1">HYPERLINK("#"&amp;CELL("address",MAE_fec!$B$2),MID(CELL("filename",MAE_fec!$B$2),FIND("]",CELL("filename",MAE_fec!$B$2))+1,256))</f>
        <v>MAE_fec</v>
      </c>
      <c r="D44" s="202" t="s">
        <v>15</v>
      </c>
    </row>
    <row r="45" spans="2:4" x14ac:dyDescent="0.25">
      <c r="B45" s="186" t="str">
        <f ca="1">HYPERLINK("#"&amp;CELL("address",MAE_ued!$B$2),MID(CELL("filename",MAE_ued!$B$2),FIND("]",CELL("filename",MAE_ued!$B$2))+1,256))</f>
        <v>MAE_ued</v>
      </c>
      <c r="D45" s="202" t="s">
        <v>16</v>
      </c>
    </row>
    <row r="46" spans="2:4" x14ac:dyDescent="0.25">
      <c r="B46" s="186" t="str">
        <f ca="1">HYPERLINK("#"&amp;CELL("address",MAE_emi!$B$2),MID(CELL("filename",MAE_emi!$B$2),FIND("]",CELL("filename",MAE_emi!$B$2))+1,256))</f>
        <v>MAE_emi</v>
      </c>
      <c r="D46" s="202" t="s">
        <v>17</v>
      </c>
    </row>
    <row r="47" spans="2:4" ht="5.0999999999999996" customHeight="1" x14ac:dyDescent="0.25">
      <c r="B47" s="190"/>
      <c r="D47" s="187"/>
    </row>
    <row r="48" spans="2:4" x14ac:dyDescent="0.25">
      <c r="B48" s="185" t="str">
        <f ca="1">HYPERLINK("#"&amp;CELL("address",TEL!$B$2),MID(CELL("filename",TEL!$B$2),FIND("]",CELL("filename",TEL!$B$2))+1,256))</f>
        <v>TEL</v>
      </c>
      <c r="D48" s="201" t="s">
        <v>25</v>
      </c>
    </row>
    <row r="49" spans="2:4" x14ac:dyDescent="0.25">
      <c r="B49" s="186" t="str">
        <f ca="1">HYPERLINK("#"&amp;CELL("address",TEL_fec!$B$2),MID(CELL("filename",TEL_fec!$B$2),FIND("]",CELL("filename",TEL_fec!$B$2))+1,256))</f>
        <v>TEL_fec</v>
      </c>
      <c r="D49" s="202" t="s">
        <v>15</v>
      </c>
    </row>
    <row r="50" spans="2:4" x14ac:dyDescent="0.25">
      <c r="B50" s="186" t="str">
        <f ca="1">HYPERLINK("#"&amp;CELL("address",TEL_ued!$B$2),MID(CELL("filename",TEL_ued!$B$2),FIND("]",CELL("filename",TEL_ued!$B$2))+1,256))</f>
        <v>TEL_ued</v>
      </c>
      <c r="D50" s="202" t="s">
        <v>16</v>
      </c>
    </row>
    <row r="51" spans="2:4" x14ac:dyDescent="0.25">
      <c r="B51" s="186" t="str">
        <f ca="1">HYPERLINK("#"&amp;CELL("address",TEL_emi!$B$2),MID(CELL("filename",TEL_emi!$B$2),FIND("]",CELL("filename",TEL_emi!$B$2))+1,256))</f>
        <v>TEL_emi</v>
      </c>
      <c r="D51" s="202" t="s">
        <v>17</v>
      </c>
    </row>
    <row r="52" spans="2:4" ht="5.0999999999999996" customHeight="1" x14ac:dyDescent="0.25">
      <c r="B52" s="190"/>
      <c r="D52" s="187"/>
    </row>
    <row r="53" spans="2:4" x14ac:dyDescent="0.25">
      <c r="B53" s="185" t="str">
        <f ca="1">HYPERLINK("#"&amp;CELL("address",WWP!$B$2),MID(CELL("filename",WWP!$B$2),FIND("]",CELL("filename",WWP!$B$2))+1,256))</f>
        <v>WWP</v>
      </c>
      <c r="D53" s="201" t="s">
        <v>26</v>
      </c>
    </row>
    <row r="54" spans="2:4" x14ac:dyDescent="0.25">
      <c r="B54" s="186" t="str">
        <f ca="1">HYPERLINK("#"&amp;CELL("address",WWP_fec!$B$2),MID(CELL("filename",WWP_fec!$B$2),FIND("]",CELL("filename",WWP_fec!$B$2))+1,256))</f>
        <v>WWP_fec</v>
      </c>
      <c r="D54" s="202" t="s">
        <v>15</v>
      </c>
    </row>
    <row r="55" spans="2:4" x14ac:dyDescent="0.25">
      <c r="B55" s="186" t="str">
        <f ca="1">HYPERLINK("#"&amp;CELL("address",WWP_ued!$B$2),MID(CELL("filename",WWP_ued!$B$2),FIND("]",CELL("filename",WWP_ued!$B$2))+1,256))</f>
        <v>WWP_ued</v>
      </c>
      <c r="D55" s="202" t="s">
        <v>16</v>
      </c>
    </row>
    <row r="56" spans="2:4" x14ac:dyDescent="0.25">
      <c r="B56" s="186" t="str">
        <f ca="1">HYPERLINK("#"&amp;CELL("address",WWP_emi!$B$2),MID(CELL("filename",WWP_emi!$B$2),FIND("]",CELL("filename",WWP_emi!$B$2))+1,256))</f>
        <v>WWP_emi</v>
      </c>
      <c r="D56" s="202" t="s">
        <v>17</v>
      </c>
    </row>
    <row r="57" spans="2:4" ht="5.0999999999999996" customHeight="1" x14ac:dyDescent="0.25">
      <c r="B57" s="190"/>
      <c r="D57" s="187"/>
    </row>
    <row r="58" spans="2:4" x14ac:dyDescent="0.25">
      <c r="B58" s="185" t="str">
        <f ca="1">HYPERLINK("#"&amp;CELL("address",OIS!$B$2),MID(CELL("filename",OIS!$B$2),FIND("]",CELL("filename",OIS!$B$2))+1,256))</f>
        <v>OIS</v>
      </c>
      <c r="D58" s="201" t="s">
        <v>27</v>
      </c>
    </row>
    <row r="59" spans="2:4" x14ac:dyDescent="0.25">
      <c r="B59" s="186" t="str">
        <f ca="1">HYPERLINK("#"&amp;CELL("address",OIS_fec!$B$2),MID(CELL("filename",OIS_fec!$B$2),FIND("]",CELL("filename",OIS_fec!$B$2))+1,256))</f>
        <v>OIS_fec</v>
      </c>
      <c r="D59" s="202" t="s">
        <v>15</v>
      </c>
    </row>
    <row r="60" spans="2:4" x14ac:dyDescent="0.25">
      <c r="B60" s="186" t="str">
        <f ca="1">HYPERLINK("#"&amp;CELL("address",OIS_ued!$B$2),MID(CELL("filename",OIS_ued!$B$2),FIND("]",CELL("filename",OIS_ued!$B$2))+1,256))</f>
        <v>OIS_ued</v>
      </c>
      <c r="D60" s="202" t="s">
        <v>16</v>
      </c>
    </row>
    <row r="61" spans="2:4" x14ac:dyDescent="0.25">
      <c r="B61" s="186" t="str">
        <f ca="1">HYPERLINK("#"&amp;CELL("address",OIS_emi!$B$2),MID(CELL("filename",OIS_emi!$B$2),FIND("]",CELL("filename",OIS_emi!$B$2))+1,256))</f>
        <v>OIS_emi</v>
      </c>
      <c r="D61" s="202" t="s">
        <v>17</v>
      </c>
    </row>
  </sheetData>
  <pageMargins left="0.39370078740157483" right="0.39370078740157483" top="0.39370078740157483" bottom="0.39370078740157483" header="0.31496062992125978" footer="0.31496062992125978"/>
  <pageSetup paperSize="9" scale="9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CY180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Summary"</f>
        <v>IE: Industry Summary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2" customHeight="1" x14ac:dyDescent="0.25">
      <c r="A3" s="30" t="s">
        <v>57</v>
      </c>
      <c r="B3" s="203">
        <f>ISI!B$3+NFM!B$3+CHI!B$3+NMM!B$3+PPA!B$3+FBT!B$3+TRE!B$3+MAE!B$3+TEL!B$3+WWP!B$3+OIS!B$3</f>
        <v>56286.051572327051</v>
      </c>
      <c r="C3" s="203">
        <f>ISI!C$3+NFM!C$3+CHI!C$3+NMM!C$3+PPA!C$3+FBT!C$3+TRE!C$3+MAE!C$3+TEL!C$3+WWP!C$3+OIS!C$3</f>
        <v>63260.830110167524</v>
      </c>
      <c r="D3" s="203">
        <f>ISI!D$3+NFM!D$3+CHI!D$3+NMM!D$3+PPA!D$3+FBT!D$3+TRE!D$3+MAE!D$3+TEL!D$3+WWP!D$3+OIS!D$3</f>
        <v>69946.687721118375</v>
      </c>
      <c r="E3" s="203">
        <f>ISI!E$3+NFM!E$3+CHI!E$3+NMM!E$3+PPA!E$3+FBT!E$3+TRE!E$3+MAE!E$3+TEL!E$3+WWP!E$3+OIS!E$3</f>
        <v>64736.915560282097</v>
      </c>
      <c r="F3" s="203">
        <f>ISI!F$3+NFM!F$3+CHI!F$3+NMM!F$3+PPA!F$3+FBT!F$3+TRE!F$3+MAE!F$3+TEL!F$3+WWP!F$3+OIS!F$3</f>
        <v>65139.800478962497</v>
      </c>
      <c r="G3" s="203">
        <f>ISI!G$3+NFM!G$3+CHI!G$3+NMM!G$3+PPA!G$3+FBT!G$3+TRE!G$3+MAE!G$3+TEL!G$3+WWP!G$3+OIS!G$3</f>
        <v>67921.8273938973</v>
      </c>
      <c r="H3" s="203">
        <f>ISI!H$3+NFM!H$3+CHI!H$3+NMM!H$3+PPA!H$3+FBT!H$3+TRE!H$3+MAE!H$3+TEL!H$3+WWP!H$3+OIS!H$3</f>
        <v>70830.618606151373</v>
      </c>
      <c r="I3" s="203">
        <f>ISI!I$3+NFM!I$3+CHI!I$3+NMM!I$3+PPA!I$3+FBT!I$3+TRE!I$3+MAE!I$3+TEL!I$3+WWP!I$3+OIS!I$3</f>
        <v>70973.604296474019</v>
      </c>
      <c r="J3" s="203">
        <f>ISI!J$3+NFM!J$3+CHI!J$3+NMM!J$3+PPA!J$3+FBT!J$3+TRE!J$3+MAE!J$3+TEL!J$3+WWP!J$3+OIS!J$3</f>
        <v>61697.07646759045</v>
      </c>
      <c r="K3" s="203">
        <f>ISI!K$3+NFM!K$3+CHI!K$3+NMM!K$3+PPA!K$3+FBT!K$3+TRE!K$3+MAE!K$3+TEL!K$3+WWP!K$3+OIS!K$3</f>
        <v>56088.986218867518</v>
      </c>
      <c r="L3" s="203">
        <f>ISI!L$3+NFM!L$3+CHI!L$3+NMM!L$3+PPA!L$3+FBT!L$3+TRE!L$3+MAE!L$3+TEL!L$3+WWP!L$3+OIS!L$3</f>
        <v>51269.946284860322</v>
      </c>
      <c r="M3" s="203">
        <f>ISI!M$3+NFM!M$3+CHI!M$3+NMM!M$3+PPA!M$3+FBT!M$3+TRE!M$3+MAE!M$3+TEL!M$3+WWP!M$3+OIS!M$3</f>
        <v>54431.141868337014</v>
      </c>
      <c r="N3" s="203">
        <f>ISI!N$3+NFM!N$3+CHI!N$3+NMM!N$3+PPA!N$3+FBT!N$3+TRE!N$3+MAE!N$3+TEL!N$3+WWP!N$3+OIS!N$3</f>
        <v>51994.82605422163</v>
      </c>
      <c r="O3" s="203">
        <f>ISI!O$3+NFM!O$3+CHI!O$3+NMM!O$3+PPA!O$3+FBT!O$3+TRE!O$3+MAE!O$3+TEL!O$3+WWP!O$3+OIS!O$3</f>
        <v>51888.820841774083</v>
      </c>
      <c r="P3" s="203">
        <f>ISI!P$3+NFM!P$3+CHI!P$3+NMM!P$3+PPA!P$3+FBT!P$3+TRE!P$3+MAE!P$3+TEL!P$3+WWP!P$3+OIS!P$3</f>
        <v>58387.168754841026</v>
      </c>
      <c r="Q3" s="203">
        <f>ISI!Q$3+NFM!Q$3+CHI!Q$3+NMM!Q$3+PPA!Q$3+FBT!Q$3+TRE!Q$3+MAE!Q$3+TEL!Q$3+WWP!Q$3+OIS!Q$3</f>
        <v>117505.21575628487</v>
      </c>
      <c r="R3" s="203">
        <f>ISI!R$3+NFM!R$3+CHI!R$3+NMM!R$3+PPA!R$3+FBT!R$3+TRE!R$3+MAE!R$3+TEL!R$3+WWP!R$3+OIS!R$3</f>
        <v>112889.4804550696</v>
      </c>
      <c r="S3" s="203">
        <f>ISI!S$3+NFM!S$3+CHI!S$3+NMM!S$3+PPA!S$3+FBT!S$3+TRE!S$3+MAE!S$3+TEL!S$3+WWP!S$3+OIS!S$3</f>
        <v>121482.08430918187</v>
      </c>
      <c r="T3" s="203">
        <f>ISI!T$3+NFM!T$3+CHI!T$3+NMM!T$3+PPA!T$3+FBT!T$3+TRE!T$3+MAE!T$3+TEL!T$3+WWP!T$3+OIS!T$3</f>
        <v>133602.40569785147</v>
      </c>
      <c r="U3" s="203">
        <f>ISI!U$3+NFM!U$3+CHI!U$3+NMM!U$3+PPA!U$3+FBT!U$3+TRE!U$3+MAE!U$3+TEL!U$3+WWP!U$3+OIS!U$3</f>
        <v>136810.79454590188</v>
      </c>
      <c r="V3" s="203">
        <f>ISI!V$3+NFM!V$3+CHI!V$3+NMM!V$3+PPA!V$3+FBT!V$3+TRE!V$3+MAE!V$3+TEL!V$3+WWP!V$3+OIS!V$3</f>
        <v>153607.3843498294</v>
      </c>
      <c r="W3" s="203">
        <f>ISI!W$3+NFM!W$3+CHI!W$3+NMM!W$3+PPA!W$3+FBT!W$3+TRE!W$3+MAE!W$3+TEL!W$3+WWP!W$3+OIS!W$3</f>
        <v>181878.63441973596</v>
      </c>
      <c r="X3" s="203">
        <f>ISI!X$3+NFM!X$3+CHI!X$3+NMM!X$3+PPA!X$3+FBT!X$3+TRE!X$3+MAE!X$3+TEL!X$3+WWP!X$3+OIS!X$3</f>
        <v>210781.75326074072</v>
      </c>
      <c r="Y3" s="203">
        <f>ISI!Y$3+NFM!Y$3+CHI!Y$3+NMM!Y$3+PPA!Y$3+FBT!Y$3+TRE!Y$3+MAE!Y$3+TEL!Y$3+WWP!Y$3+OIS!Y$3</f>
        <v>170065.28129042216</v>
      </c>
    </row>
    <row r="4" spans="1:25" ht="12" customHeight="1" x14ac:dyDescent="0.25">
      <c r="A4" s="12" t="s">
        <v>14</v>
      </c>
      <c r="B4" s="204">
        <f>ISI!B$3</f>
        <v>13.614817019297581</v>
      </c>
      <c r="C4" s="204">
        <f>ISI!C$3</f>
        <v>15</v>
      </c>
      <c r="D4" s="204">
        <f>ISI!D$3</f>
        <v>0</v>
      </c>
      <c r="E4" s="204">
        <f>ISI!E$3</f>
        <v>0</v>
      </c>
      <c r="F4" s="204">
        <f>ISI!F$3</f>
        <v>0</v>
      </c>
      <c r="G4" s="204">
        <f>ISI!G$3</f>
        <v>0</v>
      </c>
      <c r="H4" s="204">
        <f>ISI!H$3</f>
        <v>0</v>
      </c>
      <c r="I4" s="204">
        <f>ISI!I$3</f>
        <v>0</v>
      </c>
      <c r="J4" s="204">
        <f>ISI!J$3</f>
        <v>0</v>
      </c>
      <c r="K4" s="204">
        <f>ISI!K$3</f>
        <v>0</v>
      </c>
      <c r="L4" s="204">
        <f>ISI!L$3</f>
        <v>0</v>
      </c>
      <c r="M4" s="204">
        <f>ISI!M$3</f>
        <v>0</v>
      </c>
      <c r="N4" s="204">
        <f>ISI!N$3</f>
        <v>0</v>
      </c>
      <c r="O4" s="204">
        <f>ISI!O$3</f>
        <v>0</v>
      </c>
      <c r="P4" s="204">
        <f>ISI!P$3</f>
        <v>0</v>
      </c>
      <c r="Q4" s="204">
        <f>ISI!Q$3</f>
        <v>0</v>
      </c>
      <c r="R4" s="204">
        <f>ISI!R$3</f>
        <v>0</v>
      </c>
      <c r="S4" s="204">
        <f>ISI!S$3</f>
        <v>0</v>
      </c>
      <c r="T4" s="204">
        <f>ISI!T$3</f>
        <v>0</v>
      </c>
      <c r="U4" s="204">
        <f>ISI!U$3</f>
        <v>0</v>
      </c>
      <c r="V4" s="204">
        <f>ISI!V$3</f>
        <v>0</v>
      </c>
      <c r="W4" s="204">
        <f>ISI!W$3</f>
        <v>0</v>
      </c>
      <c r="X4" s="204">
        <f>ISI!X$3</f>
        <v>0</v>
      </c>
      <c r="Y4" s="204">
        <f>ISI!Y$3</f>
        <v>0</v>
      </c>
    </row>
    <row r="5" spans="1:25" ht="12" customHeight="1" x14ac:dyDescent="0.25">
      <c r="A5" s="13" t="s">
        <v>18</v>
      </c>
      <c r="B5" s="205">
        <f>NFM!B$3</f>
        <v>323.14052889265213</v>
      </c>
      <c r="C5" s="205">
        <f>NFM!C$3</f>
        <v>356.01711918122083</v>
      </c>
      <c r="D5" s="205">
        <f>NFM!D$3</f>
        <v>279.59040671333071</v>
      </c>
      <c r="E5" s="205">
        <f>NFM!E$3</f>
        <v>300.5169371991492</v>
      </c>
      <c r="F5" s="205">
        <f>NFM!F$3</f>
        <v>362.19316557364965</v>
      </c>
      <c r="G5" s="205">
        <f>NFM!G$3</f>
        <v>324.27450301781954</v>
      </c>
      <c r="H5" s="205">
        <f>NFM!H$3</f>
        <v>463.50099527704185</v>
      </c>
      <c r="I5" s="205">
        <f>NFM!I$3</f>
        <v>351.92249506914732</v>
      </c>
      <c r="J5" s="205">
        <f>NFM!J$3</f>
        <v>316.24131268210402</v>
      </c>
      <c r="K5" s="205">
        <f>NFM!K$3</f>
        <v>187.77722767472613</v>
      </c>
      <c r="L5" s="205">
        <f>NFM!L$3</f>
        <v>264.97554652570221</v>
      </c>
      <c r="M5" s="205">
        <f>NFM!M$3</f>
        <v>228.19221967963389</v>
      </c>
      <c r="N5" s="205">
        <f>NFM!N$3</f>
        <v>205.76821556163873</v>
      </c>
      <c r="O5" s="205">
        <f>NFM!O$3</f>
        <v>249.2971786195267</v>
      </c>
      <c r="P5" s="205">
        <f>NFM!P$3</f>
        <v>299.75741580310881</v>
      </c>
      <c r="Q5" s="205">
        <f>NFM!Q$3</f>
        <v>316.12735800000002</v>
      </c>
      <c r="R5" s="205">
        <f>NFM!R$3</f>
        <v>278.97298973609969</v>
      </c>
      <c r="S5" s="205">
        <f>NFM!S$3</f>
        <v>344.83368695652177</v>
      </c>
      <c r="T5" s="205">
        <f>NFM!T$3</f>
        <v>341.66520179975782</v>
      </c>
      <c r="U5" s="205">
        <f>NFM!U$3</f>
        <v>413.67540901316289</v>
      </c>
      <c r="V5" s="205">
        <f>NFM!V$3</f>
        <v>325.920655514808</v>
      </c>
      <c r="W5" s="205">
        <f>NFM!W$3</f>
        <v>198.73024911032024</v>
      </c>
      <c r="X5" s="205">
        <f>NFM!X$3</f>
        <v>155.4304996147381</v>
      </c>
      <c r="Y5" s="205">
        <f>NFM!Y$3</f>
        <v>209.3</v>
      </c>
    </row>
    <row r="6" spans="1:25" ht="12" customHeight="1" x14ac:dyDescent="0.25">
      <c r="A6" s="14" t="s">
        <v>45</v>
      </c>
      <c r="B6" s="204">
        <f>NFM!B$4</f>
        <v>280.02513981080273</v>
      </c>
      <c r="C6" s="204">
        <f>NFM!C$4</f>
        <v>308.51513400499209</v>
      </c>
      <c r="D6" s="204">
        <f>NFM!D$4</f>
        <v>254.06566993856109</v>
      </c>
      <c r="E6" s="204">
        <f>NFM!E$4</f>
        <v>273.08174795736278</v>
      </c>
      <c r="F6" s="204">
        <f>NFM!F$4</f>
        <v>329.12734861102791</v>
      </c>
      <c r="G6" s="204">
        <f>NFM!G$4</f>
        <v>294.67040669134701</v>
      </c>
      <c r="H6" s="204">
        <f>NFM!H$4</f>
        <v>421.18645008801292</v>
      </c>
      <c r="I6" s="204">
        <f>NFM!I$4</f>
        <v>319.79432172673972</v>
      </c>
      <c r="J6" s="204">
        <f>NFM!J$4</f>
        <v>287.37059298035598</v>
      </c>
      <c r="K6" s="204">
        <f>NFM!K$4</f>
        <v>119.20956650766909</v>
      </c>
      <c r="L6" s="204">
        <f>NFM!L$4</f>
        <v>223.04399430948251</v>
      </c>
      <c r="M6" s="204">
        <f>NFM!M$4</f>
        <v>178.143145351101</v>
      </c>
      <c r="N6" s="204">
        <f>NFM!N$4</f>
        <v>160.2465740787635</v>
      </c>
      <c r="O6" s="204">
        <f>NFM!O$4</f>
        <v>145</v>
      </c>
      <c r="P6" s="204">
        <f>NFM!P$4</f>
        <v>170</v>
      </c>
      <c r="Q6" s="204">
        <f>NFM!Q$4</f>
        <v>219.1320747924693</v>
      </c>
      <c r="R6" s="204">
        <f>NFM!R$4</f>
        <v>167.48597388325581</v>
      </c>
      <c r="S6" s="204">
        <f>NFM!S$4</f>
        <v>241.7387462845096</v>
      </c>
      <c r="T6" s="204">
        <f>NFM!T$4</f>
        <v>240</v>
      </c>
      <c r="U6" s="204">
        <f>NFM!U$4</f>
        <v>300</v>
      </c>
      <c r="V6" s="204">
        <f>NFM!V$4</f>
        <v>240</v>
      </c>
      <c r="W6" s="204">
        <f>NFM!W$4</f>
        <v>99.999999999999986</v>
      </c>
      <c r="X6" s="204">
        <f>NFM!X$4</f>
        <v>55.28095138322378</v>
      </c>
      <c r="Y6" s="204">
        <f>NFM!Y$4</f>
        <v>110</v>
      </c>
    </row>
    <row r="7" spans="1:25" ht="12" customHeight="1" x14ac:dyDescent="0.25">
      <c r="A7" s="14" t="s">
        <v>58</v>
      </c>
      <c r="B7" s="204">
        <f>NFM!B$5</f>
        <v>0</v>
      </c>
      <c r="C7" s="204">
        <f>NFM!C$5</f>
        <v>0</v>
      </c>
      <c r="D7" s="204">
        <f>NFM!D$5</f>
        <v>0</v>
      </c>
      <c r="E7" s="204">
        <f>NFM!E$5</f>
        <v>0</v>
      </c>
      <c r="F7" s="204">
        <f>NFM!F$5</f>
        <v>0</v>
      </c>
      <c r="G7" s="204">
        <f>NFM!G$5</f>
        <v>0</v>
      </c>
      <c r="H7" s="204">
        <f>NFM!H$5</f>
        <v>0</v>
      </c>
      <c r="I7" s="204">
        <f>NFM!I$5</f>
        <v>0</v>
      </c>
      <c r="J7" s="204">
        <f>NFM!J$5</f>
        <v>0</v>
      </c>
      <c r="K7" s="204">
        <f>NFM!K$5</f>
        <v>0</v>
      </c>
      <c r="L7" s="204">
        <f>NFM!L$5</f>
        <v>0</v>
      </c>
      <c r="M7" s="204">
        <f>NFM!M$5</f>
        <v>0</v>
      </c>
      <c r="N7" s="204">
        <f>NFM!N$5</f>
        <v>0</v>
      </c>
      <c r="O7" s="204">
        <f>NFM!O$5</f>
        <v>0</v>
      </c>
      <c r="P7" s="204">
        <f>NFM!P$5</f>
        <v>0</v>
      </c>
      <c r="Q7" s="204">
        <f>NFM!Q$5</f>
        <v>0</v>
      </c>
      <c r="R7" s="204">
        <f>NFM!R$5</f>
        <v>0</v>
      </c>
      <c r="S7" s="204">
        <f>NFM!S$5</f>
        <v>0</v>
      </c>
      <c r="T7" s="204">
        <f>NFM!T$5</f>
        <v>0</v>
      </c>
      <c r="U7" s="204">
        <f>NFM!U$5</f>
        <v>0</v>
      </c>
      <c r="V7" s="204">
        <f>NFM!V$5</f>
        <v>0</v>
      </c>
      <c r="W7" s="204">
        <f>NFM!W$5</f>
        <v>0</v>
      </c>
      <c r="X7" s="204">
        <f>NFM!X$5</f>
        <v>0</v>
      </c>
      <c r="Y7" s="204">
        <f>NFM!Y$5</f>
        <v>0</v>
      </c>
    </row>
    <row r="8" spans="1:25" ht="12" customHeight="1" x14ac:dyDescent="0.25">
      <c r="A8" s="14" t="s">
        <v>47</v>
      </c>
      <c r="B8" s="204">
        <f>NFM!B$8</f>
        <v>43.115389081849401</v>
      </c>
      <c r="C8" s="204">
        <f>NFM!C$8</f>
        <v>47.501985176228743</v>
      </c>
      <c r="D8" s="204">
        <f>NFM!D$8</f>
        <v>25.524736774769622</v>
      </c>
      <c r="E8" s="204">
        <f>NFM!E$8</f>
        <v>27.435189241786421</v>
      </c>
      <c r="F8" s="204">
        <f>NFM!F$8</f>
        <v>33.065816962621739</v>
      </c>
      <c r="G8" s="204">
        <f>NFM!G$8</f>
        <v>29.604096326472529</v>
      </c>
      <c r="H8" s="204">
        <f>NFM!H$8</f>
        <v>42.314545189028927</v>
      </c>
      <c r="I8" s="204">
        <f>NFM!I$8</f>
        <v>32.128173342407592</v>
      </c>
      <c r="J8" s="204">
        <f>NFM!J$8</f>
        <v>28.87071970174804</v>
      </c>
      <c r="K8" s="204">
        <f>NFM!K$8</f>
        <v>68.56766116705704</v>
      </c>
      <c r="L8" s="204">
        <f>NFM!L$8</f>
        <v>41.9315522162197</v>
      </c>
      <c r="M8" s="204">
        <f>NFM!M$8</f>
        <v>50.049074328532903</v>
      </c>
      <c r="N8" s="204">
        <f>NFM!N$8</f>
        <v>45.521641482875218</v>
      </c>
      <c r="O8" s="204">
        <f>NFM!O$8</f>
        <v>104.2971786195267</v>
      </c>
      <c r="P8" s="204">
        <f>NFM!P$8</f>
        <v>129.75741580310881</v>
      </c>
      <c r="Q8" s="204">
        <f>NFM!Q$8</f>
        <v>96.995283207530719</v>
      </c>
      <c r="R8" s="204">
        <f>NFM!R$8</f>
        <v>111.4870158528439</v>
      </c>
      <c r="S8" s="204">
        <f>NFM!S$8</f>
        <v>103.0949406720122</v>
      </c>
      <c r="T8" s="204">
        <f>NFM!T$8</f>
        <v>101.6652017997578</v>
      </c>
      <c r="U8" s="204">
        <f>NFM!U$8</f>
        <v>113.67540901316291</v>
      </c>
      <c r="V8" s="204">
        <f>NFM!V$8</f>
        <v>85.920655514808004</v>
      </c>
      <c r="W8" s="204">
        <f>NFM!W$8</f>
        <v>98.730249110320273</v>
      </c>
      <c r="X8" s="204">
        <f>NFM!X$8</f>
        <v>100.1495482315143</v>
      </c>
      <c r="Y8" s="204">
        <f>NFM!Y$8</f>
        <v>99.300000000000026</v>
      </c>
    </row>
    <row r="9" spans="1:25" ht="12" customHeight="1" x14ac:dyDescent="0.25">
      <c r="A9" s="13" t="s">
        <v>19</v>
      </c>
      <c r="B9" s="205">
        <f>CHI!B$3</f>
        <v>18391.754716981137</v>
      </c>
      <c r="C9" s="205">
        <f>CHI!C$3</f>
        <v>21378.495095281876</v>
      </c>
      <c r="D9" s="205">
        <f>CHI!D$3</f>
        <v>28118.147154845239</v>
      </c>
      <c r="E9" s="205">
        <f>CHI!E$3</f>
        <v>21690.414765476311</v>
      </c>
      <c r="F9" s="205">
        <f>CHI!F$3</f>
        <v>19261.855607545505</v>
      </c>
      <c r="G9" s="205">
        <f>CHI!G$3</f>
        <v>18364.095881634414</v>
      </c>
      <c r="H9" s="205">
        <f>CHI!H$3</f>
        <v>17083.669473562953</v>
      </c>
      <c r="I9" s="205">
        <f>CHI!I$3</f>
        <v>19520.075844012048</v>
      </c>
      <c r="J9" s="205">
        <f>CHI!J$3</f>
        <v>18936.607205124274</v>
      </c>
      <c r="K9" s="205">
        <f>CHI!K$3</f>
        <v>23865.618535952162</v>
      </c>
      <c r="L9" s="205">
        <f>CHI!L$3</f>
        <v>23753.154726675395</v>
      </c>
      <c r="M9" s="205">
        <f>CHI!M$3</f>
        <v>26104.476830663611</v>
      </c>
      <c r="N9" s="205">
        <f>CHI!N$3</f>
        <v>23854.570601540396</v>
      </c>
      <c r="O9" s="205">
        <f>CHI!O$3</f>
        <v>21343.286216769844</v>
      </c>
      <c r="P9" s="205">
        <f>CHI!P$3</f>
        <v>23606.648831963546</v>
      </c>
      <c r="Q9" s="205">
        <f>CHI!Q$3</f>
        <v>82240.854367153603</v>
      </c>
      <c r="R9" s="205">
        <f>CHI!R$3</f>
        <v>78368.442352659767</v>
      </c>
      <c r="S9" s="205">
        <f>CHI!S$3</f>
        <v>82744.956731153201</v>
      </c>
      <c r="T9" s="205">
        <f>CHI!T$3</f>
        <v>94611.335136113819</v>
      </c>
      <c r="U9" s="205">
        <f>CHI!U$3</f>
        <v>95080.483423969403</v>
      </c>
      <c r="V9" s="205">
        <f>CHI!V$3</f>
        <v>109902.37896604522</v>
      </c>
      <c r="W9" s="205">
        <f>CHI!W$3</f>
        <v>132382.80915974776</v>
      </c>
      <c r="X9" s="205">
        <f>CHI!X$3</f>
        <v>156258.90052677129</v>
      </c>
      <c r="Y9" s="205">
        <f>CHI!Y$3</f>
        <v>113469.20992850486</v>
      </c>
    </row>
    <row r="10" spans="1:25" ht="12" customHeight="1" x14ac:dyDescent="0.25">
      <c r="A10" s="14" t="s">
        <v>59</v>
      </c>
      <c r="B10" s="204">
        <f>CHI!B$5</f>
        <v>0</v>
      </c>
      <c r="C10" s="204">
        <f>CHI!C$5</f>
        <v>0</v>
      </c>
      <c r="D10" s="204">
        <f>CHI!D$5</f>
        <v>0</v>
      </c>
      <c r="E10" s="204">
        <f>CHI!E$5</f>
        <v>0</v>
      </c>
      <c r="F10" s="204">
        <f>CHI!F$5</f>
        <v>0</v>
      </c>
      <c r="G10" s="204">
        <f>CHI!G$5</f>
        <v>0</v>
      </c>
      <c r="H10" s="204">
        <f>CHI!H$5</f>
        <v>0</v>
      </c>
      <c r="I10" s="204">
        <f>CHI!I$5</f>
        <v>0</v>
      </c>
      <c r="J10" s="204">
        <f>CHI!J$5</f>
        <v>0</v>
      </c>
      <c r="K10" s="204">
        <f>CHI!K$5</f>
        <v>0</v>
      </c>
      <c r="L10" s="204">
        <f>CHI!L$5</f>
        <v>0</v>
      </c>
      <c r="M10" s="204">
        <f>CHI!M$5</f>
        <v>0</v>
      </c>
      <c r="N10" s="204">
        <f>CHI!N$5</f>
        <v>0</v>
      </c>
      <c r="O10" s="204">
        <f>CHI!O$5</f>
        <v>0</v>
      </c>
      <c r="P10" s="204">
        <f>CHI!P$5</f>
        <v>0</v>
      </c>
      <c r="Q10" s="204">
        <f>CHI!Q$5</f>
        <v>0</v>
      </c>
      <c r="R10" s="204">
        <f>CHI!R$5</f>
        <v>0</v>
      </c>
      <c r="S10" s="204">
        <f>CHI!S$5</f>
        <v>0</v>
      </c>
      <c r="T10" s="204">
        <f>CHI!T$5</f>
        <v>0</v>
      </c>
      <c r="U10" s="204">
        <f>CHI!U$5</f>
        <v>0</v>
      </c>
      <c r="V10" s="204">
        <f>CHI!V$5</f>
        <v>0</v>
      </c>
      <c r="W10" s="204">
        <f>CHI!W$5</f>
        <v>0</v>
      </c>
      <c r="X10" s="204">
        <f>CHI!X$5</f>
        <v>0</v>
      </c>
      <c r="Y10" s="204">
        <f>CHI!Y$5</f>
        <v>0</v>
      </c>
    </row>
    <row r="11" spans="1:25" ht="12" customHeight="1" x14ac:dyDescent="0.25">
      <c r="A11" s="14" t="s">
        <v>49</v>
      </c>
      <c r="B11" s="204">
        <f>CHI!B$6</f>
        <v>3353.267924528307</v>
      </c>
      <c r="C11" s="204">
        <f>CHI!C$6</f>
        <v>1271.3927190659849</v>
      </c>
      <c r="D11" s="204">
        <f>CHI!D$6</f>
        <v>1329.631647996647</v>
      </c>
      <c r="E11" s="204">
        <f>CHI!E$6</f>
        <v>1026.741912011631</v>
      </c>
      <c r="F11" s="204">
        <f>CHI!F$6</f>
        <v>1260.696989904942</v>
      </c>
      <c r="G11" s="204">
        <f>CHI!G$6</f>
        <v>1050.4192685380319</v>
      </c>
      <c r="H11" s="204">
        <f>CHI!H$6</f>
        <v>969.5188261721039</v>
      </c>
      <c r="I11" s="204">
        <f>CHI!I$6</f>
        <v>2483.1889110601069</v>
      </c>
      <c r="J11" s="204">
        <f>CHI!J$6</f>
        <v>2158.8168980689629</v>
      </c>
      <c r="K11" s="204">
        <f>CHI!K$6</f>
        <v>2508.4820111853901</v>
      </c>
      <c r="L11" s="204">
        <f>CHI!L$6</f>
        <v>2351.061020675344</v>
      </c>
      <c r="M11" s="204">
        <f>CHI!M$6</f>
        <v>3447.5565789473621</v>
      </c>
      <c r="N11" s="204">
        <f>CHI!N$6</f>
        <v>4276.0103025100934</v>
      </c>
      <c r="O11" s="204">
        <f>CHI!O$6</f>
        <v>4803.8770690689344</v>
      </c>
      <c r="P11" s="204">
        <f>CHI!P$6</f>
        <v>4847.4084420225063</v>
      </c>
      <c r="Q11" s="204">
        <f>CHI!Q$6</f>
        <v>4452.6695954585848</v>
      </c>
      <c r="R11" s="204">
        <f>CHI!R$6</f>
        <v>5217.5291307989246</v>
      </c>
      <c r="S11" s="204">
        <f>CHI!S$6</f>
        <v>5380.8612566996444</v>
      </c>
      <c r="T11" s="204">
        <f>CHI!T$6</f>
        <v>5463.2670565112167</v>
      </c>
      <c r="U11" s="204">
        <f>CHI!U$6</f>
        <v>5751.4837844459344</v>
      </c>
      <c r="V11" s="204">
        <f>CHI!V$6</f>
        <v>6203.2818229643171</v>
      </c>
      <c r="W11" s="204">
        <f>CHI!W$6</f>
        <v>6664.1423907066583</v>
      </c>
      <c r="X11" s="204">
        <f>CHI!X$6</f>
        <v>7036.2695419606998</v>
      </c>
      <c r="Y11" s="204">
        <f>CHI!Y$6</f>
        <v>7551.1227555817559</v>
      </c>
    </row>
    <row r="12" spans="1:25" ht="12" customHeight="1" x14ac:dyDescent="0.25">
      <c r="A12" s="14" t="s">
        <v>50</v>
      </c>
      <c r="B12" s="204">
        <f>CHI!B$7</f>
        <v>15038.48679245283</v>
      </c>
      <c r="C12" s="204">
        <f>CHI!C$7</f>
        <v>20107.102376215891</v>
      </c>
      <c r="D12" s="204">
        <f>CHI!D$7</f>
        <v>26788.515506848591</v>
      </c>
      <c r="E12" s="204">
        <f>CHI!E$7</f>
        <v>20663.672853464679</v>
      </c>
      <c r="F12" s="204">
        <f>CHI!F$7</f>
        <v>18001.158617640562</v>
      </c>
      <c r="G12" s="204">
        <f>CHI!G$7</f>
        <v>17313.676613096381</v>
      </c>
      <c r="H12" s="204">
        <f>CHI!H$7</f>
        <v>16114.15064739085</v>
      </c>
      <c r="I12" s="204">
        <f>CHI!I$7</f>
        <v>17036.88693295194</v>
      </c>
      <c r="J12" s="204">
        <f>CHI!J$7</f>
        <v>16777.790307055311</v>
      </c>
      <c r="K12" s="204">
        <f>CHI!K$7</f>
        <v>21357.136524766771</v>
      </c>
      <c r="L12" s="204">
        <f>CHI!L$7</f>
        <v>21402.093706000051</v>
      </c>
      <c r="M12" s="204">
        <f>CHI!M$7</f>
        <v>22656.920251716248</v>
      </c>
      <c r="N12" s="204">
        <f>CHI!N$7</f>
        <v>19578.560299030301</v>
      </c>
      <c r="O12" s="204">
        <f>CHI!O$7</f>
        <v>16539.40914770091</v>
      </c>
      <c r="P12" s="204">
        <f>CHI!P$7</f>
        <v>18759.240389941038</v>
      </c>
      <c r="Q12" s="204">
        <f>CHI!Q$7</f>
        <v>77788.184771695014</v>
      </c>
      <c r="R12" s="204">
        <f>CHI!R$7</f>
        <v>73150.913221860843</v>
      </c>
      <c r="S12" s="204">
        <f>CHI!S$7</f>
        <v>77364.095474453556</v>
      </c>
      <c r="T12" s="204">
        <f>CHI!T$7</f>
        <v>89148.068079602599</v>
      </c>
      <c r="U12" s="204">
        <f>CHI!U$7</f>
        <v>89328.999639523463</v>
      </c>
      <c r="V12" s="204">
        <f>CHI!V$7</f>
        <v>103699.0971430809</v>
      </c>
      <c r="W12" s="204">
        <f>CHI!W$7</f>
        <v>125718.6667690411</v>
      </c>
      <c r="X12" s="204">
        <f>CHI!X$7</f>
        <v>149222.63098481059</v>
      </c>
      <c r="Y12" s="204">
        <f>CHI!Y$7</f>
        <v>105918.0871729231</v>
      </c>
    </row>
    <row r="13" spans="1:25" ht="12" customHeight="1" x14ac:dyDescent="0.25">
      <c r="A13" s="13" t="s">
        <v>20</v>
      </c>
      <c r="B13" s="205">
        <f>NMM!B$3</f>
        <v>1392.6654088050313</v>
      </c>
      <c r="C13" s="205">
        <f>NMM!C$3</f>
        <v>1301.614217508815</v>
      </c>
      <c r="D13" s="205">
        <f>NMM!D$3</f>
        <v>1211.1480964450341</v>
      </c>
      <c r="E13" s="205">
        <f>NMM!E$3</f>
        <v>1224.8032687786858</v>
      </c>
      <c r="F13" s="205">
        <f>NMM!F$3</f>
        <v>1290.6279308820278</v>
      </c>
      <c r="G13" s="205">
        <f>NMM!G$3</f>
        <v>1423.9453295650508</v>
      </c>
      <c r="H13" s="205">
        <f>NMM!H$3</f>
        <v>1481.3405425642206</v>
      </c>
      <c r="I13" s="205">
        <f>NMM!I$3</f>
        <v>1607.7073737874716</v>
      </c>
      <c r="J13" s="205">
        <f>NMM!J$3</f>
        <v>1189.3603564814271</v>
      </c>
      <c r="K13" s="205">
        <f>NMM!K$3</f>
        <v>762.48073372235501</v>
      </c>
      <c r="L13" s="205">
        <f>NMM!L$3</f>
        <v>549.19836104043679</v>
      </c>
      <c r="M13" s="205">
        <f>NMM!M$3</f>
        <v>621.11069794050354</v>
      </c>
      <c r="N13" s="205">
        <f>NMM!N$3</f>
        <v>517.81829675683207</v>
      </c>
      <c r="O13" s="205">
        <f>NMM!O$3</f>
        <v>674.16322133067774</v>
      </c>
      <c r="P13" s="205">
        <f>NMM!P$3</f>
        <v>876.24417880114345</v>
      </c>
      <c r="Q13" s="205">
        <f>NMM!Q$3</f>
        <v>696.58159499999999</v>
      </c>
      <c r="R13" s="205">
        <f>NMM!R$3</f>
        <v>958.23705508093076</v>
      </c>
      <c r="S13" s="205">
        <f>NMM!S$3</f>
        <v>985.02886086956551</v>
      </c>
      <c r="T13" s="205">
        <f>NMM!T$3</f>
        <v>995.36885034706859</v>
      </c>
      <c r="U13" s="205">
        <f>NMM!U$3</f>
        <v>1101.0649577972783</v>
      </c>
      <c r="V13" s="205">
        <f>NMM!V$3</f>
        <v>1156.8219893332823</v>
      </c>
      <c r="W13" s="205">
        <f>NMM!W$3</f>
        <v>1190.0526245551603</v>
      </c>
      <c r="X13" s="205">
        <f>NMM!X$3</f>
        <v>1315.3626637363409</v>
      </c>
      <c r="Y13" s="205">
        <f>NMM!Y$3</f>
        <v>1457.8</v>
      </c>
    </row>
    <row r="14" spans="1:25" ht="12" customHeight="1" x14ac:dyDescent="0.25">
      <c r="A14" s="14" t="s">
        <v>51</v>
      </c>
      <c r="B14" s="204">
        <f>NMM!B$4</f>
        <v>520.32580405365945</v>
      </c>
      <c r="C14" s="204">
        <f>NMM!C$4</f>
        <v>542.37914038210295</v>
      </c>
      <c r="D14" s="204">
        <f>NMM!D$4</f>
        <v>523.43429876927553</v>
      </c>
      <c r="E14" s="204">
        <f>NMM!E$4</f>
        <v>547.85341634202337</v>
      </c>
      <c r="F14" s="204">
        <f>NMM!F$4</f>
        <v>695.12845268780143</v>
      </c>
      <c r="G14" s="204">
        <f>NMM!G$4</f>
        <v>711.26598344792319</v>
      </c>
      <c r="H14" s="204">
        <f>NMM!H$4</f>
        <v>721.87695564816875</v>
      </c>
      <c r="I14" s="204">
        <f>NMM!I$4</f>
        <v>755.07517595788454</v>
      </c>
      <c r="J14" s="204">
        <f>NMM!J$4</f>
        <v>594.56081083476954</v>
      </c>
      <c r="K14" s="204">
        <f>NMM!K$4</f>
        <v>439.17653023592658</v>
      </c>
      <c r="L14" s="204">
        <f>NMM!L$4</f>
        <v>380.37563206575618</v>
      </c>
      <c r="M14" s="204">
        <f>NMM!M$4</f>
        <v>359.23530997573772</v>
      </c>
      <c r="N14" s="204">
        <f>NMM!N$4</f>
        <v>190.7886314684153</v>
      </c>
      <c r="O14" s="204">
        <f>NMM!O$4</f>
        <v>248.3934600024759</v>
      </c>
      <c r="P14" s="204">
        <f>NMM!P$4</f>
        <v>322.84959560658831</v>
      </c>
      <c r="Q14" s="204">
        <f>NMM!Q$4</f>
        <v>256.6534439754372</v>
      </c>
      <c r="R14" s="204">
        <f>NMM!R$4</f>
        <v>353.05963019508368</v>
      </c>
      <c r="S14" s="204">
        <f>NMM!S$4</f>
        <v>362.93099239490488</v>
      </c>
      <c r="T14" s="204">
        <f>NMM!T$4</f>
        <v>366.74073116652858</v>
      </c>
      <c r="U14" s="204">
        <f>NMM!U$4</f>
        <v>405.68415170277478</v>
      </c>
      <c r="V14" s="204">
        <f>NMM!V$4</f>
        <v>426.22766630649107</v>
      </c>
      <c r="W14" s="204">
        <f>NMM!W$4</f>
        <v>438.47139631085111</v>
      </c>
      <c r="X14" s="204">
        <f>NMM!X$4</f>
        <v>484.64151241985758</v>
      </c>
      <c r="Y14" s="204">
        <f>NMM!Y$4</f>
        <v>537.12213086450026</v>
      </c>
    </row>
    <row r="15" spans="1:25" ht="12" customHeight="1" x14ac:dyDescent="0.25">
      <c r="A15" s="14" t="s">
        <v>52</v>
      </c>
      <c r="B15" s="204">
        <f>NMM!B$5</f>
        <v>567.10281678270485</v>
      </c>
      <c r="C15" s="204">
        <f>NMM!C$5</f>
        <v>518.6700384297834</v>
      </c>
      <c r="D15" s="204">
        <f>NMM!D$5</f>
        <v>479.81154631178072</v>
      </c>
      <c r="E15" s="204">
        <f>NMM!E$5</f>
        <v>518.1480036858552</v>
      </c>
      <c r="F15" s="204">
        <f>NMM!F$5</f>
        <v>441.04727162776419</v>
      </c>
      <c r="G15" s="204">
        <f>NMM!G$5</f>
        <v>557.50943154343554</v>
      </c>
      <c r="H15" s="204">
        <f>NMM!H$5</f>
        <v>598.77302907228818</v>
      </c>
      <c r="I15" s="204">
        <f>NMM!I$5</f>
        <v>674.62407388585416</v>
      </c>
      <c r="J15" s="204">
        <f>NMM!J$5</f>
        <v>448.55359151561441</v>
      </c>
      <c r="K15" s="204">
        <f>NMM!K$5</f>
        <v>254.4282573112803</v>
      </c>
      <c r="L15" s="204">
        <f>NMM!L$5</f>
        <v>74.419423723325664</v>
      </c>
      <c r="M15" s="204">
        <f>NMM!M$5</f>
        <v>156.34345482911229</v>
      </c>
      <c r="N15" s="204">
        <f>NMM!N$5</f>
        <v>266.94231106839732</v>
      </c>
      <c r="O15" s="204">
        <f>NMM!O$5</f>
        <v>347.54022688355718</v>
      </c>
      <c r="P15" s="204">
        <f>NMM!P$5</f>
        <v>451.71568408145691</v>
      </c>
      <c r="Q15" s="204">
        <f>NMM!Q$5</f>
        <v>359.09720066212981</v>
      </c>
      <c r="R15" s="204">
        <f>NMM!R$5</f>
        <v>493.98411689342049</v>
      </c>
      <c r="S15" s="204">
        <f>NMM!S$5</f>
        <v>507.79565387406979</v>
      </c>
      <c r="T15" s="204">
        <f>NMM!T$5</f>
        <v>513.12605781080777</v>
      </c>
      <c r="U15" s="204">
        <f>NMM!U$5</f>
        <v>567.61382576030985</v>
      </c>
      <c r="V15" s="204">
        <f>NMM!V$5</f>
        <v>596.35732700341862</v>
      </c>
      <c r="W15" s="204">
        <f>NMM!W$5</f>
        <v>613.4881673386426</v>
      </c>
      <c r="X15" s="204">
        <f>NMM!X$5</f>
        <v>678.08718144957925</v>
      </c>
      <c r="Y15" s="204">
        <f>NMM!Y$5</f>
        <v>751.51554804610191</v>
      </c>
    </row>
    <row r="16" spans="1:25" ht="12" customHeight="1" x14ac:dyDescent="0.25">
      <c r="A16" s="14" t="s">
        <v>60</v>
      </c>
      <c r="B16" s="204">
        <f>NMM!B$6</f>
        <v>305.2367879686671</v>
      </c>
      <c r="C16" s="204">
        <f>NMM!C$6</f>
        <v>240.5650386969287</v>
      </c>
      <c r="D16" s="204">
        <f>NMM!D$6</f>
        <v>207.90225136397791</v>
      </c>
      <c r="E16" s="204">
        <f>NMM!E$6</f>
        <v>158.8018487508073</v>
      </c>
      <c r="F16" s="204">
        <f>NMM!F$6</f>
        <v>154.45220656646219</v>
      </c>
      <c r="G16" s="204">
        <f>NMM!G$6</f>
        <v>155.16991457369201</v>
      </c>
      <c r="H16" s="204">
        <f>NMM!H$6</f>
        <v>160.6905578437638</v>
      </c>
      <c r="I16" s="204">
        <f>NMM!I$6</f>
        <v>178.00812394373301</v>
      </c>
      <c r="J16" s="204">
        <f>NMM!J$6</f>
        <v>146.24595413104319</v>
      </c>
      <c r="K16" s="204">
        <f>NMM!K$6</f>
        <v>68.875946175148101</v>
      </c>
      <c r="L16" s="204">
        <f>NMM!L$6</f>
        <v>94.403305251354894</v>
      </c>
      <c r="M16" s="204">
        <f>NMM!M$6</f>
        <v>105.5319331356535</v>
      </c>
      <c r="N16" s="204">
        <f>NMM!N$6</f>
        <v>60.087354220019428</v>
      </c>
      <c r="O16" s="204">
        <f>NMM!O$6</f>
        <v>78.229534444644571</v>
      </c>
      <c r="P16" s="204">
        <f>NMM!P$6</f>
        <v>101.6788991130983</v>
      </c>
      <c r="Q16" s="204">
        <f>NMM!Q$6</f>
        <v>80.830950362433029</v>
      </c>
      <c r="R16" s="204">
        <f>NMM!R$6</f>
        <v>111.1933079924265</v>
      </c>
      <c r="S16" s="204">
        <f>NMM!S$6</f>
        <v>114.3022146005908</v>
      </c>
      <c r="T16" s="204">
        <f>NMM!T$6</f>
        <v>115.5020613697322</v>
      </c>
      <c r="U16" s="204">
        <f>NMM!U$6</f>
        <v>127.7669803341936</v>
      </c>
      <c r="V16" s="204">
        <f>NMM!V$6</f>
        <v>134.23699602337271</v>
      </c>
      <c r="W16" s="204">
        <f>NMM!W$6</f>
        <v>138.0930609056665</v>
      </c>
      <c r="X16" s="204">
        <f>NMM!X$6</f>
        <v>152.6339698669039</v>
      </c>
      <c r="Y16" s="204">
        <f>NMM!Y$6</f>
        <v>169.16232108939781</v>
      </c>
    </row>
    <row r="17" spans="1:25" ht="12" customHeight="1" x14ac:dyDescent="0.25">
      <c r="A17" s="13" t="s">
        <v>21</v>
      </c>
      <c r="B17" s="205">
        <f>PPA!B$3</f>
        <v>1157.9993710691824</v>
      </c>
      <c r="C17" s="205">
        <f>PPA!C$3</f>
        <v>1501.4297630643862</v>
      </c>
      <c r="D17" s="205">
        <f>PPA!D$3</f>
        <v>1420.7254954233263</v>
      </c>
      <c r="E17" s="205">
        <f>PPA!E$3</f>
        <v>1425.0507332363147</v>
      </c>
      <c r="F17" s="205">
        <f>PPA!F$3</f>
        <v>1397.8325031316776</v>
      </c>
      <c r="G17" s="205">
        <f>PPA!G$3</f>
        <v>1504.0668099731749</v>
      </c>
      <c r="H17" s="205">
        <f>PPA!H$3</f>
        <v>1449.6216334523672</v>
      </c>
      <c r="I17" s="205">
        <f>PPA!I$3</f>
        <v>980.76096264086095</v>
      </c>
      <c r="J17" s="205">
        <f>PPA!J$3</f>
        <v>893.57521262666205</v>
      </c>
      <c r="K17" s="205">
        <f>PPA!K$3</f>
        <v>890.84018609955228</v>
      </c>
      <c r="L17" s="205">
        <f>PPA!L$3</f>
        <v>829.36911913642768</v>
      </c>
      <c r="M17" s="205">
        <f>PPA!M$3</f>
        <v>737.91659038901594</v>
      </c>
      <c r="N17" s="205">
        <f>PPA!N$3</f>
        <v>641.22486196817135</v>
      </c>
      <c r="O17" s="205">
        <f>PPA!O$3</f>
        <v>682.11951426534324</v>
      </c>
      <c r="P17" s="205">
        <f>PPA!P$3</f>
        <v>776.41226773271399</v>
      </c>
      <c r="Q17" s="205">
        <f>PPA!Q$3</f>
        <v>694.94120099999998</v>
      </c>
      <c r="R17" s="205">
        <f>PPA!R$3</f>
        <v>617.84312138612665</v>
      </c>
      <c r="S17" s="205">
        <f>PPA!S$3</f>
        <v>587.21350434782619</v>
      </c>
      <c r="T17" s="205">
        <f>PPA!T$3</f>
        <v>600.42054915684434</v>
      </c>
      <c r="U17" s="205">
        <f>PPA!U$3</f>
        <v>582.39136703353927</v>
      </c>
      <c r="V17" s="205">
        <f>PPA!V$3</f>
        <v>576.11103823357621</v>
      </c>
      <c r="W17" s="205">
        <f>PPA!W$3</f>
        <v>535.86192170818504</v>
      </c>
      <c r="X17" s="205">
        <f>PPA!X$3</f>
        <v>445.4648378397311</v>
      </c>
      <c r="Y17" s="205">
        <f>PPA!Y$3</f>
        <v>572.5</v>
      </c>
    </row>
    <row r="18" spans="1:25" ht="12" customHeight="1" x14ac:dyDescent="0.25">
      <c r="A18" s="14" t="s">
        <v>54</v>
      </c>
      <c r="B18" s="204">
        <f>PPA!B$5</f>
        <v>0</v>
      </c>
      <c r="C18" s="204">
        <f>PPA!C$5</f>
        <v>0</v>
      </c>
      <c r="D18" s="204">
        <f>PPA!D$5</f>
        <v>0</v>
      </c>
      <c r="E18" s="204">
        <f>PPA!E$5</f>
        <v>0</v>
      </c>
      <c r="F18" s="204">
        <f>PPA!F$5</f>
        <v>0</v>
      </c>
      <c r="G18" s="204">
        <f>PPA!G$5</f>
        <v>0</v>
      </c>
      <c r="H18" s="204">
        <f>PPA!H$5</f>
        <v>0</v>
      </c>
      <c r="I18" s="204">
        <f>PPA!I$5</f>
        <v>0</v>
      </c>
      <c r="J18" s="204">
        <f>PPA!J$5</f>
        <v>0</v>
      </c>
      <c r="K18" s="204">
        <f>PPA!K$5</f>
        <v>0</v>
      </c>
      <c r="L18" s="204">
        <f>PPA!L$5</f>
        <v>0</v>
      </c>
      <c r="M18" s="204">
        <f>PPA!M$5</f>
        <v>0</v>
      </c>
      <c r="N18" s="204">
        <f>PPA!N$5</f>
        <v>0</v>
      </c>
      <c r="O18" s="204">
        <f>PPA!O$5</f>
        <v>0</v>
      </c>
      <c r="P18" s="204">
        <f>PPA!P$5</f>
        <v>0</v>
      </c>
      <c r="Q18" s="204">
        <f>PPA!Q$5</f>
        <v>0</v>
      </c>
      <c r="R18" s="204">
        <f>PPA!R$5</f>
        <v>0</v>
      </c>
      <c r="S18" s="204">
        <f>PPA!S$5</f>
        <v>0</v>
      </c>
      <c r="T18" s="204">
        <f>PPA!T$5</f>
        <v>0</v>
      </c>
      <c r="U18" s="204">
        <f>PPA!U$5</f>
        <v>0</v>
      </c>
      <c r="V18" s="204">
        <f>PPA!V$5</f>
        <v>0</v>
      </c>
      <c r="W18" s="204">
        <f>PPA!W$5</f>
        <v>0</v>
      </c>
      <c r="X18" s="204">
        <f>PPA!X$5</f>
        <v>0</v>
      </c>
      <c r="Y18" s="204">
        <f>PPA!Y$5</f>
        <v>0</v>
      </c>
    </row>
    <row r="19" spans="1:25" ht="12" customHeight="1" x14ac:dyDescent="0.25">
      <c r="A19" s="14" t="s">
        <v>61</v>
      </c>
      <c r="B19" s="204">
        <f>PPA!B$6</f>
        <v>473.6874213836478</v>
      </c>
      <c r="C19" s="204">
        <f>PPA!C$6</f>
        <v>439.81925393406419</v>
      </c>
      <c r="D19" s="204">
        <f>PPA!D$6</f>
        <v>470.85671136092037</v>
      </c>
      <c r="E19" s="204">
        <f>PPA!E$6</f>
        <v>471.90778014105001</v>
      </c>
      <c r="F19" s="204">
        <f>PPA!F$6</f>
        <v>391.40461277724557</v>
      </c>
      <c r="G19" s="204">
        <f>PPA!G$6</f>
        <v>339.569146388197</v>
      </c>
      <c r="H19" s="204">
        <f>PPA!H$6</f>
        <v>311.11525745881812</v>
      </c>
      <c r="I19" s="204">
        <f>PPA!I$6</f>
        <v>311.78386947946348</v>
      </c>
      <c r="J19" s="204">
        <f>PPA!J$6</f>
        <v>280.7194519481439</v>
      </c>
      <c r="K19" s="204">
        <f>PPA!K$6</f>
        <v>240.22976137039149</v>
      </c>
      <c r="L19" s="204">
        <f>PPA!L$6</f>
        <v>269.89590074846228</v>
      </c>
      <c r="M19" s="204">
        <f>PPA!M$6</f>
        <v>225.4824370709382</v>
      </c>
      <c r="N19" s="204">
        <f>PPA!N$6</f>
        <v>225.2033904792836</v>
      </c>
      <c r="O19" s="204">
        <f>PPA!O$6</f>
        <v>235.77148063059499</v>
      </c>
      <c r="P19" s="204">
        <f>PPA!P$6</f>
        <v>266.1312019832053</v>
      </c>
      <c r="Q19" s="204">
        <f>PPA!Q$6</f>
        <v>231.41272499999999</v>
      </c>
      <c r="R19" s="204">
        <f>PPA!R$6</f>
        <v>222.94396070506789</v>
      </c>
      <c r="S19" s="204">
        <f>PPA!S$6</f>
        <v>247.0213739130435</v>
      </c>
      <c r="T19" s="204">
        <f>PPA!T$6</f>
        <v>259.43124290960827</v>
      </c>
      <c r="U19" s="204">
        <f>PPA!U$6</f>
        <v>247.137836506284</v>
      </c>
      <c r="V19" s="204">
        <f>PPA!V$6</f>
        <v>275.43380698411482</v>
      </c>
      <c r="W19" s="204">
        <f>PPA!W$6</f>
        <v>280.57339857651237</v>
      </c>
      <c r="X19" s="204">
        <f>PPA!X$6</f>
        <v>270.33621550154112</v>
      </c>
      <c r="Y19" s="204">
        <f>PPA!Y$6</f>
        <v>284.3</v>
      </c>
    </row>
    <row r="20" spans="1:25" ht="12" customHeight="1" x14ac:dyDescent="0.25">
      <c r="A20" s="14" t="s">
        <v>62</v>
      </c>
      <c r="B20" s="204">
        <f>PPA!B$7</f>
        <v>684.3119496855345</v>
      </c>
      <c r="C20" s="204">
        <f>PPA!C$7</f>
        <v>1061.610509130322</v>
      </c>
      <c r="D20" s="204">
        <f>PPA!D$7</f>
        <v>949.86878406240578</v>
      </c>
      <c r="E20" s="204">
        <f>PPA!E$7</f>
        <v>953.14295309526472</v>
      </c>
      <c r="F20" s="204">
        <f>PPA!F$7</f>
        <v>1006.427890354432</v>
      </c>
      <c r="G20" s="204">
        <f>PPA!G$7</f>
        <v>1164.497663584978</v>
      </c>
      <c r="H20" s="204">
        <f>PPA!H$7</f>
        <v>1138.506375993549</v>
      </c>
      <c r="I20" s="204">
        <f>PPA!I$7</f>
        <v>668.97709316139753</v>
      </c>
      <c r="J20" s="204">
        <f>PPA!J$7</f>
        <v>612.8557606785181</v>
      </c>
      <c r="K20" s="204">
        <f>PPA!K$7</f>
        <v>650.61042472916074</v>
      </c>
      <c r="L20" s="204">
        <f>PPA!L$7</f>
        <v>559.4732183879654</v>
      </c>
      <c r="M20" s="204">
        <f>PPA!M$7</f>
        <v>512.43415331807773</v>
      </c>
      <c r="N20" s="204">
        <f>PPA!N$7</f>
        <v>416.02147148888781</v>
      </c>
      <c r="O20" s="204">
        <f>PPA!O$7</f>
        <v>446.34803363474822</v>
      </c>
      <c r="P20" s="204">
        <f>PPA!P$7</f>
        <v>510.28106574950868</v>
      </c>
      <c r="Q20" s="204">
        <f>PPA!Q$7</f>
        <v>463.52847600000001</v>
      </c>
      <c r="R20" s="204">
        <f>PPA!R$7</f>
        <v>394.89916068105879</v>
      </c>
      <c r="S20" s="204">
        <f>PPA!S$7</f>
        <v>340.19213043478271</v>
      </c>
      <c r="T20" s="204">
        <f>PPA!T$7</f>
        <v>340.98930624723602</v>
      </c>
      <c r="U20" s="204">
        <f>PPA!U$7</f>
        <v>335.25353052725529</v>
      </c>
      <c r="V20" s="204">
        <f>PPA!V$7</f>
        <v>300.67723124946139</v>
      </c>
      <c r="W20" s="204">
        <f>PPA!W$7</f>
        <v>255.2885231316726</v>
      </c>
      <c r="X20" s="204">
        <f>PPA!X$7</f>
        <v>175.12862233819001</v>
      </c>
      <c r="Y20" s="204">
        <f>PPA!Y$7</f>
        <v>288.2</v>
      </c>
    </row>
    <row r="21" spans="1:25" ht="12" customHeight="1" x14ac:dyDescent="0.25">
      <c r="A21" s="15" t="s">
        <v>63</v>
      </c>
      <c r="B21" s="206">
        <f>FBT!B$3</f>
        <v>6275.7050314465414</v>
      </c>
      <c r="C21" s="206">
        <f>FBT!C$3</f>
        <v>7302.9929481814816</v>
      </c>
      <c r="D21" s="206">
        <f>FBT!D$3</f>
        <v>7735.7449183815525</v>
      </c>
      <c r="E21" s="206">
        <f>FBT!E$3</f>
        <v>8625.215022948616</v>
      </c>
      <c r="F21" s="206">
        <f>FBT!F$3</f>
        <v>8355.4811915113114</v>
      </c>
      <c r="G21" s="206">
        <f>FBT!G$3</f>
        <v>8043.438916698602</v>
      </c>
      <c r="H21" s="206">
        <f>FBT!H$3</f>
        <v>8272.4264704527122</v>
      </c>
      <c r="I21" s="206">
        <f>FBT!I$3</f>
        <v>8574.7997185665354</v>
      </c>
      <c r="J21" s="206">
        <f>FBT!J$3</f>
        <v>8490.6922369150561</v>
      </c>
      <c r="K21" s="206">
        <f>FBT!K$3</f>
        <v>8436.3290577345342</v>
      </c>
      <c r="L21" s="206">
        <f>FBT!L$3</f>
        <v>9405.2570968060681</v>
      </c>
      <c r="M21" s="206">
        <f>FBT!M$3</f>
        <v>9175.8943935926782</v>
      </c>
      <c r="N21" s="206">
        <f>FBT!N$3</f>
        <v>9065.0820407831852</v>
      </c>
      <c r="O21" s="206">
        <f>FBT!O$3</f>
        <v>10068.02568440828</v>
      </c>
      <c r="P21" s="206">
        <f>FBT!P$3</f>
        <v>11112.482357736289</v>
      </c>
      <c r="Q21" s="206">
        <f>FBT!Q$3</f>
        <v>10429.976565000001</v>
      </c>
      <c r="R21" s="206">
        <f>FBT!R$3</f>
        <v>10541.42811468358</v>
      </c>
      <c r="S21" s="206">
        <f>FBT!S$3</f>
        <v>9785.0804000000007</v>
      </c>
      <c r="T21" s="206">
        <f>FBT!T$3</f>
        <v>10198.47534274232</v>
      </c>
      <c r="U21" s="206">
        <f>FBT!U$3</f>
        <v>8429.589502305349</v>
      </c>
      <c r="V21" s="206">
        <f>FBT!V$3</f>
        <v>8709.2057575380368</v>
      </c>
      <c r="W21" s="206">
        <f>FBT!W$3</f>
        <v>9218.1114768683274</v>
      </c>
      <c r="X21" s="206">
        <f>FBT!X$3</f>
        <v>10169.56623353881</v>
      </c>
      <c r="Y21" s="206">
        <f>FBT!Y$3</f>
        <v>11227.1</v>
      </c>
    </row>
    <row r="22" spans="1:25" ht="12" customHeight="1" x14ac:dyDescent="0.25">
      <c r="A22" s="12" t="s">
        <v>64</v>
      </c>
      <c r="B22" s="204">
        <f>TRE!B$3</f>
        <v>609.40000000000009</v>
      </c>
      <c r="C22" s="204">
        <f>TRE!C$3</f>
        <v>578.87029730137613</v>
      </c>
      <c r="D22" s="204">
        <f>TRE!D$3</f>
        <v>536.56122631226447</v>
      </c>
      <c r="E22" s="204">
        <f>TRE!E$3</f>
        <v>838.00794805776331</v>
      </c>
      <c r="F22" s="204">
        <f>TRE!F$3</f>
        <v>590.56048927860877</v>
      </c>
      <c r="G22" s="204">
        <f>TRE!G$3</f>
        <v>658.37125407166127</v>
      </c>
      <c r="H22" s="204">
        <f>TRE!H$3</f>
        <v>577.68906807971427</v>
      </c>
      <c r="I22" s="204">
        <f>TRE!I$3</f>
        <v>613.83716305839755</v>
      </c>
      <c r="J22" s="204">
        <f>TRE!J$3</f>
        <v>592.81424392200358</v>
      </c>
      <c r="K22" s="204">
        <f>TRE!K$3</f>
        <v>344.42408982275663</v>
      </c>
      <c r="L22" s="204">
        <f>TRE!L$3</f>
        <v>302.74650100041993</v>
      </c>
      <c r="M22" s="204">
        <f>TRE!M$3</f>
        <v>317.7576659038902</v>
      </c>
      <c r="N22" s="204">
        <f>TRE!N$3</f>
        <v>303.89546234862888</v>
      </c>
      <c r="O22" s="204">
        <f>TRE!O$3</f>
        <v>333.1034641980059</v>
      </c>
      <c r="P22" s="204">
        <f>TRE!P$3</f>
        <v>367.53320863855629</v>
      </c>
      <c r="Q22" s="204">
        <f>TRE!Q$3</f>
        <v>394.63192800000002</v>
      </c>
      <c r="R22" s="204">
        <f>TRE!R$3</f>
        <v>415.64631159840741</v>
      </c>
      <c r="S22" s="204">
        <f>TRE!S$3</f>
        <v>412.75890434782622</v>
      </c>
      <c r="T22" s="204">
        <f>TRE!T$3</f>
        <v>457.46863979848871</v>
      </c>
      <c r="U22" s="204">
        <f>TRE!U$3</f>
        <v>419.23029207258128</v>
      </c>
      <c r="V22" s="204">
        <f>TRE!V$3</f>
        <v>368.55399427406002</v>
      </c>
      <c r="W22" s="204">
        <f>TRE!W$3</f>
        <v>436.27499999999998</v>
      </c>
      <c r="X22" s="204">
        <f>TRE!X$3</f>
        <v>495.73608854020728</v>
      </c>
      <c r="Y22" s="204">
        <f>TRE!Y$3</f>
        <v>520.20000000000005</v>
      </c>
    </row>
    <row r="23" spans="1:25" ht="12" customHeight="1" x14ac:dyDescent="0.25">
      <c r="A23" s="12" t="s">
        <v>65</v>
      </c>
      <c r="B23" s="204">
        <f>MAE!B$3</f>
        <v>9407.7213836477986</v>
      </c>
      <c r="C23" s="204">
        <f>MAE!C$3</f>
        <v>10576.720691736749</v>
      </c>
      <c r="D23" s="204">
        <f>MAE!D$3</f>
        <v>10266.522804575359</v>
      </c>
      <c r="E23" s="204">
        <f>MAE!E$3</f>
        <v>8931.270099630583</v>
      </c>
      <c r="F23" s="204">
        <f>MAE!F$3</f>
        <v>9551.4237418023731</v>
      </c>
      <c r="G23" s="204">
        <f>MAE!G$3</f>
        <v>9930.2927644184711</v>
      </c>
      <c r="H23" s="204">
        <f>MAE!H$3</f>
        <v>9974.4496359866389</v>
      </c>
      <c r="I23" s="204">
        <f>MAE!I$3</f>
        <v>9147.417080935189</v>
      </c>
      <c r="J23" s="204">
        <f>MAE!J$3</f>
        <v>8150.4011041251342</v>
      </c>
      <c r="K23" s="204">
        <f>MAE!K$3</f>
        <v>7723.8843453153622</v>
      </c>
      <c r="L23" s="204">
        <f>MAE!L$3</f>
        <v>6532.7832448188128</v>
      </c>
      <c r="M23" s="204">
        <f>MAE!M$3</f>
        <v>6360.7155034324942</v>
      </c>
      <c r="N23" s="204">
        <f>MAE!N$3</f>
        <v>6350.5453370760451</v>
      </c>
      <c r="O23" s="204">
        <f>MAE!O$3</f>
        <v>6200.2064791027706</v>
      </c>
      <c r="P23" s="204">
        <f>MAE!P$3</f>
        <v>6415.8030920582451</v>
      </c>
      <c r="Q23" s="204">
        <f>MAE!Q$3</f>
        <v>6661.6314081312776</v>
      </c>
      <c r="R23" s="204">
        <f>MAE!R$3</f>
        <v>7281.5386001647703</v>
      </c>
      <c r="S23" s="204">
        <f>MAE!S$3</f>
        <v>7575.7548475938693</v>
      </c>
      <c r="T23" s="204">
        <f>MAE!T$3</f>
        <v>8215.0677717286326</v>
      </c>
      <c r="U23" s="204">
        <f>MAE!U$3</f>
        <v>8368.0885606014363</v>
      </c>
      <c r="V23" s="204">
        <f>MAE!V$3</f>
        <v>11322.835134939311</v>
      </c>
      <c r="W23" s="204">
        <f>MAE!W$3</f>
        <v>12442.359168676079</v>
      </c>
      <c r="X23" s="204">
        <f>MAE!X$3</f>
        <v>14277.094651368279</v>
      </c>
      <c r="Y23" s="204">
        <f>MAE!Y$3</f>
        <v>15057.62527560592</v>
      </c>
    </row>
    <row r="24" spans="1:25" ht="12" customHeight="1" x14ac:dyDescent="0.25">
      <c r="A24" s="12" t="s">
        <v>66</v>
      </c>
      <c r="B24" s="204">
        <f>TEL!B$3</f>
        <v>599.12138364779867</v>
      </c>
      <c r="C24" s="204">
        <f>TEL!C$3</f>
        <v>603.14394764642134</v>
      </c>
      <c r="D24" s="204">
        <f>TEL!D$3</f>
        <v>496.86154280536329</v>
      </c>
      <c r="E24" s="204">
        <f>TEL!E$3</f>
        <v>441.73949401097059</v>
      </c>
      <c r="F24" s="204">
        <f>TEL!F$3</f>
        <v>384.78527006115979</v>
      </c>
      <c r="G24" s="204">
        <f>TEL!G$3</f>
        <v>366.79080523088709</v>
      </c>
      <c r="H24" s="204">
        <f>TEL!H$3</f>
        <v>325.82743232346502</v>
      </c>
      <c r="I24" s="204">
        <f>TEL!I$3</f>
        <v>354.62543281929442</v>
      </c>
      <c r="J24" s="204">
        <f>TEL!J$3</f>
        <v>295.37049178394068</v>
      </c>
      <c r="K24" s="204">
        <f>TEL!K$3</f>
        <v>264.96347644639633</v>
      </c>
      <c r="L24" s="204">
        <f>TEL!L$3</f>
        <v>220.40292591952181</v>
      </c>
      <c r="M24" s="204">
        <f>TEL!M$3</f>
        <v>193.2502860411899</v>
      </c>
      <c r="N24" s="204">
        <f>TEL!N$3</f>
        <v>178.58615273975781</v>
      </c>
      <c r="O24" s="204">
        <f>TEL!O$3</f>
        <v>186.30985955342291</v>
      </c>
      <c r="P24" s="204">
        <f>TEL!P$3</f>
        <v>198.61709174557799</v>
      </c>
      <c r="Q24" s="204">
        <f>TEL!Q$3</f>
        <v>192.04326900000001</v>
      </c>
      <c r="R24" s="204">
        <f>TEL!R$3</f>
        <v>186.72435825613741</v>
      </c>
      <c r="S24" s="204">
        <f>TEL!S$3</f>
        <v>175.69989565217389</v>
      </c>
      <c r="T24" s="204">
        <f>TEL!T$3</f>
        <v>177.42258253696619</v>
      </c>
      <c r="U24" s="204">
        <f>TEL!U$3</f>
        <v>175.03327600951889</v>
      </c>
      <c r="V24" s="204">
        <f>TEL!V$3</f>
        <v>169.4114250696592</v>
      </c>
      <c r="W24" s="204">
        <f>TEL!W$3</f>
        <v>198.7302491103203</v>
      </c>
      <c r="X24" s="204">
        <f>TEL!X$3</f>
        <v>199.7512757425049</v>
      </c>
      <c r="Y24" s="204">
        <f>TEL!Y$3</f>
        <v>207.3</v>
      </c>
    </row>
    <row r="25" spans="1:25" ht="12" customHeight="1" x14ac:dyDescent="0.25">
      <c r="A25" s="12" t="s">
        <v>67</v>
      </c>
      <c r="B25" s="204">
        <f>WWP!B$3</f>
        <v>651.38553459119498</v>
      </c>
      <c r="C25" s="204">
        <f>WWP!C$3</f>
        <v>513.12246292307486</v>
      </c>
      <c r="D25" s="204">
        <f>WWP!D$3</f>
        <v>532.25273352856971</v>
      </c>
      <c r="E25" s="204">
        <f>WWP!E$3</f>
        <v>565.47318929810808</v>
      </c>
      <c r="F25" s="204">
        <f>WWP!F$3</f>
        <v>653.44424508142367</v>
      </c>
      <c r="G25" s="204">
        <f>WWP!G$3</f>
        <v>650.5134556428435</v>
      </c>
      <c r="H25" s="204">
        <f>WWP!H$3</f>
        <v>700.92040433129819</v>
      </c>
      <c r="I25" s="204">
        <f>WWP!I$3</f>
        <v>745.87567215308138</v>
      </c>
      <c r="J25" s="204">
        <f>WWP!J$3</f>
        <v>436.35219586424932</v>
      </c>
      <c r="K25" s="204">
        <f>WWP!K$3</f>
        <v>287.28067912991793</v>
      </c>
      <c r="L25" s="204">
        <f>WWP!L$3</f>
        <v>237.91359830052119</v>
      </c>
      <c r="M25" s="204">
        <f>WWP!M$3</f>
        <v>191.68146453089241</v>
      </c>
      <c r="N25" s="204">
        <f>WWP!N$3</f>
        <v>188.23578504152559</v>
      </c>
      <c r="O25" s="204">
        <f>WWP!O$3</f>
        <v>227.28476816695149</v>
      </c>
      <c r="P25" s="204">
        <f>WWP!P$3</f>
        <v>247.94426143469721</v>
      </c>
      <c r="Q25" s="204">
        <f>WWP!Q$3</f>
        <v>251.566137</v>
      </c>
      <c r="R25" s="204">
        <f>WWP!R$3</f>
        <v>269.47853084171987</v>
      </c>
      <c r="S25" s="204">
        <f>WWP!S$3</f>
        <v>313.92771304347832</v>
      </c>
      <c r="T25" s="204">
        <f>WWP!T$3</f>
        <v>361.60412059915012</v>
      </c>
      <c r="U25" s="204">
        <f>WWP!U$3</f>
        <v>386.00991299174541</v>
      </c>
      <c r="V25" s="204">
        <f>WWP!V$3</f>
        <v>374.38803010427341</v>
      </c>
      <c r="W25" s="204">
        <f>WWP!W$3</f>
        <v>538.8561832740213</v>
      </c>
      <c r="X25" s="204">
        <f>WWP!X$3</f>
        <v>565.2950844073971</v>
      </c>
      <c r="Y25" s="204">
        <f>WWP!Y$3</f>
        <v>622.20000000000005</v>
      </c>
    </row>
    <row r="26" spans="1:25" ht="12" customHeight="1" x14ac:dyDescent="0.25">
      <c r="A26" s="16" t="s">
        <v>68</v>
      </c>
      <c r="B26" s="207">
        <f>OIS!B$3</f>
        <v>17463.543396226421</v>
      </c>
      <c r="C26" s="207">
        <f>OIS!C$3</f>
        <v>19133.423567342121</v>
      </c>
      <c r="D26" s="207">
        <f>OIS!D$3</f>
        <v>19349.133342088331</v>
      </c>
      <c r="E26" s="207">
        <f>OIS!E$3</f>
        <v>20694.424101645582</v>
      </c>
      <c r="F26" s="207">
        <f>OIS!F$3</f>
        <v>23291.59633409476</v>
      </c>
      <c r="G26" s="207">
        <f>OIS!G$3</f>
        <v>26656.03767364438</v>
      </c>
      <c r="H26" s="207">
        <f>OIS!H$3</f>
        <v>30501.172950120959</v>
      </c>
      <c r="I26" s="207">
        <f>OIS!I$3</f>
        <v>29076.582553431988</v>
      </c>
      <c r="J26" s="207">
        <f>OIS!J$3</f>
        <v>22395.6621080656</v>
      </c>
      <c r="K26" s="207">
        <f>OIS!K$3</f>
        <v>13325.38788696976</v>
      </c>
      <c r="L26" s="207">
        <f>OIS!L$3</f>
        <v>9174.1451646370097</v>
      </c>
      <c r="M26" s="207">
        <f>OIS!M$3</f>
        <v>10500.146216163101</v>
      </c>
      <c r="N26" s="207">
        <f>OIS!N$3</f>
        <v>10689.099300405451</v>
      </c>
      <c r="O26" s="207">
        <f>OIS!O$3</f>
        <v>11925.02445535926</v>
      </c>
      <c r="P26" s="207">
        <f>OIS!P$3</f>
        <v>14485.72604892715</v>
      </c>
      <c r="Q26" s="207">
        <f>OIS!Q$3</f>
        <v>15626.861928</v>
      </c>
      <c r="R26" s="207">
        <f>OIS!R$3</f>
        <v>13971.169020662061</v>
      </c>
      <c r="S26" s="207">
        <f>OIS!S$3</f>
        <v>18556.829765217401</v>
      </c>
      <c r="T26" s="207">
        <f>OIS!T$3</f>
        <v>17643.577503028439</v>
      </c>
      <c r="U26" s="207">
        <f>OIS!U$3</f>
        <v>21855.22784410786</v>
      </c>
      <c r="V26" s="207">
        <f>OIS!V$3</f>
        <v>20701.757358777151</v>
      </c>
      <c r="W26" s="207">
        <f>OIS!W$3</f>
        <v>24736.84838668579</v>
      </c>
      <c r="X26" s="207">
        <f>OIS!X$3</f>
        <v>26899.151399181399</v>
      </c>
      <c r="Y26" s="207">
        <f>OIS!Y$3</f>
        <v>26722.046086311369</v>
      </c>
    </row>
    <row r="27" spans="1:25" ht="10.15" customHeight="1" x14ac:dyDescent="0.25"/>
    <row r="28" spans="1:25" ht="12" customHeight="1" x14ac:dyDescent="0.25">
      <c r="A28" s="30" t="s">
        <v>69</v>
      </c>
      <c r="B28" s="203"/>
      <c r="C28" s="203"/>
      <c r="D28" s="203"/>
      <c r="E28" s="203"/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</row>
    <row r="29" spans="1:25" ht="12" customHeight="1" x14ac:dyDescent="0.25">
      <c r="A29" s="29" t="s">
        <v>70</v>
      </c>
      <c r="B29" s="208">
        <f>ISI!B25+NFM!B43+CHI!B32+NMM!B31+PPA!B32+FBT!B12+TRE!B12+MAE!B12+TEL!B12+WWP!B12+OIS!B12</f>
        <v>2466.978245915735</v>
      </c>
      <c r="C29" s="208">
        <f>ISI!C25+NFM!C43+CHI!C32+NMM!C31+PPA!C32+FBT!C12+TRE!C12+MAE!C12+TEL!C12+WWP!C12+OIS!C12</f>
        <v>2436.6576956147892</v>
      </c>
      <c r="D29" s="208">
        <f>ISI!D25+NFM!D43+CHI!D32+NMM!D31+PPA!D32+FBT!D12+TRE!D12+MAE!D12+TEL!D12+WWP!D12+OIS!D12</f>
        <v>2346.6581255374031</v>
      </c>
      <c r="E29" s="208">
        <f>ISI!E25+NFM!E43+CHI!E32+NMM!E31+PPA!E32+FBT!E12+TRE!E12+MAE!E12+TEL!E12+WWP!E12+OIS!E12</f>
        <v>2384.888048151332</v>
      </c>
      <c r="F29" s="208">
        <f>ISI!F25+NFM!F43+CHI!F32+NMM!F31+PPA!F32+FBT!F12+TRE!F12+MAE!F12+TEL!F12+WWP!F12+OIS!F12</f>
        <v>2376.9122957867585</v>
      </c>
      <c r="G29" s="208">
        <f>ISI!G25+NFM!G43+CHI!G32+NMM!G31+PPA!G32+FBT!G12+TRE!G12+MAE!G12+TEL!G12+WWP!G12+OIS!G12</f>
        <v>2478.7547721410151</v>
      </c>
      <c r="H29" s="208">
        <f>ISI!H25+NFM!H43+CHI!H32+NMM!H31+PPA!H32+FBT!H12+TRE!H12+MAE!H12+TEL!H12+WWP!H12+OIS!H12</f>
        <v>2497.7522785898536</v>
      </c>
      <c r="I29" s="208">
        <f>ISI!I25+NFM!I43+CHI!I32+NMM!I31+PPA!I32+FBT!I12+TRE!I12+MAE!I12+TEL!I12+WWP!I12+OIS!I12</f>
        <v>2322.1046431642299</v>
      </c>
      <c r="J29" s="208">
        <f>ISI!J25+NFM!J43+CHI!J32+NMM!J31+PPA!J32+FBT!J12+TRE!J12+MAE!J12+TEL!J12+WWP!J12+OIS!J12</f>
        <v>2244.3183147033533</v>
      </c>
      <c r="K29" s="208">
        <f>ISI!K25+NFM!K43+CHI!K32+NMM!K31+PPA!K32+FBT!K12+TRE!K12+MAE!K12+TEL!K12+WWP!K12+OIS!K12</f>
        <v>1855.3736027515044</v>
      </c>
      <c r="L29" s="208">
        <f>ISI!L25+NFM!L43+CHI!L32+NMM!L31+PPA!L32+FBT!L12+TRE!L12+MAE!L12+TEL!L12+WWP!L12+OIS!L12</f>
        <v>1906.5895098882204</v>
      </c>
      <c r="M29" s="208">
        <f>ISI!M25+NFM!M43+CHI!M32+NMM!M31+PPA!M32+FBT!M12+TRE!M12+MAE!M12+TEL!M12+WWP!M12+OIS!M12</f>
        <v>1766.5995700773858</v>
      </c>
      <c r="N29" s="208">
        <f>ISI!N25+NFM!N43+CHI!N32+NMM!N31+PPA!N32+FBT!N12+TRE!N12+MAE!N12+TEL!N12+WWP!N12+OIS!N12</f>
        <v>1791.9039552880477</v>
      </c>
      <c r="O29" s="208">
        <f>ISI!O25+NFM!O43+CHI!O32+NMM!O31+PPA!O32+FBT!O12+TRE!O12+MAE!O12+TEL!O12+WWP!O12+OIS!O12</f>
        <v>1865.1964746345659</v>
      </c>
      <c r="P29" s="208">
        <f>ISI!P25+NFM!P43+CHI!P32+NMM!P31+PPA!P32+FBT!P12+TRE!P12+MAE!P12+TEL!P12+WWP!P12+OIS!P12</f>
        <v>2014.4975924333617</v>
      </c>
      <c r="Q29" s="208">
        <f>ISI!Q25+NFM!Q43+CHI!Q32+NMM!Q31+PPA!Q32+FBT!Q12+TRE!Q12+MAE!Q12+TEL!Q12+WWP!Q12+OIS!Q12</f>
        <v>2002.0299226139296</v>
      </c>
      <c r="R29" s="208">
        <f>ISI!R25+NFM!R43+CHI!R32+NMM!R31+PPA!R32+FBT!R12+TRE!R12+MAE!R12+TEL!R12+WWP!R12+OIS!R12</f>
        <v>2080.6398968185722</v>
      </c>
      <c r="S29" s="208">
        <f>ISI!S25+NFM!S43+CHI!S32+NMM!S31+PPA!S32+FBT!S12+TRE!S12+MAE!S12+TEL!S12+WWP!S12+OIS!S12</f>
        <v>2160.4447119518481</v>
      </c>
      <c r="T29" s="208">
        <f>ISI!T25+NFM!T43+CHI!T32+NMM!T31+PPA!T32+FBT!T12+TRE!T12+MAE!T12+TEL!T12+WWP!T12+OIS!T12</f>
        <v>2221.5422184006884</v>
      </c>
      <c r="U29" s="208">
        <f>ISI!U25+NFM!U43+CHI!U32+NMM!U31+PPA!U32+FBT!U12+TRE!U12+MAE!U12+TEL!U12+WWP!U12+OIS!U12</f>
        <v>2193.4258813413589</v>
      </c>
      <c r="V29" s="208">
        <f>ISI!V25+NFM!V43+CHI!V32+NMM!V31+PPA!V32+FBT!V12+TRE!V12+MAE!V12+TEL!V12+WWP!V12+OIS!V12</f>
        <v>2252.2936371453129</v>
      </c>
      <c r="W29" s="208">
        <f>ISI!W25+NFM!W43+CHI!W32+NMM!W31+PPA!W32+FBT!W12+TRE!W12+MAE!W12+TEL!W12+WWP!W12+OIS!W12</f>
        <v>2222.9717970765259</v>
      </c>
      <c r="X29" s="208">
        <f>ISI!X25+NFM!X43+CHI!X32+NMM!X31+PPA!X32+FBT!X12+TRE!X12+MAE!X12+TEL!X12+WWP!X12+OIS!X12</f>
        <v>2101.2077386070505</v>
      </c>
      <c r="Y29" s="208">
        <f>ISI!Y25+NFM!Y43+CHI!Y32+NMM!Y31+PPA!Y32+FBT!Y12+TRE!Y12+MAE!Y12+TEL!Y12+WWP!Y12+OIS!Y12</f>
        <v>2060.1338779019779</v>
      </c>
    </row>
    <row r="30" spans="1:25" ht="12" customHeight="1" x14ac:dyDescent="0.25">
      <c r="A30" s="17" t="s">
        <v>28</v>
      </c>
      <c r="B30" s="209">
        <f t="shared" ref="B30:Y30" si="0">B31+B32</f>
        <v>112.63860705073084</v>
      </c>
      <c r="C30" s="209">
        <f t="shared" si="0"/>
        <v>129.22269991401546</v>
      </c>
      <c r="D30" s="209">
        <f t="shared" si="0"/>
        <v>122.14264832330181</v>
      </c>
      <c r="E30" s="209">
        <f t="shared" si="0"/>
        <v>175.40404127257096</v>
      </c>
      <c r="F30" s="209">
        <f t="shared" si="0"/>
        <v>194.12416165090286</v>
      </c>
      <c r="G30" s="209">
        <f t="shared" si="0"/>
        <v>211.90025795356837</v>
      </c>
      <c r="H30" s="209">
        <f t="shared" si="0"/>
        <v>182.7917454858125</v>
      </c>
      <c r="I30" s="209">
        <f t="shared" si="0"/>
        <v>186.02115219260531</v>
      </c>
      <c r="J30" s="209">
        <f t="shared" si="0"/>
        <v>165.25769561478936</v>
      </c>
      <c r="K30" s="209">
        <f t="shared" si="0"/>
        <v>112.6931212381771</v>
      </c>
      <c r="L30" s="209">
        <f t="shared" si="0"/>
        <v>124.29398108340497</v>
      </c>
      <c r="M30" s="209">
        <f t="shared" si="0"/>
        <v>109.38813413585557</v>
      </c>
      <c r="N30" s="209">
        <f t="shared" si="0"/>
        <v>97.38546861564916</v>
      </c>
      <c r="O30" s="209">
        <f t="shared" si="0"/>
        <v>82.45967325881341</v>
      </c>
      <c r="P30" s="209">
        <f t="shared" si="0"/>
        <v>107.32441960447119</v>
      </c>
      <c r="Q30" s="209">
        <f t="shared" si="0"/>
        <v>106.27549441100602</v>
      </c>
      <c r="R30" s="209">
        <f t="shared" si="0"/>
        <v>106.89965606190884</v>
      </c>
      <c r="S30" s="209">
        <f t="shared" si="0"/>
        <v>102.64307824591572</v>
      </c>
      <c r="T30" s="209">
        <f t="shared" si="0"/>
        <v>105.84273430782459</v>
      </c>
      <c r="U30" s="209">
        <f t="shared" si="0"/>
        <v>79.150988822012025</v>
      </c>
      <c r="V30" s="209">
        <f t="shared" si="0"/>
        <v>76.093121238177119</v>
      </c>
      <c r="W30" s="209">
        <f t="shared" si="0"/>
        <v>89.376526225279449</v>
      </c>
      <c r="X30" s="209">
        <f t="shared" si="0"/>
        <v>70.828460877042133</v>
      </c>
      <c r="Y30" s="209">
        <f t="shared" si="0"/>
        <v>52.33757523645744</v>
      </c>
    </row>
    <row r="31" spans="1:25" ht="12" customHeight="1" x14ac:dyDescent="0.25">
      <c r="A31" s="18" t="s">
        <v>41</v>
      </c>
      <c r="B31" s="204">
        <f>ISI!B27+NFM!B44+CHI!B33+NMM!B32+PPA!B33+FBT!B13+TRE!B13+MAE!B13+TEL!B13+WWP!B13+OIS!B13</f>
        <v>112.63860705073084</v>
      </c>
      <c r="C31" s="204">
        <f>ISI!C27+NFM!C44+CHI!C33+NMM!C32+PPA!C33+FBT!C13+TRE!C13+MAE!C13+TEL!C13+WWP!C13+OIS!C13</f>
        <v>129.22269991401546</v>
      </c>
      <c r="D31" s="204">
        <f>ISI!D27+NFM!D44+CHI!D33+NMM!D32+PPA!D33+FBT!D13+TRE!D13+MAE!D13+TEL!D13+WWP!D13+OIS!D13</f>
        <v>122.14264832330181</v>
      </c>
      <c r="E31" s="204">
        <f>ISI!E27+NFM!E44+CHI!E33+NMM!E32+PPA!E33+FBT!E13+TRE!E13+MAE!E13+TEL!E13+WWP!E13+OIS!E13</f>
        <v>175.40404127257096</v>
      </c>
      <c r="F31" s="204">
        <f>ISI!F27+NFM!F44+CHI!F33+NMM!F32+PPA!F33+FBT!F13+TRE!F13+MAE!F13+TEL!F13+WWP!F13+OIS!F13</f>
        <v>194.12416165090286</v>
      </c>
      <c r="G31" s="204">
        <f>ISI!G27+NFM!G44+CHI!G33+NMM!G32+PPA!G33+FBT!G13+TRE!G13+MAE!G13+TEL!G13+WWP!G13+OIS!G13</f>
        <v>211.90025795356837</v>
      </c>
      <c r="H31" s="204">
        <f>ISI!H27+NFM!H44+CHI!H33+NMM!H32+PPA!H33+FBT!H13+TRE!H13+MAE!H13+TEL!H13+WWP!H13+OIS!H13</f>
        <v>182.7917454858125</v>
      </c>
      <c r="I31" s="204">
        <f>ISI!I27+NFM!I44+CHI!I33+NMM!I32+PPA!I33+FBT!I13+TRE!I13+MAE!I13+TEL!I13+WWP!I13+OIS!I13</f>
        <v>186.02115219260531</v>
      </c>
      <c r="J31" s="204">
        <f>ISI!J27+NFM!J44+CHI!J33+NMM!J32+PPA!J33+FBT!J13+TRE!J13+MAE!J13+TEL!J13+WWP!J13+OIS!J13</f>
        <v>165.25769561478936</v>
      </c>
      <c r="K31" s="204">
        <f>ISI!K27+NFM!K44+CHI!K33+NMM!K32+PPA!K33+FBT!K13+TRE!K13+MAE!K13+TEL!K13+WWP!K13+OIS!K13</f>
        <v>112.6931212381771</v>
      </c>
      <c r="L31" s="204">
        <f>ISI!L27+NFM!L44+CHI!L33+NMM!L32+PPA!L33+FBT!L13+TRE!L13+MAE!L13+TEL!L13+WWP!L13+OIS!L13</f>
        <v>124.29398108340497</v>
      </c>
      <c r="M31" s="204">
        <f>ISI!M27+NFM!M44+CHI!M33+NMM!M32+PPA!M33+FBT!M13+TRE!M13+MAE!M13+TEL!M13+WWP!M13+OIS!M13</f>
        <v>109.38813413585557</v>
      </c>
      <c r="N31" s="204">
        <f>ISI!N27+NFM!N44+CHI!N33+NMM!N32+PPA!N33+FBT!N13+TRE!N13+MAE!N13+TEL!N13+WWP!N13+OIS!N13</f>
        <v>97.38546861564916</v>
      </c>
      <c r="O31" s="204">
        <f>ISI!O27+NFM!O44+CHI!O33+NMM!O32+PPA!O33+FBT!O13+TRE!O13+MAE!O13+TEL!O13+WWP!O13+OIS!O13</f>
        <v>82.45967325881341</v>
      </c>
      <c r="P31" s="204">
        <f>ISI!P27+NFM!P44+CHI!P33+NMM!P32+PPA!P33+FBT!P13+TRE!P13+MAE!P13+TEL!P13+WWP!P13+OIS!P13</f>
        <v>107.32441960447119</v>
      </c>
      <c r="Q31" s="204">
        <f>ISI!Q27+NFM!Q44+CHI!Q33+NMM!Q32+PPA!Q33+FBT!Q13+TRE!Q13+MAE!Q13+TEL!Q13+WWP!Q13+OIS!Q13</f>
        <v>106.27549441100602</v>
      </c>
      <c r="R31" s="204">
        <f>ISI!R27+NFM!R44+CHI!R33+NMM!R32+PPA!R33+FBT!R13+TRE!R13+MAE!R13+TEL!R13+WWP!R13+OIS!R13</f>
        <v>106.89965606190884</v>
      </c>
      <c r="S31" s="204">
        <f>ISI!S27+NFM!S44+CHI!S33+NMM!S32+PPA!S33+FBT!S13+TRE!S13+MAE!S13+TEL!S13+WWP!S13+OIS!S13</f>
        <v>102.64307824591572</v>
      </c>
      <c r="T31" s="204">
        <f>ISI!T27+NFM!T44+CHI!T33+NMM!T32+PPA!T33+FBT!T13+TRE!T13+MAE!T13+TEL!T13+WWP!T13+OIS!T13</f>
        <v>105.84273430782459</v>
      </c>
      <c r="U31" s="204">
        <f>ISI!U27+NFM!U44+CHI!U33+NMM!U32+PPA!U33+FBT!U13+TRE!U13+MAE!U13+TEL!U13+WWP!U13+OIS!U13</f>
        <v>79.150988822012025</v>
      </c>
      <c r="V31" s="204">
        <f>ISI!V27+NFM!V44+CHI!V33+NMM!V32+PPA!V33+FBT!V13+TRE!V13+MAE!V13+TEL!V13+WWP!V13+OIS!V13</f>
        <v>76.093121238177119</v>
      </c>
      <c r="W31" s="204">
        <f>ISI!W27+NFM!W44+CHI!W33+NMM!W32+PPA!W33+FBT!W13+TRE!W13+MAE!W13+TEL!W13+WWP!W13+OIS!W13</f>
        <v>89.376526225279449</v>
      </c>
      <c r="X31" s="204">
        <f>ISI!X27+NFM!X44+CHI!X33+NMM!X32+PPA!X33+FBT!X13+TRE!X13+MAE!X13+TEL!X13+WWP!X13+OIS!X13</f>
        <v>70.828460877042133</v>
      </c>
      <c r="Y31" s="204">
        <f>ISI!Y27+NFM!Y44+CHI!Y33+NMM!Y32+PPA!Y33+FBT!Y13+TRE!Y13+MAE!Y13+TEL!Y13+WWP!Y13+OIS!Y13</f>
        <v>52.33757523645744</v>
      </c>
    </row>
    <row r="32" spans="1:25" ht="12" customHeight="1" x14ac:dyDescent="0.25">
      <c r="A32" s="18" t="s">
        <v>42</v>
      </c>
      <c r="B32" s="204">
        <f>ISI!B28</f>
        <v>0</v>
      </c>
      <c r="C32" s="204">
        <f>ISI!C28</f>
        <v>0</v>
      </c>
      <c r="D32" s="204">
        <f>ISI!D28</f>
        <v>0</v>
      </c>
      <c r="E32" s="204">
        <f>ISI!E28</f>
        <v>0</v>
      </c>
      <c r="F32" s="204">
        <f>ISI!F28</f>
        <v>0</v>
      </c>
      <c r="G32" s="204">
        <f>ISI!G28</f>
        <v>0</v>
      </c>
      <c r="H32" s="204">
        <f>ISI!H28</f>
        <v>0</v>
      </c>
      <c r="I32" s="204">
        <f>ISI!I28</f>
        <v>0</v>
      </c>
      <c r="J32" s="204">
        <f>ISI!J28</f>
        <v>0</v>
      </c>
      <c r="K32" s="204">
        <f>ISI!K28</f>
        <v>0</v>
      </c>
      <c r="L32" s="204">
        <f>ISI!L28</f>
        <v>0</v>
      </c>
      <c r="M32" s="204">
        <f>ISI!M28</f>
        <v>0</v>
      </c>
      <c r="N32" s="204">
        <f>ISI!N28</f>
        <v>0</v>
      </c>
      <c r="O32" s="204">
        <f>ISI!O28</f>
        <v>0</v>
      </c>
      <c r="P32" s="204">
        <f>ISI!P28</f>
        <v>0</v>
      </c>
      <c r="Q32" s="204">
        <f>ISI!Q28</f>
        <v>0</v>
      </c>
      <c r="R32" s="204">
        <f>ISI!R28</f>
        <v>0</v>
      </c>
      <c r="S32" s="204">
        <f>ISI!S28</f>
        <v>0</v>
      </c>
      <c r="T32" s="204">
        <f>ISI!T28</f>
        <v>0</v>
      </c>
      <c r="U32" s="204">
        <f>ISI!U28</f>
        <v>0</v>
      </c>
      <c r="V32" s="204">
        <f>ISI!V28</f>
        <v>0</v>
      </c>
      <c r="W32" s="204">
        <f>ISI!W28</f>
        <v>0</v>
      </c>
      <c r="X32" s="204">
        <f>ISI!X28</f>
        <v>0</v>
      </c>
      <c r="Y32" s="204">
        <f>ISI!Y28</f>
        <v>0</v>
      </c>
    </row>
    <row r="33" spans="1:25" ht="12" customHeight="1" x14ac:dyDescent="0.25">
      <c r="A33" s="19" t="s">
        <v>29</v>
      </c>
      <c r="B33" s="205">
        <f t="shared" ref="B33:Y33" si="1">SUM(B34:B38)</f>
        <v>1119.5659501289767</v>
      </c>
      <c r="C33" s="205">
        <f t="shared" si="1"/>
        <v>1071.8009458297506</v>
      </c>
      <c r="D33" s="205">
        <f t="shared" si="1"/>
        <v>990.49088564058468</v>
      </c>
      <c r="E33" s="205">
        <f t="shared" si="1"/>
        <v>956.71040412725711</v>
      </c>
      <c r="F33" s="205">
        <f t="shared" si="1"/>
        <v>945.77927773000863</v>
      </c>
      <c r="G33" s="205">
        <f t="shared" si="1"/>
        <v>972.45907136715391</v>
      </c>
      <c r="H33" s="205">
        <f t="shared" si="1"/>
        <v>962.65692175408412</v>
      </c>
      <c r="I33" s="205">
        <f t="shared" si="1"/>
        <v>808.71668099742055</v>
      </c>
      <c r="J33" s="205">
        <f t="shared" si="1"/>
        <v>764.23112639724854</v>
      </c>
      <c r="K33" s="205">
        <f t="shared" si="1"/>
        <v>510.87179707652626</v>
      </c>
      <c r="L33" s="205">
        <f t="shared" si="1"/>
        <v>531.43628546861555</v>
      </c>
      <c r="M33" s="205">
        <f t="shared" si="1"/>
        <v>365.78039552880477</v>
      </c>
      <c r="N33" s="205">
        <f t="shared" si="1"/>
        <v>335.55692175408427</v>
      </c>
      <c r="O33" s="205">
        <f t="shared" si="1"/>
        <v>377.43018056749787</v>
      </c>
      <c r="P33" s="205">
        <f t="shared" si="1"/>
        <v>356.82450558899393</v>
      </c>
      <c r="Q33" s="205">
        <f t="shared" si="1"/>
        <v>312.6925193465176</v>
      </c>
      <c r="R33" s="205">
        <f t="shared" si="1"/>
        <v>312.19673258813407</v>
      </c>
      <c r="S33" s="205">
        <f t="shared" si="1"/>
        <v>317.2130696474635</v>
      </c>
      <c r="T33" s="205">
        <f t="shared" si="1"/>
        <v>336.13757523645739</v>
      </c>
      <c r="U33" s="205">
        <f t="shared" si="1"/>
        <v>333.56792777300092</v>
      </c>
      <c r="V33" s="205">
        <f t="shared" si="1"/>
        <v>329.26895958727414</v>
      </c>
      <c r="W33" s="205">
        <f t="shared" si="1"/>
        <v>339.22072226999143</v>
      </c>
      <c r="X33" s="205">
        <f t="shared" si="1"/>
        <v>322.55408426483234</v>
      </c>
      <c r="Y33" s="205">
        <f t="shared" si="1"/>
        <v>336.79217540842649</v>
      </c>
    </row>
    <row r="34" spans="1:25" ht="12" customHeight="1" x14ac:dyDescent="0.25">
      <c r="A34" s="18" t="s">
        <v>30</v>
      </c>
      <c r="B34" s="204">
        <f>ISI!B30+NFM!B46+CHI!B35+NMM!B34+PPA!B35+FBT!B15+TRE!B15+MAE!B15+TEL!B15+WWP!B15+OIS!B15</f>
        <v>0</v>
      </c>
      <c r="C34" s="204">
        <f>ISI!C30+NFM!C46+CHI!C35+NMM!C34+PPA!C35+FBT!C15+TRE!C15+MAE!C15+TEL!C15+WWP!C15+OIS!C15</f>
        <v>0</v>
      </c>
      <c r="D34" s="204">
        <f>ISI!D30+NFM!D46+CHI!D35+NMM!D34+PPA!D35+FBT!D15+TRE!D15+MAE!D15+TEL!D15+WWP!D15+OIS!D15</f>
        <v>0</v>
      </c>
      <c r="E34" s="204">
        <f>ISI!E30+NFM!E46+CHI!E35+NMM!E34+PPA!E35+FBT!E15+TRE!E15+MAE!E15+TEL!E15+WWP!E15+OIS!E15</f>
        <v>0</v>
      </c>
      <c r="F34" s="204">
        <f>ISI!F30+NFM!F46+CHI!F35+NMM!F34+PPA!F35+FBT!F15+TRE!F15+MAE!F15+TEL!F15+WWP!F15+OIS!F15</f>
        <v>0</v>
      </c>
      <c r="G34" s="204">
        <f>ISI!G30+NFM!G46+CHI!G35+NMM!G34+PPA!G35+FBT!G15+TRE!G15+MAE!G15+TEL!G15+WWP!G15+OIS!G15</f>
        <v>0</v>
      </c>
      <c r="H34" s="204">
        <f>ISI!H30+NFM!H46+CHI!H35+NMM!H34+PPA!H35+FBT!H15+TRE!H15+MAE!H15+TEL!H15+WWP!H15+OIS!H15</f>
        <v>0</v>
      </c>
      <c r="I34" s="204">
        <f>ISI!I30+NFM!I46+CHI!I35+NMM!I34+PPA!I35+FBT!I15+TRE!I15+MAE!I15+TEL!I15+WWP!I15+OIS!I15</f>
        <v>0</v>
      </c>
      <c r="J34" s="204">
        <f>ISI!J30+NFM!J46+CHI!J35+NMM!J34+PPA!J35+FBT!J15+TRE!J15+MAE!J15+TEL!J15+WWP!J15+OIS!J15</f>
        <v>0</v>
      </c>
      <c r="K34" s="204">
        <f>ISI!K30+NFM!K46+CHI!K35+NMM!K34+PPA!K35+FBT!K15+TRE!K15+MAE!K15+TEL!K15+WWP!K15+OIS!K15</f>
        <v>0</v>
      </c>
      <c r="L34" s="204">
        <f>ISI!L30+NFM!L46+CHI!L35+NMM!L34+PPA!L35+FBT!L15+TRE!L15+MAE!L15+TEL!L15+WWP!L15+OIS!L15</f>
        <v>0</v>
      </c>
      <c r="M34" s="204">
        <f>ISI!M30+NFM!M46+CHI!M35+NMM!M34+PPA!M35+FBT!M15+TRE!M15+MAE!M15+TEL!M15+WWP!M15+OIS!M15</f>
        <v>0</v>
      </c>
      <c r="N34" s="204">
        <f>ISI!N30+NFM!N46+CHI!N35+NMM!N34+PPA!N35+FBT!N15+TRE!N15+MAE!N15+TEL!N15+WWP!N15+OIS!N15</f>
        <v>0</v>
      </c>
      <c r="O34" s="204">
        <f>ISI!O30+NFM!O46+CHI!O35+NMM!O34+PPA!O35+FBT!O15+TRE!O15+MAE!O15+TEL!O15+WWP!O15+OIS!O15</f>
        <v>0</v>
      </c>
      <c r="P34" s="204">
        <f>ISI!P30+NFM!P46+CHI!P35+NMM!P34+PPA!P35+FBT!P15+TRE!P15+MAE!P15+TEL!P15+WWP!P15+OIS!P15</f>
        <v>0</v>
      </c>
      <c r="Q34" s="204">
        <f>ISI!Q30+NFM!Q46+CHI!Q35+NMM!Q34+PPA!Q35+FBT!Q15+TRE!Q15+MAE!Q15+TEL!Q15+WWP!Q15+OIS!Q15</f>
        <v>0</v>
      </c>
      <c r="R34" s="204">
        <f>ISI!R30+NFM!R46+CHI!R35+NMM!R34+PPA!R35+FBT!R15+TRE!R15+MAE!R15+TEL!R15+WWP!R15+OIS!R15</f>
        <v>0</v>
      </c>
      <c r="S34" s="204">
        <f>ISI!S30+NFM!S46+CHI!S35+NMM!S34+PPA!S35+FBT!S15+TRE!S15+MAE!S15+TEL!S15+WWP!S15+OIS!S15</f>
        <v>0</v>
      </c>
      <c r="T34" s="204">
        <f>ISI!T30+NFM!T46+CHI!T35+NMM!T34+PPA!T35+FBT!T15+TRE!T15+MAE!T15+TEL!T15+WWP!T15+OIS!T15</f>
        <v>0</v>
      </c>
      <c r="U34" s="204">
        <f>ISI!U30+NFM!U46+CHI!U35+NMM!U34+PPA!U35+FBT!U15+TRE!U15+MAE!U15+TEL!U15+WWP!U15+OIS!U15</f>
        <v>0</v>
      </c>
      <c r="V34" s="204">
        <f>ISI!V30+NFM!V46+CHI!V35+NMM!V34+PPA!V35+FBT!V15+TRE!V15+MAE!V15+TEL!V15+WWP!V15+OIS!V15</f>
        <v>0</v>
      </c>
      <c r="W34" s="204">
        <f>ISI!W30+NFM!W46+CHI!W35+NMM!W34+PPA!W35+FBT!W15+TRE!W15+MAE!W15+TEL!W15+WWP!W15+OIS!W15</f>
        <v>0</v>
      </c>
      <c r="X34" s="204">
        <f>ISI!X30+NFM!X46+CHI!X35+NMM!X34+PPA!X35+FBT!X15+TRE!X15+MAE!X15+TEL!X15+WWP!X15+OIS!X15</f>
        <v>0</v>
      </c>
      <c r="Y34" s="204">
        <f>ISI!Y30+NFM!Y46+CHI!Y35+NMM!Y34+PPA!Y35+FBT!Y15+TRE!Y15+MAE!Y15+TEL!Y15+WWP!Y15+OIS!Y15</f>
        <v>0</v>
      </c>
    </row>
    <row r="35" spans="1:25" ht="12" customHeight="1" x14ac:dyDescent="0.25">
      <c r="A35" s="18" t="s">
        <v>31</v>
      </c>
      <c r="B35" s="204">
        <f>ISI!B31+NFM!B47+CHI!B36+NMM!B35+PPA!B36+FBT!B16+TRE!B16+MAE!B16+TEL!B16+WWP!B16+OIS!B16</f>
        <v>54.440928632846088</v>
      </c>
      <c r="C35" s="204">
        <f>ISI!C31+NFM!C47+CHI!C36+NMM!C35+PPA!C36+FBT!C16+TRE!C16+MAE!C16+TEL!C16+WWP!C16+OIS!C16</f>
        <v>54.247205503009454</v>
      </c>
      <c r="D35" s="204">
        <f>ISI!D31+NFM!D47+CHI!D36+NMM!D35+PPA!D36+FBT!D16+TRE!D16+MAE!D16+TEL!D16+WWP!D16+OIS!D16</f>
        <v>49.667755803955288</v>
      </c>
      <c r="E35" s="204">
        <f>ISI!E31+NFM!E47+CHI!E36+NMM!E35+PPA!E36+FBT!E16+TRE!E16+MAE!E16+TEL!E16+WWP!E16+OIS!E16</f>
        <v>47.014187446259669</v>
      </c>
      <c r="F35" s="204">
        <f>ISI!F31+NFM!F47+CHI!F36+NMM!F35+PPA!F36+FBT!F16+TRE!F16+MAE!F16+TEL!F16+WWP!F16+OIS!F16</f>
        <v>45.722269991401546</v>
      </c>
      <c r="G35" s="204">
        <f>ISI!G31+NFM!G47+CHI!G36+NMM!G35+PPA!G36+FBT!G16+TRE!G16+MAE!G16+TEL!G16+WWP!G16+OIS!G16</f>
        <v>48.575236457437654</v>
      </c>
      <c r="H35" s="204">
        <f>ISI!H31+NFM!H47+CHI!H36+NMM!H35+PPA!H36+FBT!H16+TRE!H16+MAE!H16+TEL!H16+WWP!H16+OIS!H16</f>
        <v>45.076870163370586</v>
      </c>
      <c r="I35" s="204">
        <f>ISI!I31+NFM!I47+CHI!I36+NMM!I35+PPA!I36+FBT!I16+TRE!I16+MAE!I16+TEL!I16+WWP!I16+OIS!I16</f>
        <v>42.24643164230438</v>
      </c>
      <c r="J35" s="204">
        <f>ISI!J31+NFM!J47+CHI!J36+NMM!J35+PPA!J36+FBT!J16+TRE!J16+MAE!J16+TEL!J16+WWP!J16+OIS!J16</f>
        <v>42.49097162510747</v>
      </c>
      <c r="K35" s="204">
        <f>ISI!K31+NFM!K47+CHI!K36+NMM!K35+PPA!K36+FBT!K16+TRE!K16+MAE!K16+TEL!K16+WWP!K16+OIS!K16</f>
        <v>26.920894239036976</v>
      </c>
      <c r="L35" s="204">
        <f>ISI!L31+NFM!L47+CHI!L36+NMM!L35+PPA!L36+FBT!L16+TRE!L16+MAE!L16+TEL!L16+WWP!L16+OIS!L16</f>
        <v>36.215047291487529</v>
      </c>
      <c r="M35" s="204">
        <f>ISI!M31+NFM!M47+CHI!M36+NMM!M35+PPA!M36+FBT!M16+TRE!M16+MAE!M16+TEL!M16+WWP!M16+OIS!M16</f>
        <v>34.33972484952708</v>
      </c>
      <c r="N35" s="204">
        <f>ISI!N31+NFM!N47+CHI!N36+NMM!N35+PPA!N36+FBT!N16+TRE!N16+MAE!N16+TEL!N16+WWP!N16+OIS!N16</f>
        <v>33.142648323301806</v>
      </c>
      <c r="O35" s="204">
        <f>ISI!O31+NFM!O47+CHI!O36+NMM!O35+PPA!O36+FBT!O16+TRE!O16+MAE!O16+TEL!O16+WWP!O16+OIS!O16</f>
        <v>44.985468615649182</v>
      </c>
      <c r="P35" s="204">
        <f>ISI!P31+NFM!P47+CHI!P36+NMM!P35+PPA!P36+FBT!P16+TRE!P16+MAE!P16+TEL!P16+WWP!P16+OIS!P16</f>
        <v>48.018744625967322</v>
      </c>
      <c r="Q35" s="204">
        <f>ISI!Q31+NFM!Q47+CHI!Q36+NMM!Q35+PPA!Q36+FBT!Q16+TRE!Q16+MAE!Q16+TEL!Q16+WWP!Q16+OIS!Q16</f>
        <v>44.758125537403266</v>
      </c>
      <c r="R35" s="204">
        <f>ISI!R31+NFM!R47+CHI!R36+NMM!R35+PPA!R36+FBT!R16+TRE!R16+MAE!R16+TEL!R16+WWP!R16+OIS!R16</f>
        <v>54.524247635425624</v>
      </c>
      <c r="S35" s="204">
        <f>ISI!S31+NFM!S47+CHI!S36+NMM!S35+PPA!S36+FBT!S16+TRE!S16+MAE!S16+TEL!S16+WWP!S16+OIS!S16</f>
        <v>56.168701633705936</v>
      </c>
      <c r="T35" s="204">
        <f>ISI!T31+NFM!T47+CHI!T36+NMM!T35+PPA!T36+FBT!T16+TRE!T16+MAE!T16+TEL!T16+WWP!T16+OIS!T16</f>
        <v>59.130696474634561</v>
      </c>
      <c r="U35" s="204">
        <f>ISI!U31+NFM!U47+CHI!U36+NMM!U35+PPA!U36+FBT!U16+TRE!U16+MAE!U16+TEL!U16+WWP!U16+OIS!U16</f>
        <v>62.349871023215805</v>
      </c>
      <c r="V35" s="204">
        <f>ISI!V31+NFM!V47+CHI!V36+NMM!V35+PPA!V36+FBT!V16+TRE!V16+MAE!V16+TEL!V16+WWP!V16+OIS!V16</f>
        <v>64.000859845227836</v>
      </c>
      <c r="W35" s="204">
        <f>ISI!W31+NFM!W47+CHI!W36+NMM!W35+PPA!W36+FBT!W16+TRE!W16+MAE!W16+TEL!W16+WWP!W16+OIS!W16</f>
        <v>68.571367153912291</v>
      </c>
      <c r="X35" s="204">
        <f>ISI!X31+NFM!X47+CHI!X36+NMM!X35+PPA!X36+FBT!X16+TRE!X16+MAE!X16+TEL!X16+WWP!X16+OIS!X16</f>
        <v>72.22295786758383</v>
      </c>
      <c r="Y35" s="204">
        <f>ISI!Y31+NFM!Y47+CHI!Y36+NMM!Y35+PPA!Y36+FBT!Y16+TRE!Y16+MAE!Y16+TEL!Y16+WWP!Y16+OIS!Y16</f>
        <v>87.398710232158209</v>
      </c>
    </row>
    <row r="36" spans="1:25" ht="12" customHeight="1" x14ac:dyDescent="0.25">
      <c r="A36" s="18" t="s">
        <v>71</v>
      </c>
      <c r="B36" s="204">
        <f>ISI!B32+NFM!B48+CHI!B37+NMM!B36+PPA!B37+FBT!B17+TRE!B17+MAE!B17+TEL!B17+WWP!B17+OIS!B17</f>
        <v>184.75331040412726</v>
      </c>
      <c r="C36" s="204">
        <f>ISI!C32+NFM!C48+CHI!C37+NMM!C36+PPA!C37+FBT!C17+TRE!C17+MAE!C17+TEL!C17+WWP!C17+OIS!C17</f>
        <v>183.10326741186583</v>
      </c>
      <c r="D36" s="204">
        <f>ISI!D32+NFM!D48+CHI!D37+NMM!D36+PPA!D37+FBT!D17+TRE!D17+MAE!D17+TEL!D17+WWP!D17+OIS!D17</f>
        <v>181.04582975064486</v>
      </c>
      <c r="E36" s="204">
        <f>ISI!E32+NFM!E48+CHI!E37+NMM!E36+PPA!E37+FBT!E17+TRE!E17+MAE!E17+TEL!E17+WWP!E17+OIS!E17</f>
        <v>175.6949269131556</v>
      </c>
      <c r="F36" s="204">
        <f>ISI!F32+NFM!F48+CHI!F37+NMM!F36+PPA!F37+FBT!F17+TRE!F17+MAE!F17+TEL!F17+WWP!F17+OIS!F17</f>
        <v>161.68813413585553</v>
      </c>
      <c r="G36" s="204">
        <f>ISI!G32+NFM!G48+CHI!G37+NMM!G36+PPA!G37+FBT!G17+TRE!G17+MAE!G17+TEL!G17+WWP!G17+OIS!G17</f>
        <v>172.4975064488392</v>
      </c>
      <c r="H36" s="204">
        <f>ISI!H32+NFM!H48+CHI!H37+NMM!H36+PPA!H37+FBT!H17+TRE!H17+MAE!H17+TEL!H17+WWP!H17+OIS!H17</f>
        <v>158.17540842648324</v>
      </c>
      <c r="I36" s="204">
        <f>ISI!I32+NFM!I48+CHI!I37+NMM!I36+PPA!I37+FBT!I17+TRE!I17+MAE!I17+TEL!I17+WWP!I17+OIS!I17</f>
        <v>149.19269131556325</v>
      </c>
      <c r="J36" s="204">
        <f>ISI!J32+NFM!J48+CHI!J37+NMM!J36+PPA!J37+FBT!J17+TRE!J17+MAE!J17+TEL!J17+WWP!J17+OIS!J17</f>
        <v>159.85950128976782</v>
      </c>
      <c r="K36" s="204">
        <f>ISI!K32+NFM!K48+CHI!K37+NMM!K36+PPA!K37+FBT!K17+TRE!K17+MAE!K17+TEL!K17+WWP!K17+OIS!K17</f>
        <v>131.47153912295784</v>
      </c>
      <c r="L36" s="204">
        <f>ISI!L32+NFM!L48+CHI!L37+NMM!L36+PPA!L37+FBT!L17+TRE!L17+MAE!L17+TEL!L17+WWP!L17+OIS!L17</f>
        <v>102.12166809974202</v>
      </c>
      <c r="M36" s="204">
        <f>ISI!M32+NFM!M48+CHI!M37+NMM!M36+PPA!M37+FBT!M17+TRE!M17+MAE!M17+TEL!M17+WWP!M17+OIS!M17</f>
        <v>88.360791057609646</v>
      </c>
      <c r="N36" s="204">
        <f>ISI!N32+NFM!N48+CHI!N37+NMM!N36+PPA!N37+FBT!N17+TRE!N17+MAE!N17+TEL!N17+WWP!N17+OIS!N17</f>
        <v>95.260533104041258</v>
      </c>
      <c r="O36" s="204">
        <f>ISI!O32+NFM!O48+CHI!O37+NMM!O36+PPA!O37+FBT!O17+TRE!O17+MAE!O17+TEL!O17+WWP!O17+OIS!O17</f>
        <v>98.890971625107483</v>
      </c>
      <c r="P36" s="204">
        <f>ISI!P32+NFM!P48+CHI!P37+NMM!P36+PPA!P37+FBT!P17+TRE!P17+MAE!P17+TEL!P17+WWP!P17+OIS!P17</f>
        <v>113.68607050730867</v>
      </c>
      <c r="Q36" s="204">
        <f>ISI!Q32+NFM!Q48+CHI!Q37+NMM!Q36+PPA!Q37+FBT!Q17+TRE!Q17+MAE!Q17+TEL!Q17+WWP!Q17+OIS!Q17</f>
        <v>95.578933791917436</v>
      </c>
      <c r="R36" s="204">
        <f>ISI!R32+NFM!R48+CHI!R37+NMM!R36+PPA!R37+FBT!R17+TRE!R17+MAE!R17+TEL!R17+WWP!R17+OIS!R17</f>
        <v>88.840068787618222</v>
      </c>
      <c r="S36" s="204">
        <f>ISI!S32+NFM!S48+CHI!S37+NMM!S36+PPA!S37+FBT!S17+TRE!S17+MAE!S17+TEL!S17+WWP!S17+OIS!S17</f>
        <v>93.380395528804797</v>
      </c>
      <c r="T36" s="204">
        <f>ISI!T32+NFM!T48+CHI!T37+NMM!T36+PPA!T37+FBT!T17+TRE!T17+MAE!T17+TEL!T17+WWP!T17+OIS!T17</f>
        <v>99.712983662940673</v>
      </c>
      <c r="U36" s="204">
        <f>ISI!U32+NFM!U48+CHI!U37+NMM!U36+PPA!U37+FBT!U17+TRE!U17+MAE!U17+TEL!U17+WWP!U17+OIS!U17</f>
        <v>98.993207222699922</v>
      </c>
      <c r="V36" s="204">
        <f>ISI!V32+NFM!V48+CHI!V37+NMM!V36+PPA!V37+FBT!V17+TRE!V17+MAE!V17+TEL!V17+WWP!V17+OIS!V17</f>
        <v>104.25924333619946</v>
      </c>
      <c r="W36" s="204">
        <f>ISI!W32+NFM!W48+CHI!W37+NMM!W36+PPA!W37+FBT!W17+TRE!W17+MAE!W17+TEL!W17+WWP!W17+OIS!W17</f>
        <v>100.31186586414444</v>
      </c>
      <c r="X36" s="204">
        <f>ISI!X32+NFM!X48+CHI!X37+NMM!X36+PPA!X37+FBT!X17+TRE!X17+MAE!X17+TEL!X17+WWP!X17+OIS!X17</f>
        <v>106.00739466895961</v>
      </c>
      <c r="Y36" s="204">
        <f>ISI!Y32+NFM!Y48+CHI!Y37+NMM!Y36+PPA!Y37+FBT!Y17+TRE!Y17+MAE!Y17+TEL!Y17+WWP!Y17+OIS!Y17</f>
        <v>113.82837489251934</v>
      </c>
    </row>
    <row r="37" spans="1:25" ht="12" customHeight="1" x14ac:dyDescent="0.25">
      <c r="A37" s="18" t="s">
        <v>32</v>
      </c>
      <c r="B37" s="204">
        <f>ISI!B33+NFM!B49+CHI!B38+NMM!B37+PPA!B38+FBT!B18+TRE!B18+MAE!B18+TEL!B18+WWP!B18+OIS!B18</f>
        <v>671.70524505588992</v>
      </c>
      <c r="C37" s="204">
        <f>ISI!C33+NFM!C49+CHI!C38+NMM!C37+PPA!C38+FBT!C18+TRE!C18+MAE!C18+TEL!C18+WWP!C18+OIS!C18</f>
        <v>569.27497850386942</v>
      </c>
      <c r="D37" s="204">
        <f>ISI!D33+NFM!D49+CHI!D38+NMM!D37+PPA!D38+FBT!D18+TRE!D18+MAE!D18+TEL!D18+WWP!D18+OIS!D18</f>
        <v>518.0600171969046</v>
      </c>
      <c r="E37" s="204">
        <f>ISI!E33+NFM!E49+CHI!E38+NMM!E37+PPA!E38+FBT!E18+TRE!E18+MAE!E18+TEL!E18+WWP!E18+OIS!E18</f>
        <v>480.63361994840932</v>
      </c>
      <c r="F37" s="204">
        <f>ISI!F33+NFM!F49+CHI!F38+NMM!F37+PPA!F38+FBT!F18+TRE!F18+MAE!F18+TEL!F18+WWP!F18+OIS!F18</f>
        <v>483.58822012037842</v>
      </c>
      <c r="G37" s="204">
        <f>ISI!G33+NFM!G49+CHI!G38+NMM!G37+PPA!G38+FBT!G18+TRE!G18+MAE!G18+TEL!G18+WWP!G18+OIS!G18</f>
        <v>480.63353396388646</v>
      </c>
      <c r="H37" s="204">
        <f>ISI!H33+NFM!H49+CHI!H38+NMM!H37+PPA!H38+FBT!H18+TRE!H18+MAE!H18+TEL!H18+WWP!H18+OIS!H18</f>
        <v>497.37704213241619</v>
      </c>
      <c r="I37" s="204">
        <f>ISI!I33+NFM!I49+CHI!I38+NMM!I37+PPA!I38+FBT!I18+TRE!I18+MAE!I18+TEL!I18+WWP!I18+OIS!I18</f>
        <v>357.69974204643171</v>
      </c>
      <c r="J37" s="204">
        <f>ISI!J33+NFM!J49+CHI!J38+NMM!J37+PPA!J38+FBT!J18+TRE!J18+MAE!J18+TEL!J18+WWP!J18+OIS!J18</f>
        <v>326.91461736887368</v>
      </c>
      <c r="K37" s="204">
        <f>ISI!K33+NFM!K49+CHI!K38+NMM!K37+PPA!K38+FBT!K18+TRE!K18+MAE!K18+TEL!K18+WWP!K18+OIS!K18</f>
        <v>229.07196904557182</v>
      </c>
      <c r="L37" s="204">
        <f>ISI!L33+NFM!L49+CHI!L38+NMM!L37+PPA!L38+FBT!L18+TRE!L18+MAE!L18+TEL!L18+WWP!L18+OIS!L18</f>
        <v>311.46844368013751</v>
      </c>
      <c r="M37" s="204">
        <f>ISI!M33+NFM!M49+CHI!M38+NMM!M37+PPA!M38+FBT!M18+TRE!M18+MAE!M18+TEL!M18+WWP!M18+OIS!M18</f>
        <v>169.81530524505587</v>
      </c>
      <c r="N37" s="204">
        <f>ISI!N33+NFM!N49+CHI!N38+NMM!N37+PPA!N38+FBT!N18+TRE!N18+MAE!N18+TEL!N18+WWP!N18+OIS!N18</f>
        <v>108.53155631986242</v>
      </c>
      <c r="O37" s="204">
        <f>ISI!O33+NFM!O49+CHI!O38+NMM!O37+PPA!O38+FBT!O18+TRE!O18+MAE!O18+TEL!O18+WWP!O18+OIS!O18</f>
        <v>137.81177987962164</v>
      </c>
      <c r="P37" s="204">
        <f>ISI!P33+NFM!P49+CHI!P38+NMM!P37+PPA!P38+FBT!P18+TRE!P18+MAE!P18+TEL!P18+WWP!P18+OIS!P18</f>
        <v>74.899054170249343</v>
      </c>
      <c r="Q37" s="204">
        <f>ISI!Q33+NFM!Q49+CHI!Q38+NMM!Q37+PPA!Q38+FBT!Q18+TRE!Q18+MAE!Q18+TEL!Q18+WWP!Q18+OIS!Q18</f>
        <v>40.857953568357686</v>
      </c>
      <c r="R37" s="204">
        <f>ISI!R33+NFM!R49+CHI!R38+NMM!R37+PPA!R38+FBT!R18+TRE!R18+MAE!R18+TEL!R18+WWP!R18+OIS!R18</f>
        <v>29.339380911435942</v>
      </c>
      <c r="S37" s="204">
        <f>ISI!S33+NFM!S49+CHI!S38+NMM!S37+PPA!S38+FBT!S18+TRE!S18+MAE!S18+TEL!S18+WWP!S18+OIS!S18</f>
        <v>30.266981943250215</v>
      </c>
      <c r="T37" s="204">
        <f>ISI!T33+NFM!T49+CHI!T38+NMM!T37+PPA!T38+FBT!T18+TRE!T18+MAE!T18+TEL!T18+WWP!T18+OIS!T18</f>
        <v>30.39699054170249</v>
      </c>
      <c r="U37" s="204">
        <f>ISI!U33+NFM!U49+CHI!U38+NMM!U37+PPA!U38+FBT!U18+TRE!U18+MAE!U18+TEL!U18+WWP!U18+OIS!U18</f>
        <v>29.486070507308686</v>
      </c>
      <c r="V37" s="204">
        <f>ISI!V33+NFM!V49+CHI!V38+NMM!V37+PPA!V38+FBT!V18+TRE!V18+MAE!V18+TEL!V18+WWP!V18+OIS!V18</f>
        <v>29.235769561478929</v>
      </c>
      <c r="W37" s="204">
        <f>ISI!W33+NFM!W49+CHI!W38+NMM!W37+PPA!W38+FBT!W18+TRE!W18+MAE!W18+TEL!W18+WWP!W18+OIS!W18</f>
        <v>21.365434221840065</v>
      </c>
      <c r="X37" s="204">
        <f>ISI!X33+NFM!X49+CHI!X38+NMM!X37+PPA!X38+FBT!X18+TRE!X18+MAE!X18+TEL!X18+WWP!X18+OIS!X18</f>
        <v>21.415649183147032</v>
      </c>
      <c r="Y37" s="204">
        <f>ISI!Y33+NFM!Y49+CHI!Y38+NMM!Y37+PPA!Y38+FBT!Y18+TRE!Y18+MAE!Y18+TEL!Y18+WWP!Y18+OIS!Y18</f>
        <v>16.609372312983666</v>
      </c>
    </row>
    <row r="38" spans="1:25" ht="12" customHeight="1" x14ac:dyDescent="0.25">
      <c r="A38" s="18" t="s">
        <v>33</v>
      </c>
      <c r="B38" s="204">
        <f>ISI!B34+NFM!B50+CHI!B39+NMM!B38+PPA!B39+FBT!B19+TRE!B19+MAE!B19+TEL!B19+WWP!B19+OIS!B19</f>
        <v>208.66646603611335</v>
      </c>
      <c r="C38" s="204">
        <f>ISI!C34+NFM!C50+CHI!C39+NMM!C38+PPA!C39+FBT!C19+TRE!C19+MAE!C19+TEL!C19+WWP!C19+OIS!C19</f>
        <v>265.17549441100607</v>
      </c>
      <c r="D38" s="204">
        <f>ISI!D34+NFM!D50+CHI!D39+NMM!D38+PPA!D39+FBT!D19+TRE!D19+MAE!D19+TEL!D19+WWP!D19+OIS!D19</f>
        <v>241.71728288907988</v>
      </c>
      <c r="E38" s="204">
        <f>ISI!E34+NFM!E50+CHI!E39+NMM!E38+PPA!E39+FBT!E19+TRE!E19+MAE!E19+TEL!E19+WWP!E19+OIS!E19</f>
        <v>253.36766981943248</v>
      </c>
      <c r="F38" s="204">
        <f>ISI!F34+NFM!F50+CHI!F39+NMM!F38+PPA!F39+FBT!F19+TRE!F19+MAE!F19+TEL!F19+WWP!F19+OIS!F19</f>
        <v>254.78065348237317</v>
      </c>
      <c r="G38" s="204">
        <f>ISI!G34+NFM!G50+CHI!G39+NMM!G38+PPA!G39+FBT!G19+TRE!G19+MAE!G19+TEL!G19+WWP!G19+OIS!G19</f>
        <v>270.75279449699059</v>
      </c>
      <c r="H38" s="204">
        <f>ISI!H34+NFM!H50+CHI!H39+NMM!H38+PPA!H39+FBT!H19+TRE!H19+MAE!H19+TEL!H19+WWP!H19+OIS!H19</f>
        <v>262.02760103181413</v>
      </c>
      <c r="I38" s="204">
        <f>ISI!I34+NFM!I50+CHI!I39+NMM!I38+PPA!I39+FBT!I19+TRE!I19+MAE!I19+TEL!I19+WWP!I19+OIS!I19</f>
        <v>259.57781599312125</v>
      </c>
      <c r="J38" s="204">
        <f>ISI!J34+NFM!J50+CHI!J39+NMM!J38+PPA!J39+FBT!J19+TRE!J19+MAE!J19+TEL!J19+WWP!J19+OIS!J19</f>
        <v>234.96603611349957</v>
      </c>
      <c r="K38" s="204">
        <f>ISI!K34+NFM!K50+CHI!K39+NMM!K38+PPA!K39+FBT!K19+TRE!K19+MAE!K19+TEL!K19+WWP!K19+OIS!K19</f>
        <v>123.4073946689596</v>
      </c>
      <c r="L38" s="204">
        <f>ISI!L34+NFM!L50+CHI!L39+NMM!L38+PPA!L39+FBT!L19+TRE!L19+MAE!L19+TEL!L19+WWP!L19+OIS!L19</f>
        <v>81.631126397248508</v>
      </c>
      <c r="M38" s="204">
        <f>ISI!M34+NFM!M50+CHI!M39+NMM!M38+PPA!M39+FBT!M19+TRE!M19+MAE!M19+TEL!M19+WWP!M19+OIS!M19</f>
        <v>73.264574376612217</v>
      </c>
      <c r="N38" s="204">
        <f>ISI!N34+NFM!N50+CHI!N39+NMM!N38+PPA!N39+FBT!N19+TRE!N19+MAE!N19+TEL!N19+WWP!N19+OIS!N19</f>
        <v>98.622184006878783</v>
      </c>
      <c r="O38" s="204">
        <f>ISI!O34+NFM!O50+CHI!O39+NMM!O38+PPA!O39+FBT!O19+TRE!O19+MAE!O19+TEL!O19+WWP!O19+OIS!O19</f>
        <v>95.741960447119524</v>
      </c>
      <c r="P38" s="204">
        <f>ISI!P34+NFM!P50+CHI!P39+NMM!P38+PPA!P39+FBT!P19+TRE!P19+MAE!P19+TEL!P19+WWP!P19+OIS!P19</f>
        <v>120.22063628546857</v>
      </c>
      <c r="Q38" s="204">
        <f>ISI!Q34+NFM!Q50+CHI!Q39+NMM!Q38+PPA!Q39+FBT!Q19+TRE!Q19+MAE!Q19+TEL!Q19+WWP!Q19+OIS!Q19</f>
        <v>131.4975064488392</v>
      </c>
      <c r="R38" s="204">
        <f>ISI!R34+NFM!R50+CHI!R39+NMM!R38+PPA!R39+FBT!R19+TRE!R19+MAE!R19+TEL!R19+WWP!R19+OIS!R19</f>
        <v>139.49303525365431</v>
      </c>
      <c r="S38" s="204">
        <f>ISI!S34+NFM!S50+CHI!S39+NMM!S38+PPA!S39+FBT!S19+TRE!S19+MAE!S19+TEL!S19+WWP!S19+OIS!S19</f>
        <v>137.39699054170251</v>
      </c>
      <c r="T38" s="204">
        <f>ISI!T34+NFM!T50+CHI!T39+NMM!T38+PPA!T39+FBT!T19+TRE!T19+MAE!T19+TEL!T19+WWP!T19+OIS!T19</f>
        <v>146.89690455717968</v>
      </c>
      <c r="U38" s="204">
        <f>ISI!U34+NFM!U50+CHI!U39+NMM!U38+PPA!U39+FBT!U19+TRE!U19+MAE!U19+TEL!U19+WWP!U19+OIS!U19</f>
        <v>142.7387790197765</v>
      </c>
      <c r="V38" s="204">
        <f>ISI!V34+NFM!V50+CHI!V39+NMM!V38+PPA!V39+FBT!V19+TRE!V19+MAE!V19+TEL!V19+WWP!V19+OIS!V19</f>
        <v>131.77308684436792</v>
      </c>
      <c r="W38" s="204">
        <f>ISI!W34+NFM!W50+CHI!W39+NMM!W38+PPA!W39+FBT!W19+TRE!W19+MAE!W19+TEL!W19+WWP!W19+OIS!W19</f>
        <v>148.97205503009462</v>
      </c>
      <c r="X38" s="204">
        <f>ISI!X34+NFM!X50+CHI!X39+NMM!X38+PPA!X39+FBT!X19+TRE!X19+MAE!X19+TEL!X19+WWP!X19+OIS!X19</f>
        <v>122.90808254514188</v>
      </c>
      <c r="Y38" s="204">
        <f>ISI!Y34+NFM!Y50+CHI!Y39+NMM!Y38+PPA!Y39+FBT!Y19+TRE!Y19+MAE!Y19+TEL!Y19+WWP!Y19+OIS!Y19</f>
        <v>118.95571797076524</v>
      </c>
    </row>
    <row r="39" spans="1:25" ht="12" customHeight="1" x14ac:dyDescent="0.25">
      <c r="A39" s="19" t="s">
        <v>72</v>
      </c>
      <c r="B39" s="205">
        <f t="shared" ref="B39:Y39" si="2">B40+B41</f>
        <v>470.05597592433367</v>
      </c>
      <c r="C39" s="205">
        <f t="shared" si="2"/>
        <v>465.94411006018908</v>
      </c>
      <c r="D39" s="205">
        <f t="shared" si="2"/>
        <v>448.34393809114357</v>
      </c>
      <c r="E39" s="205">
        <f t="shared" si="2"/>
        <v>460.5035253654342</v>
      </c>
      <c r="F39" s="205">
        <f t="shared" si="2"/>
        <v>469.03989681857252</v>
      </c>
      <c r="G39" s="205">
        <f t="shared" si="2"/>
        <v>475.71177987962153</v>
      </c>
      <c r="H39" s="205">
        <f t="shared" si="2"/>
        <v>524.8399828030955</v>
      </c>
      <c r="I39" s="205">
        <f t="shared" si="2"/>
        <v>540.74496990541695</v>
      </c>
      <c r="J39" s="205">
        <f t="shared" si="2"/>
        <v>561.39079965606174</v>
      </c>
      <c r="K39" s="205">
        <f t="shared" si="2"/>
        <v>530.05193465176262</v>
      </c>
      <c r="L39" s="205">
        <f t="shared" si="2"/>
        <v>538.93697334479805</v>
      </c>
      <c r="M39" s="205">
        <f t="shared" si="2"/>
        <v>621.62175408426481</v>
      </c>
      <c r="N39" s="205">
        <f t="shared" si="2"/>
        <v>669.28615649183143</v>
      </c>
      <c r="O39" s="205">
        <f t="shared" si="2"/>
        <v>685.1647463456577</v>
      </c>
      <c r="P39" s="205">
        <f t="shared" si="2"/>
        <v>762.07532244196022</v>
      </c>
      <c r="Q39" s="205">
        <f t="shared" si="2"/>
        <v>799.19475494410983</v>
      </c>
      <c r="R39" s="205">
        <f t="shared" si="2"/>
        <v>864.97119518486659</v>
      </c>
      <c r="S39" s="205">
        <f t="shared" si="2"/>
        <v>912.39346517626825</v>
      </c>
      <c r="T39" s="205">
        <f t="shared" si="2"/>
        <v>972.50120378331906</v>
      </c>
      <c r="U39" s="205">
        <f t="shared" si="2"/>
        <v>986.41607910576079</v>
      </c>
      <c r="V39" s="205">
        <f t="shared" si="2"/>
        <v>1023.9490955814972</v>
      </c>
      <c r="W39" s="205">
        <f t="shared" si="2"/>
        <v>978.26599453811991</v>
      </c>
      <c r="X39" s="205">
        <f t="shared" si="2"/>
        <v>898.12953942985109</v>
      </c>
      <c r="Y39" s="205">
        <f t="shared" si="2"/>
        <v>847.91442641037258</v>
      </c>
    </row>
    <row r="40" spans="1:25" ht="12" customHeight="1" x14ac:dyDescent="0.25">
      <c r="A40" s="18" t="s">
        <v>73</v>
      </c>
      <c r="B40" s="204">
        <f>ISI!B36+NFM!B52+CHI!B41+NMM!B40+PPA!B41+FBT!B21+TRE!B21+MAE!B21+TEL!B21+WWP!B21+OIS!B21</f>
        <v>470.05597592433367</v>
      </c>
      <c r="C40" s="204">
        <f>ISI!C36+NFM!C52+CHI!C41+NMM!C40+PPA!C41+FBT!C21+TRE!C21+MAE!C21+TEL!C21+WWP!C21+OIS!C21</f>
        <v>465.94411006018908</v>
      </c>
      <c r="D40" s="204">
        <f>ISI!D36+NFM!D52+CHI!D41+NMM!D40+PPA!D41+FBT!D21+TRE!D21+MAE!D21+TEL!D21+WWP!D21+OIS!D21</f>
        <v>448.34393809114357</v>
      </c>
      <c r="E40" s="204">
        <f>ISI!E36+NFM!E52+CHI!E41+NMM!E40+PPA!E41+FBT!E21+TRE!E21+MAE!E21+TEL!E21+WWP!E21+OIS!E21</f>
        <v>460.5035253654342</v>
      </c>
      <c r="F40" s="204">
        <f>ISI!F36+NFM!F52+CHI!F41+NMM!F40+PPA!F41+FBT!F21+TRE!F21+MAE!F21+TEL!F21+WWP!F21+OIS!F21</f>
        <v>469.03989681857252</v>
      </c>
      <c r="G40" s="204">
        <f>ISI!G36+NFM!G52+CHI!G41+NMM!G40+PPA!G41+FBT!G21+TRE!G21+MAE!G21+TEL!G21+WWP!G21+OIS!G21</f>
        <v>475.71177987962153</v>
      </c>
      <c r="H40" s="204">
        <f>ISI!H36+NFM!H52+CHI!H41+NMM!H40+PPA!H41+FBT!H21+TRE!H21+MAE!H21+TEL!H21+WWP!H21+OIS!H21</f>
        <v>524.8399828030955</v>
      </c>
      <c r="I40" s="204">
        <f>ISI!I36+NFM!I52+CHI!I41+NMM!I40+PPA!I41+FBT!I21+TRE!I21+MAE!I21+TEL!I21+WWP!I21+OIS!I21</f>
        <v>540.74496990541695</v>
      </c>
      <c r="J40" s="204">
        <f>ISI!J36+NFM!J52+CHI!J41+NMM!J40+PPA!J41+FBT!J21+TRE!J21+MAE!J21+TEL!J21+WWP!J21+OIS!J21</f>
        <v>561.39079965606174</v>
      </c>
      <c r="K40" s="204">
        <f>ISI!K36+NFM!K52+CHI!K41+NMM!K40+PPA!K41+FBT!K21+TRE!K21+MAE!K21+TEL!K21+WWP!K21+OIS!K21</f>
        <v>530.05193465176262</v>
      </c>
      <c r="L40" s="204">
        <f>ISI!L36+NFM!L52+CHI!L41+NMM!L40+PPA!L41+FBT!L21+TRE!L21+MAE!L21+TEL!L21+WWP!L21+OIS!L21</f>
        <v>538.93697334479805</v>
      </c>
      <c r="M40" s="204">
        <f>ISI!M36+NFM!M52+CHI!M41+NMM!M40+PPA!M41+FBT!M21+TRE!M21+MAE!M21+TEL!M21+WWP!M21+OIS!M21</f>
        <v>621.62175408426481</v>
      </c>
      <c r="N40" s="204">
        <f>ISI!N36+NFM!N52+CHI!N41+NMM!N40+PPA!N41+FBT!N21+TRE!N21+MAE!N21+TEL!N21+WWP!N21+OIS!N21</f>
        <v>669.28615649183143</v>
      </c>
      <c r="O40" s="204">
        <f>ISI!O36+NFM!O52+CHI!O41+NMM!O40+PPA!O41+FBT!O21+TRE!O21+MAE!O21+TEL!O21+WWP!O21+OIS!O21</f>
        <v>685.1647463456577</v>
      </c>
      <c r="P40" s="204">
        <f>ISI!P36+NFM!P52+CHI!P41+NMM!P40+PPA!P41+FBT!P21+TRE!P21+MAE!P21+TEL!P21+WWP!P21+OIS!P21</f>
        <v>762.07532244196022</v>
      </c>
      <c r="Q40" s="204">
        <f>ISI!Q36+NFM!Q52+CHI!Q41+NMM!Q40+PPA!Q41+FBT!Q21+TRE!Q21+MAE!Q21+TEL!Q21+WWP!Q21+OIS!Q21</f>
        <v>799.19475494410983</v>
      </c>
      <c r="R40" s="204">
        <f>ISI!R36+NFM!R52+CHI!R41+NMM!R40+PPA!R41+FBT!R21+TRE!R21+MAE!R21+TEL!R21+WWP!R21+OIS!R21</f>
        <v>864.97119518486659</v>
      </c>
      <c r="S40" s="204">
        <f>ISI!S36+NFM!S52+CHI!S41+NMM!S40+PPA!S41+FBT!S21+TRE!S21+MAE!S21+TEL!S21+WWP!S21+OIS!S21</f>
        <v>912.39346517626825</v>
      </c>
      <c r="T40" s="204">
        <f>ISI!T36+NFM!T52+CHI!T41+NMM!T40+PPA!T41+FBT!T21+TRE!T21+MAE!T21+TEL!T21+WWP!T21+OIS!T21</f>
        <v>972.50120378331906</v>
      </c>
      <c r="U40" s="204">
        <f>ISI!U36+NFM!U52+CHI!U41+NMM!U40+PPA!U41+FBT!U21+TRE!U21+MAE!U21+TEL!U21+WWP!U21+OIS!U21</f>
        <v>986.41607910576079</v>
      </c>
      <c r="V40" s="204">
        <f>ISI!V36+NFM!V52+CHI!V41+NMM!V40+PPA!V41+FBT!V21+TRE!V21+MAE!V21+TEL!V21+WWP!V21+OIS!V21</f>
        <v>1023.9490955814972</v>
      </c>
      <c r="W40" s="204">
        <f>ISI!W36+NFM!W52+CHI!W41+NMM!W40+PPA!W41+FBT!W21+TRE!W21+MAE!W21+TEL!W21+WWP!W21+OIS!W21</f>
        <v>978.26599453811991</v>
      </c>
      <c r="X40" s="204">
        <f>ISI!X36+NFM!X52+CHI!X41+NMM!X40+PPA!X41+FBT!X21+TRE!X21+MAE!X21+TEL!X21+WWP!X21+OIS!X21</f>
        <v>898.12953942985109</v>
      </c>
      <c r="Y40" s="204">
        <f>ISI!Y36+NFM!Y52+CHI!Y41+NMM!Y40+PPA!Y41+FBT!Y21+TRE!Y21+MAE!Y21+TEL!Y21+WWP!Y21+OIS!Y21</f>
        <v>847.91442641037258</v>
      </c>
    </row>
    <row r="41" spans="1:25" ht="12" customHeight="1" x14ac:dyDescent="0.25">
      <c r="A41" s="18" t="s">
        <v>36</v>
      </c>
      <c r="B41" s="204">
        <f>ISI!B37+NFM!B53+CHI!B42+NMM!B41+PPA!B42+FBT!B22+TRE!B22+MAE!B22+TEL!B22+WWP!B22+OIS!B22</f>
        <v>0</v>
      </c>
      <c r="C41" s="204">
        <f>ISI!C37+NFM!C53+CHI!C42+NMM!C41+PPA!C42+FBT!C22+TRE!C22+MAE!C22+TEL!C22+WWP!C22+OIS!C22</f>
        <v>0</v>
      </c>
      <c r="D41" s="204">
        <f>ISI!D37+NFM!D53+CHI!D42+NMM!D41+PPA!D42+FBT!D22+TRE!D22+MAE!D22+TEL!D22+WWP!D22+OIS!D22</f>
        <v>0</v>
      </c>
      <c r="E41" s="204">
        <f>ISI!E37+NFM!E53+CHI!E42+NMM!E41+PPA!E42+FBT!E22+TRE!E22+MAE!E22+TEL!E22+WWP!E22+OIS!E22</f>
        <v>0</v>
      </c>
      <c r="F41" s="204">
        <f>ISI!F37+NFM!F53+CHI!F42+NMM!F41+PPA!F42+FBT!F22+TRE!F22+MAE!F22+TEL!F22+WWP!F22+OIS!F22</f>
        <v>0</v>
      </c>
      <c r="G41" s="204">
        <f>ISI!G37+NFM!G53+CHI!G42+NMM!G41+PPA!G42+FBT!G22+TRE!G22+MAE!G22+TEL!G22+WWP!G22+OIS!G22</f>
        <v>0</v>
      </c>
      <c r="H41" s="204">
        <f>ISI!H37+NFM!H53+CHI!H42+NMM!H41+PPA!H42+FBT!H22+TRE!H22+MAE!H22+TEL!H22+WWP!H22+OIS!H22</f>
        <v>0</v>
      </c>
      <c r="I41" s="204">
        <f>ISI!I37+NFM!I53+CHI!I42+NMM!I41+PPA!I42+FBT!I22+TRE!I22+MAE!I22+TEL!I22+WWP!I22+OIS!I22</f>
        <v>0</v>
      </c>
      <c r="J41" s="204">
        <f>ISI!J37+NFM!J53+CHI!J42+NMM!J41+PPA!J42+FBT!J22+TRE!J22+MAE!J22+TEL!J22+WWP!J22+OIS!J22</f>
        <v>0</v>
      </c>
      <c r="K41" s="204">
        <f>ISI!K37+NFM!K53+CHI!K42+NMM!K41+PPA!K42+FBT!K22+TRE!K22+MAE!K22+TEL!K22+WWP!K22+OIS!K22</f>
        <v>0</v>
      </c>
      <c r="L41" s="204">
        <f>ISI!L37+NFM!L53+CHI!L42+NMM!L41+PPA!L42+FBT!L22+TRE!L22+MAE!L22+TEL!L22+WWP!L22+OIS!L22</f>
        <v>0</v>
      </c>
      <c r="M41" s="204">
        <f>ISI!M37+NFM!M53+CHI!M42+NMM!M41+PPA!M42+FBT!M22+TRE!M22+MAE!M22+TEL!M22+WWP!M22+OIS!M22</f>
        <v>0</v>
      </c>
      <c r="N41" s="204">
        <f>ISI!N37+NFM!N53+CHI!N42+NMM!N41+PPA!N42+FBT!N22+TRE!N22+MAE!N22+TEL!N22+WWP!N22+OIS!N22</f>
        <v>0</v>
      </c>
      <c r="O41" s="204">
        <f>ISI!O37+NFM!O53+CHI!O42+NMM!O41+PPA!O42+FBT!O22+TRE!O22+MAE!O22+TEL!O22+WWP!O22+OIS!O22</f>
        <v>0</v>
      </c>
      <c r="P41" s="204">
        <f>ISI!P37+NFM!P53+CHI!P42+NMM!P41+PPA!P42+FBT!P22+TRE!P22+MAE!P22+TEL!P22+WWP!P22+OIS!P22</f>
        <v>0</v>
      </c>
      <c r="Q41" s="204">
        <f>ISI!Q37+NFM!Q53+CHI!Q42+NMM!Q41+PPA!Q42+FBT!Q22+TRE!Q22+MAE!Q22+TEL!Q22+WWP!Q22+OIS!Q22</f>
        <v>0</v>
      </c>
      <c r="R41" s="204">
        <f>ISI!R37+NFM!R53+CHI!R42+NMM!R41+PPA!R42+FBT!R22+TRE!R22+MAE!R22+TEL!R22+WWP!R22+OIS!R22</f>
        <v>0</v>
      </c>
      <c r="S41" s="204">
        <f>ISI!S37+NFM!S53+CHI!S42+NMM!S41+PPA!S42+FBT!S22+TRE!S22+MAE!S22+TEL!S22+WWP!S22+OIS!S22</f>
        <v>0</v>
      </c>
      <c r="T41" s="204">
        <f>ISI!T37+NFM!T53+CHI!T42+NMM!T41+PPA!T42+FBT!T22+TRE!T22+MAE!T22+TEL!T22+WWP!T22+OIS!T22</f>
        <v>0</v>
      </c>
      <c r="U41" s="204">
        <f>ISI!U37+NFM!U53+CHI!U42+NMM!U41+PPA!U42+FBT!U22+TRE!U22+MAE!U22+TEL!U22+WWP!U22+OIS!U22</f>
        <v>0</v>
      </c>
      <c r="V41" s="204">
        <f>ISI!V37+NFM!V53+CHI!V42+NMM!V41+PPA!V42+FBT!V22+TRE!V22+MAE!V22+TEL!V22+WWP!V22+OIS!V22</f>
        <v>0</v>
      </c>
      <c r="W41" s="204">
        <f>ISI!W37+NFM!W53+CHI!W42+NMM!W41+PPA!W42+FBT!W22+TRE!W22+MAE!W22+TEL!W22+WWP!W22+OIS!W22</f>
        <v>0</v>
      </c>
      <c r="X41" s="204">
        <f>ISI!X37+NFM!X53+CHI!X42+NMM!X41+PPA!X42+FBT!X22+TRE!X22+MAE!X22+TEL!X22+WWP!X22+OIS!X22</f>
        <v>0</v>
      </c>
      <c r="Y41" s="204">
        <f>ISI!Y37+NFM!Y53+CHI!Y42+NMM!Y41+PPA!Y42+FBT!Y22+TRE!Y22+MAE!Y22+TEL!Y22+WWP!Y22+OIS!Y22</f>
        <v>0</v>
      </c>
    </row>
    <row r="42" spans="1:25" ht="12" customHeight="1" x14ac:dyDescent="0.25">
      <c r="A42" s="19" t="s">
        <v>37</v>
      </c>
      <c r="B42" s="205">
        <f t="shared" ref="B42:Y42" si="3">SUM(B43:B48)</f>
        <v>100.31530524505588</v>
      </c>
      <c r="C42" s="205">
        <f t="shared" si="3"/>
        <v>113.30851246775583</v>
      </c>
      <c r="D42" s="205">
        <f t="shared" si="3"/>
        <v>113.30851246775583</v>
      </c>
      <c r="E42" s="205">
        <f t="shared" si="3"/>
        <v>108.07773000859844</v>
      </c>
      <c r="F42" s="205">
        <f t="shared" si="3"/>
        <v>128.83344797936371</v>
      </c>
      <c r="G42" s="205">
        <f t="shared" si="3"/>
        <v>163.41470335339636</v>
      </c>
      <c r="H42" s="205">
        <f t="shared" si="3"/>
        <v>163.94316423043853</v>
      </c>
      <c r="I42" s="205">
        <f t="shared" si="3"/>
        <v>152.59346517626824</v>
      </c>
      <c r="J42" s="205">
        <f t="shared" si="3"/>
        <v>139.21470335339637</v>
      </c>
      <c r="K42" s="205">
        <f t="shared" si="3"/>
        <v>152.94230438521066</v>
      </c>
      <c r="L42" s="205">
        <f t="shared" si="3"/>
        <v>161.04049871023216</v>
      </c>
      <c r="M42" s="205">
        <f t="shared" si="3"/>
        <v>156.71547721410147</v>
      </c>
      <c r="N42" s="205">
        <f t="shared" si="3"/>
        <v>162.16526225279449</v>
      </c>
      <c r="O42" s="205">
        <f t="shared" si="3"/>
        <v>179.53860705073089</v>
      </c>
      <c r="P42" s="205">
        <f t="shared" si="3"/>
        <v>213.43353396388648</v>
      </c>
      <c r="Q42" s="205">
        <f t="shared" si="3"/>
        <v>223.18950988822013</v>
      </c>
      <c r="R42" s="205">
        <f t="shared" si="3"/>
        <v>217.58839208942385</v>
      </c>
      <c r="S42" s="205">
        <f t="shared" si="3"/>
        <v>250.32820292347373</v>
      </c>
      <c r="T42" s="205">
        <f t="shared" si="3"/>
        <v>253.58693035253648</v>
      </c>
      <c r="U42" s="205">
        <f t="shared" si="3"/>
        <v>246.87403267411869</v>
      </c>
      <c r="V42" s="205">
        <f t="shared" si="3"/>
        <v>241.08031112529568</v>
      </c>
      <c r="W42" s="205">
        <f t="shared" si="3"/>
        <v>232.10348095629112</v>
      </c>
      <c r="X42" s="205">
        <f t="shared" si="3"/>
        <v>241.09247260798205</v>
      </c>
      <c r="Y42" s="205">
        <f t="shared" si="3"/>
        <v>246.50285647870717</v>
      </c>
    </row>
    <row r="43" spans="1:25" ht="12" customHeight="1" x14ac:dyDescent="0.25">
      <c r="A43" s="18" t="s">
        <v>38</v>
      </c>
      <c r="B43" s="204">
        <f>ISI!B39+NFM!B55+CHI!B44+NMM!B43+PPA!B44+FBT!B24+TRE!B24+MAE!B24+TEL!B24+WWP!B24+OIS!B24</f>
        <v>96.016079105760952</v>
      </c>
      <c r="C43" s="204">
        <f>ISI!C39+NFM!C55+CHI!C44+NMM!C43+PPA!C44+FBT!C24+TRE!C24+MAE!C24+TEL!C24+WWP!C24+OIS!C24</f>
        <v>109.0092863284609</v>
      </c>
      <c r="D43" s="204">
        <f>ISI!D39+NFM!D55+CHI!D44+NMM!D43+PPA!D44+FBT!D24+TRE!D24+MAE!D24+TEL!D24+WWP!D24+OIS!D24</f>
        <v>109.0092863284609</v>
      </c>
      <c r="E43" s="204">
        <f>ISI!E39+NFM!E55+CHI!E44+NMM!E43+PPA!E44+FBT!E24+TRE!E24+MAE!E24+TEL!E24+WWP!E24+OIS!E24</f>
        <v>103.6590713671539</v>
      </c>
      <c r="F43" s="204">
        <f>ISI!F39+NFM!F55+CHI!F44+NMM!F43+PPA!F44+FBT!F24+TRE!F24+MAE!F24+TEL!F24+WWP!F24+OIS!F24</f>
        <v>123.76990541702493</v>
      </c>
      <c r="G43" s="204">
        <f>ISI!G39+NFM!G55+CHI!G44+NMM!G43+PPA!G44+FBT!G24+TRE!G24+MAE!G24+TEL!G24+WWP!G24+OIS!G24</f>
        <v>159.46096302665518</v>
      </c>
      <c r="H43" s="204">
        <f>ISI!H39+NFM!H55+CHI!H44+NMM!H43+PPA!H44+FBT!H24+TRE!H24+MAE!H24+TEL!H24+WWP!H24+OIS!H24</f>
        <v>162.42459157351678</v>
      </c>
      <c r="I43" s="204">
        <f>ISI!I39+NFM!I55+CHI!I44+NMM!I43+PPA!I44+FBT!I24+TRE!I24+MAE!I24+TEL!I24+WWP!I24+OIS!I24</f>
        <v>151.14832330180565</v>
      </c>
      <c r="J43" s="204">
        <f>ISI!J39+NFM!J55+CHI!J44+NMM!J43+PPA!J44+FBT!J24+TRE!J24+MAE!J24+TEL!J24+WWP!J24+OIS!J24</f>
        <v>137.82949269131555</v>
      </c>
      <c r="K43" s="204">
        <f>ISI!K39+NFM!K55+CHI!K44+NMM!K43+PPA!K44+FBT!K24+TRE!K24+MAE!K24+TEL!K24+WWP!K24+OIS!K24</f>
        <v>148.81840068787619</v>
      </c>
      <c r="L43" s="204">
        <f>ISI!L39+NFM!L55+CHI!L44+NMM!L43+PPA!L44+FBT!L24+TRE!L24+MAE!L24+TEL!L24+WWP!L24+OIS!L24</f>
        <v>156.49492691315564</v>
      </c>
      <c r="M43" s="204">
        <f>ISI!M39+NFM!M55+CHI!M44+NMM!M43+PPA!M44+FBT!M24+TRE!M24+MAE!M24+TEL!M24+WWP!M24+OIS!M24</f>
        <v>151.14969905417024</v>
      </c>
      <c r="N43" s="204">
        <f>ISI!N39+NFM!N55+CHI!N44+NMM!N43+PPA!N44+FBT!N24+TRE!N24+MAE!N24+TEL!N24+WWP!N24+OIS!N24</f>
        <v>156.98925193465175</v>
      </c>
      <c r="O43" s="204">
        <f>ISI!O39+NFM!O55+CHI!O44+NMM!O43+PPA!O44+FBT!O24+TRE!O24+MAE!O24+TEL!O24+WWP!O24+OIS!O24</f>
        <v>176.60558899398109</v>
      </c>
      <c r="P43" s="204">
        <f>ISI!P39+NFM!P55+CHI!P44+NMM!P43+PPA!P44+FBT!P24+TRE!P24+MAE!P24+TEL!P24+WWP!P24+OIS!P24</f>
        <v>209.86061908856402</v>
      </c>
      <c r="Q43" s="204">
        <f>ISI!Q39+NFM!Q55+CHI!Q44+NMM!Q43+PPA!Q44+FBT!Q24+TRE!Q24+MAE!Q24+TEL!Q24+WWP!Q24+OIS!Q24</f>
        <v>219.21375752364577</v>
      </c>
      <c r="R43" s="204">
        <f>ISI!R39+NFM!R55+CHI!R44+NMM!R43+PPA!R44+FBT!R24+TRE!R24+MAE!R24+TEL!R24+WWP!R24+OIS!R24</f>
        <v>213.51564918314699</v>
      </c>
      <c r="S43" s="204">
        <f>ISI!S39+NFM!S55+CHI!S44+NMM!S43+PPA!S44+FBT!S24+TRE!S24+MAE!S24+TEL!S24+WWP!S24+OIS!S24</f>
        <v>246.4760103181427</v>
      </c>
      <c r="T43" s="204">
        <f>ISI!T39+NFM!T55+CHI!T44+NMM!T43+PPA!T44+FBT!T24+TRE!T24+MAE!T24+TEL!T24+WWP!T24+OIS!T24</f>
        <v>249.43078245915729</v>
      </c>
      <c r="U43" s="204">
        <f>ISI!U39+NFM!U55+CHI!U44+NMM!U43+PPA!U44+FBT!U24+TRE!U24+MAE!U24+TEL!U24+WWP!U24+OIS!U24</f>
        <v>242.99853826311266</v>
      </c>
      <c r="V43" s="204">
        <f>ISI!V39+NFM!V55+CHI!V44+NMM!V43+PPA!V44+FBT!V24+TRE!V24+MAE!V24+TEL!V24+WWP!V24+OIS!V24</f>
        <v>235.13413585554599</v>
      </c>
      <c r="W43" s="204">
        <f>ISI!W39+NFM!W55+CHI!W44+NMM!W43+PPA!W44+FBT!W24+TRE!W24+MAE!W24+TEL!W24+WWP!W24+OIS!W24</f>
        <v>225.75735167669825</v>
      </c>
      <c r="X43" s="204">
        <f>ISI!X39+NFM!X55+CHI!X44+NMM!X43+PPA!X44+FBT!X24+TRE!X24+MAE!X24+TEL!X24+WWP!X24+OIS!X24</f>
        <v>233.79363714531388</v>
      </c>
      <c r="Y43" s="204">
        <f>ISI!Y39+NFM!Y55+CHI!Y44+NMM!Y43+PPA!Y44+FBT!Y24+TRE!Y24+MAE!Y24+TEL!Y24+WWP!Y24+OIS!Y24</f>
        <v>239.99673258813408</v>
      </c>
    </row>
    <row r="44" spans="1:25" ht="12" customHeight="1" x14ac:dyDescent="0.25">
      <c r="A44" s="18" t="s">
        <v>74</v>
      </c>
      <c r="B44" s="204">
        <f>ISI!B40+NFM!B56+CHI!B45+NMM!B44+PPA!B45+FBT!B25+TRE!B25+MAE!B25+TEL!B25+WWP!B25+OIS!B25</f>
        <v>4.2992261392949267</v>
      </c>
      <c r="C44" s="204">
        <f>ISI!C40+NFM!C56+CHI!C45+NMM!C44+PPA!C45+FBT!C25+TRE!C25+MAE!C25+TEL!C25+WWP!C25+OIS!C25</f>
        <v>4.2992261392949267</v>
      </c>
      <c r="D44" s="204">
        <f>ISI!D40+NFM!D56+CHI!D45+NMM!D44+PPA!D45+FBT!D25+TRE!D25+MAE!D25+TEL!D25+WWP!D25+OIS!D25</f>
        <v>4.2992261392949267</v>
      </c>
      <c r="E44" s="204">
        <f>ISI!E40+NFM!E56+CHI!E45+NMM!E44+PPA!E45+FBT!E25+TRE!E25+MAE!E25+TEL!E25+WWP!E25+OIS!E25</f>
        <v>4.4186586414445399</v>
      </c>
      <c r="F44" s="204">
        <f>ISI!F40+NFM!F56+CHI!F45+NMM!F44+PPA!F45+FBT!F25+TRE!F25+MAE!F25+TEL!F25+WWP!F25+OIS!F25</f>
        <v>5.0635425623387791</v>
      </c>
      <c r="G44" s="204">
        <f>ISI!G40+NFM!G56+CHI!G45+NMM!G44+PPA!G45+FBT!G25+TRE!G25+MAE!G25+TEL!G25+WWP!G25+OIS!G25</f>
        <v>3.950214961306965</v>
      </c>
      <c r="H44" s="204">
        <f>ISI!H40+NFM!H56+CHI!H45+NMM!H44+PPA!H45+FBT!H25+TRE!H25+MAE!H25+TEL!H25+WWP!H25+OIS!H25</f>
        <v>1.5185726569217539</v>
      </c>
      <c r="I44" s="204">
        <f>ISI!I40+NFM!I56+CHI!I45+NMM!I44+PPA!I45+FBT!I25+TRE!I25+MAE!I25+TEL!I25+WWP!I25+OIS!I25</f>
        <v>1.445141874462597</v>
      </c>
      <c r="J44" s="204">
        <f>ISI!J40+NFM!J56+CHI!J45+NMM!J44+PPA!J45+FBT!J25+TRE!J25+MAE!J25+TEL!J25+WWP!J25+OIS!J25</f>
        <v>1.3852106620808251</v>
      </c>
      <c r="K44" s="204">
        <f>ISI!K40+NFM!K56+CHI!K45+NMM!K44+PPA!K45+FBT!K25+TRE!K25+MAE!K25+TEL!K25+WWP!K25+OIS!K25</f>
        <v>4.1239036973344794</v>
      </c>
      <c r="L44" s="204">
        <f>ISI!L40+NFM!L56+CHI!L45+NMM!L44+PPA!L45+FBT!L25+TRE!L25+MAE!L25+TEL!L25+WWP!L25+OIS!L25</f>
        <v>4.5455717970765264</v>
      </c>
      <c r="M44" s="204">
        <f>ISI!M40+NFM!M56+CHI!M45+NMM!M44+PPA!M45+FBT!M25+TRE!M25+MAE!M25+TEL!M25+WWP!M25+OIS!M25</f>
        <v>5.2310404127257097</v>
      </c>
      <c r="N44" s="204">
        <f>ISI!N40+NFM!N56+CHI!N45+NMM!N44+PPA!N45+FBT!N25+TRE!N25+MAE!N25+TEL!N25+WWP!N25+OIS!N25</f>
        <v>4.8635425623387789</v>
      </c>
      <c r="O44" s="204">
        <f>ISI!O40+NFM!O56+CHI!O45+NMM!O44+PPA!O45+FBT!O25+TRE!O25+MAE!O25+TEL!O25+WWP!O25+OIS!O25</f>
        <v>2.7175408426483232</v>
      </c>
      <c r="P44" s="204">
        <f>ISI!P40+NFM!P56+CHI!P45+NMM!P44+PPA!P45+FBT!P25+TRE!P25+MAE!P25+TEL!P25+WWP!P25+OIS!P25</f>
        <v>3.572914875322442</v>
      </c>
      <c r="Q44" s="204">
        <f>ISI!Q40+NFM!Q56+CHI!Q45+NMM!Q44+PPA!Q45+FBT!Q25+TRE!Q25+MAE!Q25+TEL!Q25+WWP!Q25+OIS!Q25</f>
        <v>3.975752364574376</v>
      </c>
      <c r="R44" s="204">
        <f>ISI!R40+NFM!R56+CHI!R45+NMM!R44+PPA!R45+FBT!R25+TRE!R25+MAE!R25+TEL!R25+WWP!R25+OIS!R25</f>
        <v>4.0727429062768703</v>
      </c>
      <c r="S44" s="204">
        <f>ISI!S40+NFM!S56+CHI!S45+NMM!S44+PPA!S45+FBT!S25+TRE!S25+MAE!S25+TEL!S25+WWP!S25+OIS!S25</f>
        <v>3.85219260533104</v>
      </c>
      <c r="T44" s="204">
        <f>ISI!T40+NFM!T56+CHI!T45+NMM!T44+PPA!T45+FBT!T25+TRE!T25+MAE!T25+TEL!T25+WWP!T25+OIS!T25</f>
        <v>4.1561478933791918</v>
      </c>
      <c r="U44" s="204">
        <f>ISI!U40+NFM!U56+CHI!U45+NMM!U44+PPA!U45+FBT!U25+TRE!U25+MAE!U25+TEL!U25+WWP!U25+OIS!U25</f>
        <v>3.8754944110060192</v>
      </c>
      <c r="V44" s="204">
        <f>ISI!V40+NFM!V56+CHI!V45+NMM!V44+PPA!V45+FBT!V25+TRE!V25+MAE!V25+TEL!V25+WWP!V25+OIS!V25</f>
        <v>5.9461752697496779</v>
      </c>
      <c r="W44" s="204">
        <f>ISI!W40+NFM!W56+CHI!W45+NMM!W44+PPA!W45+FBT!W25+TRE!W25+MAE!W25+TEL!W25+WWP!W25+OIS!W25</f>
        <v>6.3461292795928737</v>
      </c>
      <c r="X44" s="204">
        <f>ISI!X40+NFM!X56+CHI!X45+NMM!X44+PPA!X45+FBT!X25+TRE!X25+MAE!X25+TEL!X25+WWP!X25+OIS!X25</f>
        <v>7.298835462668162</v>
      </c>
      <c r="Y44" s="204">
        <f>ISI!Y40+NFM!Y56+CHI!Y45+NMM!Y44+PPA!Y45+FBT!Y25+TRE!Y25+MAE!Y25+TEL!Y25+WWP!Y25+OIS!Y25</f>
        <v>6.5061238905730931</v>
      </c>
    </row>
    <row r="45" spans="1:25" ht="12" customHeight="1" x14ac:dyDescent="0.25">
      <c r="A45" s="18" t="s">
        <v>75</v>
      </c>
      <c r="B45" s="204">
        <f>ISI!B41+NFM!B57+CHI!B46+NMM!B45+PPA!B46+FBT!B26+TRE!B26+MAE!B26+TEL!B26+WWP!B26+OIS!B26</f>
        <v>0</v>
      </c>
      <c r="C45" s="204">
        <f>ISI!C41+NFM!C57+CHI!C46+NMM!C45+PPA!C46+FBT!C26+TRE!C26+MAE!C26+TEL!C26+WWP!C26+OIS!C26</f>
        <v>0</v>
      </c>
      <c r="D45" s="204">
        <f>ISI!D41+NFM!D57+CHI!D46+NMM!D45+PPA!D46+FBT!D26+TRE!D26+MAE!D26+TEL!D26+WWP!D26+OIS!D26</f>
        <v>0</v>
      </c>
      <c r="E45" s="204">
        <f>ISI!E41+NFM!E57+CHI!E46+NMM!E45+PPA!E46+FBT!E26+TRE!E26+MAE!E26+TEL!E26+WWP!E26+OIS!E26</f>
        <v>0</v>
      </c>
      <c r="F45" s="204">
        <f>ISI!F41+NFM!F57+CHI!F46+NMM!F45+PPA!F46+FBT!F26+TRE!F26+MAE!F26+TEL!F26+WWP!F26+OIS!F26</f>
        <v>0</v>
      </c>
      <c r="G45" s="204">
        <f>ISI!G41+NFM!G57+CHI!G46+NMM!G45+PPA!G46+FBT!G26+TRE!G26+MAE!G26+TEL!G26+WWP!G26+OIS!G26</f>
        <v>3.5253654342218398E-3</v>
      </c>
      <c r="H45" s="204">
        <f>ISI!H41+NFM!H57+CHI!H46+NMM!H45+PPA!H46+FBT!H26+TRE!H26+MAE!H26+TEL!H26+WWP!H26+OIS!H26</f>
        <v>0</v>
      </c>
      <c r="I45" s="204">
        <f>ISI!I41+NFM!I57+CHI!I46+NMM!I45+PPA!I46+FBT!I26+TRE!I26+MAE!I26+TEL!I26+WWP!I26+OIS!I26</f>
        <v>0</v>
      </c>
      <c r="J45" s="204">
        <f>ISI!J41+NFM!J57+CHI!J46+NMM!J45+PPA!J46+FBT!J26+TRE!J26+MAE!J26+TEL!J26+WWP!J26+OIS!J26</f>
        <v>0</v>
      </c>
      <c r="K45" s="204">
        <f>ISI!K41+NFM!K57+CHI!K46+NMM!K45+PPA!K46+FBT!K26+TRE!K26+MAE!K26+TEL!K26+WWP!K26+OIS!K26</f>
        <v>0</v>
      </c>
      <c r="L45" s="204">
        <f>ISI!L41+NFM!L57+CHI!L46+NMM!L45+PPA!L46+FBT!L26+TRE!L26+MAE!L26+TEL!L26+WWP!L26+OIS!L26</f>
        <v>0</v>
      </c>
      <c r="M45" s="204">
        <f>ISI!M41+NFM!M57+CHI!M46+NMM!M45+PPA!M46+FBT!M26+TRE!M26+MAE!M26+TEL!M26+WWP!M26+OIS!M26</f>
        <v>0.33473774720550298</v>
      </c>
      <c r="N45" s="204">
        <f>ISI!N41+NFM!N57+CHI!N46+NMM!N45+PPA!N46+FBT!N26+TRE!N26+MAE!N26+TEL!N26+WWP!N26+OIS!N26</f>
        <v>0.31246775580395519</v>
      </c>
      <c r="O45" s="204">
        <f>ISI!O41+NFM!O57+CHI!O46+NMM!O45+PPA!O46+FBT!O26+TRE!O26+MAE!O26+TEL!O26+WWP!O26+OIS!O26</f>
        <v>0.2154772141014617</v>
      </c>
      <c r="P45" s="204">
        <f>ISI!P41+NFM!P57+CHI!P46+NMM!P45+PPA!P46+FBT!P26+TRE!P26+MAE!P26+TEL!P26+WWP!P26+OIS!P26</f>
        <v>0</v>
      </c>
      <c r="Q45" s="204">
        <f>ISI!Q41+NFM!Q57+CHI!Q46+NMM!Q45+PPA!Q46+FBT!Q26+TRE!Q26+MAE!Q26+TEL!Q26+WWP!Q26+OIS!Q26</f>
        <v>0</v>
      </c>
      <c r="R45" s="204">
        <f>ISI!R41+NFM!R57+CHI!R46+NMM!R45+PPA!R46+FBT!R26+TRE!R26+MAE!R26+TEL!R26+WWP!R26+OIS!R26</f>
        <v>0</v>
      </c>
      <c r="S45" s="204">
        <f>ISI!S41+NFM!S57+CHI!S46+NMM!S45+PPA!S46+FBT!S26+TRE!S26+MAE!S26+TEL!S26+WWP!S26+OIS!S26</f>
        <v>0</v>
      </c>
      <c r="T45" s="204">
        <f>ISI!T41+NFM!T57+CHI!T46+NMM!T45+PPA!T46+FBT!T26+TRE!T26+MAE!T26+TEL!T26+WWP!T26+OIS!T26</f>
        <v>0</v>
      </c>
      <c r="U45" s="204">
        <f>ISI!U41+NFM!U57+CHI!U46+NMM!U45+PPA!U46+FBT!U26+TRE!U26+MAE!U26+TEL!U26+WWP!U26+OIS!U26</f>
        <v>0</v>
      </c>
      <c r="V45" s="204">
        <f>ISI!V41+NFM!V57+CHI!V46+NMM!V45+PPA!V46+FBT!V26+TRE!V26+MAE!V26+TEL!V26+WWP!V26+OIS!V26</f>
        <v>0</v>
      </c>
      <c r="W45" s="204">
        <f>ISI!W41+NFM!W57+CHI!W46+NMM!W45+PPA!W46+FBT!W26+TRE!W26+MAE!W26+TEL!W26+WWP!W26+OIS!W26</f>
        <v>0</v>
      </c>
      <c r="X45" s="204">
        <f>ISI!X41+NFM!X57+CHI!X46+NMM!X45+PPA!X46+FBT!X26+TRE!X26+MAE!X26+TEL!X26+WWP!X26+OIS!X26</f>
        <v>0</v>
      </c>
      <c r="Y45" s="204">
        <f>ISI!Y41+NFM!Y57+CHI!Y46+NMM!Y45+PPA!Y46+FBT!Y26+TRE!Y26+MAE!Y26+TEL!Y26+WWP!Y26+OIS!Y26</f>
        <v>0</v>
      </c>
    </row>
    <row r="46" spans="1:25" ht="12" customHeight="1" x14ac:dyDescent="0.25">
      <c r="A46" s="18" t="s">
        <v>76</v>
      </c>
      <c r="B46" s="204">
        <f>ISI!B42+NFM!B58+CHI!B47+NMM!B46+PPA!B47+FBT!B27+TRE!B27+MAE!B27+TEL!B27+WWP!B27+OIS!B27</f>
        <v>0</v>
      </c>
      <c r="C46" s="204">
        <f>ISI!C42+NFM!C58+CHI!C47+NMM!C46+PPA!C47+FBT!C27+TRE!C27+MAE!C27+TEL!C27+WWP!C27+OIS!C27</f>
        <v>0</v>
      </c>
      <c r="D46" s="204">
        <f>ISI!D42+NFM!D58+CHI!D47+NMM!D46+PPA!D47+FBT!D27+TRE!D27+MAE!D27+TEL!D27+WWP!D27+OIS!D27</f>
        <v>0</v>
      </c>
      <c r="E46" s="204">
        <f>ISI!E42+NFM!E58+CHI!E47+NMM!E46+PPA!E47+FBT!E27+TRE!E27+MAE!E27+TEL!E27+WWP!E27+OIS!E27</f>
        <v>0</v>
      </c>
      <c r="F46" s="204">
        <f>ISI!F42+NFM!F58+CHI!F47+NMM!F46+PPA!F47+FBT!F27+TRE!F27+MAE!F27+TEL!F27+WWP!F27+OIS!F27</f>
        <v>0</v>
      </c>
      <c r="G46" s="204">
        <f>ISI!G42+NFM!G58+CHI!G47+NMM!G46+PPA!G47+FBT!G27+TRE!G27+MAE!G27+TEL!G27+WWP!G27+OIS!G27</f>
        <v>0</v>
      </c>
      <c r="H46" s="204">
        <f>ISI!H42+NFM!H58+CHI!H47+NMM!H46+PPA!H47+FBT!H27+TRE!H27+MAE!H27+TEL!H27+WWP!H27+OIS!H27</f>
        <v>0</v>
      </c>
      <c r="I46" s="204">
        <f>ISI!I42+NFM!I58+CHI!I47+NMM!I46+PPA!I47+FBT!I27+TRE!I27+MAE!I27+TEL!I27+WWP!I27+OIS!I27</f>
        <v>0</v>
      </c>
      <c r="J46" s="204">
        <f>ISI!J42+NFM!J58+CHI!J47+NMM!J46+PPA!J47+FBT!J27+TRE!J27+MAE!J27+TEL!J27+WWP!J27+OIS!J27</f>
        <v>0</v>
      </c>
      <c r="K46" s="204">
        <f>ISI!K42+NFM!K58+CHI!K47+NMM!K46+PPA!K47+FBT!K27+TRE!K27+MAE!K27+TEL!K27+WWP!K27+OIS!K27</f>
        <v>0</v>
      </c>
      <c r="L46" s="204">
        <f>ISI!L42+NFM!L58+CHI!L47+NMM!L46+PPA!L47+FBT!L27+TRE!L27+MAE!L27+TEL!L27+WWP!L27+OIS!L27</f>
        <v>0</v>
      </c>
      <c r="M46" s="204">
        <f>ISI!M42+NFM!M58+CHI!M47+NMM!M46+PPA!M47+FBT!M27+TRE!M27+MAE!M27+TEL!M27+WWP!M27+OIS!M27</f>
        <v>0</v>
      </c>
      <c r="N46" s="204">
        <f>ISI!N42+NFM!N58+CHI!N47+NMM!N46+PPA!N47+FBT!N27+TRE!N27+MAE!N27+TEL!N27+WWP!N27+OIS!N27</f>
        <v>0</v>
      </c>
      <c r="O46" s="204">
        <f>ISI!O42+NFM!O58+CHI!O47+NMM!O46+PPA!O47+FBT!O27+TRE!O27+MAE!O27+TEL!O27+WWP!O27+OIS!O27</f>
        <v>0</v>
      </c>
      <c r="P46" s="204">
        <f>ISI!P42+NFM!P58+CHI!P47+NMM!P46+PPA!P47+FBT!P27+TRE!P27+MAE!P27+TEL!P27+WWP!P27+OIS!P27</f>
        <v>0</v>
      </c>
      <c r="Q46" s="204">
        <f>ISI!Q42+NFM!Q58+CHI!Q47+NMM!Q46+PPA!Q47+FBT!Q27+TRE!Q27+MAE!Q27+TEL!Q27+WWP!Q27+OIS!Q27</f>
        <v>0</v>
      </c>
      <c r="R46" s="204">
        <f>ISI!R42+NFM!R58+CHI!R47+NMM!R46+PPA!R47+FBT!R27+TRE!R27+MAE!R27+TEL!R27+WWP!R27+OIS!R27</f>
        <v>0</v>
      </c>
      <c r="S46" s="204">
        <f>ISI!S42+NFM!S58+CHI!S47+NMM!S46+PPA!S47+FBT!S27+TRE!S27+MAE!S27+TEL!S27+WWP!S27+OIS!S27</f>
        <v>0</v>
      </c>
      <c r="T46" s="204">
        <f>ISI!T42+NFM!T58+CHI!T47+NMM!T46+PPA!T47+FBT!T27+TRE!T27+MAE!T27+TEL!T27+WWP!T27+OIS!T27</f>
        <v>0</v>
      </c>
      <c r="U46" s="204">
        <f>ISI!U42+NFM!U58+CHI!U47+NMM!U46+PPA!U47+FBT!U27+TRE!U27+MAE!U27+TEL!U27+WWP!U27+OIS!U27</f>
        <v>0</v>
      </c>
      <c r="V46" s="204">
        <f>ISI!V42+NFM!V58+CHI!V47+NMM!V46+PPA!V47+FBT!V27+TRE!V27+MAE!V27+TEL!V27+WWP!V27+OIS!V27</f>
        <v>0</v>
      </c>
      <c r="W46" s="204">
        <f>ISI!W42+NFM!W58+CHI!W47+NMM!W46+PPA!W47+FBT!W27+TRE!W27+MAE!W27+TEL!W27+WWP!W27+OIS!W27</f>
        <v>0</v>
      </c>
      <c r="X46" s="204">
        <f>ISI!X42+NFM!X58+CHI!X47+NMM!X46+PPA!X47+FBT!X27+TRE!X27+MAE!X27+TEL!X27+WWP!X27+OIS!X27</f>
        <v>0</v>
      </c>
      <c r="Y46" s="204">
        <f>ISI!Y42+NFM!Y58+CHI!Y47+NMM!Y46+PPA!Y47+FBT!Y27+TRE!Y27+MAE!Y27+TEL!Y27+WWP!Y27+OIS!Y27</f>
        <v>0</v>
      </c>
    </row>
    <row r="47" spans="1:25" ht="12" customHeight="1" x14ac:dyDescent="0.25">
      <c r="A47" s="18" t="s">
        <v>77</v>
      </c>
      <c r="B47" s="204">
        <f>ISI!B43+NFM!B59+CHI!B48+NMM!B47+PPA!B48+FBT!B28+TRE!B28+MAE!B28+TEL!B28+WWP!B28+OIS!B28</f>
        <v>0</v>
      </c>
      <c r="C47" s="204">
        <f>ISI!C43+NFM!C59+CHI!C48+NMM!C47+PPA!C48+FBT!C28+TRE!C28+MAE!C28+TEL!C28+WWP!C28+OIS!C28</f>
        <v>0</v>
      </c>
      <c r="D47" s="204">
        <f>ISI!D43+NFM!D59+CHI!D48+NMM!D47+PPA!D48+FBT!D28+TRE!D28+MAE!D28+TEL!D28+WWP!D28+OIS!D28</f>
        <v>0</v>
      </c>
      <c r="E47" s="204">
        <f>ISI!E43+NFM!E59+CHI!E48+NMM!E47+PPA!E48+FBT!E28+TRE!E28+MAE!E28+TEL!E28+WWP!E28+OIS!E28</f>
        <v>0</v>
      </c>
      <c r="F47" s="204">
        <f>ISI!F43+NFM!F59+CHI!F48+NMM!F47+PPA!F48+FBT!F28+TRE!F28+MAE!F28+TEL!F28+WWP!F28+OIS!F28</f>
        <v>0</v>
      </c>
      <c r="G47" s="204">
        <f>ISI!G43+NFM!G59+CHI!G48+NMM!G47+PPA!G48+FBT!G28+TRE!G28+MAE!G28+TEL!G28+WWP!G28+OIS!G28</f>
        <v>0</v>
      </c>
      <c r="H47" s="204">
        <f>ISI!H43+NFM!H59+CHI!H48+NMM!H47+PPA!H48+FBT!H28+TRE!H28+MAE!H28+TEL!H28+WWP!H28+OIS!H28</f>
        <v>0</v>
      </c>
      <c r="I47" s="204">
        <f>ISI!I43+NFM!I59+CHI!I48+NMM!I47+PPA!I48+FBT!I28+TRE!I28+MAE!I28+TEL!I28+WWP!I28+OIS!I28</f>
        <v>0</v>
      </c>
      <c r="J47" s="204">
        <f>ISI!J43+NFM!J59+CHI!J48+NMM!J47+PPA!J48+FBT!J28+TRE!J28+MAE!J28+TEL!J28+WWP!J28+OIS!J28</f>
        <v>0</v>
      </c>
      <c r="K47" s="204">
        <f>ISI!K43+NFM!K59+CHI!K48+NMM!K47+PPA!K48+FBT!K28+TRE!K28+MAE!K28+TEL!K28+WWP!K28+OIS!K28</f>
        <v>0</v>
      </c>
      <c r="L47" s="204">
        <f>ISI!L43+NFM!L59+CHI!L48+NMM!L47+PPA!L48+FBT!L28+TRE!L28+MAE!L28+TEL!L28+WWP!L28+OIS!L28</f>
        <v>0</v>
      </c>
      <c r="M47" s="204">
        <f>ISI!M43+NFM!M59+CHI!M48+NMM!M47+PPA!M48+FBT!M28+TRE!M28+MAE!M28+TEL!M28+WWP!M28+OIS!M28</f>
        <v>0</v>
      </c>
      <c r="N47" s="204">
        <f>ISI!N43+NFM!N59+CHI!N48+NMM!N47+PPA!N48+FBT!N28+TRE!N28+MAE!N28+TEL!N28+WWP!N28+OIS!N28</f>
        <v>0</v>
      </c>
      <c r="O47" s="204">
        <f>ISI!O43+NFM!O59+CHI!O48+NMM!O47+PPA!O48+FBT!O28+TRE!O28+MAE!O28+TEL!O28+WWP!O28+OIS!O28</f>
        <v>0</v>
      </c>
      <c r="P47" s="204">
        <f>ISI!P43+NFM!P59+CHI!P48+NMM!P47+PPA!P48+FBT!P28+TRE!P28+MAE!P28+TEL!P28+WWP!P28+OIS!P28</f>
        <v>0</v>
      </c>
      <c r="Q47" s="204">
        <f>ISI!Q43+NFM!Q59+CHI!Q48+NMM!Q47+PPA!Q48+FBT!Q28+TRE!Q28+MAE!Q28+TEL!Q28+WWP!Q28+OIS!Q28</f>
        <v>0</v>
      </c>
      <c r="R47" s="204">
        <f>ISI!R43+NFM!R59+CHI!R48+NMM!R47+PPA!R48+FBT!R28+TRE!R28+MAE!R28+TEL!R28+WWP!R28+OIS!R28</f>
        <v>0</v>
      </c>
      <c r="S47" s="204">
        <f>ISI!S43+NFM!S59+CHI!S48+NMM!S47+PPA!S48+FBT!S28+TRE!S28+MAE!S28+TEL!S28+WWP!S28+OIS!S28</f>
        <v>0</v>
      </c>
      <c r="T47" s="204">
        <f>ISI!T43+NFM!T59+CHI!T48+NMM!T47+PPA!T48+FBT!T28+TRE!T28+MAE!T28+TEL!T28+WWP!T28+OIS!T28</f>
        <v>0</v>
      </c>
      <c r="U47" s="204">
        <f>ISI!U43+NFM!U59+CHI!U48+NMM!U47+PPA!U48+FBT!U28+TRE!U28+MAE!U28+TEL!U28+WWP!U28+OIS!U28</f>
        <v>0</v>
      </c>
      <c r="V47" s="204">
        <f>ISI!V43+NFM!V59+CHI!V48+NMM!V47+PPA!V48+FBT!V28+TRE!V28+MAE!V28+TEL!V28+WWP!V28+OIS!V28</f>
        <v>0</v>
      </c>
      <c r="W47" s="204">
        <f>ISI!W43+NFM!W59+CHI!W48+NMM!W47+PPA!W48+FBT!W28+TRE!W28+MAE!W28+TEL!W28+WWP!W28+OIS!W28</f>
        <v>0</v>
      </c>
      <c r="X47" s="204">
        <f>ISI!X43+NFM!X59+CHI!X48+NMM!X47+PPA!X48+FBT!X28+TRE!X28+MAE!X28+TEL!X28+WWP!X28+OIS!X28</f>
        <v>0</v>
      </c>
      <c r="Y47" s="204">
        <f>ISI!Y43+NFM!Y59+CHI!Y48+NMM!Y47+PPA!Y48+FBT!Y28+TRE!Y28+MAE!Y28+TEL!Y28+WWP!Y28+OIS!Y28</f>
        <v>0</v>
      </c>
    </row>
    <row r="48" spans="1:25" ht="12" customHeight="1" x14ac:dyDescent="0.25">
      <c r="A48" s="18" t="s">
        <v>78</v>
      </c>
      <c r="B48" s="204">
        <f>ISI!B44+NFM!B60+CHI!B49+NMM!B48+PPA!B49+FBT!B29+TRE!B29+MAE!B29+TEL!B29+WWP!B29+OIS!B29</f>
        <v>0</v>
      </c>
      <c r="C48" s="204">
        <f>ISI!C44+NFM!C60+CHI!C49+NMM!C48+PPA!C49+FBT!C29+TRE!C29+MAE!C29+TEL!C29+WWP!C29+OIS!C29</f>
        <v>0</v>
      </c>
      <c r="D48" s="204">
        <f>ISI!D44+NFM!D60+CHI!D49+NMM!D48+PPA!D49+FBT!D29+TRE!D29+MAE!D29+TEL!D29+WWP!D29+OIS!D29</f>
        <v>0</v>
      </c>
      <c r="E48" s="204">
        <f>ISI!E44+NFM!E60+CHI!E49+NMM!E48+PPA!E49+FBT!E29+TRE!E29+MAE!E29+TEL!E29+WWP!E29+OIS!E29</f>
        <v>0</v>
      </c>
      <c r="F48" s="204">
        <f>ISI!F44+NFM!F60+CHI!F49+NMM!F48+PPA!F49+FBT!F29+TRE!F29+MAE!F29+TEL!F29+WWP!F29+OIS!F29</f>
        <v>0</v>
      </c>
      <c r="G48" s="204">
        <f>ISI!G44+NFM!G60+CHI!G49+NMM!G48+PPA!G49+FBT!G29+TRE!G29+MAE!G29+TEL!G29+WWP!G29+OIS!G29</f>
        <v>0</v>
      </c>
      <c r="H48" s="204">
        <f>ISI!H44+NFM!H60+CHI!H49+NMM!H48+PPA!H49+FBT!H29+TRE!H29+MAE!H29+TEL!H29+WWP!H29+OIS!H29</f>
        <v>0</v>
      </c>
      <c r="I48" s="204">
        <f>ISI!I44+NFM!I60+CHI!I49+NMM!I48+PPA!I49+FBT!I29+TRE!I29+MAE!I29+TEL!I29+WWP!I29+OIS!I29</f>
        <v>0</v>
      </c>
      <c r="J48" s="204">
        <f>ISI!J44+NFM!J60+CHI!J49+NMM!J48+PPA!J49+FBT!J29+TRE!J29+MAE!J29+TEL!J29+WWP!J29+OIS!J29</f>
        <v>0</v>
      </c>
      <c r="K48" s="204">
        <f>ISI!K44+NFM!K60+CHI!K49+NMM!K48+PPA!K49+FBT!K29+TRE!K29+MAE!K29+TEL!K29+WWP!K29+OIS!K29</f>
        <v>0</v>
      </c>
      <c r="L48" s="204">
        <f>ISI!L44+NFM!L60+CHI!L49+NMM!L48+PPA!L49+FBT!L29+TRE!L29+MAE!L29+TEL!L29+WWP!L29+OIS!L29</f>
        <v>0</v>
      </c>
      <c r="M48" s="204">
        <f>ISI!M44+NFM!M60+CHI!M49+NMM!M48+PPA!M49+FBT!M29+TRE!M29+MAE!M29+TEL!M29+WWP!M29+OIS!M29</f>
        <v>0</v>
      </c>
      <c r="N48" s="204">
        <f>ISI!N44+NFM!N60+CHI!N49+NMM!N48+PPA!N49+FBT!N29+TRE!N29+MAE!N29+TEL!N29+WWP!N29+OIS!N29</f>
        <v>0</v>
      </c>
      <c r="O48" s="204">
        <f>ISI!O44+NFM!O60+CHI!O49+NMM!O48+PPA!O49+FBT!O29+TRE!O29+MAE!O29+TEL!O29+WWP!O29+OIS!O29</f>
        <v>0</v>
      </c>
      <c r="P48" s="204">
        <f>ISI!P44+NFM!P60+CHI!P49+NMM!P48+PPA!P49+FBT!P29+TRE!P29+MAE!P29+TEL!P29+WWP!P29+OIS!P29</f>
        <v>0</v>
      </c>
      <c r="Q48" s="204">
        <f>ISI!Q44+NFM!Q60+CHI!Q49+NMM!Q48+PPA!Q49+FBT!Q29+TRE!Q29+MAE!Q29+TEL!Q29+WWP!Q29+OIS!Q29</f>
        <v>0</v>
      </c>
      <c r="R48" s="204">
        <f>ISI!R44+NFM!R60+CHI!R49+NMM!R48+PPA!R49+FBT!R29+TRE!R29+MAE!R29+TEL!R29+WWP!R29+OIS!R29</f>
        <v>0</v>
      </c>
      <c r="S48" s="204">
        <f>ISI!S44+NFM!S60+CHI!S49+NMM!S48+PPA!S49+FBT!S29+TRE!S29+MAE!S29+TEL!S29+WWP!S29+OIS!S29</f>
        <v>0</v>
      </c>
      <c r="T48" s="204">
        <f>ISI!T44+NFM!T60+CHI!T49+NMM!T48+PPA!T49+FBT!T29+TRE!T29+MAE!T29+TEL!T29+WWP!T29+OIS!T29</f>
        <v>0</v>
      </c>
      <c r="U48" s="204">
        <f>ISI!U44+NFM!U60+CHI!U49+NMM!U48+PPA!U49+FBT!U29+TRE!U29+MAE!U29+TEL!U29+WWP!U29+OIS!U29</f>
        <v>0</v>
      </c>
      <c r="V48" s="204">
        <f>ISI!V44+NFM!V60+CHI!V49+NMM!V48+PPA!V49+FBT!V29+TRE!V29+MAE!V29+TEL!V29+WWP!V29+OIS!V29</f>
        <v>0</v>
      </c>
      <c r="W48" s="204">
        <f>ISI!W44+NFM!W60+CHI!W49+NMM!W48+PPA!W49+FBT!W29+TRE!W29+MAE!W29+TEL!W29+WWP!W29+OIS!W29</f>
        <v>0</v>
      </c>
      <c r="X48" s="204">
        <f>ISI!X44+NFM!X60+CHI!X49+NMM!X48+PPA!X49+FBT!X29+TRE!X29+MAE!X29+TEL!X29+WWP!X29+OIS!X29</f>
        <v>0</v>
      </c>
      <c r="Y48" s="204">
        <f>ISI!Y44+NFM!Y60+CHI!Y49+NMM!Y48+PPA!Y49+FBT!Y29+TRE!Y29+MAE!Y29+TEL!Y29+WWP!Y29+OIS!Y29</f>
        <v>0</v>
      </c>
    </row>
    <row r="49" spans="1:25" ht="12" customHeight="1" x14ac:dyDescent="0.25">
      <c r="A49" s="20" t="s">
        <v>39</v>
      </c>
      <c r="B49" s="206">
        <f>ISI!B45+NFM!B61+CHI!B50+NMM!B49+PPA!B50+FBT!B30+TRE!B30+MAE!B30+TEL!B30+WWP!B30+OIS!B30</f>
        <v>0</v>
      </c>
      <c r="C49" s="206">
        <f>ISI!C45+NFM!C61+CHI!C50+NMM!C49+PPA!C50+FBT!C30+TRE!C30+MAE!C30+TEL!C30+WWP!C30+OIS!C30</f>
        <v>0</v>
      </c>
      <c r="D49" s="206">
        <f>ISI!D45+NFM!D61+CHI!D50+NMM!D49+PPA!D50+FBT!D30+TRE!D30+MAE!D30+TEL!D30+WWP!D30+OIS!D30</f>
        <v>0</v>
      </c>
      <c r="E49" s="206">
        <f>ISI!E45+NFM!E61+CHI!E50+NMM!E49+PPA!E50+FBT!E30+TRE!E30+MAE!E30+TEL!E30+WWP!E30+OIS!E30</f>
        <v>0</v>
      </c>
      <c r="F49" s="206">
        <f>ISI!F45+NFM!F61+CHI!F50+NMM!F49+PPA!F50+FBT!F30+TRE!F30+MAE!F30+TEL!F30+WWP!F30+OIS!F30</f>
        <v>0</v>
      </c>
      <c r="G49" s="206">
        <f>ISI!G45+NFM!G61+CHI!G50+NMM!G49+PPA!G50+FBT!G30+TRE!G30+MAE!G30+TEL!G30+WWP!G30+OIS!G30</f>
        <v>0</v>
      </c>
      <c r="H49" s="206">
        <f>ISI!H45+NFM!H61+CHI!H50+NMM!H49+PPA!H50+FBT!H30+TRE!H30+MAE!H30+TEL!H30+WWP!H30+OIS!H30</f>
        <v>0</v>
      </c>
      <c r="I49" s="206">
        <f>ISI!I45+NFM!I61+CHI!I50+NMM!I49+PPA!I50+FBT!I30+TRE!I30+MAE!I30+TEL!I30+WWP!I30+OIS!I30</f>
        <v>0</v>
      </c>
      <c r="J49" s="206">
        <f>ISI!J45+NFM!J61+CHI!J50+NMM!J49+PPA!J50+FBT!J30+TRE!J30+MAE!J30+TEL!J30+WWP!J30+OIS!J30</f>
        <v>0</v>
      </c>
      <c r="K49" s="206">
        <f>ISI!K45+NFM!K61+CHI!K50+NMM!K49+PPA!K50+FBT!K30+TRE!K30+MAE!K30+TEL!K30+WWP!K30+OIS!K30</f>
        <v>0</v>
      </c>
      <c r="L49" s="206">
        <f>ISI!L45+NFM!L61+CHI!L50+NMM!L49+PPA!L50+FBT!L30+TRE!L30+MAE!L30+TEL!L30+WWP!L30+OIS!L30</f>
        <v>0</v>
      </c>
      <c r="M49" s="206">
        <f>ISI!M45+NFM!M61+CHI!M50+NMM!M49+PPA!M50+FBT!M30+TRE!M30+MAE!M30+TEL!M30+WWP!M30+OIS!M30</f>
        <v>0</v>
      </c>
      <c r="N49" s="206">
        <f>ISI!N45+NFM!N61+CHI!N50+NMM!N49+PPA!N50+FBT!N30+TRE!N30+MAE!N30+TEL!N30+WWP!N30+OIS!N30</f>
        <v>0</v>
      </c>
      <c r="O49" s="206">
        <f>ISI!O45+NFM!O61+CHI!O50+NMM!O49+PPA!O50+FBT!O30+TRE!O30+MAE!O30+TEL!O30+WWP!O30+OIS!O30</f>
        <v>0</v>
      </c>
      <c r="P49" s="206">
        <f>ISI!P45+NFM!P61+CHI!P50+NMM!P49+PPA!P50+FBT!P30+TRE!P30+MAE!P30+TEL!P30+WWP!P30+OIS!P30</f>
        <v>0</v>
      </c>
      <c r="Q49" s="206">
        <f>ISI!Q45+NFM!Q61+CHI!Q50+NMM!Q49+PPA!Q50+FBT!Q30+TRE!Q30+MAE!Q30+TEL!Q30+WWP!Q30+OIS!Q30</f>
        <v>0</v>
      </c>
      <c r="R49" s="206">
        <f>ISI!R45+NFM!R61+CHI!R50+NMM!R49+PPA!R50+FBT!R30+TRE!R30+MAE!R30+TEL!R30+WWP!R30+OIS!R30</f>
        <v>0</v>
      </c>
      <c r="S49" s="206">
        <f>ISI!S45+NFM!S61+CHI!S50+NMM!S49+PPA!S50+FBT!S30+TRE!S30+MAE!S30+TEL!S30+WWP!S30+OIS!S30</f>
        <v>0</v>
      </c>
      <c r="T49" s="206">
        <f>ISI!T45+NFM!T61+CHI!T50+NMM!T49+PPA!T50+FBT!T30+TRE!T30+MAE!T30+TEL!T30+WWP!T30+OIS!T30</f>
        <v>0</v>
      </c>
      <c r="U49" s="206">
        <f>ISI!U45+NFM!U61+CHI!U50+NMM!U49+PPA!U50+FBT!U30+TRE!U30+MAE!U30+TEL!U30+WWP!U30+OIS!U30</f>
        <v>0</v>
      </c>
      <c r="V49" s="206">
        <f>ISI!V45+NFM!V61+CHI!V50+NMM!V49+PPA!V50+FBT!V30+TRE!V30+MAE!V30+TEL!V30+WWP!V30+OIS!V30</f>
        <v>0</v>
      </c>
      <c r="W49" s="206">
        <f>ISI!W45+NFM!W61+CHI!W50+NMM!W49+PPA!W50+FBT!W30+TRE!W30+MAE!W30+TEL!W30+WWP!W30+OIS!W30</f>
        <v>0</v>
      </c>
      <c r="X49" s="206">
        <f>ISI!X45+NFM!X61+CHI!X50+NMM!X49+PPA!X50+FBT!X30+TRE!X30+MAE!X30+TEL!X30+WWP!X30+OIS!X30</f>
        <v>0</v>
      </c>
      <c r="Y49" s="206">
        <f>ISI!Y45+NFM!Y61+CHI!Y50+NMM!Y49+PPA!Y50+FBT!Y30+TRE!Y30+MAE!Y30+TEL!Y30+WWP!Y30+OIS!Y30</f>
        <v>0</v>
      </c>
    </row>
    <row r="50" spans="1:25" ht="12" customHeight="1" x14ac:dyDescent="0.25">
      <c r="A50" s="21" t="s">
        <v>40</v>
      </c>
      <c r="B50" s="207">
        <f>ISI!B46+NFM!B62+CHI!B51+NMM!B50+PPA!B51+FBT!B31+TRE!B31+MAE!B31+TEL!B31+WWP!B31+OIS!B31</f>
        <v>664.40240756663809</v>
      </c>
      <c r="C50" s="207">
        <f>ISI!C46+NFM!C62+CHI!C51+NMM!C50+PPA!C51+FBT!C31+TRE!C31+MAE!C31+TEL!C31+WWP!C31+OIS!C31</f>
        <v>656.38142734307814</v>
      </c>
      <c r="D50" s="207">
        <f>ISI!D46+NFM!D62+CHI!D51+NMM!D50+PPA!D51+FBT!D31+TRE!D31+MAE!D31+TEL!D31+WWP!D31+OIS!D31</f>
        <v>672.37214101461734</v>
      </c>
      <c r="E50" s="207">
        <f>ISI!E46+NFM!E62+CHI!E51+NMM!E50+PPA!E51+FBT!E31+TRE!E31+MAE!E31+TEL!E31+WWP!E31+OIS!E31</f>
        <v>684.19234737747206</v>
      </c>
      <c r="F50" s="207">
        <f>ISI!F46+NFM!F62+CHI!F51+NMM!F50+PPA!F51+FBT!F31+TRE!F31+MAE!F31+TEL!F31+WWP!F31+OIS!F31</f>
        <v>639.13551160791053</v>
      </c>
      <c r="G50" s="207">
        <f>ISI!G46+NFM!G62+CHI!G51+NMM!G50+PPA!G51+FBT!G31+TRE!G31+MAE!G31+TEL!G31+WWP!G31+OIS!G31</f>
        <v>655.26895958727437</v>
      </c>
      <c r="H50" s="207">
        <f>ISI!H46+NFM!H62+CHI!H51+NMM!H50+PPA!H51+FBT!H31+TRE!H31+MAE!H31+TEL!H31+WWP!H31+OIS!H31</f>
        <v>663.52046431642293</v>
      </c>
      <c r="I50" s="207">
        <f>ISI!I46+NFM!I62+CHI!I51+NMM!I50+PPA!I51+FBT!I31+TRE!I31+MAE!I31+TEL!I31+WWP!I31+OIS!I31</f>
        <v>634.0283748925192</v>
      </c>
      <c r="J50" s="207">
        <f>ISI!J46+NFM!J62+CHI!J51+NMM!J50+PPA!J51+FBT!J31+TRE!J31+MAE!J31+TEL!J31+WWP!J31+OIS!J31</f>
        <v>614.22398968185723</v>
      </c>
      <c r="K50" s="207">
        <f>ISI!K46+NFM!K62+CHI!K51+NMM!K50+PPA!K51+FBT!K31+TRE!K31+MAE!K31+TEL!K31+WWP!K31+OIS!K31</f>
        <v>548.81444539982817</v>
      </c>
      <c r="L50" s="207">
        <f>ISI!L46+NFM!L62+CHI!L51+NMM!L50+PPA!L51+FBT!L31+TRE!L31+MAE!L31+TEL!L31+WWP!L31+OIS!L31</f>
        <v>550.88177128116922</v>
      </c>
      <c r="M50" s="207">
        <f>ISI!M46+NFM!M62+CHI!M51+NMM!M50+PPA!M51+FBT!M31+TRE!M31+MAE!M31+TEL!M31+WWP!M31+OIS!M31</f>
        <v>513.09380911435949</v>
      </c>
      <c r="N50" s="207">
        <f>ISI!N46+NFM!N62+CHI!N51+NMM!N50+PPA!N51+FBT!N31+TRE!N31+MAE!N31+TEL!N31+WWP!N31+OIS!N31</f>
        <v>527.51014617368867</v>
      </c>
      <c r="O50" s="207">
        <f>ISI!O46+NFM!O62+CHI!O51+NMM!O50+PPA!O51+FBT!O31+TRE!O31+MAE!O31+TEL!O31+WWP!O31+OIS!O31</f>
        <v>540.60326741186577</v>
      </c>
      <c r="P50" s="207">
        <f>ISI!P46+NFM!P62+CHI!P51+NMM!P50+PPA!P51+FBT!P31+TRE!P31+MAE!P31+TEL!P31+WWP!P31+OIS!P31</f>
        <v>574.83981083404979</v>
      </c>
      <c r="Q50" s="207">
        <f>ISI!Q46+NFM!Q62+CHI!Q51+NMM!Q50+PPA!Q51+FBT!Q31+TRE!Q31+MAE!Q31+TEL!Q31+WWP!Q31+OIS!Q31</f>
        <v>560.67764402407556</v>
      </c>
      <c r="R50" s="207">
        <f>ISI!R46+NFM!R62+CHI!R51+NMM!R50+PPA!R51+FBT!R31+TRE!R31+MAE!R31+TEL!R31+WWP!R31+OIS!R31</f>
        <v>578.98392089423896</v>
      </c>
      <c r="S50" s="207">
        <f>ISI!S46+NFM!S62+CHI!S51+NMM!S50+PPA!S51+FBT!S31+TRE!S31+MAE!S31+TEL!S31+WWP!S31+OIS!S31</f>
        <v>577.86689595872735</v>
      </c>
      <c r="T50" s="207">
        <f>ISI!T46+NFM!T62+CHI!T51+NMM!T50+PPA!T51+FBT!T31+TRE!T31+MAE!T31+TEL!T31+WWP!T31+OIS!T31</f>
        <v>553.4737747205503</v>
      </c>
      <c r="U50" s="207">
        <f>ISI!U46+NFM!U62+CHI!U51+NMM!U50+PPA!U51+FBT!U31+TRE!U31+MAE!U31+TEL!U31+WWP!U31+OIS!U31</f>
        <v>547.41685296646608</v>
      </c>
      <c r="V50" s="207">
        <f>ISI!V46+NFM!V62+CHI!V51+NMM!V50+PPA!V51+FBT!V31+TRE!V31+MAE!V31+TEL!V31+WWP!V31+OIS!V31</f>
        <v>581.90214961306947</v>
      </c>
      <c r="W50" s="207">
        <f>ISI!W46+NFM!W62+CHI!W51+NMM!W50+PPA!W51+FBT!W31+TRE!W31+MAE!W31+TEL!W31+WWP!W31+OIS!W31</f>
        <v>584.00507308684428</v>
      </c>
      <c r="X50" s="207">
        <f>ISI!X46+NFM!X62+CHI!X51+NMM!X50+PPA!X51+FBT!X31+TRE!X31+MAE!X31+TEL!X31+WWP!X31+OIS!X31</f>
        <v>568.60318142734297</v>
      </c>
      <c r="Y50" s="207">
        <f>ISI!Y46+NFM!Y62+CHI!Y51+NMM!Y50+PPA!Y51+FBT!Y31+TRE!Y31+MAE!Y31+TEL!Y31+WWP!Y31+OIS!Y31</f>
        <v>576.58684436801354</v>
      </c>
    </row>
    <row r="51" spans="1:25" ht="12" customHeight="1" x14ac:dyDescent="0.25">
      <c r="A51" s="31" t="s">
        <v>79</v>
      </c>
      <c r="B51" s="210">
        <f t="shared" ref="B51:Y51" si="4">SUM(B52,B55,B61,B65,B69,B73:B78)</f>
        <v>2466.978245915735</v>
      </c>
      <c r="C51" s="210">
        <f t="shared" si="4"/>
        <v>2436.6576956147892</v>
      </c>
      <c r="D51" s="210">
        <f t="shared" si="4"/>
        <v>2346.6581255374031</v>
      </c>
      <c r="E51" s="210">
        <f t="shared" si="4"/>
        <v>2384.888048151332</v>
      </c>
      <c r="F51" s="210">
        <f t="shared" si="4"/>
        <v>2376.9122957867585</v>
      </c>
      <c r="G51" s="210">
        <f t="shared" si="4"/>
        <v>2478.7547721410151</v>
      </c>
      <c r="H51" s="210">
        <f t="shared" si="4"/>
        <v>2497.7522785898536</v>
      </c>
      <c r="I51" s="210">
        <f t="shared" si="4"/>
        <v>2322.1046431642303</v>
      </c>
      <c r="J51" s="210">
        <f t="shared" si="4"/>
        <v>2244.3183147033537</v>
      </c>
      <c r="K51" s="210">
        <f t="shared" si="4"/>
        <v>1855.3736027515044</v>
      </c>
      <c r="L51" s="210">
        <f t="shared" si="4"/>
        <v>1906.5895098882206</v>
      </c>
      <c r="M51" s="210">
        <f t="shared" si="4"/>
        <v>1766.5995700773858</v>
      </c>
      <c r="N51" s="210">
        <f t="shared" si="4"/>
        <v>1791.9039552880479</v>
      </c>
      <c r="O51" s="210">
        <f t="shared" si="4"/>
        <v>1865.1964746345657</v>
      </c>
      <c r="P51" s="210">
        <f t="shared" si="4"/>
        <v>2014.4975924333617</v>
      </c>
      <c r="Q51" s="210">
        <f t="shared" si="4"/>
        <v>2002.0299226139296</v>
      </c>
      <c r="R51" s="210">
        <f t="shared" si="4"/>
        <v>2080.6398968185722</v>
      </c>
      <c r="S51" s="210">
        <f t="shared" si="4"/>
        <v>2160.4447119518481</v>
      </c>
      <c r="T51" s="210">
        <f t="shared" si="4"/>
        <v>2221.5422184006884</v>
      </c>
      <c r="U51" s="210">
        <f t="shared" si="4"/>
        <v>2193.4258813413589</v>
      </c>
      <c r="V51" s="210">
        <f t="shared" si="4"/>
        <v>2252.2936371453129</v>
      </c>
      <c r="W51" s="210">
        <f t="shared" si="4"/>
        <v>2222.9717970765259</v>
      </c>
      <c r="X51" s="210">
        <f t="shared" si="4"/>
        <v>2101.2077386070505</v>
      </c>
      <c r="Y51" s="210">
        <f t="shared" si="4"/>
        <v>2060.1338779019775</v>
      </c>
    </row>
    <row r="52" spans="1:25" ht="12" customHeight="1" x14ac:dyDescent="0.25">
      <c r="A52" s="17" t="s">
        <v>14</v>
      </c>
      <c r="B52" s="209">
        <f>ISI!B$47</f>
        <v>46.304729148753218</v>
      </c>
      <c r="C52" s="209">
        <f>ISI!C$47</f>
        <v>24.443164230438519</v>
      </c>
      <c r="D52" s="209">
        <f>ISI!D$47</f>
        <v>0</v>
      </c>
      <c r="E52" s="209">
        <f>ISI!E$47</f>
        <v>0</v>
      </c>
      <c r="F52" s="209">
        <f>ISI!F$47</f>
        <v>0</v>
      </c>
      <c r="G52" s="209">
        <f>ISI!G$47</f>
        <v>0</v>
      </c>
      <c r="H52" s="209">
        <f>ISI!H$47</f>
        <v>0</v>
      </c>
      <c r="I52" s="209">
        <f>ISI!I$47</f>
        <v>0</v>
      </c>
      <c r="J52" s="209">
        <f>ISI!J$47</f>
        <v>0</v>
      </c>
      <c r="K52" s="209">
        <f>ISI!K$47</f>
        <v>0</v>
      </c>
      <c r="L52" s="209">
        <f>ISI!L$47</f>
        <v>0</v>
      </c>
      <c r="M52" s="209">
        <f>ISI!M$47</f>
        <v>0</v>
      </c>
      <c r="N52" s="209">
        <f>ISI!N$47</f>
        <v>0</v>
      </c>
      <c r="O52" s="209">
        <f>ISI!O$47</f>
        <v>0</v>
      </c>
      <c r="P52" s="209">
        <f>ISI!P$47</f>
        <v>0</v>
      </c>
      <c r="Q52" s="209">
        <f>ISI!Q$47</f>
        <v>0</v>
      </c>
      <c r="R52" s="209">
        <f>ISI!R$47</f>
        <v>0</v>
      </c>
      <c r="S52" s="209">
        <f>ISI!S$47</f>
        <v>0</v>
      </c>
      <c r="T52" s="209">
        <f>ISI!T$47</f>
        <v>0</v>
      </c>
      <c r="U52" s="209">
        <f>ISI!U$47</f>
        <v>0</v>
      </c>
      <c r="V52" s="209">
        <f>ISI!V$47</f>
        <v>0</v>
      </c>
      <c r="W52" s="209">
        <f>ISI!W$47</f>
        <v>0</v>
      </c>
      <c r="X52" s="209">
        <f>ISI!X$47</f>
        <v>0</v>
      </c>
      <c r="Y52" s="209">
        <f>ISI!Y$47</f>
        <v>0</v>
      </c>
    </row>
    <row r="53" spans="1:25" ht="12" customHeight="1" x14ac:dyDescent="0.25">
      <c r="A53" s="18" t="s">
        <v>43</v>
      </c>
      <c r="B53" s="204">
        <f>ISI!B$48</f>
        <v>0</v>
      </c>
      <c r="C53" s="204">
        <f>ISI!C$48</f>
        <v>0</v>
      </c>
      <c r="D53" s="204">
        <f>ISI!D$48</f>
        <v>0</v>
      </c>
      <c r="E53" s="204">
        <f>ISI!E$48</f>
        <v>0</v>
      </c>
      <c r="F53" s="204">
        <f>ISI!F$48</f>
        <v>0</v>
      </c>
      <c r="G53" s="204">
        <f>ISI!G$48</f>
        <v>0</v>
      </c>
      <c r="H53" s="204">
        <f>ISI!H$48</f>
        <v>0</v>
      </c>
      <c r="I53" s="204">
        <f>ISI!I$48</f>
        <v>0</v>
      </c>
      <c r="J53" s="204">
        <f>ISI!J$48</f>
        <v>0</v>
      </c>
      <c r="K53" s="204">
        <f>ISI!K$48</f>
        <v>0</v>
      </c>
      <c r="L53" s="204">
        <f>ISI!L$48</f>
        <v>0</v>
      </c>
      <c r="M53" s="204">
        <f>ISI!M$48</f>
        <v>0</v>
      </c>
      <c r="N53" s="204">
        <f>ISI!N$48</f>
        <v>0</v>
      </c>
      <c r="O53" s="204">
        <f>ISI!O$48</f>
        <v>0</v>
      </c>
      <c r="P53" s="204">
        <f>ISI!P$48</f>
        <v>0</v>
      </c>
      <c r="Q53" s="204">
        <f>ISI!Q$48</f>
        <v>0</v>
      </c>
      <c r="R53" s="204">
        <f>ISI!R$48</f>
        <v>0</v>
      </c>
      <c r="S53" s="204">
        <f>ISI!S$48</f>
        <v>0</v>
      </c>
      <c r="T53" s="204">
        <f>ISI!T$48</f>
        <v>0</v>
      </c>
      <c r="U53" s="204">
        <f>ISI!U$48</f>
        <v>0</v>
      </c>
      <c r="V53" s="204">
        <f>ISI!V$48</f>
        <v>0</v>
      </c>
      <c r="W53" s="204">
        <f>ISI!W$48</f>
        <v>0</v>
      </c>
      <c r="X53" s="204">
        <f>ISI!X$48</f>
        <v>0</v>
      </c>
      <c r="Y53" s="204">
        <f>ISI!Y$48</f>
        <v>0</v>
      </c>
    </row>
    <row r="54" spans="1:25" ht="12" customHeight="1" x14ac:dyDescent="0.25">
      <c r="A54" s="18" t="s">
        <v>44</v>
      </c>
      <c r="B54" s="204">
        <f>ISI!B$49</f>
        <v>46.304729148753218</v>
      </c>
      <c r="C54" s="204">
        <f>ISI!C$49</f>
        <v>24.443164230438519</v>
      </c>
      <c r="D54" s="204">
        <f>ISI!D$49</f>
        <v>0</v>
      </c>
      <c r="E54" s="204">
        <f>ISI!E$49</f>
        <v>0</v>
      </c>
      <c r="F54" s="204">
        <f>ISI!F$49</f>
        <v>0</v>
      </c>
      <c r="G54" s="204">
        <f>ISI!G$49</f>
        <v>0</v>
      </c>
      <c r="H54" s="204">
        <f>ISI!H$49</f>
        <v>0</v>
      </c>
      <c r="I54" s="204">
        <f>ISI!I$49</f>
        <v>0</v>
      </c>
      <c r="J54" s="204">
        <f>ISI!J$49</f>
        <v>0</v>
      </c>
      <c r="K54" s="204">
        <f>ISI!K$49</f>
        <v>0</v>
      </c>
      <c r="L54" s="204">
        <f>ISI!L$49</f>
        <v>0</v>
      </c>
      <c r="M54" s="204">
        <f>ISI!M$49</f>
        <v>0</v>
      </c>
      <c r="N54" s="204">
        <f>ISI!N$49</f>
        <v>0</v>
      </c>
      <c r="O54" s="204">
        <f>ISI!O$49</f>
        <v>0</v>
      </c>
      <c r="P54" s="204">
        <f>ISI!P$49</f>
        <v>0</v>
      </c>
      <c r="Q54" s="204">
        <f>ISI!Q$49</f>
        <v>0</v>
      </c>
      <c r="R54" s="204">
        <f>ISI!R$49</f>
        <v>0</v>
      </c>
      <c r="S54" s="204">
        <f>ISI!S$49</f>
        <v>0</v>
      </c>
      <c r="T54" s="204">
        <f>ISI!T$49</f>
        <v>0</v>
      </c>
      <c r="U54" s="204">
        <f>ISI!U$49</f>
        <v>0</v>
      </c>
      <c r="V54" s="204">
        <f>ISI!V$49</f>
        <v>0</v>
      </c>
      <c r="W54" s="204">
        <f>ISI!W$49</f>
        <v>0</v>
      </c>
      <c r="X54" s="204">
        <f>ISI!X$49</f>
        <v>0</v>
      </c>
      <c r="Y54" s="204">
        <f>ISI!Y$49</f>
        <v>0</v>
      </c>
    </row>
    <row r="55" spans="1:25" ht="12" customHeight="1" x14ac:dyDescent="0.25">
      <c r="A55" s="19" t="s">
        <v>18</v>
      </c>
      <c r="B55" s="205">
        <f>NFM!B$63</f>
        <v>459.93774720550283</v>
      </c>
      <c r="C55" s="205">
        <f>NFM!C$63</f>
        <v>409.53611349957004</v>
      </c>
      <c r="D55" s="205">
        <f>NFM!D$63</f>
        <v>414.42046431642314</v>
      </c>
      <c r="E55" s="205">
        <f>NFM!E$63</f>
        <v>414.41788478073954</v>
      </c>
      <c r="F55" s="205">
        <f>NFM!F$63</f>
        <v>432.18976784178852</v>
      </c>
      <c r="G55" s="205">
        <f>NFM!G$63</f>
        <v>400.8011177987961</v>
      </c>
      <c r="H55" s="205">
        <f>NFM!H$63</f>
        <v>531.23104041272575</v>
      </c>
      <c r="I55" s="205">
        <f>NFM!I$63</f>
        <v>460.84445399828041</v>
      </c>
      <c r="J55" s="205">
        <f>NFM!J$63</f>
        <v>469.35924333619943</v>
      </c>
      <c r="K55" s="205">
        <f>NFM!K$63</f>
        <v>373.15047291487531</v>
      </c>
      <c r="L55" s="205">
        <f>NFM!L$63</f>
        <v>474.93035253654347</v>
      </c>
      <c r="M55" s="205">
        <f>NFM!M$63</f>
        <v>411.73989681857256</v>
      </c>
      <c r="N55" s="205">
        <f>NFM!N$63</f>
        <v>370.60283748925195</v>
      </c>
      <c r="O55" s="205">
        <f>NFM!O$63</f>
        <v>435.48632846087696</v>
      </c>
      <c r="P55" s="205">
        <f>NFM!P$63</f>
        <v>423.48865004299222</v>
      </c>
      <c r="Q55" s="205">
        <f>NFM!Q$63</f>
        <v>429.40662080825433</v>
      </c>
      <c r="R55" s="205">
        <f>NFM!R$63</f>
        <v>438.38675838349104</v>
      </c>
      <c r="S55" s="205">
        <f>NFM!S$63</f>
        <v>465.04342218400689</v>
      </c>
      <c r="T55" s="205">
        <f>NFM!T$63</f>
        <v>488.69819432502135</v>
      </c>
      <c r="U55" s="205">
        <f>NFM!U$63</f>
        <v>487.77678417884789</v>
      </c>
      <c r="V55" s="205">
        <f>NFM!V$63</f>
        <v>524.06534823731704</v>
      </c>
      <c r="W55" s="205">
        <f>NFM!W$63</f>
        <v>488.58839208942373</v>
      </c>
      <c r="X55" s="205">
        <f>NFM!X$63</f>
        <v>438.19931212381778</v>
      </c>
      <c r="Y55" s="205">
        <f>NFM!Y$63</f>
        <v>417.86070507308682</v>
      </c>
    </row>
    <row r="56" spans="1:25" ht="12" customHeight="1" x14ac:dyDescent="0.25">
      <c r="A56" s="18" t="s">
        <v>45</v>
      </c>
      <c r="B56" s="204">
        <f>NFM!B$64</f>
        <v>455.38390812426019</v>
      </c>
      <c r="C56" s="204">
        <f>NFM!C$64</f>
        <v>404.75267282077903</v>
      </c>
      <c r="D56" s="204">
        <f>NFM!D$64</f>
        <v>411.79991937494623</v>
      </c>
      <c r="E56" s="204">
        <f>NFM!E$64</f>
        <v>411.05470988170748</v>
      </c>
      <c r="F56" s="204">
        <f>NFM!F$64</f>
        <v>425.40326680449709</v>
      </c>
      <c r="G56" s="204">
        <f>NFM!G$64</f>
        <v>396.36073738067358</v>
      </c>
      <c r="H56" s="204">
        <f>NFM!H$64</f>
        <v>524.73760635056362</v>
      </c>
      <c r="I56" s="204">
        <f>NFM!I$64</f>
        <v>455.04395245522858</v>
      </c>
      <c r="J56" s="204">
        <f>NFM!J$64</f>
        <v>463.72796770176859</v>
      </c>
      <c r="K56" s="204">
        <f>NFM!K$64</f>
        <v>367.43065221206518</v>
      </c>
      <c r="L56" s="204">
        <f>NFM!L$64</f>
        <v>469.69593587543602</v>
      </c>
      <c r="M56" s="204">
        <f>NFM!M$64</f>
        <v>407.36975462884919</v>
      </c>
      <c r="N56" s="204">
        <f>NFM!N$64</f>
        <v>366.66729690760189</v>
      </c>
      <c r="O56" s="204">
        <f>NFM!O$64</f>
        <v>430.88972499131808</v>
      </c>
      <c r="P56" s="204">
        <f>NFM!P$64</f>
        <v>419.67007738384808</v>
      </c>
      <c r="Q56" s="204">
        <f>NFM!Q$64</f>
        <v>425.59661381497182</v>
      </c>
      <c r="R56" s="204">
        <f>NFM!R$64</f>
        <v>434.29101789637252</v>
      </c>
      <c r="S56" s="204">
        <f>NFM!S$64</f>
        <v>460.75339141260798</v>
      </c>
      <c r="T56" s="204">
        <f>NFM!T$64</f>
        <v>484.69987004204421</v>
      </c>
      <c r="U56" s="204">
        <f>NFM!U$64</f>
        <v>483.48631667787862</v>
      </c>
      <c r="V56" s="204">
        <f>NFM!V$64</f>
        <v>520.64589387014325</v>
      </c>
      <c r="W56" s="204">
        <f>NFM!W$64</f>
        <v>484.86331544134038</v>
      </c>
      <c r="X56" s="204">
        <f>NFM!X$64</f>
        <v>434.08001230996922</v>
      </c>
      <c r="Y56" s="204">
        <f>NFM!Y$64</f>
        <v>413.44531835686689</v>
      </c>
    </row>
    <row r="57" spans="1:25" ht="12" customHeight="1" x14ac:dyDescent="0.25">
      <c r="A57" s="18" t="s">
        <v>58</v>
      </c>
      <c r="B57" s="204">
        <f>NFM!B$65</f>
        <v>0</v>
      </c>
      <c r="C57" s="204">
        <f>NFM!C$65</f>
        <v>0</v>
      </c>
      <c r="D57" s="204">
        <f>NFM!D$65</f>
        <v>0</v>
      </c>
      <c r="E57" s="204">
        <f>NFM!E$65</f>
        <v>0</v>
      </c>
      <c r="F57" s="204">
        <f>NFM!F$65</f>
        <v>0</v>
      </c>
      <c r="G57" s="204">
        <f>NFM!G$65</f>
        <v>0</v>
      </c>
      <c r="H57" s="204">
        <f>NFM!H$65</f>
        <v>0</v>
      </c>
      <c r="I57" s="204">
        <f>NFM!I$65</f>
        <v>0</v>
      </c>
      <c r="J57" s="204">
        <f>NFM!J$65</f>
        <v>0</v>
      </c>
      <c r="K57" s="204">
        <f>NFM!K$65</f>
        <v>0</v>
      </c>
      <c r="L57" s="204">
        <f>NFM!L$65</f>
        <v>0</v>
      </c>
      <c r="M57" s="204">
        <f>NFM!M$65</f>
        <v>0</v>
      </c>
      <c r="N57" s="204">
        <f>NFM!N$65</f>
        <v>0</v>
      </c>
      <c r="O57" s="204">
        <f>NFM!O$65</f>
        <v>0</v>
      </c>
      <c r="P57" s="204">
        <f>NFM!P$65</f>
        <v>0</v>
      </c>
      <c r="Q57" s="204">
        <f>NFM!Q$65</f>
        <v>0</v>
      </c>
      <c r="R57" s="204">
        <f>NFM!R$65</f>
        <v>0</v>
      </c>
      <c r="S57" s="204">
        <f>NFM!S$65</f>
        <v>0</v>
      </c>
      <c r="T57" s="204">
        <f>NFM!T$65</f>
        <v>0</v>
      </c>
      <c r="U57" s="204">
        <f>NFM!U$65</f>
        <v>0</v>
      </c>
      <c r="V57" s="204">
        <f>NFM!V$65</f>
        <v>0</v>
      </c>
      <c r="W57" s="204">
        <f>NFM!W$65</f>
        <v>0</v>
      </c>
      <c r="X57" s="204">
        <f>NFM!X$65</f>
        <v>0</v>
      </c>
      <c r="Y57" s="204">
        <f>NFM!Y$65</f>
        <v>0</v>
      </c>
    </row>
    <row r="58" spans="1:25" ht="12" customHeight="1" x14ac:dyDescent="0.25">
      <c r="A58" s="22" t="s">
        <v>46</v>
      </c>
      <c r="B58" s="211">
        <f>NFM!B$66</f>
        <v>0</v>
      </c>
      <c r="C58" s="211">
        <f>NFM!C$66</f>
        <v>0</v>
      </c>
      <c r="D58" s="211">
        <f>NFM!D$66</f>
        <v>0</v>
      </c>
      <c r="E58" s="211">
        <f>NFM!E$66</f>
        <v>0</v>
      </c>
      <c r="F58" s="211">
        <f>NFM!F$66</f>
        <v>0</v>
      </c>
      <c r="G58" s="211">
        <f>NFM!G$66</f>
        <v>0</v>
      </c>
      <c r="H58" s="211">
        <f>NFM!H$66</f>
        <v>0</v>
      </c>
      <c r="I58" s="211">
        <f>NFM!I$66</f>
        <v>0</v>
      </c>
      <c r="J58" s="211">
        <f>NFM!J$66</f>
        <v>0</v>
      </c>
      <c r="K58" s="211">
        <f>NFM!K$66</f>
        <v>0</v>
      </c>
      <c r="L58" s="211">
        <f>NFM!L$66</f>
        <v>0</v>
      </c>
      <c r="M58" s="211">
        <f>NFM!M$66</f>
        <v>0</v>
      </c>
      <c r="N58" s="211">
        <f>NFM!N$66</f>
        <v>0</v>
      </c>
      <c r="O58" s="211">
        <f>NFM!O$66</f>
        <v>0</v>
      </c>
      <c r="P58" s="211">
        <f>NFM!P$66</f>
        <v>0</v>
      </c>
      <c r="Q58" s="211">
        <f>NFM!Q$66</f>
        <v>0</v>
      </c>
      <c r="R58" s="211">
        <f>NFM!R$66</f>
        <v>0</v>
      </c>
      <c r="S58" s="211">
        <f>NFM!S$66</f>
        <v>0</v>
      </c>
      <c r="T58" s="211">
        <f>NFM!T$66</f>
        <v>0</v>
      </c>
      <c r="U58" s="211">
        <f>NFM!U$66</f>
        <v>0</v>
      </c>
      <c r="V58" s="211">
        <f>NFM!V$66</f>
        <v>0</v>
      </c>
      <c r="W58" s="211">
        <f>NFM!W$66</f>
        <v>0</v>
      </c>
      <c r="X58" s="211">
        <f>NFM!X$66</f>
        <v>0</v>
      </c>
      <c r="Y58" s="211">
        <f>NFM!Y$66</f>
        <v>0</v>
      </c>
    </row>
    <row r="59" spans="1:25" ht="12" customHeight="1" x14ac:dyDescent="0.25">
      <c r="A59" s="23" t="s">
        <v>80</v>
      </c>
      <c r="B59" s="212">
        <f>NFM!B$67</f>
        <v>0</v>
      </c>
      <c r="C59" s="212">
        <f>NFM!C$67</f>
        <v>0</v>
      </c>
      <c r="D59" s="212">
        <f>NFM!D$67</f>
        <v>0</v>
      </c>
      <c r="E59" s="212">
        <f>NFM!E$67</f>
        <v>0</v>
      </c>
      <c r="F59" s="212">
        <f>NFM!F$67</f>
        <v>0</v>
      </c>
      <c r="G59" s="212">
        <f>NFM!G$67</f>
        <v>0</v>
      </c>
      <c r="H59" s="212">
        <f>NFM!H$67</f>
        <v>0</v>
      </c>
      <c r="I59" s="212">
        <f>NFM!I$67</f>
        <v>0</v>
      </c>
      <c r="J59" s="212">
        <f>NFM!J$67</f>
        <v>0</v>
      </c>
      <c r="K59" s="212">
        <f>NFM!K$67</f>
        <v>0</v>
      </c>
      <c r="L59" s="212">
        <f>NFM!L$67</f>
        <v>0</v>
      </c>
      <c r="M59" s="212">
        <f>NFM!M$67</f>
        <v>0</v>
      </c>
      <c r="N59" s="212">
        <f>NFM!N$67</f>
        <v>0</v>
      </c>
      <c r="O59" s="212">
        <f>NFM!O$67</f>
        <v>0</v>
      </c>
      <c r="P59" s="212">
        <f>NFM!P$67</f>
        <v>0</v>
      </c>
      <c r="Q59" s="212">
        <f>NFM!Q$67</f>
        <v>0</v>
      </c>
      <c r="R59" s="212">
        <f>NFM!R$67</f>
        <v>0</v>
      </c>
      <c r="S59" s="212">
        <f>NFM!S$67</f>
        <v>0</v>
      </c>
      <c r="T59" s="212">
        <f>NFM!T$67</f>
        <v>0</v>
      </c>
      <c r="U59" s="212">
        <f>NFM!U$67</f>
        <v>0</v>
      </c>
      <c r="V59" s="212">
        <f>NFM!V$67</f>
        <v>0</v>
      </c>
      <c r="W59" s="212">
        <f>NFM!W$67</f>
        <v>0</v>
      </c>
      <c r="X59" s="212">
        <f>NFM!X$67</f>
        <v>0</v>
      </c>
      <c r="Y59" s="212">
        <f>NFM!Y$67</f>
        <v>0</v>
      </c>
    </row>
    <row r="60" spans="1:25" ht="12" customHeight="1" x14ac:dyDescent="0.25">
      <c r="A60" s="18" t="s">
        <v>47</v>
      </c>
      <c r="B60" s="204">
        <f>NFM!B$68</f>
        <v>4.5538390812426419</v>
      </c>
      <c r="C60" s="204">
        <f>NFM!C$68</f>
        <v>4.7834406787910089</v>
      </c>
      <c r="D60" s="204">
        <f>NFM!D$68</f>
        <v>2.6205449414769082</v>
      </c>
      <c r="E60" s="204">
        <f>NFM!E$68</f>
        <v>3.3631748990320589</v>
      </c>
      <c r="F60" s="204">
        <f>NFM!F$68</f>
        <v>6.7865010372914281</v>
      </c>
      <c r="G60" s="204">
        <f>NFM!G$68</f>
        <v>4.4403804181225146</v>
      </c>
      <c r="H60" s="204">
        <f>NFM!H$68</f>
        <v>6.4934340621621196</v>
      </c>
      <c r="I60" s="204">
        <f>NFM!I$68</f>
        <v>5.8005015430518334</v>
      </c>
      <c r="J60" s="204">
        <f>NFM!J$68</f>
        <v>5.6312756344308337</v>
      </c>
      <c r="K60" s="204">
        <f>NFM!K$68</f>
        <v>5.7198207028101269</v>
      </c>
      <c r="L60" s="204">
        <f>NFM!L$68</f>
        <v>5.2344166611074456</v>
      </c>
      <c r="M60" s="204">
        <f>NFM!M$68</f>
        <v>4.3701421897233663</v>
      </c>
      <c r="N60" s="204">
        <f>NFM!N$68</f>
        <v>3.9355405816500588</v>
      </c>
      <c r="O60" s="204">
        <f>NFM!O$68</f>
        <v>4.5966034695588869</v>
      </c>
      <c r="P60" s="204">
        <f>NFM!P$68</f>
        <v>3.818572659144138</v>
      </c>
      <c r="Q60" s="204">
        <f>NFM!Q$68</f>
        <v>3.8100069932825131</v>
      </c>
      <c r="R60" s="204">
        <f>NFM!R$68</f>
        <v>4.095740487118519</v>
      </c>
      <c r="S60" s="204">
        <f>NFM!S$68</f>
        <v>4.2900307713989037</v>
      </c>
      <c r="T60" s="204">
        <f>NFM!T$68</f>
        <v>3.998324282977137</v>
      </c>
      <c r="U60" s="204">
        <f>NFM!U$68</f>
        <v>4.290467500969271</v>
      </c>
      <c r="V60" s="204">
        <f>NFM!V$68</f>
        <v>3.4194543671737838</v>
      </c>
      <c r="W60" s="204">
        <f>NFM!W$68</f>
        <v>3.725076648083359</v>
      </c>
      <c r="X60" s="204">
        <f>NFM!X$68</f>
        <v>4.1192998138485546</v>
      </c>
      <c r="Y60" s="204">
        <f>NFM!Y$68</f>
        <v>4.4153867162199276</v>
      </c>
    </row>
    <row r="61" spans="1:25" ht="12" customHeight="1" x14ac:dyDescent="0.25">
      <c r="A61" s="19" t="s">
        <v>19</v>
      </c>
      <c r="B61" s="205">
        <f>CHI!B$52</f>
        <v>273.32115219260533</v>
      </c>
      <c r="C61" s="205">
        <f>CHI!C$52</f>
        <v>283.22562338779011</v>
      </c>
      <c r="D61" s="205">
        <f>CHI!D$52</f>
        <v>268.376698194325</v>
      </c>
      <c r="E61" s="205">
        <f>CHI!E$52</f>
        <v>259.56388650042982</v>
      </c>
      <c r="F61" s="205">
        <f>CHI!F$52</f>
        <v>242.79355116079103</v>
      </c>
      <c r="G61" s="205">
        <f>CHI!G$52</f>
        <v>261.80249355116086</v>
      </c>
      <c r="H61" s="205">
        <f>CHI!H$52</f>
        <v>232.19630266552019</v>
      </c>
      <c r="I61" s="205">
        <f>CHI!I$52</f>
        <v>207.65580395528798</v>
      </c>
      <c r="J61" s="205">
        <f>CHI!J$52</f>
        <v>217.11590713671538</v>
      </c>
      <c r="K61" s="205">
        <f>CHI!K$52</f>
        <v>220.07239896818572</v>
      </c>
      <c r="L61" s="205">
        <f>CHI!L$52</f>
        <v>227.81771281169381</v>
      </c>
      <c r="M61" s="205">
        <f>CHI!M$52</f>
        <v>205.33860705073084</v>
      </c>
      <c r="N61" s="205">
        <f>CHI!N$52</f>
        <v>217.0849527085125</v>
      </c>
      <c r="O61" s="205">
        <f>CHI!O$52</f>
        <v>204.8644024075667</v>
      </c>
      <c r="P61" s="205">
        <f>CHI!P$52</f>
        <v>206.53172828890797</v>
      </c>
      <c r="Q61" s="205">
        <f>CHI!Q$52</f>
        <v>216.40868443680137</v>
      </c>
      <c r="R61" s="205">
        <f>CHI!R$52</f>
        <v>225.55855546001729</v>
      </c>
      <c r="S61" s="205">
        <f>CHI!S$52</f>
        <v>216.7178847807395</v>
      </c>
      <c r="T61" s="205">
        <f>CHI!T$52</f>
        <v>213.7165090283749</v>
      </c>
      <c r="U61" s="205">
        <f>CHI!U$52</f>
        <v>224.04135855545994</v>
      </c>
      <c r="V61" s="205">
        <f>CHI!V$52</f>
        <v>220.87472055030096</v>
      </c>
      <c r="W61" s="205">
        <f>CHI!W$52</f>
        <v>227.5493551160792</v>
      </c>
      <c r="X61" s="205">
        <f>CHI!X$52</f>
        <v>203.50885640584693</v>
      </c>
      <c r="Y61" s="205">
        <f>CHI!Y$52</f>
        <v>200.41057609630258</v>
      </c>
    </row>
    <row r="62" spans="1:25" ht="12" customHeight="1" x14ac:dyDescent="0.25">
      <c r="A62" s="18" t="s">
        <v>59</v>
      </c>
      <c r="B62" s="204">
        <f>CHI!B$53</f>
        <v>0</v>
      </c>
      <c r="C62" s="204">
        <f>CHI!C$53</f>
        <v>0</v>
      </c>
      <c r="D62" s="204">
        <f>CHI!D$53</f>
        <v>0</v>
      </c>
      <c r="E62" s="204">
        <f>CHI!E$53</f>
        <v>0</v>
      </c>
      <c r="F62" s="204">
        <f>CHI!F$53</f>
        <v>0</v>
      </c>
      <c r="G62" s="204">
        <f>CHI!G$53</f>
        <v>0</v>
      </c>
      <c r="H62" s="204">
        <f>CHI!H$53</f>
        <v>0</v>
      </c>
      <c r="I62" s="204">
        <f>CHI!I$53</f>
        <v>0</v>
      </c>
      <c r="J62" s="204">
        <f>CHI!J$53</f>
        <v>0</v>
      </c>
      <c r="K62" s="204">
        <f>CHI!K$53</f>
        <v>0</v>
      </c>
      <c r="L62" s="204">
        <f>CHI!L$53</f>
        <v>0</v>
      </c>
      <c r="M62" s="204">
        <f>CHI!M$53</f>
        <v>0</v>
      </c>
      <c r="N62" s="204">
        <f>CHI!N$53</f>
        <v>0</v>
      </c>
      <c r="O62" s="204">
        <f>CHI!O$53</f>
        <v>0</v>
      </c>
      <c r="P62" s="204">
        <f>CHI!P$53</f>
        <v>0</v>
      </c>
      <c r="Q62" s="204">
        <f>CHI!Q$53</f>
        <v>0</v>
      </c>
      <c r="R62" s="204">
        <f>CHI!R$53</f>
        <v>0</v>
      </c>
      <c r="S62" s="204">
        <f>CHI!S$53</f>
        <v>0</v>
      </c>
      <c r="T62" s="204">
        <f>CHI!T$53</f>
        <v>0</v>
      </c>
      <c r="U62" s="204">
        <f>CHI!U$53</f>
        <v>0</v>
      </c>
      <c r="V62" s="204">
        <f>CHI!V$53</f>
        <v>0</v>
      </c>
      <c r="W62" s="204">
        <f>CHI!W$53</f>
        <v>0</v>
      </c>
      <c r="X62" s="204">
        <f>CHI!X$53</f>
        <v>0</v>
      </c>
      <c r="Y62" s="204">
        <f>CHI!Y$53</f>
        <v>0</v>
      </c>
    </row>
    <row r="63" spans="1:25" ht="12" customHeight="1" x14ac:dyDescent="0.25">
      <c r="A63" s="18" t="s">
        <v>49</v>
      </c>
      <c r="B63" s="204">
        <f>CHI!B$54</f>
        <v>186.330705974126</v>
      </c>
      <c r="C63" s="204">
        <f>CHI!C$54</f>
        <v>166.91566268446471</v>
      </c>
      <c r="D63" s="204">
        <f>CHI!D$54</f>
        <v>113.4179613458202</v>
      </c>
      <c r="E63" s="204">
        <f>CHI!E$54</f>
        <v>110.15206843957949</v>
      </c>
      <c r="F63" s="204">
        <f>CHI!F$54</f>
        <v>112.6334457750509</v>
      </c>
      <c r="G63" s="204">
        <f>CHI!G$54</f>
        <v>178.34305183993521</v>
      </c>
      <c r="H63" s="204">
        <f>CHI!H$54</f>
        <v>154.5190971397721</v>
      </c>
      <c r="I63" s="204">
        <f>CHI!I$54</f>
        <v>139.21814126738431</v>
      </c>
      <c r="J63" s="204">
        <f>CHI!J$54</f>
        <v>165.27216550438089</v>
      </c>
      <c r="K63" s="204">
        <f>CHI!K$54</f>
        <v>154.07837664863791</v>
      </c>
      <c r="L63" s="204">
        <f>CHI!L$54</f>
        <v>161.684771811812</v>
      </c>
      <c r="M63" s="204">
        <f>CHI!M$54</f>
        <v>135.32822438308969</v>
      </c>
      <c r="N63" s="204">
        <f>CHI!N$54</f>
        <v>156.58677010521859</v>
      </c>
      <c r="O63" s="204">
        <f>CHI!O$54</f>
        <v>153.75726380873121</v>
      </c>
      <c r="P63" s="204">
        <f>CHI!P$54</f>
        <v>148.5652622527945</v>
      </c>
      <c r="Q63" s="204">
        <f>CHI!Q$54</f>
        <v>96.05328174261966</v>
      </c>
      <c r="R63" s="204">
        <f>CHI!R$54</f>
        <v>88.963542562338802</v>
      </c>
      <c r="S63" s="204">
        <f>CHI!S$54</f>
        <v>77.87580968758958</v>
      </c>
      <c r="T63" s="204">
        <f>CHI!T$54</f>
        <v>72.868128403554081</v>
      </c>
      <c r="U63" s="204">
        <f>CHI!U$54</f>
        <v>70.991774147320143</v>
      </c>
      <c r="V63" s="204">
        <f>CHI!V$54</f>
        <v>56.251619375179153</v>
      </c>
      <c r="W63" s="204">
        <f>CHI!W$54</f>
        <v>76.758297506448898</v>
      </c>
      <c r="X63" s="204">
        <f>CHI!X$54</f>
        <v>33.50599025508744</v>
      </c>
      <c r="Y63" s="204">
        <f>CHI!Y$54</f>
        <v>87.721582171258376</v>
      </c>
    </row>
    <row r="64" spans="1:25" ht="12" customHeight="1" x14ac:dyDescent="0.25">
      <c r="A64" s="18" t="s">
        <v>50</v>
      </c>
      <c r="B64" s="204">
        <f>CHI!B$55</f>
        <v>86.99044621847932</v>
      </c>
      <c r="C64" s="204">
        <f>CHI!C$55</f>
        <v>116.3099607033254</v>
      </c>
      <c r="D64" s="204">
        <f>CHI!D$55</f>
        <v>154.9587368485048</v>
      </c>
      <c r="E64" s="204">
        <f>CHI!E$55</f>
        <v>149.41181806085029</v>
      </c>
      <c r="F64" s="204">
        <f>CHI!F$55</f>
        <v>130.16010538574011</v>
      </c>
      <c r="G64" s="204">
        <f>CHI!G$55</f>
        <v>83.459441711225651</v>
      </c>
      <c r="H64" s="204">
        <f>CHI!H$55</f>
        <v>77.677205525748107</v>
      </c>
      <c r="I64" s="204">
        <f>CHI!I$55</f>
        <v>68.437662687903682</v>
      </c>
      <c r="J64" s="204">
        <f>CHI!J$55</f>
        <v>51.843741632334478</v>
      </c>
      <c r="K64" s="204">
        <f>CHI!K$55</f>
        <v>65.994022319547824</v>
      </c>
      <c r="L64" s="204">
        <f>CHI!L$55</f>
        <v>66.132940999881825</v>
      </c>
      <c r="M64" s="204">
        <f>CHI!M$55</f>
        <v>70.010382667641167</v>
      </c>
      <c r="N64" s="204">
        <f>CHI!N$55</f>
        <v>60.498182603293913</v>
      </c>
      <c r="O64" s="204">
        <f>CHI!O$55</f>
        <v>51.107138598835498</v>
      </c>
      <c r="P64" s="204">
        <f>CHI!P$55</f>
        <v>57.966466036113466</v>
      </c>
      <c r="Q64" s="204">
        <f>CHI!Q$55</f>
        <v>120.35540269418171</v>
      </c>
      <c r="R64" s="204">
        <f>CHI!R$55</f>
        <v>136.59501289767849</v>
      </c>
      <c r="S64" s="204">
        <f>CHI!S$55</f>
        <v>138.8420750931499</v>
      </c>
      <c r="T64" s="204">
        <f>CHI!T$55</f>
        <v>140.84838062482081</v>
      </c>
      <c r="U64" s="204">
        <f>CHI!U$55</f>
        <v>153.04958440813979</v>
      </c>
      <c r="V64" s="204">
        <f>CHI!V$55</f>
        <v>164.6231011751218</v>
      </c>
      <c r="W64" s="204">
        <f>CHI!W$55</f>
        <v>150.79105760963029</v>
      </c>
      <c r="X64" s="204">
        <f>CHI!X$55</f>
        <v>170.0028661507595</v>
      </c>
      <c r="Y64" s="204">
        <f>CHI!Y$55</f>
        <v>112.6889939250442</v>
      </c>
    </row>
    <row r="65" spans="1:25" ht="12" customHeight="1" x14ac:dyDescent="0.25">
      <c r="A65" s="19" t="s">
        <v>20</v>
      </c>
      <c r="B65" s="205">
        <f>NMM!B$51</f>
        <v>369.57291487532251</v>
      </c>
      <c r="C65" s="205">
        <f>NMM!C$51</f>
        <v>448.69423903697322</v>
      </c>
      <c r="D65" s="205">
        <f>NMM!D$51</f>
        <v>429.99191745485803</v>
      </c>
      <c r="E65" s="205">
        <f>NMM!E$51</f>
        <v>483.48409286328456</v>
      </c>
      <c r="F65" s="205">
        <f>NMM!F$51</f>
        <v>505.75597592433365</v>
      </c>
      <c r="G65" s="205">
        <f>NMM!G$51</f>
        <v>553.12949269131559</v>
      </c>
      <c r="H65" s="205">
        <f>NMM!H$51</f>
        <v>536.0692175408426</v>
      </c>
      <c r="I65" s="205">
        <f>NMM!I$51</f>
        <v>517.92863284608768</v>
      </c>
      <c r="J65" s="205">
        <f>NMM!J$51</f>
        <v>470.62579535683591</v>
      </c>
      <c r="K65" s="205">
        <f>NMM!K$51</f>
        <v>339.47308684436797</v>
      </c>
      <c r="L65" s="205">
        <f>NMM!L$51</f>
        <v>272.94763542562345</v>
      </c>
      <c r="M65" s="205">
        <f>NMM!M$51</f>
        <v>266.43619948409287</v>
      </c>
      <c r="N65" s="205">
        <f>NMM!N$51</f>
        <v>286.85889939810829</v>
      </c>
      <c r="O65" s="205">
        <f>NMM!O$51</f>
        <v>281.34256233877892</v>
      </c>
      <c r="P65" s="205">
        <f>NMM!P$51</f>
        <v>363.02450558899392</v>
      </c>
      <c r="Q65" s="205">
        <f>NMM!Q$51</f>
        <v>377.51195184866714</v>
      </c>
      <c r="R65" s="205">
        <f>NMM!R$51</f>
        <v>399.49957007738612</v>
      </c>
      <c r="S65" s="205">
        <f>NMM!S$51</f>
        <v>405.51453138435068</v>
      </c>
      <c r="T65" s="205">
        <f>NMM!T$51</f>
        <v>444.89079965606197</v>
      </c>
      <c r="U65" s="205">
        <f>NMM!U$51</f>
        <v>435.6467755803954</v>
      </c>
      <c r="V65" s="205">
        <f>NMM!V$51</f>
        <v>407.63138435081686</v>
      </c>
      <c r="W65" s="205">
        <f>NMM!W$51</f>
        <v>451.6154772141013</v>
      </c>
      <c r="X65" s="205">
        <f>NMM!X$51</f>
        <v>421.20593293207219</v>
      </c>
      <c r="Y65" s="205">
        <f>NMM!Y$51</f>
        <v>421.69484092863286</v>
      </c>
    </row>
    <row r="66" spans="1:25" ht="12" customHeight="1" x14ac:dyDescent="0.25">
      <c r="A66" s="18" t="s">
        <v>51</v>
      </c>
      <c r="B66" s="204">
        <f>NMM!B$52</f>
        <v>181.68390000000011</v>
      </c>
      <c r="C66" s="204">
        <f>NMM!C$52</f>
        <v>237.86937953501339</v>
      </c>
      <c r="D66" s="204">
        <f>NMM!D$52</f>
        <v>234.62090133605699</v>
      </c>
      <c r="E66" s="204">
        <f>NMM!E$52</f>
        <v>269.25666536154108</v>
      </c>
      <c r="F66" s="204">
        <f>NMM!F$52</f>
        <v>318.62047537785929</v>
      </c>
      <c r="G66" s="204">
        <f>NMM!G$52</f>
        <v>330.73324942969413</v>
      </c>
      <c r="H66" s="204">
        <f>NMM!H$52</f>
        <v>314.37432311800109</v>
      </c>
      <c r="I66" s="204">
        <f>NMM!I$52</f>
        <v>297.64842348427248</v>
      </c>
      <c r="J66" s="204">
        <f>NMM!J$52</f>
        <v>285.04670149806009</v>
      </c>
      <c r="K66" s="204">
        <f>NMM!K$52</f>
        <v>188.3367094216409</v>
      </c>
      <c r="L66" s="204">
        <f>NMM!L$52</f>
        <v>153.4303140191939</v>
      </c>
      <c r="M66" s="204">
        <f>NMM!M$52</f>
        <v>133.63974522016079</v>
      </c>
      <c r="N66" s="204">
        <f>NMM!N$52</f>
        <v>82.49058623400974</v>
      </c>
      <c r="O66" s="204">
        <f>NMM!O$52</f>
        <v>138.9635687841913</v>
      </c>
      <c r="P66" s="204">
        <f>NMM!P$52</f>
        <v>169.4274382991747</v>
      </c>
      <c r="Q66" s="204">
        <f>NMM!Q$52</f>
        <v>194.35109568748021</v>
      </c>
      <c r="R66" s="204">
        <f>NMM!R$52</f>
        <v>230.4874274847401</v>
      </c>
      <c r="S66" s="204">
        <f>NMM!S$52</f>
        <v>243.6336904217726</v>
      </c>
      <c r="T66" s="204">
        <f>NMM!T$52</f>
        <v>251.4084071694725</v>
      </c>
      <c r="U66" s="204">
        <f>NMM!U$52</f>
        <v>270.02898860292629</v>
      </c>
      <c r="V66" s="204">
        <f>NMM!V$52</f>
        <v>263.262040780821</v>
      </c>
      <c r="W66" s="204">
        <f>NMM!W$52</f>
        <v>244.37245850915579</v>
      </c>
      <c r="X66" s="204">
        <f>NMM!X$52</f>
        <v>233.53298709255409</v>
      </c>
      <c r="Y66" s="204">
        <f>NMM!Y$52</f>
        <v>245.63940514030151</v>
      </c>
    </row>
    <row r="67" spans="1:25" ht="12" customHeight="1" x14ac:dyDescent="0.25">
      <c r="A67" s="18" t="s">
        <v>52</v>
      </c>
      <c r="B67" s="204">
        <f>NMM!B$53</f>
        <v>132.01025050362469</v>
      </c>
      <c r="C67" s="204">
        <f>NMM!C$53</f>
        <v>153.55355645011821</v>
      </c>
      <c r="D67" s="204">
        <f>NMM!D$53</f>
        <v>145.1805287203666</v>
      </c>
      <c r="E67" s="204">
        <f>NMM!E$53</f>
        <v>171.2925776179639</v>
      </c>
      <c r="F67" s="204">
        <f>NMM!F$53</f>
        <v>145.72971458907551</v>
      </c>
      <c r="G67" s="204">
        <f>NMM!G$53</f>
        <v>180.53828426220571</v>
      </c>
      <c r="H67" s="204">
        <f>NMM!H$53</f>
        <v>181.6006472901532</v>
      </c>
      <c r="I67" s="204">
        <f>NMM!I$53</f>
        <v>180.73241483362011</v>
      </c>
      <c r="J67" s="204">
        <f>NMM!J$53</f>
        <v>146.14868105817641</v>
      </c>
      <c r="K67" s="204">
        <f>NMM!K$53</f>
        <v>126.9926240292872</v>
      </c>
      <c r="L67" s="204">
        <f>NMM!L$53</f>
        <v>84.770254866653787</v>
      </c>
      <c r="M67" s="204">
        <f>NMM!M$53</f>
        <v>99.123173886661164</v>
      </c>
      <c r="N67" s="204">
        <f>NMM!N$53</f>
        <v>160.14689538949401</v>
      </c>
      <c r="O67" s="204">
        <f>NMM!O$53</f>
        <v>110.1697638241446</v>
      </c>
      <c r="P67" s="204">
        <f>NMM!P$53</f>
        <v>162.0303749617772</v>
      </c>
      <c r="Q67" s="204">
        <f>NMM!Q$53</f>
        <v>167.94209886512979</v>
      </c>
      <c r="R67" s="204">
        <f>NMM!R$53</f>
        <v>153.35191548265681</v>
      </c>
      <c r="S67" s="204">
        <f>NMM!S$53</f>
        <v>137.3247864834274</v>
      </c>
      <c r="T67" s="204">
        <f>NMM!T$53</f>
        <v>158.58349153206871</v>
      </c>
      <c r="U67" s="204">
        <f>NMM!U$53</f>
        <v>131.3762459198044</v>
      </c>
      <c r="V67" s="204">
        <f>NMM!V$53</f>
        <v>110.11711856288299</v>
      </c>
      <c r="W67" s="204">
        <f>NMM!W$53</f>
        <v>171.6223020912507</v>
      </c>
      <c r="X67" s="204">
        <f>NMM!X$53</f>
        <v>155.24209758072021</v>
      </c>
      <c r="Y67" s="204">
        <f>NMM!Y$53</f>
        <v>143.70451147342939</v>
      </c>
    </row>
    <row r="68" spans="1:25" ht="12" customHeight="1" x14ac:dyDescent="0.25">
      <c r="A68" s="18" t="s">
        <v>60</v>
      </c>
      <c r="B68" s="204">
        <f>NMM!B$54</f>
        <v>55.878764371697741</v>
      </c>
      <c r="C68" s="204">
        <f>NMM!C$54</f>
        <v>57.271303051841578</v>
      </c>
      <c r="D68" s="204">
        <f>NMM!D$54</f>
        <v>50.190487398434442</v>
      </c>
      <c r="E68" s="204">
        <f>NMM!E$54</f>
        <v>42.934849883779577</v>
      </c>
      <c r="F68" s="204">
        <f>NMM!F$54</f>
        <v>41.405785957398841</v>
      </c>
      <c r="G68" s="204">
        <f>NMM!G$54</f>
        <v>41.857958999415779</v>
      </c>
      <c r="H68" s="204">
        <f>NMM!H$54</f>
        <v>40.094247132688281</v>
      </c>
      <c r="I68" s="204">
        <f>NMM!I$54</f>
        <v>39.547794528195077</v>
      </c>
      <c r="J68" s="204">
        <f>NMM!J$54</f>
        <v>39.430412800599413</v>
      </c>
      <c r="K68" s="204">
        <f>NMM!K$54</f>
        <v>24.143753393439869</v>
      </c>
      <c r="L68" s="204">
        <f>NMM!L$54</f>
        <v>34.747066539775737</v>
      </c>
      <c r="M68" s="204">
        <f>NMM!M$54</f>
        <v>33.673280377270942</v>
      </c>
      <c r="N68" s="204">
        <f>NMM!N$54</f>
        <v>44.221417774604532</v>
      </c>
      <c r="O68" s="204">
        <f>NMM!O$54</f>
        <v>32.209229730443028</v>
      </c>
      <c r="P68" s="204">
        <f>NMM!P$54</f>
        <v>31.566692328042031</v>
      </c>
      <c r="Q68" s="204">
        <f>NMM!Q$54</f>
        <v>15.21875729605715</v>
      </c>
      <c r="R68" s="204">
        <f>NMM!R$54</f>
        <v>15.660227109989259</v>
      </c>
      <c r="S68" s="204">
        <f>NMM!S$54</f>
        <v>24.556054479150689</v>
      </c>
      <c r="T68" s="204">
        <f>NMM!T$54</f>
        <v>34.898900954520713</v>
      </c>
      <c r="U68" s="204">
        <f>NMM!U$54</f>
        <v>34.241541057664733</v>
      </c>
      <c r="V68" s="204">
        <f>NMM!V$54</f>
        <v>34.252225007112877</v>
      </c>
      <c r="W68" s="204">
        <f>NMM!W$54</f>
        <v>35.620716613694803</v>
      </c>
      <c r="X68" s="204">
        <f>NMM!X$54</f>
        <v>32.430848258797909</v>
      </c>
      <c r="Y68" s="204">
        <f>NMM!Y$54</f>
        <v>32.350924314901953</v>
      </c>
    </row>
    <row r="69" spans="1:25" ht="12" customHeight="1" x14ac:dyDescent="0.25">
      <c r="A69" s="19" t="s">
        <v>21</v>
      </c>
      <c r="B69" s="205">
        <f>PPA!B$52</f>
        <v>63.477386070507279</v>
      </c>
      <c r="C69" s="205">
        <f>PPA!C$52</f>
        <v>64.425537403267384</v>
      </c>
      <c r="D69" s="205">
        <f>PPA!D$52</f>
        <v>61.314359415305233</v>
      </c>
      <c r="E69" s="205">
        <f>PPA!E$52</f>
        <v>59.912467755803952</v>
      </c>
      <c r="F69" s="205">
        <f>PPA!F$52</f>
        <v>55.138349097162518</v>
      </c>
      <c r="G69" s="205">
        <f>PPA!G$52</f>
        <v>38.014875322441959</v>
      </c>
      <c r="H69" s="205">
        <f>PPA!H$52</f>
        <v>37.31926053310405</v>
      </c>
      <c r="I69" s="205">
        <f>PPA!I$52</f>
        <v>16.956319862424767</v>
      </c>
      <c r="J69" s="205">
        <f>PPA!J$52</f>
        <v>19.196388650042998</v>
      </c>
      <c r="K69" s="205">
        <f>PPA!K$52</f>
        <v>19.335683576956157</v>
      </c>
      <c r="L69" s="205">
        <f>PPA!L$52</f>
        <v>16.476870163370592</v>
      </c>
      <c r="M69" s="205">
        <f>PPA!M$52</f>
        <v>20.8201203783319</v>
      </c>
      <c r="N69" s="205">
        <f>PPA!N$52</f>
        <v>19.090971625107482</v>
      </c>
      <c r="O69" s="205">
        <f>PPA!O$52</f>
        <v>18.686500429922617</v>
      </c>
      <c r="P69" s="205">
        <f>PPA!P$52</f>
        <v>18.280481513327594</v>
      </c>
      <c r="Q69" s="205">
        <f>PPA!Q$52</f>
        <v>14.500773860705079</v>
      </c>
      <c r="R69" s="205">
        <f>PPA!R$52</f>
        <v>18.445571797076532</v>
      </c>
      <c r="S69" s="205">
        <f>PPA!S$52</f>
        <v>21.314961306964747</v>
      </c>
      <c r="T69" s="205">
        <f>PPA!T$52</f>
        <v>25.937575236457427</v>
      </c>
      <c r="U69" s="205">
        <f>PPA!U$52</f>
        <v>13.887446259673258</v>
      </c>
      <c r="V69" s="205">
        <f>PPA!V$52</f>
        <v>24.921840068787617</v>
      </c>
      <c r="W69" s="205">
        <f>PPA!W$52</f>
        <v>15.558985382631125</v>
      </c>
      <c r="X69" s="205">
        <f>PPA!X$52</f>
        <v>13.559759243336195</v>
      </c>
      <c r="Y69" s="205">
        <f>PPA!Y$52</f>
        <v>13.526397248495272</v>
      </c>
    </row>
    <row r="70" spans="1:25" ht="12" customHeight="1" x14ac:dyDescent="0.25">
      <c r="A70" s="18" t="s">
        <v>54</v>
      </c>
      <c r="B70" s="204">
        <f>PPA!B$53</f>
        <v>0</v>
      </c>
      <c r="C70" s="204">
        <f>PPA!C$53</f>
        <v>0</v>
      </c>
      <c r="D70" s="204">
        <f>PPA!D$53</f>
        <v>0</v>
      </c>
      <c r="E70" s="204">
        <f>PPA!E$53</f>
        <v>0</v>
      </c>
      <c r="F70" s="204">
        <f>PPA!F$53</f>
        <v>0</v>
      </c>
      <c r="G70" s="204">
        <f>PPA!G$53</f>
        <v>0</v>
      </c>
      <c r="H70" s="204">
        <f>PPA!H$53</f>
        <v>0</v>
      </c>
      <c r="I70" s="204">
        <f>PPA!I$53</f>
        <v>0</v>
      </c>
      <c r="J70" s="204">
        <f>PPA!J$53</f>
        <v>0</v>
      </c>
      <c r="K70" s="204">
        <f>PPA!K$53</f>
        <v>0</v>
      </c>
      <c r="L70" s="204">
        <f>PPA!L$53</f>
        <v>0</v>
      </c>
      <c r="M70" s="204">
        <f>PPA!M$53</f>
        <v>0</v>
      </c>
      <c r="N70" s="204">
        <f>PPA!N$53</f>
        <v>0</v>
      </c>
      <c r="O70" s="204">
        <f>PPA!O$53</f>
        <v>0</v>
      </c>
      <c r="P70" s="204">
        <f>PPA!P$53</f>
        <v>0</v>
      </c>
      <c r="Q70" s="204">
        <f>PPA!Q$53</f>
        <v>0</v>
      </c>
      <c r="R70" s="204">
        <f>PPA!R$53</f>
        <v>0</v>
      </c>
      <c r="S70" s="204">
        <f>PPA!S$53</f>
        <v>0</v>
      </c>
      <c r="T70" s="204">
        <f>PPA!T$53</f>
        <v>0</v>
      </c>
      <c r="U70" s="204">
        <f>PPA!U$53</f>
        <v>0</v>
      </c>
      <c r="V70" s="204">
        <f>PPA!V$53</f>
        <v>0</v>
      </c>
      <c r="W70" s="204">
        <f>PPA!W$53</f>
        <v>0</v>
      </c>
      <c r="X70" s="204">
        <f>PPA!X$53</f>
        <v>0</v>
      </c>
      <c r="Y70" s="204">
        <f>PPA!Y$53</f>
        <v>0</v>
      </c>
    </row>
    <row r="71" spans="1:25" ht="12" customHeight="1" x14ac:dyDescent="0.25">
      <c r="A71" s="18" t="s">
        <v>61</v>
      </c>
      <c r="B71" s="204">
        <f>PPA!B$54</f>
        <v>32.906746898108743</v>
      </c>
      <c r="C71" s="204">
        <f>PPA!C$54</f>
        <v>33.398269593980068</v>
      </c>
      <c r="D71" s="204">
        <f>PPA!D$54</f>
        <v>31.785431496155429</v>
      </c>
      <c r="E71" s="204">
        <f>PPA!E$54</f>
        <v>31.058689314829032</v>
      </c>
      <c r="F71" s="204">
        <f>PPA!F$54</f>
        <v>28.58378094057819</v>
      </c>
      <c r="G71" s="204">
        <f>PPA!G$54</f>
        <v>19.706953263785529</v>
      </c>
      <c r="H71" s="204">
        <f>PPA!H$54</f>
        <v>19.346345790347691</v>
      </c>
      <c r="I71" s="204">
        <f>PPA!I$54</f>
        <v>8.7901749044362738</v>
      </c>
      <c r="J71" s="204">
        <f>PPA!J$54</f>
        <v>9.9514290327431532</v>
      </c>
      <c r="K71" s="204">
        <f>PPA!K$54</f>
        <v>10.95484406643175</v>
      </c>
      <c r="L71" s="204">
        <f>PPA!L$54</f>
        <v>9.33515190317266</v>
      </c>
      <c r="M71" s="204">
        <f>PPA!M$54</f>
        <v>12.798562755843619</v>
      </c>
      <c r="N71" s="204">
        <f>PPA!N$54</f>
        <v>11.735618909689711</v>
      </c>
      <c r="O71" s="204">
        <f>PPA!O$54</f>
        <v>12.386921821212139</v>
      </c>
      <c r="P71" s="204">
        <f>PPA!P$54</f>
        <v>12.117779688544941</v>
      </c>
      <c r="Q71" s="204">
        <f>PPA!Q$54</f>
        <v>11.472207891468431</v>
      </c>
      <c r="R71" s="204">
        <f>PPA!R$54</f>
        <v>12.525298557370791</v>
      </c>
      <c r="S71" s="204">
        <f>PPA!S$54</f>
        <v>15.56689595872743</v>
      </c>
      <c r="T71" s="204">
        <f>PPA!T$54</f>
        <v>16.233266456482269</v>
      </c>
      <c r="U71" s="204">
        <f>PPA!U$54</f>
        <v>9.1258144645074974</v>
      </c>
      <c r="V71" s="204">
        <f>PPA!V$54</f>
        <v>9.0863571223846389</v>
      </c>
      <c r="W71" s="204">
        <f>PPA!W$54</f>
        <v>6.6380911435941536</v>
      </c>
      <c r="X71" s="204">
        <f>PPA!X$54</f>
        <v>4.7821725422757249</v>
      </c>
      <c r="Y71" s="204">
        <f>PPA!Y$54</f>
        <v>4.7704066390011342</v>
      </c>
    </row>
    <row r="72" spans="1:25" ht="12" customHeight="1" x14ac:dyDescent="0.25">
      <c r="A72" s="18" t="s">
        <v>62</v>
      </c>
      <c r="B72" s="204">
        <f>PPA!B$55</f>
        <v>30.57063917239854</v>
      </c>
      <c r="C72" s="204">
        <f>PPA!C$55</f>
        <v>31.02726780928732</v>
      </c>
      <c r="D72" s="204">
        <f>PPA!D$55</f>
        <v>29.528927919149801</v>
      </c>
      <c r="E72" s="204">
        <f>PPA!E$55</f>
        <v>28.853778440974921</v>
      </c>
      <c r="F72" s="204">
        <f>PPA!F$55</f>
        <v>26.554568156584331</v>
      </c>
      <c r="G72" s="204">
        <f>PPA!G$55</f>
        <v>18.30792205865643</v>
      </c>
      <c r="H72" s="204">
        <f>PPA!H$55</f>
        <v>17.972914742756359</v>
      </c>
      <c r="I72" s="204">
        <f>PPA!I$55</f>
        <v>8.166144957988493</v>
      </c>
      <c r="J72" s="204">
        <f>PPA!J$55</f>
        <v>9.2449596172998447</v>
      </c>
      <c r="K72" s="204">
        <f>PPA!K$55</f>
        <v>8.3808395105244049</v>
      </c>
      <c r="L72" s="204">
        <f>PPA!L$55</f>
        <v>7.1417182601979299</v>
      </c>
      <c r="M72" s="204">
        <f>PPA!M$55</f>
        <v>8.021557622488281</v>
      </c>
      <c r="N72" s="204">
        <f>PPA!N$55</f>
        <v>7.3553527154177711</v>
      </c>
      <c r="O72" s="204">
        <f>PPA!O$55</f>
        <v>6.299578608710477</v>
      </c>
      <c r="P72" s="204">
        <f>PPA!P$55</f>
        <v>6.1627018247826513</v>
      </c>
      <c r="Q72" s="204">
        <f>PPA!Q$55</f>
        <v>3.0285659692366491</v>
      </c>
      <c r="R72" s="204">
        <f>PPA!R$55</f>
        <v>5.9202732397057414</v>
      </c>
      <c r="S72" s="204">
        <f>PPA!S$55</f>
        <v>5.7480653482373167</v>
      </c>
      <c r="T72" s="204">
        <f>PPA!T$55</f>
        <v>9.7043087799751593</v>
      </c>
      <c r="U72" s="204">
        <f>PPA!U$55</f>
        <v>4.7616317951657594</v>
      </c>
      <c r="V72" s="204">
        <f>PPA!V$55</f>
        <v>15.83548294640298</v>
      </c>
      <c r="W72" s="204">
        <f>PPA!W$55</f>
        <v>8.9208942390369721</v>
      </c>
      <c r="X72" s="204">
        <f>PPA!X$55</f>
        <v>8.7775867010604713</v>
      </c>
      <c r="Y72" s="204">
        <f>PPA!Y$55</f>
        <v>8.7559906094941375</v>
      </c>
    </row>
    <row r="73" spans="1:25" ht="12" customHeight="1" x14ac:dyDescent="0.25">
      <c r="A73" s="20" t="s">
        <v>63</v>
      </c>
      <c r="B73" s="206">
        <f>FBT!B$12</f>
        <v>554.98598452278588</v>
      </c>
      <c r="C73" s="206">
        <f>FBT!C$12</f>
        <v>508.45503009458298</v>
      </c>
      <c r="D73" s="206">
        <f>FBT!D$12</f>
        <v>473.59105760963018</v>
      </c>
      <c r="E73" s="206">
        <f>FBT!E$12</f>
        <v>506.9325881341357</v>
      </c>
      <c r="F73" s="206">
        <f>FBT!F$12</f>
        <v>476.31461736887343</v>
      </c>
      <c r="G73" s="206">
        <f>FBT!G$12</f>
        <v>518.59535683576951</v>
      </c>
      <c r="H73" s="206">
        <f>FBT!H$12</f>
        <v>454.20550300945831</v>
      </c>
      <c r="I73" s="206">
        <f>FBT!I$12</f>
        <v>413.91642304385209</v>
      </c>
      <c r="J73" s="206">
        <f>FBT!J$12</f>
        <v>393.16070507308677</v>
      </c>
      <c r="K73" s="206">
        <f>FBT!K$12</f>
        <v>406.59681857265701</v>
      </c>
      <c r="L73" s="206">
        <f>FBT!L$12</f>
        <v>417.32725709372312</v>
      </c>
      <c r="M73" s="206">
        <f>FBT!M$12</f>
        <v>404.37291487532252</v>
      </c>
      <c r="N73" s="206">
        <f>FBT!N$12</f>
        <v>427.11599312123809</v>
      </c>
      <c r="O73" s="206">
        <f>FBT!O$12</f>
        <v>439.94359415305252</v>
      </c>
      <c r="P73" s="206">
        <f>FBT!P$12</f>
        <v>476.96809974204638</v>
      </c>
      <c r="Q73" s="206">
        <f>FBT!Q$12</f>
        <v>477.46809974204632</v>
      </c>
      <c r="R73" s="206">
        <f>FBT!R$12</f>
        <v>482.76362854686153</v>
      </c>
      <c r="S73" s="206">
        <f>FBT!S$12</f>
        <v>513.76577815993119</v>
      </c>
      <c r="T73" s="206">
        <f>FBT!T$12</f>
        <v>491.32055030094591</v>
      </c>
      <c r="U73" s="206">
        <f>FBT!U$12</f>
        <v>482.00128976784168</v>
      </c>
      <c r="V73" s="206">
        <f>FBT!V$12</f>
        <v>517.53766122098023</v>
      </c>
      <c r="W73" s="206">
        <f>FBT!W$12</f>
        <v>484.16018916594999</v>
      </c>
      <c r="X73" s="206">
        <f>FBT!X$12</f>
        <v>468.15494411006011</v>
      </c>
      <c r="Y73" s="206">
        <f>FBT!Y$12</f>
        <v>462.77093723129832</v>
      </c>
    </row>
    <row r="74" spans="1:25" ht="12" customHeight="1" x14ac:dyDescent="0.25">
      <c r="A74" s="14" t="s">
        <v>64</v>
      </c>
      <c r="B74" s="204">
        <f>TRE!B$12</f>
        <v>23.044797936371449</v>
      </c>
      <c r="C74" s="204">
        <f>TRE!C$12</f>
        <v>24.427343078245919</v>
      </c>
      <c r="D74" s="204">
        <f>TRE!D$12</f>
        <v>22.313327601031808</v>
      </c>
      <c r="E74" s="204">
        <f>TRE!E$12</f>
        <v>20.800945829750649</v>
      </c>
      <c r="F74" s="204">
        <f>TRE!F$12</f>
        <v>18.125451418744621</v>
      </c>
      <c r="G74" s="204">
        <f>TRE!G$12</f>
        <v>17.673258813413579</v>
      </c>
      <c r="H74" s="204">
        <f>TRE!H$12</f>
        <v>19.69432502149613</v>
      </c>
      <c r="I74" s="204">
        <f>TRE!I$12</f>
        <v>9.7994840928632847</v>
      </c>
      <c r="J74" s="204">
        <f>TRE!J$12</f>
        <v>13.348323301805671</v>
      </c>
      <c r="K74" s="204">
        <f>TRE!K$12</f>
        <v>7.9829750644883912</v>
      </c>
      <c r="L74" s="204">
        <f>TRE!L$12</f>
        <v>5.5575236457437658</v>
      </c>
      <c r="M74" s="204">
        <f>TRE!M$12</f>
        <v>5.5534823731728276</v>
      </c>
      <c r="N74" s="204">
        <f>TRE!N$12</f>
        <v>6.7147033533963878</v>
      </c>
      <c r="O74" s="204">
        <f>TRE!O$12</f>
        <v>7.3059329320722268</v>
      </c>
      <c r="P74" s="204">
        <f>TRE!P$12</f>
        <v>5.9323301805674973</v>
      </c>
      <c r="Q74" s="204">
        <f>TRE!Q$12</f>
        <v>4.001719690455718</v>
      </c>
      <c r="R74" s="204">
        <f>TRE!R$12</f>
        <v>4.9743766122098023</v>
      </c>
      <c r="S74" s="204">
        <f>TRE!S$12</f>
        <v>3.835769561478934</v>
      </c>
      <c r="T74" s="204">
        <f>TRE!T$12</f>
        <v>4.7311263972484952</v>
      </c>
      <c r="U74" s="204">
        <f>TRE!U$12</f>
        <v>6.3622527944969907</v>
      </c>
      <c r="V74" s="204">
        <f>TRE!V$12</f>
        <v>5.4341358555460024</v>
      </c>
      <c r="W74" s="204">
        <f>TRE!W$12</f>
        <v>4.9950128976784169</v>
      </c>
      <c r="X74" s="204">
        <f>TRE!X$12</f>
        <v>4.238263112639725</v>
      </c>
      <c r="Y74" s="204">
        <f>TRE!Y$12</f>
        <v>4.3182287188306114</v>
      </c>
    </row>
    <row r="75" spans="1:25" ht="12" customHeight="1" x14ac:dyDescent="0.25">
      <c r="A75" s="14" t="s">
        <v>65</v>
      </c>
      <c r="B75" s="204">
        <f>MAE!B$12</f>
        <v>219.8450558899398</v>
      </c>
      <c r="C75" s="204">
        <f>MAE!C$12</f>
        <v>214.9712811693895</v>
      </c>
      <c r="D75" s="204">
        <f>MAE!D$12</f>
        <v>214.568271711092</v>
      </c>
      <c r="E75" s="204">
        <f>MAE!E$12</f>
        <v>217.6668099742046</v>
      </c>
      <c r="F75" s="204">
        <f>MAE!F$12</f>
        <v>206.50868443680139</v>
      </c>
      <c r="G75" s="204">
        <f>MAE!G$12</f>
        <v>218.9725709372313</v>
      </c>
      <c r="H75" s="204">
        <f>MAE!H$12</f>
        <v>223.89750644883921</v>
      </c>
      <c r="I75" s="204">
        <f>MAE!I$12</f>
        <v>245.68056749785029</v>
      </c>
      <c r="J75" s="204">
        <f>MAE!J$12</f>
        <v>243.6981943250214</v>
      </c>
      <c r="K75" s="204">
        <f>MAE!K$12</f>
        <v>102.3961306964746</v>
      </c>
      <c r="L75" s="204">
        <f>MAE!L$12</f>
        <v>105.2611349957008</v>
      </c>
      <c r="M75" s="204">
        <f>MAE!M$12</f>
        <v>96.961478933791909</v>
      </c>
      <c r="N75" s="204">
        <f>MAE!N$12</f>
        <v>96.004987102321579</v>
      </c>
      <c r="O75" s="204">
        <f>MAE!O$12</f>
        <v>96.527858985382622</v>
      </c>
      <c r="P75" s="204">
        <f>MAE!P$12</f>
        <v>107.87884780739471</v>
      </c>
      <c r="Q75" s="204">
        <f>MAE!Q$12</f>
        <v>120.876698194325</v>
      </c>
      <c r="R75" s="204">
        <f>MAE!R$12</f>
        <v>127.39819432502151</v>
      </c>
      <c r="S75" s="204">
        <f>MAE!S$12</f>
        <v>136.71092003439381</v>
      </c>
      <c r="T75" s="204">
        <f>MAE!T$12</f>
        <v>143.10722269991399</v>
      </c>
      <c r="U75" s="204">
        <f>MAE!U$12</f>
        <v>154.88993981083411</v>
      </c>
      <c r="V75" s="204">
        <f>MAE!V$12</f>
        <v>173.64419604471189</v>
      </c>
      <c r="W75" s="204">
        <f>MAE!W$12</f>
        <v>158.7841788478074</v>
      </c>
      <c r="X75" s="204">
        <f>MAE!X$12</f>
        <v>160.84522785898531</v>
      </c>
      <c r="Y75" s="204">
        <f>MAE!Y$12</f>
        <v>162.39312123817709</v>
      </c>
    </row>
    <row r="76" spans="1:25" ht="12" customHeight="1" x14ac:dyDescent="0.25">
      <c r="A76" s="14" t="s">
        <v>66</v>
      </c>
      <c r="B76" s="204">
        <f>TEL!B$12</f>
        <v>57.506878761822882</v>
      </c>
      <c r="C76" s="204">
        <f>TEL!C$12</f>
        <v>55.475580395528787</v>
      </c>
      <c r="D76" s="204">
        <f>TEL!D$12</f>
        <v>42.743766122098023</v>
      </c>
      <c r="E76" s="204">
        <f>TEL!E$12</f>
        <v>36.835339638865001</v>
      </c>
      <c r="F76" s="204">
        <f>TEL!F$12</f>
        <v>26.475150472914869</v>
      </c>
      <c r="G76" s="204">
        <f>TEL!G$12</f>
        <v>26.304987102321579</v>
      </c>
      <c r="H76" s="204">
        <f>TEL!H$12</f>
        <v>16.485296646603611</v>
      </c>
      <c r="I76" s="204">
        <f>TEL!I$12</f>
        <v>8.6613929492691319</v>
      </c>
      <c r="J76" s="204">
        <f>TEL!J$12</f>
        <v>9.5212381771281152</v>
      </c>
      <c r="K76" s="204">
        <f>TEL!K$12</f>
        <v>13.69595872742906</v>
      </c>
      <c r="L76" s="204">
        <f>TEL!L$12</f>
        <v>13.30352536543422</v>
      </c>
      <c r="M76" s="204">
        <f>TEL!M$12</f>
        <v>10.851160791057611</v>
      </c>
      <c r="N76" s="204">
        <f>TEL!N$12</f>
        <v>8.2795356835769542</v>
      </c>
      <c r="O76" s="204">
        <f>TEL!O$12</f>
        <v>10.12218400687876</v>
      </c>
      <c r="P76" s="204">
        <f>TEL!P$12</f>
        <v>11.97910576096303</v>
      </c>
      <c r="Q76" s="204">
        <f>TEL!Q$12</f>
        <v>7.8606190885640563</v>
      </c>
      <c r="R76" s="204">
        <f>TEL!R$12</f>
        <v>9.8171969045571785</v>
      </c>
      <c r="S76" s="204">
        <f>TEL!S$12</f>
        <v>10.07884780739467</v>
      </c>
      <c r="T76" s="204">
        <f>TEL!T$12</f>
        <v>10.70533104041272</v>
      </c>
      <c r="U76" s="204">
        <f>TEL!U$12</f>
        <v>10.33637145313844</v>
      </c>
      <c r="V76" s="204">
        <f>TEL!V$12</f>
        <v>11.015219260533099</v>
      </c>
      <c r="W76" s="204">
        <f>TEL!W$12</f>
        <v>10.808426483233021</v>
      </c>
      <c r="X76" s="204">
        <f>TEL!X$12</f>
        <v>20.900515907136711</v>
      </c>
      <c r="Y76" s="204">
        <f>TEL!Y$12</f>
        <v>20.403697334479791</v>
      </c>
    </row>
    <row r="77" spans="1:25" ht="12" customHeight="1" x14ac:dyDescent="0.25">
      <c r="A77" s="14" t="s">
        <v>67</v>
      </c>
      <c r="B77" s="204">
        <f>WWP!B$12</f>
        <v>132.99079965606191</v>
      </c>
      <c r="C77" s="204">
        <f>WWP!C$12</f>
        <v>143.85666380051589</v>
      </c>
      <c r="D77" s="204">
        <f>WWP!D$12</f>
        <v>146.48959587274291</v>
      </c>
      <c r="E77" s="204">
        <f>WWP!E$12</f>
        <v>103.532932072227</v>
      </c>
      <c r="F77" s="204">
        <f>WWP!F$12</f>
        <v>122.6357695614789</v>
      </c>
      <c r="G77" s="204">
        <f>WWP!G$12</f>
        <v>147.3790197764402</v>
      </c>
      <c r="H77" s="204">
        <f>WWP!H$12</f>
        <v>144.9667239896819</v>
      </c>
      <c r="I77" s="204">
        <f>WWP!I$12</f>
        <v>128.95511607910569</v>
      </c>
      <c r="J77" s="204">
        <f>WWP!J$12</f>
        <v>116.0758383490972</v>
      </c>
      <c r="K77" s="204">
        <f>WWP!K$12</f>
        <v>117.41057609630271</v>
      </c>
      <c r="L77" s="204">
        <f>WWP!L$12</f>
        <v>131.19535683576959</v>
      </c>
      <c r="M77" s="204">
        <f>WWP!M$12</f>
        <v>123.3486672398968</v>
      </c>
      <c r="N77" s="204">
        <f>WWP!N$12</f>
        <v>127.75322441960451</v>
      </c>
      <c r="O77" s="204">
        <f>WWP!O$12</f>
        <v>128.80111779879621</v>
      </c>
      <c r="P77" s="204">
        <f>WWP!P$12</f>
        <v>140.18271711092001</v>
      </c>
      <c r="Q77" s="204">
        <f>WWP!Q$12</f>
        <v>138.525709372313</v>
      </c>
      <c r="R77" s="204">
        <f>WWP!R$12</f>
        <v>139.26388650042989</v>
      </c>
      <c r="S77" s="204">
        <f>WWP!S$12</f>
        <v>159.07841788478069</v>
      </c>
      <c r="T77" s="204">
        <f>WWP!T$12</f>
        <v>161.83147033533959</v>
      </c>
      <c r="U77" s="204">
        <f>WWP!U$12</f>
        <v>147.18684436801379</v>
      </c>
      <c r="V77" s="204">
        <f>WWP!V$12</f>
        <v>137.6859845227859</v>
      </c>
      <c r="W77" s="204">
        <f>WWP!W$12</f>
        <v>156.12527944969909</v>
      </c>
      <c r="X77" s="204">
        <f>WWP!X$12</f>
        <v>146.37368873602759</v>
      </c>
      <c r="Y77" s="204">
        <f>WWP!Y$12</f>
        <v>133.52553740326741</v>
      </c>
    </row>
    <row r="78" spans="1:25" ht="12" customHeight="1" x14ac:dyDescent="0.25">
      <c r="A78" s="21" t="s">
        <v>68</v>
      </c>
      <c r="B78" s="207">
        <f>OIS!B$12</f>
        <v>265.99079965606199</v>
      </c>
      <c r="C78" s="207">
        <f>OIS!C$12</f>
        <v>259.14711951848659</v>
      </c>
      <c r="D78" s="207">
        <f>OIS!D$12</f>
        <v>272.84866723989683</v>
      </c>
      <c r="E78" s="207">
        <f>OIS!E$12</f>
        <v>281.74110060189162</v>
      </c>
      <c r="F78" s="207">
        <f>OIS!F$12</f>
        <v>290.97497850386941</v>
      </c>
      <c r="G78" s="207">
        <f>OIS!G$12</f>
        <v>296.08159931212441</v>
      </c>
      <c r="H78" s="207">
        <f>OIS!H$12</f>
        <v>301.68710232158151</v>
      </c>
      <c r="I78" s="207">
        <f>OIS!I$12</f>
        <v>311.70644883920869</v>
      </c>
      <c r="J78" s="207">
        <f>OIS!J$12</f>
        <v>292.21668099742038</v>
      </c>
      <c r="K78" s="207">
        <f>OIS!K$12</f>
        <v>255.2595012897676</v>
      </c>
      <c r="L78" s="207">
        <f>OIS!L$12</f>
        <v>241.77214101461749</v>
      </c>
      <c r="M78" s="207">
        <f>OIS!M$12</f>
        <v>221.17704213241629</v>
      </c>
      <c r="N78" s="207">
        <f>OIS!N$12</f>
        <v>232.39785038693</v>
      </c>
      <c r="O78" s="207">
        <f>OIS!O$12</f>
        <v>242.1159931212382</v>
      </c>
      <c r="P78" s="207">
        <f>OIS!P$12</f>
        <v>260.23112639724832</v>
      </c>
      <c r="Q78" s="207">
        <f>OIS!Q$12</f>
        <v>215.46904557179721</v>
      </c>
      <c r="R78" s="207">
        <f>OIS!R$12</f>
        <v>234.53215821152139</v>
      </c>
      <c r="S78" s="207">
        <f>OIS!S$12</f>
        <v>228.38417884780719</v>
      </c>
      <c r="T78" s="207">
        <f>OIS!T$12</f>
        <v>236.60343938091151</v>
      </c>
      <c r="U78" s="207">
        <f>OIS!U$12</f>
        <v>231.29681857265771</v>
      </c>
      <c r="V78" s="207">
        <f>OIS!V$12</f>
        <v>229.4831470335335</v>
      </c>
      <c r="W78" s="207">
        <f>OIS!W$12</f>
        <v>224.78650042992251</v>
      </c>
      <c r="X78" s="207">
        <f>OIS!X$12</f>
        <v>224.22123817712821</v>
      </c>
      <c r="Y78" s="207">
        <f>OIS!Y$12</f>
        <v>223.22983662940689</v>
      </c>
    </row>
    <row r="80" spans="1:25" ht="12" customHeight="1" x14ac:dyDescent="0.25">
      <c r="A80" s="30" t="s">
        <v>81</v>
      </c>
      <c r="B80" s="203"/>
      <c r="C80" s="203"/>
      <c r="D80" s="203"/>
      <c r="E80" s="203"/>
      <c r="F80" s="203"/>
      <c r="G80" s="203"/>
      <c r="H80" s="203"/>
      <c r="I80" s="203"/>
      <c r="J80" s="203"/>
      <c r="K80" s="203"/>
      <c r="L80" s="203"/>
      <c r="M80" s="203"/>
      <c r="N80" s="203"/>
      <c r="O80" s="203"/>
      <c r="P80" s="203"/>
      <c r="Q80" s="203"/>
      <c r="R80" s="203"/>
      <c r="S80" s="203"/>
      <c r="T80" s="203"/>
      <c r="U80" s="203"/>
      <c r="V80" s="203"/>
      <c r="W80" s="203"/>
      <c r="X80" s="203"/>
      <c r="Y80" s="203"/>
    </row>
    <row r="81" spans="1:25" ht="12" customHeight="1" x14ac:dyDescent="0.25">
      <c r="A81" s="31" t="s">
        <v>70</v>
      </c>
      <c r="B81" s="210">
        <v>568.94522785898539</v>
      </c>
      <c r="C81" s="210">
        <v>540.48211521926044</v>
      </c>
      <c r="D81" s="210">
        <v>508.96337059329323</v>
      </c>
      <c r="E81" s="210">
        <v>205.89174548581261</v>
      </c>
      <c r="F81" s="210">
        <v>227.64660361134997</v>
      </c>
      <c r="G81" s="210">
        <v>372.57979363714526</v>
      </c>
      <c r="H81" s="210">
        <v>329.69002579535686</v>
      </c>
      <c r="I81" s="210">
        <v>92.915993121238174</v>
      </c>
      <c r="J81" s="210">
        <v>264.50877042132419</v>
      </c>
      <c r="K81" s="210">
        <v>243.6349957007738</v>
      </c>
      <c r="L81" s="210">
        <v>320.33361994840931</v>
      </c>
      <c r="M81" s="210">
        <v>283.25262252794494</v>
      </c>
      <c r="N81" s="210">
        <v>257.14101461736891</v>
      </c>
      <c r="O81" s="210">
        <v>269.47171109200343</v>
      </c>
      <c r="P81" s="210">
        <v>182.18779019776443</v>
      </c>
      <c r="Q81" s="210">
        <v>189.55554600171965</v>
      </c>
      <c r="R81" s="210">
        <v>239.70309544282026</v>
      </c>
      <c r="S81" s="210">
        <v>214.95073086844366</v>
      </c>
      <c r="T81" s="210">
        <v>207.75030094582974</v>
      </c>
      <c r="U81" s="210">
        <v>209.71083404987098</v>
      </c>
      <c r="V81" s="210">
        <v>200.43594153052447</v>
      </c>
      <c r="W81" s="210">
        <v>347.07196904557179</v>
      </c>
      <c r="X81" s="210">
        <v>197.92149613069648</v>
      </c>
      <c r="Y81" s="210">
        <v>189.05674978503862</v>
      </c>
    </row>
    <row r="82" spans="1:25" ht="12" customHeight="1" x14ac:dyDescent="0.25">
      <c r="A82" s="24" t="s">
        <v>28</v>
      </c>
      <c r="B82" s="213">
        <v>0</v>
      </c>
      <c r="C82" s="213">
        <v>0</v>
      </c>
      <c r="D82" s="213">
        <v>0</v>
      </c>
      <c r="E82" s="213">
        <v>0</v>
      </c>
      <c r="F82" s="213">
        <v>0</v>
      </c>
      <c r="G82" s="213">
        <v>0</v>
      </c>
      <c r="H82" s="213">
        <v>0</v>
      </c>
      <c r="I82" s="213">
        <v>0</v>
      </c>
      <c r="J82" s="213">
        <v>0</v>
      </c>
      <c r="K82" s="213">
        <v>0</v>
      </c>
      <c r="L82" s="213">
        <v>0</v>
      </c>
      <c r="M82" s="213">
        <v>0</v>
      </c>
      <c r="N82" s="213">
        <v>0</v>
      </c>
      <c r="O82" s="213">
        <v>0</v>
      </c>
      <c r="P82" s="213">
        <v>0</v>
      </c>
      <c r="Q82" s="213">
        <v>0</v>
      </c>
      <c r="R82" s="213">
        <v>0</v>
      </c>
      <c r="S82" s="213">
        <v>0</v>
      </c>
      <c r="T82" s="213">
        <v>0</v>
      </c>
      <c r="U82" s="213">
        <v>0</v>
      </c>
      <c r="V82" s="213">
        <v>0</v>
      </c>
      <c r="W82" s="213">
        <v>0</v>
      </c>
      <c r="X82" s="213">
        <v>0</v>
      </c>
      <c r="Y82" s="213">
        <v>0</v>
      </c>
    </row>
    <row r="83" spans="1:25" ht="12" customHeight="1" x14ac:dyDescent="0.25">
      <c r="A83" s="14" t="s">
        <v>29</v>
      </c>
      <c r="B83" s="204">
        <v>186.22811693895096</v>
      </c>
      <c r="C83" s="204">
        <v>89.149355116079093</v>
      </c>
      <c r="D83" s="204">
        <v>157.41564918314705</v>
      </c>
      <c r="E83" s="204">
        <v>205.76276870163375</v>
      </c>
      <c r="F83" s="204">
        <v>227.64660361134997</v>
      </c>
      <c r="G83" s="204">
        <v>372.57979363714526</v>
      </c>
      <c r="H83" s="204">
        <v>329.69002579535686</v>
      </c>
      <c r="I83" s="204">
        <v>92.915993121238174</v>
      </c>
      <c r="J83" s="204">
        <v>264.50877042132419</v>
      </c>
      <c r="K83" s="204">
        <v>243.6349957007738</v>
      </c>
      <c r="L83" s="204">
        <v>320.33361994840931</v>
      </c>
      <c r="M83" s="204">
        <v>283.25262252794494</v>
      </c>
      <c r="N83" s="204">
        <v>257.14101461736891</v>
      </c>
      <c r="O83" s="204">
        <v>269.47171109200343</v>
      </c>
      <c r="P83" s="204">
        <v>182.18779019776443</v>
      </c>
      <c r="Q83" s="204">
        <v>189.55554600171965</v>
      </c>
      <c r="R83" s="204">
        <v>239.70309544282026</v>
      </c>
      <c r="S83" s="204">
        <v>214.95073086844366</v>
      </c>
      <c r="T83" s="204">
        <v>207.75030094582974</v>
      </c>
      <c r="U83" s="204">
        <v>209.71083404987098</v>
      </c>
      <c r="V83" s="204">
        <v>200.43594153052447</v>
      </c>
      <c r="W83" s="204">
        <v>347.07196904557179</v>
      </c>
      <c r="X83" s="204">
        <v>197.92149613069648</v>
      </c>
      <c r="Y83" s="204">
        <v>189.05674978503862</v>
      </c>
    </row>
    <row r="84" spans="1:25" ht="12" customHeight="1" x14ac:dyDescent="0.25">
      <c r="A84" s="18" t="s">
        <v>30</v>
      </c>
      <c r="B84" s="204">
        <v>0</v>
      </c>
      <c r="C84" s="204">
        <v>0</v>
      </c>
      <c r="D84" s="204">
        <v>0</v>
      </c>
      <c r="E84" s="204">
        <v>0</v>
      </c>
      <c r="F84" s="204">
        <v>0</v>
      </c>
      <c r="G84" s="204">
        <v>0</v>
      </c>
      <c r="H84" s="204">
        <v>0</v>
      </c>
      <c r="I84" s="204">
        <v>0</v>
      </c>
      <c r="J84" s="204">
        <v>0</v>
      </c>
      <c r="K84" s="204">
        <v>0</v>
      </c>
      <c r="L84" s="204">
        <v>0</v>
      </c>
      <c r="M84" s="204">
        <v>0</v>
      </c>
      <c r="N84" s="204">
        <v>0</v>
      </c>
      <c r="O84" s="204">
        <v>0</v>
      </c>
      <c r="P84" s="204">
        <v>0</v>
      </c>
      <c r="Q84" s="204">
        <v>0</v>
      </c>
      <c r="R84" s="204">
        <v>0</v>
      </c>
      <c r="S84" s="204">
        <v>0</v>
      </c>
      <c r="T84" s="204">
        <v>0</v>
      </c>
      <c r="U84" s="204">
        <v>0</v>
      </c>
      <c r="V84" s="204">
        <v>0</v>
      </c>
      <c r="W84" s="204">
        <v>0</v>
      </c>
      <c r="X84" s="204">
        <v>0</v>
      </c>
      <c r="Y84" s="204">
        <v>0</v>
      </c>
    </row>
    <row r="85" spans="1:25" ht="12" customHeight="1" x14ac:dyDescent="0.25">
      <c r="A85" s="18" t="s">
        <v>31</v>
      </c>
      <c r="B85" s="204">
        <v>0</v>
      </c>
      <c r="C85" s="204">
        <v>0</v>
      </c>
      <c r="D85" s="204">
        <v>0</v>
      </c>
      <c r="E85" s="204">
        <v>0</v>
      </c>
      <c r="F85" s="204">
        <v>0</v>
      </c>
      <c r="G85" s="204">
        <v>0</v>
      </c>
      <c r="H85" s="204">
        <v>0</v>
      </c>
      <c r="I85" s="204">
        <v>0</v>
      </c>
      <c r="J85" s="204">
        <v>0</v>
      </c>
      <c r="K85" s="204">
        <v>0</v>
      </c>
      <c r="L85" s="204">
        <v>0</v>
      </c>
      <c r="M85" s="204">
        <v>0</v>
      </c>
      <c r="N85" s="204">
        <v>0</v>
      </c>
      <c r="O85" s="204">
        <v>0</v>
      </c>
      <c r="P85" s="204">
        <v>0</v>
      </c>
      <c r="Q85" s="204">
        <v>0</v>
      </c>
      <c r="R85" s="204">
        <v>0</v>
      </c>
      <c r="S85" s="204">
        <v>0</v>
      </c>
      <c r="T85" s="204">
        <v>0</v>
      </c>
      <c r="U85" s="204">
        <v>0</v>
      </c>
      <c r="V85" s="204">
        <v>0</v>
      </c>
      <c r="W85" s="204">
        <v>0</v>
      </c>
      <c r="X85" s="204">
        <v>0</v>
      </c>
      <c r="Y85" s="204">
        <v>0</v>
      </c>
    </row>
    <row r="86" spans="1:25" ht="12" customHeight="1" x14ac:dyDescent="0.25">
      <c r="A86" s="18" t="s">
        <v>82</v>
      </c>
      <c r="B86" s="204">
        <v>0</v>
      </c>
      <c r="C86" s="204">
        <v>0</v>
      </c>
      <c r="D86" s="204">
        <v>0</v>
      </c>
      <c r="E86" s="204">
        <v>0</v>
      </c>
      <c r="F86" s="204">
        <v>0</v>
      </c>
      <c r="G86" s="204">
        <v>0</v>
      </c>
      <c r="H86" s="204">
        <v>0</v>
      </c>
      <c r="I86" s="204">
        <v>0</v>
      </c>
      <c r="J86" s="204">
        <v>0</v>
      </c>
      <c r="K86" s="204">
        <v>0</v>
      </c>
      <c r="L86" s="204">
        <v>0</v>
      </c>
      <c r="M86" s="204">
        <v>0</v>
      </c>
      <c r="N86" s="204">
        <v>0</v>
      </c>
      <c r="O86" s="204">
        <v>0</v>
      </c>
      <c r="P86" s="204">
        <v>0</v>
      </c>
      <c r="Q86" s="204">
        <v>0</v>
      </c>
      <c r="R86" s="204">
        <v>0</v>
      </c>
      <c r="S86" s="204">
        <v>0</v>
      </c>
      <c r="T86" s="204">
        <v>0</v>
      </c>
      <c r="U86" s="204">
        <v>0</v>
      </c>
      <c r="V86" s="204">
        <v>0</v>
      </c>
      <c r="W86" s="204">
        <v>0</v>
      </c>
      <c r="X86" s="204">
        <v>0</v>
      </c>
      <c r="Y86" s="204">
        <v>0</v>
      </c>
    </row>
    <row r="87" spans="1:25" ht="12" customHeight="1" x14ac:dyDescent="0.25">
      <c r="A87" s="18" t="s">
        <v>32</v>
      </c>
      <c r="B87" s="204">
        <v>0</v>
      </c>
      <c r="C87" s="204">
        <v>0</v>
      </c>
      <c r="D87" s="204">
        <v>0</v>
      </c>
      <c r="E87" s="204">
        <v>0</v>
      </c>
      <c r="F87" s="204">
        <v>0</v>
      </c>
      <c r="G87" s="204">
        <v>0</v>
      </c>
      <c r="H87" s="204">
        <v>0</v>
      </c>
      <c r="I87" s="204">
        <v>0</v>
      </c>
      <c r="J87" s="204">
        <v>0</v>
      </c>
      <c r="K87" s="204">
        <v>0</v>
      </c>
      <c r="L87" s="204">
        <v>0</v>
      </c>
      <c r="M87" s="204">
        <v>0</v>
      </c>
      <c r="N87" s="204">
        <v>0</v>
      </c>
      <c r="O87" s="204">
        <v>0</v>
      </c>
      <c r="P87" s="204">
        <v>0</v>
      </c>
      <c r="Q87" s="204">
        <v>0</v>
      </c>
      <c r="R87" s="204">
        <v>0</v>
      </c>
      <c r="S87" s="204">
        <v>0</v>
      </c>
      <c r="T87" s="204">
        <v>0</v>
      </c>
      <c r="U87" s="204">
        <v>0</v>
      </c>
      <c r="V87" s="204">
        <v>0</v>
      </c>
      <c r="W87" s="204">
        <v>0</v>
      </c>
      <c r="X87" s="204">
        <v>0</v>
      </c>
      <c r="Y87" s="204">
        <v>0</v>
      </c>
    </row>
    <row r="88" spans="1:25" ht="12" customHeight="1" x14ac:dyDescent="0.25">
      <c r="A88" s="18" t="s">
        <v>33</v>
      </c>
      <c r="B88" s="204">
        <f t="shared" ref="B88:Y88" si="5">IF(ABS(B83-B84-B85-B86-B87-B89)&lt;0.0000001,0,B83-B84-B85-B86-B87-B89)</f>
        <v>186.22811693895096</v>
      </c>
      <c r="C88" s="204">
        <f t="shared" si="5"/>
        <v>89.149355116079093</v>
      </c>
      <c r="D88" s="204">
        <f t="shared" si="5"/>
        <v>157.41564918314705</v>
      </c>
      <c r="E88" s="204">
        <f t="shared" si="5"/>
        <v>205.76276870163375</v>
      </c>
      <c r="F88" s="204">
        <f t="shared" si="5"/>
        <v>227.64660361134997</v>
      </c>
      <c r="G88" s="204">
        <f t="shared" si="5"/>
        <v>372.57979363714526</v>
      </c>
      <c r="H88" s="204">
        <f t="shared" si="5"/>
        <v>329.69002579535686</v>
      </c>
      <c r="I88" s="204">
        <f t="shared" si="5"/>
        <v>92.915993121238174</v>
      </c>
      <c r="J88" s="204">
        <f t="shared" si="5"/>
        <v>264.50877042132419</v>
      </c>
      <c r="K88" s="204">
        <f t="shared" si="5"/>
        <v>243.6349957007738</v>
      </c>
      <c r="L88" s="204">
        <f t="shared" si="5"/>
        <v>320.33361994840931</v>
      </c>
      <c r="M88" s="204">
        <f t="shared" si="5"/>
        <v>283.25262252794494</v>
      </c>
      <c r="N88" s="204">
        <f t="shared" si="5"/>
        <v>257.14101461736891</v>
      </c>
      <c r="O88" s="204">
        <f t="shared" si="5"/>
        <v>269.47171109200343</v>
      </c>
      <c r="P88" s="204">
        <f t="shared" si="5"/>
        <v>182.18779019776443</v>
      </c>
      <c r="Q88" s="204">
        <f t="shared" si="5"/>
        <v>189.55554600171965</v>
      </c>
      <c r="R88" s="204">
        <f t="shared" si="5"/>
        <v>239.70309544282026</v>
      </c>
      <c r="S88" s="204">
        <f t="shared" si="5"/>
        <v>214.95073086844366</v>
      </c>
      <c r="T88" s="204">
        <f t="shared" si="5"/>
        <v>207.75030094582974</v>
      </c>
      <c r="U88" s="204">
        <f t="shared" si="5"/>
        <v>209.71083404987098</v>
      </c>
      <c r="V88" s="204">
        <f t="shared" si="5"/>
        <v>200.43594153052447</v>
      </c>
      <c r="W88" s="204">
        <f t="shared" si="5"/>
        <v>347.07196904557179</v>
      </c>
      <c r="X88" s="204">
        <f t="shared" si="5"/>
        <v>197.92149613069648</v>
      </c>
      <c r="Y88" s="204">
        <f t="shared" si="5"/>
        <v>189.05674978503862</v>
      </c>
    </row>
    <row r="89" spans="1:25" ht="12" customHeight="1" x14ac:dyDescent="0.25">
      <c r="A89" s="18" t="s">
        <v>83</v>
      </c>
      <c r="B89" s="204">
        <v>0</v>
      </c>
      <c r="C89" s="204">
        <v>0</v>
      </c>
      <c r="D89" s="204">
        <v>0</v>
      </c>
      <c r="E89" s="204">
        <v>0</v>
      </c>
      <c r="F89" s="204">
        <v>0</v>
      </c>
      <c r="G89" s="204">
        <v>0</v>
      </c>
      <c r="H89" s="204">
        <v>0</v>
      </c>
      <c r="I89" s="204">
        <v>0</v>
      </c>
      <c r="J89" s="204">
        <v>0</v>
      </c>
      <c r="K89" s="204">
        <v>0</v>
      </c>
      <c r="L89" s="204">
        <v>0</v>
      </c>
      <c r="M89" s="204">
        <v>0</v>
      </c>
      <c r="N89" s="204">
        <v>0</v>
      </c>
      <c r="O89" s="204">
        <v>0</v>
      </c>
      <c r="P89" s="204">
        <v>0</v>
      </c>
      <c r="Q89" s="204">
        <v>0</v>
      </c>
      <c r="R89" s="204">
        <v>0</v>
      </c>
      <c r="S89" s="204">
        <v>0</v>
      </c>
      <c r="T89" s="204">
        <v>0</v>
      </c>
      <c r="U89" s="204">
        <v>0</v>
      </c>
      <c r="V89" s="204">
        <v>0</v>
      </c>
      <c r="W89" s="204">
        <v>0</v>
      </c>
      <c r="X89" s="204">
        <v>0</v>
      </c>
      <c r="Y89" s="204">
        <v>0</v>
      </c>
    </row>
    <row r="90" spans="1:25" ht="12" customHeight="1" x14ac:dyDescent="0.25">
      <c r="A90" s="14" t="s">
        <v>34</v>
      </c>
      <c r="B90" s="204">
        <v>382.71711092003437</v>
      </c>
      <c r="C90" s="204">
        <v>451.33276010318139</v>
      </c>
      <c r="D90" s="204">
        <v>351.54772141014621</v>
      </c>
      <c r="E90" s="204">
        <v>0.12897678417884781</v>
      </c>
      <c r="F90" s="204">
        <v>0</v>
      </c>
      <c r="G90" s="204">
        <v>0</v>
      </c>
      <c r="H90" s="204">
        <v>0</v>
      </c>
      <c r="I90" s="204">
        <v>0</v>
      </c>
      <c r="J90" s="204">
        <v>0</v>
      </c>
      <c r="K90" s="204">
        <v>0</v>
      </c>
      <c r="L90" s="204">
        <v>0</v>
      </c>
      <c r="M90" s="204">
        <v>0</v>
      </c>
      <c r="N90" s="204">
        <v>0</v>
      </c>
      <c r="O90" s="204">
        <v>0</v>
      </c>
      <c r="P90" s="204">
        <v>0</v>
      </c>
      <c r="Q90" s="204">
        <v>0</v>
      </c>
      <c r="R90" s="204">
        <v>0</v>
      </c>
      <c r="S90" s="204">
        <v>0</v>
      </c>
      <c r="T90" s="204">
        <v>0</v>
      </c>
      <c r="U90" s="204">
        <v>0</v>
      </c>
      <c r="V90" s="204">
        <v>0</v>
      </c>
      <c r="W90" s="204">
        <v>0</v>
      </c>
      <c r="X90" s="204">
        <v>0</v>
      </c>
      <c r="Y90" s="204">
        <v>0</v>
      </c>
    </row>
    <row r="91" spans="1:25" ht="12" customHeight="1" x14ac:dyDescent="0.25">
      <c r="A91" s="18" t="s">
        <v>73</v>
      </c>
      <c r="B91" s="204">
        <v>382.71711092003437</v>
      </c>
      <c r="C91" s="204">
        <v>451.33276010318139</v>
      </c>
      <c r="D91" s="204">
        <v>351.54772141014621</v>
      </c>
      <c r="E91" s="204">
        <v>0.12897678417884781</v>
      </c>
      <c r="F91" s="204">
        <v>0</v>
      </c>
      <c r="G91" s="204">
        <v>0</v>
      </c>
      <c r="H91" s="204">
        <v>0</v>
      </c>
      <c r="I91" s="204">
        <v>0</v>
      </c>
      <c r="J91" s="204">
        <v>0</v>
      </c>
      <c r="K91" s="204">
        <v>0</v>
      </c>
      <c r="L91" s="204">
        <v>0</v>
      </c>
      <c r="M91" s="204">
        <v>0</v>
      </c>
      <c r="N91" s="204">
        <v>0</v>
      </c>
      <c r="O91" s="204">
        <v>0</v>
      </c>
      <c r="P91" s="204">
        <v>0</v>
      </c>
      <c r="Q91" s="204">
        <v>0</v>
      </c>
      <c r="R91" s="204">
        <v>0</v>
      </c>
      <c r="S91" s="204">
        <v>0</v>
      </c>
      <c r="T91" s="204">
        <v>0</v>
      </c>
      <c r="U91" s="204">
        <v>0</v>
      </c>
      <c r="V91" s="204">
        <v>0</v>
      </c>
      <c r="W91" s="204">
        <v>0</v>
      </c>
      <c r="X91" s="204">
        <v>0</v>
      </c>
      <c r="Y91" s="204">
        <v>0</v>
      </c>
    </row>
    <row r="92" spans="1:25" ht="12" customHeight="1" x14ac:dyDescent="0.25">
      <c r="A92" s="18" t="s">
        <v>36</v>
      </c>
      <c r="B92" s="204">
        <v>0</v>
      </c>
      <c r="C92" s="204">
        <v>0</v>
      </c>
      <c r="D92" s="204">
        <v>0</v>
      </c>
      <c r="E92" s="204">
        <v>0</v>
      </c>
      <c r="F92" s="204">
        <v>0</v>
      </c>
      <c r="G92" s="204">
        <v>0</v>
      </c>
      <c r="H92" s="204">
        <v>0</v>
      </c>
      <c r="I92" s="204">
        <v>0</v>
      </c>
      <c r="J92" s="204">
        <v>0</v>
      </c>
      <c r="K92" s="204">
        <v>0</v>
      </c>
      <c r="L92" s="204">
        <v>0</v>
      </c>
      <c r="M92" s="204">
        <v>0</v>
      </c>
      <c r="N92" s="204">
        <v>0</v>
      </c>
      <c r="O92" s="204">
        <v>0</v>
      </c>
      <c r="P92" s="204">
        <v>0</v>
      </c>
      <c r="Q92" s="204">
        <v>0</v>
      </c>
      <c r="R92" s="204">
        <v>0</v>
      </c>
      <c r="S92" s="204">
        <v>0</v>
      </c>
      <c r="T92" s="204">
        <v>0</v>
      </c>
      <c r="U92" s="204">
        <v>0</v>
      </c>
      <c r="V92" s="204">
        <v>0</v>
      </c>
      <c r="W92" s="204">
        <v>0</v>
      </c>
      <c r="X92" s="204">
        <v>0</v>
      </c>
      <c r="Y92" s="204">
        <v>0</v>
      </c>
    </row>
    <row r="93" spans="1:25" ht="12" customHeight="1" x14ac:dyDescent="0.25">
      <c r="A93" s="14" t="s">
        <v>37</v>
      </c>
      <c r="B93" s="204">
        <v>0</v>
      </c>
      <c r="C93" s="204">
        <v>0</v>
      </c>
      <c r="D93" s="204">
        <v>0</v>
      </c>
      <c r="E93" s="204">
        <v>0</v>
      </c>
      <c r="F93" s="204">
        <v>0</v>
      </c>
      <c r="G93" s="204">
        <v>0</v>
      </c>
      <c r="H93" s="204">
        <v>0</v>
      </c>
      <c r="I93" s="204">
        <v>0</v>
      </c>
      <c r="J93" s="204">
        <v>0</v>
      </c>
      <c r="K93" s="204">
        <v>0</v>
      </c>
      <c r="L93" s="204">
        <v>0</v>
      </c>
      <c r="M93" s="204">
        <v>0</v>
      </c>
      <c r="N93" s="204">
        <v>0</v>
      </c>
      <c r="O93" s="204">
        <v>0</v>
      </c>
      <c r="P93" s="204">
        <v>0</v>
      </c>
      <c r="Q93" s="204">
        <v>0</v>
      </c>
      <c r="R93" s="204">
        <v>0</v>
      </c>
      <c r="S93" s="204">
        <v>0</v>
      </c>
      <c r="T93" s="204">
        <v>0</v>
      </c>
      <c r="U93" s="204">
        <v>0</v>
      </c>
      <c r="V93" s="204">
        <v>0</v>
      </c>
      <c r="W93" s="204">
        <v>0</v>
      </c>
      <c r="X93" s="204">
        <v>0</v>
      </c>
      <c r="Y93" s="204">
        <v>0</v>
      </c>
    </row>
    <row r="94" spans="1:25" ht="12" customHeight="1" x14ac:dyDescent="0.25">
      <c r="A94" s="31" t="s">
        <v>79</v>
      </c>
      <c r="B94" s="210">
        <f t="shared" ref="B94:Y94" si="6">SUM(B95:B96)</f>
        <v>568.94522785898539</v>
      </c>
      <c r="C94" s="210">
        <f t="shared" si="6"/>
        <v>540.48211521926044</v>
      </c>
      <c r="D94" s="210">
        <f t="shared" si="6"/>
        <v>508.96337059329323</v>
      </c>
      <c r="E94" s="210">
        <f t="shared" si="6"/>
        <v>205.89174548581261</v>
      </c>
      <c r="F94" s="210">
        <f t="shared" si="6"/>
        <v>227.64660361134997</v>
      </c>
      <c r="G94" s="210">
        <f t="shared" si="6"/>
        <v>372.57979363714526</v>
      </c>
      <c r="H94" s="210">
        <f t="shared" si="6"/>
        <v>329.69002579535686</v>
      </c>
      <c r="I94" s="210">
        <f t="shared" si="6"/>
        <v>92.915993121238174</v>
      </c>
      <c r="J94" s="210">
        <f t="shared" si="6"/>
        <v>264.50877042132419</v>
      </c>
      <c r="K94" s="210">
        <f t="shared" si="6"/>
        <v>243.6349957007738</v>
      </c>
      <c r="L94" s="210">
        <f t="shared" si="6"/>
        <v>320.33361994840931</v>
      </c>
      <c r="M94" s="210">
        <f t="shared" si="6"/>
        <v>283.25262252794494</v>
      </c>
      <c r="N94" s="210">
        <f t="shared" si="6"/>
        <v>257.14101461736891</v>
      </c>
      <c r="O94" s="210">
        <f t="shared" si="6"/>
        <v>269.47171109200343</v>
      </c>
      <c r="P94" s="210">
        <f t="shared" si="6"/>
        <v>182.18779019776443</v>
      </c>
      <c r="Q94" s="210">
        <f t="shared" si="6"/>
        <v>189.55554600171965</v>
      </c>
      <c r="R94" s="210">
        <f t="shared" si="6"/>
        <v>239.70309544282026</v>
      </c>
      <c r="S94" s="210">
        <f t="shared" si="6"/>
        <v>214.95073086844366</v>
      </c>
      <c r="T94" s="210">
        <f t="shared" si="6"/>
        <v>207.75030094582974</v>
      </c>
      <c r="U94" s="210">
        <f t="shared" si="6"/>
        <v>209.71083404987098</v>
      </c>
      <c r="V94" s="210">
        <f t="shared" si="6"/>
        <v>200.43594153052447</v>
      </c>
      <c r="W94" s="210">
        <f t="shared" si="6"/>
        <v>347.07196904557179</v>
      </c>
      <c r="X94" s="210">
        <f t="shared" si="6"/>
        <v>197.92149613069648</v>
      </c>
      <c r="Y94" s="210">
        <f t="shared" si="6"/>
        <v>189.05674978503862</v>
      </c>
    </row>
    <row r="95" spans="1:25" ht="12" customHeight="1" x14ac:dyDescent="0.25">
      <c r="A95" s="24" t="s">
        <v>48</v>
      </c>
      <c r="B95" s="213">
        <f>CHI!B58</f>
        <v>0</v>
      </c>
      <c r="C95" s="213">
        <f>CHI!C58</f>
        <v>0</v>
      </c>
      <c r="D95" s="213">
        <f>CHI!D58</f>
        <v>0</v>
      </c>
      <c r="E95" s="213">
        <f>CHI!E58</f>
        <v>0</v>
      </c>
      <c r="F95" s="213">
        <f>CHI!F58</f>
        <v>0</v>
      </c>
      <c r="G95" s="213">
        <f>CHI!G58</f>
        <v>0</v>
      </c>
      <c r="H95" s="213">
        <f>CHI!H58</f>
        <v>0</v>
      </c>
      <c r="I95" s="213">
        <f>CHI!I58</f>
        <v>0</v>
      </c>
      <c r="J95" s="213">
        <f>CHI!J58</f>
        <v>0</v>
      </c>
      <c r="K95" s="213">
        <f>CHI!K58</f>
        <v>0</v>
      </c>
      <c r="L95" s="213">
        <f>CHI!L58</f>
        <v>0</v>
      </c>
      <c r="M95" s="213">
        <f>CHI!M58</f>
        <v>0</v>
      </c>
      <c r="N95" s="213">
        <f>CHI!N58</f>
        <v>0</v>
      </c>
      <c r="O95" s="213">
        <f>CHI!O58</f>
        <v>0</v>
      </c>
      <c r="P95" s="213">
        <f>CHI!P58</f>
        <v>0</v>
      </c>
      <c r="Q95" s="213">
        <f>CHI!Q58</f>
        <v>0</v>
      </c>
      <c r="R95" s="213">
        <f>CHI!R58</f>
        <v>0</v>
      </c>
      <c r="S95" s="213">
        <f>CHI!S58</f>
        <v>0</v>
      </c>
      <c r="T95" s="213">
        <f>CHI!T58</f>
        <v>0</v>
      </c>
      <c r="U95" s="213">
        <f>CHI!U58</f>
        <v>0</v>
      </c>
      <c r="V95" s="213">
        <f>CHI!V58</f>
        <v>0</v>
      </c>
      <c r="W95" s="213">
        <f>CHI!W58</f>
        <v>0</v>
      </c>
      <c r="X95" s="213">
        <f>CHI!X58</f>
        <v>0</v>
      </c>
      <c r="Y95" s="213">
        <f>CHI!Y58</f>
        <v>0</v>
      </c>
    </row>
    <row r="96" spans="1:25" ht="12" customHeight="1" x14ac:dyDescent="0.25">
      <c r="A96" s="21" t="s">
        <v>27</v>
      </c>
      <c r="B96" s="207">
        <v>568.94522785898539</v>
      </c>
      <c r="C96" s="207">
        <v>540.48211521926044</v>
      </c>
      <c r="D96" s="207">
        <v>508.96337059329323</v>
      </c>
      <c r="E96" s="207">
        <v>205.89174548581261</v>
      </c>
      <c r="F96" s="207">
        <v>227.64660361134997</v>
      </c>
      <c r="G96" s="207">
        <v>372.57979363714526</v>
      </c>
      <c r="H96" s="207">
        <v>329.69002579535686</v>
      </c>
      <c r="I96" s="207">
        <v>92.915993121238174</v>
      </c>
      <c r="J96" s="207">
        <v>264.50877042132419</v>
      </c>
      <c r="K96" s="207">
        <v>243.6349957007738</v>
      </c>
      <c r="L96" s="207">
        <v>320.33361994840931</v>
      </c>
      <c r="M96" s="207">
        <v>283.25262252794494</v>
      </c>
      <c r="N96" s="207">
        <v>257.14101461736891</v>
      </c>
      <c r="O96" s="207">
        <v>269.47171109200343</v>
      </c>
      <c r="P96" s="207">
        <v>182.18779019776443</v>
      </c>
      <c r="Q96" s="207">
        <v>189.55554600171965</v>
      </c>
      <c r="R96" s="207">
        <v>239.70309544282026</v>
      </c>
      <c r="S96" s="207">
        <v>214.95073086844366</v>
      </c>
      <c r="T96" s="207">
        <v>207.75030094582974</v>
      </c>
      <c r="U96" s="207">
        <v>209.71083404987098</v>
      </c>
      <c r="V96" s="207">
        <v>200.43594153052447</v>
      </c>
      <c r="W96" s="207">
        <v>347.07196904557179</v>
      </c>
      <c r="X96" s="207">
        <v>197.92149613069648</v>
      </c>
      <c r="Y96" s="207">
        <v>189.05674978503862</v>
      </c>
    </row>
    <row r="98" spans="1:25" ht="12" customHeight="1" x14ac:dyDescent="0.25">
      <c r="A98" s="30" t="s">
        <v>84</v>
      </c>
      <c r="B98" s="203">
        <f t="shared" ref="B98:Y98" si="7">SUM(B99,B102,B108,B112,B116,B120:B126)</f>
        <v>8220.3251966636944</v>
      </c>
      <c r="C98" s="203">
        <f t="shared" si="7"/>
        <v>8419.3803107487875</v>
      </c>
      <c r="D98" s="203">
        <f t="shared" si="7"/>
        <v>7836.0620467558547</v>
      </c>
      <c r="E98" s="203">
        <f t="shared" si="7"/>
        <v>7454.2369801932655</v>
      </c>
      <c r="F98" s="203">
        <f t="shared" si="7"/>
        <v>7691.4877289512442</v>
      </c>
      <c r="G98" s="203">
        <f t="shared" si="7"/>
        <v>7973.0835894433494</v>
      </c>
      <c r="H98" s="203">
        <f t="shared" si="7"/>
        <v>7887.2784148253304</v>
      </c>
      <c r="I98" s="203">
        <f t="shared" si="7"/>
        <v>7503.0952433039784</v>
      </c>
      <c r="J98" s="203">
        <f t="shared" si="7"/>
        <v>7017.2518154546869</v>
      </c>
      <c r="K98" s="203">
        <f t="shared" si="7"/>
        <v>5055.5810465177556</v>
      </c>
      <c r="L98" s="203">
        <f t="shared" si="7"/>
        <v>4945.6709899972175</v>
      </c>
      <c r="M98" s="203">
        <f t="shared" si="7"/>
        <v>4434.9068406261131</v>
      </c>
      <c r="N98" s="203">
        <f t="shared" si="7"/>
        <v>4698.9963009266039</v>
      </c>
      <c r="O98" s="203">
        <f t="shared" si="7"/>
        <v>4827.0404282372565</v>
      </c>
      <c r="P98" s="203">
        <f t="shared" si="7"/>
        <v>5398.4320007888819</v>
      </c>
      <c r="Q98" s="203">
        <f t="shared" si="7"/>
        <v>5556.2178517860539</v>
      </c>
      <c r="R98" s="203">
        <f t="shared" si="7"/>
        <v>5843.4971985024031</v>
      </c>
      <c r="S98" s="203">
        <f t="shared" si="7"/>
        <v>6102.9463732341419</v>
      </c>
      <c r="T98" s="203">
        <f t="shared" si="7"/>
        <v>6381.7738983246945</v>
      </c>
      <c r="U98" s="203">
        <f t="shared" si="7"/>
        <v>6273.7881278926097</v>
      </c>
      <c r="V98" s="203">
        <f t="shared" si="7"/>
        <v>6139.6563866497927</v>
      </c>
      <c r="W98" s="203">
        <f t="shared" si="7"/>
        <v>6514.9317256643271</v>
      </c>
      <c r="X98" s="203">
        <f t="shared" si="7"/>
        <v>6019.2903459022618</v>
      </c>
      <c r="Y98" s="203">
        <f t="shared" si="7"/>
        <v>5790.9926325997621</v>
      </c>
    </row>
    <row r="99" spans="1:25" ht="12" customHeight="1" x14ac:dyDescent="0.25">
      <c r="A99" s="25" t="s">
        <v>14</v>
      </c>
      <c r="B99" s="209">
        <f>ISI!B$54</f>
        <v>73.545459838992386</v>
      </c>
      <c r="C99" s="209">
        <f>ISI!C$54</f>
        <v>41.547969838434938</v>
      </c>
      <c r="D99" s="209">
        <f>ISI!D$54</f>
        <v>0</v>
      </c>
      <c r="E99" s="209">
        <f>ISI!E$54</f>
        <v>0</v>
      </c>
      <c r="F99" s="209">
        <f>ISI!F$54</f>
        <v>0</v>
      </c>
      <c r="G99" s="209">
        <f>ISI!G$54</f>
        <v>0</v>
      </c>
      <c r="H99" s="209">
        <f>ISI!H$54</f>
        <v>0</v>
      </c>
      <c r="I99" s="209">
        <f>ISI!I$54</f>
        <v>0</v>
      </c>
      <c r="J99" s="209">
        <f>ISI!J$54</f>
        <v>0</v>
      </c>
      <c r="K99" s="209">
        <f>ISI!K$54</f>
        <v>0</v>
      </c>
      <c r="L99" s="209">
        <f>ISI!L$54</f>
        <v>0</v>
      </c>
      <c r="M99" s="209">
        <f>ISI!M$54</f>
        <v>0</v>
      </c>
      <c r="N99" s="209">
        <f>ISI!N$54</f>
        <v>0</v>
      </c>
      <c r="O99" s="209">
        <f>ISI!O$54</f>
        <v>0</v>
      </c>
      <c r="P99" s="209">
        <f>ISI!P$54</f>
        <v>0</v>
      </c>
      <c r="Q99" s="209">
        <f>ISI!Q$54</f>
        <v>0</v>
      </c>
      <c r="R99" s="209">
        <f>ISI!R$54</f>
        <v>0</v>
      </c>
      <c r="S99" s="209">
        <f>ISI!S$54</f>
        <v>0</v>
      </c>
      <c r="T99" s="209">
        <f>ISI!T$54</f>
        <v>0</v>
      </c>
      <c r="U99" s="209">
        <f>ISI!U$54</f>
        <v>0</v>
      </c>
      <c r="V99" s="209">
        <f>ISI!V$54</f>
        <v>0</v>
      </c>
      <c r="W99" s="209">
        <f>ISI!W$54</f>
        <v>0</v>
      </c>
      <c r="X99" s="209">
        <f>ISI!X$54</f>
        <v>0</v>
      </c>
      <c r="Y99" s="209">
        <f>ISI!Y$54</f>
        <v>0</v>
      </c>
    </row>
    <row r="100" spans="1:25" ht="12" customHeight="1" x14ac:dyDescent="0.25">
      <c r="A100" s="14" t="s">
        <v>43</v>
      </c>
      <c r="B100" s="204">
        <f>ISI!B$55</f>
        <v>0</v>
      </c>
      <c r="C100" s="204">
        <f>ISI!C$55</f>
        <v>0</v>
      </c>
      <c r="D100" s="204">
        <f>ISI!D$55</f>
        <v>0</v>
      </c>
      <c r="E100" s="204">
        <f>ISI!E$55</f>
        <v>0</v>
      </c>
      <c r="F100" s="204">
        <f>ISI!F$55</f>
        <v>0</v>
      </c>
      <c r="G100" s="204">
        <f>ISI!G$55</f>
        <v>0</v>
      </c>
      <c r="H100" s="204">
        <f>ISI!H$55</f>
        <v>0</v>
      </c>
      <c r="I100" s="204">
        <f>ISI!I$55</f>
        <v>0</v>
      </c>
      <c r="J100" s="204">
        <f>ISI!J$55</f>
        <v>0</v>
      </c>
      <c r="K100" s="204">
        <f>ISI!K$55</f>
        <v>0</v>
      </c>
      <c r="L100" s="204">
        <f>ISI!L$55</f>
        <v>0</v>
      </c>
      <c r="M100" s="204">
        <f>ISI!M$55</f>
        <v>0</v>
      </c>
      <c r="N100" s="204">
        <f>ISI!N$55</f>
        <v>0</v>
      </c>
      <c r="O100" s="204">
        <f>ISI!O$55</f>
        <v>0</v>
      </c>
      <c r="P100" s="204">
        <f>ISI!P$55</f>
        <v>0</v>
      </c>
      <c r="Q100" s="204">
        <f>ISI!Q$55</f>
        <v>0</v>
      </c>
      <c r="R100" s="204">
        <f>ISI!R$55</f>
        <v>0</v>
      </c>
      <c r="S100" s="204">
        <f>ISI!S$55</f>
        <v>0</v>
      </c>
      <c r="T100" s="204">
        <f>ISI!T$55</f>
        <v>0</v>
      </c>
      <c r="U100" s="204">
        <f>ISI!U$55</f>
        <v>0</v>
      </c>
      <c r="V100" s="204">
        <f>ISI!V$55</f>
        <v>0</v>
      </c>
      <c r="W100" s="204">
        <f>ISI!W$55</f>
        <v>0</v>
      </c>
      <c r="X100" s="204">
        <f>ISI!X$55</f>
        <v>0</v>
      </c>
      <c r="Y100" s="204">
        <f>ISI!Y$55</f>
        <v>0</v>
      </c>
    </row>
    <row r="101" spans="1:25" ht="12" customHeight="1" x14ac:dyDescent="0.25">
      <c r="A101" s="14" t="s">
        <v>44</v>
      </c>
      <c r="B101" s="204">
        <f>ISI!B$56</f>
        <v>73.545459838992386</v>
      </c>
      <c r="C101" s="204">
        <f>ISI!C$56</f>
        <v>41.547969838434938</v>
      </c>
      <c r="D101" s="204">
        <f>ISI!D$56</f>
        <v>0</v>
      </c>
      <c r="E101" s="204">
        <f>ISI!E$56</f>
        <v>0</v>
      </c>
      <c r="F101" s="204">
        <f>ISI!F$56</f>
        <v>0</v>
      </c>
      <c r="G101" s="204">
        <f>ISI!G$56</f>
        <v>0</v>
      </c>
      <c r="H101" s="204">
        <f>ISI!H$56</f>
        <v>0</v>
      </c>
      <c r="I101" s="204">
        <f>ISI!I$56</f>
        <v>0</v>
      </c>
      <c r="J101" s="204">
        <f>ISI!J$56</f>
        <v>0</v>
      </c>
      <c r="K101" s="204">
        <f>ISI!K$56</f>
        <v>0</v>
      </c>
      <c r="L101" s="204">
        <f>ISI!L$56</f>
        <v>0</v>
      </c>
      <c r="M101" s="204">
        <f>ISI!M$56</f>
        <v>0</v>
      </c>
      <c r="N101" s="204">
        <f>ISI!N$56</f>
        <v>0</v>
      </c>
      <c r="O101" s="204">
        <f>ISI!O$56</f>
        <v>0</v>
      </c>
      <c r="P101" s="204">
        <f>ISI!P$56</f>
        <v>0</v>
      </c>
      <c r="Q101" s="204">
        <f>ISI!Q$56</f>
        <v>0</v>
      </c>
      <c r="R101" s="204">
        <f>ISI!R$56</f>
        <v>0</v>
      </c>
      <c r="S101" s="204">
        <f>ISI!S$56</f>
        <v>0</v>
      </c>
      <c r="T101" s="204">
        <f>ISI!T$56</f>
        <v>0</v>
      </c>
      <c r="U101" s="204">
        <f>ISI!U$56</f>
        <v>0</v>
      </c>
      <c r="V101" s="204">
        <f>ISI!V$56</f>
        <v>0</v>
      </c>
      <c r="W101" s="204">
        <f>ISI!W$56</f>
        <v>0</v>
      </c>
      <c r="X101" s="204">
        <f>ISI!X$56</f>
        <v>0</v>
      </c>
      <c r="Y101" s="204">
        <f>ISI!Y$56</f>
        <v>0</v>
      </c>
    </row>
    <row r="102" spans="1:25" ht="12" customHeight="1" x14ac:dyDescent="0.25">
      <c r="A102" s="13" t="s">
        <v>18</v>
      </c>
      <c r="B102" s="205">
        <f>NFM!B$73</f>
        <v>1335.2476561182427</v>
      </c>
      <c r="C102" s="205">
        <f>NFM!C$73</f>
        <v>1192.6714057187928</v>
      </c>
      <c r="D102" s="205">
        <f>NFM!D$73</f>
        <v>1190.2235864389399</v>
      </c>
      <c r="E102" s="205">
        <f>NFM!E$73</f>
        <v>1188.6032239190131</v>
      </c>
      <c r="F102" s="205">
        <f>NFM!F$73</f>
        <v>1255.7001686387048</v>
      </c>
      <c r="G102" s="205">
        <f>NFM!G$73</f>
        <v>1158.4348887625285</v>
      </c>
      <c r="H102" s="205">
        <f>NFM!H$73</f>
        <v>1533.2210870377203</v>
      </c>
      <c r="I102" s="205">
        <f>NFM!I$73</f>
        <v>1188.6490083624069</v>
      </c>
      <c r="J102" s="205">
        <f>NFM!J$73</f>
        <v>1195.5466011621738</v>
      </c>
      <c r="K102" s="205">
        <f>NFM!K$73</f>
        <v>913.11019380096218</v>
      </c>
      <c r="L102" s="205">
        <f>NFM!L$73</f>
        <v>1209.8867382018436</v>
      </c>
      <c r="M102" s="205">
        <f>NFM!M$73</f>
        <v>984.55428900215952</v>
      </c>
      <c r="N102" s="205">
        <f>NFM!N$73</f>
        <v>844.71017760167354</v>
      </c>
      <c r="O102" s="205">
        <f>NFM!O$73</f>
        <v>990.67334076065936</v>
      </c>
      <c r="P102" s="205">
        <f>NFM!P$73</f>
        <v>921.24750060061456</v>
      </c>
      <c r="Q102" s="205">
        <f>NFM!Q$73</f>
        <v>909.63915480090554</v>
      </c>
      <c r="R102" s="205">
        <f>NFM!R$73</f>
        <v>923.44058028084044</v>
      </c>
      <c r="S102" s="205">
        <f>NFM!S$73</f>
        <v>976.70193984077889</v>
      </c>
      <c r="T102" s="205">
        <f>NFM!T$73</f>
        <v>996.40263528156527</v>
      </c>
      <c r="U102" s="205">
        <f>NFM!U$73</f>
        <v>1007.2376186419605</v>
      </c>
      <c r="V102" s="205">
        <f>NFM!V$73</f>
        <v>1072.5091242463975</v>
      </c>
      <c r="W102" s="205">
        <f>NFM!W$73</f>
        <v>1007.5258177791318</v>
      </c>
      <c r="X102" s="205">
        <f>NFM!X$73</f>
        <v>892.76203613987002</v>
      </c>
      <c r="Y102" s="205">
        <f>NFM!Y$73</f>
        <v>841.75944941917828</v>
      </c>
    </row>
    <row r="103" spans="1:25" ht="12" customHeight="1" x14ac:dyDescent="0.25">
      <c r="A103" s="14" t="s">
        <v>45</v>
      </c>
      <c r="B103" s="204">
        <f>NFM!B$74</f>
        <v>1323.7948953098089</v>
      </c>
      <c r="C103" s="204">
        <f>NFM!C$74</f>
        <v>1180.4756102622409</v>
      </c>
      <c r="D103" s="204">
        <f>NFM!D$74</f>
        <v>1183.6761047113071</v>
      </c>
      <c r="E103" s="204">
        <f>NFM!E$74</f>
        <v>1180.229611656014</v>
      </c>
      <c r="F103" s="204">
        <f>NFM!F$74</f>
        <v>1238.3806459075799</v>
      </c>
      <c r="G103" s="204">
        <f>NFM!G$74</f>
        <v>1147.434943083676</v>
      </c>
      <c r="H103" s="204">
        <f>NFM!H$74</f>
        <v>1514.90561475135</v>
      </c>
      <c r="I103" s="204">
        <f>NFM!I$74</f>
        <v>1175.055009668861</v>
      </c>
      <c r="J103" s="204">
        <f>NFM!J$74</f>
        <v>1182.5361501066211</v>
      </c>
      <c r="K103" s="204">
        <f>NFM!K$74</f>
        <v>900.49818975422761</v>
      </c>
      <c r="L103" s="204">
        <f>NFM!L$74</f>
        <v>1197.835860863757</v>
      </c>
      <c r="M103" s="204">
        <f>NFM!M$74</f>
        <v>975.3792011852006</v>
      </c>
      <c r="N103" s="204">
        <f>NFM!N$74</f>
        <v>836.83073734395055</v>
      </c>
      <c r="O103" s="204">
        <f>NFM!O$74</f>
        <v>981.34048227989388</v>
      </c>
      <c r="P103" s="204">
        <f>NFM!P$74</f>
        <v>913.80771341362799</v>
      </c>
      <c r="Q103" s="204">
        <f>NFM!Q$74</f>
        <v>902.31067528471158</v>
      </c>
      <c r="R103" s="204">
        <f>NFM!R$74</f>
        <v>915.62074598164213</v>
      </c>
      <c r="S103" s="204">
        <f>NFM!S$74</f>
        <v>968.56329760567189</v>
      </c>
      <c r="T103" s="204">
        <f>NFM!T$74</f>
        <v>989.28881292491428</v>
      </c>
      <c r="U103" s="204">
        <f>NFM!U$74</f>
        <v>999.40068685579911</v>
      </c>
      <c r="V103" s="204">
        <f>NFM!V$74</f>
        <v>1066.395791626242</v>
      </c>
      <c r="W103" s="204">
        <f>NFM!W$74</f>
        <v>1000.723990856783</v>
      </c>
      <c r="X103" s="204">
        <f>NFM!X$74</f>
        <v>885.4390191362354</v>
      </c>
      <c r="Y103" s="204">
        <f>NFM!Y$74</f>
        <v>834.0862911432672</v>
      </c>
    </row>
    <row r="104" spans="1:25" ht="12" customHeight="1" x14ac:dyDescent="0.25">
      <c r="A104" s="14" t="s">
        <v>58</v>
      </c>
      <c r="B104" s="204">
        <f>NFM!B$75</f>
        <v>0</v>
      </c>
      <c r="C104" s="204">
        <f>NFM!C$75</f>
        <v>0</v>
      </c>
      <c r="D104" s="204">
        <f>NFM!D$75</f>
        <v>0</v>
      </c>
      <c r="E104" s="204">
        <f>NFM!E$75</f>
        <v>0</v>
      </c>
      <c r="F104" s="204">
        <f>NFM!F$75</f>
        <v>0</v>
      </c>
      <c r="G104" s="204">
        <f>NFM!G$75</f>
        <v>0</v>
      </c>
      <c r="H104" s="204">
        <f>NFM!H$75</f>
        <v>0</v>
      </c>
      <c r="I104" s="204">
        <f>NFM!I$75</f>
        <v>0</v>
      </c>
      <c r="J104" s="204">
        <f>NFM!J$75</f>
        <v>0</v>
      </c>
      <c r="K104" s="204">
        <f>NFM!K$75</f>
        <v>0</v>
      </c>
      <c r="L104" s="204">
        <f>NFM!L$75</f>
        <v>0</v>
      </c>
      <c r="M104" s="204">
        <f>NFM!M$75</f>
        <v>0</v>
      </c>
      <c r="N104" s="204">
        <f>NFM!N$75</f>
        <v>0</v>
      </c>
      <c r="O104" s="204">
        <f>NFM!O$75</f>
        <v>0</v>
      </c>
      <c r="P104" s="204">
        <f>NFM!P$75</f>
        <v>0</v>
      </c>
      <c r="Q104" s="204">
        <f>NFM!Q$75</f>
        <v>0</v>
      </c>
      <c r="R104" s="204">
        <f>NFM!R$75</f>
        <v>0</v>
      </c>
      <c r="S104" s="204">
        <f>NFM!S$75</f>
        <v>0</v>
      </c>
      <c r="T104" s="204">
        <f>NFM!T$75</f>
        <v>0</v>
      </c>
      <c r="U104" s="204">
        <f>NFM!U$75</f>
        <v>0</v>
      </c>
      <c r="V104" s="204">
        <f>NFM!V$75</f>
        <v>0</v>
      </c>
      <c r="W104" s="204">
        <f>NFM!W$75</f>
        <v>0</v>
      </c>
      <c r="X104" s="204">
        <f>NFM!X$75</f>
        <v>0</v>
      </c>
      <c r="Y104" s="204">
        <f>NFM!Y$75</f>
        <v>0</v>
      </c>
    </row>
    <row r="105" spans="1:25" ht="12" customHeight="1" x14ac:dyDescent="0.25">
      <c r="A105" s="26" t="s">
        <v>46</v>
      </c>
      <c r="B105" s="211">
        <f>NFM!B$76</f>
        <v>0</v>
      </c>
      <c r="C105" s="211">
        <f>NFM!C$76</f>
        <v>0</v>
      </c>
      <c r="D105" s="211">
        <f>NFM!D$76</f>
        <v>0</v>
      </c>
      <c r="E105" s="211">
        <f>NFM!E$76</f>
        <v>0</v>
      </c>
      <c r="F105" s="211">
        <f>NFM!F$76</f>
        <v>0</v>
      </c>
      <c r="G105" s="211">
        <f>NFM!G$76</f>
        <v>0</v>
      </c>
      <c r="H105" s="211">
        <f>NFM!H$76</f>
        <v>0</v>
      </c>
      <c r="I105" s="211">
        <f>NFM!I$76</f>
        <v>0</v>
      </c>
      <c r="J105" s="211">
        <f>NFM!J$76</f>
        <v>0</v>
      </c>
      <c r="K105" s="211">
        <f>NFM!K$76</f>
        <v>0</v>
      </c>
      <c r="L105" s="211">
        <f>NFM!L$76</f>
        <v>0</v>
      </c>
      <c r="M105" s="211">
        <f>NFM!M$76</f>
        <v>0</v>
      </c>
      <c r="N105" s="211">
        <f>NFM!N$76</f>
        <v>0</v>
      </c>
      <c r="O105" s="211">
        <f>NFM!O$76</f>
        <v>0</v>
      </c>
      <c r="P105" s="211">
        <f>NFM!P$76</f>
        <v>0</v>
      </c>
      <c r="Q105" s="211">
        <f>NFM!Q$76</f>
        <v>0</v>
      </c>
      <c r="R105" s="211">
        <f>NFM!R$76</f>
        <v>0</v>
      </c>
      <c r="S105" s="211">
        <f>NFM!S$76</f>
        <v>0</v>
      </c>
      <c r="T105" s="211">
        <f>NFM!T$76</f>
        <v>0</v>
      </c>
      <c r="U105" s="211">
        <f>NFM!U$76</f>
        <v>0</v>
      </c>
      <c r="V105" s="211">
        <f>NFM!V$76</f>
        <v>0</v>
      </c>
      <c r="W105" s="211">
        <f>NFM!W$76</f>
        <v>0</v>
      </c>
      <c r="X105" s="211">
        <f>NFM!X$76</f>
        <v>0</v>
      </c>
      <c r="Y105" s="211">
        <f>NFM!Y$76</f>
        <v>0</v>
      </c>
    </row>
    <row r="106" spans="1:25" ht="12" customHeight="1" x14ac:dyDescent="0.25">
      <c r="A106" s="27" t="s">
        <v>80</v>
      </c>
      <c r="B106" s="212">
        <f>NFM!B$77</f>
        <v>0</v>
      </c>
      <c r="C106" s="212">
        <f>NFM!C$77</f>
        <v>0</v>
      </c>
      <c r="D106" s="212">
        <f>NFM!D$77</f>
        <v>0</v>
      </c>
      <c r="E106" s="212">
        <f>NFM!E$77</f>
        <v>0</v>
      </c>
      <c r="F106" s="212">
        <f>NFM!F$77</f>
        <v>0</v>
      </c>
      <c r="G106" s="212">
        <f>NFM!G$77</f>
        <v>0</v>
      </c>
      <c r="H106" s="212">
        <f>NFM!H$77</f>
        <v>0</v>
      </c>
      <c r="I106" s="212">
        <f>NFM!I$77</f>
        <v>0</v>
      </c>
      <c r="J106" s="212">
        <f>NFM!J$77</f>
        <v>0</v>
      </c>
      <c r="K106" s="212">
        <f>NFM!K$77</f>
        <v>0</v>
      </c>
      <c r="L106" s="212">
        <f>NFM!L$77</f>
        <v>0</v>
      </c>
      <c r="M106" s="212">
        <f>NFM!M$77</f>
        <v>0</v>
      </c>
      <c r="N106" s="212">
        <f>NFM!N$77</f>
        <v>0</v>
      </c>
      <c r="O106" s="212">
        <f>NFM!O$77</f>
        <v>0</v>
      </c>
      <c r="P106" s="212">
        <f>NFM!P$77</f>
        <v>0</v>
      </c>
      <c r="Q106" s="212">
        <f>NFM!Q$77</f>
        <v>0</v>
      </c>
      <c r="R106" s="212">
        <f>NFM!R$77</f>
        <v>0</v>
      </c>
      <c r="S106" s="212">
        <f>NFM!S$77</f>
        <v>0</v>
      </c>
      <c r="T106" s="212">
        <f>NFM!T$77</f>
        <v>0</v>
      </c>
      <c r="U106" s="212">
        <f>NFM!U$77</f>
        <v>0</v>
      </c>
      <c r="V106" s="212">
        <f>NFM!V$77</f>
        <v>0</v>
      </c>
      <c r="W106" s="212">
        <f>NFM!W$77</f>
        <v>0</v>
      </c>
      <c r="X106" s="212">
        <f>NFM!X$77</f>
        <v>0</v>
      </c>
      <c r="Y106" s="212">
        <f>NFM!Y$77</f>
        <v>0</v>
      </c>
    </row>
    <row r="107" spans="1:25" ht="12" customHeight="1" x14ac:dyDescent="0.25">
      <c r="A107" s="14" t="s">
        <v>47</v>
      </c>
      <c r="B107" s="204">
        <f>NFM!B$78</f>
        <v>11.452760808433871</v>
      </c>
      <c r="C107" s="204">
        <f>NFM!C$78</f>
        <v>12.195795456551895</v>
      </c>
      <c r="D107" s="204">
        <f>NFM!D$78</f>
        <v>6.5474817276329809</v>
      </c>
      <c r="E107" s="204">
        <f>NFM!E$78</f>
        <v>8.373612262999071</v>
      </c>
      <c r="F107" s="204">
        <f>NFM!F$78</f>
        <v>17.319522731124778</v>
      </c>
      <c r="G107" s="204">
        <f>NFM!G$78</f>
        <v>10.999945678852615</v>
      </c>
      <c r="H107" s="204">
        <f>NFM!H$78</f>
        <v>18.315472286370355</v>
      </c>
      <c r="I107" s="204">
        <f>NFM!I$78</f>
        <v>13.593998693545828</v>
      </c>
      <c r="J107" s="204">
        <f>NFM!J$78</f>
        <v>13.010451055552636</v>
      </c>
      <c r="K107" s="204">
        <f>NFM!K$78</f>
        <v>12.612004046734555</v>
      </c>
      <c r="L107" s="204">
        <f>NFM!L$78</f>
        <v>12.05087733808657</v>
      </c>
      <c r="M107" s="204">
        <f>NFM!M$78</f>
        <v>9.1750878169588876</v>
      </c>
      <c r="N107" s="204">
        <f>NFM!N$78</f>
        <v>7.879440257722977</v>
      </c>
      <c r="O107" s="204">
        <f>NFM!O$78</f>
        <v>9.3328584807654931</v>
      </c>
      <c r="P107" s="204">
        <f>NFM!P$78</f>
        <v>7.4397871869866012</v>
      </c>
      <c r="Q107" s="204">
        <f>NFM!Q$78</f>
        <v>7.3284795161939984</v>
      </c>
      <c r="R107" s="204">
        <f>NFM!R$78</f>
        <v>7.8198342991982832</v>
      </c>
      <c r="S107" s="204">
        <f>NFM!S$78</f>
        <v>8.1386422351069552</v>
      </c>
      <c r="T107" s="204">
        <f>NFM!T$78</f>
        <v>7.1138223566509717</v>
      </c>
      <c r="U107" s="204">
        <f>NFM!U$78</f>
        <v>7.8369317861613874</v>
      </c>
      <c r="V107" s="204">
        <f>NFM!V$78</f>
        <v>6.1133326201553615</v>
      </c>
      <c r="W107" s="204">
        <f>NFM!W$78</f>
        <v>6.8018269223487744</v>
      </c>
      <c r="X107" s="204">
        <f>NFM!X$78</f>
        <v>7.3230170036346394</v>
      </c>
      <c r="Y107" s="204">
        <f>NFM!Y$78</f>
        <v>7.6731582759111125</v>
      </c>
    </row>
    <row r="108" spans="1:25" ht="12" customHeight="1" x14ac:dyDescent="0.25">
      <c r="A108" s="13" t="s">
        <v>19</v>
      </c>
      <c r="B108" s="205">
        <f>CHI!B$79</f>
        <v>1315.388237758398</v>
      </c>
      <c r="C108" s="205">
        <f>CHI!C$79</f>
        <v>1488.7762789576745</v>
      </c>
      <c r="D108" s="205">
        <f>CHI!D$79</f>
        <v>1226.5622856377258</v>
      </c>
      <c r="E108" s="205">
        <f>CHI!E$79</f>
        <v>400.61135179756849</v>
      </c>
      <c r="F108" s="205">
        <f>CHI!F$79</f>
        <v>390.05492471807781</v>
      </c>
      <c r="G108" s="205">
        <f>CHI!G$79</f>
        <v>406.19778911792889</v>
      </c>
      <c r="H108" s="205">
        <f>CHI!H$79</f>
        <v>340.3429815585958</v>
      </c>
      <c r="I108" s="205">
        <f>CHI!I$79</f>
        <v>304.99872731716539</v>
      </c>
      <c r="J108" s="205">
        <f>CHI!J$79</f>
        <v>313.06797216258423</v>
      </c>
      <c r="K108" s="205">
        <f>CHI!K$79</f>
        <v>311.57912519843796</v>
      </c>
      <c r="L108" s="205">
        <f>CHI!L$79</f>
        <v>342.95281343792976</v>
      </c>
      <c r="M108" s="205">
        <f>CHI!M$79</f>
        <v>328.98918203849223</v>
      </c>
      <c r="N108" s="205">
        <f>CHI!N$79</f>
        <v>341.23437827877927</v>
      </c>
      <c r="O108" s="205">
        <f>CHI!O$79</f>
        <v>310.42854179797104</v>
      </c>
      <c r="P108" s="205">
        <f>CHI!P$79</f>
        <v>316.0602655185329</v>
      </c>
      <c r="Q108" s="205">
        <f>CHI!Q$79</f>
        <v>324.69849575792222</v>
      </c>
      <c r="R108" s="205">
        <f>CHI!R$79</f>
        <v>337.91569307750387</v>
      </c>
      <c r="S108" s="205">
        <f>CHI!S$79</f>
        <v>322.01157887865702</v>
      </c>
      <c r="T108" s="205">
        <f>CHI!T$79</f>
        <v>345.35896991758256</v>
      </c>
      <c r="U108" s="205">
        <f>CHI!U$79</f>
        <v>344.09964311834028</v>
      </c>
      <c r="V108" s="205">
        <f>CHI!V$79</f>
        <v>337.73906031771531</v>
      </c>
      <c r="W108" s="205">
        <f>CHI!W$79</f>
        <v>354.76834369312326</v>
      </c>
      <c r="X108" s="205">
        <f>CHI!X$79</f>
        <v>292.33877213727794</v>
      </c>
      <c r="Y108" s="205">
        <f>CHI!Y$79</f>
        <v>281.39630583552861</v>
      </c>
    </row>
    <row r="109" spans="1:25" ht="12" customHeight="1" x14ac:dyDescent="0.25">
      <c r="A109" s="14" t="s">
        <v>59</v>
      </c>
      <c r="B109" s="204">
        <f>CHI!B$80</f>
        <v>0</v>
      </c>
      <c r="C109" s="204">
        <f>CHI!C$80</f>
        <v>0</v>
      </c>
      <c r="D109" s="204">
        <f>CHI!D$80</f>
        <v>0</v>
      </c>
      <c r="E109" s="204">
        <f>CHI!E$80</f>
        <v>0</v>
      </c>
      <c r="F109" s="204">
        <f>CHI!F$80</f>
        <v>0</v>
      </c>
      <c r="G109" s="204">
        <f>CHI!G$80</f>
        <v>0</v>
      </c>
      <c r="H109" s="204">
        <f>CHI!H$80</f>
        <v>0</v>
      </c>
      <c r="I109" s="204">
        <f>CHI!I$80</f>
        <v>0</v>
      </c>
      <c r="J109" s="204">
        <f>CHI!J$80</f>
        <v>0</v>
      </c>
      <c r="K109" s="204">
        <f>CHI!K$80</f>
        <v>0</v>
      </c>
      <c r="L109" s="204">
        <f>CHI!L$80</f>
        <v>0</v>
      </c>
      <c r="M109" s="204">
        <f>CHI!M$80</f>
        <v>0</v>
      </c>
      <c r="N109" s="204">
        <f>CHI!N$80</f>
        <v>0</v>
      </c>
      <c r="O109" s="204">
        <f>CHI!O$80</f>
        <v>0</v>
      </c>
      <c r="P109" s="204">
        <f>CHI!P$80</f>
        <v>0</v>
      </c>
      <c r="Q109" s="204">
        <f>CHI!Q$80</f>
        <v>0</v>
      </c>
      <c r="R109" s="204">
        <f>CHI!R$80</f>
        <v>0</v>
      </c>
      <c r="S109" s="204">
        <f>CHI!S$80</f>
        <v>0</v>
      </c>
      <c r="T109" s="204">
        <f>CHI!T$80</f>
        <v>0</v>
      </c>
      <c r="U109" s="204">
        <f>CHI!U$80</f>
        <v>0</v>
      </c>
      <c r="V109" s="204">
        <f>CHI!V$80</f>
        <v>0</v>
      </c>
      <c r="W109" s="204">
        <f>CHI!W$80</f>
        <v>0</v>
      </c>
      <c r="X109" s="204">
        <f>CHI!X$80</f>
        <v>0</v>
      </c>
      <c r="Y109" s="204">
        <f>CHI!Y$80</f>
        <v>0</v>
      </c>
    </row>
    <row r="110" spans="1:25" ht="12" customHeight="1" x14ac:dyDescent="0.25">
      <c r="A110" s="14" t="s">
        <v>49</v>
      </c>
      <c r="B110" s="204">
        <f>CHI!B$81</f>
        <v>1200.298315890388</v>
      </c>
      <c r="C110" s="204">
        <f>CHI!C$81</f>
        <v>1330.046784923913</v>
      </c>
      <c r="D110" s="204">
        <f>CHI!D$81</f>
        <v>1009.9503326912752</v>
      </c>
      <c r="E110" s="204">
        <f>CHI!E$81</f>
        <v>192.10714430337799</v>
      </c>
      <c r="F110" s="204">
        <f>CHI!F$81</f>
        <v>200.68801849097551</v>
      </c>
      <c r="G110" s="204">
        <f>CHI!G$81</f>
        <v>296.26880834069328</v>
      </c>
      <c r="H110" s="204">
        <f>CHI!H$81</f>
        <v>245.68204627767389</v>
      </c>
      <c r="I110" s="204">
        <f>CHI!I$81</f>
        <v>223.81684168385129</v>
      </c>
      <c r="J110" s="204">
        <f>CHI!J$81</f>
        <v>254.42686089566857</v>
      </c>
      <c r="K110" s="204">
        <f>CHI!K$81</f>
        <v>236.3176927179255</v>
      </c>
      <c r="L110" s="204">
        <f>CHI!L$81</f>
        <v>261.85909951478072</v>
      </c>
      <c r="M110" s="204">
        <f>CHI!M$81</f>
        <v>233.74154536663775</v>
      </c>
      <c r="N110" s="204">
        <f>CHI!N$81</f>
        <v>261.92377531951638</v>
      </c>
      <c r="O110" s="204">
        <f>CHI!O$81</f>
        <v>247.67545242082628</v>
      </c>
      <c r="P110" s="204">
        <f>CHI!P$81</f>
        <v>242.91508485505804</v>
      </c>
      <c r="Q110" s="204">
        <f>CHI!Q$81</f>
        <v>161.8700751668602</v>
      </c>
      <c r="R110" s="204">
        <f>CHI!R$81</f>
        <v>145.18623897885169</v>
      </c>
      <c r="S110" s="204">
        <f>CHI!S$81</f>
        <v>125.40612075990791</v>
      </c>
      <c r="T110" s="204">
        <f>CHI!T$81</f>
        <v>118.58069469154613</v>
      </c>
      <c r="U110" s="204">
        <f>CHI!U$81</f>
        <v>112.33584247083772</v>
      </c>
      <c r="V110" s="204">
        <f>CHI!V$81</f>
        <v>87.178291818175424</v>
      </c>
      <c r="W110" s="204">
        <f>CHI!W$81</f>
        <v>121.33561696601718</v>
      </c>
      <c r="X110" s="204">
        <f>CHI!X$81</f>
        <v>48.505231589161454</v>
      </c>
      <c r="Y110" s="204">
        <f>CHI!Y$81</f>
        <v>124.10709212127499</v>
      </c>
    </row>
    <row r="111" spans="1:25" ht="12" customHeight="1" x14ac:dyDescent="0.25">
      <c r="A111" s="14" t="s">
        <v>50</v>
      </c>
      <c r="B111" s="204">
        <f>CHI!B$82</f>
        <v>115.0899218680099</v>
      </c>
      <c r="C111" s="204">
        <f>CHI!C$82</f>
        <v>158.72949403376151</v>
      </c>
      <c r="D111" s="204">
        <f>CHI!D$82</f>
        <v>216.61195294645071</v>
      </c>
      <c r="E111" s="204">
        <f>CHI!E$82</f>
        <v>208.5042074941905</v>
      </c>
      <c r="F111" s="204">
        <f>CHI!F$82</f>
        <v>189.36690622710231</v>
      </c>
      <c r="G111" s="204">
        <f>CHI!G$82</f>
        <v>109.92898077723559</v>
      </c>
      <c r="H111" s="204">
        <f>CHI!H$82</f>
        <v>94.660935280921919</v>
      </c>
      <c r="I111" s="204">
        <f>CHI!I$82</f>
        <v>81.181885633314067</v>
      </c>
      <c r="J111" s="204">
        <f>CHI!J$82</f>
        <v>58.641111266915651</v>
      </c>
      <c r="K111" s="204">
        <f>CHI!K$82</f>
        <v>75.261432480512468</v>
      </c>
      <c r="L111" s="204">
        <f>CHI!L$82</f>
        <v>81.093713923149068</v>
      </c>
      <c r="M111" s="204">
        <f>CHI!M$82</f>
        <v>95.247636671854465</v>
      </c>
      <c r="N111" s="204">
        <f>CHI!N$82</f>
        <v>79.31060295926288</v>
      </c>
      <c r="O111" s="204">
        <f>CHI!O$82</f>
        <v>62.753089377144782</v>
      </c>
      <c r="P111" s="204">
        <f>CHI!P$82</f>
        <v>73.145180663474889</v>
      </c>
      <c r="Q111" s="204">
        <f>CHI!Q$82</f>
        <v>162.82842059106201</v>
      </c>
      <c r="R111" s="204">
        <f>CHI!R$82</f>
        <v>192.72945409865221</v>
      </c>
      <c r="S111" s="204">
        <f>CHI!S$82</f>
        <v>196.60545811874911</v>
      </c>
      <c r="T111" s="204">
        <f>CHI!T$82</f>
        <v>226.77827522603641</v>
      </c>
      <c r="U111" s="204">
        <f>CHI!U$82</f>
        <v>231.76380064750259</v>
      </c>
      <c r="V111" s="204">
        <f>CHI!V$82</f>
        <v>250.5607684995399</v>
      </c>
      <c r="W111" s="204">
        <f>CHI!W$82</f>
        <v>233.43272672710609</v>
      </c>
      <c r="X111" s="204">
        <f>CHI!X$82</f>
        <v>243.8335405481165</v>
      </c>
      <c r="Y111" s="204">
        <f>CHI!Y$82</f>
        <v>157.28921371425361</v>
      </c>
    </row>
    <row r="112" spans="1:25" ht="12" customHeight="1" x14ac:dyDescent="0.25">
      <c r="A112" s="13" t="s">
        <v>20</v>
      </c>
      <c r="B112" s="205">
        <f>NMM!B$59</f>
        <v>3085.4939064771802</v>
      </c>
      <c r="C112" s="205">
        <f>NMM!C$59</f>
        <v>3564.137495756504</v>
      </c>
      <c r="D112" s="205">
        <f>NMM!D$59</f>
        <v>3484.0987486773915</v>
      </c>
      <c r="E112" s="205">
        <f>NMM!E$59</f>
        <v>3968.7024305567056</v>
      </c>
      <c r="F112" s="205">
        <f>NMM!F$59</f>
        <v>4235.8360933575923</v>
      </c>
      <c r="G112" s="205">
        <f>NMM!G$59</f>
        <v>4399.9304163966199</v>
      </c>
      <c r="H112" s="205">
        <f>NMM!H$59</f>
        <v>4308.7895199974146</v>
      </c>
      <c r="I112" s="205">
        <f>NMM!I$59</f>
        <v>4302.9268914766826</v>
      </c>
      <c r="J112" s="205">
        <f>NMM!J$59</f>
        <v>3846.9427223171137</v>
      </c>
      <c r="K112" s="205">
        <f>NMM!K$59</f>
        <v>2472.1609471471961</v>
      </c>
      <c r="L112" s="205">
        <f>NMM!L$59</f>
        <v>2088.2135000562084</v>
      </c>
      <c r="M112" s="205">
        <f>NMM!M$59</f>
        <v>1906.0491356099999</v>
      </c>
      <c r="N112" s="205">
        <f>NMM!N$59</f>
        <v>2223.4252471656141</v>
      </c>
      <c r="O112" s="205">
        <f>NMM!O$59</f>
        <v>2163.9795080844806</v>
      </c>
      <c r="P112" s="205">
        <f>NMM!P$59</f>
        <v>2750.212945972854</v>
      </c>
      <c r="Q112" s="205">
        <f>NMM!Q$59</f>
        <v>2983.3573019052023</v>
      </c>
      <c r="R112" s="205">
        <f>NMM!R$59</f>
        <v>3153.7746995409875</v>
      </c>
      <c r="S112" s="205">
        <f>NMM!S$59</f>
        <v>3245.7955879901324</v>
      </c>
      <c r="T112" s="205">
        <f>NMM!T$59</f>
        <v>3404.9776861963264</v>
      </c>
      <c r="U112" s="205">
        <f>NMM!U$59</f>
        <v>3339.0939402532495</v>
      </c>
      <c r="V112" s="205">
        <f>NMM!V$59</f>
        <v>3091.5239709981915</v>
      </c>
      <c r="W112" s="205">
        <f>NMM!W$59</f>
        <v>3587.2116680185563</v>
      </c>
      <c r="X112" s="205">
        <f>NMM!X$59</f>
        <v>3269.9204326150229</v>
      </c>
      <c r="Y112" s="205">
        <f>NMM!Y$59</f>
        <v>3124.3237908187143</v>
      </c>
    </row>
    <row r="113" spans="1:25" ht="12" customHeight="1" x14ac:dyDescent="0.25">
      <c r="A113" s="14" t="s">
        <v>51</v>
      </c>
      <c r="B113" s="204">
        <f>NMM!B$60</f>
        <v>2524.0494860015497</v>
      </c>
      <c r="C113" s="204">
        <f>NMM!C$60</f>
        <v>2894.3512187723472</v>
      </c>
      <c r="D113" s="204">
        <f>NMM!D$60</f>
        <v>2880.152350509823</v>
      </c>
      <c r="E113" s="204">
        <f>NMM!E$60</f>
        <v>3290.7566623893963</v>
      </c>
      <c r="F113" s="204">
        <f>NMM!F$60</f>
        <v>3634.8633512717352</v>
      </c>
      <c r="G113" s="204">
        <f>NMM!G$60</f>
        <v>3703.5951958836531</v>
      </c>
      <c r="H113" s="204">
        <f>NMM!H$60</f>
        <v>3628.7134739341127</v>
      </c>
      <c r="I113" s="204">
        <f>NMM!I$60</f>
        <v>3620.0311249314623</v>
      </c>
      <c r="J113" s="204">
        <f>NMM!J$60</f>
        <v>3280.5460903251605</v>
      </c>
      <c r="K113" s="204">
        <f>NMM!K$60</f>
        <v>2063.1666141773753</v>
      </c>
      <c r="L113" s="204">
        <f>NMM!L$60</f>
        <v>1768.5529963658344</v>
      </c>
      <c r="M113" s="204">
        <f>NMM!M$60</f>
        <v>1559.9933497718225</v>
      </c>
      <c r="N113" s="204">
        <f>NMM!N$60</f>
        <v>1646.1138806179868</v>
      </c>
      <c r="O113" s="204">
        <f>NMM!O$60</f>
        <v>1757.909688629265</v>
      </c>
      <c r="P113" s="204">
        <f>NMM!P$60</f>
        <v>2196.827260035976</v>
      </c>
      <c r="Q113" s="204">
        <f>NMM!Q$60</f>
        <v>2454.2761973992256</v>
      </c>
      <c r="R113" s="204">
        <f>NMM!R$60</f>
        <v>2684.3470581397833</v>
      </c>
      <c r="S113" s="204">
        <f>NMM!S$60</f>
        <v>2798.1010455470923</v>
      </c>
      <c r="T113" s="204">
        <f>NMM!T$60</f>
        <v>2879.3305883660478</v>
      </c>
      <c r="U113" s="204">
        <f>NMM!U$60</f>
        <v>2896.4429451864789</v>
      </c>
      <c r="V113" s="204">
        <f>NMM!V$60</f>
        <v>2707.7360041362972</v>
      </c>
      <c r="W113" s="204">
        <f>NMM!W$60</f>
        <v>3012.4856397091339</v>
      </c>
      <c r="X113" s="204">
        <f>NMM!X$60</f>
        <v>2767.8938925299631</v>
      </c>
      <c r="Y113" s="204">
        <f>NMM!Y$60</f>
        <v>2666.2070502618362</v>
      </c>
    </row>
    <row r="114" spans="1:25" ht="12" customHeight="1" x14ac:dyDescent="0.25">
      <c r="A114" s="14" t="s">
        <v>52</v>
      </c>
      <c r="B114" s="204">
        <f>NMM!B$61</f>
        <v>418.57258784447748</v>
      </c>
      <c r="C114" s="204">
        <f>NMM!C$61</f>
        <v>512.29544470502174</v>
      </c>
      <c r="D114" s="204">
        <f>NMM!D$61</f>
        <v>472.78675516017466</v>
      </c>
      <c r="E114" s="204">
        <f>NMM!E$61</f>
        <v>564.30393848995698</v>
      </c>
      <c r="F114" s="204">
        <f>NMM!F$61</f>
        <v>487.77835893826574</v>
      </c>
      <c r="G114" s="204">
        <f>NMM!G$61</f>
        <v>588.07178688564602</v>
      </c>
      <c r="H114" s="204">
        <f>NMM!H$61</f>
        <v>580.19742926827871</v>
      </c>
      <c r="I114" s="204">
        <f>NMM!I$61</f>
        <v>582.36422316270773</v>
      </c>
      <c r="J114" s="204">
        <f>NMM!J$61</f>
        <v>464.85903084954737</v>
      </c>
      <c r="K114" s="204">
        <f>NMM!K$61</f>
        <v>353.68374246794349</v>
      </c>
      <c r="L114" s="204">
        <f>NMM!L$61</f>
        <v>237.36332637779142</v>
      </c>
      <c r="M114" s="204">
        <f>NMM!M$61</f>
        <v>268.26952180144946</v>
      </c>
      <c r="N114" s="204">
        <f>NMM!N$61</f>
        <v>463.62210717679665</v>
      </c>
      <c r="O114" s="204">
        <f>NMM!O$61</f>
        <v>328.36250301066292</v>
      </c>
      <c r="P114" s="204">
        <f>NMM!P$61</f>
        <v>476.4656631751489</v>
      </c>
      <c r="Q114" s="204">
        <f>NMM!Q$61</f>
        <v>492.03622991828661</v>
      </c>
      <c r="R114" s="204">
        <f>NMM!R$61</f>
        <v>432.72736708721379</v>
      </c>
      <c r="S114" s="204">
        <f>NMM!S$61</f>
        <v>389.90039049475638</v>
      </c>
      <c r="T114" s="204">
        <f>NMM!T$61</f>
        <v>446.59815020000815</v>
      </c>
      <c r="U114" s="204">
        <f>NMM!U$61</f>
        <v>366.82387028125748</v>
      </c>
      <c r="V114" s="204">
        <f>NMM!V$61</f>
        <v>305.81946635908474</v>
      </c>
      <c r="W114" s="204">
        <f>NMM!W$61</f>
        <v>491.38159723783684</v>
      </c>
      <c r="X114" s="204">
        <f>NMM!X$61</f>
        <v>428.56379951218724</v>
      </c>
      <c r="Y114" s="204">
        <f>NMM!Y$61</f>
        <v>388.29488174858369</v>
      </c>
    </row>
    <row r="115" spans="1:25" ht="12" customHeight="1" x14ac:dyDescent="0.25">
      <c r="A115" s="14" t="s">
        <v>60</v>
      </c>
      <c r="B115" s="204">
        <f>NMM!B$62</f>
        <v>142.87183263115335</v>
      </c>
      <c r="C115" s="204">
        <f>NMM!C$62</f>
        <v>157.49083227913511</v>
      </c>
      <c r="D115" s="204">
        <f>NMM!D$62</f>
        <v>131.15964300739384</v>
      </c>
      <c r="E115" s="204">
        <f>NMM!E$62</f>
        <v>113.64182967735231</v>
      </c>
      <c r="F115" s="204">
        <f>NMM!F$62</f>
        <v>113.19438314759061</v>
      </c>
      <c r="G115" s="204">
        <f>NMM!G$62</f>
        <v>108.2634336273205</v>
      </c>
      <c r="H115" s="204">
        <f>NMM!H$62</f>
        <v>99.87861679502268</v>
      </c>
      <c r="I115" s="204">
        <f>NMM!I$62</f>
        <v>100.53154338251231</v>
      </c>
      <c r="J115" s="204">
        <f>NMM!J$62</f>
        <v>101.53760114240575</v>
      </c>
      <c r="K115" s="204">
        <f>NMM!K$62</f>
        <v>55.310590501877329</v>
      </c>
      <c r="L115" s="204">
        <f>NMM!L$62</f>
        <v>82.297177312582392</v>
      </c>
      <c r="M115" s="204">
        <f>NMM!M$62</f>
        <v>77.786264036727999</v>
      </c>
      <c r="N115" s="204">
        <f>NMM!N$62</f>
        <v>113.68925937083098</v>
      </c>
      <c r="O115" s="204">
        <f>NMM!O$62</f>
        <v>77.707316444552717</v>
      </c>
      <c r="P115" s="204">
        <f>NMM!P$62</f>
        <v>76.920022761728973</v>
      </c>
      <c r="Q115" s="204">
        <f>NMM!Q$62</f>
        <v>37.044874587690146</v>
      </c>
      <c r="R115" s="204">
        <f>NMM!R$62</f>
        <v>36.700274313990654</v>
      </c>
      <c r="S115" s="204">
        <f>NMM!S$62</f>
        <v>57.794151948283591</v>
      </c>
      <c r="T115" s="204">
        <f>NMM!T$62</f>
        <v>79.048947630270618</v>
      </c>
      <c r="U115" s="204">
        <f>NMM!U$62</f>
        <v>75.827124785513234</v>
      </c>
      <c r="V115" s="204">
        <f>NMM!V$62</f>
        <v>77.968500502809377</v>
      </c>
      <c r="W115" s="204">
        <f>NMM!W$62</f>
        <v>83.344431071585404</v>
      </c>
      <c r="X115" s="204">
        <f>NMM!X$62</f>
        <v>73.462740572872349</v>
      </c>
      <c r="Y115" s="204">
        <f>NMM!Y$62</f>
        <v>69.821858808294536</v>
      </c>
    </row>
    <row r="116" spans="1:25" ht="12" customHeight="1" x14ac:dyDescent="0.25">
      <c r="A116" s="13" t="s">
        <v>21</v>
      </c>
      <c r="B116" s="205">
        <f>PPA!B$57</f>
        <v>92.738562477931794</v>
      </c>
      <c r="C116" s="205">
        <f>PPA!C$57</f>
        <v>95.659788597493929</v>
      </c>
      <c r="D116" s="205">
        <f>PPA!D$57</f>
        <v>84.379035238106553</v>
      </c>
      <c r="E116" s="205">
        <f>PPA!E$57</f>
        <v>77.726650677899784</v>
      </c>
      <c r="F116" s="205">
        <f>PPA!F$57</f>
        <v>69.467511237460712</v>
      </c>
      <c r="G116" s="205">
        <f>PPA!G$57</f>
        <v>41.372415002135718</v>
      </c>
      <c r="H116" s="205">
        <f>PPA!H$57</f>
        <v>47.222740797364274</v>
      </c>
      <c r="I116" s="205">
        <f>PPA!I$57</f>
        <v>8.7141006017686333</v>
      </c>
      <c r="J116" s="205">
        <f>PPA!J$57</f>
        <v>16.166633042516278</v>
      </c>
      <c r="K116" s="205">
        <f>PPA!K$57</f>
        <v>26.836064277717597</v>
      </c>
      <c r="L116" s="205">
        <f>PPA!L$57</f>
        <v>21.066496197592929</v>
      </c>
      <c r="M116" s="205">
        <f>PPA!M$57</f>
        <v>28.123062478042421</v>
      </c>
      <c r="N116" s="205">
        <f>PPA!N$57</f>
        <v>22.989088802217221</v>
      </c>
      <c r="O116" s="205">
        <f>PPA!O$57</f>
        <v>21.184685642220416</v>
      </c>
      <c r="P116" s="205">
        <f>PPA!P$57</f>
        <v>20.790899642440309</v>
      </c>
      <c r="Q116" s="205">
        <f>PPA!Q$57</f>
        <v>16.687059121650631</v>
      </c>
      <c r="R116" s="205">
        <f>PPA!R$57</f>
        <v>21.898153082278672</v>
      </c>
      <c r="S116" s="205">
        <f>PPA!S$57</f>
        <v>28.748912041981619</v>
      </c>
      <c r="T116" s="205">
        <f>PPA!T$57</f>
        <v>37.962171717974712</v>
      </c>
      <c r="U116" s="205">
        <f>PPA!U$57</f>
        <v>17.816558042033577</v>
      </c>
      <c r="V116" s="205">
        <f>PPA!V$57</f>
        <v>28.56246452034317</v>
      </c>
      <c r="W116" s="205">
        <f>PPA!W$57</f>
        <v>19.083478956384553</v>
      </c>
      <c r="X116" s="205">
        <f>PPA!X$57</f>
        <v>15.547627652152221</v>
      </c>
      <c r="Y116" s="205">
        <f>PPA!Y$57</f>
        <v>15.263087945939638</v>
      </c>
    </row>
    <row r="117" spans="1:25" ht="12" customHeight="1" x14ac:dyDescent="0.25">
      <c r="A117" s="14" t="s">
        <v>54</v>
      </c>
      <c r="B117" s="204">
        <f>PPA!B$58</f>
        <v>0</v>
      </c>
      <c r="C117" s="204">
        <f>PPA!C$58</f>
        <v>0</v>
      </c>
      <c r="D117" s="204">
        <f>PPA!D$58</f>
        <v>0</v>
      </c>
      <c r="E117" s="204">
        <f>PPA!E$58</f>
        <v>0</v>
      </c>
      <c r="F117" s="204">
        <f>PPA!F$58</f>
        <v>0</v>
      </c>
      <c r="G117" s="204">
        <f>PPA!G$58</f>
        <v>0</v>
      </c>
      <c r="H117" s="204">
        <f>PPA!H$58</f>
        <v>0</v>
      </c>
      <c r="I117" s="204">
        <f>PPA!I$58</f>
        <v>0</v>
      </c>
      <c r="J117" s="204">
        <f>PPA!J$58</f>
        <v>0</v>
      </c>
      <c r="K117" s="204">
        <f>PPA!K$58</f>
        <v>0</v>
      </c>
      <c r="L117" s="204">
        <f>PPA!L$58</f>
        <v>0</v>
      </c>
      <c r="M117" s="204">
        <f>PPA!M$58</f>
        <v>0</v>
      </c>
      <c r="N117" s="204">
        <f>PPA!N$58</f>
        <v>0</v>
      </c>
      <c r="O117" s="204">
        <f>PPA!O$58</f>
        <v>0</v>
      </c>
      <c r="P117" s="204">
        <f>PPA!P$58</f>
        <v>0</v>
      </c>
      <c r="Q117" s="204">
        <f>PPA!Q$58</f>
        <v>0</v>
      </c>
      <c r="R117" s="204">
        <f>PPA!R$58</f>
        <v>0</v>
      </c>
      <c r="S117" s="204">
        <f>PPA!S$58</f>
        <v>0</v>
      </c>
      <c r="T117" s="204">
        <f>PPA!T$58</f>
        <v>0</v>
      </c>
      <c r="U117" s="204">
        <f>PPA!U$58</f>
        <v>0</v>
      </c>
      <c r="V117" s="204">
        <f>PPA!V$58</f>
        <v>0</v>
      </c>
      <c r="W117" s="204">
        <f>PPA!W$58</f>
        <v>0</v>
      </c>
      <c r="X117" s="204">
        <f>PPA!X$58</f>
        <v>0</v>
      </c>
      <c r="Y117" s="204">
        <f>PPA!Y$58</f>
        <v>0</v>
      </c>
    </row>
    <row r="118" spans="1:25" ht="12" customHeight="1" x14ac:dyDescent="0.25">
      <c r="A118" s="14" t="s">
        <v>61</v>
      </c>
      <c r="B118" s="204">
        <f>PPA!B$59</f>
        <v>71.463219529268756</v>
      </c>
      <c r="C118" s="204">
        <f>PPA!C$59</f>
        <v>73.149122460740273</v>
      </c>
      <c r="D118" s="204">
        <f>PPA!D$59</f>
        <v>68.445472833388123</v>
      </c>
      <c r="E118" s="204">
        <f>PPA!E$59</f>
        <v>65.887749713906146</v>
      </c>
      <c r="F118" s="204">
        <f>PPA!F$59</f>
        <v>60.310854993245833</v>
      </c>
      <c r="G118" s="204">
        <f>PPA!G$59</f>
        <v>39.377321365819007</v>
      </c>
      <c r="H118" s="204">
        <f>PPA!H$59</f>
        <v>44.858739107466029</v>
      </c>
      <c r="I118" s="204">
        <f>PPA!I$59</f>
        <v>8.7016528012068459</v>
      </c>
      <c r="J118" s="204">
        <f>PPA!J$59</f>
        <v>15.9958076776665</v>
      </c>
      <c r="K118" s="204">
        <f>PPA!K$59</f>
        <v>23.690275527504038</v>
      </c>
      <c r="L118" s="204">
        <f>PPA!L$59</f>
        <v>19.590167223480531</v>
      </c>
      <c r="M118" s="204">
        <f>PPA!M$59</f>
        <v>25.684561706237229</v>
      </c>
      <c r="N118" s="204">
        <f>PPA!N$59</f>
        <v>21.877539915568789</v>
      </c>
      <c r="O118" s="204">
        <f>PPA!O$59</f>
        <v>20.863887465632668</v>
      </c>
      <c r="P118" s="204">
        <f>PPA!P$59</f>
        <v>20.451272773343529</v>
      </c>
      <c r="Q118" s="204">
        <f>PPA!Q$59</f>
        <v>16.6149865721728</v>
      </c>
      <c r="R118" s="204">
        <f>PPA!R$59</f>
        <v>21.41991575639333</v>
      </c>
      <c r="S118" s="204">
        <f>PPA!S$59</f>
        <v>27.856682049062869</v>
      </c>
      <c r="T118" s="204">
        <f>PPA!T$59</f>
        <v>32.953752662976953</v>
      </c>
      <c r="U118" s="204">
        <f>PPA!U$59</f>
        <v>16.84060660377385</v>
      </c>
      <c r="V118" s="204">
        <f>PPA!V$59</f>
        <v>19.83438549180017</v>
      </c>
      <c r="W118" s="204">
        <f>PPA!W$59</f>
        <v>13.821661152480409</v>
      </c>
      <c r="X118" s="204">
        <f>PPA!X$59</f>
        <v>10.125166740616139</v>
      </c>
      <c r="Y118" s="204">
        <f>PPA!Y$59</f>
        <v>10.14262518493218</v>
      </c>
    </row>
    <row r="119" spans="1:25" ht="12" customHeight="1" x14ac:dyDescent="0.25">
      <c r="A119" s="14" t="s">
        <v>62</v>
      </c>
      <c r="B119" s="204">
        <f>PPA!B$60</f>
        <v>21.275342948663042</v>
      </c>
      <c r="C119" s="204">
        <f>PPA!C$60</f>
        <v>22.510666136753649</v>
      </c>
      <c r="D119" s="204">
        <f>PPA!D$60</f>
        <v>15.93356240471843</v>
      </c>
      <c r="E119" s="204">
        <f>PPA!E$60</f>
        <v>11.838900963993639</v>
      </c>
      <c r="F119" s="204">
        <f>PPA!F$60</f>
        <v>9.1566562442148776</v>
      </c>
      <c r="G119" s="204">
        <f>PPA!G$60</f>
        <v>1.9950936363167131</v>
      </c>
      <c r="H119" s="204">
        <f>PPA!H$60</f>
        <v>2.3640016898982439</v>
      </c>
      <c r="I119" s="204">
        <f>PPA!I$60</f>
        <v>1.2447800561786701E-2</v>
      </c>
      <c r="J119" s="204">
        <f>PPA!J$60</f>
        <v>0.17082536484977709</v>
      </c>
      <c r="K119" s="204">
        <f>PPA!K$60</f>
        <v>3.1457887502135589</v>
      </c>
      <c r="L119" s="204">
        <f>PPA!L$60</f>
        <v>1.4763289741123999</v>
      </c>
      <c r="M119" s="204">
        <f>PPA!M$60</f>
        <v>2.4385007718051899</v>
      </c>
      <c r="N119" s="204">
        <f>PPA!N$60</f>
        <v>1.1115488866484331</v>
      </c>
      <c r="O119" s="204">
        <f>PPA!O$60</f>
        <v>0.32079817658774601</v>
      </c>
      <c r="P119" s="204">
        <f>PPA!P$60</f>
        <v>0.33962686909678003</v>
      </c>
      <c r="Q119" s="204">
        <f>PPA!Q$60</f>
        <v>7.2072549477829678E-2</v>
      </c>
      <c r="R119" s="204">
        <f>PPA!R$60</f>
        <v>0.47823732588534018</v>
      </c>
      <c r="S119" s="204">
        <f>PPA!S$60</f>
        <v>0.89222999291875138</v>
      </c>
      <c r="T119" s="204">
        <f>PPA!T$60</f>
        <v>5.0084190549977619</v>
      </c>
      <c r="U119" s="204">
        <f>PPA!U$60</f>
        <v>0.97595143825972663</v>
      </c>
      <c r="V119" s="204">
        <f>PPA!V$60</f>
        <v>8.7280790285430001</v>
      </c>
      <c r="W119" s="204">
        <f>PPA!W$60</f>
        <v>5.261817803904143</v>
      </c>
      <c r="X119" s="204">
        <f>PPA!X$60</f>
        <v>5.4224609115360813</v>
      </c>
      <c r="Y119" s="204">
        <f>PPA!Y$60</f>
        <v>5.1204627610074578</v>
      </c>
    </row>
    <row r="120" spans="1:25" ht="12" customHeight="1" x14ac:dyDescent="0.25">
      <c r="A120" s="15" t="s">
        <v>63</v>
      </c>
      <c r="B120" s="206">
        <f>FBT!B$33</f>
        <v>1160.926915318144</v>
      </c>
      <c r="C120" s="206">
        <f>FBT!C$33</f>
        <v>999.84578579838808</v>
      </c>
      <c r="D120" s="206">
        <f>FBT!D$33</f>
        <v>874.06724988251597</v>
      </c>
      <c r="E120" s="206">
        <f>FBT!E$33</f>
        <v>843.60605616106318</v>
      </c>
      <c r="F120" s="206">
        <f>FBT!F$33</f>
        <v>776.19951071887067</v>
      </c>
      <c r="G120" s="206">
        <f>FBT!G$33</f>
        <v>926.7343096415641</v>
      </c>
      <c r="H120" s="206">
        <f>FBT!H$33</f>
        <v>728.71891191407531</v>
      </c>
      <c r="I120" s="206">
        <f>FBT!I$33</f>
        <v>668.01467197970965</v>
      </c>
      <c r="J120" s="206">
        <f>FBT!J$33</f>
        <v>671.11106312915172</v>
      </c>
      <c r="K120" s="206">
        <f>FBT!K$33</f>
        <v>668.96915400823127</v>
      </c>
      <c r="L120" s="206">
        <f>FBT!L$33</f>
        <v>678.3256928590074</v>
      </c>
      <c r="M120" s="206">
        <f>FBT!M$33</f>
        <v>626.4712071353481</v>
      </c>
      <c r="N120" s="206">
        <f>FBT!N$33</f>
        <v>693.75969359470253</v>
      </c>
      <c r="O120" s="206">
        <f>FBT!O$33</f>
        <v>740.69679654839865</v>
      </c>
      <c r="P120" s="206">
        <f>FBT!P$33</f>
        <v>761.18064276977725</v>
      </c>
      <c r="Q120" s="206">
        <f>FBT!Q$33</f>
        <v>779.39971295475539</v>
      </c>
      <c r="R120" s="206">
        <f>FBT!R$33</f>
        <v>814.20125219596218</v>
      </c>
      <c r="S120" s="206">
        <f>FBT!S$33</f>
        <v>884.87871271905919</v>
      </c>
      <c r="T120" s="206">
        <f>FBT!T$33</f>
        <v>916.76307069213226</v>
      </c>
      <c r="U120" s="206">
        <f>FBT!U$33</f>
        <v>884.43467747780801</v>
      </c>
      <c r="V120" s="206">
        <f>FBT!V$33</f>
        <v>936.90647741818839</v>
      </c>
      <c r="W120" s="206">
        <f>FBT!W$33</f>
        <v>902.86429991867249</v>
      </c>
      <c r="X120" s="206">
        <f>FBT!X$33</f>
        <v>886.53605430214134</v>
      </c>
      <c r="Y120" s="206">
        <f>FBT!Y$33</f>
        <v>876.94426868669871</v>
      </c>
    </row>
    <row r="121" spans="1:25" ht="12" customHeight="1" x14ac:dyDescent="0.25">
      <c r="A121" s="12" t="s">
        <v>64</v>
      </c>
      <c r="B121" s="204">
        <f>TRE!B$33</f>
        <v>34.013274837450219</v>
      </c>
      <c r="C121" s="204">
        <f>TRE!C$33</f>
        <v>36.536716437766259</v>
      </c>
      <c r="D121" s="204">
        <f>TRE!D$33</f>
        <v>32.014054439194403</v>
      </c>
      <c r="E121" s="204">
        <f>TRE!E$33</f>
        <v>29.092029118522991</v>
      </c>
      <c r="F121" s="204">
        <f>TRE!F$33</f>
        <v>25.211793958839479</v>
      </c>
      <c r="G121" s="204">
        <f>TRE!G$33</f>
        <v>22.782676678672619</v>
      </c>
      <c r="H121" s="204">
        <f>TRE!H$33</f>
        <v>26.340124678243299</v>
      </c>
      <c r="I121" s="204">
        <f>TRE!I$33</f>
        <v>11.50401995867105</v>
      </c>
      <c r="J121" s="204">
        <f>TRE!J$33</f>
        <v>16.814377077991569</v>
      </c>
      <c r="K121" s="204">
        <f>TRE!K$33</f>
        <v>11.65252499913678</v>
      </c>
      <c r="L121" s="204">
        <f>TRE!L$33</f>
        <v>7.4155287584986542</v>
      </c>
      <c r="M121" s="204">
        <f>TRE!M$33</f>
        <v>6.34671287815606</v>
      </c>
      <c r="N121" s="204">
        <f>TRE!N$33</f>
        <v>9.3748035579881446</v>
      </c>
      <c r="O121" s="204">
        <f>TRE!O$33</f>
        <v>9.902700358965749</v>
      </c>
      <c r="P121" s="204">
        <f>TRE!P$33</f>
        <v>6.9874099180311324</v>
      </c>
      <c r="Q121" s="204">
        <f>TRE!Q$33</f>
        <v>3.6795304792341388</v>
      </c>
      <c r="R121" s="204">
        <f>TRE!R$33</f>
        <v>6.3160516789828698</v>
      </c>
      <c r="S121" s="204">
        <f>TRE!S$33</f>
        <v>4.4812925982267249</v>
      </c>
      <c r="T121" s="204">
        <f>TRE!T$33</f>
        <v>5.6863537174519259</v>
      </c>
      <c r="U121" s="204">
        <f>TRE!U$33</f>
        <v>6.7868218783752026</v>
      </c>
      <c r="V121" s="204">
        <f>TRE!V$33</f>
        <v>6.9782755699510473</v>
      </c>
      <c r="W121" s="204">
        <f>TRE!W$33</f>
        <v>6.1204991478589061</v>
      </c>
      <c r="X121" s="204">
        <f>TRE!X$33</f>
        <v>5.2224833346726616</v>
      </c>
      <c r="Y121" s="204">
        <f>TRE!Y$33</f>
        <v>5.3793686037356352</v>
      </c>
    </row>
    <row r="122" spans="1:25" ht="12" customHeight="1" x14ac:dyDescent="0.25">
      <c r="A122" s="12" t="s">
        <v>65</v>
      </c>
      <c r="B122" s="204">
        <f>MAE!B$33</f>
        <v>288.24923447761893</v>
      </c>
      <c r="C122" s="204">
        <f>MAE!C$33</f>
        <v>273.26242403847579</v>
      </c>
      <c r="D122" s="204">
        <f>MAE!D$33</f>
        <v>256.7038694389027</v>
      </c>
      <c r="E122" s="204">
        <f>MAE!E$33</f>
        <v>254.15512307895111</v>
      </c>
      <c r="F122" s="204">
        <f>MAE!F$33</f>
        <v>238.79319011876271</v>
      </c>
      <c r="G122" s="204">
        <f>MAE!G$33</f>
        <v>245.74659299916081</v>
      </c>
      <c r="H122" s="204">
        <f>MAE!H$33</f>
        <v>218.25362807862641</v>
      </c>
      <c r="I122" s="204">
        <f>MAE!I$33</f>
        <v>353.77516835870478</v>
      </c>
      <c r="J122" s="204">
        <f>MAE!J$33</f>
        <v>347.58176435867</v>
      </c>
      <c r="K122" s="204">
        <f>MAE!K$33</f>
        <v>76.332945601958926</v>
      </c>
      <c r="L122" s="204">
        <f>MAE!L$33</f>
        <v>76.03837236238391</v>
      </c>
      <c r="M122" s="204">
        <f>MAE!M$33</f>
        <v>87.110132038914259</v>
      </c>
      <c r="N122" s="204">
        <f>MAE!N$33</f>
        <v>77.023821601147546</v>
      </c>
      <c r="O122" s="204">
        <f>MAE!O$33</f>
        <v>73.996198560898804</v>
      </c>
      <c r="P122" s="204">
        <f>MAE!P$33</f>
        <v>83.595186362411127</v>
      </c>
      <c r="Q122" s="204">
        <f>MAE!Q$33</f>
        <v>78.971510882137011</v>
      </c>
      <c r="R122" s="204">
        <f>MAE!R$33</f>
        <v>78.190562521792828</v>
      </c>
      <c r="S122" s="204">
        <f>MAE!S$33</f>
        <v>94.763388961012168</v>
      </c>
      <c r="T122" s="204">
        <f>MAE!T$33</f>
        <v>98.08943832117518</v>
      </c>
      <c r="U122" s="204">
        <f>MAE!U$33</f>
        <v>100.32530076075579</v>
      </c>
      <c r="V122" s="204">
        <f>MAE!V$33</f>
        <v>112.5500817370292</v>
      </c>
      <c r="W122" s="204">
        <f>MAE!W$33</f>
        <v>90.083059463395784</v>
      </c>
      <c r="X122" s="204">
        <f>MAE!X$33</f>
        <v>83.763670732923913</v>
      </c>
      <c r="Y122" s="204">
        <f>MAE!Y$33</f>
        <v>83.471845110027942</v>
      </c>
    </row>
    <row r="123" spans="1:25" ht="12" customHeight="1" x14ac:dyDescent="0.25">
      <c r="A123" s="12" t="s">
        <v>66</v>
      </c>
      <c r="B123" s="204">
        <f>TEL!B$33</f>
        <v>128.9706328782276</v>
      </c>
      <c r="C123" s="204">
        <f>TEL!C$33</f>
        <v>126.3384367180596</v>
      </c>
      <c r="D123" s="204">
        <f>TEL!D$33</f>
        <v>94.401580317336794</v>
      </c>
      <c r="E123" s="204">
        <f>TEL!E$33</f>
        <v>88.915780797249781</v>
      </c>
      <c r="F123" s="204">
        <f>TEL!F$33</f>
        <v>68.161082037748855</v>
      </c>
      <c r="G123" s="204">
        <f>TEL!G$33</f>
        <v>64.325252518022779</v>
      </c>
      <c r="H123" s="204">
        <f>TEL!H$33</f>
        <v>30.028561557517438</v>
      </c>
      <c r="I123" s="204">
        <f>TEL!I$33</f>
        <v>7.8421330826443612</v>
      </c>
      <c r="J123" s="204">
        <f>TEL!J$33</f>
        <v>11.855325237635631</v>
      </c>
      <c r="K123" s="204">
        <f>TEL!K$33</f>
        <v>26.646661077693679</v>
      </c>
      <c r="L123" s="204">
        <f>TEL!L$33</f>
        <v>28.642930918311951</v>
      </c>
      <c r="M123" s="204">
        <f>TEL!M$33</f>
        <v>20.110829038253751</v>
      </c>
      <c r="N123" s="204">
        <f>TEL!N$33</f>
        <v>15.87330467800995</v>
      </c>
      <c r="O123" s="204">
        <f>TEL!O$33</f>
        <v>18.688934158201011</v>
      </c>
      <c r="P123" s="204">
        <f>TEL!P$33</f>
        <v>23.40544931865967</v>
      </c>
      <c r="Q123" s="204">
        <f>TEL!Q$33</f>
        <v>16.083361437844591</v>
      </c>
      <c r="R123" s="204">
        <f>TEL!R$33</f>
        <v>18.382763518423641</v>
      </c>
      <c r="S123" s="204">
        <f>TEL!S$33</f>
        <v>19.27604267757464</v>
      </c>
      <c r="T123" s="204">
        <f>TEL!T$33</f>
        <v>20.500275958717118</v>
      </c>
      <c r="U123" s="204">
        <f>TEL!U$33</f>
        <v>20.573881197545511</v>
      </c>
      <c r="V123" s="204">
        <f>TEL!V$33</f>
        <v>20.211187647683211</v>
      </c>
      <c r="W123" s="204">
        <f>TEL!W$33</f>
        <v>18.650812867486291</v>
      </c>
      <c r="X123" s="204">
        <f>TEL!X$33</f>
        <v>42.080218346643463</v>
      </c>
      <c r="Y123" s="204">
        <f>TEL!Y$33</f>
        <v>40.797239877292228</v>
      </c>
    </row>
    <row r="124" spans="1:25" ht="12" customHeight="1" x14ac:dyDescent="0.25">
      <c r="A124" s="12" t="s">
        <v>67</v>
      </c>
      <c r="B124" s="204">
        <f>WWP!B$33</f>
        <v>27.50050583982717</v>
      </c>
      <c r="C124" s="204">
        <f>WWP!C$33</f>
        <v>22.312388519824609</v>
      </c>
      <c r="D124" s="204">
        <f>WWP!D$33</f>
        <v>28.13142923984185</v>
      </c>
      <c r="E124" s="204">
        <f>WWP!E$33</f>
        <v>33.70431527967024</v>
      </c>
      <c r="F124" s="204">
        <f>WWP!F$33</f>
        <v>37.036114919732952</v>
      </c>
      <c r="G124" s="204">
        <f>WWP!G$33</f>
        <v>32.693929199859753</v>
      </c>
      <c r="H124" s="204">
        <f>WWP!H$33</f>
        <v>36.593725679821659</v>
      </c>
      <c r="I124" s="204">
        <f>WWP!I$33</f>
        <v>21.642499439903141</v>
      </c>
      <c r="J124" s="204">
        <f>WWP!J$33</f>
        <v>15.78387203994073</v>
      </c>
      <c r="K124" s="204">
        <f>WWP!K$33</f>
        <v>28.861103519828131</v>
      </c>
      <c r="L124" s="204">
        <f>WWP!L$33</f>
        <v>23.574584159938581</v>
      </c>
      <c r="M124" s="204">
        <f>WWP!M$33</f>
        <v>23.083913879943289</v>
      </c>
      <c r="N124" s="204">
        <f>WWP!N$33</f>
        <v>25.284426839936</v>
      </c>
      <c r="O124" s="204">
        <f>WWP!O$33</f>
        <v>24.762126959944521</v>
      </c>
      <c r="P124" s="204">
        <f>WWP!P$33</f>
        <v>32.095217519913213</v>
      </c>
      <c r="Q124" s="204">
        <f>WWP!Q$33</f>
        <v>20.21088203997385</v>
      </c>
      <c r="R124" s="204">
        <f>WWP!R$33</f>
        <v>21.519714239952901</v>
      </c>
      <c r="S124" s="204">
        <f>WWP!S$33</f>
        <v>28.74454811993434</v>
      </c>
      <c r="T124" s="204">
        <f>WWP!T$33</f>
        <v>32.065586639929023</v>
      </c>
      <c r="U124" s="204">
        <f>WWP!U$33</f>
        <v>20.26417679998405</v>
      </c>
      <c r="V124" s="204">
        <f>WWP!V$33</f>
        <v>26.911773848262349</v>
      </c>
      <c r="W124" s="204">
        <f>WWP!W$33</f>
        <v>20.74973633784289</v>
      </c>
      <c r="X124" s="204">
        <f>WWP!X$33</f>
        <v>20.529977335915959</v>
      </c>
      <c r="Y124" s="204">
        <f>WWP!Y$33</f>
        <v>19.547227300908538</v>
      </c>
    </row>
    <row r="125" spans="1:25" ht="12" customHeight="1" x14ac:dyDescent="0.25">
      <c r="A125" s="12" t="s">
        <v>68</v>
      </c>
      <c r="B125" s="204">
        <f>OIS!B$33</f>
        <v>522.00251064168242</v>
      </c>
      <c r="C125" s="204">
        <f>OIS!C$33</f>
        <v>465.89445036737061</v>
      </c>
      <c r="D125" s="204">
        <f>OIS!D$33</f>
        <v>450.91515744589827</v>
      </c>
      <c r="E125" s="204">
        <f>OIS!E$33</f>
        <v>449.30477880662102</v>
      </c>
      <c r="F125" s="204">
        <f>OIS!F$33</f>
        <v>468.52905924545342</v>
      </c>
      <c r="G125" s="204">
        <f>OIS!G$33</f>
        <v>501.42606912685761</v>
      </c>
      <c r="H125" s="204">
        <f>OIS!H$33</f>
        <v>488.33351352595258</v>
      </c>
      <c r="I125" s="204">
        <f>OIS!I$33</f>
        <v>490.84459272632301</v>
      </c>
      <c r="J125" s="204">
        <f>OIS!J$33</f>
        <v>450.41610492691069</v>
      </c>
      <c r="K125" s="204">
        <f>OIS!K$33</f>
        <v>386.22578688659257</v>
      </c>
      <c r="L125" s="204">
        <f>OIS!L$33</f>
        <v>343.70489304550188</v>
      </c>
      <c r="M125" s="204">
        <f>OIS!M$33</f>
        <v>296.88818652680328</v>
      </c>
      <c r="N125" s="204">
        <f>OIS!N$33</f>
        <v>316.33130880653482</v>
      </c>
      <c r="O125" s="204">
        <f>OIS!O$33</f>
        <v>337.32319536551557</v>
      </c>
      <c r="P125" s="204">
        <f>OIS!P$33</f>
        <v>352.21706316564598</v>
      </c>
      <c r="Q125" s="204">
        <f>OIS!Q$33</f>
        <v>285.99105240642882</v>
      </c>
      <c r="R125" s="204">
        <f>OIS!R$33</f>
        <v>326.78785836567761</v>
      </c>
      <c r="S125" s="204">
        <f>OIS!S$33</f>
        <v>339.74663940678408</v>
      </c>
      <c r="T125" s="204">
        <f>OIS!T$33</f>
        <v>365.29166988183852</v>
      </c>
      <c r="U125" s="204">
        <f>OIS!U$33</f>
        <v>366.14862972255872</v>
      </c>
      <c r="V125" s="204">
        <f>OIS!V$33</f>
        <v>345.60788034603002</v>
      </c>
      <c r="W125" s="204">
        <f>OIS!W$33</f>
        <v>332.77540948187669</v>
      </c>
      <c r="X125" s="204">
        <f>OIS!X$33</f>
        <v>325.75460330564277</v>
      </c>
      <c r="Y125" s="204">
        <f>OIS!Y$33</f>
        <v>322.77408900173822</v>
      </c>
    </row>
    <row r="126" spans="1:25" ht="12" customHeight="1" x14ac:dyDescent="0.25">
      <c r="A126" s="28" t="s">
        <v>85</v>
      </c>
      <c r="B126" s="214">
        <f>Ind_Summary_emi!B43</f>
        <v>156.2483</v>
      </c>
      <c r="C126" s="214">
        <f>Ind_Summary_emi!C43</f>
        <v>112.39717</v>
      </c>
      <c r="D126" s="214">
        <f>Ind_Summary_emi!D43</f>
        <v>114.56505</v>
      </c>
      <c r="E126" s="214">
        <f>Ind_Summary_emi!E43</f>
        <v>119.81524</v>
      </c>
      <c r="F126" s="214">
        <f>Ind_Summary_emi!F43</f>
        <v>126.49827999999999</v>
      </c>
      <c r="G126" s="214">
        <f>Ind_Summary_emi!G43</f>
        <v>173.43924999999999</v>
      </c>
      <c r="H126" s="214">
        <f>Ind_Summary_emi!H43</f>
        <v>129.43361999999999</v>
      </c>
      <c r="I126" s="214">
        <f>Ind_Summary_emi!I43</f>
        <v>144.18342999999999</v>
      </c>
      <c r="J126" s="214">
        <f>Ind_Summary_emi!J43</f>
        <v>131.96538000000001</v>
      </c>
      <c r="K126" s="214">
        <f>Ind_Summary_emi!K43</f>
        <v>133.20653999999999</v>
      </c>
      <c r="L126" s="214">
        <f>Ind_Summary_emi!L43</f>
        <v>125.84944</v>
      </c>
      <c r="M126" s="214">
        <f>Ind_Summary_emi!M43</f>
        <v>127.18019</v>
      </c>
      <c r="N126" s="214">
        <f>Ind_Summary_emi!N43</f>
        <v>128.99005</v>
      </c>
      <c r="O126" s="214">
        <f>Ind_Summary_emi!O43</f>
        <v>135.40440000000001</v>
      </c>
      <c r="P126" s="214">
        <f>Ind_Summary_emi!P43</f>
        <v>130.63942</v>
      </c>
      <c r="Q126" s="214">
        <f>Ind_Summary_emi!Q43</f>
        <v>137.49978999999999</v>
      </c>
      <c r="R126" s="214">
        <f>Ind_Summary_emi!R43</f>
        <v>141.06987000000001</v>
      </c>
      <c r="S126" s="214">
        <f>Ind_Summary_emi!S43</f>
        <v>157.79773</v>
      </c>
      <c r="T126" s="214">
        <f>Ind_Summary_emi!T43</f>
        <v>158.67604</v>
      </c>
      <c r="U126" s="214">
        <f>Ind_Summary_emi!U43</f>
        <v>167.00688</v>
      </c>
      <c r="V126" s="214">
        <f>Ind_Summary_emi!V43</f>
        <v>160.15609000000001</v>
      </c>
      <c r="W126" s="214">
        <f>Ind_Summary_emi!W43</f>
        <v>175.0986</v>
      </c>
      <c r="X126" s="214">
        <f>Ind_Summary_emi!X43</f>
        <v>184.83447000000001</v>
      </c>
      <c r="Y126" s="214">
        <f>Ind_Summary_emi!Y43</f>
        <v>179.33596</v>
      </c>
    </row>
    <row r="128" spans="1:25" ht="12" customHeight="1" x14ac:dyDescent="0.25">
      <c r="A128" s="30" t="s">
        <v>86</v>
      </c>
      <c r="B128" s="203">
        <f t="shared" ref="B128:Y128" si="8">IF(B29=0,"",B29/B3*1000)</f>
        <v>43.829300101921184</v>
      </c>
      <c r="C128" s="203">
        <f t="shared" si="8"/>
        <v>38.517637080819149</v>
      </c>
      <c r="D128" s="203">
        <f t="shared" si="8"/>
        <v>33.549238741563705</v>
      </c>
      <c r="E128" s="203">
        <f t="shared" si="8"/>
        <v>36.839692276203024</v>
      </c>
      <c r="F128" s="203">
        <f t="shared" si="8"/>
        <v>36.489400924008116</v>
      </c>
      <c r="G128" s="203">
        <f t="shared" si="8"/>
        <v>36.494229723326441</v>
      </c>
      <c r="H128" s="203">
        <f t="shared" si="8"/>
        <v>35.263736611964774</v>
      </c>
      <c r="I128" s="203">
        <f t="shared" si="8"/>
        <v>32.717862734774371</v>
      </c>
      <c r="J128" s="203">
        <f t="shared" si="8"/>
        <v>36.376412679493754</v>
      </c>
      <c r="K128" s="203">
        <f t="shared" si="8"/>
        <v>33.079107465261757</v>
      </c>
      <c r="L128" s="203">
        <f t="shared" si="8"/>
        <v>37.187273403702079</v>
      </c>
      <c r="M128" s="203">
        <f t="shared" si="8"/>
        <v>32.455677199471531</v>
      </c>
      <c r="N128" s="203">
        <f t="shared" si="8"/>
        <v>34.463120492400549</v>
      </c>
      <c r="O128" s="203">
        <f t="shared" si="8"/>
        <v>35.946017742861365</v>
      </c>
      <c r="P128" s="203">
        <f t="shared" si="8"/>
        <v>34.502402418105511</v>
      </c>
      <c r="Q128" s="203">
        <f t="shared" si="8"/>
        <v>17.0377962350735</v>
      </c>
      <c r="R128" s="203">
        <f t="shared" si="8"/>
        <v>18.430768645858674</v>
      </c>
      <c r="S128" s="203">
        <f t="shared" si="8"/>
        <v>17.784060293642469</v>
      </c>
      <c r="T128" s="203">
        <f t="shared" si="8"/>
        <v>16.628010602030752</v>
      </c>
      <c r="U128" s="203">
        <f t="shared" si="8"/>
        <v>16.032549833671453</v>
      </c>
      <c r="V128" s="203">
        <f t="shared" si="8"/>
        <v>14.662665123024825</v>
      </c>
      <c r="W128" s="203">
        <f t="shared" si="8"/>
        <v>12.222281106127038</v>
      </c>
      <c r="X128" s="203">
        <f t="shared" si="8"/>
        <v>9.9686415266117443</v>
      </c>
      <c r="Y128" s="203">
        <f t="shared" si="8"/>
        <v>12.113782791349793</v>
      </c>
    </row>
    <row r="129" spans="1:25" ht="12" customHeight="1" x14ac:dyDescent="0.25">
      <c r="A129" s="12" t="s">
        <v>14</v>
      </c>
      <c r="B129" s="204">
        <f t="shared" ref="B129:Y129" si="9">IF(B52=0,"",B52/B4*1000)</f>
        <v>3401.0540929871549</v>
      </c>
      <c r="C129" s="204">
        <f t="shared" si="9"/>
        <v>1629.5442820292344</v>
      </c>
      <c r="D129" s="204" t="str">
        <f t="shared" si="9"/>
        <v/>
      </c>
      <c r="E129" s="204" t="str">
        <f t="shared" si="9"/>
        <v/>
      </c>
      <c r="F129" s="204" t="str">
        <f t="shared" si="9"/>
        <v/>
      </c>
      <c r="G129" s="204" t="str">
        <f t="shared" si="9"/>
        <v/>
      </c>
      <c r="H129" s="204" t="str">
        <f t="shared" si="9"/>
        <v/>
      </c>
      <c r="I129" s="204" t="str">
        <f t="shared" si="9"/>
        <v/>
      </c>
      <c r="J129" s="204" t="str">
        <f t="shared" si="9"/>
        <v/>
      </c>
      <c r="K129" s="204" t="str">
        <f t="shared" si="9"/>
        <v/>
      </c>
      <c r="L129" s="204" t="str">
        <f t="shared" si="9"/>
        <v/>
      </c>
      <c r="M129" s="204" t="str">
        <f t="shared" si="9"/>
        <v/>
      </c>
      <c r="N129" s="204" t="str">
        <f t="shared" si="9"/>
        <v/>
      </c>
      <c r="O129" s="204" t="str">
        <f t="shared" si="9"/>
        <v/>
      </c>
      <c r="P129" s="204" t="str">
        <f t="shared" si="9"/>
        <v/>
      </c>
      <c r="Q129" s="204" t="str">
        <f t="shared" si="9"/>
        <v/>
      </c>
      <c r="R129" s="204" t="str">
        <f t="shared" si="9"/>
        <v/>
      </c>
      <c r="S129" s="204" t="str">
        <f t="shared" si="9"/>
        <v/>
      </c>
      <c r="T129" s="204" t="str">
        <f t="shared" si="9"/>
        <v/>
      </c>
      <c r="U129" s="204" t="str">
        <f t="shared" si="9"/>
        <v/>
      </c>
      <c r="V129" s="204" t="str">
        <f t="shared" si="9"/>
        <v/>
      </c>
      <c r="W129" s="204" t="str">
        <f t="shared" si="9"/>
        <v/>
      </c>
      <c r="X129" s="204" t="str">
        <f t="shared" si="9"/>
        <v/>
      </c>
      <c r="Y129" s="204" t="str">
        <f t="shared" si="9"/>
        <v/>
      </c>
    </row>
    <row r="130" spans="1:25" ht="12" customHeight="1" x14ac:dyDescent="0.25">
      <c r="A130" s="13" t="s">
        <v>18</v>
      </c>
      <c r="B130" s="205">
        <f t="shared" ref="B130:Y130" si="10">IF(B55=0,"",B55/B5*1000)</f>
        <v>1423.3366169871406</v>
      </c>
      <c r="C130" s="205">
        <f t="shared" si="10"/>
        <v>1150.3270248392378</v>
      </c>
      <c r="D130" s="205">
        <f t="shared" si="10"/>
        <v>1482.2413586648422</v>
      </c>
      <c r="E130" s="205">
        <f t="shared" si="10"/>
        <v>1379.0167324449651</v>
      </c>
      <c r="F130" s="205">
        <f t="shared" si="10"/>
        <v>1193.2576561936962</v>
      </c>
      <c r="G130" s="205">
        <f t="shared" si="10"/>
        <v>1235.9933145183827</v>
      </c>
      <c r="H130" s="205">
        <f t="shared" si="10"/>
        <v>1146.1270759412298</v>
      </c>
      <c r="I130" s="205">
        <f t="shared" si="10"/>
        <v>1309.50553163057</v>
      </c>
      <c r="J130" s="205">
        <f t="shared" si="10"/>
        <v>1484.1806699936592</v>
      </c>
      <c r="K130" s="205">
        <f t="shared" si="10"/>
        <v>1987.1976891748491</v>
      </c>
      <c r="L130" s="205">
        <f t="shared" si="10"/>
        <v>1792.355403220108</v>
      </c>
      <c r="M130" s="205">
        <f t="shared" si="10"/>
        <v>1804.3555446221037</v>
      </c>
      <c r="N130" s="205">
        <f t="shared" si="10"/>
        <v>1801.0694046099475</v>
      </c>
      <c r="O130" s="205">
        <f t="shared" si="10"/>
        <v>1746.8562254589697</v>
      </c>
      <c r="P130" s="205">
        <f t="shared" si="10"/>
        <v>1412.7712200493297</v>
      </c>
      <c r="Q130" s="205">
        <f t="shared" si="10"/>
        <v>1358.3342597265951</v>
      </c>
      <c r="R130" s="205">
        <f t="shared" si="10"/>
        <v>1571.4308356453869</v>
      </c>
      <c r="S130" s="205">
        <f t="shared" si="10"/>
        <v>1348.6020646313527</v>
      </c>
      <c r="T130" s="205">
        <f t="shared" si="10"/>
        <v>1430.3423109838272</v>
      </c>
      <c r="U130" s="205">
        <f t="shared" si="10"/>
        <v>1179.1292727369423</v>
      </c>
      <c r="V130" s="205">
        <f t="shared" si="10"/>
        <v>1607.9537745453094</v>
      </c>
      <c r="W130" s="205">
        <f t="shared" si="10"/>
        <v>2458.5506951093075</v>
      </c>
      <c r="X130" s="205">
        <f t="shared" si="10"/>
        <v>2819.2620702498675</v>
      </c>
      <c r="Y130" s="205">
        <f t="shared" si="10"/>
        <v>1996.4677738800133</v>
      </c>
    </row>
    <row r="131" spans="1:25" ht="12" customHeight="1" x14ac:dyDescent="0.25">
      <c r="A131" s="14" t="s">
        <v>45</v>
      </c>
      <c r="B131" s="204">
        <f t="shared" ref="B131:Y131" si="11">IF(B56=0,"",B56/B6*1000)</f>
        <v>1626.2250897613606</v>
      </c>
      <c r="C131" s="204">
        <f t="shared" si="11"/>
        <v>1311.9378215469642</v>
      </c>
      <c r="D131" s="204">
        <f t="shared" si="11"/>
        <v>1620.8404680354056</v>
      </c>
      <c r="E131" s="204">
        <f t="shared" si="11"/>
        <v>1505.2441730594419</v>
      </c>
      <c r="F131" s="204">
        <f t="shared" si="11"/>
        <v>1292.5187426683608</v>
      </c>
      <c r="G131" s="204">
        <f t="shared" si="11"/>
        <v>1345.0985520776856</v>
      </c>
      <c r="H131" s="204">
        <f t="shared" si="11"/>
        <v>1245.8558584705472</v>
      </c>
      <c r="I131" s="204">
        <f t="shared" si="11"/>
        <v>1422.9269300286637</v>
      </c>
      <c r="J131" s="204">
        <f t="shared" si="11"/>
        <v>1613.6931858350169</v>
      </c>
      <c r="K131" s="204">
        <f t="shared" si="11"/>
        <v>3082.2245477121778</v>
      </c>
      <c r="L131" s="204">
        <f t="shared" si="11"/>
        <v>2105.8443529473116</v>
      </c>
      <c r="M131" s="204">
        <f t="shared" si="11"/>
        <v>2286.7551475301912</v>
      </c>
      <c r="N131" s="204">
        <f t="shared" si="11"/>
        <v>2288.1443738533821</v>
      </c>
      <c r="O131" s="204">
        <f t="shared" si="11"/>
        <v>2971.6532758021935</v>
      </c>
      <c r="P131" s="204">
        <f t="shared" si="11"/>
        <v>2468.6475140226357</v>
      </c>
      <c r="Q131" s="204">
        <f t="shared" si="11"/>
        <v>1942.1922336930197</v>
      </c>
      <c r="R131" s="204">
        <f t="shared" si="11"/>
        <v>2592.9993290010666</v>
      </c>
      <c r="S131" s="204">
        <f t="shared" si="11"/>
        <v>1905.9972738930874</v>
      </c>
      <c r="T131" s="204">
        <f t="shared" si="11"/>
        <v>2019.5827918418511</v>
      </c>
      <c r="U131" s="204">
        <f t="shared" si="11"/>
        <v>1611.6210555929288</v>
      </c>
      <c r="V131" s="204">
        <f t="shared" si="11"/>
        <v>2169.3578911255972</v>
      </c>
      <c r="W131" s="204">
        <f t="shared" si="11"/>
        <v>4848.6331544134046</v>
      </c>
      <c r="X131" s="204">
        <f t="shared" si="11"/>
        <v>7852.252927067032</v>
      </c>
      <c r="Y131" s="204">
        <f t="shared" si="11"/>
        <v>3758.5938032442441</v>
      </c>
    </row>
    <row r="132" spans="1:25" ht="12" customHeight="1" x14ac:dyDescent="0.25">
      <c r="A132" s="14" t="s">
        <v>58</v>
      </c>
      <c r="B132" s="204" t="str">
        <f t="shared" ref="B132:Y132" si="12">IF(B57=0,"",B57/B7*1000)</f>
        <v/>
      </c>
      <c r="C132" s="204" t="str">
        <f t="shared" si="12"/>
        <v/>
      </c>
      <c r="D132" s="204" t="str">
        <f t="shared" si="12"/>
        <v/>
      </c>
      <c r="E132" s="204" t="str">
        <f t="shared" si="12"/>
        <v/>
      </c>
      <c r="F132" s="204" t="str">
        <f t="shared" si="12"/>
        <v/>
      </c>
      <c r="G132" s="204" t="str">
        <f t="shared" si="12"/>
        <v/>
      </c>
      <c r="H132" s="204" t="str">
        <f t="shared" si="12"/>
        <v/>
      </c>
      <c r="I132" s="204" t="str">
        <f t="shared" si="12"/>
        <v/>
      </c>
      <c r="J132" s="204" t="str">
        <f t="shared" si="12"/>
        <v/>
      </c>
      <c r="K132" s="204" t="str">
        <f t="shared" si="12"/>
        <v/>
      </c>
      <c r="L132" s="204" t="str">
        <f t="shared" si="12"/>
        <v/>
      </c>
      <c r="M132" s="204" t="str">
        <f t="shared" si="12"/>
        <v/>
      </c>
      <c r="N132" s="204" t="str">
        <f t="shared" si="12"/>
        <v/>
      </c>
      <c r="O132" s="204" t="str">
        <f t="shared" si="12"/>
        <v/>
      </c>
      <c r="P132" s="204" t="str">
        <f t="shared" si="12"/>
        <v/>
      </c>
      <c r="Q132" s="204" t="str">
        <f t="shared" si="12"/>
        <v/>
      </c>
      <c r="R132" s="204" t="str">
        <f t="shared" si="12"/>
        <v/>
      </c>
      <c r="S132" s="204" t="str">
        <f t="shared" si="12"/>
        <v/>
      </c>
      <c r="T132" s="204" t="str">
        <f t="shared" si="12"/>
        <v/>
      </c>
      <c r="U132" s="204" t="str">
        <f t="shared" si="12"/>
        <v/>
      </c>
      <c r="V132" s="204" t="str">
        <f t="shared" si="12"/>
        <v/>
      </c>
      <c r="W132" s="204" t="str">
        <f t="shared" si="12"/>
        <v/>
      </c>
      <c r="X132" s="204" t="str">
        <f t="shared" si="12"/>
        <v/>
      </c>
      <c r="Y132" s="204" t="str">
        <f t="shared" si="12"/>
        <v/>
      </c>
    </row>
    <row r="133" spans="1:25" ht="12" customHeight="1" x14ac:dyDescent="0.25">
      <c r="A133" s="14" t="s">
        <v>47</v>
      </c>
      <c r="B133" s="204">
        <f t="shared" ref="B133:Y133" si="13">IF(B60=0,"",B60/B8*1000)</f>
        <v>105.61980717830758</v>
      </c>
      <c r="C133" s="204">
        <f t="shared" si="13"/>
        <v>100.69980572485147</v>
      </c>
      <c r="D133" s="204">
        <f t="shared" si="13"/>
        <v>102.66687427966866</v>
      </c>
      <c r="E133" s="204">
        <f t="shared" si="13"/>
        <v>122.58617461656219</v>
      </c>
      <c r="F133" s="204">
        <f t="shared" si="13"/>
        <v>205.24220057720106</v>
      </c>
      <c r="G133" s="204">
        <f t="shared" si="13"/>
        <v>149.99209464643732</v>
      </c>
      <c r="H133" s="204">
        <f t="shared" si="13"/>
        <v>153.4563123189541</v>
      </c>
      <c r="I133" s="204">
        <f t="shared" si="13"/>
        <v>180.54252512997553</v>
      </c>
      <c r="J133" s="204">
        <f t="shared" si="13"/>
        <v>195.05144633058373</v>
      </c>
      <c r="K133" s="204">
        <f t="shared" si="13"/>
        <v>83.418635045381777</v>
      </c>
      <c r="L133" s="204">
        <f t="shared" si="13"/>
        <v>124.83240863863612</v>
      </c>
      <c r="M133" s="204">
        <f t="shared" si="13"/>
        <v>87.317143191037104</v>
      </c>
      <c r="N133" s="204">
        <f t="shared" si="13"/>
        <v>86.454276547355377</v>
      </c>
      <c r="O133" s="204">
        <f t="shared" si="13"/>
        <v>44.07217463021864</v>
      </c>
      <c r="P133" s="204">
        <f t="shared" si="13"/>
        <v>29.428550464802413</v>
      </c>
      <c r="Q133" s="204">
        <f t="shared" si="13"/>
        <v>39.280332685153745</v>
      </c>
      <c r="R133" s="204">
        <f t="shared" si="13"/>
        <v>36.737376597510227</v>
      </c>
      <c r="S133" s="204">
        <f t="shared" si="13"/>
        <v>41.612427762554056</v>
      </c>
      <c r="T133" s="204">
        <f t="shared" si="13"/>
        <v>39.328346496103279</v>
      </c>
      <c r="U133" s="204">
        <f t="shared" si="13"/>
        <v>37.743145489561968</v>
      </c>
      <c r="V133" s="204">
        <f t="shared" si="13"/>
        <v>39.797815166627281</v>
      </c>
      <c r="W133" s="204">
        <f t="shared" si="13"/>
        <v>37.72984147868393</v>
      </c>
      <c r="X133" s="204">
        <f t="shared" si="13"/>
        <v>41.13148672748904</v>
      </c>
      <c r="Y133" s="204">
        <f t="shared" si="13"/>
        <v>44.465123023362807</v>
      </c>
    </row>
    <row r="134" spans="1:25" ht="12" customHeight="1" x14ac:dyDescent="0.25">
      <c r="A134" s="13" t="s">
        <v>19</v>
      </c>
      <c r="B134" s="205">
        <f t="shared" ref="B134:Y134" si="14">IF(B61=0,"",B61/B9*1000)</f>
        <v>14.861069886944907</v>
      </c>
      <c r="C134" s="205">
        <f t="shared" si="14"/>
        <v>13.24815531334086</v>
      </c>
      <c r="D134" s="205">
        <f t="shared" si="14"/>
        <v>9.5446082103627905</v>
      </c>
      <c r="E134" s="205">
        <f t="shared" si="14"/>
        <v>11.966755329804313</v>
      </c>
      <c r="F134" s="205">
        <f t="shared" si="14"/>
        <v>12.6048889633292</v>
      </c>
      <c r="G134" s="205">
        <f t="shared" si="14"/>
        <v>14.256214694075117</v>
      </c>
      <c r="H134" s="205">
        <f t="shared" si="14"/>
        <v>13.591711255292365</v>
      </c>
      <c r="I134" s="205">
        <f t="shared" si="14"/>
        <v>10.638063377145546</v>
      </c>
      <c r="J134" s="205">
        <f t="shared" si="14"/>
        <v>11.465406911855018</v>
      </c>
      <c r="K134" s="205">
        <f t="shared" si="14"/>
        <v>9.2213155354284879</v>
      </c>
      <c r="L134" s="205">
        <f t="shared" si="14"/>
        <v>9.5910507649684416</v>
      </c>
      <c r="M134" s="205">
        <f t="shared" si="14"/>
        <v>7.866030351143829</v>
      </c>
      <c r="N134" s="205">
        <f t="shared" si="14"/>
        <v>9.100350466777817</v>
      </c>
      <c r="O134" s="205">
        <f t="shared" si="14"/>
        <v>9.5985407461106274</v>
      </c>
      <c r="P134" s="205">
        <f t="shared" si="14"/>
        <v>8.7488795957036807</v>
      </c>
      <c r="Q134" s="205">
        <f t="shared" si="14"/>
        <v>2.6314012190422162</v>
      </c>
      <c r="R134" s="205">
        <f t="shared" si="14"/>
        <v>2.8781809193680115</v>
      </c>
      <c r="S134" s="205">
        <f t="shared" si="14"/>
        <v>2.6191068717925372</v>
      </c>
      <c r="T134" s="205">
        <f t="shared" si="14"/>
        <v>2.258889050882845</v>
      </c>
      <c r="U134" s="205">
        <f t="shared" si="14"/>
        <v>2.3563338183341633</v>
      </c>
      <c r="V134" s="205">
        <f t="shared" si="14"/>
        <v>2.0097355728627231</v>
      </c>
      <c r="W134" s="205">
        <f t="shared" si="14"/>
        <v>1.7188738973010684</v>
      </c>
      <c r="X134" s="205">
        <f t="shared" si="14"/>
        <v>1.3023824928998553</v>
      </c>
      <c r="Y134" s="205">
        <f t="shared" si="14"/>
        <v>1.7662110824828874</v>
      </c>
    </row>
    <row r="135" spans="1:25" ht="12" customHeight="1" x14ac:dyDescent="0.25">
      <c r="A135" s="14" t="s">
        <v>59</v>
      </c>
      <c r="B135" s="204" t="str">
        <f t="shared" ref="B135:Y135" si="15">IF(B62=0,"",B62/B10*1000)</f>
        <v/>
      </c>
      <c r="C135" s="204" t="str">
        <f t="shared" si="15"/>
        <v/>
      </c>
      <c r="D135" s="204" t="str">
        <f t="shared" si="15"/>
        <v/>
      </c>
      <c r="E135" s="204" t="str">
        <f t="shared" si="15"/>
        <v/>
      </c>
      <c r="F135" s="204" t="str">
        <f t="shared" si="15"/>
        <v/>
      </c>
      <c r="G135" s="204" t="str">
        <f t="shared" si="15"/>
        <v/>
      </c>
      <c r="H135" s="204" t="str">
        <f t="shared" si="15"/>
        <v/>
      </c>
      <c r="I135" s="204" t="str">
        <f t="shared" si="15"/>
        <v/>
      </c>
      <c r="J135" s="204" t="str">
        <f t="shared" si="15"/>
        <v/>
      </c>
      <c r="K135" s="204" t="str">
        <f t="shared" si="15"/>
        <v/>
      </c>
      <c r="L135" s="204" t="str">
        <f t="shared" si="15"/>
        <v/>
      </c>
      <c r="M135" s="204" t="str">
        <f t="shared" si="15"/>
        <v/>
      </c>
      <c r="N135" s="204" t="str">
        <f t="shared" si="15"/>
        <v/>
      </c>
      <c r="O135" s="204" t="str">
        <f t="shared" si="15"/>
        <v/>
      </c>
      <c r="P135" s="204" t="str">
        <f t="shared" si="15"/>
        <v/>
      </c>
      <c r="Q135" s="204" t="str">
        <f t="shared" si="15"/>
        <v/>
      </c>
      <c r="R135" s="204" t="str">
        <f t="shared" si="15"/>
        <v/>
      </c>
      <c r="S135" s="204" t="str">
        <f t="shared" si="15"/>
        <v/>
      </c>
      <c r="T135" s="204" t="str">
        <f t="shared" si="15"/>
        <v/>
      </c>
      <c r="U135" s="204" t="str">
        <f t="shared" si="15"/>
        <v/>
      </c>
      <c r="V135" s="204" t="str">
        <f t="shared" si="15"/>
        <v/>
      </c>
      <c r="W135" s="204" t="str">
        <f t="shared" si="15"/>
        <v/>
      </c>
      <c r="X135" s="204" t="str">
        <f t="shared" si="15"/>
        <v/>
      </c>
      <c r="Y135" s="204" t="str">
        <f t="shared" si="15"/>
        <v/>
      </c>
    </row>
    <row r="136" spans="1:25" ht="12" customHeight="1" x14ac:dyDescent="0.25">
      <c r="A136" s="14" t="s">
        <v>49</v>
      </c>
      <c r="B136" s="204">
        <f t="shared" ref="B136:Y136" si="16">IF(B63=0,"",B63/B11*1000)</f>
        <v>55.566900757068645</v>
      </c>
      <c r="C136" s="204">
        <f t="shared" si="16"/>
        <v>131.28568394436576</v>
      </c>
      <c r="D136" s="204">
        <f t="shared" si="16"/>
        <v>85.300287125917009</v>
      </c>
      <c r="E136" s="204">
        <f t="shared" si="16"/>
        <v>107.28311287474908</v>
      </c>
      <c r="F136" s="204">
        <f t="shared" si="16"/>
        <v>89.342202509378239</v>
      </c>
      <c r="G136" s="204">
        <f t="shared" si="16"/>
        <v>169.78273074536432</v>
      </c>
      <c r="H136" s="204">
        <f t="shared" si="16"/>
        <v>159.37709817338057</v>
      </c>
      <c r="I136" s="204">
        <f t="shared" si="16"/>
        <v>56.064256991204992</v>
      </c>
      <c r="J136" s="204">
        <f t="shared" si="16"/>
        <v>76.556824088330487</v>
      </c>
      <c r="K136" s="204">
        <f t="shared" si="16"/>
        <v>61.422954584325581</v>
      </c>
      <c r="L136" s="204">
        <f t="shared" si="16"/>
        <v>68.770980587040626</v>
      </c>
      <c r="M136" s="204">
        <f t="shared" si="16"/>
        <v>39.25337301481192</v>
      </c>
      <c r="N136" s="204">
        <f t="shared" si="16"/>
        <v>36.619829941312211</v>
      </c>
      <c r="O136" s="204">
        <f t="shared" si="16"/>
        <v>32.00691058452329</v>
      </c>
      <c r="P136" s="204">
        <f t="shared" si="16"/>
        <v>30.648389552832469</v>
      </c>
      <c r="Q136" s="204">
        <f t="shared" si="16"/>
        <v>21.572065854737428</v>
      </c>
      <c r="R136" s="204">
        <f t="shared" si="16"/>
        <v>17.050895228775929</v>
      </c>
      <c r="S136" s="204">
        <f t="shared" si="16"/>
        <v>14.472740695669744</v>
      </c>
      <c r="T136" s="204">
        <f t="shared" si="16"/>
        <v>13.337830212182027</v>
      </c>
      <c r="U136" s="204">
        <f t="shared" si="16"/>
        <v>12.343210345008231</v>
      </c>
      <c r="V136" s="204">
        <f t="shared" si="16"/>
        <v>9.0680418817887283</v>
      </c>
      <c r="W136" s="204">
        <f t="shared" si="16"/>
        <v>11.518105857625519</v>
      </c>
      <c r="X136" s="204">
        <f t="shared" si="16"/>
        <v>4.7618969192801543</v>
      </c>
      <c r="Y136" s="204">
        <f t="shared" si="16"/>
        <v>11.617025045237806</v>
      </c>
    </row>
    <row r="137" spans="1:25" ht="12" customHeight="1" x14ac:dyDescent="0.25">
      <c r="A137" s="14" t="s">
        <v>50</v>
      </c>
      <c r="B137" s="204">
        <f t="shared" ref="B137:Y137" si="17">IF(B64=0,"",B64/B12*1000)</f>
        <v>5.7845212366802814</v>
      </c>
      <c r="C137" s="204">
        <f t="shared" si="17"/>
        <v>5.7845212366802832</v>
      </c>
      <c r="D137" s="204">
        <f t="shared" si="17"/>
        <v>5.784521236680285</v>
      </c>
      <c r="E137" s="204">
        <f t="shared" si="17"/>
        <v>7.2306515458503497</v>
      </c>
      <c r="F137" s="204">
        <f t="shared" si="17"/>
        <v>7.2306515458503524</v>
      </c>
      <c r="G137" s="204">
        <f t="shared" si="17"/>
        <v>4.8204343639002367</v>
      </c>
      <c r="H137" s="204">
        <f t="shared" si="17"/>
        <v>4.8204343639002376</v>
      </c>
      <c r="I137" s="204">
        <f t="shared" si="17"/>
        <v>4.0170286365835297</v>
      </c>
      <c r="J137" s="204">
        <f t="shared" si="17"/>
        <v>3.0900220281411794</v>
      </c>
      <c r="K137" s="204">
        <f t="shared" si="17"/>
        <v>3.0900220281411768</v>
      </c>
      <c r="L137" s="204">
        <f t="shared" si="17"/>
        <v>3.0900220281411781</v>
      </c>
      <c r="M137" s="204">
        <f t="shared" si="17"/>
        <v>3.0900220281411777</v>
      </c>
      <c r="N137" s="204">
        <f t="shared" si="17"/>
        <v>3.0900220281411754</v>
      </c>
      <c r="O137" s="204">
        <f t="shared" si="17"/>
        <v>3.0900220281411768</v>
      </c>
      <c r="P137" s="204">
        <f t="shared" si="17"/>
        <v>3.0900220281411754</v>
      </c>
      <c r="Q137" s="204">
        <f t="shared" si="17"/>
        <v>1.5472195815780976</v>
      </c>
      <c r="R137" s="204">
        <f t="shared" si="17"/>
        <v>1.8673042738837284</v>
      </c>
      <c r="S137" s="204">
        <f t="shared" si="17"/>
        <v>1.79465777039941</v>
      </c>
      <c r="T137" s="204">
        <f t="shared" si="17"/>
        <v>1.5799375539922376</v>
      </c>
      <c r="U137" s="204">
        <f t="shared" si="17"/>
        <v>1.7133247324581398</v>
      </c>
      <c r="V137" s="204">
        <f t="shared" si="17"/>
        <v>1.5875075647763817</v>
      </c>
      <c r="W137" s="204">
        <f t="shared" si="17"/>
        <v>1.1994325225119504</v>
      </c>
      <c r="X137" s="204">
        <f t="shared" si="17"/>
        <v>1.1392565928425706</v>
      </c>
      <c r="Y137" s="204">
        <f t="shared" si="17"/>
        <v>1.0639258783163903</v>
      </c>
    </row>
    <row r="138" spans="1:25" ht="12" customHeight="1" x14ac:dyDescent="0.25">
      <c r="A138" s="13" t="s">
        <v>20</v>
      </c>
      <c r="B138" s="205">
        <f t="shared" ref="B138:Y138" si="18">IF(B65=0,"",B65/B13*1000)</f>
        <v>265.37093011625274</v>
      </c>
      <c r="C138" s="205">
        <f t="shared" si="18"/>
        <v>344.72137212494334</v>
      </c>
      <c r="D138" s="205">
        <f t="shared" si="18"/>
        <v>355.02835591862942</v>
      </c>
      <c r="E138" s="205">
        <f t="shared" si="18"/>
        <v>394.74428684811676</v>
      </c>
      <c r="F138" s="205">
        <f t="shared" si="18"/>
        <v>391.86814714190717</v>
      </c>
      <c r="G138" s="205">
        <f t="shared" si="18"/>
        <v>388.4485458864288</v>
      </c>
      <c r="H138" s="205">
        <f t="shared" si="18"/>
        <v>361.88114895775379</v>
      </c>
      <c r="I138" s="205">
        <f t="shared" si="18"/>
        <v>322.15354690197154</v>
      </c>
      <c r="J138" s="205">
        <f t="shared" si="18"/>
        <v>395.69655470031228</v>
      </c>
      <c r="K138" s="205">
        <f t="shared" si="18"/>
        <v>445.221855229173</v>
      </c>
      <c r="L138" s="205">
        <f t="shared" si="18"/>
        <v>496.99280767796512</v>
      </c>
      <c r="M138" s="205">
        <f t="shared" si="18"/>
        <v>428.96733282416415</v>
      </c>
      <c r="N138" s="205">
        <f t="shared" si="18"/>
        <v>553.97598191246902</v>
      </c>
      <c r="O138" s="205">
        <f t="shared" si="18"/>
        <v>417.32113742938839</v>
      </c>
      <c r="P138" s="205">
        <f t="shared" si="18"/>
        <v>414.29605396714356</v>
      </c>
      <c r="Q138" s="205">
        <f t="shared" si="18"/>
        <v>541.94936323097534</v>
      </c>
      <c r="R138" s="205">
        <f t="shared" si="18"/>
        <v>416.91100125912493</v>
      </c>
      <c r="S138" s="205">
        <f t="shared" si="18"/>
        <v>411.67781726351637</v>
      </c>
      <c r="T138" s="205">
        <f t="shared" si="18"/>
        <v>446.96074174004536</v>
      </c>
      <c r="U138" s="205">
        <f t="shared" si="18"/>
        <v>395.65946813158331</v>
      </c>
      <c r="V138" s="205">
        <f t="shared" si="18"/>
        <v>352.37174613680133</v>
      </c>
      <c r="W138" s="205">
        <f t="shared" si="18"/>
        <v>379.49202236574575</v>
      </c>
      <c r="X138" s="205">
        <f t="shared" si="18"/>
        <v>320.22038069380784</v>
      </c>
      <c r="Y138" s="205">
        <f t="shared" si="18"/>
        <v>289.26796606436608</v>
      </c>
    </row>
    <row r="139" spans="1:25" ht="12" customHeight="1" x14ac:dyDescent="0.25">
      <c r="A139" s="14" t="s">
        <v>51</v>
      </c>
      <c r="B139" s="204">
        <f t="shared" ref="B139:Y139" si="19">IF(B66=0,"",B66/B14*1000)</f>
        <v>349.17334213404428</v>
      </c>
      <c r="C139" s="204">
        <f t="shared" si="19"/>
        <v>438.5666074241642</v>
      </c>
      <c r="D139" s="204">
        <f t="shared" si="19"/>
        <v>448.2337169874217</v>
      </c>
      <c r="E139" s="204">
        <f t="shared" si="19"/>
        <v>491.47574393046204</v>
      </c>
      <c r="F139" s="204">
        <f t="shared" si="19"/>
        <v>458.36201085694773</v>
      </c>
      <c r="G139" s="204">
        <f t="shared" si="19"/>
        <v>464.99236168505655</v>
      </c>
      <c r="H139" s="204">
        <f t="shared" si="19"/>
        <v>435.49571801433439</v>
      </c>
      <c r="I139" s="204">
        <f t="shared" si="19"/>
        <v>394.19707197588264</v>
      </c>
      <c r="J139" s="204">
        <f t="shared" si="19"/>
        <v>479.42396522544357</v>
      </c>
      <c r="K139" s="204">
        <f t="shared" si="19"/>
        <v>428.8405605838409</v>
      </c>
      <c r="L139" s="204">
        <f t="shared" si="19"/>
        <v>403.36525551318744</v>
      </c>
      <c r="M139" s="204">
        <f t="shared" si="19"/>
        <v>372.01171908514965</v>
      </c>
      <c r="N139" s="204">
        <f t="shared" si="19"/>
        <v>432.36636061130247</v>
      </c>
      <c r="O139" s="204">
        <f t="shared" si="19"/>
        <v>559.44938640013368</v>
      </c>
      <c r="P139" s="204">
        <f t="shared" si="19"/>
        <v>524.78751903295631</v>
      </c>
      <c r="Q139" s="204">
        <f t="shared" si="19"/>
        <v>757.25107240750845</v>
      </c>
      <c r="R139" s="204">
        <f t="shared" si="19"/>
        <v>652.82860959601612</v>
      </c>
      <c r="S139" s="204">
        <f t="shared" si="19"/>
        <v>671.29480680083395</v>
      </c>
      <c r="T139" s="204">
        <f t="shared" si="19"/>
        <v>685.52082112557525</v>
      </c>
      <c r="U139" s="204">
        <f t="shared" si="19"/>
        <v>665.61384631254589</v>
      </c>
      <c r="V139" s="204">
        <f t="shared" si="19"/>
        <v>617.65591863648513</v>
      </c>
      <c r="W139" s="204">
        <f t="shared" si="19"/>
        <v>557.32816453985913</v>
      </c>
      <c r="X139" s="204">
        <f t="shared" si="19"/>
        <v>481.86748577624604</v>
      </c>
      <c r="Y139" s="204">
        <f t="shared" si="19"/>
        <v>457.32504960267397</v>
      </c>
    </row>
    <row r="140" spans="1:25" ht="12" customHeight="1" x14ac:dyDescent="0.25">
      <c r="A140" s="14" t="s">
        <v>52</v>
      </c>
      <c r="B140" s="204">
        <f t="shared" ref="B140:Y140" si="20">IF(B67=0,"",B67/B15*1000)</f>
        <v>232.78010018103416</v>
      </c>
      <c r="C140" s="204">
        <f t="shared" si="20"/>
        <v>296.05249016308085</v>
      </c>
      <c r="D140" s="204">
        <f t="shared" si="20"/>
        <v>302.5782306331339</v>
      </c>
      <c r="E140" s="204">
        <f t="shared" si="20"/>
        <v>330.58619622090799</v>
      </c>
      <c r="F140" s="204">
        <f t="shared" si="20"/>
        <v>330.41744947482351</v>
      </c>
      <c r="G140" s="204">
        <f t="shared" si="20"/>
        <v>323.83000905006207</v>
      </c>
      <c r="H140" s="204">
        <f t="shared" si="20"/>
        <v>303.28795465540094</v>
      </c>
      <c r="I140" s="204">
        <f t="shared" si="20"/>
        <v>267.90092709350881</v>
      </c>
      <c r="J140" s="204">
        <f t="shared" si="20"/>
        <v>325.82211763003772</v>
      </c>
      <c r="K140" s="204">
        <f t="shared" si="20"/>
        <v>499.12940241507073</v>
      </c>
      <c r="L140" s="204">
        <f t="shared" si="20"/>
        <v>1139.087762649307</v>
      </c>
      <c r="M140" s="204">
        <f t="shared" si="20"/>
        <v>634.00910511415736</v>
      </c>
      <c r="N140" s="204">
        <f t="shared" si="20"/>
        <v>599.93072940939794</v>
      </c>
      <c r="O140" s="204">
        <f t="shared" si="20"/>
        <v>316.99859556418141</v>
      </c>
      <c r="P140" s="204">
        <f t="shared" si="20"/>
        <v>358.69990941593835</v>
      </c>
      <c r="Q140" s="204">
        <f t="shared" si="20"/>
        <v>467.67866348015468</v>
      </c>
      <c r="R140" s="204">
        <f t="shared" si="20"/>
        <v>310.43895995494779</v>
      </c>
      <c r="S140" s="204">
        <f t="shared" si="20"/>
        <v>270.43316624660025</v>
      </c>
      <c r="T140" s="204">
        <f t="shared" si="20"/>
        <v>309.05367037613837</v>
      </c>
      <c r="U140" s="204">
        <f t="shared" si="20"/>
        <v>231.45356923578802</v>
      </c>
      <c r="V140" s="204">
        <f t="shared" si="20"/>
        <v>184.64956088692736</v>
      </c>
      <c r="W140" s="204">
        <f t="shared" si="20"/>
        <v>279.74834923998787</v>
      </c>
      <c r="X140" s="204">
        <f t="shared" si="20"/>
        <v>228.94120671747811</v>
      </c>
      <c r="Y140" s="204">
        <f t="shared" si="20"/>
        <v>191.21961195221181</v>
      </c>
    </row>
    <row r="141" spans="1:25" ht="12" customHeight="1" x14ac:dyDescent="0.25">
      <c r="A141" s="14" t="s">
        <v>60</v>
      </c>
      <c r="B141" s="204">
        <f t="shared" ref="B141:Y141" si="21">IF(B68=0,"",B68/B16*1000)</f>
        <v>183.06693876438561</v>
      </c>
      <c r="C141" s="204">
        <f t="shared" si="21"/>
        <v>238.06993469235462</v>
      </c>
      <c r="D141" s="204">
        <f t="shared" si="21"/>
        <v>241.41387151486458</v>
      </c>
      <c r="E141" s="204">
        <f t="shared" si="21"/>
        <v>270.3674435878462</v>
      </c>
      <c r="F141" s="204">
        <f t="shared" si="21"/>
        <v>268.08154365591116</v>
      </c>
      <c r="G141" s="204">
        <f t="shared" si="21"/>
        <v>269.75563603559857</v>
      </c>
      <c r="H141" s="204">
        <f t="shared" si="21"/>
        <v>249.51215348739478</v>
      </c>
      <c r="I141" s="204">
        <f t="shared" si="21"/>
        <v>222.16848114581461</v>
      </c>
      <c r="J141" s="204">
        <f t="shared" si="21"/>
        <v>269.6171188795276</v>
      </c>
      <c r="K141" s="204">
        <f t="shared" si="21"/>
        <v>350.5396983156283</v>
      </c>
      <c r="L141" s="204">
        <f t="shared" si="21"/>
        <v>368.07044464449024</v>
      </c>
      <c r="M141" s="204">
        <f t="shared" si="21"/>
        <v>319.08143229013371</v>
      </c>
      <c r="N141" s="204">
        <f t="shared" si="21"/>
        <v>735.95215413680489</v>
      </c>
      <c r="O141" s="204">
        <f t="shared" si="21"/>
        <v>411.72723267622621</v>
      </c>
      <c r="P141" s="204">
        <f t="shared" si="21"/>
        <v>310.45470204127736</v>
      </c>
      <c r="Q141" s="204">
        <f t="shared" si="21"/>
        <v>188.27883660675374</v>
      </c>
      <c r="R141" s="204">
        <f t="shared" si="21"/>
        <v>140.83785609702247</v>
      </c>
      <c r="S141" s="204">
        <f t="shared" si="21"/>
        <v>214.83445937559082</v>
      </c>
      <c r="T141" s="204">
        <f t="shared" si="21"/>
        <v>302.14959404755797</v>
      </c>
      <c r="U141" s="204">
        <f t="shared" si="21"/>
        <v>267.99992430047945</v>
      </c>
      <c r="V141" s="204">
        <f t="shared" si="21"/>
        <v>255.16233245527221</v>
      </c>
      <c r="W141" s="204">
        <f t="shared" si="21"/>
        <v>257.94718706414841</v>
      </c>
      <c r="X141" s="204">
        <f t="shared" si="21"/>
        <v>212.47464301084128</v>
      </c>
      <c r="Y141" s="204">
        <f t="shared" si="21"/>
        <v>191.24190367313147</v>
      </c>
    </row>
    <row r="142" spans="1:25" ht="12" customHeight="1" x14ac:dyDescent="0.25">
      <c r="A142" s="13" t="s">
        <v>21</v>
      </c>
      <c r="B142" s="205">
        <f t="shared" ref="B142:Y142" si="22">IF(B69=0,"",B69/B17*1000)</f>
        <v>54.816425342181766</v>
      </c>
      <c r="C142" s="205">
        <f t="shared" si="22"/>
        <v>42.909458030042131</v>
      </c>
      <c r="D142" s="205">
        <f t="shared" si="22"/>
        <v>43.157076868699193</v>
      </c>
      <c r="E142" s="205">
        <f t="shared" si="22"/>
        <v>42.042340218822744</v>
      </c>
      <c r="F142" s="205">
        <f t="shared" si="22"/>
        <v>39.44560523069223</v>
      </c>
      <c r="G142" s="205">
        <f t="shared" si="22"/>
        <v>25.274725211920575</v>
      </c>
      <c r="H142" s="205">
        <f t="shared" si="22"/>
        <v>25.744138795877259</v>
      </c>
      <c r="I142" s="205">
        <f t="shared" si="22"/>
        <v>17.288942472554243</v>
      </c>
      <c r="J142" s="205">
        <f t="shared" si="22"/>
        <v>21.482678098931665</v>
      </c>
      <c r="K142" s="205">
        <f t="shared" si="22"/>
        <v>21.704997011434077</v>
      </c>
      <c r="L142" s="205">
        <f t="shared" si="22"/>
        <v>19.866751465893699</v>
      </c>
      <c r="M142" s="205">
        <f t="shared" si="22"/>
        <v>28.214734089873112</v>
      </c>
      <c r="N142" s="205">
        <f t="shared" si="22"/>
        <v>29.772662847959108</v>
      </c>
      <c r="O142" s="205">
        <f t="shared" si="22"/>
        <v>27.394760066420854</v>
      </c>
      <c r="P142" s="205">
        <f t="shared" si="22"/>
        <v>23.544812817950984</v>
      </c>
      <c r="Q142" s="205">
        <f t="shared" si="22"/>
        <v>20.866188160723368</v>
      </c>
      <c r="R142" s="205">
        <f t="shared" si="22"/>
        <v>29.854782158445047</v>
      </c>
      <c r="S142" s="205">
        <f t="shared" si="22"/>
        <v>36.298486239068481</v>
      </c>
      <c r="T142" s="205">
        <f t="shared" si="22"/>
        <v>43.199013213123571</v>
      </c>
      <c r="U142" s="205">
        <f t="shared" si="22"/>
        <v>23.845556520540757</v>
      </c>
      <c r="V142" s="205">
        <f t="shared" si="22"/>
        <v>43.258744260830156</v>
      </c>
      <c r="W142" s="205">
        <f t="shared" si="22"/>
        <v>29.035437586296904</v>
      </c>
      <c r="X142" s="205">
        <f t="shared" si="22"/>
        <v>30.439572535273172</v>
      </c>
      <c r="Y142" s="205">
        <f t="shared" si="22"/>
        <v>23.626894757196983</v>
      </c>
    </row>
    <row r="143" spans="1:25" ht="12" customHeight="1" x14ac:dyDescent="0.25">
      <c r="A143" s="14" t="s">
        <v>54</v>
      </c>
      <c r="B143" s="204" t="str">
        <f t="shared" ref="B143:Y143" si="23">IF(B70=0,"",B70/B18*1000)</f>
        <v/>
      </c>
      <c r="C143" s="204" t="str">
        <f t="shared" si="23"/>
        <v/>
      </c>
      <c r="D143" s="204" t="str">
        <f t="shared" si="23"/>
        <v/>
      </c>
      <c r="E143" s="204" t="str">
        <f t="shared" si="23"/>
        <v/>
      </c>
      <c r="F143" s="204" t="str">
        <f t="shared" si="23"/>
        <v/>
      </c>
      <c r="G143" s="204" t="str">
        <f t="shared" si="23"/>
        <v/>
      </c>
      <c r="H143" s="204" t="str">
        <f t="shared" si="23"/>
        <v/>
      </c>
      <c r="I143" s="204" t="str">
        <f t="shared" si="23"/>
        <v/>
      </c>
      <c r="J143" s="204" t="str">
        <f t="shared" si="23"/>
        <v/>
      </c>
      <c r="K143" s="204" t="str">
        <f t="shared" si="23"/>
        <v/>
      </c>
      <c r="L143" s="204" t="str">
        <f t="shared" si="23"/>
        <v/>
      </c>
      <c r="M143" s="204" t="str">
        <f t="shared" si="23"/>
        <v/>
      </c>
      <c r="N143" s="204" t="str">
        <f t="shared" si="23"/>
        <v/>
      </c>
      <c r="O143" s="204" t="str">
        <f t="shared" si="23"/>
        <v/>
      </c>
      <c r="P143" s="204" t="str">
        <f t="shared" si="23"/>
        <v/>
      </c>
      <c r="Q143" s="204" t="str">
        <f t="shared" si="23"/>
        <v/>
      </c>
      <c r="R143" s="204" t="str">
        <f t="shared" si="23"/>
        <v/>
      </c>
      <c r="S143" s="204" t="str">
        <f t="shared" si="23"/>
        <v/>
      </c>
      <c r="T143" s="204" t="str">
        <f t="shared" si="23"/>
        <v/>
      </c>
      <c r="U143" s="204" t="str">
        <f t="shared" si="23"/>
        <v/>
      </c>
      <c r="V143" s="204" t="str">
        <f t="shared" si="23"/>
        <v/>
      </c>
      <c r="W143" s="204" t="str">
        <f t="shared" si="23"/>
        <v/>
      </c>
      <c r="X143" s="204" t="str">
        <f t="shared" si="23"/>
        <v/>
      </c>
      <c r="Y143" s="204" t="str">
        <f t="shared" si="23"/>
        <v/>
      </c>
    </row>
    <row r="144" spans="1:25" ht="12" customHeight="1" x14ac:dyDescent="0.25">
      <c r="A144" s="14" t="s">
        <v>61</v>
      </c>
      <c r="B144" s="204">
        <f t="shared" ref="B144:Y144" si="24">IF(B71=0,"",B71/B19*1000)</f>
        <v>69.469328110904144</v>
      </c>
      <c r="C144" s="204">
        <f t="shared" si="24"/>
        <v>75.936351797338531</v>
      </c>
      <c r="D144" s="204">
        <f t="shared" si="24"/>
        <v>67.505529239003053</v>
      </c>
      <c r="E144" s="204">
        <f t="shared" si="24"/>
        <v>65.815166907283881</v>
      </c>
      <c r="F144" s="204">
        <f t="shared" si="24"/>
        <v>73.028727836801622</v>
      </c>
      <c r="G144" s="204">
        <f t="shared" si="24"/>
        <v>58.035170372211759</v>
      </c>
      <c r="H144" s="204">
        <f t="shared" si="24"/>
        <v>62.183854139357138</v>
      </c>
      <c r="I144" s="204">
        <f t="shared" si="24"/>
        <v>28.193167655247358</v>
      </c>
      <c r="J144" s="204">
        <f t="shared" si="24"/>
        <v>35.449730909924398</v>
      </c>
      <c r="K144" s="204">
        <f t="shared" si="24"/>
        <v>45.601527487434552</v>
      </c>
      <c r="L144" s="204">
        <f t="shared" si="24"/>
        <v>34.587972167361073</v>
      </c>
      <c r="M144" s="204">
        <f t="shared" si="24"/>
        <v>56.760796637199327</v>
      </c>
      <c r="N144" s="204">
        <f t="shared" si="24"/>
        <v>52.11119994558549</v>
      </c>
      <c r="O144" s="204">
        <f t="shared" si="24"/>
        <v>52.537829376487977</v>
      </c>
      <c r="P144" s="204">
        <f t="shared" si="24"/>
        <v>45.533103966177009</v>
      </c>
      <c r="Q144" s="204">
        <f t="shared" si="24"/>
        <v>49.574663154190986</v>
      </c>
      <c r="R144" s="204">
        <f t="shared" si="24"/>
        <v>56.18137633223661</v>
      </c>
      <c r="S144" s="204">
        <f t="shared" si="24"/>
        <v>63.018417038710552</v>
      </c>
      <c r="T144" s="204">
        <f t="shared" si="24"/>
        <v>62.572519309628049</v>
      </c>
      <c r="U144" s="204">
        <f t="shared" si="24"/>
        <v>36.926010980416812</v>
      </c>
      <c r="V144" s="204">
        <f t="shared" si="24"/>
        <v>32.989258732892871</v>
      </c>
      <c r="W144" s="204">
        <f t="shared" si="24"/>
        <v>23.659018200843249</v>
      </c>
      <c r="X144" s="204">
        <f t="shared" si="24"/>
        <v>17.689722160989795</v>
      </c>
      <c r="Y144" s="204">
        <f t="shared" si="24"/>
        <v>16.779481670774302</v>
      </c>
    </row>
    <row r="145" spans="1:25" ht="12" customHeight="1" x14ac:dyDescent="0.25">
      <c r="A145" s="14" t="s">
        <v>62</v>
      </c>
      <c r="B145" s="204">
        <f t="shared" ref="B145:Y145" si="25">IF(B72=0,"",B72/B20*1000)</f>
        <v>44.673542799372171</v>
      </c>
      <c r="C145" s="204">
        <f t="shared" si="25"/>
        <v>29.226601981083487</v>
      </c>
      <c r="D145" s="204">
        <f t="shared" si="25"/>
        <v>31.087375871918084</v>
      </c>
      <c r="E145" s="204">
        <f t="shared" si="25"/>
        <v>30.272246515881278</v>
      </c>
      <c r="F145" s="204">
        <f t="shared" si="25"/>
        <v>26.384968472239631</v>
      </c>
      <c r="G145" s="204">
        <f t="shared" si="25"/>
        <v>15.721733611980259</v>
      </c>
      <c r="H145" s="204">
        <f t="shared" si="25"/>
        <v>15.786397969947071</v>
      </c>
      <c r="I145" s="204">
        <f t="shared" si="25"/>
        <v>12.206912675286965</v>
      </c>
      <c r="J145" s="204">
        <f t="shared" si="25"/>
        <v>15.085049713923494</v>
      </c>
      <c r="K145" s="204">
        <f t="shared" si="25"/>
        <v>12.881502035589456</v>
      </c>
      <c r="L145" s="204">
        <f t="shared" si="25"/>
        <v>12.765076192164612</v>
      </c>
      <c r="M145" s="204">
        <f t="shared" si="25"/>
        <v>15.653830976229147</v>
      </c>
      <c r="N145" s="204">
        <f t="shared" si="25"/>
        <v>17.680223785310652</v>
      </c>
      <c r="O145" s="204">
        <f t="shared" si="25"/>
        <v>14.113602243099598</v>
      </c>
      <c r="P145" s="204">
        <f t="shared" si="25"/>
        <v>12.077073280645404</v>
      </c>
      <c r="Q145" s="204">
        <f t="shared" si="25"/>
        <v>6.5337214994244475</v>
      </c>
      <c r="R145" s="204">
        <f t="shared" si="25"/>
        <v>14.991860781611699</v>
      </c>
      <c r="S145" s="204">
        <f t="shared" si="25"/>
        <v>16.896526503687781</v>
      </c>
      <c r="T145" s="204">
        <f t="shared" si="25"/>
        <v>28.45927600128023</v>
      </c>
      <c r="U145" s="204">
        <f t="shared" si="25"/>
        <v>14.203077258208472</v>
      </c>
      <c r="V145" s="204">
        <f t="shared" si="25"/>
        <v>52.666052832130923</v>
      </c>
      <c r="W145" s="204">
        <f t="shared" si="25"/>
        <v>34.94436071626987</v>
      </c>
      <c r="X145" s="204">
        <f t="shared" si="25"/>
        <v>50.120800265933212</v>
      </c>
      <c r="Y145" s="204">
        <f t="shared" si="25"/>
        <v>30.381646806017134</v>
      </c>
    </row>
    <row r="146" spans="1:25" ht="12" customHeight="1" x14ac:dyDescent="0.25">
      <c r="A146" s="15" t="s">
        <v>63</v>
      </c>
      <c r="B146" s="206">
        <f t="shared" ref="B146:Y146" si="26">IF(B73=0,"",B73/B21*1000)</f>
        <v>88.434045536213233</v>
      </c>
      <c r="C146" s="206">
        <f t="shared" si="26"/>
        <v>69.622829119832772</v>
      </c>
      <c r="D146" s="206">
        <f t="shared" si="26"/>
        <v>61.221131591902768</v>
      </c>
      <c r="E146" s="206">
        <f t="shared" si="26"/>
        <v>58.773327596514314</v>
      </c>
      <c r="F146" s="206">
        <f t="shared" si="26"/>
        <v>57.006246133709418</v>
      </c>
      <c r="G146" s="206">
        <f t="shared" si="26"/>
        <v>64.474332708505841</v>
      </c>
      <c r="H146" s="206">
        <f t="shared" si="26"/>
        <v>54.905958322117513</v>
      </c>
      <c r="I146" s="206">
        <f t="shared" si="26"/>
        <v>48.271264242781314</v>
      </c>
      <c r="J146" s="206">
        <f t="shared" si="26"/>
        <v>46.304905901987425</v>
      </c>
      <c r="K146" s="206">
        <f t="shared" si="26"/>
        <v>48.195941124402189</v>
      </c>
      <c r="L146" s="206">
        <f t="shared" si="26"/>
        <v>44.371701145250277</v>
      </c>
      <c r="M146" s="206">
        <f t="shared" si="26"/>
        <v>44.069046300019217</v>
      </c>
      <c r="N146" s="206">
        <f t="shared" si="26"/>
        <v>47.11661639681499</v>
      </c>
      <c r="O146" s="206">
        <f t="shared" si="26"/>
        <v>43.697106855256202</v>
      </c>
      <c r="P146" s="206">
        <f t="shared" si="26"/>
        <v>42.921831899241724</v>
      </c>
      <c r="Q146" s="206">
        <f t="shared" si="26"/>
        <v>45.778444157227717</v>
      </c>
      <c r="R146" s="206">
        <f t="shared" si="26"/>
        <v>45.796795585448294</v>
      </c>
      <c r="S146" s="206">
        <f t="shared" si="26"/>
        <v>52.505013465186366</v>
      </c>
      <c r="T146" s="206">
        <f t="shared" si="26"/>
        <v>48.175882549992245</v>
      </c>
      <c r="U146" s="206">
        <f t="shared" si="26"/>
        <v>57.179687057836276</v>
      </c>
      <c r="V146" s="206">
        <f t="shared" si="26"/>
        <v>59.424208777366218</v>
      </c>
      <c r="W146" s="206">
        <f t="shared" si="26"/>
        <v>52.522709275201123</v>
      </c>
      <c r="X146" s="206">
        <f t="shared" si="26"/>
        <v>46.034897984744369</v>
      </c>
      <c r="Y146" s="206">
        <f t="shared" si="26"/>
        <v>41.21909818486504</v>
      </c>
    </row>
    <row r="147" spans="1:25" ht="12" customHeight="1" x14ac:dyDescent="0.25">
      <c r="A147" s="12" t="s">
        <v>64</v>
      </c>
      <c r="B147" s="204">
        <f t="shared" ref="B147:Y147" si="27">IF(B74=0,"",B74/B22*1000)</f>
        <v>37.815552898541917</v>
      </c>
      <c r="C147" s="204">
        <f t="shared" si="27"/>
        <v>42.198301056598105</v>
      </c>
      <c r="D147" s="204">
        <f t="shared" si="27"/>
        <v>41.585799544982478</v>
      </c>
      <c r="E147" s="204">
        <f t="shared" si="27"/>
        <v>24.821895637100631</v>
      </c>
      <c r="F147" s="204">
        <f t="shared" si="27"/>
        <v>30.691947307354614</v>
      </c>
      <c r="G147" s="204">
        <f t="shared" si="27"/>
        <v>26.843910186105894</v>
      </c>
      <c r="H147" s="204">
        <f t="shared" si="27"/>
        <v>34.091566051200651</v>
      </c>
      <c r="I147" s="204">
        <f t="shared" si="27"/>
        <v>15.964305654024093</v>
      </c>
      <c r="J147" s="204">
        <f t="shared" si="27"/>
        <v>22.516873436600328</v>
      </c>
      <c r="K147" s="204">
        <f t="shared" si="27"/>
        <v>23.177748886834525</v>
      </c>
      <c r="L147" s="204">
        <f t="shared" si="27"/>
        <v>18.357020237654396</v>
      </c>
      <c r="M147" s="204">
        <f t="shared" si="27"/>
        <v>17.477099592154442</v>
      </c>
      <c r="N147" s="204">
        <f t="shared" si="27"/>
        <v>22.095438021688128</v>
      </c>
      <c r="O147" s="204">
        <f t="shared" si="27"/>
        <v>21.932923902975016</v>
      </c>
      <c r="P147" s="204">
        <f t="shared" si="27"/>
        <v>16.140936495350921</v>
      </c>
      <c r="Q147" s="204">
        <f t="shared" si="27"/>
        <v>10.14038501835492</v>
      </c>
      <c r="R147" s="204">
        <f t="shared" si="27"/>
        <v>11.967811269827859</v>
      </c>
      <c r="S147" s="204">
        <f t="shared" si="27"/>
        <v>9.2930025762607986</v>
      </c>
      <c r="T147" s="204">
        <f t="shared" si="27"/>
        <v>10.341968794478499</v>
      </c>
      <c r="U147" s="204">
        <f t="shared" si="27"/>
        <v>15.176033113073553</v>
      </c>
      <c r="V147" s="204">
        <f t="shared" si="27"/>
        <v>14.744476901544935</v>
      </c>
      <c r="W147" s="204">
        <f t="shared" si="27"/>
        <v>11.449230182060438</v>
      </c>
      <c r="X147" s="204">
        <f t="shared" si="27"/>
        <v>8.549434286941116</v>
      </c>
      <c r="Y147" s="204">
        <f t="shared" si="27"/>
        <v>8.3010932695705719</v>
      </c>
    </row>
    <row r="148" spans="1:25" ht="12" customHeight="1" x14ac:dyDescent="0.25">
      <c r="A148" s="12" t="s">
        <v>65</v>
      </c>
      <c r="B148" s="204">
        <f t="shared" ref="B148:Y148" si="28">IF(B75=0,"",B75/B23*1000)</f>
        <v>23.3685763985387</v>
      </c>
      <c r="C148" s="204">
        <f t="shared" si="28"/>
        <v>20.324946402086574</v>
      </c>
      <c r="D148" s="204">
        <f t="shared" si="28"/>
        <v>20.899799844156377</v>
      </c>
      <c r="E148" s="204">
        <f t="shared" si="28"/>
        <v>24.371316458474116</v>
      </c>
      <c r="F148" s="204">
        <f t="shared" si="28"/>
        <v>21.620722734036377</v>
      </c>
      <c r="G148" s="204">
        <f t="shared" si="28"/>
        <v>22.050968297917507</v>
      </c>
      <c r="H148" s="204">
        <f t="shared" si="28"/>
        <v>22.447103812228736</v>
      </c>
      <c r="I148" s="204">
        <f t="shared" si="28"/>
        <v>26.857916865941469</v>
      </c>
      <c r="J148" s="204">
        <f t="shared" si="28"/>
        <v>29.900147392952146</v>
      </c>
      <c r="K148" s="204">
        <f t="shared" si="28"/>
        <v>13.257077154266197</v>
      </c>
      <c r="L148" s="204">
        <f t="shared" si="28"/>
        <v>16.11275486281961</v>
      </c>
      <c r="M148" s="204">
        <f t="shared" si="28"/>
        <v>15.243800619830843</v>
      </c>
      <c r="N148" s="204">
        <f t="shared" si="28"/>
        <v>15.117597309607548</v>
      </c>
      <c r="O148" s="204">
        <f t="shared" si="28"/>
        <v>15.56849103505197</v>
      </c>
      <c r="P148" s="204">
        <f t="shared" si="28"/>
        <v>16.814550923629771</v>
      </c>
      <c r="Q148" s="204">
        <f t="shared" si="28"/>
        <v>18.145209602377768</v>
      </c>
      <c r="R148" s="204">
        <f t="shared" si="28"/>
        <v>17.49605424355488</v>
      </c>
      <c r="S148" s="204">
        <f t="shared" si="28"/>
        <v>18.045847943167601</v>
      </c>
      <c r="T148" s="204">
        <f t="shared" si="28"/>
        <v>17.420090336004744</v>
      </c>
      <c r="U148" s="204">
        <f t="shared" si="28"/>
        <v>18.509596150796686</v>
      </c>
      <c r="V148" s="204">
        <f t="shared" si="28"/>
        <v>15.33575239551897</v>
      </c>
      <c r="W148" s="204">
        <f t="shared" si="28"/>
        <v>12.761581360514825</v>
      </c>
      <c r="X148" s="204">
        <f t="shared" si="28"/>
        <v>11.265963544170406</v>
      </c>
      <c r="Y148" s="204">
        <f t="shared" si="28"/>
        <v>10.784776368506247</v>
      </c>
    </row>
    <row r="149" spans="1:25" ht="12" customHeight="1" x14ac:dyDescent="0.25">
      <c r="A149" s="12" t="s">
        <v>66</v>
      </c>
      <c r="B149" s="204">
        <f t="shared" ref="B149:Y149" si="29">IF(B76=0,"",B76/B24*1000)</f>
        <v>95.985355107320032</v>
      </c>
      <c r="C149" s="204">
        <f t="shared" si="29"/>
        <v>91.977347384492063</v>
      </c>
      <c r="D149" s="204">
        <f t="shared" si="29"/>
        <v>86.027519619972153</v>
      </c>
      <c r="E149" s="204">
        <f t="shared" si="29"/>
        <v>83.387019132933133</v>
      </c>
      <c r="F149" s="204">
        <f t="shared" si="29"/>
        <v>68.804999912566217</v>
      </c>
      <c r="G149" s="204">
        <f t="shared" si="29"/>
        <v>71.716593565542468</v>
      </c>
      <c r="H149" s="204">
        <f t="shared" si="29"/>
        <v>50.595177112766372</v>
      </c>
      <c r="I149" s="204">
        <f t="shared" si="29"/>
        <v>24.424060283580101</v>
      </c>
      <c r="J149" s="204">
        <f t="shared" si="29"/>
        <v>32.234899700450669</v>
      </c>
      <c r="K149" s="204">
        <f t="shared" si="29"/>
        <v>51.689987280944493</v>
      </c>
      <c r="L149" s="204">
        <f t="shared" si="29"/>
        <v>60.360021582888997</v>
      </c>
      <c r="M149" s="204">
        <f t="shared" si="29"/>
        <v>56.150813607306979</v>
      </c>
      <c r="N149" s="204">
        <f t="shared" si="29"/>
        <v>46.361577068308272</v>
      </c>
      <c r="O149" s="204">
        <f t="shared" si="29"/>
        <v>54.329835421169975</v>
      </c>
      <c r="P149" s="204">
        <f t="shared" si="29"/>
        <v>60.312562507499976</v>
      </c>
      <c r="Q149" s="204">
        <f t="shared" si="29"/>
        <v>40.931500122319079</v>
      </c>
      <c r="R149" s="204">
        <f t="shared" si="29"/>
        <v>52.575877064151051</v>
      </c>
      <c r="S149" s="204">
        <f t="shared" si="29"/>
        <v>57.363994269793785</v>
      </c>
      <c r="T149" s="204">
        <f t="shared" si="29"/>
        <v>60.338040892749667</v>
      </c>
      <c r="U149" s="204">
        <f t="shared" si="29"/>
        <v>59.053750742666288</v>
      </c>
      <c r="V149" s="204">
        <f t="shared" si="29"/>
        <v>65.020521821381422</v>
      </c>
      <c r="W149" s="204">
        <f t="shared" si="29"/>
        <v>54.387424821437136</v>
      </c>
      <c r="X149" s="204">
        <f t="shared" si="29"/>
        <v>104.6327029924911</v>
      </c>
      <c r="Y149" s="204">
        <f t="shared" si="29"/>
        <v>98.425939867244523</v>
      </c>
    </row>
    <row r="150" spans="1:25" ht="12" customHeight="1" x14ac:dyDescent="0.25">
      <c r="A150" s="12" t="s">
        <v>67</v>
      </c>
      <c r="B150" s="204">
        <f t="shared" ref="B150:Y150" si="30">IF(B77=0,"",B77/B25*1000)</f>
        <v>204.16603162599552</v>
      </c>
      <c r="C150" s="204">
        <f t="shared" si="30"/>
        <v>280.35542038252623</v>
      </c>
      <c r="D150" s="204">
        <f t="shared" si="30"/>
        <v>275.2256336977174</v>
      </c>
      <c r="E150" s="204">
        <f t="shared" si="30"/>
        <v>183.09078844345731</v>
      </c>
      <c r="F150" s="204">
        <f t="shared" si="30"/>
        <v>187.67595014353159</v>
      </c>
      <c r="G150" s="204">
        <f t="shared" si="30"/>
        <v>226.55798815229559</v>
      </c>
      <c r="H150" s="204">
        <f t="shared" si="30"/>
        <v>206.82337551292298</v>
      </c>
      <c r="I150" s="204">
        <f t="shared" si="30"/>
        <v>172.89089977537074</v>
      </c>
      <c r="J150" s="204">
        <f t="shared" si="30"/>
        <v>266.01410385753803</v>
      </c>
      <c r="K150" s="204">
        <f t="shared" si="30"/>
        <v>408.69638867431706</v>
      </c>
      <c r="L150" s="204">
        <f t="shared" si="30"/>
        <v>551.44118609836596</v>
      </c>
      <c r="M150" s="204">
        <f t="shared" si="30"/>
        <v>643.50858097715161</v>
      </c>
      <c r="N150" s="204">
        <f t="shared" si="30"/>
        <v>678.6872346903732</v>
      </c>
      <c r="O150" s="204">
        <f t="shared" si="30"/>
        <v>566.69489485624331</v>
      </c>
      <c r="P150" s="204">
        <f t="shared" si="30"/>
        <v>565.379962011506</v>
      </c>
      <c r="Q150" s="204">
        <f t="shared" si="30"/>
        <v>550.65324381203584</v>
      </c>
      <c r="R150" s="204">
        <f t="shared" si="30"/>
        <v>516.79028405504971</v>
      </c>
      <c r="S150" s="204">
        <f t="shared" si="30"/>
        <v>506.73582253233138</v>
      </c>
      <c r="T150" s="204">
        <f t="shared" si="30"/>
        <v>447.53768310824927</v>
      </c>
      <c r="U150" s="204">
        <f t="shared" si="30"/>
        <v>381.30327593727185</v>
      </c>
      <c r="V150" s="204">
        <f t="shared" si="30"/>
        <v>367.7627847355003</v>
      </c>
      <c r="W150" s="204">
        <f t="shared" si="30"/>
        <v>289.7345976455199</v>
      </c>
      <c r="X150" s="204">
        <f t="shared" si="30"/>
        <v>258.93324172360735</v>
      </c>
      <c r="Y150" s="204">
        <f t="shared" si="30"/>
        <v>214.60227805089585</v>
      </c>
    </row>
    <row r="151" spans="1:25" ht="12" customHeight="1" x14ac:dyDescent="0.25">
      <c r="A151" s="16" t="s">
        <v>68</v>
      </c>
      <c r="B151" s="207">
        <f t="shared" ref="B151:Y151" si="31">IF(B78=0,"",B78/B26*1000)</f>
        <v>15.231204436640168</v>
      </c>
      <c r="C151" s="207">
        <f t="shared" si="31"/>
        <v>13.54421066394055</v>
      </c>
      <c r="D151" s="207">
        <f t="shared" si="31"/>
        <v>14.101337895397881</v>
      </c>
      <c r="E151" s="207">
        <f t="shared" si="31"/>
        <v>13.614348445651506</v>
      </c>
      <c r="F151" s="207">
        <f t="shared" si="31"/>
        <v>12.492702274679804</v>
      </c>
      <c r="G151" s="207">
        <f t="shared" si="31"/>
        <v>11.107487276883209</v>
      </c>
      <c r="H151" s="207">
        <f t="shared" si="31"/>
        <v>9.8910000220298127</v>
      </c>
      <c r="I151" s="207">
        <f t="shared" si="31"/>
        <v>10.720188600789234</v>
      </c>
      <c r="J151" s="207">
        <f t="shared" si="31"/>
        <v>13.047914349992855</v>
      </c>
      <c r="K151" s="207">
        <f t="shared" si="31"/>
        <v>19.155877746671319</v>
      </c>
      <c r="L151" s="207">
        <f t="shared" si="31"/>
        <v>26.353642402189262</v>
      </c>
      <c r="M151" s="207">
        <f t="shared" si="31"/>
        <v>21.064186876936411</v>
      </c>
      <c r="N151" s="207">
        <f t="shared" si="31"/>
        <v>21.741574650552163</v>
      </c>
      <c r="O151" s="207">
        <f t="shared" si="31"/>
        <v>20.303186297653934</v>
      </c>
      <c r="P151" s="207">
        <f t="shared" si="31"/>
        <v>17.964658831617328</v>
      </c>
      <c r="Q151" s="207">
        <f t="shared" si="31"/>
        <v>13.788375846958926</v>
      </c>
      <c r="R151" s="207">
        <f t="shared" si="31"/>
        <v>16.786867145095027</v>
      </c>
      <c r="S151" s="207">
        <f t="shared" si="31"/>
        <v>12.307284257997912</v>
      </c>
      <c r="T151" s="207">
        <f t="shared" si="31"/>
        <v>13.410173721304515</v>
      </c>
      <c r="U151" s="207">
        <f t="shared" si="31"/>
        <v>10.583134626757735</v>
      </c>
      <c r="V151" s="207">
        <f t="shared" si="31"/>
        <v>11.085201273322673</v>
      </c>
      <c r="W151" s="207">
        <f t="shared" si="31"/>
        <v>9.0871115396781992</v>
      </c>
      <c r="X151" s="207">
        <f t="shared" si="31"/>
        <v>8.3356249738031423</v>
      </c>
      <c r="Y151" s="207">
        <f t="shared" si="31"/>
        <v>8.3537703628076052</v>
      </c>
    </row>
    <row r="152" spans="1:25" ht="12" customHeight="1" x14ac:dyDescent="0.25">
      <c r="A152" s="11"/>
    </row>
    <row r="153" spans="1:25" ht="12" customHeight="1" x14ac:dyDescent="0.25">
      <c r="A153" s="30" t="s">
        <v>87</v>
      </c>
      <c r="B153" s="215">
        <f t="shared" ref="B153:Y153" si="32">IF(B51=0,"",B98/B51)</f>
        <v>3.3321433661902171</v>
      </c>
      <c r="C153" s="215">
        <f t="shared" si="32"/>
        <v>3.45529875858271</v>
      </c>
      <c r="D153" s="215">
        <f t="shared" si="32"/>
        <v>3.3392431396291844</v>
      </c>
      <c r="E153" s="215">
        <f t="shared" si="32"/>
        <v>3.125612955279593</v>
      </c>
      <c r="F153" s="215">
        <f t="shared" si="32"/>
        <v>3.2359156636048114</v>
      </c>
      <c r="G153" s="215">
        <f t="shared" si="32"/>
        <v>3.2165681248720817</v>
      </c>
      <c r="H153" s="215">
        <f t="shared" si="32"/>
        <v>3.1577504632597995</v>
      </c>
      <c r="I153" s="215">
        <f t="shared" si="32"/>
        <v>3.2311615522545267</v>
      </c>
      <c r="J153" s="215">
        <f t="shared" si="32"/>
        <v>3.1266740415038687</v>
      </c>
      <c r="K153" s="215">
        <f t="shared" si="32"/>
        <v>2.7248318284901587</v>
      </c>
      <c r="L153" s="215">
        <f t="shared" si="32"/>
        <v>2.5939883568787558</v>
      </c>
      <c r="M153" s="215">
        <f t="shared" si="32"/>
        <v>2.5104199705153567</v>
      </c>
      <c r="N153" s="215">
        <f t="shared" si="32"/>
        <v>2.6223483055883103</v>
      </c>
      <c r="O153" s="215">
        <f t="shared" si="32"/>
        <v>2.5879527941864588</v>
      </c>
      <c r="P153" s="215">
        <f t="shared" si="32"/>
        <v>2.679790743392243</v>
      </c>
      <c r="Q153" s="215">
        <f t="shared" si="32"/>
        <v>2.7752921117840414</v>
      </c>
      <c r="R153" s="215">
        <f t="shared" si="32"/>
        <v>2.8085096356353993</v>
      </c>
      <c r="S153" s="215">
        <f t="shared" si="32"/>
        <v>2.8248565397077212</v>
      </c>
      <c r="T153" s="215">
        <f t="shared" si="32"/>
        <v>2.8726772984395499</v>
      </c>
      <c r="U153" s="215">
        <f t="shared" si="32"/>
        <v>2.8602690345095967</v>
      </c>
      <c r="V153" s="215">
        <f t="shared" si="32"/>
        <v>2.7259573464992548</v>
      </c>
      <c r="W153" s="215">
        <f t="shared" si="32"/>
        <v>2.930730715626821</v>
      </c>
      <c r="X153" s="215">
        <f t="shared" si="32"/>
        <v>2.8646812189510675</v>
      </c>
      <c r="Y153" s="215">
        <f t="shared" si="32"/>
        <v>2.8109787886684621</v>
      </c>
    </row>
    <row r="154" spans="1:25" ht="12" customHeight="1" x14ac:dyDescent="0.25">
      <c r="A154" s="25" t="s">
        <v>14</v>
      </c>
      <c r="B154" s="216">
        <f>ISI!B65</f>
        <v>1.5882926256350349</v>
      </c>
      <c r="C154" s="216">
        <f>ISI!C65</f>
        <v>1.6997786966834756</v>
      </c>
      <c r="D154" s="216" t="str">
        <f>ISI!D65</f>
        <v/>
      </c>
      <c r="E154" s="216" t="str">
        <f>ISI!E65</f>
        <v/>
      </c>
      <c r="F154" s="216" t="str">
        <f>ISI!F65</f>
        <v/>
      </c>
      <c r="G154" s="216" t="str">
        <f>ISI!G65</f>
        <v/>
      </c>
      <c r="H154" s="216" t="str">
        <f>ISI!H65</f>
        <v/>
      </c>
      <c r="I154" s="216" t="str">
        <f>ISI!I65</f>
        <v/>
      </c>
      <c r="J154" s="216" t="str">
        <f>ISI!J65</f>
        <v/>
      </c>
      <c r="K154" s="216" t="str">
        <f>ISI!K65</f>
        <v/>
      </c>
      <c r="L154" s="216" t="str">
        <f>ISI!L65</f>
        <v/>
      </c>
      <c r="M154" s="216" t="str">
        <f>ISI!M65</f>
        <v/>
      </c>
      <c r="N154" s="216" t="str">
        <f>ISI!N65</f>
        <v/>
      </c>
      <c r="O154" s="216" t="str">
        <f>ISI!O65</f>
        <v/>
      </c>
      <c r="P154" s="216" t="str">
        <f>ISI!P65</f>
        <v/>
      </c>
      <c r="Q154" s="216" t="str">
        <f>ISI!Q65</f>
        <v/>
      </c>
      <c r="R154" s="216" t="str">
        <f>ISI!R65</f>
        <v/>
      </c>
      <c r="S154" s="216" t="str">
        <f>ISI!S65</f>
        <v/>
      </c>
      <c r="T154" s="216" t="str">
        <f>ISI!T65</f>
        <v/>
      </c>
      <c r="U154" s="216" t="str">
        <f>ISI!U65</f>
        <v/>
      </c>
      <c r="V154" s="216" t="str">
        <f>ISI!V65</f>
        <v/>
      </c>
      <c r="W154" s="216" t="str">
        <f>ISI!W65</f>
        <v/>
      </c>
      <c r="X154" s="216" t="str">
        <f>ISI!X65</f>
        <v/>
      </c>
      <c r="Y154" s="216" t="str">
        <f>ISI!Y65</f>
        <v/>
      </c>
    </row>
    <row r="155" spans="1:25" ht="12" customHeight="1" x14ac:dyDescent="0.25">
      <c r="A155" s="14" t="s">
        <v>43</v>
      </c>
      <c r="B155" s="217" t="str">
        <f>ISI!B66</f>
        <v/>
      </c>
      <c r="C155" s="217" t="str">
        <f>ISI!C66</f>
        <v/>
      </c>
      <c r="D155" s="217" t="str">
        <f>ISI!D66</f>
        <v/>
      </c>
      <c r="E155" s="217" t="str">
        <f>ISI!E66</f>
        <v/>
      </c>
      <c r="F155" s="217" t="str">
        <f>ISI!F66</f>
        <v/>
      </c>
      <c r="G155" s="217" t="str">
        <f>ISI!G66</f>
        <v/>
      </c>
      <c r="H155" s="217" t="str">
        <f>ISI!H66</f>
        <v/>
      </c>
      <c r="I155" s="217" t="str">
        <f>ISI!I66</f>
        <v/>
      </c>
      <c r="J155" s="217" t="str">
        <f>ISI!J66</f>
        <v/>
      </c>
      <c r="K155" s="217" t="str">
        <f>ISI!K66</f>
        <v/>
      </c>
      <c r="L155" s="217" t="str">
        <f>ISI!L66</f>
        <v/>
      </c>
      <c r="M155" s="217" t="str">
        <f>ISI!M66</f>
        <v/>
      </c>
      <c r="N155" s="217" t="str">
        <f>ISI!N66</f>
        <v/>
      </c>
      <c r="O155" s="217" t="str">
        <f>ISI!O66</f>
        <v/>
      </c>
      <c r="P155" s="217" t="str">
        <f>ISI!P66</f>
        <v/>
      </c>
      <c r="Q155" s="217" t="str">
        <f>ISI!Q66</f>
        <v/>
      </c>
      <c r="R155" s="217" t="str">
        <f>ISI!R66</f>
        <v/>
      </c>
      <c r="S155" s="217" t="str">
        <f>ISI!S66</f>
        <v/>
      </c>
      <c r="T155" s="217" t="str">
        <f>ISI!T66</f>
        <v/>
      </c>
      <c r="U155" s="217" t="str">
        <f>ISI!U66</f>
        <v/>
      </c>
      <c r="V155" s="217" t="str">
        <f>ISI!V66</f>
        <v/>
      </c>
      <c r="W155" s="217" t="str">
        <f>ISI!W66</f>
        <v/>
      </c>
      <c r="X155" s="217" t="str">
        <f>ISI!X66</f>
        <v/>
      </c>
      <c r="Y155" s="217" t="str">
        <f>ISI!Y66</f>
        <v/>
      </c>
    </row>
    <row r="156" spans="1:25" ht="12" customHeight="1" x14ac:dyDescent="0.25">
      <c r="A156" s="14" t="s">
        <v>44</v>
      </c>
      <c r="B156" s="217">
        <f>ISI!B67</f>
        <v>1.5882926256350349</v>
      </c>
      <c r="C156" s="217">
        <f>ISI!C67</f>
        <v>1.6997786966834756</v>
      </c>
      <c r="D156" s="217" t="str">
        <f>ISI!D67</f>
        <v/>
      </c>
      <c r="E156" s="217" t="str">
        <f>ISI!E67</f>
        <v/>
      </c>
      <c r="F156" s="217" t="str">
        <f>ISI!F67</f>
        <v/>
      </c>
      <c r="G156" s="217" t="str">
        <f>ISI!G67</f>
        <v/>
      </c>
      <c r="H156" s="217" t="str">
        <f>ISI!H67</f>
        <v/>
      </c>
      <c r="I156" s="217" t="str">
        <f>ISI!I67</f>
        <v/>
      </c>
      <c r="J156" s="217" t="str">
        <f>ISI!J67</f>
        <v/>
      </c>
      <c r="K156" s="217" t="str">
        <f>ISI!K67</f>
        <v/>
      </c>
      <c r="L156" s="217" t="str">
        <f>ISI!L67</f>
        <v/>
      </c>
      <c r="M156" s="217" t="str">
        <f>ISI!M67</f>
        <v/>
      </c>
      <c r="N156" s="217" t="str">
        <f>ISI!N67</f>
        <v/>
      </c>
      <c r="O156" s="217" t="str">
        <f>ISI!O67</f>
        <v/>
      </c>
      <c r="P156" s="217" t="str">
        <f>ISI!P67</f>
        <v/>
      </c>
      <c r="Q156" s="217" t="str">
        <f>ISI!Q67</f>
        <v/>
      </c>
      <c r="R156" s="217" t="str">
        <f>ISI!R67</f>
        <v/>
      </c>
      <c r="S156" s="217" t="str">
        <f>ISI!S67</f>
        <v/>
      </c>
      <c r="T156" s="217" t="str">
        <f>ISI!T67</f>
        <v/>
      </c>
      <c r="U156" s="217" t="str">
        <f>ISI!U67</f>
        <v/>
      </c>
      <c r="V156" s="217" t="str">
        <f>ISI!V67</f>
        <v/>
      </c>
      <c r="W156" s="217" t="str">
        <f>ISI!W67</f>
        <v/>
      </c>
      <c r="X156" s="217" t="str">
        <f>ISI!X67</f>
        <v/>
      </c>
      <c r="Y156" s="217" t="str">
        <f>ISI!Y67</f>
        <v/>
      </c>
    </row>
    <row r="157" spans="1:25" ht="12" customHeight="1" x14ac:dyDescent="0.25">
      <c r="A157" s="13" t="s">
        <v>18</v>
      </c>
      <c r="B157" s="218">
        <f>NFM!B96</f>
        <v>2.903105179409522</v>
      </c>
      <c r="C157" s="218">
        <f>NFM!C96</f>
        <v>2.9122496561467344</v>
      </c>
      <c r="D157" s="218">
        <f>NFM!D96</f>
        <v>2.8720193352473218</v>
      </c>
      <c r="E157" s="218">
        <f>NFM!E96</f>
        <v>2.8681272396047288</v>
      </c>
      <c r="F157" s="218">
        <f>NFM!F96</f>
        <v>2.9054370604590023</v>
      </c>
      <c r="G157" s="218">
        <f>NFM!G96</f>
        <v>2.8902985478799685</v>
      </c>
      <c r="H157" s="218">
        <f>NFM!H96</f>
        <v>2.8861662259918495</v>
      </c>
      <c r="I157" s="218">
        <f>NFM!I96</f>
        <v>2.579284611216873</v>
      </c>
      <c r="J157" s="218">
        <f>NFM!J96</f>
        <v>2.5471887858524829</v>
      </c>
      <c r="K157" s="218">
        <f>NFM!K96</f>
        <v>2.4470294427558312</v>
      </c>
      <c r="L157" s="218">
        <f>NFM!L96</f>
        <v>2.5475035060193356</v>
      </c>
      <c r="M157" s="218">
        <f>NFM!M96</f>
        <v>2.3912044876136687</v>
      </c>
      <c r="N157" s="218">
        <f>NFM!N96</f>
        <v>2.2792868595512883</v>
      </c>
      <c r="O157" s="218">
        <f>NFM!O96</f>
        <v>2.2748666858543163</v>
      </c>
      <c r="P157" s="218">
        <f>NFM!P96</f>
        <v>2.1753770744672623</v>
      </c>
      <c r="Q157" s="218">
        <f>NFM!Q96</f>
        <v>2.1183631334997335</v>
      </c>
      <c r="R157" s="218">
        <f>NFM!R96</f>
        <v>2.106451809096467</v>
      </c>
      <c r="S157" s="218">
        <f>NFM!S96</f>
        <v>2.1002381568023138</v>
      </c>
      <c r="T157" s="218">
        <f>NFM!T96</f>
        <v>2.0388915835012926</v>
      </c>
      <c r="U157" s="218">
        <f>NFM!U96</f>
        <v>2.0649560440593815</v>
      </c>
      <c r="V157" s="218">
        <f>NFM!V96</f>
        <v>2.0465179158548827</v>
      </c>
      <c r="W157" s="218">
        <f>NFM!W96</f>
        <v>2.0621157483306107</v>
      </c>
      <c r="X157" s="218">
        <f>NFM!X96</f>
        <v>2.0373423952057936</v>
      </c>
      <c r="Y157" s="218">
        <f>NFM!Y96</f>
        <v>2.0144498853318802</v>
      </c>
    </row>
    <row r="158" spans="1:25" ht="12" customHeight="1" x14ac:dyDescent="0.25">
      <c r="A158" s="14" t="s">
        <v>45</v>
      </c>
      <c r="B158" s="217">
        <f>NFM!B97</f>
        <v>2.906986548476338</v>
      </c>
      <c r="C158" s="217">
        <f>NFM!C97</f>
        <v>2.9165356760595014</v>
      </c>
      <c r="D158" s="217">
        <f>NFM!D97</f>
        <v>2.8743961545887604</v>
      </c>
      <c r="E158" s="217">
        <f>NFM!E97</f>
        <v>2.8712226944088735</v>
      </c>
      <c r="F158" s="217">
        <f>NFM!F97</f>
        <v>2.9110746027173868</v>
      </c>
      <c r="G158" s="217">
        <f>NFM!G97</f>
        <v>2.8949258462541767</v>
      </c>
      <c r="H158" s="217">
        <f>NFM!H97</f>
        <v>2.8869774081701336</v>
      </c>
      <c r="I158" s="217">
        <f>NFM!I97</f>
        <v>2.5822890367595286</v>
      </c>
      <c r="J158" s="217">
        <f>NFM!J97</f>
        <v>2.5500643318263916</v>
      </c>
      <c r="K158" s="217">
        <f>NFM!K97</f>
        <v>2.4507976793250736</v>
      </c>
      <c r="L158" s="217">
        <f>NFM!L97</f>
        <v>2.5502368008170815</v>
      </c>
      <c r="M158" s="217">
        <f>NFM!M97</f>
        <v>2.3943338701565104</v>
      </c>
      <c r="N158" s="217">
        <f>NFM!N97</f>
        <v>2.282261724461419</v>
      </c>
      <c r="O158" s="217">
        <f>NFM!O97</f>
        <v>2.2774747815108998</v>
      </c>
      <c r="P158" s="217">
        <f>NFM!P97</f>
        <v>2.1774430979452952</v>
      </c>
      <c r="Q158" s="217">
        <f>NFM!Q97</f>
        <v>2.1201077405117497</v>
      </c>
      <c r="R158" s="217">
        <f>NFM!R97</f>
        <v>2.108311496785598</v>
      </c>
      <c r="S158" s="217">
        <f>NFM!S97</f>
        <v>2.1021295028044982</v>
      </c>
      <c r="T158" s="217">
        <f>NFM!T97</f>
        <v>2.0410337903311189</v>
      </c>
      <c r="U158" s="217">
        <f>NFM!U97</f>
        <v>2.0670712952599382</v>
      </c>
      <c r="V158" s="217">
        <f>NFM!V97</f>
        <v>2.0482170399911324</v>
      </c>
      <c r="W158" s="217">
        <f>NFM!W97</f>
        <v>2.0639300994464538</v>
      </c>
      <c r="X158" s="217">
        <f>NFM!X97</f>
        <v>2.039806012777106</v>
      </c>
      <c r="Y158" s="217">
        <f>NFM!Y97</f>
        <v>2.0174041260356526</v>
      </c>
    </row>
    <row r="159" spans="1:25" ht="12" customHeight="1" x14ac:dyDescent="0.25">
      <c r="A159" s="14" t="s">
        <v>58</v>
      </c>
      <c r="B159" s="217" t="str">
        <f>NFM!B98</f>
        <v/>
      </c>
      <c r="C159" s="217" t="str">
        <f>NFM!C98</f>
        <v/>
      </c>
      <c r="D159" s="217" t="str">
        <f>NFM!D98</f>
        <v/>
      </c>
      <c r="E159" s="217" t="str">
        <f>NFM!E98</f>
        <v/>
      </c>
      <c r="F159" s="217" t="str">
        <f>NFM!F98</f>
        <v/>
      </c>
      <c r="G159" s="217" t="str">
        <f>NFM!G98</f>
        <v/>
      </c>
      <c r="H159" s="217" t="str">
        <f>NFM!H98</f>
        <v/>
      </c>
      <c r="I159" s="217" t="str">
        <f>NFM!I98</f>
        <v/>
      </c>
      <c r="J159" s="217" t="str">
        <f>NFM!J98</f>
        <v/>
      </c>
      <c r="K159" s="217" t="str">
        <f>NFM!K98</f>
        <v/>
      </c>
      <c r="L159" s="217" t="str">
        <f>NFM!L98</f>
        <v/>
      </c>
      <c r="M159" s="217" t="str">
        <f>NFM!M98</f>
        <v/>
      </c>
      <c r="N159" s="217" t="str">
        <f>NFM!N98</f>
        <v/>
      </c>
      <c r="O159" s="217" t="str">
        <f>NFM!O98</f>
        <v/>
      </c>
      <c r="P159" s="217" t="str">
        <f>NFM!P98</f>
        <v/>
      </c>
      <c r="Q159" s="217" t="str">
        <f>NFM!Q98</f>
        <v/>
      </c>
      <c r="R159" s="217" t="str">
        <f>NFM!R98</f>
        <v/>
      </c>
      <c r="S159" s="217" t="str">
        <f>NFM!S98</f>
        <v/>
      </c>
      <c r="T159" s="217" t="str">
        <f>NFM!T98</f>
        <v/>
      </c>
      <c r="U159" s="217" t="str">
        <f>NFM!U98</f>
        <v/>
      </c>
      <c r="V159" s="217" t="str">
        <f>NFM!V98</f>
        <v/>
      </c>
      <c r="W159" s="217" t="str">
        <f>NFM!W98</f>
        <v/>
      </c>
      <c r="X159" s="217" t="str">
        <f>NFM!X98</f>
        <v/>
      </c>
      <c r="Y159" s="217" t="str">
        <f>NFM!Y98</f>
        <v/>
      </c>
    </row>
    <row r="160" spans="1:25" ht="12" customHeight="1" x14ac:dyDescent="0.25">
      <c r="A160" s="26" t="s">
        <v>46</v>
      </c>
      <c r="B160" s="219" t="str">
        <f>NFM!B99</f>
        <v/>
      </c>
      <c r="C160" s="219" t="str">
        <f>NFM!C99</f>
        <v/>
      </c>
      <c r="D160" s="219" t="str">
        <f>NFM!D99</f>
        <v/>
      </c>
      <c r="E160" s="219" t="str">
        <f>NFM!E99</f>
        <v/>
      </c>
      <c r="F160" s="219" t="str">
        <f>NFM!F99</f>
        <v/>
      </c>
      <c r="G160" s="219" t="str">
        <f>NFM!G99</f>
        <v/>
      </c>
      <c r="H160" s="219" t="str">
        <f>NFM!H99</f>
        <v/>
      </c>
      <c r="I160" s="219" t="str">
        <f>NFM!I99</f>
        <v/>
      </c>
      <c r="J160" s="219" t="str">
        <f>NFM!J99</f>
        <v/>
      </c>
      <c r="K160" s="219" t="str">
        <f>NFM!K99</f>
        <v/>
      </c>
      <c r="L160" s="219" t="str">
        <f>NFM!L99</f>
        <v/>
      </c>
      <c r="M160" s="219" t="str">
        <f>NFM!M99</f>
        <v/>
      </c>
      <c r="N160" s="219" t="str">
        <f>NFM!N99</f>
        <v/>
      </c>
      <c r="O160" s="219" t="str">
        <f>NFM!O99</f>
        <v/>
      </c>
      <c r="P160" s="219" t="str">
        <f>NFM!P99</f>
        <v/>
      </c>
      <c r="Q160" s="219" t="str">
        <f>NFM!Q99</f>
        <v/>
      </c>
      <c r="R160" s="219" t="str">
        <f>NFM!R99</f>
        <v/>
      </c>
      <c r="S160" s="219" t="str">
        <f>NFM!S99</f>
        <v/>
      </c>
      <c r="T160" s="219" t="str">
        <f>NFM!T99</f>
        <v/>
      </c>
      <c r="U160" s="219" t="str">
        <f>NFM!U99</f>
        <v/>
      </c>
      <c r="V160" s="219" t="str">
        <f>NFM!V99</f>
        <v/>
      </c>
      <c r="W160" s="219" t="str">
        <f>NFM!W99</f>
        <v/>
      </c>
      <c r="X160" s="219" t="str">
        <f>NFM!X99</f>
        <v/>
      </c>
      <c r="Y160" s="219" t="str">
        <f>NFM!Y99</f>
        <v/>
      </c>
    </row>
    <row r="161" spans="1:25" ht="12" customHeight="1" x14ac:dyDescent="0.25">
      <c r="A161" s="27" t="s">
        <v>80</v>
      </c>
      <c r="B161" s="220" t="str">
        <f>NFM!B100</f>
        <v/>
      </c>
      <c r="C161" s="220" t="str">
        <f>NFM!C100</f>
        <v/>
      </c>
      <c r="D161" s="220" t="str">
        <f>NFM!D100</f>
        <v/>
      </c>
      <c r="E161" s="220" t="str">
        <f>NFM!E100</f>
        <v/>
      </c>
      <c r="F161" s="220" t="str">
        <f>NFM!F100</f>
        <v/>
      </c>
      <c r="G161" s="220" t="str">
        <f>NFM!G100</f>
        <v/>
      </c>
      <c r="H161" s="220" t="str">
        <f>NFM!H100</f>
        <v/>
      </c>
      <c r="I161" s="220" t="str">
        <f>NFM!I100</f>
        <v/>
      </c>
      <c r="J161" s="220" t="str">
        <f>NFM!J100</f>
        <v/>
      </c>
      <c r="K161" s="220" t="str">
        <f>NFM!K100</f>
        <v/>
      </c>
      <c r="L161" s="220" t="str">
        <f>NFM!L100</f>
        <v/>
      </c>
      <c r="M161" s="220" t="str">
        <f>NFM!M100</f>
        <v/>
      </c>
      <c r="N161" s="220" t="str">
        <f>NFM!N100</f>
        <v/>
      </c>
      <c r="O161" s="220" t="str">
        <f>NFM!O100</f>
        <v/>
      </c>
      <c r="P161" s="220" t="str">
        <f>NFM!P100</f>
        <v/>
      </c>
      <c r="Q161" s="220" t="str">
        <f>NFM!Q100</f>
        <v/>
      </c>
      <c r="R161" s="220" t="str">
        <f>NFM!R100</f>
        <v/>
      </c>
      <c r="S161" s="220" t="str">
        <f>NFM!S100</f>
        <v/>
      </c>
      <c r="T161" s="220" t="str">
        <f>NFM!T100</f>
        <v/>
      </c>
      <c r="U161" s="220" t="str">
        <f>NFM!U100</f>
        <v/>
      </c>
      <c r="V161" s="220" t="str">
        <f>NFM!V100</f>
        <v/>
      </c>
      <c r="W161" s="220" t="str">
        <f>NFM!W100</f>
        <v/>
      </c>
      <c r="X161" s="220" t="str">
        <f>NFM!X100</f>
        <v/>
      </c>
      <c r="Y161" s="220" t="str">
        <f>NFM!Y100</f>
        <v/>
      </c>
    </row>
    <row r="162" spans="1:25" ht="12" customHeight="1" x14ac:dyDescent="0.25">
      <c r="A162" s="14" t="s">
        <v>47</v>
      </c>
      <c r="B162" s="217">
        <f>NFM!B101</f>
        <v>2.5149682727279563</v>
      </c>
      <c r="C162" s="217">
        <f>NFM!C101</f>
        <v>2.549586432758757</v>
      </c>
      <c r="D162" s="217">
        <f>NFM!D101</f>
        <v>2.4985191530212405</v>
      </c>
      <c r="E162" s="217">
        <f>NFM!E101</f>
        <v>2.4897938746536923</v>
      </c>
      <c r="F162" s="217">
        <f>NFM!F101</f>
        <v>2.5520548270684715</v>
      </c>
      <c r="G162" s="217">
        <f>NFM!G101</f>
        <v>2.4772529925495936</v>
      </c>
      <c r="H162" s="217">
        <f>NFM!H101</f>
        <v>2.8206141944362564</v>
      </c>
      <c r="I162" s="217">
        <f>NFM!I101</f>
        <v>2.3435902210610533</v>
      </c>
      <c r="J162" s="217">
        <f>NFM!J101</f>
        <v>2.3103914459459118</v>
      </c>
      <c r="K162" s="217">
        <f>NFM!K101</f>
        <v>2.2049649284527963</v>
      </c>
      <c r="L162" s="217">
        <f>NFM!L101</f>
        <v>2.3022388392629343</v>
      </c>
      <c r="M162" s="217">
        <f>NFM!M101</f>
        <v>2.0994941168126338</v>
      </c>
      <c r="N162" s="217">
        <f>NFM!N101</f>
        <v>2.002124001582358</v>
      </c>
      <c r="O162" s="217">
        <f>NFM!O101</f>
        <v>2.0303814637422097</v>
      </c>
      <c r="P162" s="217">
        <f>NFM!P101</f>
        <v>1.9483162561201837</v>
      </c>
      <c r="Q162" s="217">
        <f>NFM!Q101</f>
        <v>1.9234819067563296</v>
      </c>
      <c r="R162" s="217">
        <f>NFM!R101</f>
        <v>1.9092601994175125</v>
      </c>
      <c r="S162" s="217">
        <f>NFM!S101</f>
        <v>1.8971057945239602</v>
      </c>
      <c r="T162" s="217">
        <f>NFM!T101</f>
        <v>1.7792009484918634</v>
      </c>
      <c r="U162" s="217">
        <f>NFM!U101</f>
        <v>1.8265915740862564</v>
      </c>
      <c r="V162" s="217">
        <f>NFM!V101</f>
        <v>1.7878093882001698</v>
      </c>
      <c r="W162" s="217">
        <f>NFM!W101</f>
        <v>1.825956232564631</v>
      </c>
      <c r="X162" s="217">
        <f>NFM!X101</f>
        <v>1.7777334339723467</v>
      </c>
      <c r="Y162" s="217">
        <f>NFM!Y101</f>
        <v>1.7378224760526089</v>
      </c>
    </row>
    <row r="163" spans="1:25" ht="12" customHeight="1" x14ac:dyDescent="0.25">
      <c r="A163" s="13" t="s">
        <v>19</v>
      </c>
      <c r="B163" s="218">
        <f>CHI!B100</f>
        <v>4.8126104665015594</v>
      </c>
      <c r="C163" s="218">
        <f>CHI!C100</f>
        <v>5.2565027879531039</v>
      </c>
      <c r="D163" s="218">
        <f>CHI!D100</f>
        <v>4.5703009757933684</v>
      </c>
      <c r="E163" s="218">
        <f>CHI!E100</f>
        <v>1.5434017312608899</v>
      </c>
      <c r="F163" s="218">
        <f>CHI!F100</f>
        <v>1.6065291802571904</v>
      </c>
      <c r="G163" s="218">
        <f>CHI!G100</f>
        <v>1.5515428581605568</v>
      </c>
      <c r="H163" s="218">
        <f>CHI!H100</f>
        <v>1.4657553873666169</v>
      </c>
      <c r="I163" s="218">
        <f>CHI!I100</f>
        <v>1.4687705400367095</v>
      </c>
      <c r="J163" s="218">
        <f>CHI!J100</f>
        <v>1.441939359908111</v>
      </c>
      <c r="K163" s="218">
        <f>CHI!K100</f>
        <v>1.4158028297018779</v>
      </c>
      <c r="L163" s="218">
        <f>CHI!L100</f>
        <v>1.505382567515295</v>
      </c>
      <c r="M163" s="218">
        <f>CHI!M100</f>
        <v>1.6021788925314582</v>
      </c>
      <c r="N163" s="218">
        <f>CHI!N100</f>
        <v>1.5718932796644203</v>
      </c>
      <c r="O163" s="218">
        <f>CHI!O100</f>
        <v>1.5152878594319679</v>
      </c>
      <c r="P163" s="218">
        <f>CHI!P100</f>
        <v>1.5303230556247047</v>
      </c>
      <c r="Q163" s="218">
        <f>CHI!Q100</f>
        <v>1.5003949430354082</v>
      </c>
      <c r="R163" s="218">
        <f>CHI!R100</f>
        <v>1.4981284677423956</v>
      </c>
      <c r="S163" s="218">
        <f>CHI!S100</f>
        <v>1.4858560436968391</v>
      </c>
      <c r="T163" s="218">
        <f>CHI!T100</f>
        <v>1.6159676736612314</v>
      </c>
      <c r="U163" s="218">
        <f>CHI!U100</f>
        <v>1.5358755425202473</v>
      </c>
      <c r="V163" s="218">
        <f>CHI!V100</f>
        <v>1.5290978500221812</v>
      </c>
      <c r="W163" s="218">
        <f>CHI!W100</f>
        <v>1.5590830548042913</v>
      </c>
      <c r="X163" s="218">
        <f>CHI!X100</f>
        <v>1.4364916461143205</v>
      </c>
      <c r="Y163" s="218">
        <f>CHI!Y100</f>
        <v>1.4040990815789594</v>
      </c>
    </row>
    <row r="164" spans="1:25" ht="12" customHeight="1" x14ac:dyDescent="0.25">
      <c r="A164" s="14" t="s">
        <v>88</v>
      </c>
      <c r="B164" s="217" t="str">
        <f>CHI!B101</f>
        <v/>
      </c>
      <c r="C164" s="217" t="str">
        <f>CHI!C101</f>
        <v/>
      </c>
      <c r="D164" s="217" t="str">
        <f>CHI!D101</f>
        <v/>
      </c>
      <c r="E164" s="217" t="str">
        <f>CHI!E101</f>
        <v/>
      </c>
      <c r="F164" s="217" t="str">
        <f>CHI!F101</f>
        <v/>
      </c>
      <c r="G164" s="217" t="str">
        <f>CHI!G101</f>
        <v/>
      </c>
      <c r="H164" s="217" t="str">
        <f>CHI!H101</f>
        <v/>
      </c>
      <c r="I164" s="217" t="str">
        <f>CHI!I101</f>
        <v/>
      </c>
      <c r="J164" s="217" t="str">
        <f>CHI!J101</f>
        <v/>
      </c>
      <c r="K164" s="217" t="str">
        <f>CHI!K101</f>
        <v/>
      </c>
      <c r="L164" s="217" t="str">
        <f>CHI!L101</f>
        <v/>
      </c>
      <c r="M164" s="217" t="str">
        <f>CHI!M101</f>
        <v/>
      </c>
      <c r="N164" s="217" t="str">
        <f>CHI!N101</f>
        <v/>
      </c>
      <c r="O164" s="217" t="str">
        <f>CHI!O101</f>
        <v/>
      </c>
      <c r="P164" s="217" t="str">
        <f>CHI!P101</f>
        <v/>
      </c>
      <c r="Q164" s="217" t="str">
        <f>CHI!Q101</f>
        <v/>
      </c>
      <c r="R164" s="217" t="str">
        <f>CHI!R101</f>
        <v/>
      </c>
      <c r="S164" s="217" t="str">
        <f>CHI!S101</f>
        <v/>
      </c>
      <c r="T164" s="217" t="str">
        <f>CHI!T101</f>
        <v/>
      </c>
      <c r="U164" s="217" t="str">
        <f>CHI!U101</f>
        <v/>
      </c>
      <c r="V164" s="217" t="str">
        <f>CHI!V101</f>
        <v/>
      </c>
      <c r="W164" s="217" t="str">
        <f>CHI!W101</f>
        <v/>
      </c>
      <c r="X164" s="217" t="str">
        <f>CHI!X101</f>
        <v/>
      </c>
      <c r="Y164" s="217" t="str">
        <f>CHI!Y101</f>
        <v/>
      </c>
    </row>
    <row r="165" spans="1:25" ht="12" customHeight="1" x14ac:dyDescent="0.25">
      <c r="A165" s="14" t="s">
        <v>49</v>
      </c>
      <c r="B165" s="217">
        <f>CHI!B102</f>
        <v>6.4417633669947145</v>
      </c>
      <c r="C165" s="217">
        <f>CHI!C102</f>
        <v>7.9683761459714955</v>
      </c>
      <c r="D165" s="217">
        <f>CHI!D102</f>
        <v>8.9046771843470012</v>
      </c>
      <c r="E165" s="217">
        <f>CHI!E102</f>
        <v>1.744017584279431</v>
      </c>
      <c r="F165" s="217">
        <f>CHI!F102</f>
        <v>1.7817799776079417</v>
      </c>
      <c r="G165" s="217">
        <f>CHI!G102</f>
        <v>1.6612298897217352</v>
      </c>
      <c r="H165" s="217">
        <f>CHI!H102</f>
        <v>1.5899785257963244</v>
      </c>
      <c r="I165" s="217">
        <f>CHI!I102</f>
        <v>1.607670089877048</v>
      </c>
      <c r="J165" s="217">
        <f>CHI!J102</f>
        <v>1.5394416846854011</v>
      </c>
      <c r="K165" s="217">
        <f>CHI!K102</f>
        <v>1.5337498866361181</v>
      </c>
      <c r="L165" s="217">
        <f>CHI!L102</f>
        <v>1.6195656311997244</v>
      </c>
      <c r="M165" s="217">
        <f>CHI!M102</f>
        <v>1.7272194801356278</v>
      </c>
      <c r="N165" s="217">
        <f>CHI!N102</f>
        <v>1.6727069288389851</v>
      </c>
      <c r="O165" s="217">
        <f>CHI!O102</f>
        <v>1.6108211494250189</v>
      </c>
      <c r="P165" s="217">
        <f>CHI!P102</f>
        <v>1.6350732410226594</v>
      </c>
      <c r="Q165" s="217">
        <f>CHI!Q102</f>
        <v>1.6852112934631474</v>
      </c>
      <c r="R165" s="217">
        <f>CHI!R102</f>
        <v>1.6319745684263456</v>
      </c>
      <c r="S165" s="217">
        <f>CHI!S102</f>
        <v>1.6103347273433593</v>
      </c>
      <c r="T165" s="217">
        <f>CHI!T102</f>
        <v>1.6273327899246888</v>
      </c>
      <c r="U165" s="217">
        <f>CHI!U102</f>
        <v>1.5823782941066034</v>
      </c>
      <c r="V165" s="217">
        <f>CHI!V102</f>
        <v>1.5497916822043094</v>
      </c>
      <c r="W165" s="217">
        <f>CHI!W102</f>
        <v>1.5807491946499086</v>
      </c>
      <c r="X165" s="217">
        <f>CHI!X102</f>
        <v>1.4476584998647093</v>
      </c>
      <c r="Y165" s="217">
        <f>CHI!Y102</f>
        <v>1.4147840138015451</v>
      </c>
    </row>
    <row r="166" spans="1:25" ht="12" customHeight="1" x14ac:dyDescent="0.25">
      <c r="A166" s="14" t="s">
        <v>50</v>
      </c>
      <c r="B166" s="217">
        <f>CHI!B103</f>
        <v>1.3230179504880091</v>
      </c>
      <c r="C166" s="217">
        <f>CHI!C103</f>
        <v>1.3647110967446427</v>
      </c>
      <c r="D166" s="217">
        <f>CHI!D103</f>
        <v>1.3978686026475622</v>
      </c>
      <c r="E166" s="217">
        <f>CHI!E103</f>
        <v>1.3955001030057335</v>
      </c>
      <c r="F166" s="217">
        <f>CHI!F103</f>
        <v>1.4548767125372095</v>
      </c>
      <c r="G166" s="217">
        <f>CHI!G103</f>
        <v>1.3171545186894016</v>
      </c>
      <c r="H166" s="217">
        <f>CHI!H103</f>
        <v>1.2186449633482774</v>
      </c>
      <c r="I166" s="217">
        <f>CHI!I103</f>
        <v>1.1862165136107565</v>
      </c>
      <c r="J166" s="217">
        <f>CHI!J103</f>
        <v>1.1311126361748109</v>
      </c>
      <c r="K166" s="217">
        <f>CHI!K103</f>
        <v>1.1404280241639337</v>
      </c>
      <c r="L166" s="217">
        <f>CHI!L103</f>
        <v>1.2262227068246363</v>
      </c>
      <c r="M166" s="217">
        <f>CHI!M103</f>
        <v>1.3604787324763183</v>
      </c>
      <c r="N166" s="217">
        <f>CHI!N103</f>
        <v>1.3109584378646226</v>
      </c>
      <c r="O166" s="217">
        <f>CHI!O103</f>
        <v>1.2278732697152925</v>
      </c>
      <c r="P166" s="217">
        <f>CHI!P103</f>
        <v>1.2618533725672527</v>
      </c>
      <c r="Q166" s="217">
        <f>CHI!Q103</f>
        <v>1.3528966456520657</v>
      </c>
      <c r="R166" s="217">
        <f>CHI!R103</f>
        <v>1.4109552758197936</v>
      </c>
      <c r="S166" s="217">
        <f>CHI!S103</f>
        <v>1.4160365867972331</v>
      </c>
      <c r="T166" s="217">
        <f>CHI!T103</f>
        <v>1.6100879131163595</v>
      </c>
      <c r="U166" s="217">
        <f>CHI!U103</f>
        <v>1.5143053249295622</v>
      </c>
      <c r="V166" s="217">
        <f>CHI!V103</f>
        <v>1.5220267794190065</v>
      </c>
      <c r="W166" s="217">
        <f>CHI!W103</f>
        <v>1.5480541779302295</v>
      </c>
      <c r="X166" s="217">
        <f>CHI!X103</f>
        <v>1.434290762673869</v>
      </c>
      <c r="Y166" s="217">
        <f>CHI!Y103</f>
        <v>1.3957815065673185</v>
      </c>
    </row>
    <row r="167" spans="1:25" ht="12" customHeight="1" x14ac:dyDescent="0.25">
      <c r="A167" s="13" t="s">
        <v>20</v>
      </c>
      <c r="B167" s="218">
        <f>NMM!B76</f>
        <v>8.3488096185784855</v>
      </c>
      <c r="C167" s="218">
        <f>NMM!C76</f>
        <v>7.9433547072192576</v>
      </c>
      <c r="D167" s="218">
        <f>NMM!D76</f>
        <v>8.1027075329692995</v>
      </c>
      <c r="E167" s="218">
        <f>NMM!E76</f>
        <v>8.2085480973185625</v>
      </c>
      <c r="F167" s="218">
        <f>NMM!F76</f>
        <v>8.375256635605858</v>
      </c>
      <c r="G167" s="218">
        <f>NMM!G76</f>
        <v>7.9546118486437036</v>
      </c>
      <c r="H167" s="218">
        <f>NMM!H76</f>
        <v>8.0377484455524293</v>
      </c>
      <c r="I167" s="218">
        <f>NMM!I76</f>
        <v>8.3079532943207237</v>
      </c>
      <c r="J167" s="218">
        <f>NMM!J76</f>
        <v>8.1741008679736762</v>
      </c>
      <c r="K167" s="218">
        <f>NMM!K76</f>
        <v>7.282347387616511</v>
      </c>
      <c r="L167" s="218">
        <f>NMM!L76</f>
        <v>7.6506011741040849</v>
      </c>
      <c r="M167" s="218">
        <f>NMM!M76</f>
        <v>7.1538670019341621</v>
      </c>
      <c r="N167" s="218">
        <f>NMM!N76</f>
        <v>7.7509369652844615</v>
      </c>
      <c r="O167" s="218">
        <f>NMM!O76</f>
        <v>7.6916179695510225</v>
      </c>
      <c r="P167" s="218">
        <f>NMM!P76</f>
        <v>7.575832770602454</v>
      </c>
      <c r="Q167" s="218">
        <f>NMM!Q76</f>
        <v>7.9026830469757892</v>
      </c>
      <c r="R167" s="218">
        <f>NMM!R76</f>
        <v>7.8943131251182006</v>
      </c>
      <c r="S167" s="218">
        <f>NMM!S76</f>
        <v>8.0041412496602629</v>
      </c>
      <c r="T167" s="218">
        <f>NMM!T76</f>
        <v>7.6535133763805874</v>
      </c>
      <c r="U167" s="218">
        <f>NMM!U76</f>
        <v>7.6646818648082577</v>
      </c>
      <c r="V167" s="218">
        <f>NMM!V76</f>
        <v>7.5841166546135108</v>
      </c>
      <c r="W167" s="218">
        <f>NMM!W76</f>
        <v>7.943066278744773</v>
      </c>
      <c r="X167" s="218">
        <f>NMM!X76</f>
        <v>7.7632345058690388</v>
      </c>
      <c r="Y167" s="218">
        <f>NMM!Y76</f>
        <v>7.4089684947022416</v>
      </c>
    </row>
    <row r="168" spans="1:25" ht="12" customHeight="1" x14ac:dyDescent="0.25">
      <c r="A168" s="14" t="s">
        <v>51</v>
      </c>
      <c r="B168" s="217">
        <f>NMM!B77</f>
        <v>13.892532502888523</v>
      </c>
      <c r="C168" s="217">
        <f>NMM!C77</f>
        <v>12.167817583037461</v>
      </c>
      <c r="D168" s="217">
        <f>NMM!D77</f>
        <v>12.275770547758933</v>
      </c>
      <c r="E168" s="217">
        <f>NMM!E77</f>
        <v>12.221634914666915</v>
      </c>
      <c r="F168" s="217">
        <f>NMM!F77</f>
        <v>11.408128579812919</v>
      </c>
      <c r="G168" s="217">
        <f>NMM!G77</f>
        <v>11.198133850376443</v>
      </c>
      <c r="H168" s="217">
        <f>NMM!H77</f>
        <v>11.542652205002337</v>
      </c>
      <c r="I168" s="217">
        <f>NMM!I77</f>
        <v>12.162104144733499</v>
      </c>
      <c r="J168" s="217">
        <f>NMM!J77</f>
        <v>11.508802147452622</v>
      </c>
      <c r="K168" s="217">
        <f>NMM!K77</f>
        <v>10.954670603055074</v>
      </c>
      <c r="L168" s="217">
        <f>NMM!L77</f>
        <v>11.526750809781898</v>
      </c>
      <c r="M168" s="217">
        <f>NMM!M77</f>
        <v>11.67312424310491</v>
      </c>
      <c r="N168" s="217">
        <f>NMM!N77</f>
        <v>19.955172532636414</v>
      </c>
      <c r="O168" s="217">
        <f>NMM!O77</f>
        <v>12.650147833777046</v>
      </c>
      <c r="P168" s="217">
        <f>NMM!P77</f>
        <v>12.966183530183711</v>
      </c>
      <c r="Q168" s="217">
        <f>NMM!Q77</f>
        <v>12.628054340098718</v>
      </c>
      <c r="R168" s="217">
        <f>NMM!R77</f>
        <v>11.646392549187986</v>
      </c>
      <c r="S168" s="217">
        <f>NMM!S77</f>
        <v>11.484869111094977</v>
      </c>
      <c r="T168" s="217">
        <f>NMM!T77</f>
        <v>11.452801522365609</v>
      </c>
      <c r="U168" s="217">
        <f>NMM!U77</f>
        <v>10.726414820023846</v>
      </c>
      <c r="V168" s="217">
        <f>NMM!V77</f>
        <v>10.285326346727764</v>
      </c>
      <c r="W168" s="217">
        <f>NMM!W77</f>
        <v>12.327435170425584</v>
      </c>
      <c r="X168" s="217">
        <f>NMM!X77</f>
        <v>11.852260903223012</v>
      </c>
      <c r="Y168" s="217">
        <f>NMM!Y77</f>
        <v>10.854150411001779</v>
      </c>
    </row>
    <row r="169" spans="1:25" ht="12" customHeight="1" x14ac:dyDescent="0.25">
      <c r="A169" s="14" t="s">
        <v>52</v>
      </c>
      <c r="B169" s="217">
        <f>NMM!B78</f>
        <v>3.1707582270892249</v>
      </c>
      <c r="C169" s="217">
        <f>NMM!C78</f>
        <v>3.3362655776158507</v>
      </c>
      <c r="D169" s="217">
        <f>NMM!D78</f>
        <v>3.2565438308246768</v>
      </c>
      <c r="E169" s="217">
        <f>NMM!E78</f>
        <v>3.2943864021273095</v>
      </c>
      <c r="F169" s="217">
        <f>NMM!F78</f>
        <v>3.3471441312685557</v>
      </c>
      <c r="G169" s="217">
        <f>NMM!G78</f>
        <v>3.2573245574415504</v>
      </c>
      <c r="H169" s="217">
        <f>NMM!H78</f>
        <v>3.19490837684772</v>
      </c>
      <c r="I169" s="217">
        <f>NMM!I78</f>
        <v>3.2222455706068254</v>
      </c>
      <c r="J169" s="217">
        <f>NMM!J78</f>
        <v>3.1807268288962809</v>
      </c>
      <c r="K169" s="217">
        <f>NMM!K78</f>
        <v>2.7850731109105715</v>
      </c>
      <c r="L169" s="217">
        <f>NMM!L78</f>
        <v>2.8000780079188297</v>
      </c>
      <c r="M169" s="217">
        <f>NMM!M78</f>
        <v>2.706425866752336</v>
      </c>
      <c r="N169" s="217">
        <f>NMM!N78</f>
        <v>2.8949802994882865</v>
      </c>
      <c r="O169" s="217">
        <f>NMM!O78</f>
        <v>2.9805138144328094</v>
      </c>
      <c r="P169" s="217">
        <f>NMM!P78</f>
        <v>2.9405947081684323</v>
      </c>
      <c r="Q169" s="217">
        <f>NMM!Q78</f>
        <v>2.9297968361907212</v>
      </c>
      <c r="R169" s="217">
        <f>NMM!R78</f>
        <v>2.8217930354847942</v>
      </c>
      <c r="S169" s="217">
        <f>NMM!S78</f>
        <v>2.8392572126213373</v>
      </c>
      <c r="T169" s="217">
        <f>NMM!T78</f>
        <v>2.8161704972279362</v>
      </c>
      <c r="U169" s="217">
        <f>NMM!U78</f>
        <v>2.7921628275569441</v>
      </c>
      <c r="V169" s="217">
        <f>NMM!V78</f>
        <v>2.7772200212852902</v>
      </c>
      <c r="W169" s="217">
        <f>NMM!W78</f>
        <v>2.8631570096092274</v>
      </c>
      <c r="X169" s="217">
        <f>NMM!X78</f>
        <v>2.7606158779795522</v>
      </c>
      <c r="Y169" s="217">
        <f>NMM!Y78</f>
        <v>2.7020368238082662</v>
      </c>
    </row>
    <row r="170" spans="1:25" ht="12" customHeight="1" x14ac:dyDescent="0.25">
      <c r="A170" s="14" t="s">
        <v>60</v>
      </c>
      <c r="B170" s="217">
        <f>NMM!B79</f>
        <v>2.5568180370057911</v>
      </c>
      <c r="C170" s="217">
        <f>NMM!C79</f>
        <v>2.7499083116124585</v>
      </c>
      <c r="D170" s="217">
        <f>NMM!D79</f>
        <v>2.6132370854698057</v>
      </c>
      <c r="E170" s="217">
        <f>NMM!E79</f>
        <v>2.64684353118666</v>
      </c>
      <c r="F170" s="217">
        <f>NMM!F79</f>
        <v>2.7337817778426641</v>
      </c>
      <c r="G170" s="217">
        <f>NMM!G79</f>
        <v>2.5864479830187506</v>
      </c>
      <c r="H170" s="217">
        <f>NMM!H79</f>
        <v>2.4910959536036041</v>
      </c>
      <c r="I170" s="217">
        <f>NMM!I79</f>
        <v>2.5420265423610329</v>
      </c>
      <c r="J170" s="217">
        <f>NMM!J79</f>
        <v>2.5751087531313441</v>
      </c>
      <c r="K170" s="217">
        <f>NMM!K79</f>
        <v>2.2908861600991104</v>
      </c>
      <c r="L170" s="217">
        <f>NMM!L79</f>
        <v>2.3684640318737409</v>
      </c>
      <c r="M170" s="217">
        <f>NMM!M79</f>
        <v>2.3100292922228269</v>
      </c>
      <c r="N170" s="217">
        <f>NMM!N79</f>
        <v>2.5709094165705477</v>
      </c>
      <c r="O170" s="217">
        <f>NMM!O79</f>
        <v>2.4125791611559868</v>
      </c>
      <c r="P170" s="217">
        <f>NMM!P79</f>
        <v>2.4367463642491822</v>
      </c>
      <c r="Q170" s="217">
        <f>NMM!Q79</f>
        <v>2.4341589702128745</v>
      </c>
      <c r="R170" s="217">
        <f>NMM!R79</f>
        <v>2.3435339766292715</v>
      </c>
      <c r="S170" s="217">
        <f>NMM!S79</f>
        <v>2.3535601778923279</v>
      </c>
      <c r="T170" s="217">
        <f>NMM!T79</f>
        <v>2.2650841564691402</v>
      </c>
      <c r="U170" s="217">
        <f>NMM!U79</f>
        <v>2.2144775744122023</v>
      </c>
      <c r="V170" s="217">
        <f>NMM!V79</f>
        <v>2.2763046922241781</v>
      </c>
      <c r="W170" s="217">
        <f>NMM!W79</f>
        <v>2.3397741256991629</v>
      </c>
      <c r="X170" s="217">
        <f>NMM!X79</f>
        <v>2.2652118127358332</v>
      </c>
      <c r="Y170" s="217">
        <f>NMM!Y79</f>
        <v>2.1582647261837948</v>
      </c>
    </row>
    <row r="171" spans="1:25" ht="12" customHeight="1" x14ac:dyDescent="0.25">
      <c r="A171" s="13" t="s">
        <v>21</v>
      </c>
      <c r="B171" s="218">
        <f>PPA!B74</f>
        <v>1.4609700905913607</v>
      </c>
      <c r="C171" s="218">
        <f>PPA!C74</f>
        <v>1.4848116516082406</v>
      </c>
      <c r="D171" s="218">
        <f>PPA!D74</f>
        <v>1.3761708683373106</v>
      </c>
      <c r="E171" s="218">
        <f>PPA!E74</f>
        <v>1.2973368246940571</v>
      </c>
      <c r="F171" s="218">
        <f>PPA!F74</f>
        <v>1.2598765174315962</v>
      </c>
      <c r="G171" s="218">
        <f>PPA!G74</f>
        <v>1.0883217333008492</v>
      </c>
      <c r="H171" s="218">
        <f>PPA!H74</f>
        <v>1.2653718247036365</v>
      </c>
      <c r="I171" s="218">
        <f>PPA!I74</f>
        <v>0.51391461546317574</v>
      </c>
      <c r="J171" s="218">
        <f>PPA!J74</f>
        <v>0.84217054245148693</v>
      </c>
      <c r="K171" s="218">
        <f>PPA!K74</f>
        <v>1.3879035706655971</v>
      </c>
      <c r="L171" s="218">
        <f>PPA!L74</f>
        <v>1.2785496267625782</v>
      </c>
      <c r="M171" s="218">
        <f>PPA!M74</f>
        <v>1.3507636827744234</v>
      </c>
      <c r="N171" s="218">
        <f>PPA!N74</f>
        <v>1.2041864213963387</v>
      </c>
      <c r="O171" s="218">
        <f>PPA!O74</f>
        <v>1.1336893026956221</v>
      </c>
      <c r="P171" s="218">
        <f>PPA!P74</f>
        <v>1.1373277901505201</v>
      </c>
      <c r="Q171" s="218">
        <f>PPA!Q74</f>
        <v>1.1507702472948742</v>
      </c>
      <c r="R171" s="218">
        <f>PPA!R74</f>
        <v>1.1871767014427466</v>
      </c>
      <c r="S171" s="218">
        <f>PPA!S74</f>
        <v>1.3487667947390456</v>
      </c>
      <c r="T171" s="218">
        <f>PPA!T74</f>
        <v>1.4635975557428249</v>
      </c>
      <c r="U171" s="218">
        <f>PPA!U74</f>
        <v>1.2829254355978881</v>
      </c>
      <c r="V171" s="218">
        <f>PPA!V74</f>
        <v>1.1460816874479147</v>
      </c>
      <c r="W171" s="218">
        <f>PPA!W74</f>
        <v>1.2265246407190475</v>
      </c>
      <c r="X171" s="218">
        <f>PPA!X74</f>
        <v>1.1466005681327227</v>
      </c>
      <c r="Y171" s="218">
        <f>PPA!Y74</f>
        <v>1.1283927024720173</v>
      </c>
    </row>
    <row r="172" spans="1:25" ht="12" customHeight="1" x14ac:dyDescent="0.25">
      <c r="A172" s="14" t="s">
        <v>54</v>
      </c>
      <c r="B172" s="217" t="str">
        <f>PPA!B75</f>
        <v/>
      </c>
      <c r="C172" s="217" t="str">
        <f>PPA!C75</f>
        <v/>
      </c>
      <c r="D172" s="217" t="str">
        <f>PPA!D75</f>
        <v/>
      </c>
      <c r="E172" s="217" t="str">
        <f>PPA!E75</f>
        <v/>
      </c>
      <c r="F172" s="217" t="str">
        <f>PPA!F75</f>
        <v/>
      </c>
      <c r="G172" s="217" t="str">
        <f>PPA!G75</f>
        <v/>
      </c>
      <c r="H172" s="217" t="str">
        <f>PPA!H75</f>
        <v/>
      </c>
      <c r="I172" s="217" t="str">
        <f>PPA!I75</f>
        <v/>
      </c>
      <c r="J172" s="217" t="str">
        <f>PPA!J75</f>
        <v/>
      </c>
      <c r="K172" s="217" t="str">
        <f>PPA!K75</f>
        <v/>
      </c>
      <c r="L172" s="217" t="str">
        <f>PPA!L75</f>
        <v/>
      </c>
      <c r="M172" s="217" t="str">
        <f>PPA!M75</f>
        <v/>
      </c>
      <c r="N172" s="217" t="str">
        <f>PPA!N75</f>
        <v/>
      </c>
      <c r="O172" s="217" t="str">
        <f>PPA!O75</f>
        <v/>
      </c>
      <c r="P172" s="217" t="str">
        <f>PPA!P75</f>
        <v/>
      </c>
      <c r="Q172" s="217" t="str">
        <f>PPA!Q75</f>
        <v/>
      </c>
      <c r="R172" s="217" t="str">
        <f>PPA!R75</f>
        <v/>
      </c>
      <c r="S172" s="217" t="str">
        <f>PPA!S75</f>
        <v/>
      </c>
      <c r="T172" s="217" t="str">
        <f>PPA!T75</f>
        <v/>
      </c>
      <c r="U172" s="217" t="str">
        <f>PPA!U75</f>
        <v/>
      </c>
      <c r="V172" s="217" t="str">
        <f>PPA!V75</f>
        <v/>
      </c>
      <c r="W172" s="217" t="str">
        <f>PPA!W75</f>
        <v/>
      </c>
      <c r="X172" s="217" t="str">
        <f>PPA!X75</f>
        <v/>
      </c>
      <c r="Y172" s="217" t="str">
        <f>PPA!Y75</f>
        <v/>
      </c>
    </row>
    <row r="173" spans="1:25" ht="12" customHeight="1" x14ac:dyDescent="0.25">
      <c r="A173" s="14" t="s">
        <v>61</v>
      </c>
      <c r="B173" s="217">
        <f>PPA!B76</f>
        <v>2.1716889776599575</v>
      </c>
      <c r="C173" s="217">
        <f>PPA!C76</f>
        <v>2.1902069583247261</v>
      </c>
      <c r="D173" s="217">
        <f>PPA!D76</f>
        <v>2.1533598762586208</v>
      </c>
      <c r="E173" s="217">
        <f>PPA!E76</f>
        <v>2.1213950481306343</v>
      </c>
      <c r="F173" s="217">
        <f>PPA!F76</f>
        <v>2.1099677162592285</v>
      </c>
      <c r="G173" s="217">
        <f>PPA!G76</f>
        <v>1.9981435404416734</v>
      </c>
      <c r="H173" s="217">
        <f>PPA!H76</f>
        <v>2.3187189763684994</v>
      </c>
      <c r="I173" s="217">
        <f>PPA!I76</f>
        <v>0.98992942641166881</v>
      </c>
      <c r="J173" s="217">
        <f>PPA!J76</f>
        <v>1.6073880067913411</v>
      </c>
      <c r="K173" s="217">
        <f>PPA!K76</f>
        <v>2.1625388169692603</v>
      </c>
      <c r="L173" s="217">
        <f>PPA!L76</f>
        <v>2.0985375949611043</v>
      </c>
      <c r="M173" s="217">
        <f>PPA!M76</f>
        <v>2.006831719796824</v>
      </c>
      <c r="N173" s="217">
        <f>PPA!N76</f>
        <v>1.8641999270703338</v>
      </c>
      <c r="O173" s="217">
        <f>PPA!O76</f>
        <v>1.6843480379365956</v>
      </c>
      <c r="P173" s="217">
        <f>PPA!P76</f>
        <v>1.6877079216645872</v>
      </c>
      <c r="Q173" s="217">
        <f>PPA!Q76</f>
        <v>1.4482815103559024</v>
      </c>
      <c r="R173" s="217">
        <f>PPA!R76</f>
        <v>1.7101321504059721</v>
      </c>
      <c r="S173" s="217">
        <f>PPA!S76</f>
        <v>1.7894821243052819</v>
      </c>
      <c r="T173" s="217">
        <f>PPA!T76</f>
        <v>2.030013660609745</v>
      </c>
      <c r="U173" s="217">
        <f>PPA!U76</f>
        <v>1.8453812171254464</v>
      </c>
      <c r="V173" s="217">
        <f>PPA!V76</f>
        <v>2.1828754059134758</v>
      </c>
      <c r="W173" s="217">
        <f>PPA!W76</f>
        <v>2.0821740547835796</v>
      </c>
      <c r="X173" s="217">
        <f>PPA!X76</f>
        <v>2.1172734047353732</v>
      </c>
      <c r="Y173" s="217">
        <f>PPA!Y76</f>
        <v>2.1261552635806167</v>
      </c>
    </row>
    <row r="174" spans="1:25" ht="12" customHeight="1" x14ac:dyDescent="0.25">
      <c r="A174" s="14" t="s">
        <v>62</v>
      </c>
      <c r="B174" s="217">
        <f>PPA!B77</f>
        <v>0.69594040309997873</v>
      </c>
      <c r="C174" s="217">
        <f>PPA!C77</f>
        <v>0.7255123549749225</v>
      </c>
      <c r="D174" s="217">
        <f>PPA!D77</f>
        <v>0.53959163191919868</v>
      </c>
      <c r="E174" s="217">
        <f>PPA!E77</f>
        <v>0.41030678142247573</v>
      </c>
      <c r="F174" s="217">
        <f>PPA!F77</f>
        <v>0.34482414438904896</v>
      </c>
      <c r="G174" s="217">
        <f>PPA!G77</f>
        <v>0.10897433525905713</v>
      </c>
      <c r="H174" s="217">
        <f>PPA!H77</f>
        <v>0.13153134723743179</v>
      </c>
      <c r="I174" s="217">
        <f>PPA!I77</f>
        <v>1.5243178544864916E-3</v>
      </c>
      <c r="J174" s="217">
        <f>PPA!J77</f>
        <v>1.8477675611488466E-2</v>
      </c>
      <c r="K174" s="217">
        <f>PPA!K77</f>
        <v>0.37535484914884393</v>
      </c>
      <c r="L174" s="217">
        <f>PPA!L77</f>
        <v>0.20671901639417012</v>
      </c>
      <c r="M174" s="217">
        <f>PPA!M77</f>
        <v>0.30399342454000461</v>
      </c>
      <c r="N174" s="217">
        <f>PPA!N77</f>
        <v>0.15112108550803863</v>
      </c>
      <c r="O174" s="217">
        <f>PPA!O77</f>
        <v>5.0923751652876569E-2</v>
      </c>
      <c r="P174" s="217">
        <f>PPA!P77</f>
        <v>5.5110060287357508E-2</v>
      </c>
      <c r="Q174" s="217">
        <f>PPA!Q77</f>
        <v>2.3797582819698519E-2</v>
      </c>
      <c r="R174" s="217">
        <f>PPA!R77</f>
        <v>8.0779603663886007E-2</v>
      </c>
      <c r="S174" s="217">
        <f>PPA!S77</f>
        <v>0.15522265994981421</v>
      </c>
      <c r="T174" s="217">
        <f>PPA!T77</f>
        <v>0.5161026064352604</v>
      </c>
      <c r="U174" s="217">
        <f>PPA!U77</f>
        <v>0.20496155104864683</v>
      </c>
      <c r="V174" s="217">
        <f>PPA!V77</f>
        <v>0.55117226661695073</v>
      </c>
      <c r="W174" s="217">
        <f>PPA!W77</f>
        <v>0.58983075719908618</v>
      </c>
      <c r="X174" s="217">
        <f>PPA!X77</f>
        <v>0.61776215903181708</v>
      </c>
      <c r="Y174" s="217">
        <f>PPA!Y77</f>
        <v>0.58479536917905439</v>
      </c>
    </row>
    <row r="175" spans="1:25" ht="12" customHeight="1" x14ac:dyDescent="0.25">
      <c r="A175" s="15" t="s">
        <v>63</v>
      </c>
      <c r="B175" s="221">
        <f>FBT!B$38</f>
        <v>2.091813032569438</v>
      </c>
      <c r="C175" s="221">
        <f>FBT!C$38</f>
        <v>1.9664389702515017</v>
      </c>
      <c r="D175" s="221">
        <f>FBT!D$38</f>
        <v>1.845616034842847</v>
      </c>
      <c r="E175" s="221">
        <f>FBT!E$38</f>
        <v>1.6641385381557732</v>
      </c>
      <c r="F175" s="221">
        <f>FBT!F$38</f>
        <v>1.6295941430614478</v>
      </c>
      <c r="G175" s="221">
        <f>FBT!G$38</f>
        <v>1.7870084979087952</v>
      </c>
      <c r="H175" s="221">
        <f>FBT!H$38</f>
        <v>1.6043815125218783</v>
      </c>
      <c r="I175" s="221">
        <f>FBT!I$38</f>
        <v>1.613887815968436</v>
      </c>
      <c r="J175" s="221">
        <f>FBT!J$38</f>
        <v>1.7069637287490245</v>
      </c>
      <c r="K175" s="221">
        <f>FBT!K$38</f>
        <v>1.6452887072668758</v>
      </c>
      <c r="L175" s="221">
        <f>FBT!L$38</f>
        <v>1.6254047185484206</v>
      </c>
      <c r="M175" s="221">
        <f>FBT!M$38</f>
        <v>1.5492412673794029</v>
      </c>
      <c r="N175" s="221">
        <f>FBT!N$38</f>
        <v>1.6242887289818175</v>
      </c>
      <c r="O175" s="221">
        <f>FBT!O$38</f>
        <v>1.6836176418805107</v>
      </c>
      <c r="P175" s="221">
        <f>FBT!P$38</f>
        <v>1.595873273666391</v>
      </c>
      <c r="Q175" s="221">
        <f>FBT!Q$38</f>
        <v>1.6323597605281455</v>
      </c>
      <c r="R175" s="221">
        <f>FBT!R$38</f>
        <v>1.686542241483149</v>
      </c>
      <c r="S175" s="221">
        <f>FBT!S$38</f>
        <v>1.7223387588956995</v>
      </c>
      <c r="T175" s="221">
        <f>FBT!T$38</f>
        <v>1.8659163963945582</v>
      </c>
      <c r="U175" s="221">
        <f>FBT!U$38</f>
        <v>1.8349218067524267</v>
      </c>
      <c r="V175" s="221">
        <f>FBT!V$38</f>
        <v>1.8103155530900474</v>
      </c>
      <c r="W175" s="221">
        <f>FBT!W$38</f>
        <v>1.8648049139976028</v>
      </c>
      <c r="X175" s="221">
        <f>FBT!X$38</f>
        <v>1.8936808538621832</v>
      </c>
      <c r="Y175" s="221">
        <f>FBT!Y$38</f>
        <v>1.8949856141212078</v>
      </c>
    </row>
    <row r="176" spans="1:25" ht="12" customHeight="1" x14ac:dyDescent="0.25">
      <c r="A176" s="12" t="s">
        <v>64</v>
      </c>
      <c r="B176" s="217">
        <f>TRE!B$38</f>
        <v>1.4759632491186785</v>
      </c>
      <c r="C176" s="217">
        <f>TRE!C$38</f>
        <v>1.4957302691795611</v>
      </c>
      <c r="D176" s="217">
        <f>TRE!D$38</f>
        <v>1.4347503434545557</v>
      </c>
      <c r="E176" s="217">
        <f>TRE!E$38</f>
        <v>1.3985916485063858</v>
      </c>
      <c r="F176" s="217">
        <f>TRE!F$38</f>
        <v>1.3909608856840081</v>
      </c>
      <c r="G176" s="217">
        <f>TRE!G$38</f>
        <v>1.2891044554488793</v>
      </c>
      <c r="H176" s="217">
        <f>TRE!H$38</f>
        <v>1.3374474448600475</v>
      </c>
      <c r="I176" s="217">
        <f>TRE!I$38</f>
        <v>1.1739413881031895</v>
      </c>
      <c r="J176" s="217">
        <f>TRE!J$38</f>
        <v>1.2596621087022244</v>
      </c>
      <c r="K176" s="217">
        <f>TRE!K$38</f>
        <v>1.4596719775528399</v>
      </c>
      <c r="L176" s="217">
        <f>TRE!L$38</f>
        <v>1.3343224844716304</v>
      </c>
      <c r="M176" s="217">
        <f>TRE!M$38</f>
        <v>1.142834792960735</v>
      </c>
      <c r="N176" s="217">
        <f>TRE!N$38</f>
        <v>1.3961604950494562</v>
      </c>
      <c r="O176" s="217">
        <f>TRE!O$38</f>
        <v>1.3554326943646038</v>
      </c>
      <c r="P176" s="217">
        <f>TRE!P$38</f>
        <v>1.1778524973070033</v>
      </c>
      <c r="Q176" s="217">
        <f>TRE!Q$38</f>
        <v>0.91948731142013396</v>
      </c>
      <c r="R176" s="217">
        <f>TRE!R$38</f>
        <v>1.2697172271757375</v>
      </c>
      <c r="S176" s="217">
        <f>TRE!S$38</f>
        <v>1.1682903590535039</v>
      </c>
      <c r="T176" s="217">
        <f>TRE!T$38</f>
        <v>1.2019027267500118</v>
      </c>
      <c r="U176" s="217">
        <f>TRE!U$38</f>
        <v>1.0667325077440244</v>
      </c>
      <c r="V176" s="217">
        <f>TRE!V$38</f>
        <v>1.2841555226907178</v>
      </c>
      <c r="W176" s="217">
        <f>TRE!W$38</f>
        <v>1.2253219908007831</v>
      </c>
      <c r="X176" s="217">
        <f>TRE!X$38</f>
        <v>1.2322225392514465</v>
      </c>
      <c r="Y176" s="217">
        <f>TRE!Y$38</f>
        <v>1.2457349885793876</v>
      </c>
    </row>
    <row r="177" spans="1:25" ht="12" customHeight="1" x14ac:dyDescent="0.25">
      <c r="A177" s="12" t="s">
        <v>65</v>
      </c>
      <c r="B177" s="217">
        <f>MAE!B$38</f>
        <v>1.3111472228055201</v>
      </c>
      <c r="C177" s="217">
        <f>MAE!C$38</f>
        <v>1.2711578149043778</v>
      </c>
      <c r="D177" s="217">
        <f>MAE!D$38</f>
        <v>1.1963738505781725</v>
      </c>
      <c r="E177" s="217">
        <f>MAE!E$38</f>
        <v>1.1676337936365708</v>
      </c>
      <c r="F177" s="217">
        <f>MAE!F$38</f>
        <v>1.1563348571514505</v>
      </c>
      <c r="G177" s="217">
        <f>MAE!G$38</f>
        <v>1.122271122576372</v>
      </c>
      <c r="H177" s="217">
        <f>MAE!H$38</f>
        <v>0.97479258049931683</v>
      </c>
      <c r="I177" s="217">
        <f>MAE!I$38</f>
        <v>1.4399802636478374</v>
      </c>
      <c r="J177" s="217">
        <f>MAE!J$38</f>
        <v>1.4262796050720778</v>
      </c>
      <c r="K177" s="217">
        <f>MAE!K$38</f>
        <v>0.74546709023827396</v>
      </c>
      <c r="L177" s="217">
        <f>MAE!L$38</f>
        <v>0.72237841977943296</v>
      </c>
      <c r="M177" s="217">
        <f>MAE!M$38</f>
        <v>0.89839937464645692</v>
      </c>
      <c r="N177" s="217">
        <f>MAE!N$38</f>
        <v>0.80228979687332269</v>
      </c>
      <c r="O177" s="217">
        <f>MAE!O$38</f>
        <v>0.76657867830782589</v>
      </c>
      <c r="P177" s="217">
        <f>MAE!P$38</f>
        <v>0.77489876895664234</v>
      </c>
      <c r="Q177" s="217">
        <f>MAE!Q$38</f>
        <v>0.65332286587759081</v>
      </c>
      <c r="R177" s="217">
        <f>MAE!R$38</f>
        <v>0.6137493779724309</v>
      </c>
      <c r="S177" s="217">
        <f>MAE!S$38</f>
        <v>0.69316620016288055</v>
      </c>
      <c r="T177" s="217">
        <f>MAE!T$38</f>
        <v>0.68542618933260968</v>
      </c>
      <c r="U177" s="217">
        <f>MAE!U$38</f>
        <v>0.64771992863630989</v>
      </c>
      <c r="V177" s="217">
        <f>MAE!V$38</f>
        <v>0.64816495051783085</v>
      </c>
      <c r="W177" s="217">
        <f>MAE!W$38</f>
        <v>0.56733019698227771</v>
      </c>
      <c r="X177" s="217">
        <f>MAE!X$38</f>
        <v>0.52077187398037317</v>
      </c>
      <c r="Y177" s="217">
        <f>MAE!Y$38</f>
        <v>0.51401096594234619</v>
      </c>
    </row>
    <row r="178" spans="1:25" ht="12" customHeight="1" x14ac:dyDescent="0.25">
      <c r="A178" s="12" t="s">
        <v>66</v>
      </c>
      <c r="B178" s="217">
        <f>TEL!B$38</f>
        <v>2.2426992327715651</v>
      </c>
      <c r="C178" s="217">
        <f>TEL!C$38</f>
        <v>2.2773702558367863</v>
      </c>
      <c r="D178" s="217">
        <f>TEL!D$38</f>
        <v>2.2085461549569048</v>
      </c>
      <c r="E178" s="217">
        <f>TEL!E$38</f>
        <v>2.4138716153830346</v>
      </c>
      <c r="F178" s="217">
        <f>TEL!F$38</f>
        <v>2.574530486898662</v>
      </c>
      <c r="G178" s="217">
        <f>TEL!G$38</f>
        <v>2.4453633931774736</v>
      </c>
      <c r="H178" s="217">
        <f>TEL!H$38</f>
        <v>1.8215360148647421</v>
      </c>
      <c r="I178" s="217">
        <f>TEL!I$38</f>
        <v>0.90541245831666117</v>
      </c>
      <c r="J178" s="217">
        <f>TEL!J$38</f>
        <v>1.2451453284841094</v>
      </c>
      <c r="K178" s="217">
        <f>TEL!K$38</f>
        <v>1.9455856729714067</v>
      </c>
      <c r="L178" s="217">
        <f>TEL!L$38</f>
        <v>2.1530331345654603</v>
      </c>
      <c r="M178" s="217">
        <f>TEL!M$38</f>
        <v>1.8533343506279059</v>
      </c>
      <c r="N178" s="217">
        <f>TEL!N$38</f>
        <v>1.9171732914317616</v>
      </c>
      <c r="O178" s="217">
        <f>TEL!O$38</f>
        <v>1.8463341651861418</v>
      </c>
      <c r="P178" s="217">
        <f>TEL!P$38</f>
        <v>1.9538561379875528</v>
      </c>
      <c r="Q178" s="217">
        <f>TEL!Q$38</f>
        <v>2.0460680331455459</v>
      </c>
      <c r="R178" s="217">
        <f>TEL!R$38</f>
        <v>1.8725063474982655</v>
      </c>
      <c r="S178" s="217">
        <f>TEL!S$38</f>
        <v>1.9125244319526438</v>
      </c>
      <c r="T178" s="217">
        <f>TEL!T$38</f>
        <v>1.9149595543872857</v>
      </c>
      <c r="U178" s="217">
        <f>TEL!U$38</f>
        <v>1.9904355499239192</v>
      </c>
      <c r="V178" s="217">
        <f>TEL!V$38</f>
        <v>1.8348420643880181</v>
      </c>
      <c r="W178" s="217">
        <f>TEL!W$38</f>
        <v>1.7255807676000821</v>
      </c>
      <c r="X178" s="217">
        <f>TEL!X$38</f>
        <v>2.0133578775572096</v>
      </c>
      <c r="Y178" s="217">
        <f>TEL!Y$38</f>
        <v>1.9995023062976829</v>
      </c>
    </row>
    <row r="179" spans="1:25" ht="12" customHeight="1" x14ac:dyDescent="0.25">
      <c r="A179" s="12" t="s">
        <v>67</v>
      </c>
      <c r="B179" s="217">
        <f>WWP!B$38</f>
        <v>0.2067850250614961</v>
      </c>
      <c r="C179" s="217">
        <f>WWP!C$38</f>
        <v>0.15510152905231347</v>
      </c>
      <c r="D179" s="217">
        <f>WWP!D$38</f>
        <v>0.19203704585464162</v>
      </c>
      <c r="E179" s="217">
        <f>WWP!E$38</f>
        <v>0.32554197592083378</v>
      </c>
      <c r="F179" s="217">
        <f>WWP!F$38</f>
        <v>0.30200091744983321</v>
      </c>
      <c r="G179" s="217">
        <f>WWP!G$38</f>
        <v>0.22183570802311819</v>
      </c>
      <c r="H179" s="217">
        <f>WWP!H$38</f>
        <v>0.25242845166609573</v>
      </c>
      <c r="I179" s="217">
        <f>WWP!I$38</f>
        <v>0.16782970771494521</v>
      </c>
      <c r="J179" s="217">
        <f>WWP!J$38</f>
        <v>0.13597896224079689</v>
      </c>
      <c r="K179" s="217">
        <f>WWP!K$38</f>
        <v>0.24581349039762507</v>
      </c>
      <c r="L179" s="217">
        <f>WWP!L$38</f>
        <v>0.1796906897356837</v>
      </c>
      <c r="M179" s="217">
        <f>WWP!M$38</f>
        <v>0.18714360192516824</v>
      </c>
      <c r="N179" s="217">
        <f>WWP!N$38</f>
        <v>0.19791615401337731</v>
      </c>
      <c r="O179" s="217">
        <f>WWP!O$38</f>
        <v>0.19225087004777491</v>
      </c>
      <c r="P179" s="217">
        <f>WWP!P$38</f>
        <v>0.22895274240203073</v>
      </c>
      <c r="Q179" s="217">
        <f>WWP!Q$38</f>
        <v>0.14589986314853248</v>
      </c>
      <c r="R179" s="217">
        <f>WWP!R$38</f>
        <v>0.15452472841827858</v>
      </c>
      <c r="S179" s="217">
        <f>WWP!S$38</f>
        <v>0.18069420416761878</v>
      </c>
      <c r="T179" s="217">
        <f>WWP!T$38</f>
        <v>0.19814184826649733</v>
      </c>
      <c r="U179" s="217">
        <f>WWP!U$38</f>
        <v>0.13767654906247723</v>
      </c>
      <c r="V179" s="217">
        <f>WWP!V$38</f>
        <v>0.19545761278126803</v>
      </c>
      <c r="W179" s="217">
        <f>WWP!W$38</f>
        <v>0.13290439838429946</v>
      </c>
      <c r="X179" s="217">
        <f>WWP!X$38</f>
        <v>0.14025729291375594</v>
      </c>
      <c r="Y179" s="217">
        <f>WWP!Y$38</f>
        <v>0.14639317452715389</v>
      </c>
    </row>
    <row r="180" spans="1:25" ht="12" customHeight="1" x14ac:dyDescent="0.25">
      <c r="A180" s="16" t="s">
        <v>68</v>
      </c>
      <c r="B180" s="222">
        <f>OIS!B$38</f>
        <v>1.9624833314409935</v>
      </c>
      <c r="C180" s="222">
        <f>OIS!C$38</f>
        <v>1.7977990696290005</v>
      </c>
      <c r="D180" s="222">
        <f>OIS!D$38</f>
        <v>1.652619974315066</v>
      </c>
      <c r="E180" s="222">
        <f>OIS!E$38</f>
        <v>1.5947434642895846</v>
      </c>
      <c r="F180" s="222">
        <f>OIS!F$38</f>
        <v>1.6102039483069259</v>
      </c>
      <c r="G180" s="222">
        <f>OIS!G$38</f>
        <v>1.6935401264104306</v>
      </c>
      <c r="H180" s="222">
        <f>OIS!H$38</f>
        <v>1.6186754745829885</v>
      </c>
      <c r="I180" s="222">
        <f>OIS!I$38</f>
        <v>1.5747014364130827</v>
      </c>
      <c r="J180" s="222">
        <f>OIS!J$38</f>
        <v>1.5413771157399698</v>
      </c>
      <c r="K180" s="222">
        <f>OIS!K$38</f>
        <v>1.5130711489095703</v>
      </c>
      <c r="L180" s="222">
        <f>OIS!L$38</f>
        <v>1.4216066896835793</v>
      </c>
      <c r="M180" s="222">
        <f>OIS!M$38</f>
        <v>1.3423101406205602</v>
      </c>
      <c r="N180" s="222">
        <f>OIS!N$38</f>
        <v>1.3611628002576619</v>
      </c>
      <c r="O180" s="222">
        <f>OIS!O$38</f>
        <v>1.3932297119942956</v>
      </c>
      <c r="P180" s="222">
        <f>OIS!P$38</f>
        <v>1.3534778411863737</v>
      </c>
      <c r="Q180" s="222">
        <f>OIS!Q$38</f>
        <v>1.3272953042859825</v>
      </c>
      <c r="R180" s="222">
        <f>OIS!R$38</f>
        <v>1.3933605560008195</v>
      </c>
      <c r="S180" s="222">
        <f>OIS!S$38</f>
        <v>1.4876102237939506</v>
      </c>
      <c r="T180" s="222">
        <f>OIS!T$38</f>
        <v>1.5438983931833292</v>
      </c>
      <c r="U180" s="222">
        <f>OIS!U$38</f>
        <v>1.5830249286699105</v>
      </c>
      <c r="V180" s="222">
        <f>OIS!V$38</f>
        <v>1.5060272826724292</v>
      </c>
      <c r="W180" s="222">
        <f>OIS!W$38</f>
        <v>1.4804065584250681</v>
      </c>
      <c r="X180" s="222">
        <f>OIS!X$38</f>
        <v>1.4528267079156265</v>
      </c>
      <c r="Y180" s="222">
        <f>OIS!Y$38</f>
        <v>1.4459271837285304</v>
      </c>
    </row>
  </sheetData>
  <pageMargins left="0.39370078740157483" right="0.39370078740157483" top="0.39370078740157483" bottom="0.39370078740157483" header="0.31496062992125978" footer="0.31496062992125978"/>
  <pageSetup paperSize="9" scale="57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 / final energy consumption"</f>
        <v>IE: Industry Summary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</row>
    <row r="4" spans="1:25" ht="10.15" customHeight="1" x14ac:dyDescent="0.25"/>
    <row r="5" spans="1:25" ht="15" customHeight="1" x14ac:dyDescent="0.25">
      <c r="A5" s="34" t="s">
        <v>90</v>
      </c>
      <c r="B5" s="223">
        <f t="shared" ref="B5:Y5" si="0">SUM(B6:B10,B16,B27)</f>
        <v>2466.9782459150811</v>
      </c>
      <c r="C5" s="223">
        <f t="shared" si="0"/>
        <v>2436.6576956138515</v>
      </c>
      <c r="D5" s="223">
        <f t="shared" si="0"/>
        <v>2346.6581255365991</v>
      </c>
      <c r="E5" s="223">
        <f t="shared" si="0"/>
        <v>2384.8880481507085</v>
      </c>
      <c r="F5" s="223">
        <f t="shared" si="0"/>
        <v>2376.9122957859308</v>
      </c>
      <c r="G5" s="223">
        <f t="shared" si="0"/>
        <v>2478.7547721401761</v>
      </c>
      <c r="H5" s="223">
        <f t="shared" si="0"/>
        <v>2497.7522785890505</v>
      </c>
      <c r="I5" s="223">
        <f t="shared" si="0"/>
        <v>2322.1046431635236</v>
      </c>
      <c r="J5" s="223">
        <f t="shared" si="0"/>
        <v>2244.3183147033533</v>
      </c>
      <c r="K5" s="223">
        <f t="shared" si="0"/>
        <v>1855.3736027515049</v>
      </c>
      <c r="L5" s="223">
        <f t="shared" si="0"/>
        <v>1906.5895098882199</v>
      </c>
      <c r="M5" s="223">
        <f t="shared" si="0"/>
        <v>1766.599570077386</v>
      </c>
      <c r="N5" s="223">
        <f t="shared" si="0"/>
        <v>1791.9039552880481</v>
      </c>
      <c r="O5" s="223">
        <f t="shared" si="0"/>
        <v>1865.1964746345654</v>
      </c>
      <c r="P5" s="223">
        <f t="shared" si="0"/>
        <v>2014.4975924333614</v>
      </c>
      <c r="Q5" s="223">
        <f t="shared" si="0"/>
        <v>2002.0299226139291</v>
      </c>
      <c r="R5" s="223">
        <f t="shared" si="0"/>
        <v>2080.6398968185722</v>
      </c>
      <c r="S5" s="223">
        <f t="shared" si="0"/>
        <v>2160.4447119518486</v>
      </c>
      <c r="T5" s="223">
        <f t="shared" si="0"/>
        <v>2221.5422184006879</v>
      </c>
      <c r="U5" s="223">
        <f t="shared" si="0"/>
        <v>2193.425881341358</v>
      </c>
      <c r="V5" s="223">
        <f t="shared" si="0"/>
        <v>2252.2936371453134</v>
      </c>
      <c r="W5" s="223">
        <f t="shared" si="0"/>
        <v>2222.9717970765259</v>
      </c>
      <c r="X5" s="223">
        <f t="shared" si="0"/>
        <v>2101.2077386070505</v>
      </c>
      <c r="Y5" s="223">
        <f t="shared" si="0"/>
        <v>2060.133877901977</v>
      </c>
    </row>
    <row r="6" spans="1:25" ht="12" customHeight="1" x14ac:dyDescent="0.25">
      <c r="A6" s="173" t="s">
        <v>91</v>
      </c>
      <c r="B6" s="224">
        <v>29.404877780223451</v>
      </c>
      <c r="C6" s="224">
        <v>29.847408927030422</v>
      </c>
      <c r="D6" s="224">
        <v>30.362278762342104</v>
      </c>
      <c r="E6" s="224">
        <v>31.439211427381107</v>
      </c>
      <c r="F6" s="224">
        <v>30.585454224246149</v>
      </c>
      <c r="G6" s="224">
        <v>30.752280804393184</v>
      </c>
      <c r="H6" s="224">
        <v>31.271169998010066</v>
      </c>
      <c r="I6" s="224">
        <v>29.334033664475115</v>
      </c>
      <c r="J6" s="224">
        <v>27.618585375759753</v>
      </c>
      <c r="K6" s="224">
        <v>23.153102736079589</v>
      </c>
      <c r="L6" s="224">
        <v>22.450376134008799</v>
      </c>
      <c r="M6" s="224">
        <v>21.408490489645402</v>
      </c>
      <c r="N6" s="224">
        <v>22.154528654308226</v>
      </c>
      <c r="O6" s="224">
        <v>22.098458692902682</v>
      </c>
      <c r="P6" s="224">
        <v>23.667423601887279</v>
      </c>
      <c r="Q6" s="224">
        <v>21.811567422359076</v>
      </c>
      <c r="R6" s="224">
        <v>22.521902332318721</v>
      </c>
      <c r="S6" s="224">
        <v>22.462490919706354</v>
      </c>
      <c r="T6" s="224">
        <v>20.905839722175394</v>
      </c>
      <c r="U6" s="224">
        <v>20.530694922399508</v>
      </c>
      <c r="V6" s="224">
        <v>21.526944697227599</v>
      </c>
      <c r="W6" s="224">
        <v>22.432134267641036</v>
      </c>
      <c r="X6" s="224">
        <v>21.613967306991295</v>
      </c>
      <c r="Y6" s="224">
        <v>21.929490843949882</v>
      </c>
    </row>
    <row r="7" spans="1:25" ht="12" customHeight="1" x14ac:dyDescent="0.25">
      <c r="A7" s="173" t="s">
        <v>92</v>
      </c>
      <c r="B7" s="224">
        <v>44.450811572928878</v>
      </c>
      <c r="C7" s="224">
        <v>44.347805028109029</v>
      </c>
      <c r="D7" s="224">
        <v>42.712254372576183</v>
      </c>
      <c r="E7" s="224">
        <v>42.72789201383317</v>
      </c>
      <c r="F7" s="224">
        <v>39.564325329482088</v>
      </c>
      <c r="G7" s="224">
        <v>43.027021713884658</v>
      </c>
      <c r="H7" s="224">
        <v>42.754389511681168</v>
      </c>
      <c r="I7" s="224">
        <v>40.081177423342531</v>
      </c>
      <c r="J7" s="224">
        <v>40.409424458997329</v>
      </c>
      <c r="K7" s="224">
        <v>35.752488842528066</v>
      </c>
      <c r="L7" s="224">
        <v>35.404657221487824</v>
      </c>
      <c r="M7" s="224">
        <v>31.426152900254142</v>
      </c>
      <c r="N7" s="224">
        <v>33.90925323263442</v>
      </c>
      <c r="O7" s="224">
        <v>33.913824635898258</v>
      </c>
      <c r="P7" s="224">
        <v>35.091472341843541</v>
      </c>
      <c r="Q7" s="224">
        <v>33.410484481049423</v>
      </c>
      <c r="R7" s="224">
        <v>33.69341409241656</v>
      </c>
      <c r="S7" s="224">
        <v>33.394248755691422</v>
      </c>
      <c r="T7" s="224">
        <v>29.918399281729815</v>
      </c>
      <c r="U7" s="224">
        <v>30.613133669758653</v>
      </c>
      <c r="V7" s="224">
        <v>30.909424147126025</v>
      </c>
      <c r="W7" s="224">
        <v>32.366242601596461</v>
      </c>
      <c r="X7" s="224">
        <v>29.777276407090405</v>
      </c>
      <c r="Y7" s="224">
        <v>31.810556235018602</v>
      </c>
    </row>
    <row r="8" spans="1:25" ht="12" customHeight="1" x14ac:dyDescent="0.25">
      <c r="A8" s="173" t="s">
        <v>93</v>
      </c>
      <c r="B8" s="224">
        <v>79.783943895899938</v>
      </c>
      <c r="C8" s="224">
        <v>77.601093737243644</v>
      </c>
      <c r="D8" s="224">
        <v>75.707129458308543</v>
      </c>
      <c r="E8" s="224">
        <v>75.953717433065947</v>
      </c>
      <c r="F8" s="224">
        <v>71.472435535093425</v>
      </c>
      <c r="G8" s="224">
        <v>73.494402433523504</v>
      </c>
      <c r="H8" s="224">
        <v>76.170467987252209</v>
      </c>
      <c r="I8" s="224">
        <v>69.797019386956052</v>
      </c>
      <c r="J8" s="224">
        <v>69.565290540498552</v>
      </c>
      <c r="K8" s="224">
        <v>62.381666397944407</v>
      </c>
      <c r="L8" s="224">
        <v>63.777380594230735</v>
      </c>
      <c r="M8" s="224">
        <v>57.841584317250984</v>
      </c>
      <c r="N8" s="224">
        <v>59.329165882548452</v>
      </c>
      <c r="O8" s="224">
        <v>61.17729491566967</v>
      </c>
      <c r="P8" s="224">
        <v>63.369414850289694</v>
      </c>
      <c r="Q8" s="224">
        <v>61.21067262280193</v>
      </c>
      <c r="R8" s="224">
        <v>62.649016162949479</v>
      </c>
      <c r="S8" s="224">
        <v>63.124743838792618</v>
      </c>
      <c r="T8" s="224">
        <v>57.935251171645774</v>
      </c>
      <c r="U8" s="224">
        <v>57.543103580300865</v>
      </c>
      <c r="V8" s="224">
        <v>60.15370994864012</v>
      </c>
      <c r="W8" s="224">
        <v>60.930010611193254</v>
      </c>
      <c r="X8" s="224">
        <v>56.287102107255535</v>
      </c>
      <c r="Y8" s="224">
        <v>58.232867835053511</v>
      </c>
    </row>
    <row r="9" spans="1:25" ht="12" customHeight="1" x14ac:dyDescent="0.25">
      <c r="A9" s="173" t="s">
        <v>94</v>
      </c>
      <c r="B9" s="224">
        <v>76.435004979686468</v>
      </c>
      <c r="C9" s="224">
        <v>76.386225760149216</v>
      </c>
      <c r="D9" s="224">
        <v>74.155558561007368</v>
      </c>
      <c r="E9" s="224">
        <v>73.40646918502361</v>
      </c>
      <c r="F9" s="224">
        <v>66.868727934421699</v>
      </c>
      <c r="G9" s="224">
        <v>71.324576661043295</v>
      </c>
      <c r="H9" s="224">
        <v>69.851007199361362</v>
      </c>
      <c r="I9" s="224">
        <v>65.565947823009708</v>
      </c>
      <c r="J9" s="224">
        <v>65.039285072177776</v>
      </c>
      <c r="K9" s="224">
        <v>61.829972571768742</v>
      </c>
      <c r="L9" s="224">
        <v>61.662953557755067</v>
      </c>
      <c r="M9" s="224">
        <v>54.815406412987564</v>
      </c>
      <c r="N9" s="224">
        <v>58.765156171214322</v>
      </c>
      <c r="O9" s="224">
        <v>58.270096904665557</v>
      </c>
      <c r="P9" s="224">
        <v>60.366628199933913</v>
      </c>
      <c r="Q9" s="224">
        <v>58.765033966679788</v>
      </c>
      <c r="R9" s="224">
        <v>59.5316888956715</v>
      </c>
      <c r="S9" s="224">
        <v>59.843268337999021</v>
      </c>
      <c r="T9" s="224">
        <v>52.369839562687254</v>
      </c>
      <c r="U9" s="224">
        <v>53.02907817197147</v>
      </c>
      <c r="V9" s="224">
        <v>54.437543225814991</v>
      </c>
      <c r="W9" s="224">
        <v>56.764163332786111</v>
      </c>
      <c r="X9" s="224">
        <v>51.272894496491993</v>
      </c>
      <c r="Y9" s="224">
        <v>53.755962941931649</v>
      </c>
    </row>
    <row r="10" spans="1:25" ht="12" customHeight="1" x14ac:dyDescent="0.25">
      <c r="A10" s="36" t="s">
        <v>95</v>
      </c>
      <c r="B10" s="225">
        <f t="shared" ref="B10:Y10" si="1">SUM(B11:B15)</f>
        <v>51.329692028257782</v>
      </c>
      <c r="C10" s="225">
        <f t="shared" si="1"/>
        <v>51.449273778371463</v>
      </c>
      <c r="D10" s="225">
        <f t="shared" si="1"/>
        <v>48.869056684856538</v>
      </c>
      <c r="E10" s="225">
        <f t="shared" si="1"/>
        <v>48.56431970762177</v>
      </c>
      <c r="F10" s="225">
        <f t="shared" si="1"/>
        <v>45.808825571505437</v>
      </c>
      <c r="G10" s="225">
        <f t="shared" si="1"/>
        <v>44.157054481125691</v>
      </c>
      <c r="H10" s="225">
        <f t="shared" si="1"/>
        <v>42.279376319116238</v>
      </c>
      <c r="I10" s="225">
        <f t="shared" si="1"/>
        <v>39.013108730377304</v>
      </c>
      <c r="J10" s="225">
        <f t="shared" si="1"/>
        <v>37.360965143527508</v>
      </c>
      <c r="K10" s="225">
        <f t="shared" si="1"/>
        <v>32.870425422007351</v>
      </c>
      <c r="L10" s="225">
        <f t="shared" si="1"/>
        <v>32.183531684598542</v>
      </c>
      <c r="M10" s="225">
        <f t="shared" si="1"/>
        <v>31.153333805699951</v>
      </c>
      <c r="N10" s="225">
        <f t="shared" si="1"/>
        <v>31.157546694866284</v>
      </c>
      <c r="O10" s="225">
        <f t="shared" si="1"/>
        <v>30.670674723486993</v>
      </c>
      <c r="P10" s="225">
        <f t="shared" si="1"/>
        <v>33.034552573853176</v>
      </c>
      <c r="Q10" s="225">
        <f t="shared" si="1"/>
        <v>32.003271936773899</v>
      </c>
      <c r="R10" s="225">
        <f t="shared" si="1"/>
        <v>34.467290927074252</v>
      </c>
      <c r="S10" s="225">
        <f t="shared" si="1"/>
        <v>35.097071724660189</v>
      </c>
      <c r="T10" s="225">
        <f t="shared" si="1"/>
        <v>37.95700513784081</v>
      </c>
      <c r="U10" s="225">
        <f t="shared" si="1"/>
        <v>36.293164251732193</v>
      </c>
      <c r="V10" s="225">
        <f t="shared" si="1"/>
        <v>41.747496108152191</v>
      </c>
      <c r="W10" s="225">
        <f t="shared" si="1"/>
        <v>39.271672066331334</v>
      </c>
      <c r="X10" s="225">
        <f t="shared" si="1"/>
        <v>40.108379212176274</v>
      </c>
      <c r="Y10" s="225">
        <f t="shared" si="1"/>
        <v>38.598431066028347</v>
      </c>
    </row>
    <row r="11" spans="1:25" ht="12" customHeight="1" x14ac:dyDescent="0.25">
      <c r="A11" s="37" t="s">
        <v>82</v>
      </c>
      <c r="B11" s="226">
        <v>7.2202828771573273</v>
      </c>
      <c r="C11" s="226">
        <v>6.5809459519300386</v>
      </c>
      <c r="D11" s="226">
        <v>5.6035460531402155</v>
      </c>
      <c r="E11" s="226">
        <v>5.0363002611148051</v>
      </c>
      <c r="F11" s="226">
        <v>3.8833589432812996</v>
      </c>
      <c r="G11" s="226">
        <v>3.5221222422872587</v>
      </c>
      <c r="H11" s="226">
        <v>2.6547841080685357</v>
      </c>
      <c r="I11" s="226">
        <v>1.9316867365379324</v>
      </c>
      <c r="J11" s="226">
        <v>2.8013744307701693</v>
      </c>
      <c r="K11" s="226">
        <v>2.3070933691212918</v>
      </c>
      <c r="L11" s="226">
        <v>1.9155526144795636</v>
      </c>
      <c r="M11" s="226">
        <v>1.5184037677839655</v>
      </c>
      <c r="N11" s="226">
        <v>1.7159018482199246</v>
      </c>
      <c r="O11" s="226">
        <v>1.5851072784924138</v>
      </c>
      <c r="P11" s="226">
        <v>2.0599543752887648</v>
      </c>
      <c r="Q11" s="226">
        <v>1.9373777552999314</v>
      </c>
      <c r="R11" s="226">
        <v>1.4917635619177769</v>
      </c>
      <c r="S11" s="226">
        <v>1.5452198572680989</v>
      </c>
      <c r="T11" s="226">
        <v>1.8367595133979577</v>
      </c>
      <c r="U11" s="226">
        <v>1.5187104894708769</v>
      </c>
      <c r="V11" s="226">
        <v>2.7077675009406765</v>
      </c>
      <c r="W11" s="226">
        <v>1.824803085012793</v>
      </c>
      <c r="X11" s="226">
        <v>1.8958665897604841</v>
      </c>
      <c r="Y11" s="226">
        <v>1.9895556332224584</v>
      </c>
    </row>
    <row r="12" spans="1:25" ht="12" customHeight="1" x14ac:dyDescent="0.25">
      <c r="A12" s="37" t="s">
        <v>73</v>
      </c>
      <c r="B12" s="226">
        <v>23.134541146618897</v>
      </c>
      <c r="C12" s="226">
        <v>23.660740474482566</v>
      </c>
      <c r="D12" s="226">
        <v>20.047567856558878</v>
      </c>
      <c r="E12" s="226">
        <v>19.284537616008055</v>
      </c>
      <c r="F12" s="226">
        <v>19.041730450717854</v>
      </c>
      <c r="G12" s="226">
        <v>16.87735185624075</v>
      </c>
      <c r="H12" s="226">
        <v>13.562682172668524</v>
      </c>
      <c r="I12" s="226">
        <v>12.946957535308517</v>
      </c>
      <c r="J12" s="226">
        <v>12.506269839877193</v>
      </c>
      <c r="K12" s="226">
        <v>11.849359547529943</v>
      </c>
      <c r="L12" s="226">
        <v>11.67104525025043</v>
      </c>
      <c r="M12" s="226">
        <v>13.725809141163751</v>
      </c>
      <c r="N12" s="226">
        <v>13.396649626499485</v>
      </c>
      <c r="O12" s="226">
        <v>12.077138386065483</v>
      </c>
      <c r="P12" s="226">
        <v>13.499376702421262</v>
      </c>
      <c r="Q12" s="226">
        <v>13.729207088497827</v>
      </c>
      <c r="R12" s="226">
        <v>15.813756866809427</v>
      </c>
      <c r="S12" s="226">
        <v>17.188693929317587</v>
      </c>
      <c r="T12" s="226">
        <v>22.000563678862406</v>
      </c>
      <c r="U12" s="226">
        <v>20.019302147586416</v>
      </c>
      <c r="V12" s="226">
        <v>23.185553939115024</v>
      </c>
      <c r="W12" s="226">
        <v>20.854155431383141</v>
      </c>
      <c r="X12" s="226">
        <v>21.439832940921434</v>
      </c>
      <c r="Y12" s="226">
        <v>19.48811549122393</v>
      </c>
    </row>
    <row r="13" spans="1:2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</row>
    <row r="14" spans="1:2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</row>
    <row r="15" spans="1:25" ht="12" customHeight="1" x14ac:dyDescent="0.25">
      <c r="A15" s="38" t="s">
        <v>40</v>
      </c>
      <c r="B15" s="227">
        <v>20.974868004481561</v>
      </c>
      <c r="C15" s="227">
        <v>21.207587351958857</v>
      </c>
      <c r="D15" s="227">
        <v>23.217942775157447</v>
      </c>
      <c r="E15" s="227">
        <v>24.243481830498908</v>
      </c>
      <c r="F15" s="227">
        <v>22.883736177506282</v>
      </c>
      <c r="G15" s="227">
        <v>23.757580382597681</v>
      </c>
      <c r="H15" s="227">
        <v>26.061910038379182</v>
      </c>
      <c r="I15" s="227">
        <v>24.134464458530857</v>
      </c>
      <c r="J15" s="227">
        <v>22.05332087288015</v>
      </c>
      <c r="K15" s="227">
        <v>18.713972505356118</v>
      </c>
      <c r="L15" s="227">
        <v>18.59693381986855</v>
      </c>
      <c r="M15" s="227">
        <v>15.909120896752235</v>
      </c>
      <c r="N15" s="227">
        <v>16.044995220146873</v>
      </c>
      <c r="O15" s="227">
        <v>17.008429058929096</v>
      </c>
      <c r="P15" s="227">
        <v>17.475221496143153</v>
      </c>
      <c r="Q15" s="227">
        <v>16.336687092976142</v>
      </c>
      <c r="R15" s="227">
        <v>17.161770498347046</v>
      </c>
      <c r="S15" s="227">
        <v>16.363157938074504</v>
      </c>
      <c r="T15" s="227">
        <v>14.119681945580449</v>
      </c>
      <c r="U15" s="227">
        <v>14.755151614674897</v>
      </c>
      <c r="V15" s="227">
        <v>15.854174668096489</v>
      </c>
      <c r="W15" s="227">
        <v>16.592713549935404</v>
      </c>
      <c r="X15" s="227">
        <v>16.772679681494356</v>
      </c>
      <c r="Y15" s="227">
        <v>17.120759941581959</v>
      </c>
    </row>
    <row r="16" spans="1:25" ht="12" customHeight="1" x14ac:dyDescent="0.25">
      <c r="A16" s="39" t="s">
        <v>97</v>
      </c>
      <c r="B16" s="228">
        <f t="shared" ref="B16:Y16" si="2">SUM(B17:B26)</f>
        <v>905.2594256976231</v>
      </c>
      <c r="C16" s="228">
        <f t="shared" si="2"/>
        <v>853.39032568545201</v>
      </c>
      <c r="D16" s="228">
        <f t="shared" si="2"/>
        <v>807.07609786988803</v>
      </c>
      <c r="E16" s="228">
        <f t="shared" si="2"/>
        <v>784.2495095501107</v>
      </c>
      <c r="F16" s="228">
        <f t="shared" si="2"/>
        <v>786.74117453908889</v>
      </c>
      <c r="G16" s="228">
        <f t="shared" si="2"/>
        <v>836.04143657121449</v>
      </c>
      <c r="H16" s="228">
        <f t="shared" si="2"/>
        <v>837.01652816448495</v>
      </c>
      <c r="I16" s="228">
        <f t="shared" si="2"/>
        <v>738.26547882362775</v>
      </c>
      <c r="J16" s="228">
        <f t="shared" si="2"/>
        <v>732.79934394731401</v>
      </c>
      <c r="K16" s="228">
        <f t="shared" si="2"/>
        <v>662.6840727236364</v>
      </c>
      <c r="L16" s="228">
        <f t="shared" si="2"/>
        <v>736.82405877411566</v>
      </c>
      <c r="M16" s="228">
        <f t="shared" si="2"/>
        <v>680.28024049541909</v>
      </c>
      <c r="N16" s="228">
        <f t="shared" si="2"/>
        <v>675.57245522069582</v>
      </c>
      <c r="O16" s="228">
        <f t="shared" si="2"/>
        <v>716.87581943447026</v>
      </c>
      <c r="P16" s="228">
        <f t="shared" si="2"/>
        <v>750.87817947997314</v>
      </c>
      <c r="Q16" s="228">
        <f t="shared" si="2"/>
        <v>749.35703861304864</v>
      </c>
      <c r="R16" s="228">
        <f t="shared" si="2"/>
        <v>771.30751113192196</v>
      </c>
      <c r="S16" s="228">
        <f t="shared" si="2"/>
        <v>821.8435229400186</v>
      </c>
      <c r="T16" s="228">
        <f t="shared" si="2"/>
        <v>857.11611705245548</v>
      </c>
      <c r="U16" s="228">
        <f t="shared" si="2"/>
        <v>838.46530786725282</v>
      </c>
      <c r="V16" s="228">
        <f t="shared" si="2"/>
        <v>869.1556103456594</v>
      </c>
      <c r="W16" s="228">
        <f t="shared" si="2"/>
        <v>830.70446436001305</v>
      </c>
      <c r="X16" s="228">
        <f t="shared" si="2"/>
        <v>781.12425766149624</v>
      </c>
      <c r="Y16" s="228">
        <f t="shared" si="2"/>
        <v>750.806997440602</v>
      </c>
    </row>
    <row r="17" spans="1:25" ht="12" customHeight="1" x14ac:dyDescent="0.25">
      <c r="A17" s="46" t="s">
        <v>28</v>
      </c>
      <c r="B17" s="229">
        <v>34.562219809727672</v>
      </c>
      <c r="C17" s="229">
        <v>26.87227757364689</v>
      </c>
      <c r="D17" s="229">
        <v>21.804541632629242</v>
      </c>
      <c r="E17" s="229">
        <v>34.165122090520363</v>
      </c>
      <c r="F17" s="229">
        <v>32.185529680038137</v>
      </c>
      <c r="G17" s="229">
        <v>46.787346215313747</v>
      </c>
      <c r="H17" s="229">
        <v>24.969007601512665</v>
      </c>
      <c r="I17" s="229">
        <v>24.447133720278877</v>
      </c>
      <c r="J17" s="229">
        <v>21.879549486560713</v>
      </c>
      <c r="K17" s="229">
        <v>16.95535671047773</v>
      </c>
      <c r="L17" s="229">
        <v>18.260818350440626</v>
      </c>
      <c r="M17" s="229">
        <v>17.705256690365495</v>
      </c>
      <c r="N17" s="229">
        <v>17.459079680530859</v>
      </c>
      <c r="O17" s="229">
        <v>18.106728470483691</v>
      </c>
      <c r="P17" s="229">
        <v>18.551467682026182</v>
      </c>
      <c r="Q17" s="229">
        <v>19.465542384233252</v>
      </c>
      <c r="R17" s="229">
        <v>18.367644987221727</v>
      </c>
      <c r="S17" s="229">
        <v>18.886693399186608</v>
      </c>
      <c r="T17" s="229">
        <v>16.177194720082841</v>
      </c>
      <c r="U17" s="229">
        <v>1.1935351766273925</v>
      </c>
      <c r="V17" s="229">
        <v>1.0998527953203832</v>
      </c>
      <c r="W17" s="229">
        <v>1.3414579730960923</v>
      </c>
      <c r="X17" s="229">
        <v>1.0331855022930259</v>
      </c>
      <c r="Y17" s="229">
        <v>0.71015119390375303</v>
      </c>
    </row>
    <row r="18" spans="1:2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</row>
    <row r="19" spans="1:25" ht="12" customHeight="1" x14ac:dyDescent="0.25">
      <c r="A19" s="46" t="s">
        <v>31</v>
      </c>
      <c r="B19" s="229">
        <v>29.729256373031067</v>
      </c>
      <c r="C19" s="229">
        <v>32.471436343547978</v>
      </c>
      <c r="D19" s="229">
        <v>28.910628869071324</v>
      </c>
      <c r="E19" s="229">
        <v>24.063231683542917</v>
      </c>
      <c r="F19" s="229">
        <v>19.560398773593704</v>
      </c>
      <c r="G19" s="229">
        <v>24.128893427653452</v>
      </c>
      <c r="H19" s="229">
        <v>22.212116153674778</v>
      </c>
      <c r="I19" s="229">
        <v>17.382218338993461</v>
      </c>
      <c r="J19" s="229">
        <v>18.672123297852437</v>
      </c>
      <c r="K19" s="229">
        <v>16.518169446306239</v>
      </c>
      <c r="L19" s="229">
        <v>23.891879724237818</v>
      </c>
      <c r="M19" s="229">
        <v>23.031346135862936</v>
      </c>
      <c r="N19" s="229">
        <v>21.422396011274579</v>
      </c>
      <c r="O19" s="229">
        <v>29.584216598774574</v>
      </c>
      <c r="P19" s="229">
        <v>30.701072372595139</v>
      </c>
      <c r="Q19" s="229">
        <v>30.384451512524397</v>
      </c>
      <c r="R19" s="229">
        <v>36.931290046838825</v>
      </c>
      <c r="S19" s="229">
        <v>38.646759179380915</v>
      </c>
      <c r="T19" s="229">
        <v>39.817779055022172</v>
      </c>
      <c r="U19" s="229">
        <v>42.403898208455722</v>
      </c>
      <c r="V19" s="229">
        <v>42.871583956516155</v>
      </c>
      <c r="W19" s="229">
        <v>47.574108881026497</v>
      </c>
      <c r="X19" s="229">
        <v>50.205181518080863</v>
      </c>
      <c r="Y19" s="229">
        <v>61.352871165993044</v>
      </c>
    </row>
    <row r="20" spans="1:25" ht="12" customHeight="1" x14ac:dyDescent="0.25">
      <c r="A20" s="46" t="s">
        <v>82</v>
      </c>
      <c r="B20" s="229">
        <v>57.317345920352892</v>
      </c>
      <c r="C20" s="229">
        <v>53.084175264024054</v>
      </c>
      <c r="D20" s="229">
        <v>53.446948402276497</v>
      </c>
      <c r="E20" s="229">
        <v>50.36691542516931</v>
      </c>
      <c r="F20" s="229">
        <v>40.236704996729372</v>
      </c>
      <c r="G20" s="229">
        <v>36.317501134667509</v>
      </c>
      <c r="H20" s="229">
        <v>33.038660861144038</v>
      </c>
      <c r="I20" s="229">
        <v>28.670712766734837</v>
      </c>
      <c r="J20" s="229">
        <v>43.930665812452517</v>
      </c>
      <c r="K20" s="229">
        <v>33.931695277020218</v>
      </c>
      <c r="L20" s="229">
        <v>31.19488436207288</v>
      </c>
      <c r="M20" s="229">
        <v>22.46529711187484</v>
      </c>
      <c r="N20" s="229">
        <v>26.626441691619824</v>
      </c>
      <c r="O20" s="229">
        <v>28.867482437908702</v>
      </c>
      <c r="P20" s="229">
        <v>31.048343614983477</v>
      </c>
      <c r="Q20" s="229">
        <v>26.367775380627553</v>
      </c>
      <c r="R20" s="229">
        <v>21.484615398412391</v>
      </c>
      <c r="S20" s="229">
        <v>21.169886582298474</v>
      </c>
      <c r="T20" s="229">
        <v>22.702406355762019</v>
      </c>
      <c r="U20" s="229">
        <v>18.60208469169952</v>
      </c>
      <c r="V20" s="229">
        <v>28.058519151222061</v>
      </c>
      <c r="W20" s="229">
        <v>19.601328727900611</v>
      </c>
      <c r="X20" s="229">
        <v>21.024269927438354</v>
      </c>
      <c r="Y20" s="229">
        <v>24.938170129831366</v>
      </c>
    </row>
    <row r="21" spans="1:25" ht="12" customHeight="1" x14ac:dyDescent="0.25">
      <c r="A21" s="46" t="s">
        <v>32</v>
      </c>
      <c r="B21" s="229">
        <v>405.42593829073644</v>
      </c>
      <c r="C21" s="229">
        <v>342.46345363126153</v>
      </c>
      <c r="D21" s="229">
        <v>311.74263814805101</v>
      </c>
      <c r="E21" s="229">
        <v>286.16608302400306</v>
      </c>
      <c r="F21" s="229">
        <v>282.46859858109354</v>
      </c>
      <c r="G21" s="229">
        <v>288.9914999781538</v>
      </c>
      <c r="H21" s="229">
        <v>288.19469165471691</v>
      </c>
      <c r="I21" s="229">
        <v>211.61710999147141</v>
      </c>
      <c r="J21" s="229">
        <v>197.90115794081069</v>
      </c>
      <c r="K21" s="229">
        <v>141.21204800474629</v>
      </c>
      <c r="L21" s="229">
        <v>189.79055925667026</v>
      </c>
      <c r="M21" s="229">
        <v>103.75964576339071</v>
      </c>
      <c r="N21" s="229">
        <v>66.858991975754961</v>
      </c>
      <c r="O21" s="229">
        <v>85.632147645765215</v>
      </c>
      <c r="P21" s="229">
        <v>46.896793459360111</v>
      </c>
      <c r="Q21" s="229">
        <v>26.407135480486289</v>
      </c>
      <c r="R21" s="229">
        <v>19.116676306320773</v>
      </c>
      <c r="S21" s="229">
        <v>22.751431004413394</v>
      </c>
      <c r="T21" s="229">
        <v>22.324715953054881</v>
      </c>
      <c r="U21" s="229">
        <v>21.104884906765925</v>
      </c>
      <c r="V21" s="229">
        <v>20.894248052296309</v>
      </c>
      <c r="W21" s="229">
        <v>15.928732248558262</v>
      </c>
      <c r="X21" s="229">
        <v>15.987094509376197</v>
      </c>
      <c r="Y21" s="229">
        <v>11.948726773046497</v>
      </c>
    </row>
    <row r="22" spans="1:25" ht="12" customHeight="1" x14ac:dyDescent="0.25">
      <c r="A22" s="46" t="s">
        <v>33</v>
      </c>
      <c r="B22" s="229">
        <v>50.343663009167486</v>
      </c>
      <c r="C22" s="229">
        <v>52.321380480275252</v>
      </c>
      <c r="D22" s="229">
        <v>48.031514504626486</v>
      </c>
      <c r="E22" s="229">
        <v>46.419497011828646</v>
      </c>
      <c r="F22" s="229">
        <v>43.25825573103522</v>
      </c>
      <c r="G22" s="229">
        <v>36.40993255389008</v>
      </c>
      <c r="H22" s="229">
        <v>30.944788209595842</v>
      </c>
      <c r="I22" s="229">
        <v>37.689910973043666</v>
      </c>
      <c r="J22" s="229">
        <v>33.775119004252048</v>
      </c>
      <c r="K22" s="229">
        <v>20.975215260397956</v>
      </c>
      <c r="L22" s="229">
        <v>21.86750915078364</v>
      </c>
      <c r="M22" s="229">
        <v>20.269572945802175</v>
      </c>
      <c r="N22" s="229">
        <v>22.919157274190908</v>
      </c>
      <c r="O22" s="229">
        <v>21.360834821172933</v>
      </c>
      <c r="P22" s="229">
        <v>21.686492965624694</v>
      </c>
      <c r="Q22" s="229">
        <v>19.074106704563977</v>
      </c>
      <c r="R22" s="229">
        <v>17.346507295394307</v>
      </c>
      <c r="S22" s="229">
        <v>18.165852096816845</v>
      </c>
      <c r="T22" s="229">
        <v>17.553657240062108</v>
      </c>
      <c r="U22" s="229">
        <v>16.781189015243996</v>
      </c>
      <c r="V22" s="229">
        <v>12.30013017586054</v>
      </c>
      <c r="W22" s="229">
        <v>13.734066290574393</v>
      </c>
      <c r="X22" s="229">
        <v>6.6967718108567071</v>
      </c>
      <c r="Y22" s="229">
        <v>6.9448853238137822</v>
      </c>
    </row>
    <row r="23" spans="1:25" ht="12" customHeight="1" x14ac:dyDescent="0.25">
      <c r="A23" s="46" t="s">
        <v>73</v>
      </c>
      <c r="B23" s="229">
        <v>231.8649231895007</v>
      </c>
      <c r="C23" s="229">
        <v>237.16831606517357</v>
      </c>
      <c r="D23" s="229">
        <v>234.13053998557649</v>
      </c>
      <c r="E23" s="229">
        <v>239.4095889485169</v>
      </c>
      <c r="F23" s="229">
        <v>245.26178136040156</v>
      </c>
      <c r="G23" s="229">
        <v>243.94530023571946</v>
      </c>
      <c r="H23" s="229">
        <v>275.23267211112682</v>
      </c>
      <c r="I23" s="229">
        <v>267.31006973200647</v>
      </c>
      <c r="J23" s="229">
        <v>288.18726675539938</v>
      </c>
      <c r="K23" s="229">
        <v>311.71688655754889</v>
      </c>
      <c r="L23" s="229">
        <v>315.18126199316322</v>
      </c>
      <c r="M23" s="229">
        <v>370.95132816192194</v>
      </c>
      <c r="N23" s="229">
        <v>410.13809092408883</v>
      </c>
      <c r="O23" s="229">
        <v>418.2033887700598</v>
      </c>
      <c r="P23" s="229">
        <v>459.9625641854704</v>
      </c>
      <c r="Q23" s="229">
        <v>483.53586105065693</v>
      </c>
      <c r="R23" s="229">
        <v>523.73011351385946</v>
      </c>
      <c r="S23" s="229">
        <v>552.80990272538145</v>
      </c>
      <c r="T23" s="229">
        <v>584.49256094521127</v>
      </c>
      <c r="U23" s="229">
        <v>591.39907733690325</v>
      </c>
      <c r="V23" s="229">
        <v>624.82310237109675</v>
      </c>
      <c r="W23" s="229">
        <v>607.48469841073108</v>
      </c>
      <c r="X23" s="229">
        <v>563.74030871424463</v>
      </c>
      <c r="Y23" s="229">
        <v>535.61267262338606</v>
      </c>
    </row>
    <row r="24" spans="1:2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</row>
    <row r="25" spans="1:25" ht="12" customHeight="1" x14ac:dyDescent="0.25">
      <c r="A25" s="46" t="s">
        <v>38</v>
      </c>
      <c r="B25" s="229">
        <v>96.016079105106883</v>
      </c>
      <c r="C25" s="229">
        <v>109.0092863275228</v>
      </c>
      <c r="D25" s="229">
        <v>109.00928632765697</v>
      </c>
      <c r="E25" s="229">
        <v>103.65907136652952</v>
      </c>
      <c r="F25" s="229">
        <v>123.76990541619742</v>
      </c>
      <c r="G25" s="229">
        <v>159.46096302581643</v>
      </c>
      <c r="H25" s="229">
        <v>162.42459157271387</v>
      </c>
      <c r="I25" s="229">
        <v>151.14832330109908</v>
      </c>
      <c r="J25" s="229">
        <v>128.45346164998622</v>
      </c>
      <c r="K25" s="229">
        <v>121.3747014671391</v>
      </c>
      <c r="L25" s="229">
        <v>136.63714593674717</v>
      </c>
      <c r="M25" s="229">
        <v>122.0977936862011</v>
      </c>
      <c r="N25" s="229">
        <v>110.14829766323594</v>
      </c>
      <c r="O25" s="229">
        <v>115.12102069030541</v>
      </c>
      <c r="P25" s="229">
        <v>142.03144519991315</v>
      </c>
      <c r="Q25" s="229">
        <v>144.12216609995627</v>
      </c>
      <c r="R25" s="229">
        <v>134.33066358387453</v>
      </c>
      <c r="S25" s="229">
        <v>149.41299795254082</v>
      </c>
      <c r="T25" s="229">
        <v>154.04780278326018</v>
      </c>
      <c r="U25" s="229">
        <v>146.98063853155702</v>
      </c>
      <c r="V25" s="229">
        <v>139.10817384334723</v>
      </c>
      <c r="W25" s="229">
        <v>125.04007182812609</v>
      </c>
      <c r="X25" s="229">
        <v>122.43744567920643</v>
      </c>
      <c r="Y25" s="229">
        <v>109.29952023062756</v>
      </c>
    </row>
    <row r="26" spans="1:2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</row>
    <row r="27" spans="1:25" ht="12" customHeight="1" x14ac:dyDescent="0.25">
      <c r="A27" s="39" t="s">
        <v>98</v>
      </c>
      <c r="B27" s="228">
        <f t="shared" ref="B27:Y27" si="3">SUM(B28:B37)</f>
        <v>1280.3144899604613</v>
      </c>
      <c r="C27" s="228">
        <f t="shared" si="3"/>
        <v>1303.6355626974955</v>
      </c>
      <c r="D27" s="228">
        <f t="shared" si="3"/>
        <v>1267.7757498276205</v>
      </c>
      <c r="E27" s="228">
        <f t="shared" si="3"/>
        <v>1328.5469288336722</v>
      </c>
      <c r="F27" s="228">
        <f t="shared" si="3"/>
        <v>1335.871352652093</v>
      </c>
      <c r="G27" s="228">
        <f t="shared" si="3"/>
        <v>1379.9579994749911</v>
      </c>
      <c r="H27" s="228">
        <f t="shared" si="3"/>
        <v>1398.4093394091446</v>
      </c>
      <c r="I27" s="228">
        <f t="shared" si="3"/>
        <v>1340.0478773117352</v>
      </c>
      <c r="J27" s="228">
        <f t="shared" si="3"/>
        <v>1271.5254201650782</v>
      </c>
      <c r="K27" s="228">
        <f t="shared" si="3"/>
        <v>976.70187405754041</v>
      </c>
      <c r="L27" s="228">
        <f t="shared" si="3"/>
        <v>954.28655192202336</v>
      </c>
      <c r="M27" s="228">
        <f t="shared" si="3"/>
        <v>889.67436165612878</v>
      </c>
      <c r="N27" s="228">
        <f t="shared" si="3"/>
        <v>911.01584943178045</v>
      </c>
      <c r="O27" s="228">
        <f t="shared" si="3"/>
        <v>942.19030532747206</v>
      </c>
      <c r="P27" s="228">
        <f t="shared" si="3"/>
        <v>1048.0899213855807</v>
      </c>
      <c r="Q27" s="228">
        <f t="shared" si="3"/>
        <v>1045.4718535712163</v>
      </c>
      <c r="R27" s="228">
        <f t="shared" si="3"/>
        <v>1096.4690732762199</v>
      </c>
      <c r="S27" s="228">
        <f t="shared" si="3"/>
        <v>1124.6793654349804</v>
      </c>
      <c r="T27" s="228">
        <f t="shared" si="3"/>
        <v>1165.3397664721533</v>
      </c>
      <c r="U27" s="228">
        <f t="shared" si="3"/>
        <v>1156.9513988779429</v>
      </c>
      <c r="V27" s="228">
        <f t="shared" si="3"/>
        <v>1174.362908672693</v>
      </c>
      <c r="W27" s="228">
        <f t="shared" si="3"/>
        <v>1180.503109836965</v>
      </c>
      <c r="X27" s="228">
        <f t="shared" si="3"/>
        <v>1121.0238614155489</v>
      </c>
      <c r="Y27" s="228">
        <f t="shared" si="3"/>
        <v>1104.9995715393932</v>
      </c>
    </row>
    <row r="28" spans="1:25" ht="12" customHeight="1" x14ac:dyDescent="0.25">
      <c r="A28" s="18" t="s">
        <v>28</v>
      </c>
      <c r="B28" s="230">
        <v>78.076387241003175</v>
      </c>
      <c r="C28" s="230">
        <v>102.35042234036857</v>
      </c>
      <c r="D28" s="230">
        <v>100.33810669067257</v>
      </c>
      <c r="E28" s="230">
        <v>141.23891918205061</v>
      </c>
      <c r="F28" s="230">
        <v>161.93863197086472</v>
      </c>
      <c r="G28" s="230">
        <v>165.11291173825464</v>
      </c>
      <c r="H28" s="230">
        <v>157.82273788429984</v>
      </c>
      <c r="I28" s="230">
        <v>161.57401847232643</v>
      </c>
      <c r="J28" s="230">
        <v>143.37814612822865</v>
      </c>
      <c r="K28" s="230">
        <v>95.737764527699369</v>
      </c>
      <c r="L28" s="230">
        <v>106.03316273296434</v>
      </c>
      <c r="M28" s="230">
        <v>91.682877445490078</v>
      </c>
      <c r="N28" s="230">
        <v>79.926388935118297</v>
      </c>
      <c r="O28" s="230">
        <v>64.352944788329722</v>
      </c>
      <c r="P28" s="230">
        <v>88.772951922445003</v>
      </c>
      <c r="Q28" s="230">
        <v>86.809952026772777</v>
      </c>
      <c r="R28" s="230">
        <v>88.532011074687119</v>
      </c>
      <c r="S28" s="230">
        <v>83.756384846729105</v>
      </c>
      <c r="T28" s="230">
        <v>89.665539587741748</v>
      </c>
      <c r="U28" s="230">
        <v>77.957453645384632</v>
      </c>
      <c r="V28" s="230">
        <v>74.993268442856731</v>
      </c>
      <c r="W28" s="230">
        <v>88.035068252183351</v>
      </c>
      <c r="X28" s="230">
        <v>69.79527537474911</v>
      </c>
      <c r="Y28" s="230">
        <v>51.627424042553685</v>
      </c>
    </row>
    <row r="29" spans="1:25" ht="12" customHeight="1" x14ac:dyDescent="0.25">
      <c r="A29" s="18" t="s">
        <v>42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</row>
    <row r="30" spans="1:25" ht="12" customHeight="1" x14ac:dyDescent="0.25">
      <c r="A30" s="18" t="s">
        <v>31</v>
      </c>
      <c r="B30" s="230">
        <v>24.711672259815021</v>
      </c>
      <c r="C30" s="230">
        <v>21.775769159461476</v>
      </c>
      <c r="D30" s="230">
        <v>20.757126934883964</v>
      </c>
      <c r="E30" s="230">
        <v>22.950955762716752</v>
      </c>
      <c r="F30" s="230">
        <v>26.161871217807843</v>
      </c>
      <c r="G30" s="230">
        <v>24.446343029784202</v>
      </c>
      <c r="H30" s="230">
        <v>22.864754009695808</v>
      </c>
      <c r="I30" s="230">
        <v>24.864213303310919</v>
      </c>
      <c r="J30" s="230">
        <v>23.818848327255033</v>
      </c>
      <c r="K30" s="230">
        <v>10.402724792730737</v>
      </c>
      <c r="L30" s="230">
        <v>12.323167567249712</v>
      </c>
      <c r="M30" s="230">
        <v>11.308378713664144</v>
      </c>
      <c r="N30" s="230">
        <v>11.720252312027228</v>
      </c>
      <c r="O30" s="230">
        <v>15.401252016874608</v>
      </c>
      <c r="P30" s="230">
        <v>17.317672253372184</v>
      </c>
      <c r="Q30" s="230">
        <v>14.37367402487887</v>
      </c>
      <c r="R30" s="230">
        <v>17.592957588586799</v>
      </c>
      <c r="S30" s="230">
        <v>17.521942454325021</v>
      </c>
      <c r="T30" s="230">
        <v>19.31291741961239</v>
      </c>
      <c r="U30" s="230">
        <v>19.945972814760083</v>
      </c>
      <c r="V30" s="230">
        <v>21.129275888711682</v>
      </c>
      <c r="W30" s="230">
        <v>20.997258272885794</v>
      </c>
      <c r="X30" s="230">
        <v>22.017776349502967</v>
      </c>
      <c r="Y30" s="230">
        <v>26.045839066165165</v>
      </c>
    </row>
    <row r="31" spans="1:25" ht="12" customHeight="1" x14ac:dyDescent="0.25">
      <c r="A31" s="18" t="s">
        <v>82</v>
      </c>
      <c r="B31" s="230">
        <v>120.21568160661704</v>
      </c>
      <c r="C31" s="230">
        <v>123.43814619591174</v>
      </c>
      <c r="D31" s="230">
        <v>121.99533529522816</v>
      </c>
      <c r="E31" s="230">
        <v>120.29171122687148</v>
      </c>
      <c r="F31" s="230">
        <v>117.56807019584485</v>
      </c>
      <c r="G31" s="230">
        <v>132.66140843731867</v>
      </c>
      <c r="H31" s="230">
        <v>122.48196345727068</v>
      </c>
      <c r="I31" s="230">
        <v>118.59029181229049</v>
      </c>
      <c r="J31" s="230">
        <v>113.12746104654512</v>
      </c>
      <c r="K31" s="230">
        <v>95.232750476816307</v>
      </c>
      <c r="L31" s="230">
        <v>69.011231123189575</v>
      </c>
      <c r="M31" s="230">
        <v>64.711827925156342</v>
      </c>
      <c r="N31" s="230">
        <v>67.230657320005463</v>
      </c>
      <c r="O31" s="230">
        <v>68.653859122807816</v>
      </c>
      <c r="P31" s="230">
        <v>80.577772517036422</v>
      </c>
      <c r="Q31" s="230">
        <v>67.273780655989952</v>
      </c>
      <c r="R31" s="230">
        <v>65.863689827288056</v>
      </c>
      <c r="S31" s="230">
        <v>70.665289089238229</v>
      </c>
      <c r="T31" s="230">
        <v>75.173817793780685</v>
      </c>
      <c r="U31" s="230">
        <v>78.872412041529529</v>
      </c>
      <c r="V31" s="230">
        <v>73.492956684036727</v>
      </c>
      <c r="W31" s="230">
        <v>78.88573405123104</v>
      </c>
      <c r="X31" s="230">
        <v>83.087258151760764</v>
      </c>
      <c r="Y31" s="230">
        <v>86.900649129465521</v>
      </c>
    </row>
    <row r="32" spans="1:25" ht="12" customHeight="1" x14ac:dyDescent="0.25">
      <c r="A32" s="18" t="s">
        <v>32</v>
      </c>
      <c r="B32" s="230">
        <v>266.27930676515348</v>
      </c>
      <c r="C32" s="230">
        <v>226.81152487260789</v>
      </c>
      <c r="D32" s="230">
        <v>206.31737904885358</v>
      </c>
      <c r="E32" s="230">
        <v>194.46753692440626</v>
      </c>
      <c r="F32" s="230">
        <v>201.11962153928488</v>
      </c>
      <c r="G32" s="230">
        <v>191.64203398573267</v>
      </c>
      <c r="H32" s="230">
        <v>209.18235047769929</v>
      </c>
      <c r="I32" s="230">
        <v>146.0826320549603</v>
      </c>
      <c r="J32" s="230">
        <v>129.01345942806299</v>
      </c>
      <c r="K32" s="230">
        <v>87.859921040825526</v>
      </c>
      <c r="L32" s="230">
        <v>121.67788442346725</v>
      </c>
      <c r="M32" s="230">
        <v>66.05565948166516</v>
      </c>
      <c r="N32" s="230">
        <v>41.672564344107457</v>
      </c>
      <c r="O32" s="230">
        <v>52.179632233856424</v>
      </c>
      <c r="P32" s="230">
        <v>28.002260710889232</v>
      </c>
      <c r="Q32" s="230">
        <v>14.450818087871397</v>
      </c>
      <c r="R32" s="230">
        <v>10.222704605115169</v>
      </c>
      <c r="S32" s="230">
        <v>7.5155509388368209</v>
      </c>
      <c r="T32" s="230">
        <v>8.0722745886476091</v>
      </c>
      <c r="U32" s="230">
        <v>8.3811856005427607</v>
      </c>
      <c r="V32" s="230">
        <v>8.3415215091826198</v>
      </c>
      <c r="W32" s="230">
        <v>5.4367019732818029</v>
      </c>
      <c r="X32" s="230">
        <v>5.4285546737708348</v>
      </c>
      <c r="Y32" s="230">
        <v>4.6606455399371693</v>
      </c>
    </row>
    <row r="33" spans="1:25" ht="12" customHeight="1" x14ac:dyDescent="0.25">
      <c r="A33" s="18" t="s">
        <v>33</v>
      </c>
      <c r="B33" s="230">
        <v>158.32280302694585</v>
      </c>
      <c r="C33" s="230">
        <v>212.85411393073082</v>
      </c>
      <c r="D33" s="230">
        <v>193.68576838445341</v>
      </c>
      <c r="E33" s="230">
        <v>206.94817280760384</v>
      </c>
      <c r="F33" s="230">
        <v>211.52239775133796</v>
      </c>
      <c r="G33" s="230">
        <v>234.3428619431005</v>
      </c>
      <c r="H33" s="230">
        <v>231.08281282221827</v>
      </c>
      <c r="I33" s="230">
        <v>221.8879050200776</v>
      </c>
      <c r="J33" s="230">
        <v>201.19091710924752</v>
      </c>
      <c r="K33" s="230">
        <v>102.43217940856164</v>
      </c>
      <c r="L33" s="230">
        <v>59.763617246464868</v>
      </c>
      <c r="M33" s="230">
        <v>52.995001430810042</v>
      </c>
      <c r="N33" s="230">
        <v>75.703026732687874</v>
      </c>
      <c r="O33" s="230">
        <v>74.381125625946595</v>
      </c>
      <c r="P33" s="230">
        <v>98.534143319843878</v>
      </c>
      <c r="Q33" s="230">
        <v>112.42339974427523</v>
      </c>
      <c r="R33" s="230">
        <v>122.14652795826001</v>
      </c>
      <c r="S33" s="230">
        <v>119.23113844488566</v>
      </c>
      <c r="T33" s="230">
        <v>129.34324731711757</v>
      </c>
      <c r="U33" s="230">
        <v>125.95759000453251</v>
      </c>
      <c r="V33" s="230">
        <v>119.47295666850738</v>
      </c>
      <c r="W33" s="230">
        <v>135.23798873952023</v>
      </c>
      <c r="X33" s="230">
        <v>116.21131073428518</v>
      </c>
      <c r="Y33" s="230">
        <v>112.01083264695146</v>
      </c>
    </row>
    <row r="34" spans="1:25" ht="12" customHeight="1" x14ac:dyDescent="0.25">
      <c r="A34" s="18" t="s">
        <v>73</v>
      </c>
      <c r="B34" s="230">
        <v>219.35573772750899</v>
      </c>
      <c r="C34" s="230">
        <v>209.41427965982788</v>
      </c>
      <c r="D34" s="230">
        <v>198.46505638830314</v>
      </c>
      <c r="E34" s="230">
        <v>206.22805744235382</v>
      </c>
      <c r="F34" s="230">
        <v>209.79992756979189</v>
      </c>
      <c r="G34" s="230">
        <v>218.83934274896831</v>
      </c>
      <c r="H34" s="230">
        <v>237.56320117622192</v>
      </c>
      <c r="I34" s="230">
        <v>261.93308451256451</v>
      </c>
      <c r="J34" s="230">
        <v>262.08247372286598</v>
      </c>
      <c r="K34" s="230">
        <v>210.6095922440183</v>
      </c>
      <c r="L34" s="230">
        <v>216.63023789846085</v>
      </c>
      <c r="M34" s="230">
        <v>242.1756571939049</v>
      </c>
      <c r="N34" s="230">
        <v>250.61495850358187</v>
      </c>
      <c r="O34" s="230">
        <v>257.60176003218072</v>
      </c>
      <c r="P34" s="230">
        <v>292.18629642939101</v>
      </c>
      <c r="Q34" s="230">
        <v>305.90543916952953</v>
      </c>
      <c r="R34" s="230">
        <v>329.50006771047458</v>
      </c>
      <c r="S34" s="230">
        <v>346.24706112690035</v>
      </c>
      <c r="T34" s="230">
        <v>370.1642270526246</v>
      </c>
      <c r="U34" s="230">
        <v>378.87319403227707</v>
      </c>
      <c r="V34" s="230">
        <v>381.88661454103499</v>
      </c>
      <c r="W34" s="230">
        <v>356.27326997559862</v>
      </c>
      <c r="X34" s="230">
        <v>320.24823323735325</v>
      </c>
      <c r="Y34" s="230">
        <v>299.31976218633577</v>
      </c>
    </row>
    <row r="35" spans="1:25" ht="12" customHeight="1" x14ac:dyDescent="0.25">
      <c r="A35" s="18" t="s">
        <v>36</v>
      </c>
      <c r="B35" s="230">
        <v>0</v>
      </c>
      <c r="C35" s="230">
        <v>0</v>
      </c>
      <c r="D35" s="230">
        <v>0</v>
      </c>
      <c r="E35" s="230">
        <v>0</v>
      </c>
      <c r="F35" s="230">
        <v>0</v>
      </c>
      <c r="G35" s="230">
        <v>0</v>
      </c>
      <c r="H35" s="230">
        <v>0</v>
      </c>
      <c r="I35" s="230">
        <v>0</v>
      </c>
      <c r="J35" s="230">
        <v>0</v>
      </c>
      <c r="K35" s="230">
        <v>0</v>
      </c>
      <c r="L35" s="230">
        <v>0</v>
      </c>
      <c r="M35" s="230">
        <v>0</v>
      </c>
      <c r="N35" s="230">
        <v>0</v>
      </c>
      <c r="O35" s="230">
        <v>0</v>
      </c>
      <c r="P35" s="230">
        <v>0</v>
      </c>
      <c r="Q35" s="230">
        <v>0</v>
      </c>
      <c r="R35" s="230">
        <v>0</v>
      </c>
      <c r="S35" s="230">
        <v>0</v>
      </c>
      <c r="T35" s="230">
        <v>0</v>
      </c>
      <c r="U35" s="230">
        <v>0</v>
      </c>
      <c r="V35" s="230">
        <v>0</v>
      </c>
      <c r="W35" s="230">
        <v>0</v>
      </c>
      <c r="X35" s="230">
        <v>0</v>
      </c>
      <c r="Y35" s="230">
        <v>0</v>
      </c>
    </row>
    <row r="36" spans="1:25" ht="12" customHeight="1" x14ac:dyDescent="0.25">
      <c r="A36" s="18" t="s">
        <v>38</v>
      </c>
      <c r="B36" s="230">
        <v>0</v>
      </c>
      <c r="C36" s="230">
        <v>0</v>
      </c>
      <c r="D36" s="230">
        <v>0</v>
      </c>
      <c r="E36" s="230">
        <v>0</v>
      </c>
      <c r="F36" s="230">
        <v>0</v>
      </c>
      <c r="G36" s="230">
        <v>0</v>
      </c>
      <c r="H36" s="230">
        <v>0</v>
      </c>
      <c r="I36" s="230">
        <v>0</v>
      </c>
      <c r="J36" s="230">
        <v>9.3760310413293269</v>
      </c>
      <c r="K36" s="230">
        <v>27.443699220737088</v>
      </c>
      <c r="L36" s="230">
        <v>19.857780976408463</v>
      </c>
      <c r="M36" s="230">
        <v>29.051905367969141</v>
      </c>
      <c r="N36" s="230">
        <v>46.840954271415811</v>
      </c>
      <c r="O36" s="230">
        <v>61.484568303675672</v>
      </c>
      <c r="P36" s="230">
        <v>67.829173888650871</v>
      </c>
      <c r="Q36" s="230">
        <v>75.091591423689493</v>
      </c>
      <c r="R36" s="230">
        <v>79.184985599272466</v>
      </c>
      <c r="S36" s="230">
        <v>97.063012365601878</v>
      </c>
      <c r="T36" s="230">
        <v>95.382979675897104</v>
      </c>
      <c r="U36" s="230">
        <v>96.017899731555644</v>
      </c>
      <c r="V36" s="230">
        <v>96.025962012198761</v>
      </c>
      <c r="W36" s="230">
        <v>100.71727984857216</v>
      </c>
      <c r="X36" s="230">
        <v>111.35619146610745</v>
      </c>
      <c r="Y36" s="230">
        <v>130.69721235750652</v>
      </c>
    </row>
    <row r="37" spans="1:25" ht="12" customHeight="1" x14ac:dyDescent="0.25">
      <c r="A37" s="47" t="s">
        <v>40</v>
      </c>
      <c r="B37" s="231">
        <v>413.35290133341778</v>
      </c>
      <c r="C37" s="231">
        <v>406.99130653858697</v>
      </c>
      <c r="D37" s="231">
        <v>426.21697708522572</v>
      </c>
      <c r="E37" s="231">
        <v>436.42157548766932</v>
      </c>
      <c r="F37" s="231">
        <v>407.76083240716088</v>
      </c>
      <c r="G37" s="231">
        <v>412.91309759183207</v>
      </c>
      <c r="H37" s="231">
        <v>417.41151958173896</v>
      </c>
      <c r="I37" s="231">
        <v>405.11573213620488</v>
      </c>
      <c r="J37" s="231">
        <v>389.53808336154367</v>
      </c>
      <c r="K37" s="231">
        <v>346.98324234615126</v>
      </c>
      <c r="L37" s="231">
        <v>348.98946995381829</v>
      </c>
      <c r="M37" s="231">
        <v>331.69305409746914</v>
      </c>
      <c r="N37" s="231">
        <v>337.30704701283639</v>
      </c>
      <c r="O37" s="231">
        <v>348.13516320380052</v>
      </c>
      <c r="P37" s="231">
        <v>374.86965034395223</v>
      </c>
      <c r="Q37" s="231">
        <v>369.1431984382092</v>
      </c>
      <c r="R37" s="231">
        <v>383.42612891253566</v>
      </c>
      <c r="S37" s="231">
        <v>382.67898616846344</v>
      </c>
      <c r="T37" s="231">
        <v>378.22476303673164</v>
      </c>
      <c r="U37" s="231">
        <v>370.94569100736067</v>
      </c>
      <c r="V37" s="231">
        <v>399.02035292616421</v>
      </c>
      <c r="W37" s="231">
        <v>394.91980872369197</v>
      </c>
      <c r="X37" s="231">
        <v>392.87926142801939</v>
      </c>
      <c r="Y37" s="231">
        <v>393.73720657047789</v>
      </c>
    </row>
    <row r="38" spans="1:25" ht="10.15" customHeight="1" x14ac:dyDescent="0.25"/>
    <row r="39" spans="1:25" ht="15" customHeight="1" x14ac:dyDescent="0.25">
      <c r="A39" s="32" t="s">
        <v>99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10.15" customHeight="1" x14ac:dyDescent="0.25"/>
    <row r="41" spans="1:25" ht="12" customHeight="1" x14ac:dyDescent="0.25">
      <c r="A41" s="35" t="str">
        <f>$A$5</f>
        <v>All industrial sectors</v>
      </c>
      <c r="B41" s="232">
        <f t="shared" ref="B41:Y41" si="4">SUM(B42:B46,B47,B48)</f>
        <v>1</v>
      </c>
      <c r="C41" s="232">
        <f t="shared" si="4"/>
        <v>0.99999999999999989</v>
      </c>
      <c r="D41" s="232">
        <f t="shared" si="4"/>
        <v>1</v>
      </c>
      <c r="E41" s="232">
        <f t="shared" si="4"/>
        <v>1</v>
      </c>
      <c r="F41" s="232">
        <f t="shared" si="4"/>
        <v>1</v>
      </c>
      <c r="G41" s="232">
        <f t="shared" si="4"/>
        <v>0.99999999999999989</v>
      </c>
      <c r="H41" s="232">
        <f t="shared" si="4"/>
        <v>1</v>
      </c>
      <c r="I41" s="232">
        <f t="shared" si="4"/>
        <v>1</v>
      </c>
      <c r="J41" s="232">
        <f t="shared" si="4"/>
        <v>0.99999999999999989</v>
      </c>
      <c r="K41" s="232">
        <f t="shared" si="4"/>
        <v>1</v>
      </c>
      <c r="L41" s="232">
        <f t="shared" si="4"/>
        <v>1</v>
      </c>
      <c r="M41" s="232">
        <f t="shared" si="4"/>
        <v>1</v>
      </c>
      <c r="N41" s="232">
        <f t="shared" si="4"/>
        <v>1</v>
      </c>
      <c r="O41" s="232">
        <f t="shared" si="4"/>
        <v>1</v>
      </c>
      <c r="P41" s="232">
        <f t="shared" si="4"/>
        <v>1</v>
      </c>
      <c r="Q41" s="232">
        <f t="shared" si="4"/>
        <v>1</v>
      </c>
      <c r="R41" s="232">
        <f t="shared" si="4"/>
        <v>1</v>
      </c>
      <c r="S41" s="232">
        <f t="shared" si="4"/>
        <v>0.99999999999999989</v>
      </c>
      <c r="T41" s="232">
        <f t="shared" si="4"/>
        <v>1</v>
      </c>
      <c r="U41" s="232">
        <f t="shared" si="4"/>
        <v>1.0000000000000002</v>
      </c>
      <c r="V41" s="232">
        <f t="shared" si="4"/>
        <v>1</v>
      </c>
      <c r="W41" s="232">
        <f t="shared" si="4"/>
        <v>1</v>
      </c>
      <c r="X41" s="232">
        <f t="shared" si="4"/>
        <v>1</v>
      </c>
      <c r="Y41" s="232">
        <f t="shared" si="4"/>
        <v>1</v>
      </c>
    </row>
    <row r="42" spans="1:25" ht="12" customHeight="1" x14ac:dyDescent="0.25">
      <c r="A42" s="173" t="s">
        <v>91</v>
      </c>
      <c r="B42" s="233">
        <f t="shared" ref="B42:Y42" si="5">IF(B6=0,0,B6/B$5)</f>
        <v>1.1919390788675658E-2</v>
      </c>
      <c r="C42" s="233">
        <f t="shared" si="5"/>
        <v>1.2249323727644541E-2</v>
      </c>
      <c r="D42" s="233">
        <f t="shared" si="5"/>
        <v>1.2938518155642849E-2</v>
      </c>
      <c r="E42" s="233">
        <f t="shared" si="5"/>
        <v>1.3182678093321706E-2</v>
      </c>
      <c r="F42" s="233">
        <f t="shared" si="5"/>
        <v>1.2867725190564092E-2</v>
      </c>
      <c r="G42" s="233">
        <f t="shared" si="5"/>
        <v>1.2406342551522927E-2</v>
      </c>
      <c r="H42" s="233">
        <f t="shared" si="5"/>
        <v>1.2519724340187477E-2</v>
      </c>
      <c r="I42" s="233">
        <f t="shared" si="5"/>
        <v>1.2632520136780675E-2</v>
      </c>
      <c r="J42" s="233">
        <f t="shared" si="5"/>
        <v>1.2306001869173485E-2</v>
      </c>
      <c r="K42" s="233">
        <f t="shared" si="5"/>
        <v>1.2478943702628793E-2</v>
      </c>
      <c r="L42" s="233">
        <f t="shared" si="5"/>
        <v>1.1775149300661486E-2</v>
      </c>
      <c r="M42" s="233">
        <f t="shared" si="5"/>
        <v>1.2118473734660538E-2</v>
      </c>
      <c r="N42" s="233">
        <f t="shared" si="5"/>
        <v>1.236368087080141E-2</v>
      </c>
      <c r="O42" s="233">
        <f t="shared" si="5"/>
        <v>1.1847791368591491E-2</v>
      </c>
      <c r="P42" s="233">
        <f t="shared" si="5"/>
        <v>1.1748548963664342E-2</v>
      </c>
      <c r="Q42" s="233">
        <f t="shared" si="5"/>
        <v>1.0894725985853915E-2</v>
      </c>
      <c r="R42" s="233">
        <f t="shared" si="5"/>
        <v>1.0824507579017451E-2</v>
      </c>
      <c r="S42" s="233">
        <f t="shared" si="5"/>
        <v>1.0397160730585265E-2</v>
      </c>
      <c r="T42" s="233">
        <f t="shared" si="5"/>
        <v>9.4105075064590624E-3</v>
      </c>
      <c r="U42" s="233">
        <f t="shared" si="5"/>
        <v>9.3601042538279233E-3</v>
      </c>
      <c r="V42" s="233">
        <f t="shared" si="5"/>
        <v>9.5577878222451E-3</v>
      </c>
      <c r="W42" s="233">
        <f t="shared" si="5"/>
        <v>1.0091056619405599E-2</v>
      </c>
      <c r="X42" s="233">
        <f t="shared" si="5"/>
        <v>1.0286449507043887E-2</v>
      </c>
      <c r="Y42" s="233">
        <f t="shared" si="5"/>
        <v>1.0644692114030322E-2</v>
      </c>
    </row>
    <row r="43" spans="1:25" ht="12" customHeight="1" x14ac:dyDescent="0.25">
      <c r="A43" s="173" t="s">
        <v>92</v>
      </c>
      <c r="B43" s="233">
        <f t="shared" ref="B43:Y43" si="6">IF(B7=0,0,B7/B$5)</f>
        <v>1.8018323285392674E-2</v>
      </c>
      <c r="C43" s="233">
        <f t="shared" si="6"/>
        <v>1.8200260589716018E-2</v>
      </c>
      <c r="D43" s="233">
        <f t="shared" si="6"/>
        <v>1.8201311008099817E-2</v>
      </c>
      <c r="E43" s="233">
        <f t="shared" si="6"/>
        <v>1.7916099687348117E-2</v>
      </c>
      <c r="F43" s="233">
        <f t="shared" si="6"/>
        <v>1.6645260912498273E-2</v>
      </c>
      <c r="G43" s="233">
        <f t="shared" si="6"/>
        <v>1.7358321281913173E-2</v>
      </c>
      <c r="H43" s="233">
        <f t="shared" si="6"/>
        <v>1.711714563456733E-2</v>
      </c>
      <c r="I43" s="233">
        <f t="shared" si="6"/>
        <v>1.7260711114524908E-2</v>
      </c>
      <c r="J43" s="233">
        <f t="shared" si="6"/>
        <v>1.8005210844763132E-2</v>
      </c>
      <c r="K43" s="233">
        <f t="shared" si="6"/>
        <v>1.9269697913944339E-2</v>
      </c>
      <c r="L43" s="233">
        <f t="shared" si="6"/>
        <v>1.8569627619299939E-2</v>
      </c>
      <c r="M43" s="233">
        <f t="shared" si="6"/>
        <v>1.7789064048553752E-2</v>
      </c>
      <c r="N43" s="233">
        <f t="shared" si="6"/>
        <v>1.8923588584402403E-2</v>
      </c>
      <c r="O43" s="233">
        <f t="shared" si="6"/>
        <v>1.8182440883362034E-2</v>
      </c>
      <c r="P43" s="233">
        <f t="shared" si="6"/>
        <v>1.7419466011600285E-2</v>
      </c>
      <c r="Q43" s="233">
        <f t="shared" si="6"/>
        <v>1.6688304257424572E-2</v>
      </c>
      <c r="R43" s="233">
        <f t="shared" si="6"/>
        <v>1.6193774878553412E-2</v>
      </c>
      <c r="S43" s="233">
        <f t="shared" si="6"/>
        <v>1.5457117958608378E-2</v>
      </c>
      <c r="T43" s="233">
        <f t="shared" si="6"/>
        <v>1.3467400724559892E-2</v>
      </c>
      <c r="U43" s="233">
        <f t="shared" si="6"/>
        <v>1.3956766868747637E-2</v>
      </c>
      <c r="V43" s="233">
        <f t="shared" si="6"/>
        <v>1.3723532152895663E-2</v>
      </c>
      <c r="W43" s="233">
        <f t="shared" si="6"/>
        <v>1.4559897990681638E-2</v>
      </c>
      <c r="X43" s="233">
        <f t="shared" si="6"/>
        <v>1.4171505206253711E-2</v>
      </c>
      <c r="Y43" s="233">
        <f t="shared" si="6"/>
        <v>1.5441014089537814E-2</v>
      </c>
    </row>
    <row r="44" spans="1:25" ht="12" customHeight="1" x14ac:dyDescent="0.25">
      <c r="A44" s="173" t="s">
        <v>93</v>
      </c>
      <c r="B44" s="233">
        <f t="shared" ref="B44:Y44" si="7">IF(B8=0,0,B8/B$5)</f>
        <v>3.2340756967763826E-2</v>
      </c>
      <c r="C44" s="233">
        <f t="shared" si="7"/>
        <v>3.1847351343986828E-2</v>
      </c>
      <c r="D44" s="233">
        <f t="shared" si="7"/>
        <v>3.2261678271093261E-2</v>
      </c>
      <c r="E44" s="233">
        <f t="shared" si="7"/>
        <v>3.1847917344364249E-2</v>
      </c>
      <c r="F44" s="233">
        <f t="shared" si="7"/>
        <v>3.0069445836015132E-2</v>
      </c>
      <c r="G44" s="233">
        <f t="shared" si="7"/>
        <v>2.9649727056326701E-2</v>
      </c>
      <c r="H44" s="233">
        <f t="shared" si="7"/>
        <v>3.0495605445020339E-2</v>
      </c>
      <c r="I44" s="233">
        <f t="shared" si="7"/>
        <v>3.0057654633456981E-2</v>
      </c>
      <c r="J44" s="233">
        <f t="shared" si="7"/>
        <v>3.0996178253659828E-2</v>
      </c>
      <c r="K44" s="233">
        <f t="shared" si="7"/>
        <v>3.3622159065663577E-2</v>
      </c>
      <c r="L44" s="233">
        <f t="shared" si="7"/>
        <v>3.3451028794325995E-2</v>
      </c>
      <c r="M44" s="233">
        <f t="shared" si="7"/>
        <v>3.2741762930870194E-2</v>
      </c>
      <c r="N44" s="233">
        <f t="shared" si="7"/>
        <v>3.3109568014213858E-2</v>
      </c>
      <c r="O44" s="233">
        <f t="shared" si="7"/>
        <v>3.2799383736587695E-2</v>
      </c>
      <c r="P44" s="233">
        <f t="shared" si="7"/>
        <v>3.1456684330778577E-2</v>
      </c>
      <c r="Q44" s="233">
        <f t="shared" si="7"/>
        <v>3.0574304575269717E-2</v>
      </c>
      <c r="R44" s="233">
        <f t="shared" si="7"/>
        <v>3.0110456047076538E-2</v>
      </c>
      <c r="S44" s="233">
        <f t="shared" si="7"/>
        <v>2.9218402808263821E-2</v>
      </c>
      <c r="T44" s="233">
        <f t="shared" si="7"/>
        <v>2.6078843198106758E-2</v>
      </c>
      <c r="U44" s="233">
        <f t="shared" si="7"/>
        <v>2.623435059729997E-2</v>
      </c>
      <c r="V44" s="233">
        <f t="shared" si="7"/>
        <v>2.670775646504174E-2</v>
      </c>
      <c r="W44" s="233">
        <f t="shared" si="7"/>
        <v>2.7409259393809456E-2</v>
      </c>
      <c r="X44" s="233">
        <f t="shared" si="7"/>
        <v>2.6787975826021767E-2</v>
      </c>
      <c r="Y44" s="233">
        <f t="shared" si="7"/>
        <v>2.8266545421969068E-2</v>
      </c>
    </row>
    <row r="45" spans="1:25" ht="12" customHeight="1" x14ac:dyDescent="0.25">
      <c r="A45" s="173" t="s">
        <v>94</v>
      </c>
      <c r="B45" s="233">
        <f t="shared" ref="B45:Y45" si="8">IF(B9=0,0,B9/B$5)</f>
        <v>3.0983250503424802E-2</v>
      </c>
      <c r="C45" s="233">
        <f t="shared" si="8"/>
        <v>3.1348771679193831E-2</v>
      </c>
      <c r="D45" s="233">
        <f t="shared" si="8"/>
        <v>3.1600495084494071E-2</v>
      </c>
      <c r="E45" s="233">
        <f t="shared" si="8"/>
        <v>3.0779838593239E-2</v>
      </c>
      <c r="F45" s="233">
        <f t="shared" si="8"/>
        <v>2.8132602138065604E-2</v>
      </c>
      <c r="G45" s="233">
        <f t="shared" si="8"/>
        <v>2.8774357779434996E-2</v>
      </c>
      <c r="H45" s="233">
        <f t="shared" si="8"/>
        <v>2.7965546382693857E-2</v>
      </c>
      <c r="I45" s="233">
        <f t="shared" si="8"/>
        <v>2.823556983792333E-2</v>
      </c>
      <c r="J45" s="233">
        <f t="shared" si="8"/>
        <v>2.897952783528145E-2</v>
      </c>
      <c r="K45" s="233">
        <f t="shared" si="8"/>
        <v>3.3324809881996473E-2</v>
      </c>
      <c r="L45" s="233">
        <f t="shared" si="8"/>
        <v>3.2342018687268589E-2</v>
      </c>
      <c r="M45" s="233">
        <f t="shared" si="8"/>
        <v>3.1028766983446265E-2</v>
      </c>
      <c r="N45" s="233">
        <f t="shared" si="8"/>
        <v>3.2794813582387478E-2</v>
      </c>
      <c r="O45" s="233">
        <f t="shared" si="8"/>
        <v>3.1240728629450151E-2</v>
      </c>
      <c r="P45" s="233">
        <f t="shared" si="8"/>
        <v>2.9966095976821483E-2</v>
      </c>
      <c r="Q45" s="233">
        <f t="shared" si="8"/>
        <v>2.9352725103106273E-2</v>
      </c>
      <c r="R45" s="233">
        <f t="shared" si="8"/>
        <v>2.8612201941671481E-2</v>
      </c>
      <c r="S45" s="233">
        <f t="shared" si="8"/>
        <v>2.7699513904215472E-2</v>
      </c>
      <c r="T45" s="233">
        <f t="shared" si="8"/>
        <v>2.3573641378010299E-2</v>
      </c>
      <c r="U45" s="233">
        <f t="shared" si="8"/>
        <v>2.417637113844134E-2</v>
      </c>
      <c r="V45" s="233">
        <f t="shared" si="8"/>
        <v>2.4169825074323911E-2</v>
      </c>
      <c r="W45" s="233">
        <f t="shared" si="8"/>
        <v>2.5535260234717229E-2</v>
      </c>
      <c r="X45" s="233">
        <f t="shared" si="8"/>
        <v>2.4401630335933483E-2</v>
      </c>
      <c r="Y45" s="233">
        <f t="shared" si="8"/>
        <v>2.6093431848553585E-2</v>
      </c>
    </row>
    <row r="46" spans="1:25" ht="12" customHeight="1" x14ac:dyDescent="0.25">
      <c r="A46" s="173" t="s">
        <v>95</v>
      </c>
      <c r="B46" s="233">
        <f t="shared" ref="B46:Y46" si="9">IF(B10=0,0,B10/B$5)</f>
        <v>2.080670638796734E-2</v>
      </c>
      <c r="C46" s="233">
        <f t="shared" si="9"/>
        <v>2.1114690779498339E-2</v>
      </c>
      <c r="D46" s="233">
        <f t="shared" si="9"/>
        <v>2.0824957906334093E-2</v>
      </c>
      <c r="E46" s="233">
        <f t="shared" si="9"/>
        <v>2.036335405566712E-2</v>
      </c>
      <c r="F46" s="233">
        <f t="shared" si="9"/>
        <v>1.9272408852745934E-2</v>
      </c>
      <c r="G46" s="233">
        <f t="shared" si="9"/>
        <v>1.7814208560453983E-2</v>
      </c>
      <c r="H46" s="233">
        <f t="shared" si="9"/>
        <v>1.6926969372238681E-2</v>
      </c>
      <c r="I46" s="233">
        <f t="shared" si="9"/>
        <v>1.6800753938990332E-2</v>
      </c>
      <c r="J46" s="233">
        <f t="shared" si="9"/>
        <v>1.6646910065636459E-2</v>
      </c>
      <c r="K46" s="233">
        <f t="shared" si="9"/>
        <v>1.7716337762518967E-2</v>
      </c>
      <c r="L46" s="233">
        <f t="shared" si="9"/>
        <v>1.6880157746428284E-2</v>
      </c>
      <c r="M46" s="233">
        <f t="shared" si="9"/>
        <v>1.7634632280780684E-2</v>
      </c>
      <c r="N46" s="233">
        <f t="shared" si="9"/>
        <v>1.7387955756734581E-2</v>
      </c>
      <c r="O46" s="233">
        <f t="shared" si="9"/>
        <v>1.6443669683375354E-2</v>
      </c>
      <c r="P46" s="233">
        <f t="shared" si="9"/>
        <v>1.6398407572157943E-2</v>
      </c>
      <c r="Q46" s="233">
        <f t="shared" si="9"/>
        <v>1.598541139434578E-2</v>
      </c>
      <c r="R46" s="233">
        <f t="shared" si="9"/>
        <v>1.6565716623898677E-2</v>
      </c>
      <c r="S46" s="233">
        <f t="shared" si="9"/>
        <v>1.6245299650807461E-2</v>
      </c>
      <c r="T46" s="233">
        <f t="shared" si="9"/>
        <v>1.7085880620880779E-2</v>
      </c>
      <c r="U46" s="233">
        <f t="shared" si="9"/>
        <v>1.6546337198108392E-2</v>
      </c>
      <c r="V46" s="233">
        <f t="shared" si="9"/>
        <v>1.8535547683323109E-2</v>
      </c>
      <c r="W46" s="233">
        <f t="shared" si="9"/>
        <v>1.7666293435651449E-2</v>
      </c>
      <c r="X46" s="233">
        <f t="shared" si="9"/>
        <v>1.9088250283508496E-2</v>
      </c>
      <c r="Y46" s="233">
        <f t="shared" si="9"/>
        <v>1.8735884827706762E-2</v>
      </c>
    </row>
    <row r="47" spans="1:25" ht="12" customHeight="1" x14ac:dyDescent="0.25">
      <c r="A47" s="40" t="str">
        <f>$A$16</f>
        <v>Steam processes</v>
      </c>
      <c r="B47" s="234">
        <f t="shared" ref="B47:Y47" si="10">IF(B16=0,0,B16/B$5)</f>
        <v>0.36695071275824465</v>
      </c>
      <c r="C47" s="234">
        <f t="shared" si="10"/>
        <v>0.35022987727066146</v>
      </c>
      <c r="D47" s="234">
        <f t="shared" si="10"/>
        <v>0.34392572530578469</v>
      </c>
      <c r="E47" s="234">
        <f t="shared" si="10"/>
        <v>0.32884122596791659</v>
      </c>
      <c r="F47" s="234">
        <f t="shared" si="10"/>
        <v>0.33099293395634161</v>
      </c>
      <c r="G47" s="234">
        <f t="shared" si="10"/>
        <v>0.33728283490075534</v>
      </c>
      <c r="H47" s="234">
        <f t="shared" si="10"/>
        <v>0.33510790294916887</v>
      </c>
      <c r="I47" s="234">
        <f t="shared" si="10"/>
        <v>0.3179294615327285</v>
      </c>
      <c r="J47" s="234">
        <f t="shared" si="10"/>
        <v>0.32651310607166395</v>
      </c>
      <c r="K47" s="234">
        <f t="shared" si="10"/>
        <v>0.35717015254549322</v>
      </c>
      <c r="L47" s="234">
        <f t="shared" si="10"/>
        <v>0.38646182356123127</v>
      </c>
      <c r="M47" s="234">
        <f t="shared" si="10"/>
        <v>0.38507891206246547</v>
      </c>
      <c r="N47" s="234">
        <f t="shared" si="10"/>
        <v>0.3770137641735925</v>
      </c>
      <c r="O47" s="234">
        <f t="shared" si="10"/>
        <v>0.38434332746362421</v>
      </c>
      <c r="P47" s="234">
        <f t="shared" si="10"/>
        <v>0.37273719377989867</v>
      </c>
      <c r="Q47" s="234">
        <f t="shared" si="10"/>
        <v>0.3742986206892745</v>
      </c>
      <c r="R47" s="234">
        <f t="shared" si="10"/>
        <v>0.37070687354947829</v>
      </c>
      <c r="S47" s="234">
        <f t="shared" si="10"/>
        <v>0.38040479276950623</v>
      </c>
      <c r="T47" s="234">
        <f t="shared" si="10"/>
        <v>0.38582031435328856</v>
      </c>
      <c r="U47" s="234">
        <f t="shared" si="10"/>
        <v>0.38226288610878495</v>
      </c>
      <c r="V47" s="234">
        <f t="shared" si="10"/>
        <v>0.38589800015919651</v>
      </c>
      <c r="W47" s="234">
        <f t="shared" si="10"/>
        <v>0.37369095975598471</v>
      </c>
      <c r="X47" s="234">
        <f t="shared" si="10"/>
        <v>0.37175013365376497</v>
      </c>
      <c r="Y47" s="234">
        <f t="shared" si="10"/>
        <v>0.36444573117025653</v>
      </c>
    </row>
    <row r="48" spans="1:25" ht="12" customHeight="1" x14ac:dyDescent="0.25">
      <c r="A48" s="41" t="str">
        <f>$A$27</f>
        <v>Other processes</v>
      </c>
      <c r="B48" s="235">
        <f t="shared" ref="B48:Y48" si="11">IF(B27=0,0,B27/B$5)</f>
        <v>0.518980859308531</v>
      </c>
      <c r="C48" s="235">
        <f t="shared" si="11"/>
        <v>0.53500972460929885</v>
      </c>
      <c r="D48" s="235">
        <f t="shared" si="11"/>
        <v>0.54024731426855133</v>
      </c>
      <c r="E48" s="235">
        <f t="shared" si="11"/>
        <v>0.55706888625814321</v>
      </c>
      <c r="F48" s="235">
        <f t="shared" si="11"/>
        <v>0.5620196231137693</v>
      </c>
      <c r="G48" s="235">
        <f t="shared" si="11"/>
        <v>0.5567142078695928</v>
      </c>
      <c r="H48" s="235">
        <f t="shared" si="11"/>
        <v>0.55986710587612354</v>
      </c>
      <c r="I48" s="235">
        <f t="shared" si="11"/>
        <v>0.57708332880559532</v>
      </c>
      <c r="J48" s="235">
        <f t="shared" si="11"/>
        <v>0.56655306505982161</v>
      </c>
      <c r="K48" s="235">
        <f t="shared" si="11"/>
        <v>0.52641789912775461</v>
      </c>
      <c r="L48" s="235">
        <f t="shared" si="11"/>
        <v>0.50052019429078443</v>
      </c>
      <c r="M48" s="235">
        <f t="shared" si="11"/>
        <v>0.50360838795922303</v>
      </c>
      <c r="N48" s="235">
        <f t="shared" si="11"/>
        <v>0.50840662901786771</v>
      </c>
      <c r="O48" s="235">
        <f t="shared" si="11"/>
        <v>0.50514265823500903</v>
      </c>
      <c r="P48" s="235">
        <f t="shared" si="11"/>
        <v>0.52027360336507877</v>
      </c>
      <c r="Q48" s="235">
        <f t="shared" si="11"/>
        <v>0.52220590799472522</v>
      </c>
      <c r="R48" s="235">
        <f t="shared" si="11"/>
        <v>0.52698646938030425</v>
      </c>
      <c r="S48" s="235">
        <f t="shared" si="11"/>
        <v>0.5205777121780133</v>
      </c>
      <c r="T48" s="235">
        <f t="shared" si="11"/>
        <v>0.52456341221869462</v>
      </c>
      <c r="U48" s="235">
        <f t="shared" si="11"/>
        <v>0.52746318383478996</v>
      </c>
      <c r="V48" s="235">
        <f t="shared" si="11"/>
        <v>0.52140755064297395</v>
      </c>
      <c r="W48" s="235">
        <f t="shared" si="11"/>
        <v>0.53104727256975004</v>
      </c>
      <c r="X48" s="235">
        <f t="shared" si="11"/>
        <v>0.53351405518747375</v>
      </c>
      <c r="Y48" s="235">
        <f t="shared" si="11"/>
        <v>0.53637270052794594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CY4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 / useful energy demand"</f>
        <v>IE: Industry Summary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</row>
    <row r="4" spans="1:25" ht="10.15" customHeight="1" x14ac:dyDescent="0.25"/>
    <row r="5" spans="1:25" ht="15" customHeight="1" x14ac:dyDescent="0.25">
      <c r="A5" s="34" t="s">
        <v>90</v>
      </c>
      <c r="B5" s="223">
        <f t="shared" ref="B5:Y5" si="0">SUM(B6:B10,B16,B27)</f>
        <v>1192.0102573056743</v>
      </c>
      <c r="C5" s="223">
        <f t="shared" si="0"/>
        <v>1192.822100362903</v>
      </c>
      <c r="D5" s="223">
        <f t="shared" si="0"/>
        <v>1149.0613323651316</v>
      </c>
      <c r="E5" s="223">
        <f t="shared" si="0"/>
        <v>1174.0420904679177</v>
      </c>
      <c r="F5" s="223">
        <f t="shared" si="0"/>
        <v>1171.4163434727302</v>
      </c>
      <c r="G5" s="223">
        <f t="shared" si="0"/>
        <v>1231.0287296267154</v>
      </c>
      <c r="H5" s="223">
        <f t="shared" si="0"/>
        <v>1234.1960881103475</v>
      </c>
      <c r="I5" s="223">
        <f t="shared" si="0"/>
        <v>1148.8227633937745</v>
      </c>
      <c r="J5" s="223">
        <f t="shared" si="0"/>
        <v>1118.9098462864101</v>
      </c>
      <c r="K5" s="223">
        <f t="shared" si="0"/>
        <v>929.30571773467409</v>
      </c>
      <c r="L5" s="223">
        <f t="shared" si="0"/>
        <v>944.89072552130347</v>
      </c>
      <c r="M5" s="223">
        <f t="shared" si="0"/>
        <v>887.86538348882686</v>
      </c>
      <c r="N5" s="223">
        <f t="shared" si="0"/>
        <v>903.66261822250351</v>
      </c>
      <c r="O5" s="223">
        <f t="shared" si="0"/>
        <v>943.80885028445414</v>
      </c>
      <c r="P5" s="223">
        <f t="shared" si="0"/>
        <v>1023.3503716461644</v>
      </c>
      <c r="Q5" s="223">
        <f t="shared" si="0"/>
        <v>1018.9257385412843</v>
      </c>
      <c r="R5" s="223">
        <f t="shared" si="0"/>
        <v>1066.3748319244032</v>
      </c>
      <c r="S5" s="223">
        <f t="shared" si="0"/>
        <v>1102.9114324916004</v>
      </c>
      <c r="T5" s="223">
        <f t="shared" si="0"/>
        <v>1137.8595611304145</v>
      </c>
      <c r="U5" s="223">
        <f t="shared" si="0"/>
        <v>1126.90065139691</v>
      </c>
      <c r="V5" s="223">
        <f t="shared" si="0"/>
        <v>1163.8938890267609</v>
      </c>
      <c r="W5" s="223">
        <f t="shared" si="0"/>
        <v>1157.232517318655</v>
      </c>
      <c r="X5" s="223">
        <f t="shared" si="0"/>
        <v>1091.0909399476627</v>
      </c>
      <c r="Y5" s="223">
        <f t="shared" si="0"/>
        <v>1082.2954657410444</v>
      </c>
    </row>
    <row r="6" spans="1:25" ht="12" customHeight="1" x14ac:dyDescent="0.25">
      <c r="A6" s="173" t="s">
        <v>91</v>
      </c>
      <c r="B6" s="224">
        <v>14.342238578805752</v>
      </c>
      <c r="C6" s="224">
        <v>14.546283431290108</v>
      </c>
      <c r="D6" s="224">
        <v>14.763431328989366</v>
      </c>
      <c r="E6" s="224">
        <v>15.300307476308895</v>
      </c>
      <c r="F6" s="224">
        <v>14.914907298073807</v>
      </c>
      <c r="G6" s="224">
        <v>15.045325704090459</v>
      </c>
      <c r="H6" s="224">
        <v>15.284936590361422</v>
      </c>
      <c r="I6" s="224">
        <v>14.327405189981921</v>
      </c>
      <c r="J6" s="224">
        <v>13.521029021882104</v>
      </c>
      <c r="K6" s="224">
        <v>11.351553599818807</v>
      </c>
      <c r="L6" s="224">
        <v>10.995956603541376</v>
      </c>
      <c r="M6" s="224">
        <v>10.468611978438364</v>
      </c>
      <c r="N6" s="224">
        <v>10.81964111225852</v>
      </c>
      <c r="O6" s="224">
        <v>10.834993921888582</v>
      </c>
      <c r="P6" s="224">
        <v>11.586063906594458</v>
      </c>
      <c r="Q6" s="224">
        <v>10.624047581921932</v>
      </c>
      <c r="R6" s="224">
        <v>10.994287150227105</v>
      </c>
      <c r="S6" s="224">
        <v>10.966950651217044</v>
      </c>
      <c r="T6" s="224">
        <v>10.229225893289472</v>
      </c>
      <c r="U6" s="224">
        <v>10.04623698249425</v>
      </c>
      <c r="V6" s="224">
        <v>10.550720418523124</v>
      </c>
      <c r="W6" s="224">
        <v>11.008266362730289</v>
      </c>
      <c r="X6" s="224">
        <v>10.5889132980856</v>
      </c>
      <c r="Y6" s="224">
        <v>10.79647248021778</v>
      </c>
    </row>
    <row r="7" spans="1:25" ht="12" customHeight="1" x14ac:dyDescent="0.25">
      <c r="A7" s="173" t="s">
        <v>92</v>
      </c>
      <c r="B7" s="224">
        <v>5.8211563345466217</v>
      </c>
      <c r="C7" s="224">
        <v>5.7497837966945671</v>
      </c>
      <c r="D7" s="224">
        <v>5.4383673385085158</v>
      </c>
      <c r="E7" s="224">
        <v>5.440725489071351</v>
      </c>
      <c r="F7" s="224">
        <v>5.0566757917673657</v>
      </c>
      <c r="G7" s="224">
        <v>5.6384061235011531</v>
      </c>
      <c r="H7" s="224">
        <v>5.5852010966882482</v>
      </c>
      <c r="I7" s="224">
        <v>5.2389846686334298</v>
      </c>
      <c r="J7" s="224">
        <v>5.3517055101206683</v>
      </c>
      <c r="K7" s="224">
        <v>4.7378304654673045</v>
      </c>
      <c r="L7" s="224">
        <v>4.6929949973095288</v>
      </c>
      <c r="M7" s="224">
        <v>4.1419312011293101</v>
      </c>
      <c r="N7" s="224">
        <v>4.5215973788546346</v>
      </c>
      <c r="O7" s="224">
        <v>4.5695635016307738</v>
      </c>
      <c r="P7" s="224">
        <v>4.7069070847320313</v>
      </c>
      <c r="Q7" s="224">
        <v>4.333222028234557</v>
      </c>
      <c r="R7" s="224">
        <v>4.3673450165030365</v>
      </c>
      <c r="S7" s="224">
        <v>4.3242985359054629</v>
      </c>
      <c r="T7" s="224">
        <v>3.92100095042457</v>
      </c>
      <c r="U7" s="224">
        <v>4.0058332899422053</v>
      </c>
      <c r="V7" s="224">
        <v>4.048360554927898</v>
      </c>
      <c r="W7" s="224">
        <v>4.3114733917501837</v>
      </c>
      <c r="X7" s="224">
        <v>3.907213160198828</v>
      </c>
      <c r="Y7" s="224">
        <v>4.310172848877035</v>
      </c>
    </row>
    <row r="8" spans="1:25" ht="12" customHeight="1" x14ac:dyDescent="0.25">
      <c r="A8" s="173" t="s">
        <v>93</v>
      </c>
      <c r="B8" s="224">
        <v>54.723060145318996</v>
      </c>
      <c r="C8" s="224">
        <v>53.143230213230829</v>
      </c>
      <c r="D8" s="224">
        <v>51.495485209615708</v>
      </c>
      <c r="E8" s="224">
        <v>51.719263969312976</v>
      </c>
      <c r="F8" s="224">
        <v>48.795027045028327</v>
      </c>
      <c r="G8" s="224">
        <v>50.902713322481468</v>
      </c>
      <c r="H8" s="224">
        <v>52.702805558615609</v>
      </c>
      <c r="I8" s="224">
        <v>48.303684713753157</v>
      </c>
      <c r="J8" s="224">
        <v>48.496428497766438</v>
      </c>
      <c r="K8" s="224">
        <v>43.478701736134262</v>
      </c>
      <c r="L8" s="224">
        <v>44.44229453409713</v>
      </c>
      <c r="M8" s="224">
        <v>40.156241866174319</v>
      </c>
      <c r="N8" s="224">
        <v>41.342119448863151</v>
      </c>
      <c r="O8" s="224">
        <v>42.816668559455522</v>
      </c>
      <c r="P8" s="224">
        <v>44.21592880111578</v>
      </c>
      <c r="Q8" s="224">
        <v>42.000963869014697</v>
      </c>
      <c r="R8" s="224">
        <v>43.057211883358356</v>
      </c>
      <c r="S8" s="224">
        <v>43.404551288288069</v>
      </c>
      <c r="T8" s="224">
        <v>40.066074734737818</v>
      </c>
      <c r="U8" s="224">
        <v>39.766147251940346</v>
      </c>
      <c r="V8" s="224">
        <v>41.674225435939974</v>
      </c>
      <c r="W8" s="224">
        <v>42.42011257883501</v>
      </c>
      <c r="X8" s="224">
        <v>39.019467369976113</v>
      </c>
      <c r="Y8" s="224">
        <v>40.876804134517236</v>
      </c>
    </row>
    <row r="9" spans="1:25" ht="12" customHeight="1" x14ac:dyDescent="0.25">
      <c r="A9" s="173" t="s">
        <v>94</v>
      </c>
      <c r="B9" s="224">
        <v>39.455332471151074</v>
      </c>
      <c r="C9" s="224">
        <v>39.002407530453368</v>
      </c>
      <c r="D9" s="224">
        <v>37.143873901644575</v>
      </c>
      <c r="E9" s="224">
        <v>36.772637659140536</v>
      </c>
      <c r="F9" s="224">
        <v>33.624792806374536</v>
      </c>
      <c r="G9" s="224">
        <v>36.841633179616679</v>
      </c>
      <c r="H9" s="224">
        <v>35.988078520238226</v>
      </c>
      <c r="I9" s="224">
        <v>33.80356954068457</v>
      </c>
      <c r="J9" s="224">
        <v>34.010664386056241</v>
      </c>
      <c r="K9" s="224">
        <v>32.218140805905925</v>
      </c>
      <c r="L9" s="224">
        <v>32.143079302945729</v>
      </c>
      <c r="M9" s="224">
        <v>28.403490776010393</v>
      </c>
      <c r="N9" s="224">
        <v>30.843082305810224</v>
      </c>
      <c r="O9" s="224">
        <v>30.878522369296757</v>
      </c>
      <c r="P9" s="224">
        <v>31.863656838751165</v>
      </c>
      <c r="Q9" s="224">
        <v>29.874508513982011</v>
      </c>
      <c r="R9" s="224">
        <v>30.244076303362093</v>
      </c>
      <c r="S9" s="224">
        <v>30.399734181676955</v>
      </c>
      <c r="T9" s="224">
        <v>27.032960508746136</v>
      </c>
      <c r="U9" s="224">
        <v>27.288698804187892</v>
      </c>
      <c r="V9" s="224">
        <v>28.167939884103184</v>
      </c>
      <c r="W9" s="224">
        <v>29.891627822060077</v>
      </c>
      <c r="X9" s="224">
        <v>26.698204749619777</v>
      </c>
      <c r="Y9" s="224">
        <v>28.871140840815301</v>
      </c>
    </row>
    <row r="10" spans="1:25" ht="12" customHeight="1" x14ac:dyDescent="0.25">
      <c r="A10" s="36" t="s">
        <v>95</v>
      </c>
      <c r="B10" s="225">
        <f t="shared" ref="B10:Y10" si="1">SUM(B11:B15)</f>
        <v>44.48511674903606</v>
      </c>
      <c r="C10" s="225">
        <f t="shared" si="1"/>
        <v>44.855209337790264</v>
      </c>
      <c r="D10" s="225">
        <f t="shared" si="1"/>
        <v>41.966125327746269</v>
      </c>
      <c r="E10" s="225">
        <f t="shared" si="1"/>
        <v>41.383826978358584</v>
      </c>
      <c r="F10" s="225">
        <f t="shared" si="1"/>
        <v>39.033905257288438</v>
      </c>
      <c r="G10" s="225">
        <f t="shared" si="1"/>
        <v>36.893151770401147</v>
      </c>
      <c r="H10" s="225">
        <f t="shared" si="1"/>
        <v>36.101037105472749</v>
      </c>
      <c r="I10" s="225">
        <f t="shared" si="1"/>
        <v>32.019755143106011</v>
      </c>
      <c r="J10" s="225">
        <f t="shared" si="1"/>
        <v>30.761911414451092</v>
      </c>
      <c r="K10" s="225">
        <f t="shared" si="1"/>
        <v>27.169894919362211</v>
      </c>
      <c r="L10" s="225">
        <f t="shared" si="1"/>
        <v>26.403080990168963</v>
      </c>
      <c r="M10" s="225">
        <f t="shared" si="1"/>
        <v>25.405308239378321</v>
      </c>
      <c r="N10" s="225">
        <f t="shared" si="1"/>
        <v>25.539645195632922</v>
      </c>
      <c r="O10" s="225">
        <f t="shared" si="1"/>
        <v>25.286217097763689</v>
      </c>
      <c r="P10" s="225">
        <f t="shared" si="1"/>
        <v>26.870043160769875</v>
      </c>
      <c r="Q10" s="225">
        <f t="shared" si="1"/>
        <v>25.041158614470447</v>
      </c>
      <c r="R10" s="225">
        <f t="shared" si="1"/>
        <v>27.206859958191007</v>
      </c>
      <c r="S10" s="225">
        <f t="shared" si="1"/>
        <v>27.446009608476075</v>
      </c>
      <c r="T10" s="225">
        <f t="shared" si="1"/>
        <v>30.196517191484865</v>
      </c>
      <c r="U10" s="225">
        <f t="shared" si="1"/>
        <v>28.045839057540569</v>
      </c>
      <c r="V10" s="225">
        <f t="shared" si="1"/>
        <v>34.600714227760342</v>
      </c>
      <c r="W10" s="225">
        <f t="shared" si="1"/>
        <v>32.10297104442941</v>
      </c>
      <c r="X10" s="225">
        <f t="shared" si="1"/>
        <v>32.583025451547826</v>
      </c>
      <c r="Y10" s="225">
        <f t="shared" si="1"/>
        <v>31.860165016619412</v>
      </c>
    </row>
    <row r="11" spans="1:25" ht="12" customHeight="1" x14ac:dyDescent="0.25">
      <c r="A11" s="37" t="s">
        <v>82</v>
      </c>
      <c r="B11" s="226">
        <v>5.1204379309196444</v>
      </c>
      <c r="C11" s="226">
        <v>4.6497926960542761</v>
      </c>
      <c r="D11" s="226">
        <v>3.849710069356739</v>
      </c>
      <c r="E11" s="226">
        <v>3.3598092151887355</v>
      </c>
      <c r="F11" s="226">
        <v>2.5449670314038806</v>
      </c>
      <c r="G11" s="226">
        <v>2.2779516484664994</v>
      </c>
      <c r="H11" s="226">
        <v>1.7363014596913471</v>
      </c>
      <c r="I11" s="226">
        <v>1.2013411747111769</v>
      </c>
      <c r="J11" s="226">
        <v>1.7577068532154752</v>
      </c>
      <c r="K11" s="226">
        <v>1.5600720909700483</v>
      </c>
      <c r="L11" s="226">
        <v>1.2643785668748804</v>
      </c>
      <c r="M11" s="226">
        <v>1.0077121993057263</v>
      </c>
      <c r="N11" s="226">
        <v>1.1034338890621849</v>
      </c>
      <c r="O11" s="226">
        <v>1.0116848636386948</v>
      </c>
      <c r="P11" s="226">
        <v>1.3094418454621752</v>
      </c>
      <c r="Q11" s="226">
        <v>1.2088335140468192</v>
      </c>
      <c r="R11" s="226">
        <v>0.94010545609530183</v>
      </c>
      <c r="S11" s="226">
        <v>0.97748506576923466</v>
      </c>
      <c r="T11" s="226">
        <v>1.2246431498423789</v>
      </c>
      <c r="U11" s="226">
        <v>0.96166062483329995</v>
      </c>
      <c r="V11" s="226">
        <v>2.1997087435794862</v>
      </c>
      <c r="W11" s="226">
        <v>1.2607972164693717</v>
      </c>
      <c r="X11" s="226">
        <v>1.3459948053414823</v>
      </c>
      <c r="Y11" s="226">
        <v>1.4056357533301989</v>
      </c>
    </row>
    <row r="12" spans="1:25" ht="12" customHeight="1" x14ac:dyDescent="0.25">
      <c r="A12" s="37" t="s">
        <v>73</v>
      </c>
      <c r="B12" s="226">
        <v>20.662522512922692</v>
      </c>
      <c r="C12" s="226">
        <v>21.419555672666959</v>
      </c>
      <c r="D12" s="226">
        <v>17.284897301698393</v>
      </c>
      <c r="E12" s="226">
        <v>15.884851391969404</v>
      </c>
      <c r="F12" s="226">
        <v>15.295274290761215</v>
      </c>
      <c r="G12" s="226">
        <v>12.18992083637267</v>
      </c>
      <c r="H12" s="226">
        <v>9.9460667767923283</v>
      </c>
      <c r="I12" s="226">
        <v>8.9121351243332594</v>
      </c>
      <c r="J12" s="226">
        <v>8.6901333340903157</v>
      </c>
      <c r="K12" s="226">
        <v>8.9509200603062418</v>
      </c>
      <c r="L12" s="226">
        <v>8.4677821204711154</v>
      </c>
      <c r="M12" s="226">
        <v>10.183880261869739</v>
      </c>
      <c r="N12" s="226">
        <v>9.8244276678056419</v>
      </c>
      <c r="O12" s="226">
        <v>8.6938092732436871</v>
      </c>
      <c r="P12" s="226">
        <v>9.6723609560275978</v>
      </c>
      <c r="Q12" s="226">
        <v>9.5152025944138039</v>
      </c>
      <c r="R12" s="226">
        <v>10.985339933961633</v>
      </c>
      <c r="S12" s="226">
        <v>12.020754323617064</v>
      </c>
      <c r="T12" s="226">
        <v>16.514710398798705</v>
      </c>
      <c r="U12" s="226">
        <v>14.056390564360669</v>
      </c>
      <c r="V12" s="226">
        <v>17.981693336791302</v>
      </c>
      <c r="W12" s="226">
        <v>16.120049239165954</v>
      </c>
      <c r="X12" s="226">
        <v>16.404554782218451</v>
      </c>
      <c r="Y12" s="226">
        <v>15.112910980018192</v>
      </c>
    </row>
    <row r="13" spans="1:2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</row>
    <row r="14" spans="1:2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</row>
    <row r="15" spans="1:25" ht="12" customHeight="1" x14ac:dyDescent="0.25">
      <c r="A15" s="38" t="s">
        <v>40</v>
      </c>
      <c r="B15" s="227">
        <v>18.702156305193725</v>
      </c>
      <c r="C15" s="227">
        <v>18.785860969069027</v>
      </c>
      <c r="D15" s="227">
        <v>20.83151795669114</v>
      </c>
      <c r="E15" s="227">
        <v>22.139166371200446</v>
      </c>
      <c r="F15" s="227">
        <v>21.19366393512334</v>
      </c>
      <c r="G15" s="227">
        <v>22.425279285561977</v>
      </c>
      <c r="H15" s="227">
        <v>24.418668868989073</v>
      </c>
      <c r="I15" s="227">
        <v>21.906278844061575</v>
      </c>
      <c r="J15" s="227">
        <v>20.314071227145298</v>
      </c>
      <c r="K15" s="227">
        <v>16.65890276808592</v>
      </c>
      <c r="L15" s="227">
        <v>16.670920302822967</v>
      </c>
      <c r="M15" s="227">
        <v>14.213715778202859</v>
      </c>
      <c r="N15" s="227">
        <v>14.611783638765095</v>
      </c>
      <c r="O15" s="227">
        <v>15.580722960881307</v>
      </c>
      <c r="P15" s="227">
        <v>15.888240359280102</v>
      </c>
      <c r="Q15" s="227">
        <v>14.317122506009822</v>
      </c>
      <c r="R15" s="227">
        <v>15.281414568134073</v>
      </c>
      <c r="S15" s="227">
        <v>14.447770219089776</v>
      </c>
      <c r="T15" s="227">
        <v>12.457163642843781</v>
      </c>
      <c r="U15" s="227">
        <v>13.0277878683466</v>
      </c>
      <c r="V15" s="227">
        <v>14.419312147389554</v>
      </c>
      <c r="W15" s="227">
        <v>14.722124588794083</v>
      </c>
      <c r="X15" s="227">
        <v>14.832475863987893</v>
      </c>
      <c r="Y15" s="227">
        <v>15.34161828327102</v>
      </c>
    </row>
    <row r="16" spans="1:25" ht="12" customHeight="1" x14ac:dyDescent="0.25">
      <c r="A16" s="39" t="s">
        <v>97</v>
      </c>
      <c r="B16" s="228">
        <f t="shared" ref="B16:Y16" si="2">SUM(B17:B26)</f>
        <v>438.0896783017879</v>
      </c>
      <c r="C16" s="228">
        <f t="shared" si="2"/>
        <v>416.81846987201209</v>
      </c>
      <c r="D16" s="228">
        <f t="shared" si="2"/>
        <v>391.93936537985837</v>
      </c>
      <c r="E16" s="228">
        <f t="shared" si="2"/>
        <v>381.68080015826683</v>
      </c>
      <c r="F16" s="228">
        <f t="shared" si="2"/>
        <v>382.2132528269621</v>
      </c>
      <c r="G16" s="228">
        <f t="shared" si="2"/>
        <v>409.93793201043229</v>
      </c>
      <c r="H16" s="228">
        <f t="shared" si="2"/>
        <v>409.62608201998478</v>
      </c>
      <c r="I16" s="228">
        <f t="shared" si="2"/>
        <v>362.20111112528843</v>
      </c>
      <c r="J16" s="228">
        <f t="shared" si="2"/>
        <v>365.30704131122798</v>
      </c>
      <c r="K16" s="228">
        <f t="shared" si="2"/>
        <v>330.50764747690562</v>
      </c>
      <c r="L16" s="228">
        <f t="shared" si="2"/>
        <v>365.7290442127088</v>
      </c>
      <c r="M16" s="228">
        <f t="shared" si="2"/>
        <v>345.26122185815865</v>
      </c>
      <c r="N16" s="228">
        <f t="shared" si="2"/>
        <v>348.06719962202357</v>
      </c>
      <c r="O16" s="228">
        <f t="shared" si="2"/>
        <v>367.50322215133787</v>
      </c>
      <c r="P16" s="228">
        <f t="shared" si="2"/>
        <v>385.34465249133848</v>
      </c>
      <c r="Q16" s="228">
        <f t="shared" si="2"/>
        <v>382.93698799521621</v>
      </c>
      <c r="R16" s="228">
        <f t="shared" si="2"/>
        <v>397.28855120146164</v>
      </c>
      <c r="S16" s="228">
        <f t="shared" si="2"/>
        <v>421.09414290111943</v>
      </c>
      <c r="T16" s="228">
        <f t="shared" si="2"/>
        <v>440.56946227205992</v>
      </c>
      <c r="U16" s="228">
        <f t="shared" si="2"/>
        <v>432.4362729264551</v>
      </c>
      <c r="V16" s="228">
        <f t="shared" si="2"/>
        <v>449.4063971689651</v>
      </c>
      <c r="W16" s="228">
        <f t="shared" si="2"/>
        <v>434.52830770029755</v>
      </c>
      <c r="X16" s="228">
        <f t="shared" si="2"/>
        <v>403.75593608768946</v>
      </c>
      <c r="Y16" s="228">
        <f t="shared" si="2"/>
        <v>392.73853342874042</v>
      </c>
    </row>
    <row r="17" spans="1:25" ht="12" customHeight="1" x14ac:dyDescent="0.25">
      <c r="A17" s="46" t="s">
        <v>28</v>
      </c>
      <c r="B17" s="229">
        <v>14.333825431229521</v>
      </c>
      <c r="C17" s="229">
        <v>11.455926578931948</v>
      </c>
      <c r="D17" s="229">
        <v>9.2814385121903626</v>
      </c>
      <c r="E17" s="229">
        <v>14.413973739553017</v>
      </c>
      <c r="F17" s="229">
        <v>13.4848596488303</v>
      </c>
      <c r="G17" s="229">
        <v>19.237783287055951</v>
      </c>
      <c r="H17" s="229">
        <v>10.20430118979893</v>
      </c>
      <c r="I17" s="229">
        <v>9.5125024423161371</v>
      </c>
      <c r="J17" s="229">
        <v>8.6702689147726026</v>
      </c>
      <c r="K17" s="229">
        <v>7.2066602052199524</v>
      </c>
      <c r="L17" s="229">
        <v>7.7179927006745102</v>
      </c>
      <c r="M17" s="229">
        <v>7.4854914592508672</v>
      </c>
      <c r="N17" s="229">
        <v>7.2047074970648932</v>
      </c>
      <c r="O17" s="229">
        <v>7.4401683497059006</v>
      </c>
      <c r="P17" s="229">
        <v>7.6542615052548406</v>
      </c>
      <c r="Q17" s="229">
        <v>8.0430525707884382</v>
      </c>
      <c r="R17" s="229">
        <v>7.6222516825705977</v>
      </c>
      <c r="S17" s="229">
        <v>7.8214391290004963</v>
      </c>
      <c r="T17" s="229">
        <v>6.7317901128786586</v>
      </c>
      <c r="U17" s="229">
        <v>0.6705820885701248</v>
      </c>
      <c r="V17" s="229">
        <v>0.62690302702154077</v>
      </c>
      <c r="W17" s="229">
        <v>0.73013269389831525</v>
      </c>
      <c r="X17" s="229">
        <v>0.56550340145709166</v>
      </c>
      <c r="Y17" s="229">
        <v>0.40058569751101725</v>
      </c>
    </row>
    <row r="18" spans="1:2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</row>
    <row r="19" spans="1:25" ht="12" customHeight="1" x14ac:dyDescent="0.25">
      <c r="A19" s="46" t="s">
        <v>31</v>
      </c>
      <c r="B19" s="229">
        <v>15.208632359559134</v>
      </c>
      <c r="C19" s="229">
        <v>15.995114668597649</v>
      </c>
      <c r="D19" s="229">
        <v>15.005244223867987</v>
      </c>
      <c r="E19" s="229">
        <v>13.348032482372526</v>
      </c>
      <c r="F19" s="229">
        <v>11.945053159728509</v>
      </c>
      <c r="G19" s="229">
        <v>13.323055969423233</v>
      </c>
      <c r="H19" s="229">
        <v>13.28078283636947</v>
      </c>
      <c r="I19" s="229">
        <v>9.775417891442908</v>
      </c>
      <c r="J19" s="229">
        <v>10.368741086270608</v>
      </c>
      <c r="K19" s="229">
        <v>8.4178507493715262</v>
      </c>
      <c r="L19" s="229">
        <v>12.360762493302881</v>
      </c>
      <c r="M19" s="229">
        <v>11.690729815884191</v>
      </c>
      <c r="N19" s="229">
        <v>10.735710385925362</v>
      </c>
      <c r="O19" s="229">
        <v>15.067405644040759</v>
      </c>
      <c r="P19" s="229">
        <v>15.186707692744845</v>
      </c>
      <c r="Q19" s="229">
        <v>14.970186226830284</v>
      </c>
      <c r="R19" s="229">
        <v>18.213251398261978</v>
      </c>
      <c r="S19" s="229">
        <v>19.116046091488219</v>
      </c>
      <c r="T19" s="229">
        <v>19.919461340668022</v>
      </c>
      <c r="U19" s="229">
        <v>20.833860127127711</v>
      </c>
      <c r="V19" s="229">
        <v>21.254865482852608</v>
      </c>
      <c r="W19" s="229">
        <v>23.16877622261789</v>
      </c>
      <c r="X19" s="229">
        <v>24.455810495635145</v>
      </c>
      <c r="Y19" s="229">
        <v>30.642633999571824</v>
      </c>
    </row>
    <row r="20" spans="1:25" ht="12" customHeight="1" x14ac:dyDescent="0.25">
      <c r="A20" s="46" t="s">
        <v>82</v>
      </c>
      <c r="B20" s="229">
        <v>29.956952556556395</v>
      </c>
      <c r="C20" s="229">
        <v>27.856053354634952</v>
      </c>
      <c r="D20" s="229">
        <v>27.456755173948835</v>
      </c>
      <c r="E20" s="229">
        <v>25.459540670784911</v>
      </c>
      <c r="F20" s="229">
        <v>19.865268778578088</v>
      </c>
      <c r="G20" s="229">
        <v>18.302459644769517</v>
      </c>
      <c r="H20" s="229">
        <v>16.260712212551756</v>
      </c>
      <c r="I20" s="229">
        <v>13.757779477912203</v>
      </c>
      <c r="J20" s="229">
        <v>21.437381532643251</v>
      </c>
      <c r="K20" s="229">
        <v>17.143725457947561</v>
      </c>
      <c r="L20" s="229">
        <v>16.347948526645578</v>
      </c>
      <c r="M20" s="229">
        <v>11.954988464895681</v>
      </c>
      <c r="N20" s="229">
        <v>14.038792959842377</v>
      </c>
      <c r="O20" s="229">
        <v>14.515272406850009</v>
      </c>
      <c r="P20" s="229">
        <v>16.023854832868178</v>
      </c>
      <c r="Q20" s="229">
        <v>13.982584052540695</v>
      </c>
      <c r="R20" s="229">
        <v>10.657902008988104</v>
      </c>
      <c r="S20" s="229">
        <v>10.49015394432447</v>
      </c>
      <c r="T20" s="229">
        <v>11.283370780656467</v>
      </c>
      <c r="U20" s="229">
        <v>9.1432203754399861</v>
      </c>
      <c r="V20" s="229">
        <v>14.2863637996394</v>
      </c>
      <c r="W20" s="229">
        <v>9.7684513126824317</v>
      </c>
      <c r="X20" s="229">
        <v>10.447341821931582</v>
      </c>
      <c r="Y20" s="229">
        <v>12.159514743881374</v>
      </c>
    </row>
    <row r="21" spans="1:25" ht="12" customHeight="1" x14ac:dyDescent="0.25">
      <c r="A21" s="46" t="s">
        <v>32</v>
      </c>
      <c r="B21" s="229">
        <v>179.69020844626073</v>
      </c>
      <c r="C21" s="229">
        <v>152.0973584360062</v>
      </c>
      <c r="D21" s="229">
        <v>137.53250313307285</v>
      </c>
      <c r="E21" s="229">
        <v>125.85141376093081</v>
      </c>
      <c r="F21" s="229">
        <v>124.05842221068035</v>
      </c>
      <c r="G21" s="229">
        <v>130.3421997874261</v>
      </c>
      <c r="H21" s="229">
        <v>131.76721154548918</v>
      </c>
      <c r="I21" s="229">
        <v>94.833536816546626</v>
      </c>
      <c r="J21" s="229">
        <v>88.231551756717636</v>
      </c>
      <c r="K21" s="229">
        <v>63.042071947592973</v>
      </c>
      <c r="L21" s="229">
        <v>84.999813559518699</v>
      </c>
      <c r="M21" s="229">
        <v>46.707871626158784</v>
      </c>
      <c r="N21" s="229">
        <v>30.134556229323241</v>
      </c>
      <c r="O21" s="229">
        <v>38.916401801904229</v>
      </c>
      <c r="P21" s="229">
        <v>21.338824407194043</v>
      </c>
      <c r="Q21" s="229">
        <v>11.881572812954294</v>
      </c>
      <c r="R21" s="229">
        <v>8.5615047827153177</v>
      </c>
      <c r="S21" s="229">
        <v>9.749713836097806</v>
      </c>
      <c r="T21" s="229">
        <v>9.6022054226390257</v>
      </c>
      <c r="U21" s="229">
        <v>9.2467732348084439</v>
      </c>
      <c r="V21" s="229">
        <v>9.0341899092495446</v>
      </c>
      <c r="W21" s="229">
        <v>6.7378481954700051</v>
      </c>
      <c r="X21" s="229">
        <v>6.6148504734707121</v>
      </c>
      <c r="Y21" s="229">
        <v>5.0679529212513827</v>
      </c>
    </row>
    <row r="22" spans="1:25" ht="12" customHeight="1" x14ac:dyDescent="0.25">
      <c r="A22" s="46" t="s">
        <v>33</v>
      </c>
      <c r="B22" s="229">
        <v>22.8690376035686</v>
      </c>
      <c r="C22" s="229">
        <v>23.948643584157089</v>
      </c>
      <c r="D22" s="229">
        <v>21.843032356938572</v>
      </c>
      <c r="E22" s="229">
        <v>21.10930002561053</v>
      </c>
      <c r="F22" s="229">
        <v>19.745418757773926</v>
      </c>
      <c r="G22" s="229">
        <v>18.209563216649034</v>
      </c>
      <c r="H22" s="229">
        <v>14.620024153131645</v>
      </c>
      <c r="I22" s="229">
        <v>21.065128902931477</v>
      </c>
      <c r="J22" s="229">
        <v>19.084504159341837</v>
      </c>
      <c r="K22" s="229">
        <v>12.438126272519414</v>
      </c>
      <c r="L22" s="229">
        <v>13.187122415286526</v>
      </c>
      <c r="M22" s="229">
        <v>12.814151859097965</v>
      </c>
      <c r="N22" s="229">
        <v>13.902333030733914</v>
      </c>
      <c r="O22" s="229">
        <v>13.753589872579862</v>
      </c>
      <c r="P22" s="229">
        <v>13.607179309691695</v>
      </c>
      <c r="Q22" s="229">
        <v>11.211920763526365</v>
      </c>
      <c r="R22" s="229">
        <v>10.207427824713305</v>
      </c>
      <c r="S22" s="229">
        <v>10.596194729631632</v>
      </c>
      <c r="T22" s="229">
        <v>10.234151344064125</v>
      </c>
      <c r="U22" s="229">
        <v>9.7331039624609517</v>
      </c>
      <c r="V22" s="229">
        <v>6.8856389292405025</v>
      </c>
      <c r="W22" s="229">
        <v>8.152526209049336</v>
      </c>
      <c r="X22" s="229">
        <v>3.483981101829897</v>
      </c>
      <c r="Y22" s="229">
        <v>3.4433661433887872</v>
      </c>
    </row>
    <row r="23" spans="1:25" ht="12" customHeight="1" x14ac:dyDescent="0.25">
      <c r="A23" s="46" t="s">
        <v>73</v>
      </c>
      <c r="B23" s="229">
        <v>136.11239772922065</v>
      </c>
      <c r="C23" s="229">
        <v>140.14483138739186</v>
      </c>
      <c r="D23" s="229">
        <v>135.49985011749152</v>
      </c>
      <c r="E23" s="229">
        <v>138.52998094138238</v>
      </c>
      <c r="F23" s="229">
        <v>141.78460519400144</v>
      </c>
      <c r="G23" s="229">
        <v>144.38706801569791</v>
      </c>
      <c r="H23" s="229">
        <v>156.14562237785893</v>
      </c>
      <c r="I23" s="229">
        <v>150.60024239701912</v>
      </c>
      <c r="J23" s="229">
        <v>164.20855513212541</v>
      </c>
      <c r="K23" s="229">
        <v>171.57646668382128</v>
      </c>
      <c r="L23" s="229">
        <v>174.24612700653304</v>
      </c>
      <c r="M23" s="229">
        <v>203.852104665854</v>
      </c>
      <c r="N23" s="229">
        <v>226.20603584109833</v>
      </c>
      <c r="O23" s="229">
        <v>229.82440668983708</v>
      </c>
      <c r="P23" s="229">
        <v>252.42117024316727</v>
      </c>
      <c r="Q23" s="229">
        <v>262.83075825168152</v>
      </c>
      <c r="R23" s="229">
        <v>286.01904795428368</v>
      </c>
      <c r="S23" s="229">
        <v>300.97977504318487</v>
      </c>
      <c r="T23" s="229">
        <v>318.5343966927017</v>
      </c>
      <c r="U23" s="229">
        <v>321.45520239803813</v>
      </c>
      <c r="V23" s="229">
        <v>339.25722704787336</v>
      </c>
      <c r="W23" s="229">
        <v>333.65602489658914</v>
      </c>
      <c r="X23" s="229">
        <v>306.91965638852332</v>
      </c>
      <c r="Y23" s="229">
        <v>295.10886775440815</v>
      </c>
    </row>
    <row r="24" spans="1:2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</row>
    <row r="25" spans="1:25" ht="12" customHeight="1" x14ac:dyDescent="0.25">
      <c r="A25" s="46" t="s">
        <v>38</v>
      </c>
      <c r="B25" s="229">
        <v>39.918624175392893</v>
      </c>
      <c r="C25" s="229">
        <v>45.320541862292416</v>
      </c>
      <c r="D25" s="229">
        <v>45.320541862348222</v>
      </c>
      <c r="E25" s="229">
        <v>42.968558537632731</v>
      </c>
      <c r="F25" s="229">
        <v>51.329625077369499</v>
      </c>
      <c r="G25" s="229">
        <v>66.135802089410561</v>
      </c>
      <c r="H25" s="229">
        <v>67.347427704784863</v>
      </c>
      <c r="I25" s="229">
        <v>62.656503197119918</v>
      </c>
      <c r="J25" s="229">
        <v>53.306038729356601</v>
      </c>
      <c r="K25" s="229">
        <v>50.682746160432863</v>
      </c>
      <c r="L25" s="229">
        <v>56.869277510747537</v>
      </c>
      <c r="M25" s="229">
        <v>50.755883967017162</v>
      </c>
      <c r="N25" s="229">
        <v>45.845063678035451</v>
      </c>
      <c r="O25" s="229">
        <v>47.985977386419997</v>
      </c>
      <c r="P25" s="229">
        <v>59.112654500417676</v>
      </c>
      <c r="Q25" s="229">
        <v>60.016913316894616</v>
      </c>
      <c r="R25" s="229">
        <v>56.007165549928686</v>
      </c>
      <c r="S25" s="229">
        <v>62.340820127391879</v>
      </c>
      <c r="T25" s="229">
        <v>64.264086578451952</v>
      </c>
      <c r="U25" s="229">
        <v>61.353530740009802</v>
      </c>
      <c r="V25" s="229">
        <v>58.0612089730881</v>
      </c>
      <c r="W25" s="229">
        <v>52.31454816999041</v>
      </c>
      <c r="X25" s="229">
        <v>51.268792404841676</v>
      </c>
      <c r="Y25" s="229">
        <v>45.915612168727861</v>
      </c>
    </row>
    <row r="26" spans="1:2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</row>
    <row r="27" spans="1:25" ht="12" customHeight="1" x14ac:dyDescent="0.25">
      <c r="A27" s="39" t="s">
        <v>98</v>
      </c>
      <c r="B27" s="228">
        <f t="shared" ref="B27:Y27" si="3">SUM(B28:B37)</f>
        <v>595.09367472502788</v>
      </c>
      <c r="C27" s="228">
        <f t="shared" si="3"/>
        <v>618.70671618143183</v>
      </c>
      <c r="D27" s="228">
        <f t="shared" si="3"/>
        <v>606.31468387876885</v>
      </c>
      <c r="E27" s="228">
        <f t="shared" si="3"/>
        <v>641.74452873745838</v>
      </c>
      <c r="F27" s="228">
        <f t="shared" si="3"/>
        <v>647.7777824472355</v>
      </c>
      <c r="G27" s="228">
        <f t="shared" si="3"/>
        <v>675.76956751619218</v>
      </c>
      <c r="H27" s="228">
        <f t="shared" si="3"/>
        <v>678.90794721898646</v>
      </c>
      <c r="I27" s="228">
        <f t="shared" si="3"/>
        <v>652.9282530123271</v>
      </c>
      <c r="J27" s="228">
        <f t="shared" si="3"/>
        <v>621.46106614490554</v>
      </c>
      <c r="K27" s="228">
        <f t="shared" si="3"/>
        <v>479.84194873108004</v>
      </c>
      <c r="L27" s="228">
        <f t="shared" si="3"/>
        <v>460.48427488053187</v>
      </c>
      <c r="M27" s="228">
        <f t="shared" si="3"/>
        <v>434.02857756953745</v>
      </c>
      <c r="N27" s="228">
        <f t="shared" si="3"/>
        <v>442.52933315906046</v>
      </c>
      <c r="O27" s="228">
        <f t="shared" si="3"/>
        <v>461.91966268308096</v>
      </c>
      <c r="P27" s="228">
        <f t="shared" si="3"/>
        <v>518.76311936286254</v>
      </c>
      <c r="Q27" s="228">
        <f t="shared" si="3"/>
        <v>524.11484993844442</v>
      </c>
      <c r="R27" s="228">
        <f t="shared" si="3"/>
        <v>553.2165004113001</v>
      </c>
      <c r="S27" s="228">
        <f t="shared" si="3"/>
        <v>565.27574532491735</v>
      </c>
      <c r="T27" s="228">
        <f t="shared" si="3"/>
        <v>585.84431957967172</v>
      </c>
      <c r="U27" s="228">
        <f t="shared" si="3"/>
        <v>585.31162308434966</v>
      </c>
      <c r="V27" s="228">
        <f t="shared" si="3"/>
        <v>595.44553133654131</v>
      </c>
      <c r="W27" s="228">
        <f t="shared" si="3"/>
        <v>602.9697584185526</v>
      </c>
      <c r="X27" s="228">
        <f t="shared" si="3"/>
        <v>574.53817983054523</v>
      </c>
      <c r="Y27" s="228">
        <f t="shared" si="3"/>
        <v>572.84217699125713</v>
      </c>
    </row>
    <row r="28" spans="1:25" ht="12" customHeight="1" x14ac:dyDescent="0.25">
      <c r="A28" s="18" t="s">
        <v>28</v>
      </c>
      <c r="B28" s="230">
        <v>35.191231704344894</v>
      </c>
      <c r="C28" s="230">
        <v>46.90390123316935</v>
      </c>
      <c r="D28" s="230">
        <v>47.17547425514659</v>
      </c>
      <c r="E28" s="230">
        <v>68.514876433800538</v>
      </c>
      <c r="F28" s="230">
        <v>81.553451510657723</v>
      </c>
      <c r="G28" s="230">
        <v>82.110670901525808</v>
      </c>
      <c r="H28" s="230">
        <v>78.502340585150876</v>
      </c>
      <c r="I28" s="230">
        <v>79.151929819041314</v>
      </c>
      <c r="J28" s="230">
        <v>70.359583316752463</v>
      </c>
      <c r="K28" s="230">
        <v>48.408117847019192</v>
      </c>
      <c r="L28" s="230">
        <v>53.122987292150235</v>
      </c>
      <c r="M28" s="230">
        <v>45.461480148110937</v>
      </c>
      <c r="N28" s="230">
        <v>35.98008945968197</v>
      </c>
      <c r="O28" s="230">
        <v>30.335431940014935</v>
      </c>
      <c r="P28" s="230">
        <v>42.924501418461837</v>
      </c>
      <c r="Q28" s="230">
        <v>43.064839731326366</v>
      </c>
      <c r="R28" s="230">
        <v>44.825169484238046</v>
      </c>
      <c r="S28" s="230">
        <v>41.628152878565309</v>
      </c>
      <c r="T28" s="230">
        <v>44.84228170239831</v>
      </c>
      <c r="U28" s="230">
        <v>40.309429426483064</v>
      </c>
      <c r="V28" s="230">
        <v>38.698399001677956</v>
      </c>
      <c r="W28" s="230">
        <v>44.834914458703082</v>
      </c>
      <c r="X28" s="230">
        <v>35.431592039347244</v>
      </c>
      <c r="Y28" s="230">
        <v>26.31941531779264</v>
      </c>
    </row>
    <row r="29" spans="1:25" ht="12" customHeight="1" x14ac:dyDescent="0.25">
      <c r="A29" s="18" t="s">
        <v>42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</row>
    <row r="30" spans="1:25" ht="12" customHeight="1" x14ac:dyDescent="0.25">
      <c r="A30" s="18" t="s">
        <v>31</v>
      </c>
      <c r="B30" s="230">
        <v>10.129470784001613</v>
      </c>
      <c r="C30" s="230">
        <v>8.5442264700852117</v>
      </c>
      <c r="D30" s="230">
        <v>8.551916540731245</v>
      </c>
      <c r="E30" s="230">
        <v>9.7969566668949355</v>
      </c>
      <c r="F30" s="230">
        <v>11.5363969870712</v>
      </c>
      <c r="G30" s="230">
        <v>10.779136789593432</v>
      </c>
      <c r="H30" s="230">
        <v>9.8274654513566837</v>
      </c>
      <c r="I30" s="230">
        <v>10.517926895460104</v>
      </c>
      <c r="J30" s="230">
        <v>9.8072412420176516</v>
      </c>
      <c r="K30" s="230">
        <v>4.3295904890586616</v>
      </c>
      <c r="L30" s="230">
        <v>5.083348612971494</v>
      </c>
      <c r="M30" s="230">
        <v>4.6757204571079329</v>
      </c>
      <c r="N30" s="230">
        <v>4.7098754334398212</v>
      </c>
      <c r="O30" s="230">
        <v>6.1229732116339717</v>
      </c>
      <c r="P30" s="230">
        <v>6.5741944092739617</v>
      </c>
      <c r="Q30" s="230">
        <v>5.4640623365092731</v>
      </c>
      <c r="R30" s="230">
        <v>6.8026989218338576</v>
      </c>
      <c r="S30" s="230">
        <v>6.789115189216111</v>
      </c>
      <c r="T30" s="230">
        <v>7.8435768185117691</v>
      </c>
      <c r="U30" s="230">
        <v>7.8543675312455434</v>
      </c>
      <c r="V30" s="230">
        <v>8.1647790738494734</v>
      </c>
      <c r="W30" s="230">
        <v>8.1597966003341416</v>
      </c>
      <c r="X30" s="230">
        <v>8.5378096399771159</v>
      </c>
      <c r="Y30" s="230">
        <v>10.715821216543473</v>
      </c>
    </row>
    <row r="31" spans="1:25" ht="12" customHeight="1" x14ac:dyDescent="0.25">
      <c r="A31" s="18" t="s">
        <v>82</v>
      </c>
      <c r="B31" s="230">
        <v>42.356429756470817</v>
      </c>
      <c r="C31" s="230">
        <v>43.352865156591783</v>
      </c>
      <c r="D31" s="230">
        <v>43.013358938516937</v>
      </c>
      <c r="E31" s="230">
        <v>42.657294168578787</v>
      </c>
      <c r="F31" s="230">
        <v>40.728981214341729</v>
      </c>
      <c r="G31" s="230">
        <v>46.019756346926698</v>
      </c>
      <c r="H31" s="230">
        <v>40.743479929967165</v>
      </c>
      <c r="I31" s="230">
        <v>40.248545162277395</v>
      </c>
      <c r="J31" s="230">
        <v>42.128887797066326</v>
      </c>
      <c r="K31" s="230">
        <v>34.516621338534762</v>
      </c>
      <c r="L31" s="230">
        <v>24.737983031864733</v>
      </c>
      <c r="M31" s="230">
        <v>24.412249381024466</v>
      </c>
      <c r="N31" s="230">
        <v>24.370432853458478</v>
      </c>
      <c r="O31" s="230">
        <v>24.638189059990637</v>
      </c>
      <c r="P31" s="230">
        <v>30.551415332013654</v>
      </c>
      <c r="Q31" s="230">
        <v>26.47447677688082</v>
      </c>
      <c r="R31" s="230">
        <v>24.987420163228002</v>
      </c>
      <c r="S31" s="230">
        <v>26.01467273752278</v>
      </c>
      <c r="T31" s="230">
        <v>28.567862501226173</v>
      </c>
      <c r="U31" s="230">
        <v>30.314422815086118</v>
      </c>
      <c r="V31" s="230">
        <v>27.744783028447443</v>
      </c>
      <c r="W31" s="230">
        <v>29.825270074213051</v>
      </c>
      <c r="X31" s="230">
        <v>31.56523551499788</v>
      </c>
      <c r="Y31" s="230">
        <v>33.434966106607931</v>
      </c>
    </row>
    <row r="32" spans="1:25" ht="12" customHeight="1" x14ac:dyDescent="0.25">
      <c r="A32" s="18" t="s">
        <v>32</v>
      </c>
      <c r="B32" s="230">
        <v>90.808305069089556</v>
      </c>
      <c r="C32" s="230">
        <v>78.044944000643767</v>
      </c>
      <c r="D32" s="230">
        <v>70.366120732508094</v>
      </c>
      <c r="E32" s="230">
        <v>65.833500386574073</v>
      </c>
      <c r="F32" s="230">
        <v>67.867236418343992</v>
      </c>
      <c r="G32" s="230">
        <v>66.536863935789981</v>
      </c>
      <c r="H32" s="230">
        <v>72.76517838264661</v>
      </c>
      <c r="I32" s="230">
        <v>52.07847498205043</v>
      </c>
      <c r="J32" s="230">
        <v>44.538909658590427</v>
      </c>
      <c r="K32" s="230">
        <v>31.059870377957257</v>
      </c>
      <c r="L32" s="230">
        <v>42.588102902893041</v>
      </c>
      <c r="M32" s="230">
        <v>22.848439741867786</v>
      </c>
      <c r="N32" s="230">
        <v>14.435224582908836</v>
      </c>
      <c r="O32" s="230">
        <v>18.560471539497556</v>
      </c>
      <c r="P32" s="230">
        <v>10.117722659160087</v>
      </c>
      <c r="Q32" s="230">
        <v>5.4142283963946962</v>
      </c>
      <c r="R32" s="230">
        <v>3.870167515351925</v>
      </c>
      <c r="S32" s="230">
        <v>2.6015721069703375</v>
      </c>
      <c r="T32" s="230">
        <v>2.7933305336786827</v>
      </c>
      <c r="U32" s="230">
        <v>2.9030925091883168</v>
      </c>
      <c r="V32" s="230">
        <v>2.8241158303216043</v>
      </c>
      <c r="W32" s="230">
        <v>1.8378005442126388</v>
      </c>
      <c r="X32" s="230">
        <v>1.822612562626623</v>
      </c>
      <c r="Y32" s="230">
        <v>1.5071806588996848</v>
      </c>
    </row>
    <row r="33" spans="1:25" ht="12" customHeight="1" x14ac:dyDescent="0.25">
      <c r="A33" s="18" t="s">
        <v>33</v>
      </c>
      <c r="B33" s="230">
        <v>85.423623383519683</v>
      </c>
      <c r="C33" s="230">
        <v>115.48985755454453</v>
      </c>
      <c r="D33" s="230">
        <v>105.24229683033332</v>
      </c>
      <c r="E33" s="230">
        <v>112.96346114159485</v>
      </c>
      <c r="F33" s="230">
        <v>117.72655864931555</v>
      </c>
      <c r="G33" s="230">
        <v>130.46482964330454</v>
      </c>
      <c r="H33" s="230">
        <v>128.50094630498597</v>
      </c>
      <c r="I33" s="230">
        <v>123.54080363851506</v>
      </c>
      <c r="J33" s="230">
        <v>112.46761737885976</v>
      </c>
      <c r="K33" s="230">
        <v>56.914012967328475</v>
      </c>
      <c r="L33" s="230">
        <v>33.370760838582612</v>
      </c>
      <c r="M33" s="230">
        <v>29.371594262255329</v>
      </c>
      <c r="N33" s="230">
        <v>40.715490768058991</v>
      </c>
      <c r="O33" s="230">
        <v>41.109353256187688</v>
      </c>
      <c r="P33" s="230">
        <v>54.180711037661418</v>
      </c>
      <c r="Q33" s="230">
        <v>62.009376878147215</v>
      </c>
      <c r="R33" s="230">
        <v>68.160576359977171</v>
      </c>
      <c r="S33" s="230">
        <v>66.762268187167138</v>
      </c>
      <c r="T33" s="230">
        <v>72.874322556369378</v>
      </c>
      <c r="U33" s="230">
        <v>72.06664428484909</v>
      </c>
      <c r="V33" s="230">
        <v>68.518268911709157</v>
      </c>
      <c r="W33" s="230">
        <v>77.224048055585087</v>
      </c>
      <c r="X33" s="230">
        <v>66.420041803044228</v>
      </c>
      <c r="Y33" s="230">
        <v>65.291457313123246</v>
      </c>
    </row>
    <row r="34" spans="1:25" ht="12" customHeight="1" x14ac:dyDescent="0.25">
      <c r="A34" s="18" t="s">
        <v>73</v>
      </c>
      <c r="B34" s="230">
        <v>95.123056828763708</v>
      </c>
      <c r="C34" s="230">
        <v>92.975918876085444</v>
      </c>
      <c r="D34" s="230">
        <v>88.011707186691282</v>
      </c>
      <c r="E34" s="230">
        <v>92.138662178871996</v>
      </c>
      <c r="F34" s="230">
        <v>94.856938023743922</v>
      </c>
      <c r="G34" s="230">
        <v>102.32400826814553</v>
      </c>
      <c r="H34" s="230">
        <v>106.06550118119311</v>
      </c>
      <c r="I34" s="230">
        <v>116.14440847466359</v>
      </c>
      <c r="J34" s="230">
        <v>113.92355145595734</v>
      </c>
      <c r="K34" s="230">
        <v>90.149188830808455</v>
      </c>
      <c r="L34" s="230">
        <v>91.776344428050393</v>
      </c>
      <c r="M34" s="230">
        <v>103.45305281584116</v>
      </c>
      <c r="N34" s="230">
        <v>106.30018342065765</v>
      </c>
      <c r="O34" s="230">
        <v>109.24705787486889</v>
      </c>
      <c r="P34" s="230">
        <v>124.01879788580591</v>
      </c>
      <c r="Q34" s="230">
        <v>128.72145353044647</v>
      </c>
      <c r="R34" s="230">
        <v>139.55130437429352</v>
      </c>
      <c r="S34" s="230">
        <v>146.37038679370508</v>
      </c>
      <c r="T34" s="230">
        <v>157.19302297017251</v>
      </c>
      <c r="U34" s="230">
        <v>161.70022635173117</v>
      </c>
      <c r="V34" s="230">
        <v>163.56477303036337</v>
      </c>
      <c r="W34" s="230">
        <v>154.31714861971821</v>
      </c>
      <c r="X34" s="230">
        <v>138.11454478816123</v>
      </c>
      <c r="Y34" s="230">
        <v>130.00194935662057</v>
      </c>
    </row>
    <row r="35" spans="1:25" ht="12" customHeight="1" x14ac:dyDescent="0.25">
      <c r="A35" s="18" t="s">
        <v>36</v>
      </c>
      <c r="B35" s="230">
        <v>0</v>
      </c>
      <c r="C35" s="230">
        <v>0</v>
      </c>
      <c r="D35" s="230">
        <v>0</v>
      </c>
      <c r="E35" s="230">
        <v>0</v>
      </c>
      <c r="F35" s="230">
        <v>0</v>
      </c>
      <c r="G35" s="230">
        <v>0</v>
      </c>
      <c r="H35" s="230">
        <v>0</v>
      </c>
      <c r="I35" s="230">
        <v>0</v>
      </c>
      <c r="J35" s="230">
        <v>0</v>
      </c>
      <c r="K35" s="230">
        <v>0</v>
      </c>
      <c r="L35" s="230">
        <v>0</v>
      </c>
      <c r="M35" s="230">
        <v>0</v>
      </c>
      <c r="N35" s="230">
        <v>0</v>
      </c>
      <c r="O35" s="230">
        <v>0</v>
      </c>
      <c r="P35" s="230">
        <v>0</v>
      </c>
      <c r="Q35" s="230">
        <v>0</v>
      </c>
      <c r="R35" s="230">
        <v>0</v>
      </c>
      <c r="S35" s="230">
        <v>0</v>
      </c>
      <c r="T35" s="230">
        <v>0</v>
      </c>
      <c r="U35" s="230">
        <v>0</v>
      </c>
      <c r="V35" s="230">
        <v>0</v>
      </c>
      <c r="W35" s="230">
        <v>0</v>
      </c>
      <c r="X35" s="230">
        <v>0</v>
      </c>
      <c r="Y35" s="230">
        <v>0</v>
      </c>
    </row>
    <row r="36" spans="1:25" ht="12" customHeight="1" x14ac:dyDescent="0.25">
      <c r="A36" s="18" t="s">
        <v>38</v>
      </c>
      <c r="B36" s="230">
        <v>0</v>
      </c>
      <c r="C36" s="230">
        <v>0</v>
      </c>
      <c r="D36" s="230">
        <v>0</v>
      </c>
      <c r="E36" s="230">
        <v>0</v>
      </c>
      <c r="F36" s="230">
        <v>0</v>
      </c>
      <c r="G36" s="230">
        <v>0</v>
      </c>
      <c r="H36" s="230">
        <v>0</v>
      </c>
      <c r="I36" s="230">
        <v>0</v>
      </c>
      <c r="J36" s="230">
        <v>5.2491201564658203</v>
      </c>
      <c r="K36" s="230">
        <v>15.360122303480541</v>
      </c>
      <c r="L36" s="230">
        <v>11.116720562852873</v>
      </c>
      <c r="M36" s="230">
        <v>16.258448361354642</v>
      </c>
      <c r="N36" s="230">
        <v>26.18002037444991</v>
      </c>
      <c r="O36" s="230">
        <v>34.404698668027457</v>
      </c>
      <c r="P36" s="230">
        <v>37.946519358341227</v>
      </c>
      <c r="Q36" s="230">
        <v>42.015047904628553</v>
      </c>
      <c r="R36" s="230">
        <v>44.52742022691875</v>
      </c>
      <c r="S36" s="230">
        <v>54.563268122027992</v>
      </c>
      <c r="T36" s="230">
        <v>54.130565704038446</v>
      </c>
      <c r="U36" s="230">
        <v>54.979411902333275</v>
      </c>
      <c r="V36" s="230">
        <v>54.947787121841472</v>
      </c>
      <c r="W36" s="230">
        <v>58.099299631301115</v>
      </c>
      <c r="X36" s="230">
        <v>64.203825186670642</v>
      </c>
      <c r="Y36" s="230">
        <v>76.595950850437688</v>
      </c>
    </row>
    <row r="37" spans="1:25" ht="12" customHeight="1" x14ac:dyDescent="0.25">
      <c r="A37" s="47" t="s">
        <v>40</v>
      </c>
      <c r="B37" s="231">
        <v>236.06155719883759</v>
      </c>
      <c r="C37" s="231">
        <v>233.39500289031179</v>
      </c>
      <c r="D37" s="231">
        <v>243.95380939484139</v>
      </c>
      <c r="E37" s="231">
        <v>249.83977776114321</v>
      </c>
      <c r="F37" s="231">
        <v>233.50821964376141</v>
      </c>
      <c r="G37" s="231">
        <v>237.53430163090616</v>
      </c>
      <c r="H37" s="231">
        <v>242.50303538368607</v>
      </c>
      <c r="I37" s="231">
        <v>231.24616404031917</v>
      </c>
      <c r="J37" s="231">
        <v>222.98615513919569</v>
      </c>
      <c r="K37" s="231">
        <v>199.10442457689271</v>
      </c>
      <c r="L37" s="231">
        <v>198.68802721116646</v>
      </c>
      <c r="M37" s="231">
        <v>187.54759240197515</v>
      </c>
      <c r="N37" s="231">
        <v>189.83801626640479</v>
      </c>
      <c r="O37" s="231">
        <v>197.50148713285984</v>
      </c>
      <c r="P37" s="231">
        <v>212.44925726214441</v>
      </c>
      <c r="Q37" s="231">
        <v>210.95136438411106</v>
      </c>
      <c r="R37" s="231">
        <v>220.49174336545877</v>
      </c>
      <c r="S37" s="231">
        <v>220.5463093097427</v>
      </c>
      <c r="T37" s="231">
        <v>217.59935679327646</v>
      </c>
      <c r="U37" s="231">
        <v>215.18402826343313</v>
      </c>
      <c r="V37" s="231">
        <v>230.98262533833079</v>
      </c>
      <c r="W37" s="231">
        <v>228.67148043448532</v>
      </c>
      <c r="X37" s="231">
        <v>228.44251829572022</v>
      </c>
      <c r="Y37" s="231">
        <v>228.97543617123191</v>
      </c>
    </row>
    <row r="38" spans="1:25" ht="10.15" customHeight="1" x14ac:dyDescent="0.25"/>
    <row r="39" spans="1:25" ht="15" customHeight="1" x14ac:dyDescent="0.25">
      <c r="A39" s="32" t="s">
        <v>101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10.15" customHeight="1" x14ac:dyDescent="0.25"/>
    <row r="41" spans="1:25" ht="12" customHeight="1" x14ac:dyDescent="0.25">
      <c r="A41" s="35" t="str">
        <f>$A$5</f>
        <v>All industrial sectors</v>
      </c>
      <c r="B41" s="232">
        <f t="shared" ref="B41:Y41" si="4">SUM(B42:B46,B47,B48)</f>
        <v>1</v>
      </c>
      <c r="C41" s="232">
        <f t="shared" si="4"/>
        <v>1</v>
      </c>
      <c r="D41" s="232">
        <f t="shared" si="4"/>
        <v>1</v>
      </c>
      <c r="E41" s="232">
        <f t="shared" si="4"/>
        <v>0.99999999999999989</v>
      </c>
      <c r="F41" s="232">
        <f t="shared" si="4"/>
        <v>0.99999999999999989</v>
      </c>
      <c r="G41" s="232">
        <f t="shared" si="4"/>
        <v>1</v>
      </c>
      <c r="H41" s="232">
        <f t="shared" si="4"/>
        <v>1</v>
      </c>
      <c r="I41" s="232">
        <f t="shared" si="4"/>
        <v>1</v>
      </c>
      <c r="J41" s="232">
        <f t="shared" si="4"/>
        <v>1</v>
      </c>
      <c r="K41" s="232">
        <f t="shared" si="4"/>
        <v>1</v>
      </c>
      <c r="L41" s="232">
        <f t="shared" si="4"/>
        <v>1</v>
      </c>
      <c r="M41" s="232">
        <f t="shared" si="4"/>
        <v>1</v>
      </c>
      <c r="N41" s="232">
        <f t="shared" si="4"/>
        <v>0.99999999999999989</v>
      </c>
      <c r="O41" s="232">
        <f t="shared" si="4"/>
        <v>1</v>
      </c>
      <c r="P41" s="232">
        <f t="shared" si="4"/>
        <v>1</v>
      </c>
      <c r="Q41" s="232">
        <f t="shared" si="4"/>
        <v>1</v>
      </c>
      <c r="R41" s="232">
        <f t="shared" si="4"/>
        <v>1</v>
      </c>
      <c r="S41" s="232">
        <f t="shared" si="4"/>
        <v>1</v>
      </c>
      <c r="T41" s="232">
        <f t="shared" si="4"/>
        <v>1</v>
      </c>
      <c r="U41" s="232">
        <f t="shared" si="4"/>
        <v>1</v>
      </c>
      <c r="V41" s="232">
        <f t="shared" si="4"/>
        <v>1</v>
      </c>
      <c r="W41" s="232">
        <f t="shared" si="4"/>
        <v>1</v>
      </c>
      <c r="X41" s="232">
        <f t="shared" si="4"/>
        <v>1</v>
      </c>
      <c r="Y41" s="232">
        <f t="shared" si="4"/>
        <v>0.99999999999999989</v>
      </c>
    </row>
    <row r="42" spans="1:25" ht="12" customHeight="1" x14ac:dyDescent="0.25">
      <c r="A42" s="173" t="s">
        <v>91</v>
      </c>
      <c r="B42" s="233">
        <f t="shared" ref="B42:Y42" si="5">IF(B6=0,0,B6/B$5)</f>
        <v>1.2031975808013443E-2</v>
      </c>
      <c r="C42" s="233">
        <f t="shared" si="5"/>
        <v>1.2194847351390087E-2</v>
      </c>
      <c r="D42" s="233">
        <f t="shared" si="5"/>
        <v>1.2848253538043574E-2</v>
      </c>
      <c r="E42" s="233">
        <f t="shared" si="5"/>
        <v>1.3032162646069117E-2</v>
      </c>
      <c r="F42" s="233">
        <f t="shared" si="5"/>
        <v>1.273237084421899E-2</v>
      </c>
      <c r="G42" s="233">
        <f t="shared" si="5"/>
        <v>1.2221750266261169E-2</v>
      </c>
      <c r="H42" s="233">
        <f t="shared" si="5"/>
        <v>1.2384528469672819E-2</v>
      </c>
      <c r="I42" s="233">
        <f t="shared" si="5"/>
        <v>1.2471379960871309E-2</v>
      </c>
      <c r="J42" s="233">
        <f t="shared" si="5"/>
        <v>1.2084109427365869E-2</v>
      </c>
      <c r="K42" s="233">
        <f t="shared" si="5"/>
        <v>1.2215090667353224E-2</v>
      </c>
      <c r="L42" s="233">
        <f t="shared" si="5"/>
        <v>1.1637278583166136E-2</v>
      </c>
      <c r="M42" s="233">
        <f t="shared" si="5"/>
        <v>1.1790764876205024E-2</v>
      </c>
      <c r="N42" s="233">
        <f t="shared" si="5"/>
        <v>1.1973098028045753E-2</v>
      </c>
      <c r="O42" s="233">
        <f t="shared" si="5"/>
        <v>1.1480072388199187E-2</v>
      </c>
      <c r="P42" s="233">
        <f t="shared" si="5"/>
        <v>1.1321698049473595E-2</v>
      </c>
      <c r="Q42" s="233">
        <f t="shared" si="5"/>
        <v>1.0426714312989624E-2</v>
      </c>
      <c r="R42" s="233">
        <f t="shared" si="5"/>
        <v>1.0309964958931538E-2</v>
      </c>
      <c r="S42" s="233">
        <f t="shared" si="5"/>
        <v>9.9436367491825463E-3</v>
      </c>
      <c r="T42" s="233">
        <f t="shared" si="5"/>
        <v>8.9898843782858194E-3</v>
      </c>
      <c r="U42" s="233">
        <f t="shared" si="5"/>
        <v>8.9149269459032603E-3</v>
      </c>
      <c r="V42" s="233">
        <f t="shared" si="5"/>
        <v>9.0650191722765686E-3</v>
      </c>
      <c r="W42" s="233">
        <f t="shared" si="5"/>
        <v>9.5125795360787094E-3</v>
      </c>
      <c r="X42" s="233">
        <f t="shared" si="5"/>
        <v>9.7048861010554516E-3</v>
      </c>
      <c r="Y42" s="233">
        <f t="shared" si="5"/>
        <v>9.9755314717367583E-3</v>
      </c>
    </row>
    <row r="43" spans="1:25" ht="12" customHeight="1" x14ac:dyDescent="0.25">
      <c r="A43" s="173" t="s">
        <v>92</v>
      </c>
      <c r="B43" s="233">
        <f t="shared" ref="B43:Y43" si="6">IF(B7=0,0,B7/B$5)</f>
        <v>4.883478391959733E-3</v>
      </c>
      <c r="C43" s="233">
        <f t="shared" si="6"/>
        <v>4.8203196394041147E-3</v>
      </c>
      <c r="D43" s="233">
        <f t="shared" si="6"/>
        <v>4.7328782070445588E-3</v>
      </c>
      <c r="E43" s="233">
        <f t="shared" si="6"/>
        <v>4.6341826526022888E-3</v>
      </c>
      <c r="F43" s="233">
        <f t="shared" si="6"/>
        <v>4.316719516458652E-3</v>
      </c>
      <c r="G43" s="233">
        <f t="shared" si="6"/>
        <v>4.5802392647740124E-3</v>
      </c>
      <c r="H43" s="233">
        <f t="shared" si="6"/>
        <v>4.5253757895470526E-3</v>
      </c>
      <c r="I43" s="233">
        <f t="shared" si="6"/>
        <v>4.5603071557850892E-3</v>
      </c>
      <c r="J43" s="233">
        <f t="shared" si="6"/>
        <v>4.7829639965030557E-3</v>
      </c>
      <c r="K43" s="233">
        <f t="shared" si="6"/>
        <v>5.0982474066946408E-3</v>
      </c>
      <c r="L43" s="233">
        <f t="shared" si="6"/>
        <v>4.966706594268208E-3</v>
      </c>
      <c r="M43" s="233">
        <f t="shared" si="6"/>
        <v>4.6650441363687125E-3</v>
      </c>
      <c r="N43" s="233">
        <f t="shared" si="6"/>
        <v>5.003634418062548E-3</v>
      </c>
      <c r="O43" s="233">
        <f t="shared" si="6"/>
        <v>4.8416196778124669E-3</v>
      </c>
      <c r="P43" s="233">
        <f t="shared" si="6"/>
        <v>4.5995068894737262E-3</v>
      </c>
      <c r="Q43" s="233">
        <f t="shared" si="6"/>
        <v>4.2527358612395932E-3</v>
      </c>
      <c r="R43" s="233">
        <f t="shared" si="6"/>
        <v>4.0955064633526944E-3</v>
      </c>
      <c r="S43" s="233">
        <f t="shared" si="6"/>
        <v>3.9208030749453638E-3</v>
      </c>
      <c r="T43" s="233">
        <f t="shared" si="6"/>
        <v>3.4459445474353833E-3</v>
      </c>
      <c r="U43" s="233">
        <f t="shared" si="6"/>
        <v>3.5547350913113416E-3</v>
      </c>
      <c r="V43" s="233">
        <f t="shared" si="6"/>
        <v>3.4782900684469662E-3</v>
      </c>
      <c r="W43" s="233">
        <f t="shared" si="6"/>
        <v>3.7256759788776126E-3</v>
      </c>
      <c r="X43" s="233">
        <f t="shared" si="6"/>
        <v>3.5810151263709041E-3</v>
      </c>
      <c r="Y43" s="233">
        <f t="shared" si="6"/>
        <v>3.9824363912731291E-3</v>
      </c>
    </row>
    <row r="44" spans="1:25" ht="12" customHeight="1" x14ac:dyDescent="0.25">
      <c r="A44" s="173" t="s">
        <v>93</v>
      </c>
      <c r="B44" s="233">
        <f t="shared" ref="B44:Y44" si="7">IF(B8=0,0,B8/B$5)</f>
        <v>4.5908212458683595E-2</v>
      </c>
      <c r="C44" s="233">
        <f t="shared" si="7"/>
        <v>4.4552519773956724E-2</v>
      </c>
      <c r="D44" s="233">
        <f t="shared" si="7"/>
        <v>4.4815262474825181E-2</v>
      </c>
      <c r="E44" s="233">
        <f t="shared" si="7"/>
        <v>4.4052308166140898E-2</v>
      </c>
      <c r="F44" s="233">
        <f t="shared" si="7"/>
        <v>4.1654726192715305E-2</v>
      </c>
      <c r="G44" s="233">
        <f t="shared" si="7"/>
        <v>4.1349736279442224E-2</v>
      </c>
      <c r="H44" s="233">
        <f t="shared" si="7"/>
        <v>4.270213304541242E-2</v>
      </c>
      <c r="I44" s="233">
        <f t="shared" si="7"/>
        <v>4.204624616860627E-2</v>
      </c>
      <c r="J44" s="233">
        <f t="shared" si="7"/>
        <v>4.3342570144255112E-2</v>
      </c>
      <c r="K44" s="233">
        <f t="shared" si="7"/>
        <v>4.6786219977339963E-2</v>
      </c>
      <c r="L44" s="233">
        <f t="shared" si="7"/>
        <v>4.7034321888997241E-2</v>
      </c>
      <c r="M44" s="233">
        <f t="shared" si="7"/>
        <v>4.522784941607047E-2</v>
      </c>
      <c r="N44" s="233">
        <f t="shared" si="7"/>
        <v>4.574950718906879E-2</v>
      </c>
      <c r="O44" s="233">
        <f t="shared" si="7"/>
        <v>4.536582650877985E-2</v>
      </c>
      <c r="P44" s="233">
        <f t="shared" si="7"/>
        <v>4.3207028624995668E-2</v>
      </c>
      <c r="Q44" s="233">
        <f t="shared" si="7"/>
        <v>4.122082923250537E-2</v>
      </c>
      <c r="R44" s="233">
        <f t="shared" si="7"/>
        <v>4.0377183138930968E-2</v>
      </c>
      <c r="S44" s="233">
        <f t="shared" si="7"/>
        <v>3.9354521142493125E-2</v>
      </c>
      <c r="T44" s="233">
        <f t="shared" si="7"/>
        <v>3.5211792477213885E-2</v>
      </c>
      <c r="U44" s="233">
        <f t="shared" si="7"/>
        <v>3.5288068387081054E-2</v>
      </c>
      <c r="V44" s="233">
        <f t="shared" si="7"/>
        <v>3.5805863256819434E-2</v>
      </c>
      <c r="W44" s="233">
        <f t="shared" si="7"/>
        <v>3.6656516252346394E-2</v>
      </c>
      <c r="X44" s="233">
        <f t="shared" si="7"/>
        <v>3.5761883763646495E-2</v>
      </c>
      <c r="Y44" s="233">
        <f t="shared" si="7"/>
        <v>3.7768618116245191E-2</v>
      </c>
    </row>
    <row r="45" spans="1:25" ht="12" customHeight="1" x14ac:dyDescent="0.25">
      <c r="A45" s="173" t="s">
        <v>94</v>
      </c>
      <c r="B45" s="233">
        <f t="shared" ref="B45:Y45" si="8">IF(B9=0,0,B9/B$5)</f>
        <v>3.3099826305465513E-2</v>
      </c>
      <c r="C45" s="233">
        <f t="shared" si="8"/>
        <v>3.2697589622616242E-2</v>
      </c>
      <c r="D45" s="233">
        <f t="shared" si="8"/>
        <v>3.2325405838164213E-2</v>
      </c>
      <c r="E45" s="233">
        <f t="shared" si="8"/>
        <v>3.1321396360231603E-2</v>
      </c>
      <c r="F45" s="233">
        <f t="shared" si="8"/>
        <v>2.8704391050829912E-2</v>
      </c>
      <c r="G45" s="233">
        <f t="shared" si="8"/>
        <v>2.9927516956316819E-2</v>
      </c>
      <c r="H45" s="233">
        <f t="shared" si="8"/>
        <v>2.915912541526431E-2</v>
      </c>
      <c r="I45" s="233">
        <f t="shared" si="8"/>
        <v>2.9424529716685237E-2</v>
      </c>
      <c r="J45" s="233">
        <f t="shared" si="8"/>
        <v>3.0396250867695419E-2</v>
      </c>
      <c r="K45" s="233">
        <f t="shared" si="8"/>
        <v>3.4669043987421717E-2</v>
      </c>
      <c r="L45" s="233">
        <f t="shared" si="8"/>
        <v>3.4017774156066723E-2</v>
      </c>
      <c r="M45" s="233">
        <f t="shared" si="8"/>
        <v>3.19907626811625E-2</v>
      </c>
      <c r="N45" s="233">
        <f t="shared" si="8"/>
        <v>3.4131191977906865E-2</v>
      </c>
      <c r="O45" s="233">
        <f t="shared" si="8"/>
        <v>3.2716923940679613E-2</v>
      </c>
      <c r="P45" s="233">
        <f t="shared" si="8"/>
        <v>3.1136605527875262E-2</v>
      </c>
      <c r="Q45" s="233">
        <f t="shared" si="8"/>
        <v>2.9319613180790773E-2</v>
      </c>
      <c r="R45" s="233">
        <f t="shared" si="8"/>
        <v>2.8361581123199406E-2</v>
      </c>
      <c r="S45" s="233">
        <f t="shared" si="8"/>
        <v>2.7563168978129597E-2</v>
      </c>
      <c r="T45" s="233">
        <f t="shared" si="8"/>
        <v>2.3757730243871268E-2</v>
      </c>
      <c r="U45" s="233">
        <f t="shared" si="8"/>
        <v>2.4215709495207696E-2</v>
      </c>
      <c r="V45" s="233">
        <f t="shared" si="8"/>
        <v>2.420146728982055E-2</v>
      </c>
      <c r="W45" s="233">
        <f t="shared" si="8"/>
        <v>2.5830269522083549E-2</v>
      </c>
      <c r="X45" s="233">
        <f t="shared" si="8"/>
        <v>2.4469275449121072E-2</v>
      </c>
      <c r="Y45" s="233">
        <f t="shared" si="8"/>
        <v>2.6675840151512895E-2</v>
      </c>
    </row>
    <row r="46" spans="1:25" ht="12" customHeight="1" x14ac:dyDescent="0.25">
      <c r="A46" s="173" t="s">
        <v>95</v>
      </c>
      <c r="B46" s="233">
        <f t="shared" ref="B46:Y46" si="9">IF(B10=0,0,B10/B$5)</f>
        <v>3.7319407678241545E-2</v>
      </c>
      <c r="C46" s="233">
        <f t="shared" si="9"/>
        <v>3.7604274203289462E-2</v>
      </c>
      <c r="D46" s="233">
        <f t="shared" si="9"/>
        <v>3.6522093421564115E-2</v>
      </c>
      <c r="E46" s="233">
        <f t="shared" si="9"/>
        <v>3.5249014762209208E-2</v>
      </c>
      <c r="F46" s="233">
        <f t="shared" si="9"/>
        <v>3.3321974270540067E-2</v>
      </c>
      <c r="G46" s="233">
        <f t="shared" si="9"/>
        <v>2.9969366987550525E-2</v>
      </c>
      <c r="H46" s="233">
        <f t="shared" si="9"/>
        <v>2.9250649433467505E-2</v>
      </c>
      <c r="I46" s="233">
        <f t="shared" si="9"/>
        <v>2.7871797254883264E-2</v>
      </c>
      <c r="J46" s="233">
        <f t="shared" si="9"/>
        <v>2.7492752446989271E-2</v>
      </c>
      <c r="K46" s="233">
        <f t="shared" si="9"/>
        <v>2.9236767191740752E-2</v>
      </c>
      <c r="L46" s="233">
        <f t="shared" si="9"/>
        <v>2.7942999414670072E-2</v>
      </c>
      <c r="M46" s="233">
        <f t="shared" si="9"/>
        <v>2.8613919082585822E-2</v>
      </c>
      <c r="N46" s="233">
        <f t="shared" si="9"/>
        <v>2.8262367702969922E-2</v>
      </c>
      <c r="O46" s="233">
        <f t="shared" si="9"/>
        <v>2.6791671947283272E-2</v>
      </c>
      <c r="P46" s="233">
        <f t="shared" si="9"/>
        <v>2.625693399372753E-2</v>
      </c>
      <c r="Q46" s="233">
        <f t="shared" si="9"/>
        <v>2.4576038927350979E-2</v>
      </c>
      <c r="R46" s="233">
        <f t="shared" si="9"/>
        <v>2.5513411554446495E-2</v>
      </c>
      <c r="S46" s="233">
        <f t="shared" si="9"/>
        <v>2.4885053142002948E-2</v>
      </c>
      <c r="T46" s="233">
        <f t="shared" si="9"/>
        <v>2.6538000139038183E-2</v>
      </c>
      <c r="U46" s="233">
        <f t="shared" si="9"/>
        <v>2.4887587936678224E-2</v>
      </c>
      <c r="V46" s="233">
        <f t="shared" si="9"/>
        <v>2.9728409568928308E-2</v>
      </c>
      <c r="W46" s="233">
        <f t="shared" si="9"/>
        <v>2.7741158811206781E-2</v>
      </c>
      <c r="X46" s="233">
        <f t="shared" si="9"/>
        <v>2.9862795353346773E-2</v>
      </c>
      <c r="Y46" s="233">
        <f t="shared" si="9"/>
        <v>2.9437585229838189E-2</v>
      </c>
    </row>
    <row r="47" spans="1:25" ht="12" customHeight="1" x14ac:dyDescent="0.25">
      <c r="A47" s="40" t="str">
        <f>$A$16</f>
        <v>Steam processes</v>
      </c>
      <c r="B47" s="234">
        <f t="shared" ref="B47:Y47" si="10">IF(B16=0,0,B16/B$5)</f>
        <v>0.36752173533473709</v>
      </c>
      <c r="C47" s="234">
        <f t="shared" si="10"/>
        <v>0.34943892282445105</v>
      </c>
      <c r="D47" s="234">
        <f t="shared" si="10"/>
        <v>0.34109525256856671</v>
      </c>
      <c r="E47" s="234">
        <f t="shared" si="10"/>
        <v>0.32509975856670259</v>
      </c>
      <c r="F47" s="234">
        <f t="shared" si="10"/>
        <v>0.32628301197665488</v>
      </c>
      <c r="G47" s="234">
        <f t="shared" si="10"/>
        <v>0.33300435817995711</v>
      </c>
      <c r="H47" s="234">
        <f t="shared" si="10"/>
        <v>0.33189708342630947</v>
      </c>
      <c r="I47" s="234">
        <f t="shared" si="10"/>
        <v>0.31528023526910143</v>
      </c>
      <c r="J47" s="234">
        <f t="shared" si="10"/>
        <v>0.32648478563635719</v>
      </c>
      <c r="K47" s="234">
        <f t="shared" si="10"/>
        <v>0.35565007421085165</v>
      </c>
      <c r="L47" s="234">
        <f t="shared" si="10"/>
        <v>0.38705961899555452</v>
      </c>
      <c r="M47" s="234">
        <f t="shared" si="10"/>
        <v>0.38886663257606724</v>
      </c>
      <c r="N47" s="234">
        <f t="shared" si="10"/>
        <v>0.38517383877919914</v>
      </c>
      <c r="O47" s="234">
        <f t="shared" si="10"/>
        <v>0.38938310659046715</v>
      </c>
      <c r="P47" s="234">
        <f t="shared" si="10"/>
        <v>0.37655202281450484</v>
      </c>
      <c r="Q47" s="234">
        <f t="shared" si="10"/>
        <v>0.37582423675295212</v>
      </c>
      <c r="R47" s="234">
        <f t="shared" si="10"/>
        <v>0.37255994731656045</v>
      </c>
      <c r="S47" s="234">
        <f t="shared" si="10"/>
        <v>0.38180231929396236</v>
      </c>
      <c r="T47" s="234">
        <f t="shared" si="10"/>
        <v>0.38719142266939616</v>
      </c>
      <c r="U47" s="234">
        <f t="shared" si="10"/>
        <v>0.38373948261579721</v>
      </c>
      <c r="V47" s="234">
        <f t="shared" si="10"/>
        <v>0.38612316930777535</v>
      </c>
      <c r="W47" s="234">
        <f t="shared" si="10"/>
        <v>0.37548919616181681</v>
      </c>
      <c r="X47" s="234">
        <f t="shared" si="10"/>
        <v>0.37004792295961764</v>
      </c>
      <c r="Y47" s="234">
        <f t="shared" si="10"/>
        <v>0.36287552323785588</v>
      </c>
    </row>
    <row r="48" spans="1:25" ht="12" customHeight="1" x14ac:dyDescent="0.25">
      <c r="A48" s="41" t="str">
        <f>$A$27</f>
        <v>Other processes</v>
      </c>
      <c r="B48" s="235">
        <f t="shared" ref="B48:Y48" si="11">IF(B27=0,0,B27/B$5)</f>
        <v>0.49923536402289909</v>
      </c>
      <c r="C48" s="235">
        <f t="shared" si="11"/>
        <v>0.51869152658489237</v>
      </c>
      <c r="D48" s="235">
        <f t="shared" si="11"/>
        <v>0.52766085395179163</v>
      </c>
      <c r="E48" s="235">
        <f t="shared" si="11"/>
        <v>0.54661117684604421</v>
      </c>
      <c r="F48" s="235">
        <f t="shared" si="11"/>
        <v>0.55298680614858209</v>
      </c>
      <c r="G48" s="235">
        <f t="shared" si="11"/>
        <v>0.54894703206569817</v>
      </c>
      <c r="H48" s="235">
        <f t="shared" si="11"/>
        <v>0.55008110442032643</v>
      </c>
      <c r="I48" s="235">
        <f t="shared" si="11"/>
        <v>0.56834550447406751</v>
      </c>
      <c r="J48" s="235">
        <f t="shared" si="11"/>
        <v>0.55541656748083401</v>
      </c>
      <c r="K48" s="235">
        <f t="shared" si="11"/>
        <v>0.51634455655859812</v>
      </c>
      <c r="L48" s="235">
        <f t="shared" si="11"/>
        <v>0.48734130036727702</v>
      </c>
      <c r="M48" s="235">
        <f t="shared" si="11"/>
        <v>0.48884502723154022</v>
      </c>
      <c r="N48" s="235">
        <f t="shared" si="11"/>
        <v>0.48970636190474692</v>
      </c>
      <c r="O48" s="235">
        <f t="shared" si="11"/>
        <v>0.48942077894677849</v>
      </c>
      <c r="P48" s="235">
        <f t="shared" si="11"/>
        <v>0.50692620409994937</v>
      </c>
      <c r="Q48" s="235">
        <f t="shared" si="11"/>
        <v>0.5143798317321715</v>
      </c>
      <c r="R48" s="235">
        <f t="shared" si="11"/>
        <v>0.51878240544457854</v>
      </c>
      <c r="S48" s="235">
        <f t="shared" si="11"/>
        <v>0.51253049761928404</v>
      </c>
      <c r="T48" s="235">
        <f t="shared" si="11"/>
        <v>0.51486522554475933</v>
      </c>
      <c r="U48" s="235">
        <f t="shared" si="11"/>
        <v>0.51939948952802129</v>
      </c>
      <c r="V48" s="235">
        <f t="shared" si="11"/>
        <v>0.51159778133593281</v>
      </c>
      <c r="W48" s="235">
        <f t="shared" si="11"/>
        <v>0.52104460373759021</v>
      </c>
      <c r="X48" s="235">
        <f t="shared" si="11"/>
        <v>0.52657222124684178</v>
      </c>
      <c r="Y48" s="235">
        <f t="shared" si="11"/>
        <v>0.52928446540153784</v>
      </c>
    </row>
  </sheetData>
  <conditionalFormatting sqref="B6:Y15">
    <cfRule type="cellIs" dxfId="123" priority="21" operator="lessThan">
      <formula>0</formula>
    </cfRule>
  </conditionalFormatting>
  <conditionalFormatting sqref="B17:Y26">
    <cfRule type="cellIs" dxfId="122" priority="8" operator="lessThan">
      <formula>0</formula>
    </cfRule>
  </conditionalFormatting>
  <conditionalFormatting sqref="B28:Y37">
    <cfRule type="cellIs" dxfId="121" priority="1" operator="lessThan">
      <formula>0</formula>
    </cfRule>
  </conditionalFormatting>
  <conditionalFormatting sqref="B42:Y46">
    <cfRule type="cellIs" dxfId="120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DA5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index!$A$1&amp;": Industry Summary / CO2 emissions"</f>
        <v>IE: Industry Summary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0.15" customHeight="1" x14ac:dyDescent="0.25"/>
    <row r="3" spans="1:105" ht="15" customHeight="1" x14ac:dyDescent="0.25">
      <c r="A3" s="32" t="s">
        <v>103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0.15" customHeight="1" x14ac:dyDescent="0.25"/>
    <row r="5" spans="1:105" ht="15" customHeight="1" x14ac:dyDescent="0.25">
      <c r="A5" s="34" t="s">
        <v>90</v>
      </c>
      <c r="B5" s="223">
        <f t="shared" ref="B5:Y5" si="0">SUM(B6:B10,B16,B27,B38)</f>
        <v>8220.3251966636963</v>
      </c>
      <c r="C5" s="223">
        <f t="shared" si="0"/>
        <v>8419.3803107487875</v>
      </c>
      <c r="D5" s="223">
        <f t="shared" si="0"/>
        <v>7836.0620467558547</v>
      </c>
      <c r="E5" s="223">
        <f t="shared" si="0"/>
        <v>7454.2369801932655</v>
      </c>
      <c r="F5" s="223">
        <f t="shared" si="0"/>
        <v>7691.4877289512424</v>
      </c>
      <c r="G5" s="223">
        <f t="shared" si="0"/>
        <v>7973.0835894433512</v>
      </c>
      <c r="H5" s="223">
        <f t="shared" si="0"/>
        <v>7887.2784148253304</v>
      </c>
      <c r="I5" s="223">
        <f t="shared" si="0"/>
        <v>7503.0952433039802</v>
      </c>
      <c r="J5" s="223">
        <f t="shared" si="0"/>
        <v>7017.2518154546869</v>
      </c>
      <c r="K5" s="223">
        <f t="shared" si="0"/>
        <v>5055.5810465177556</v>
      </c>
      <c r="L5" s="223">
        <f t="shared" si="0"/>
        <v>4945.6709899972166</v>
      </c>
      <c r="M5" s="223">
        <f t="shared" si="0"/>
        <v>4434.9068406261131</v>
      </c>
      <c r="N5" s="223">
        <f t="shared" si="0"/>
        <v>4698.996300926603</v>
      </c>
      <c r="O5" s="223">
        <f t="shared" si="0"/>
        <v>4827.0404282372565</v>
      </c>
      <c r="P5" s="223">
        <f t="shared" si="0"/>
        <v>5398.43200078888</v>
      </c>
      <c r="Q5" s="223">
        <f t="shared" si="0"/>
        <v>5556.2178517860548</v>
      </c>
      <c r="R5" s="223">
        <f t="shared" si="0"/>
        <v>5843.4971985024022</v>
      </c>
      <c r="S5" s="223">
        <f t="shared" si="0"/>
        <v>6102.946373234141</v>
      </c>
      <c r="T5" s="223">
        <f t="shared" si="0"/>
        <v>6381.7738983246927</v>
      </c>
      <c r="U5" s="223">
        <f t="shared" si="0"/>
        <v>6273.7881278926116</v>
      </c>
      <c r="V5" s="223">
        <f t="shared" si="0"/>
        <v>6139.6563866497909</v>
      </c>
      <c r="W5" s="223">
        <f t="shared" si="0"/>
        <v>6514.931725664328</v>
      </c>
      <c r="X5" s="223">
        <f t="shared" si="0"/>
        <v>6019.2903459022637</v>
      </c>
      <c r="Y5" s="223">
        <f t="shared" si="0"/>
        <v>5790.9926325997621</v>
      </c>
      <c r="DA5" s="89"/>
    </row>
    <row r="6" spans="1:105" ht="12" customHeight="1" x14ac:dyDescent="0.25">
      <c r="A6" s="173" t="s">
        <v>91</v>
      </c>
      <c r="B6" s="224">
        <v>0</v>
      </c>
      <c r="C6" s="224">
        <v>0</v>
      </c>
      <c r="D6" s="224">
        <v>0</v>
      </c>
      <c r="E6" s="224">
        <v>0</v>
      </c>
      <c r="F6" s="224">
        <v>0</v>
      </c>
      <c r="G6" s="224">
        <v>0</v>
      </c>
      <c r="H6" s="224">
        <v>0</v>
      </c>
      <c r="I6" s="224">
        <v>0</v>
      </c>
      <c r="J6" s="224">
        <v>0</v>
      </c>
      <c r="K6" s="224">
        <v>0</v>
      </c>
      <c r="L6" s="224">
        <v>0</v>
      </c>
      <c r="M6" s="224">
        <v>0</v>
      </c>
      <c r="N6" s="224">
        <v>0</v>
      </c>
      <c r="O6" s="224">
        <v>0</v>
      </c>
      <c r="P6" s="224">
        <v>0</v>
      </c>
      <c r="Q6" s="224">
        <v>0</v>
      </c>
      <c r="R6" s="224">
        <v>0</v>
      </c>
      <c r="S6" s="224">
        <v>0</v>
      </c>
      <c r="T6" s="224">
        <v>0</v>
      </c>
      <c r="U6" s="224">
        <v>0</v>
      </c>
      <c r="V6" s="224">
        <v>0</v>
      </c>
      <c r="W6" s="224">
        <v>0</v>
      </c>
      <c r="X6" s="224">
        <v>0</v>
      </c>
      <c r="Y6" s="224">
        <v>0</v>
      </c>
      <c r="DA6" s="177"/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/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/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/>
    </row>
    <row r="10" spans="1:105" ht="12" customHeight="1" x14ac:dyDescent="0.25">
      <c r="A10" s="36" t="s">
        <v>95</v>
      </c>
      <c r="B10" s="225">
        <f t="shared" ref="B10:Y10" si="1">SUM(B11:B15)</f>
        <v>76.389980182482219</v>
      </c>
      <c r="C10" s="225">
        <f t="shared" si="1"/>
        <v>75.690281675228533</v>
      </c>
      <c r="D10" s="225">
        <f t="shared" si="1"/>
        <v>64.216822949964694</v>
      </c>
      <c r="E10" s="225">
        <f t="shared" si="1"/>
        <v>60.637470675655322</v>
      </c>
      <c r="F10" s="225">
        <f t="shared" si="1"/>
        <v>56.45474271593681</v>
      </c>
      <c r="G10" s="225">
        <f t="shared" si="1"/>
        <v>50.257176249059285</v>
      </c>
      <c r="H10" s="225">
        <f t="shared" si="1"/>
        <v>39.984217410782108</v>
      </c>
      <c r="I10" s="225">
        <f t="shared" si="1"/>
        <v>36.288992953261797</v>
      </c>
      <c r="J10" s="225">
        <f t="shared" si="1"/>
        <v>37.966478675526744</v>
      </c>
      <c r="K10" s="225">
        <f t="shared" si="1"/>
        <v>34.717312386341028</v>
      </c>
      <c r="L10" s="225">
        <f t="shared" si="1"/>
        <v>33.060262142235075</v>
      </c>
      <c r="M10" s="225">
        <f t="shared" si="1"/>
        <v>36.647819522820392</v>
      </c>
      <c r="N10" s="225">
        <f t="shared" si="1"/>
        <v>36.527986246078768</v>
      </c>
      <c r="O10" s="225">
        <f t="shared" si="1"/>
        <v>33.126397749883282</v>
      </c>
      <c r="P10" s="225">
        <f t="shared" si="1"/>
        <v>37.885415826206909</v>
      </c>
      <c r="Q10" s="225">
        <f t="shared" si="1"/>
        <v>38.013736870943902</v>
      </c>
      <c r="R10" s="225">
        <f t="shared" si="1"/>
        <v>41.520346073487801</v>
      </c>
      <c r="S10" s="225">
        <f t="shared" si="1"/>
        <v>44.921245946544211</v>
      </c>
      <c r="T10" s="225">
        <f t="shared" si="1"/>
        <v>57.075424072179914</v>
      </c>
      <c r="U10" s="225">
        <f t="shared" si="1"/>
        <v>51.462215160879111</v>
      </c>
      <c r="V10" s="225">
        <f t="shared" si="1"/>
        <v>62.441661188176901</v>
      </c>
      <c r="W10" s="225">
        <f t="shared" si="1"/>
        <v>54.241835860372959</v>
      </c>
      <c r="X10" s="225">
        <f t="shared" si="1"/>
        <v>55.767596557749386</v>
      </c>
      <c r="Y10" s="225">
        <f t="shared" si="1"/>
        <v>51.528184670780654</v>
      </c>
      <c r="DA10" s="90"/>
    </row>
    <row r="11" spans="1:105" ht="12" customHeight="1" x14ac:dyDescent="0.25">
      <c r="A11" s="37" t="s">
        <v>82</v>
      </c>
      <c r="B11" s="226">
        <v>22.400341339410978</v>
      </c>
      <c r="C11" s="226">
        <v>20.416850443051644</v>
      </c>
      <c r="D11" s="226">
        <v>17.384546621928006</v>
      </c>
      <c r="E11" s="226">
        <v>15.62471261252748</v>
      </c>
      <c r="F11" s="226">
        <v>12.047805792784041</v>
      </c>
      <c r="G11" s="226">
        <v>10.926712880669996</v>
      </c>
      <c r="H11" s="226">
        <v>8.2362521268130582</v>
      </c>
      <c r="I11" s="226">
        <v>5.9929012471459293</v>
      </c>
      <c r="J11" s="226">
        <v>8.691036699860673</v>
      </c>
      <c r="K11" s="226">
        <v>7.1575698417172369</v>
      </c>
      <c r="L11" s="226">
        <v>5.9428464435505521</v>
      </c>
      <c r="M11" s="226">
        <v>4.7037243020493289</v>
      </c>
      <c r="N11" s="226">
        <v>5.3167224492075063</v>
      </c>
      <c r="O11" s="226">
        <v>4.9138036381176233</v>
      </c>
      <c r="P11" s="226">
        <v>6.3908411810381214</v>
      </c>
      <c r="Q11" s="226">
        <v>6.0105571707443071</v>
      </c>
      <c r="R11" s="226">
        <v>4.6280753196486755</v>
      </c>
      <c r="S11" s="226">
        <v>4.7939191353218664</v>
      </c>
      <c r="T11" s="226">
        <v>5.6983972454446761</v>
      </c>
      <c r="U11" s="226">
        <v>4.7116759742916496</v>
      </c>
      <c r="V11" s="226">
        <v>8.4006288009473717</v>
      </c>
      <c r="W11" s="226">
        <v>5.6613033972416869</v>
      </c>
      <c r="X11" s="226">
        <v>5.8817721503648137</v>
      </c>
      <c r="Y11" s="226">
        <v>6.1724348001552585</v>
      </c>
      <c r="DA11" s="69"/>
    </row>
    <row r="12" spans="1:105" ht="12" customHeight="1" x14ac:dyDescent="0.25">
      <c r="A12" s="37" t="s">
        <v>73</v>
      </c>
      <c r="B12" s="226">
        <v>53.989638843071241</v>
      </c>
      <c r="C12" s="226">
        <v>55.273431232176897</v>
      </c>
      <c r="D12" s="226">
        <v>46.832276328036684</v>
      </c>
      <c r="E12" s="226">
        <v>45.012758063127841</v>
      </c>
      <c r="F12" s="226">
        <v>44.40693692315277</v>
      </c>
      <c r="G12" s="226">
        <v>39.330463368389289</v>
      </c>
      <c r="H12" s="226">
        <v>31.747965283969052</v>
      </c>
      <c r="I12" s="226">
        <v>30.296091706115867</v>
      </c>
      <c r="J12" s="226">
        <v>29.27544197566607</v>
      </c>
      <c r="K12" s="226">
        <v>27.559742544623791</v>
      </c>
      <c r="L12" s="226">
        <v>27.117415698684521</v>
      </c>
      <c r="M12" s="226">
        <v>31.944095220771064</v>
      </c>
      <c r="N12" s="226">
        <v>31.211263796871261</v>
      </c>
      <c r="O12" s="226">
        <v>28.212594111765657</v>
      </c>
      <c r="P12" s="226">
        <v>31.494574645168786</v>
      </c>
      <c r="Q12" s="226">
        <v>32.003179700199595</v>
      </c>
      <c r="R12" s="226">
        <v>36.892270753839128</v>
      </c>
      <c r="S12" s="226">
        <v>40.127326811222346</v>
      </c>
      <c r="T12" s="226">
        <v>51.377026826735239</v>
      </c>
      <c r="U12" s="226">
        <v>46.75053918658746</v>
      </c>
      <c r="V12" s="226">
        <v>54.041032387229528</v>
      </c>
      <c r="W12" s="226">
        <v>48.58053246313127</v>
      </c>
      <c r="X12" s="226">
        <v>49.885824407384568</v>
      </c>
      <c r="Y12" s="226">
        <v>45.355749870625395</v>
      </c>
      <c r="DA12" s="69"/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/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/>
    </row>
    <row r="15" spans="1:105" ht="12" customHeight="1" x14ac:dyDescent="0.25">
      <c r="A15" s="38" t="s">
        <v>40</v>
      </c>
      <c r="B15" s="227">
        <v>0</v>
      </c>
      <c r="C15" s="227">
        <v>0</v>
      </c>
      <c r="D15" s="227">
        <v>0</v>
      </c>
      <c r="E15" s="227">
        <v>0</v>
      </c>
      <c r="F15" s="227">
        <v>0</v>
      </c>
      <c r="G15" s="227">
        <v>0</v>
      </c>
      <c r="H15" s="227">
        <v>0</v>
      </c>
      <c r="I15" s="227">
        <v>0</v>
      </c>
      <c r="J15" s="227">
        <v>0</v>
      </c>
      <c r="K15" s="227">
        <v>0</v>
      </c>
      <c r="L15" s="227">
        <v>0</v>
      </c>
      <c r="M15" s="227">
        <v>0</v>
      </c>
      <c r="N15" s="227">
        <v>0</v>
      </c>
      <c r="O15" s="227">
        <v>0</v>
      </c>
      <c r="P15" s="227">
        <v>0</v>
      </c>
      <c r="Q15" s="227">
        <v>0</v>
      </c>
      <c r="R15" s="227">
        <v>0</v>
      </c>
      <c r="S15" s="227">
        <v>0</v>
      </c>
      <c r="T15" s="227">
        <v>0</v>
      </c>
      <c r="U15" s="227">
        <v>0</v>
      </c>
      <c r="V15" s="227">
        <v>0</v>
      </c>
      <c r="W15" s="227">
        <v>0</v>
      </c>
      <c r="X15" s="227">
        <v>0</v>
      </c>
      <c r="Y15" s="227">
        <v>0</v>
      </c>
      <c r="DA15" s="91"/>
    </row>
    <row r="16" spans="1:105" ht="12" customHeight="1" x14ac:dyDescent="0.25">
      <c r="A16" s="39" t="s">
        <v>97</v>
      </c>
      <c r="B16" s="228">
        <f t="shared" ref="B16:Y16" si="2">SUM(B17:B26)</f>
        <v>2399.9978466165194</v>
      </c>
      <c r="C16" s="228">
        <f t="shared" si="2"/>
        <v>2179.2006902384901</v>
      </c>
      <c r="D16" s="228">
        <f t="shared" si="2"/>
        <v>2030.5417242042809</v>
      </c>
      <c r="E16" s="228">
        <f t="shared" si="2"/>
        <v>1982.1901835216427</v>
      </c>
      <c r="F16" s="228">
        <f t="shared" si="2"/>
        <v>1921.8757586036409</v>
      </c>
      <c r="G16" s="228">
        <f t="shared" si="2"/>
        <v>1980.0525722968687</v>
      </c>
      <c r="H16" s="228">
        <f t="shared" si="2"/>
        <v>1936.925422095042</v>
      </c>
      <c r="I16" s="228">
        <f t="shared" si="2"/>
        <v>1677.553536598939</v>
      </c>
      <c r="J16" s="228">
        <f t="shared" si="2"/>
        <v>1710.872169531468</v>
      </c>
      <c r="K16" s="228">
        <f t="shared" si="2"/>
        <v>1477.55334038104</v>
      </c>
      <c r="L16" s="228">
        <f t="shared" si="2"/>
        <v>1661.2992615620644</v>
      </c>
      <c r="M16" s="228">
        <f t="shared" si="2"/>
        <v>1477.5940050092536</v>
      </c>
      <c r="N16" s="228">
        <f t="shared" si="2"/>
        <v>1468.3968389542672</v>
      </c>
      <c r="O16" s="228">
        <f t="shared" si="2"/>
        <v>1579.8683029757085</v>
      </c>
      <c r="P16" s="228">
        <f t="shared" si="2"/>
        <v>1564.1950819688686</v>
      </c>
      <c r="Q16" s="228">
        <f t="shared" si="2"/>
        <v>1530.5363411758053</v>
      </c>
      <c r="R16" s="228">
        <f t="shared" si="2"/>
        <v>1592.5051069082292</v>
      </c>
      <c r="S16" s="228">
        <f t="shared" si="2"/>
        <v>1683.1536530645178</v>
      </c>
      <c r="T16" s="228">
        <f t="shared" si="2"/>
        <v>1750.8369313306359</v>
      </c>
      <c r="U16" s="228">
        <f t="shared" si="2"/>
        <v>1694.6011988913492</v>
      </c>
      <c r="V16" s="228">
        <f t="shared" si="2"/>
        <v>1779.8855199181253</v>
      </c>
      <c r="W16" s="228">
        <f t="shared" si="2"/>
        <v>1717.6505293121863</v>
      </c>
      <c r="X16" s="228">
        <f t="shared" si="2"/>
        <v>1596.0949298844018</v>
      </c>
      <c r="Y16" s="228">
        <f t="shared" si="2"/>
        <v>1559.867160640307</v>
      </c>
      <c r="DA16" s="92"/>
    </row>
    <row r="17" spans="1:105" ht="12" customHeight="1" x14ac:dyDescent="0.25">
      <c r="A17" s="46" t="s">
        <v>28</v>
      </c>
      <c r="B17" s="229">
        <v>136.89102639680198</v>
      </c>
      <c r="C17" s="229">
        <v>106.43337375109618</v>
      </c>
      <c r="D17" s="229">
        <v>86.361527142487546</v>
      </c>
      <c r="E17" s="229">
        <v>135.31823637748678</v>
      </c>
      <c r="F17" s="229">
        <v>127.47763937850696</v>
      </c>
      <c r="G17" s="229">
        <v>185.44040703290557</v>
      </c>
      <c r="H17" s="229">
        <v>98.99080704474197</v>
      </c>
      <c r="I17" s="229">
        <v>96.960592015987658</v>
      </c>
      <c r="J17" s="229">
        <v>86.839825180129722</v>
      </c>
      <c r="K17" s="229">
        <v>67.349676358953673</v>
      </c>
      <c r="L17" s="229">
        <v>72.461040458835257</v>
      </c>
      <c r="M17" s="229">
        <v>70.258543521624034</v>
      </c>
      <c r="N17" s="229">
        <v>69.400090454966147</v>
      </c>
      <c r="O17" s="229">
        <v>71.891742722105178</v>
      </c>
      <c r="P17" s="229">
        <v>73.707812980064361</v>
      </c>
      <c r="Q17" s="229">
        <v>77.346231942994649</v>
      </c>
      <c r="R17" s="229">
        <v>73.031844745075659</v>
      </c>
      <c r="S17" s="229">
        <v>75.059914247424175</v>
      </c>
      <c r="T17" s="229">
        <v>64.299829509633611</v>
      </c>
      <c r="U17" s="229">
        <v>4.7272500513183751</v>
      </c>
      <c r="V17" s="229">
        <v>4.3562010445412218</v>
      </c>
      <c r="W17" s="229">
        <v>5.3131297647037492</v>
      </c>
      <c r="X17" s="229">
        <v>4.0921510437064175</v>
      </c>
      <c r="Y17" s="229">
        <v>2.8127049236298767</v>
      </c>
      <c r="DA17" s="73"/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/>
    </row>
    <row r="19" spans="1:105" ht="12" customHeight="1" x14ac:dyDescent="0.25">
      <c r="A19" s="46" t="s">
        <v>31</v>
      </c>
      <c r="B19" s="229">
        <v>78.540854317624692</v>
      </c>
      <c r="C19" s="229">
        <v>85.785339510078202</v>
      </c>
      <c r="D19" s="229">
        <v>76.378146218836562</v>
      </c>
      <c r="E19" s="229">
        <v>63.571949138386877</v>
      </c>
      <c r="F19" s="229">
        <v>51.676046356313016</v>
      </c>
      <c r="G19" s="229">
        <v>63.745418982829577</v>
      </c>
      <c r="H19" s="229">
        <v>58.681541072601746</v>
      </c>
      <c r="I19" s="229">
        <v>45.92157506901134</v>
      </c>
      <c r="J19" s="229">
        <v>49.329337314596067</v>
      </c>
      <c r="K19" s="229">
        <v>43.638869529648623</v>
      </c>
      <c r="L19" s="229">
        <v>63.119259400575949</v>
      </c>
      <c r="M19" s="229">
        <v>60.845840841029144</v>
      </c>
      <c r="N19" s="229">
        <v>56.595202488222803</v>
      </c>
      <c r="O19" s="229">
        <v>78.157677973177897</v>
      </c>
      <c r="P19" s="229">
        <v>81.108266629845801</v>
      </c>
      <c r="Q19" s="229">
        <v>80.271795224954033</v>
      </c>
      <c r="R19" s="229">
        <v>97.567696781074147</v>
      </c>
      <c r="S19" s="229">
        <v>102.09974459063842</v>
      </c>
      <c r="T19" s="229">
        <v>105.1934278063147</v>
      </c>
      <c r="U19" s="229">
        <v>112.02562048309152</v>
      </c>
      <c r="V19" s="229">
        <v>113.26118580446851</v>
      </c>
      <c r="W19" s="229">
        <v>125.6846490888046</v>
      </c>
      <c r="X19" s="229">
        <v>132.63560306131751</v>
      </c>
      <c r="Y19" s="229">
        <v>162.08635882959908</v>
      </c>
      <c r="DA19" s="73"/>
    </row>
    <row r="20" spans="1:105" ht="12" customHeight="1" x14ac:dyDescent="0.25">
      <c r="A20" s="46" t="s">
        <v>82</v>
      </c>
      <c r="B20" s="229">
        <v>177.82241154940618</v>
      </c>
      <c r="C20" s="229">
        <v>164.68934332160313</v>
      </c>
      <c r="D20" s="229">
        <v>165.81481752585256</v>
      </c>
      <c r="E20" s="229">
        <v>156.25926531305527</v>
      </c>
      <c r="F20" s="229">
        <v>124.83111003190713</v>
      </c>
      <c r="G20" s="229">
        <v>112.66386626050787</v>
      </c>
      <c r="H20" s="229">
        <v>102.49976258243746</v>
      </c>
      <c r="I20" s="229">
        <v>88.948558296918179</v>
      </c>
      <c r="J20" s="229">
        <v>136.29132351306998</v>
      </c>
      <c r="K20" s="229">
        <v>105.27032934329876</v>
      </c>
      <c r="L20" s="229">
        <v>96.779595708720933</v>
      </c>
      <c r="M20" s="229">
        <v>69.597837098178502</v>
      </c>
      <c r="N20" s="229">
        <v>82.516633960455309</v>
      </c>
      <c r="O20" s="229">
        <v>89.497469339455918</v>
      </c>
      <c r="P20" s="229">
        <v>96.324964939984739</v>
      </c>
      <c r="Q20" s="229">
        <v>81.803882055036041</v>
      </c>
      <c r="R20" s="229">
        <v>66.654274722804075</v>
      </c>
      <c r="S20" s="229">
        <v>65.677854126790535</v>
      </c>
      <c r="T20" s="229">
        <v>70.432372283355562</v>
      </c>
      <c r="U20" s="229">
        <v>57.711457266720785</v>
      </c>
      <c r="V20" s="229">
        <v>87.04927731491135</v>
      </c>
      <c r="W20" s="229">
        <v>60.811530750418939</v>
      </c>
      <c r="X20" s="229">
        <v>65.226090279159351</v>
      </c>
      <c r="Y20" s="229">
        <v>77.368647848387255</v>
      </c>
      <c r="DA20" s="73"/>
    </row>
    <row r="21" spans="1:105" ht="12" customHeight="1" x14ac:dyDescent="0.25">
      <c r="A21" s="46" t="s">
        <v>32</v>
      </c>
      <c r="B21" s="229">
        <v>1313.8164844691971</v>
      </c>
      <c r="C21" s="229">
        <v>1109.7813144514453</v>
      </c>
      <c r="D21" s="229">
        <v>1010.227955906253</v>
      </c>
      <c r="E21" s="229">
        <v>927.34500105739028</v>
      </c>
      <c r="F21" s="229">
        <v>915.36299508943557</v>
      </c>
      <c r="G21" s="229">
        <v>936.50099977200557</v>
      </c>
      <c r="H21" s="229">
        <v>933.9188761054553</v>
      </c>
      <c r="I21" s="229">
        <v>685.76285147091437</v>
      </c>
      <c r="J21" s="229">
        <v>641.31516768353777</v>
      </c>
      <c r="K21" s="229">
        <v>457.60939040177442</v>
      </c>
      <c r="L21" s="229">
        <v>615.03209784577007</v>
      </c>
      <c r="M21" s="229">
        <v>336.24176489879522</v>
      </c>
      <c r="N21" s="229">
        <v>216.66212616556629</v>
      </c>
      <c r="O21" s="229">
        <v>277.49809904078649</v>
      </c>
      <c r="P21" s="229">
        <v>151.97296101827217</v>
      </c>
      <c r="Q21" s="229">
        <v>85.57451959818782</v>
      </c>
      <c r="R21" s="229">
        <v>61.949180078101151</v>
      </c>
      <c r="S21" s="229">
        <v>73.727905088861178</v>
      </c>
      <c r="T21" s="229">
        <v>72.345099462241663</v>
      </c>
      <c r="U21" s="229">
        <v>68.392135466799232</v>
      </c>
      <c r="V21" s="229">
        <v>67.709549214904143</v>
      </c>
      <c r="W21" s="229">
        <v>51.618382121976126</v>
      </c>
      <c r="X21" s="229">
        <v>51.807509883896778</v>
      </c>
      <c r="Y21" s="229">
        <v>38.720843242124694</v>
      </c>
      <c r="DA21" s="73"/>
    </row>
    <row r="22" spans="1:105" ht="12" customHeight="1" x14ac:dyDescent="0.25">
      <c r="A22" s="46" t="s">
        <v>33</v>
      </c>
      <c r="B22" s="229">
        <v>155.71137659359559</v>
      </c>
      <c r="C22" s="229">
        <v>162.97926486462703</v>
      </c>
      <c r="D22" s="229">
        <v>149.51798026362789</v>
      </c>
      <c r="E22" s="229">
        <v>145.04102217022086</v>
      </c>
      <c r="F22" s="229">
        <v>135.28044574691</v>
      </c>
      <c r="G22" s="229">
        <v>115.3670657667801</v>
      </c>
      <c r="H22" s="229">
        <v>98.921188471092151</v>
      </c>
      <c r="I22" s="229">
        <v>134.48369485620026</v>
      </c>
      <c r="J22" s="229">
        <v>122.53484996716436</v>
      </c>
      <c r="K22" s="229">
        <v>77.999317718454975</v>
      </c>
      <c r="L22" s="229">
        <v>81.138616283916022</v>
      </c>
      <c r="M22" s="229">
        <v>77.733502951536153</v>
      </c>
      <c r="N22" s="229">
        <v>85.979376316279485</v>
      </c>
      <c r="O22" s="229">
        <v>80.54240351539849</v>
      </c>
      <c r="P22" s="229">
        <v>81.984242735806092</v>
      </c>
      <c r="Q22" s="229">
        <v>71.466750029155818</v>
      </c>
      <c r="R22" s="229">
        <v>65.625159380249869</v>
      </c>
      <c r="S22" s="229">
        <v>68.90237079785264</v>
      </c>
      <c r="T22" s="229">
        <v>66.646265426831135</v>
      </c>
      <c r="U22" s="229">
        <v>63.290389491838205</v>
      </c>
      <c r="V22" s="229">
        <v>44.822779472175654</v>
      </c>
      <c r="W22" s="229">
        <v>52.189527775594094</v>
      </c>
      <c r="X22" s="229">
        <v>24.042630453118274</v>
      </c>
      <c r="Y22" s="229">
        <v>23.690239973629925</v>
      </c>
      <c r="DA22" s="73"/>
    </row>
    <row r="23" spans="1:105" ht="12" customHeight="1" x14ac:dyDescent="0.25">
      <c r="A23" s="46" t="s">
        <v>73</v>
      </c>
      <c r="B23" s="229">
        <v>537.21569328989392</v>
      </c>
      <c r="C23" s="229">
        <v>549.53205433964001</v>
      </c>
      <c r="D23" s="229">
        <v>542.24129714722324</v>
      </c>
      <c r="E23" s="229">
        <v>554.65470946510243</v>
      </c>
      <c r="F23" s="229">
        <v>567.24752200056821</v>
      </c>
      <c r="G23" s="229">
        <v>566.33481448183989</v>
      </c>
      <c r="H23" s="229">
        <v>643.91324681871333</v>
      </c>
      <c r="I23" s="229">
        <v>625.47626488990716</v>
      </c>
      <c r="J23" s="229">
        <v>674.56166587296991</v>
      </c>
      <c r="K23" s="229">
        <v>724.99531727617011</v>
      </c>
      <c r="L23" s="229">
        <v>732.39148959021702</v>
      </c>
      <c r="M23" s="229">
        <v>861.98420124343215</v>
      </c>
      <c r="N23" s="229">
        <v>954.52370174475448</v>
      </c>
      <c r="O23" s="229">
        <v>977.39421577188875</v>
      </c>
      <c r="P23" s="229">
        <v>1074.0619491474461</v>
      </c>
      <c r="Q23" s="229">
        <v>1128.7328144546516</v>
      </c>
      <c r="R23" s="229">
        <v>1222.9416804516613</v>
      </c>
      <c r="S23" s="229">
        <v>1291.6560717404277</v>
      </c>
      <c r="T23" s="229">
        <v>1365.6861281738782</v>
      </c>
      <c r="U23" s="229">
        <v>1382.394425557246</v>
      </c>
      <c r="V23" s="229">
        <v>1457.385925853514</v>
      </c>
      <c r="W23" s="229">
        <v>1415.6541288024466</v>
      </c>
      <c r="X23" s="229">
        <v>1311.4479226604058</v>
      </c>
      <c r="Y23" s="229">
        <v>1246.8682861396426</v>
      </c>
      <c r="DA23" s="73"/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/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0.69043975273931057</v>
      </c>
      <c r="L25" s="229">
        <v>0.3771622740291895</v>
      </c>
      <c r="M25" s="229">
        <v>0.93231445465846674</v>
      </c>
      <c r="N25" s="229">
        <v>2.7197078240227008</v>
      </c>
      <c r="O25" s="229">
        <v>4.8866946128956794</v>
      </c>
      <c r="P25" s="229">
        <v>5.034884517449516</v>
      </c>
      <c r="Q25" s="229">
        <v>5.3403478708253456</v>
      </c>
      <c r="R25" s="229">
        <v>4.7352707492630151</v>
      </c>
      <c r="S25" s="229">
        <v>6.0297924725229963</v>
      </c>
      <c r="T25" s="229">
        <v>6.2338086683809939</v>
      </c>
      <c r="U25" s="229">
        <v>6.0599205743350648</v>
      </c>
      <c r="V25" s="229">
        <v>5.300601213610463</v>
      </c>
      <c r="W25" s="229">
        <v>6.37918100824219</v>
      </c>
      <c r="X25" s="229">
        <v>6.843022502797905</v>
      </c>
      <c r="Y25" s="229">
        <v>8.3200796832936632</v>
      </c>
      <c r="DA25" s="73"/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/>
    </row>
    <row r="27" spans="1:105" ht="12" customHeight="1" x14ac:dyDescent="0.25">
      <c r="A27" s="39" t="s">
        <v>104</v>
      </c>
      <c r="B27" s="228">
        <f t="shared" ref="B27:Y27" si="3">SUM(B28:B37)</f>
        <v>2767.8111798646951</v>
      </c>
      <c r="C27" s="228">
        <f t="shared" si="3"/>
        <v>2937.4631488350674</v>
      </c>
      <c r="D27" s="228">
        <f t="shared" si="3"/>
        <v>2752.4615396016084</v>
      </c>
      <c r="E27" s="228">
        <f t="shared" si="3"/>
        <v>2948.978495995967</v>
      </c>
      <c r="F27" s="228">
        <f t="shared" si="3"/>
        <v>3079.5962876316657</v>
      </c>
      <c r="G27" s="228">
        <f t="shared" si="3"/>
        <v>3216.5392408974226</v>
      </c>
      <c r="H27" s="228">
        <f t="shared" si="3"/>
        <v>3242.1917453195065</v>
      </c>
      <c r="I27" s="228">
        <f t="shared" si="3"/>
        <v>3064.6351637517791</v>
      </c>
      <c r="J27" s="228">
        <f t="shared" si="3"/>
        <v>2834.864037247693</v>
      </c>
      <c r="K27" s="228">
        <f t="shared" si="3"/>
        <v>1924.7811837503743</v>
      </c>
      <c r="L27" s="228">
        <f t="shared" si="3"/>
        <v>1826.4136162929171</v>
      </c>
      <c r="M27" s="228">
        <f t="shared" si="3"/>
        <v>1626.2142860940392</v>
      </c>
      <c r="N27" s="228">
        <f t="shared" si="3"/>
        <v>1673.1136257262574</v>
      </c>
      <c r="O27" s="228">
        <f t="shared" si="3"/>
        <v>1776.9463275116645</v>
      </c>
      <c r="P27" s="228">
        <f t="shared" si="3"/>
        <v>2015.2589329938044</v>
      </c>
      <c r="Q27" s="228">
        <f t="shared" si="3"/>
        <v>2019.8044637393057</v>
      </c>
      <c r="R27" s="228">
        <f t="shared" si="3"/>
        <v>2100.0005255206856</v>
      </c>
      <c r="S27" s="228">
        <f t="shared" si="3"/>
        <v>2177.2174842230797</v>
      </c>
      <c r="T27" s="228">
        <f t="shared" si="3"/>
        <v>2320.6365229218773</v>
      </c>
      <c r="U27" s="228">
        <f t="shared" si="3"/>
        <v>2302.8526138403831</v>
      </c>
      <c r="V27" s="228">
        <f t="shared" si="3"/>
        <v>2229.7358055434893</v>
      </c>
      <c r="W27" s="228">
        <f t="shared" si="3"/>
        <v>2311.0002404917691</v>
      </c>
      <c r="X27" s="228">
        <f t="shared" si="3"/>
        <v>2114.2185794601123</v>
      </c>
      <c r="Y27" s="228">
        <f t="shared" si="3"/>
        <v>2066.3737072886743</v>
      </c>
      <c r="DA27" s="92"/>
    </row>
    <row r="28" spans="1:105" ht="12" customHeight="1" x14ac:dyDescent="0.25">
      <c r="A28" s="18" t="s">
        <v>28</v>
      </c>
      <c r="B28" s="230">
        <v>309.23814632182268</v>
      </c>
      <c r="C28" s="230">
        <v>405.38062784747632</v>
      </c>
      <c r="D28" s="230">
        <v>397.41042349626235</v>
      </c>
      <c r="E28" s="230">
        <v>559.40679506013362</v>
      </c>
      <c r="F28" s="230">
        <v>641.39241245891583</v>
      </c>
      <c r="G28" s="230">
        <v>654.00122140850897</v>
      </c>
      <c r="H28" s="230">
        <v>625.11789051016683</v>
      </c>
      <c r="I28" s="230">
        <v>639.98698148515371</v>
      </c>
      <c r="J28" s="230">
        <v>567.92860738985883</v>
      </c>
      <c r="K28" s="230">
        <v>379.23925309161342</v>
      </c>
      <c r="L28" s="230">
        <v>420.00086152329902</v>
      </c>
      <c r="M28" s="230">
        <v>363.16171429324635</v>
      </c>
      <c r="N28" s="230">
        <v>316.62167397794013</v>
      </c>
      <c r="O28" s="230">
        <v>254.92373394378188</v>
      </c>
      <c r="P28" s="230">
        <v>351.661687710097</v>
      </c>
      <c r="Q28" s="230">
        <v>343.89166297209601</v>
      </c>
      <c r="R28" s="230">
        <v>350.72010741353341</v>
      </c>
      <c r="S28" s="230">
        <v>331.7991305137225</v>
      </c>
      <c r="T28" s="230">
        <v>355.20171722431854</v>
      </c>
      <c r="U28" s="230">
        <v>308.76708450926509</v>
      </c>
      <c r="V28" s="230">
        <v>297.02679823585635</v>
      </c>
      <c r="W28" s="230">
        <v>348.68162167581301</v>
      </c>
      <c r="X28" s="230">
        <v>276.43904055664967</v>
      </c>
      <c r="Y28" s="230">
        <v>204.48139923668356</v>
      </c>
      <c r="DA28" s="71"/>
    </row>
    <row r="29" spans="1:105" ht="12" customHeight="1" x14ac:dyDescent="0.25">
      <c r="A29" s="18" t="s">
        <v>42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/>
    </row>
    <row r="30" spans="1:105" ht="12" customHeight="1" x14ac:dyDescent="0.25">
      <c r="A30" s="18" t="s">
        <v>31</v>
      </c>
      <c r="B30" s="230">
        <v>65.285045361179584</v>
      </c>
      <c r="C30" s="230">
        <v>57.528768688837829</v>
      </c>
      <c r="D30" s="230">
        <v>54.837647540407986</v>
      </c>
      <c r="E30" s="230">
        <v>60.633459861003615</v>
      </c>
      <c r="F30" s="230">
        <v>69.11628364316077</v>
      </c>
      <c r="G30" s="230">
        <v>64.584079816769773</v>
      </c>
      <c r="H30" s="230">
        <v>60.405725967018967</v>
      </c>
      <c r="I30" s="230">
        <v>65.688039090978037</v>
      </c>
      <c r="J30" s="230">
        <v>62.926319884870516</v>
      </c>
      <c r="K30" s="230">
        <v>27.482654869352352</v>
      </c>
      <c r="L30" s="230">
        <v>32.556216558460967</v>
      </c>
      <c r="M30" s="230">
        <v>29.875275517906374</v>
      </c>
      <c r="N30" s="230">
        <v>30.963392350833768</v>
      </c>
      <c r="O30" s="230">
        <v>40.688117986395966</v>
      </c>
      <c r="P30" s="230">
        <v>45.75105264921482</v>
      </c>
      <c r="Q30" s="230">
        <v>37.973389694347581</v>
      </c>
      <c r="R30" s="230">
        <v>46.478320938000678</v>
      </c>
      <c r="S30" s="230">
        <v>46.290708127780043</v>
      </c>
      <c r="T30" s="230">
        <v>51.022232591643245</v>
      </c>
      <c r="U30" s="230">
        <v>52.694683154409454</v>
      </c>
      <c r="V30" s="230">
        <v>55.820816993873237</v>
      </c>
      <c r="W30" s="230">
        <v>55.472043508903006</v>
      </c>
      <c r="X30" s="230">
        <v>58.16812041717877</v>
      </c>
      <c r="Y30" s="230">
        <v>68.809741689589217</v>
      </c>
      <c r="DA30" s="71"/>
    </row>
    <row r="31" spans="1:105" ht="12" customHeight="1" x14ac:dyDescent="0.25">
      <c r="A31" s="18" t="s">
        <v>82</v>
      </c>
      <c r="B31" s="230">
        <v>372.95939067171946</v>
      </c>
      <c r="C31" s="230">
        <v>382.95682539787708</v>
      </c>
      <c r="D31" s="230">
        <v>378.48062173503212</v>
      </c>
      <c r="E31" s="230">
        <v>373.1952663973708</v>
      </c>
      <c r="F31" s="230">
        <v>364.74539125716456</v>
      </c>
      <c r="G31" s="230">
        <v>411.56892782188788</v>
      </c>
      <c r="H31" s="230">
        <v>379.99034609302998</v>
      </c>
      <c r="I31" s="230">
        <v>367.91675082006577</v>
      </c>
      <c r="J31" s="230">
        <v>350.96876195017302</v>
      </c>
      <c r="K31" s="230">
        <v>295.45187545895328</v>
      </c>
      <c r="L31" s="230">
        <v>214.1017408499734</v>
      </c>
      <c r="M31" s="230">
        <v>199.83061796355565</v>
      </c>
      <c r="N31" s="230">
        <v>207.70471239400018</v>
      </c>
      <c r="O31" s="230">
        <v>212.38993654577291</v>
      </c>
      <c r="P31" s="230">
        <v>249.98599632228587</v>
      </c>
      <c r="Q31" s="230">
        <v>208.7114418572566</v>
      </c>
      <c r="R31" s="230">
        <v>204.3367495608075</v>
      </c>
      <c r="S31" s="230">
        <v>219.23332138196722</v>
      </c>
      <c r="T31" s="230">
        <v>233.22066559305128</v>
      </c>
      <c r="U31" s="230">
        <v>244.69525392233905</v>
      </c>
      <c r="V31" s="230">
        <v>228.00593048634923</v>
      </c>
      <c r="W31" s="230">
        <v>244.73658437639733</v>
      </c>
      <c r="X31" s="230">
        <v>257.77147173397753</v>
      </c>
      <c r="Y31" s="230">
        <v>269.60220759611269</v>
      </c>
      <c r="DA31" s="71"/>
    </row>
    <row r="32" spans="1:105" ht="12" customHeight="1" x14ac:dyDescent="0.25">
      <c r="A32" s="18" t="s">
        <v>32</v>
      </c>
      <c r="B32" s="230">
        <v>862.90024800597666</v>
      </c>
      <c r="C32" s="230">
        <v>735.00161706539723</v>
      </c>
      <c r="D32" s="230">
        <v>668.58863241238589</v>
      </c>
      <c r="E32" s="230">
        <v>630.18823310098071</v>
      </c>
      <c r="F32" s="230">
        <v>651.74486674835975</v>
      </c>
      <c r="G32" s="230">
        <v>621.03195575049563</v>
      </c>
      <c r="H32" s="230">
        <v>677.87281068832237</v>
      </c>
      <c r="I32" s="230">
        <v>473.392923251404</v>
      </c>
      <c r="J32" s="230">
        <v>418.07884919800836</v>
      </c>
      <c r="K32" s="230">
        <v>284.71738407784869</v>
      </c>
      <c r="L32" s="230">
        <v>394.30730807454216</v>
      </c>
      <c r="M32" s="230">
        <v>214.05886038228061</v>
      </c>
      <c r="N32" s="230">
        <v>135.04341191508576</v>
      </c>
      <c r="O32" s="230">
        <v>169.09243959974413</v>
      </c>
      <c r="P32" s="230">
        <v>90.743655621730412</v>
      </c>
      <c r="Q32" s="230">
        <v>46.829078321756477</v>
      </c>
      <c r="R32" s="230">
        <v>33.127524801827143</v>
      </c>
      <c r="S32" s="230">
        <v>24.354768111093286</v>
      </c>
      <c r="T32" s="230">
        <v>26.158877417490025</v>
      </c>
      <c r="U32" s="230">
        <v>27.159929252857712</v>
      </c>
      <c r="V32" s="230">
        <v>27.031394464780576</v>
      </c>
      <c r="W32" s="230">
        <v>17.618085077742805</v>
      </c>
      <c r="X32" s="230">
        <v>17.59168307610765</v>
      </c>
      <c r="Y32" s="230">
        <v>15.103209638000369</v>
      </c>
      <c r="DA32" s="71"/>
    </row>
    <row r="33" spans="1:105" ht="12" customHeight="1" x14ac:dyDescent="0.25">
      <c r="A33" s="18" t="s">
        <v>33</v>
      </c>
      <c r="B33" s="230">
        <v>644.56864968401624</v>
      </c>
      <c r="C33" s="230">
        <v>866.99369261254185</v>
      </c>
      <c r="D33" s="230">
        <v>789.14987749445982</v>
      </c>
      <c r="E33" s="230">
        <v>843.593923347594</v>
      </c>
      <c r="F33" s="230">
        <v>862.57332181143704</v>
      </c>
      <c r="G33" s="230">
        <v>953.66897907113014</v>
      </c>
      <c r="H33" s="230">
        <v>941.72476172723577</v>
      </c>
      <c r="I33" s="230">
        <v>903.32385226128918</v>
      </c>
      <c r="J33" s="230">
        <v>820.20681567169595</v>
      </c>
      <c r="K33" s="230">
        <v>416.84554388236722</v>
      </c>
      <c r="L33" s="230">
        <v>242.77407579579881</v>
      </c>
      <c r="M33" s="230">
        <v>215.33097020906717</v>
      </c>
      <c r="N33" s="230">
        <v>308.17674400114237</v>
      </c>
      <c r="O33" s="230">
        <v>302.45484900293661</v>
      </c>
      <c r="P33" s="230">
        <v>401.16200342259515</v>
      </c>
      <c r="Q33" s="230">
        <v>457.76420276936312</v>
      </c>
      <c r="R33" s="230">
        <v>497.29004446077812</v>
      </c>
      <c r="S33" s="230">
        <v>485.70644396338253</v>
      </c>
      <c r="T33" s="230">
        <v>526.80141573388482</v>
      </c>
      <c r="U33" s="230">
        <v>513.21378762932613</v>
      </c>
      <c r="V33" s="230">
        <v>486.29916224865758</v>
      </c>
      <c r="W33" s="230">
        <v>550.55272914562875</v>
      </c>
      <c r="X33" s="230">
        <v>473.18885222790237</v>
      </c>
      <c r="Y33" s="230">
        <v>455.48517990777555</v>
      </c>
      <c r="DA33" s="71"/>
    </row>
    <row r="34" spans="1:105" ht="12" customHeight="1" x14ac:dyDescent="0.25">
      <c r="A34" s="18" t="s">
        <v>73</v>
      </c>
      <c r="B34" s="230">
        <v>512.85969981998039</v>
      </c>
      <c r="C34" s="230">
        <v>489.6016172229368</v>
      </c>
      <c r="D34" s="230">
        <v>463.99433692306008</v>
      </c>
      <c r="E34" s="230">
        <v>481.96081822888402</v>
      </c>
      <c r="F34" s="230">
        <v>490.02401171262778</v>
      </c>
      <c r="G34" s="230">
        <v>511.68407702863016</v>
      </c>
      <c r="H34" s="230">
        <v>557.08021033373291</v>
      </c>
      <c r="I34" s="230">
        <v>614.32661684288814</v>
      </c>
      <c r="J34" s="230">
        <v>614.75468315308638</v>
      </c>
      <c r="K34" s="230">
        <v>492.42816801828792</v>
      </c>
      <c r="L34" s="230">
        <v>506.34345523134408</v>
      </c>
      <c r="M34" s="230">
        <v>566.13364709504867</v>
      </c>
      <c r="N34" s="230">
        <v>586.28087854280807</v>
      </c>
      <c r="O34" s="230">
        <v>603.70458347968088</v>
      </c>
      <c r="P34" s="230">
        <v>684.40203076967146</v>
      </c>
      <c r="Q34" s="230">
        <v>716.40849044784125</v>
      </c>
      <c r="R34" s="230">
        <v>771.80589419620924</v>
      </c>
      <c r="S34" s="230">
        <v>811.24162800984982</v>
      </c>
      <c r="T34" s="230">
        <v>867.14261543549924</v>
      </c>
      <c r="U34" s="230">
        <v>887.74399249558235</v>
      </c>
      <c r="V34" s="230">
        <v>893.61935292281419</v>
      </c>
      <c r="W34" s="230">
        <v>833.51141971917116</v>
      </c>
      <c r="X34" s="230">
        <v>748.18824486835194</v>
      </c>
      <c r="Y34" s="230">
        <v>699.3529595866213</v>
      </c>
      <c r="DA34" s="71"/>
    </row>
    <row r="35" spans="1:105" ht="12" customHeight="1" x14ac:dyDescent="0.25">
      <c r="A35" s="18" t="s">
        <v>36</v>
      </c>
      <c r="B35" s="230">
        <v>0</v>
      </c>
      <c r="C35" s="230">
        <v>0</v>
      </c>
      <c r="D35" s="230">
        <v>0</v>
      </c>
      <c r="E35" s="230">
        <v>0</v>
      </c>
      <c r="F35" s="230">
        <v>0</v>
      </c>
      <c r="G35" s="230">
        <v>0</v>
      </c>
      <c r="H35" s="230">
        <v>0</v>
      </c>
      <c r="I35" s="230">
        <v>0</v>
      </c>
      <c r="J35" s="230">
        <v>0</v>
      </c>
      <c r="K35" s="230">
        <v>0</v>
      </c>
      <c r="L35" s="230">
        <v>0</v>
      </c>
      <c r="M35" s="230">
        <v>0</v>
      </c>
      <c r="N35" s="230">
        <v>0</v>
      </c>
      <c r="O35" s="230">
        <v>0</v>
      </c>
      <c r="P35" s="230">
        <v>0</v>
      </c>
      <c r="Q35" s="230">
        <v>0</v>
      </c>
      <c r="R35" s="230">
        <v>0</v>
      </c>
      <c r="S35" s="230">
        <v>0</v>
      </c>
      <c r="T35" s="230">
        <v>0</v>
      </c>
      <c r="U35" s="230">
        <v>0</v>
      </c>
      <c r="V35" s="230">
        <v>0</v>
      </c>
      <c r="W35" s="230">
        <v>0</v>
      </c>
      <c r="X35" s="230">
        <v>0</v>
      </c>
      <c r="Y35" s="230">
        <v>0</v>
      </c>
      <c r="DA35" s="71"/>
    </row>
    <row r="36" spans="1:105" ht="12" customHeight="1" x14ac:dyDescent="0.25">
      <c r="A36" s="18" t="s">
        <v>38</v>
      </c>
      <c r="B36" s="230">
        <v>0</v>
      </c>
      <c r="C36" s="230">
        <v>0</v>
      </c>
      <c r="D36" s="230">
        <v>0</v>
      </c>
      <c r="E36" s="230">
        <v>0</v>
      </c>
      <c r="F36" s="230">
        <v>0</v>
      </c>
      <c r="G36" s="230">
        <v>0</v>
      </c>
      <c r="H36" s="230">
        <v>0</v>
      </c>
      <c r="I36" s="230">
        <v>0</v>
      </c>
      <c r="J36" s="230">
        <v>0</v>
      </c>
      <c r="K36" s="230">
        <v>28.616304351951062</v>
      </c>
      <c r="L36" s="230">
        <v>16.329958259498806</v>
      </c>
      <c r="M36" s="230">
        <v>37.823200632934146</v>
      </c>
      <c r="N36" s="230">
        <v>88.322812544447032</v>
      </c>
      <c r="O36" s="230">
        <v>193.69266695335233</v>
      </c>
      <c r="P36" s="230">
        <v>191.55250649820954</v>
      </c>
      <c r="Q36" s="230">
        <v>208.22619767664474</v>
      </c>
      <c r="R36" s="230">
        <v>196.24188414952945</v>
      </c>
      <c r="S36" s="230">
        <v>258.59148411528406</v>
      </c>
      <c r="T36" s="230">
        <v>261.0889989259905</v>
      </c>
      <c r="U36" s="230">
        <v>268.57788287660333</v>
      </c>
      <c r="V36" s="230">
        <v>241.93235019115818</v>
      </c>
      <c r="W36" s="230">
        <v>260.42775698811323</v>
      </c>
      <c r="X36" s="230">
        <v>282.87116657994437</v>
      </c>
      <c r="Y36" s="230">
        <v>353.53900963389151</v>
      </c>
      <c r="DA36" s="71"/>
    </row>
    <row r="37" spans="1:105" ht="12" customHeight="1" x14ac:dyDescent="0.25">
      <c r="A37" s="47" t="s">
        <v>40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X37" s="231">
        <v>0</v>
      </c>
      <c r="Y37" s="231">
        <v>0</v>
      </c>
      <c r="DA37" s="86"/>
    </row>
    <row r="38" spans="1:105" ht="12" customHeight="1" x14ac:dyDescent="0.25">
      <c r="A38" s="42" t="s">
        <v>105</v>
      </c>
      <c r="B38" s="236">
        <f t="shared" ref="B38:Y38" si="4">SUM(B39:B43)</f>
        <v>2976.12619</v>
      </c>
      <c r="C38" s="236">
        <f t="shared" si="4"/>
        <v>3227.0261900000005</v>
      </c>
      <c r="D38" s="236">
        <f t="shared" si="4"/>
        <v>2988.8419600000002</v>
      </c>
      <c r="E38" s="236">
        <f t="shared" si="4"/>
        <v>2462.4308299999998</v>
      </c>
      <c r="F38" s="236">
        <f t="shared" si="4"/>
        <v>2633.5609399999994</v>
      </c>
      <c r="G38" s="236">
        <f t="shared" si="4"/>
        <v>2726.2346000000002</v>
      </c>
      <c r="H38" s="236">
        <f t="shared" si="4"/>
        <v>2668.1770299999998</v>
      </c>
      <c r="I38" s="236">
        <f t="shared" si="4"/>
        <v>2724.6175499999999</v>
      </c>
      <c r="J38" s="236">
        <f t="shared" si="4"/>
        <v>2433.5491299999999</v>
      </c>
      <c r="K38" s="236">
        <f t="shared" si="4"/>
        <v>1618.5292099999999</v>
      </c>
      <c r="L38" s="236">
        <f t="shared" si="4"/>
        <v>1424.8978499999998</v>
      </c>
      <c r="M38" s="236">
        <f t="shared" si="4"/>
        <v>1294.45073</v>
      </c>
      <c r="N38" s="236">
        <f t="shared" si="4"/>
        <v>1520.9578500000002</v>
      </c>
      <c r="O38" s="236">
        <f t="shared" si="4"/>
        <v>1437.0994000000001</v>
      </c>
      <c r="P38" s="236">
        <f t="shared" si="4"/>
        <v>1781.09257</v>
      </c>
      <c r="Q38" s="236">
        <f t="shared" si="4"/>
        <v>1967.86331</v>
      </c>
      <c r="R38" s="236">
        <f t="shared" si="4"/>
        <v>2109.4712199999999</v>
      </c>
      <c r="S38" s="236">
        <f t="shared" si="4"/>
        <v>2197.6539899999998</v>
      </c>
      <c r="T38" s="236">
        <f t="shared" si="4"/>
        <v>2253.2250199999999</v>
      </c>
      <c r="U38" s="236">
        <f t="shared" si="4"/>
        <v>2224.8721</v>
      </c>
      <c r="V38" s="236">
        <f t="shared" si="4"/>
        <v>2067.5933999999997</v>
      </c>
      <c r="W38" s="236">
        <f t="shared" si="4"/>
        <v>2432.0391199999999</v>
      </c>
      <c r="X38" s="236">
        <f t="shared" si="4"/>
        <v>2253.2092400000001</v>
      </c>
      <c r="Y38" s="236">
        <f t="shared" si="4"/>
        <v>2113.2235799999999</v>
      </c>
      <c r="DA38" s="93"/>
    </row>
    <row r="39" spans="1:105" ht="12" customHeight="1" x14ac:dyDescent="0.25">
      <c r="A39" s="43" t="s">
        <v>106</v>
      </c>
      <c r="B39" s="237">
        <f>ISI!B$53</f>
        <v>28.8</v>
      </c>
      <c r="C39" s="237">
        <f>ISI!C$53</f>
        <v>12</v>
      </c>
      <c r="D39" s="237">
        <f>ISI!D$53</f>
        <v>0</v>
      </c>
      <c r="E39" s="237">
        <f>ISI!E$53</f>
        <v>0</v>
      </c>
      <c r="F39" s="237">
        <f>ISI!F$53</f>
        <v>0</v>
      </c>
      <c r="G39" s="237">
        <f>ISI!G$53</f>
        <v>0</v>
      </c>
      <c r="H39" s="237">
        <f>ISI!H$53</f>
        <v>0</v>
      </c>
      <c r="I39" s="237">
        <f>ISI!I$53</f>
        <v>0</v>
      </c>
      <c r="J39" s="237">
        <f>ISI!J$53</f>
        <v>0</v>
      </c>
      <c r="K39" s="237">
        <f>ISI!K$53</f>
        <v>0</v>
      </c>
      <c r="L39" s="237">
        <f>ISI!L$53</f>
        <v>0</v>
      </c>
      <c r="M39" s="237">
        <f>ISI!M$53</f>
        <v>0</v>
      </c>
      <c r="N39" s="237">
        <f>ISI!N$53</f>
        <v>0</v>
      </c>
      <c r="O39" s="237">
        <f>ISI!O$53</f>
        <v>0</v>
      </c>
      <c r="P39" s="237">
        <f>ISI!P$53</f>
        <v>0</v>
      </c>
      <c r="Q39" s="237">
        <f>ISI!Q$53</f>
        <v>0</v>
      </c>
      <c r="R39" s="237">
        <f>ISI!R$53</f>
        <v>0</v>
      </c>
      <c r="S39" s="237">
        <f>ISI!S$53</f>
        <v>0</v>
      </c>
      <c r="T39" s="237">
        <f>ISI!T$53</f>
        <v>0</v>
      </c>
      <c r="U39" s="237">
        <f>ISI!U$53</f>
        <v>0</v>
      </c>
      <c r="V39" s="237">
        <f>ISI!V$53</f>
        <v>0</v>
      </c>
      <c r="W39" s="237">
        <f>ISI!W$53</f>
        <v>0</v>
      </c>
      <c r="X39" s="237">
        <f>ISI!X$53</f>
        <v>0</v>
      </c>
      <c r="Y39" s="237">
        <f>ISI!Y$53</f>
        <v>0</v>
      </c>
      <c r="DA39" s="83"/>
    </row>
    <row r="40" spans="1:105" ht="12" customHeight="1" x14ac:dyDescent="0.25">
      <c r="A40" s="44" t="s">
        <v>107</v>
      </c>
      <c r="B40" s="238">
        <f>NFM!B$72</f>
        <v>0</v>
      </c>
      <c r="C40" s="238">
        <f>NFM!C$72</f>
        <v>0</v>
      </c>
      <c r="D40" s="238">
        <f>NFM!D$72</f>
        <v>0</v>
      </c>
      <c r="E40" s="238">
        <f>NFM!E$72</f>
        <v>0</v>
      </c>
      <c r="F40" s="238">
        <f>NFM!F$72</f>
        <v>0</v>
      </c>
      <c r="G40" s="238">
        <f>NFM!G$72</f>
        <v>0</v>
      </c>
      <c r="H40" s="238">
        <f>NFM!H$72</f>
        <v>0</v>
      </c>
      <c r="I40" s="238">
        <f>NFM!I$72</f>
        <v>0</v>
      </c>
      <c r="J40" s="238">
        <f>NFM!J$72</f>
        <v>0</v>
      </c>
      <c r="K40" s="238">
        <f>NFM!K$72</f>
        <v>0</v>
      </c>
      <c r="L40" s="238">
        <f>NFM!L$72</f>
        <v>0</v>
      </c>
      <c r="M40" s="238">
        <f>NFM!M$72</f>
        <v>0</v>
      </c>
      <c r="N40" s="238">
        <f>NFM!N$72</f>
        <v>0</v>
      </c>
      <c r="O40" s="238">
        <f>NFM!O$72</f>
        <v>0</v>
      </c>
      <c r="P40" s="238">
        <f>NFM!P$72</f>
        <v>0</v>
      </c>
      <c r="Q40" s="238">
        <f>NFM!Q$72</f>
        <v>0</v>
      </c>
      <c r="R40" s="238">
        <f>NFM!R$72</f>
        <v>0</v>
      </c>
      <c r="S40" s="238">
        <f>NFM!S$72</f>
        <v>0</v>
      </c>
      <c r="T40" s="238">
        <f>NFM!T$72</f>
        <v>0</v>
      </c>
      <c r="U40" s="238">
        <f>NFM!U$72</f>
        <v>0</v>
      </c>
      <c r="V40" s="238">
        <f>NFM!V$72</f>
        <v>0</v>
      </c>
      <c r="W40" s="238">
        <f>NFM!W$72</f>
        <v>0</v>
      </c>
      <c r="X40" s="238">
        <f>NFM!X$72</f>
        <v>0</v>
      </c>
      <c r="Y40" s="238">
        <f>NFM!Y$72</f>
        <v>0</v>
      </c>
      <c r="DA40" s="94"/>
    </row>
    <row r="41" spans="1:105" ht="12" customHeight="1" x14ac:dyDescent="0.25">
      <c r="A41" s="44" t="s">
        <v>108</v>
      </c>
      <c r="B41" s="238">
        <f>CHI!B$78</f>
        <v>882.29376000000002</v>
      </c>
      <c r="C41" s="238">
        <f>CHI!C$78</f>
        <v>1041.19183</v>
      </c>
      <c r="D41" s="238">
        <f>CHI!D$78</f>
        <v>810.89778999999999</v>
      </c>
      <c r="E41" s="238">
        <f>CHI!E$78</f>
        <v>0.29747000000000001</v>
      </c>
      <c r="F41" s="238">
        <f>CHI!F$78</f>
        <v>0</v>
      </c>
      <c r="G41" s="238">
        <f>CHI!G$78</f>
        <v>0</v>
      </c>
      <c r="H41" s="238">
        <f>CHI!H$78</f>
        <v>0</v>
      </c>
      <c r="I41" s="238">
        <f>CHI!I$78</f>
        <v>0</v>
      </c>
      <c r="J41" s="238">
        <f>CHI!J$78</f>
        <v>0</v>
      </c>
      <c r="K41" s="238">
        <f>CHI!K$78</f>
        <v>0</v>
      </c>
      <c r="L41" s="238">
        <f>CHI!L$78</f>
        <v>0</v>
      </c>
      <c r="M41" s="238">
        <f>CHI!M$78</f>
        <v>0</v>
      </c>
      <c r="N41" s="238">
        <f>CHI!N$78</f>
        <v>0</v>
      </c>
      <c r="O41" s="238">
        <f>CHI!O$78</f>
        <v>0</v>
      </c>
      <c r="P41" s="238">
        <f>CHI!P$78</f>
        <v>0</v>
      </c>
      <c r="Q41" s="238">
        <f>CHI!Q$78</f>
        <v>0</v>
      </c>
      <c r="R41" s="238">
        <f>CHI!R$78</f>
        <v>0</v>
      </c>
      <c r="S41" s="238">
        <f>CHI!S$78</f>
        <v>0</v>
      </c>
      <c r="T41" s="238">
        <f>CHI!T$78</f>
        <v>0</v>
      </c>
      <c r="U41" s="238">
        <f>CHI!U$78</f>
        <v>0</v>
      </c>
      <c r="V41" s="238">
        <f>CHI!V$78</f>
        <v>0</v>
      </c>
      <c r="W41" s="238">
        <f>CHI!W$78</f>
        <v>0</v>
      </c>
      <c r="X41" s="238">
        <f>CHI!X$78</f>
        <v>0</v>
      </c>
      <c r="Y41" s="238">
        <f>CHI!Y$78</f>
        <v>0</v>
      </c>
      <c r="DA41" s="94"/>
    </row>
    <row r="42" spans="1:105" ht="12" customHeight="1" x14ac:dyDescent="0.25">
      <c r="A42" s="44" t="s">
        <v>109</v>
      </c>
      <c r="B42" s="238">
        <f>NMM!B$58</f>
        <v>1908.78413</v>
      </c>
      <c r="C42" s="238">
        <f>NMM!C$58</f>
        <v>2061.4371900000001</v>
      </c>
      <c r="D42" s="238">
        <f>NMM!D$58</f>
        <v>2063.3791200000001</v>
      </c>
      <c r="E42" s="238">
        <f>NMM!E$58</f>
        <v>2342.3181199999999</v>
      </c>
      <c r="F42" s="238">
        <f>NMM!F$58</f>
        <v>2507.0626599999996</v>
      </c>
      <c r="G42" s="238">
        <f>NMM!G$58</f>
        <v>2552.7953500000003</v>
      </c>
      <c r="H42" s="238">
        <f>NMM!H$58</f>
        <v>2538.74341</v>
      </c>
      <c r="I42" s="238">
        <f>NMM!I$58</f>
        <v>2580.4341199999999</v>
      </c>
      <c r="J42" s="238">
        <f>NMM!J$58</f>
        <v>2301.5837499999998</v>
      </c>
      <c r="K42" s="238">
        <f>NMM!K$58</f>
        <v>1485.32267</v>
      </c>
      <c r="L42" s="238">
        <f>NMM!L$58</f>
        <v>1299.0484099999999</v>
      </c>
      <c r="M42" s="238">
        <f>NMM!M$58</f>
        <v>1167.27054</v>
      </c>
      <c r="N42" s="238">
        <f>NMM!N$58</f>
        <v>1391.9678000000001</v>
      </c>
      <c r="O42" s="238">
        <f>NMM!O$58</f>
        <v>1301.6949999999999</v>
      </c>
      <c r="P42" s="238">
        <f>NMM!P$58</f>
        <v>1650.4531500000001</v>
      </c>
      <c r="Q42" s="238">
        <f>NMM!Q$58</f>
        <v>1830.3635199999999</v>
      </c>
      <c r="R42" s="238">
        <f>NMM!R$58</f>
        <v>1968.4013500000001</v>
      </c>
      <c r="S42" s="238">
        <f>NMM!S$58</f>
        <v>2039.85626</v>
      </c>
      <c r="T42" s="238">
        <f>NMM!T$58</f>
        <v>2094.54898</v>
      </c>
      <c r="U42" s="238">
        <f>NMM!U$58</f>
        <v>2057.8652200000001</v>
      </c>
      <c r="V42" s="238">
        <f>NMM!V$58</f>
        <v>1907.4373099999998</v>
      </c>
      <c r="W42" s="238">
        <f>NMM!W$58</f>
        <v>2256.9405200000001</v>
      </c>
      <c r="X42" s="238">
        <f>NMM!X$58</f>
        <v>2068.3747699999999</v>
      </c>
      <c r="Y42" s="238">
        <f>NMM!Y$58</f>
        <v>1933.88762</v>
      </c>
      <c r="DA42" s="94"/>
    </row>
    <row r="43" spans="1:105" ht="12" customHeight="1" x14ac:dyDescent="0.25">
      <c r="A43" s="45" t="s">
        <v>110</v>
      </c>
      <c r="B43" s="239">
        <v>156.2483</v>
      </c>
      <c r="C43" s="239">
        <v>112.39717</v>
      </c>
      <c r="D43" s="239">
        <v>114.56505</v>
      </c>
      <c r="E43" s="239">
        <v>119.81524</v>
      </c>
      <c r="F43" s="239">
        <v>126.49827999999999</v>
      </c>
      <c r="G43" s="239">
        <v>173.43924999999999</v>
      </c>
      <c r="H43" s="239">
        <v>129.43361999999999</v>
      </c>
      <c r="I43" s="239">
        <v>144.18342999999999</v>
      </c>
      <c r="J43" s="239">
        <v>131.96538000000001</v>
      </c>
      <c r="K43" s="239">
        <v>133.20653999999999</v>
      </c>
      <c r="L43" s="239">
        <v>125.84944</v>
      </c>
      <c r="M43" s="239">
        <v>127.18019</v>
      </c>
      <c r="N43" s="239">
        <v>128.99005</v>
      </c>
      <c r="O43" s="239">
        <v>135.40440000000001</v>
      </c>
      <c r="P43" s="239">
        <v>130.63942</v>
      </c>
      <c r="Q43" s="239">
        <v>137.49978999999999</v>
      </c>
      <c r="R43" s="239">
        <v>141.06987000000001</v>
      </c>
      <c r="S43" s="239">
        <v>157.79773</v>
      </c>
      <c r="T43" s="239">
        <v>158.67604</v>
      </c>
      <c r="U43" s="239">
        <v>167.00688</v>
      </c>
      <c r="V43" s="239">
        <v>160.15609000000001</v>
      </c>
      <c r="W43" s="239">
        <v>175.0986</v>
      </c>
      <c r="X43" s="239">
        <v>184.83447000000001</v>
      </c>
      <c r="Y43" s="239">
        <v>179.33596</v>
      </c>
      <c r="DA43" s="84" t="s">
        <v>111</v>
      </c>
    </row>
    <row r="45" spans="1:105" ht="15" customHeight="1" x14ac:dyDescent="0.25">
      <c r="A45" s="32" t="s">
        <v>112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DA45" s="88"/>
    </row>
    <row r="47" spans="1:105" ht="12" customHeight="1" x14ac:dyDescent="0.25">
      <c r="A47" s="35" t="str">
        <f>$A$5</f>
        <v>All industrial sectors</v>
      </c>
      <c r="B47" s="232">
        <f t="shared" ref="B47:Y47" si="5">SUM(B48:B55)</f>
        <v>1</v>
      </c>
      <c r="C47" s="232">
        <f t="shared" si="5"/>
        <v>0.99999999999999989</v>
      </c>
      <c r="D47" s="232">
        <f t="shared" si="5"/>
        <v>0.99999999999999989</v>
      </c>
      <c r="E47" s="232">
        <f t="shared" si="5"/>
        <v>1</v>
      </c>
      <c r="F47" s="232">
        <f t="shared" si="5"/>
        <v>1</v>
      </c>
      <c r="G47" s="232">
        <f t="shared" si="5"/>
        <v>0.99999999999999989</v>
      </c>
      <c r="H47" s="232">
        <f t="shared" si="5"/>
        <v>1</v>
      </c>
      <c r="I47" s="232">
        <f t="shared" si="5"/>
        <v>1</v>
      </c>
      <c r="J47" s="232">
        <f t="shared" si="5"/>
        <v>1</v>
      </c>
      <c r="K47" s="232">
        <f t="shared" si="5"/>
        <v>1</v>
      </c>
      <c r="L47" s="232">
        <f t="shared" si="5"/>
        <v>0.99999999999999989</v>
      </c>
      <c r="M47" s="232">
        <f t="shared" si="5"/>
        <v>1</v>
      </c>
      <c r="N47" s="232">
        <f t="shared" si="5"/>
        <v>1</v>
      </c>
      <c r="O47" s="232">
        <f t="shared" si="5"/>
        <v>1</v>
      </c>
      <c r="P47" s="232">
        <f t="shared" si="5"/>
        <v>1</v>
      </c>
      <c r="Q47" s="232">
        <f t="shared" si="5"/>
        <v>1</v>
      </c>
      <c r="R47" s="232">
        <f t="shared" si="5"/>
        <v>1</v>
      </c>
      <c r="S47" s="232">
        <f t="shared" si="5"/>
        <v>1</v>
      </c>
      <c r="T47" s="232">
        <f t="shared" si="5"/>
        <v>1</v>
      </c>
      <c r="U47" s="232">
        <f t="shared" si="5"/>
        <v>1</v>
      </c>
      <c r="V47" s="232">
        <f t="shared" si="5"/>
        <v>1</v>
      </c>
      <c r="W47" s="232">
        <f t="shared" si="5"/>
        <v>1</v>
      </c>
      <c r="X47" s="232">
        <f t="shared" si="5"/>
        <v>1</v>
      </c>
      <c r="Y47" s="232">
        <f t="shared" si="5"/>
        <v>0.99999999999999989</v>
      </c>
      <c r="DA47" s="95"/>
    </row>
    <row r="48" spans="1:105" ht="12" customHeight="1" x14ac:dyDescent="0.25">
      <c r="A48" s="173" t="s">
        <v>91</v>
      </c>
      <c r="B48" s="233">
        <f t="shared" ref="B48:Y48" si="6">IF(B6=0,0,B6/B$5)</f>
        <v>0</v>
      </c>
      <c r="C48" s="233">
        <f t="shared" si="6"/>
        <v>0</v>
      </c>
      <c r="D48" s="233">
        <f t="shared" si="6"/>
        <v>0</v>
      </c>
      <c r="E48" s="233">
        <f t="shared" si="6"/>
        <v>0</v>
      </c>
      <c r="F48" s="233">
        <f t="shared" si="6"/>
        <v>0</v>
      </c>
      <c r="G48" s="233">
        <f t="shared" si="6"/>
        <v>0</v>
      </c>
      <c r="H48" s="233">
        <f t="shared" si="6"/>
        <v>0</v>
      </c>
      <c r="I48" s="233">
        <f t="shared" si="6"/>
        <v>0</v>
      </c>
      <c r="J48" s="233">
        <f t="shared" si="6"/>
        <v>0</v>
      </c>
      <c r="K48" s="233">
        <f t="shared" si="6"/>
        <v>0</v>
      </c>
      <c r="L48" s="233">
        <f t="shared" si="6"/>
        <v>0</v>
      </c>
      <c r="M48" s="233">
        <f t="shared" si="6"/>
        <v>0</v>
      </c>
      <c r="N48" s="233">
        <f t="shared" si="6"/>
        <v>0</v>
      </c>
      <c r="O48" s="233">
        <f t="shared" si="6"/>
        <v>0</v>
      </c>
      <c r="P48" s="233">
        <f t="shared" si="6"/>
        <v>0</v>
      </c>
      <c r="Q48" s="233">
        <f t="shared" si="6"/>
        <v>0</v>
      </c>
      <c r="R48" s="233">
        <f t="shared" si="6"/>
        <v>0</v>
      </c>
      <c r="S48" s="233">
        <f t="shared" si="6"/>
        <v>0</v>
      </c>
      <c r="T48" s="233">
        <f t="shared" si="6"/>
        <v>0</v>
      </c>
      <c r="U48" s="233">
        <f t="shared" si="6"/>
        <v>0</v>
      </c>
      <c r="V48" s="233">
        <f t="shared" si="6"/>
        <v>0</v>
      </c>
      <c r="W48" s="233">
        <f t="shared" si="6"/>
        <v>0</v>
      </c>
      <c r="X48" s="233">
        <f t="shared" si="6"/>
        <v>0</v>
      </c>
      <c r="Y48" s="233">
        <f t="shared" si="6"/>
        <v>0</v>
      </c>
      <c r="DA48" s="177"/>
    </row>
    <row r="49" spans="1:105" ht="12" customHeight="1" x14ac:dyDescent="0.25">
      <c r="A49" s="173" t="s">
        <v>92</v>
      </c>
      <c r="B49" s="233">
        <f t="shared" ref="B49:Y49" si="7">IF(B7=0,0,B7/B$5)</f>
        <v>0</v>
      </c>
      <c r="C49" s="233">
        <f t="shared" si="7"/>
        <v>0</v>
      </c>
      <c r="D49" s="233">
        <f t="shared" si="7"/>
        <v>0</v>
      </c>
      <c r="E49" s="233">
        <f t="shared" si="7"/>
        <v>0</v>
      </c>
      <c r="F49" s="233">
        <f t="shared" si="7"/>
        <v>0</v>
      </c>
      <c r="G49" s="233">
        <f t="shared" si="7"/>
        <v>0</v>
      </c>
      <c r="H49" s="233">
        <f t="shared" si="7"/>
        <v>0</v>
      </c>
      <c r="I49" s="233">
        <f t="shared" si="7"/>
        <v>0</v>
      </c>
      <c r="J49" s="233">
        <f t="shared" si="7"/>
        <v>0</v>
      </c>
      <c r="K49" s="233">
        <f t="shared" si="7"/>
        <v>0</v>
      </c>
      <c r="L49" s="233">
        <f t="shared" si="7"/>
        <v>0</v>
      </c>
      <c r="M49" s="233">
        <f t="shared" si="7"/>
        <v>0</v>
      </c>
      <c r="N49" s="233">
        <f t="shared" si="7"/>
        <v>0</v>
      </c>
      <c r="O49" s="233">
        <f t="shared" si="7"/>
        <v>0</v>
      </c>
      <c r="P49" s="233">
        <f t="shared" si="7"/>
        <v>0</v>
      </c>
      <c r="Q49" s="233">
        <f t="shared" si="7"/>
        <v>0</v>
      </c>
      <c r="R49" s="233">
        <f t="shared" si="7"/>
        <v>0</v>
      </c>
      <c r="S49" s="233">
        <f t="shared" si="7"/>
        <v>0</v>
      </c>
      <c r="T49" s="233">
        <f t="shared" si="7"/>
        <v>0</v>
      </c>
      <c r="U49" s="233">
        <f t="shared" si="7"/>
        <v>0</v>
      </c>
      <c r="V49" s="233">
        <f t="shared" si="7"/>
        <v>0</v>
      </c>
      <c r="W49" s="233">
        <f t="shared" si="7"/>
        <v>0</v>
      </c>
      <c r="X49" s="233">
        <f t="shared" si="7"/>
        <v>0</v>
      </c>
      <c r="Y49" s="233">
        <f t="shared" si="7"/>
        <v>0</v>
      </c>
      <c r="DA49" s="177"/>
    </row>
    <row r="50" spans="1:105" ht="12" customHeight="1" x14ac:dyDescent="0.25">
      <c r="A50" s="173" t="s">
        <v>93</v>
      </c>
      <c r="B50" s="233">
        <f t="shared" ref="B50:Y50" si="8">IF(B8=0,0,B8/B$5)</f>
        <v>0</v>
      </c>
      <c r="C50" s="233">
        <f t="shared" si="8"/>
        <v>0</v>
      </c>
      <c r="D50" s="233">
        <f t="shared" si="8"/>
        <v>0</v>
      </c>
      <c r="E50" s="233">
        <f t="shared" si="8"/>
        <v>0</v>
      </c>
      <c r="F50" s="233">
        <f t="shared" si="8"/>
        <v>0</v>
      </c>
      <c r="G50" s="233">
        <f t="shared" si="8"/>
        <v>0</v>
      </c>
      <c r="H50" s="233">
        <f t="shared" si="8"/>
        <v>0</v>
      </c>
      <c r="I50" s="233">
        <f t="shared" si="8"/>
        <v>0</v>
      </c>
      <c r="J50" s="233">
        <f t="shared" si="8"/>
        <v>0</v>
      </c>
      <c r="K50" s="233">
        <f t="shared" si="8"/>
        <v>0</v>
      </c>
      <c r="L50" s="233">
        <f t="shared" si="8"/>
        <v>0</v>
      </c>
      <c r="M50" s="233">
        <f t="shared" si="8"/>
        <v>0</v>
      </c>
      <c r="N50" s="233">
        <f t="shared" si="8"/>
        <v>0</v>
      </c>
      <c r="O50" s="233">
        <f t="shared" si="8"/>
        <v>0</v>
      </c>
      <c r="P50" s="233">
        <f t="shared" si="8"/>
        <v>0</v>
      </c>
      <c r="Q50" s="233">
        <f t="shared" si="8"/>
        <v>0</v>
      </c>
      <c r="R50" s="233">
        <f t="shared" si="8"/>
        <v>0</v>
      </c>
      <c r="S50" s="233">
        <f t="shared" si="8"/>
        <v>0</v>
      </c>
      <c r="T50" s="233">
        <f t="shared" si="8"/>
        <v>0</v>
      </c>
      <c r="U50" s="233">
        <f t="shared" si="8"/>
        <v>0</v>
      </c>
      <c r="V50" s="233">
        <f t="shared" si="8"/>
        <v>0</v>
      </c>
      <c r="W50" s="233">
        <f t="shared" si="8"/>
        <v>0</v>
      </c>
      <c r="X50" s="233">
        <f t="shared" si="8"/>
        <v>0</v>
      </c>
      <c r="Y50" s="233">
        <f t="shared" si="8"/>
        <v>0</v>
      </c>
      <c r="DA50" s="177"/>
    </row>
    <row r="51" spans="1:105" ht="12" customHeight="1" x14ac:dyDescent="0.25">
      <c r="A51" s="173" t="s">
        <v>94</v>
      </c>
      <c r="B51" s="233">
        <f t="shared" ref="B51:Y51" si="9">IF(B9=0,0,B9/B$5)</f>
        <v>0</v>
      </c>
      <c r="C51" s="233">
        <f t="shared" si="9"/>
        <v>0</v>
      </c>
      <c r="D51" s="233">
        <f t="shared" si="9"/>
        <v>0</v>
      </c>
      <c r="E51" s="233">
        <f t="shared" si="9"/>
        <v>0</v>
      </c>
      <c r="F51" s="233">
        <f t="shared" si="9"/>
        <v>0</v>
      </c>
      <c r="G51" s="233">
        <f t="shared" si="9"/>
        <v>0</v>
      </c>
      <c r="H51" s="233">
        <f t="shared" si="9"/>
        <v>0</v>
      </c>
      <c r="I51" s="233">
        <f t="shared" si="9"/>
        <v>0</v>
      </c>
      <c r="J51" s="233">
        <f t="shared" si="9"/>
        <v>0</v>
      </c>
      <c r="K51" s="233">
        <f t="shared" si="9"/>
        <v>0</v>
      </c>
      <c r="L51" s="233">
        <f t="shared" si="9"/>
        <v>0</v>
      </c>
      <c r="M51" s="233">
        <f t="shared" si="9"/>
        <v>0</v>
      </c>
      <c r="N51" s="233">
        <f t="shared" si="9"/>
        <v>0</v>
      </c>
      <c r="O51" s="233">
        <f t="shared" si="9"/>
        <v>0</v>
      </c>
      <c r="P51" s="233">
        <f t="shared" si="9"/>
        <v>0</v>
      </c>
      <c r="Q51" s="233">
        <f t="shared" si="9"/>
        <v>0</v>
      </c>
      <c r="R51" s="233">
        <f t="shared" si="9"/>
        <v>0</v>
      </c>
      <c r="S51" s="233">
        <f t="shared" si="9"/>
        <v>0</v>
      </c>
      <c r="T51" s="233">
        <f t="shared" si="9"/>
        <v>0</v>
      </c>
      <c r="U51" s="233">
        <f t="shared" si="9"/>
        <v>0</v>
      </c>
      <c r="V51" s="233">
        <f t="shared" si="9"/>
        <v>0</v>
      </c>
      <c r="W51" s="233">
        <f t="shared" si="9"/>
        <v>0</v>
      </c>
      <c r="X51" s="233">
        <f t="shared" si="9"/>
        <v>0</v>
      </c>
      <c r="Y51" s="233">
        <f t="shared" si="9"/>
        <v>0</v>
      </c>
      <c r="DA51" s="177"/>
    </row>
    <row r="52" spans="1:105" ht="12" customHeight="1" x14ac:dyDescent="0.25">
      <c r="A52" s="173" t="s">
        <v>95</v>
      </c>
      <c r="B52" s="233">
        <f t="shared" ref="B52:Y52" si="10">IF(B10=0,0,B10/B$5)</f>
        <v>9.2928172979684399E-3</v>
      </c>
      <c r="C52" s="233">
        <f t="shared" si="10"/>
        <v>8.9900062571822374E-3</v>
      </c>
      <c r="D52" s="233">
        <f t="shared" si="10"/>
        <v>8.1950375796922877E-3</v>
      </c>
      <c r="E52" s="233">
        <f t="shared" si="10"/>
        <v>8.1346314635254834E-3</v>
      </c>
      <c r="F52" s="233">
        <f t="shared" si="10"/>
        <v>7.3398989513352034E-3</v>
      </c>
      <c r="G52" s="233">
        <f t="shared" si="10"/>
        <v>6.3033549924901818E-3</v>
      </c>
      <c r="H52" s="233">
        <f t="shared" si="10"/>
        <v>5.0694568275446873E-3</v>
      </c>
      <c r="I52" s="233">
        <f t="shared" si="10"/>
        <v>4.836536359530734E-3</v>
      </c>
      <c r="J52" s="233">
        <f t="shared" si="10"/>
        <v>5.4104483740928262E-3</v>
      </c>
      <c r="K52" s="233">
        <f t="shared" si="10"/>
        <v>6.8671260665980303E-3</v>
      </c>
      <c r="L52" s="233">
        <f t="shared" si="10"/>
        <v>6.6846869128780609E-3</v>
      </c>
      <c r="M52" s="233">
        <f t="shared" si="10"/>
        <v>8.2634925241510844E-3</v>
      </c>
      <c r="N52" s="233">
        <f t="shared" si="10"/>
        <v>7.7735720368359842E-3</v>
      </c>
      <c r="O52" s="233">
        <f t="shared" si="10"/>
        <v>6.8626725303770481E-3</v>
      </c>
      <c r="P52" s="233">
        <f t="shared" si="10"/>
        <v>7.0178555218757344E-3</v>
      </c>
      <c r="Q52" s="233">
        <f t="shared" si="10"/>
        <v>6.8416570201120406E-3</v>
      </c>
      <c r="R52" s="233">
        <f t="shared" si="10"/>
        <v>7.1053933394763704E-3</v>
      </c>
      <c r="S52" s="233">
        <f t="shared" si="10"/>
        <v>7.3605834295966538E-3</v>
      </c>
      <c r="T52" s="233">
        <f t="shared" si="10"/>
        <v>8.9435045774910685E-3</v>
      </c>
      <c r="U52" s="233">
        <f t="shared" si="10"/>
        <v>8.2027339960817989E-3</v>
      </c>
      <c r="V52" s="233">
        <f t="shared" si="10"/>
        <v>1.0170220816257972E-2</v>
      </c>
      <c r="W52" s="233">
        <f t="shared" si="10"/>
        <v>8.3257719565498454E-3</v>
      </c>
      <c r="X52" s="233">
        <f t="shared" si="10"/>
        <v>9.2648125199200834E-3</v>
      </c>
      <c r="Y52" s="233">
        <f t="shared" si="10"/>
        <v>8.897988296636461E-3</v>
      </c>
      <c r="DA52" s="177"/>
    </row>
    <row r="53" spans="1:105" ht="12" customHeight="1" x14ac:dyDescent="0.25">
      <c r="A53" s="40" t="str">
        <f>$A$16</f>
        <v>Steam processes</v>
      </c>
      <c r="B53" s="234">
        <f t="shared" ref="B53:Y53" si="11">IF(B16=0,0,B16/B$5)</f>
        <v>0.29195899057504238</v>
      </c>
      <c r="C53" s="234">
        <f t="shared" si="11"/>
        <v>0.25883148281784651</v>
      </c>
      <c r="D53" s="234">
        <f t="shared" si="11"/>
        <v>0.25912782620767139</v>
      </c>
      <c r="E53" s="234">
        <f t="shared" si="11"/>
        <v>0.26591456493649746</v>
      </c>
      <c r="F53" s="234">
        <f t="shared" si="11"/>
        <v>0.24987048362172898</v>
      </c>
      <c r="G53" s="234">
        <f t="shared" si="11"/>
        <v>0.24834213138296071</v>
      </c>
      <c r="H53" s="234">
        <f t="shared" si="11"/>
        <v>0.24557589072224181</v>
      </c>
      <c r="I53" s="234">
        <f t="shared" si="11"/>
        <v>0.22358153298081154</v>
      </c>
      <c r="J53" s="234">
        <f t="shared" si="11"/>
        <v>0.243809430604082</v>
      </c>
      <c r="K53" s="234">
        <f t="shared" si="11"/>
        <v>0.29226182446402815</v>
      </c>
      <c r="L53" s="234">
        <f t="shared" si="11"/>
        <v>0.33590978148811296</v>
      </c>
      <c r="M53" s="234">
        <f t="shared" si="11"/>
        <v>0.33317362869355094</v>
      </c>
      <c r="N53" s="234">
        <f t="shared" si="11"/>
        <v>0.31249159286733458</v>
      </c>
      <c r="O53" s="234">
        <f t="shared" si="11"/>
        <v>0.3272954362954541</v>
      </c>
      <c r="P53" s="234">
        <f t="shared" si="11"/>
        <v>0.28974989066089757</v>
      </c>
      <c r="Q53" s="234">
        <f t="shared" si="11"/>
        <v>0.27546370246872376</v>
      </c>
      <c r="R53" s="234">
        <f t="shared" si="11"/>
        <v>0.27252603241024287</v>
      </c>
      <c r="S53" s="234">
        <f t="shared" si="11"/>
        <v>0.27579361674327846</v>
      </c>
      <c r="T53" s="234">
        <f t="shared" si="11"/>
        <v>0.27434957101665036</v>
      </c>
      <c r="U53" s="234">
        <f t="shared" si="11"/>
        <v>0.27010813313209098</v>
      </c>
      <c r="V53" s="234">
        <f t="shared" si="11"/>
        <v>0.28989985885665343</v>
      </c>
      <c r="W53" s="234">
        <f t="shared" si="11"/>
        <v>0.26364827777792826</v>
      </c>
      <c r="X53" s="234">
        <f t="shared" si="11"/>
        <v>0.26516330633078217</v>
      </c>
      <c r="Y53" s="234">
        <f t="shared" si="11"/>
        <v>0.269360929913674</v>
      </c>
      <c r="DA53" s="96"/>
    </row>
    <row r="54" spans="1:105" ht="12" customHeight="1" x14ac:dyDescent="0.25">
      <c r="A54" s="41" t="str">
        <f>$A$27</f>
        <v>Other energy use related</v>
      </c>
      <c r="B54" s="235">
        <f t="shared" ref="B54:Y54" si="12">IF(B27=0,0,B27/B$5)</f>
        <v>0.33670336801128498</v>
      </c>
      <c r="C54" s="235">
        <f t="shared" si="12"/>
        <v>0.34889303492857904</v>
      </c>
      <c r="D54" s="235">
        <f t="shared" si="12"/>
        <v>0.35125571022515484</v>
      </c>
      <c r="E54" s="235">
        <f t="shared" si="12"/>
        <v>0.39561104695647992</v>
      </c>
      <c r="F54" s="235">
        <f t="shared" si="12"/>
        <v>0.40039019707980189</v>
      </c>
      <c r="G54" s="235">
        <f t="shared" si="12"/>
        <v>0.40342474838169712</v>
      </c>
      <c r="H54" s="235">
        <f t="shared" si="12"/>
        <v>0.41106596912127735</v>
      </c>
      <c r="I54" s="235">
        <f t="shared" si="12"/>
        <v>0.4084494551081122</v>
      </c>
      <c r="J54" s="235">
        <f t="shared" si="12"/>
        <v>0.4039849376652313</v>
      </c>
      <c r="K54" s="235">
        <f t="shared" si="12"/>
        <v>0.38072402875949313</v>
      </c>
      <c r="L54" s="235">
        <f t="shared" si="12"/>
        <v>0.36929541410799449</v>
      </c>
      <c r="M54" s="235">
        <f t="shared" si="12"/>
        <v>0.36668510625680983</v>
      </c>
      <c r="N54" s="235">
        <f t="shared" si="12"/>
        <v>0.35605765967432945</v>
      </c>
      <c r="O54" s="235">
        <f t="shared" si="12"/>
        <v>0.36812335714382477</v>
      </c>
      <c r="P54" s="235">
        <f t="shared" si="12"/>
        <v>0.37330449521255654</v>
      </c>
      <c r="Q54" s="235">
        <f t="shared" si="12"/>
        <v>0.36352146687157638</v>
      </c>
      <c r="R54" s="235">
        <f t="shared" si="12"/>
        <v>0.35937392526839634</v>
      </c>
      <c r="S54" s="235">
        <f t="shared" si="12"/>
        <v>0.35674858520333097</v>
      </c>
      <c r="T54" s="235">
        <f t="shared" si="12"/>
        <v>0.3636350268584535</v>
      </c>
      <c r="U54" s="235">
        <f t="shared" si="12"/>
        <v>0.36705935343945378</v>
      </c>
      <c r="V54" s="235">
        <f t="shared" si="12"/>
        <v>0.36316947808217376</v>
      </c>
      <c r="W54" s="235">
        <f t="shared" si="12"/>
        <v>0.35472363146769836</v>
      </c>
      <c r="X54" s="235">
        <f t="shared" si="12"/>
        <v>0.35124050477136448</v>
      </c>
      <c r="Y54" s="235">
        <f t="shared" si="12"/>
        <v>0.35682547680275895</v>
      </c>
      <c r="DA54" s="97"/>
    </row>
    <row r="55" spans="1:105" ht="12" customHeight="1" x14ac:dyDescent="0.25">
      <c r="A55" s="42" t="s">
        <v>105</v>
      </c>
      <c r="B55" s="240">
        <f t="shared" ref="B55:Y55" si="13">IF(B38=0,0,B38/B$5)</f>
        <v>0.36204482411570427</v>
      </c>
      <c r="C55" s="240">
        <f t="shared" si="13"/>
        <v>0.38328547599639207</v>
      </c>
      <c r="D55" s="240">
        <f t="shared" si="13"/>
        <v>0.38142142598748141</v>
      </c>
      <c r="E55" s="240">
        <f t="shared" si="13"/>
        <v>0.33033975664349707</v>
      </c>
      <c r="F55" s="240">
        <f t="shared" si="13"/>
        <v>0.342399420347134</v>
      </c>
      <c r="G55" s="240">
        <f t="shared" si="13"/>
        <v>0.3419297652428519</v>
      </c>
      <c r="H55" s="240">
        <f t="shared" si="13"/>
        <v>0.33828868332893619</v>
      </c>
      <c r="I55" s="240">
        <f t="shared" si="13"/>
        <v>0.36313247555154549</v>
      </c>
      <c r="J55" s="240">
        <f t="shared" si="13"/>
        <v>0.34679518335659393</v>
      </c>
      <c r="K55" s="240">
        <f t="shared" si="13"/>
        <v>0.32014702070988066</v>
      </c>
      <c r="L55" s="240">
        <f t="shared" si="13"/>
        <v>0.28811011749101445</v>
      </c>
      <c r="M55" s="240">
        <f t="shared" si="13"/>
        <v>0.29187777252548819</v>
      </c>
      <c r="N55" s="240">
        <f t="shared" si="13"/>
        <v>0.3236771754215001</v>
      </c>
      <c r="O55" s="240">
        <f t="shared" si="13"/>
        <v>0.29771853403034404</v>
      </c>
      <c r="P55" s="240">
        <f t="shared" si="13"/>
        <v>0.32992775860467011</v>
      </c>
      <c r="Q55" s="240">
        <f t="shared" si="13"/>
        <v>0.35417317363958783</v>
      </c>
      <c r="R55" s="240">
        <f t="shared" si="13"/>
        <v>0.36099464898188444</v>
      </c>
      <c r="S55" s="240">
        <f t="shared" si="13"/>
        <v>0.36009721462379402</v>
      </c>
      <c r="T55" s="240">
        <f t="shared" si="13"/>
        <v>0.35307189754740509</v>
      </c>
      <c r="U55" s="240">
        <f t="shared" si="13"/>
        <v>0.35462977943237345</v>
      </c>
      <c r="V55" s="240">
        <f t="shared" si="13"/>
        <v>0.33676044224491491</v>
      </c>
      <c r="W55" s="240">
        <f t="shared" si="13"/>
        <v>0.37330231879782361</v>
      </c>
      <c r="X55" s="240">
        <f t="shared" si="13"/>
        <v>0.37433137637793323</v>
      </c>
      <c r="Y55" s="240">
        <f t="shared" si="13"/>
        <v>0.36491560498693054</v>
      </c>
      <c r="DA55" s="93"/>
    </row>
  </sheetData>
  <conditionalFormatting sqref="B6:Y15">
    <cfRule type="cellIs" dxfId="119" priority="84" operator="lessThan">
      <formula>0</formula>
    </cfRule>
  </conditionalFormatting>
  <conditionalFormatting sqref="B17:Y26">
    <cfRule type="cellIs" dxfId="118" priority="71" operator="lessThan">
      <formula>0</formula>
    </cfRule>
  </conditionalFormatting>
  <conditionalFormatting sqref="B28:Y37">
    <cfRule type="cellIs" dxfId="117" priority="64" operator="lessThan">
      <formula>0</formula>
    </cfRule>
  </conditionalFormatting>
  <conditionalFormatting sqref="B48:Y52">
    <cfRule type="cellIs" dxfId="116" priority="66" operator="lessThan">
      <formula>0</formula>
    </cfRule>
  </conditionalFormatting>
  <conditionalFormatting sqref="DA6:DA15">
    <cfRule type="cellIs" dxfId="115" priority="21" operator="lessThan">
      <formula>0</formula>
    </cfRule>
  </conditionalFormatting>
  <conditionalFormatting sqref="DA17:DA26">
    <cfRule type="cellIs" dxfId="114" priority="8" operator="lessThan">
      <formula>0</formula>
    </cfRule>
  </conditionalFormatting>
  <conditionalFormatting sqref="DA28:DA37">
    <cfRule type="cellIs" dxfId="113" priority="1" operator="lessThan">
      <formula>0</formula>
    </cfRule>
  </conditionalFormatting>
  <conditionalFormatting sqref="DA48:DA52">
    <cfRule type="cellIs" dxfId="112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0.39997558519241921"/>
    <pageSetUpPr fitToPage="1"/>
  </sheetPr>
  <dimension ref="A1:DA6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steel"</f>
        <v>IE: Iron and steel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3" spans="1:105" ht="12" customHeight="1" x14ac:dyDescent="0.25">
      <c r="A3" s="30" t="s">
        <v>57</v>
      </c>
      <c r="B3" s="203">
        <f t="shared" ref="B3:Y3" si="0">SUM(B4:B5)</f>
        <v>13.614817019297581</v>
      </c>
      <c r="C3" s="203">
        <f t="shared" si="0"/>
        <v>15</v>
      </c>
      <c r="D3" s="203">
        <f t="shared" si="0"/>
        <v>0</v>
      </c>
      <c r="E3" s="203">
        <f t="shared" si="0"/>
        <v>0</v>
      </c>
      <c r="F3" s="203">
        <f t="shared" si="0"/>
        <v>0</v>
      </c>
      <c r="G3" s="203">
        <f t="shared" si="0"/>
        <v>0</v>
      </c>
      <c r="H3" s="203">
        <f t="shared" si="0"/>
        <v>0</v>
      </c>
      <c r="I3" s="203">
        <f t="shared" si="0"/>
        <v>0</v>
      </c>
      <c r="J3" s="203">
        <f t="shared" si="0"/>
        <v>0</v>
      </c>
      <c r="K3" s="203">
        <f t="shared" si="0"/>
        <v>0</v>
      </c>
      <c r="L3" s="203">
        <f t="shared" si="0"/>
        <v>0</v>
      </c>
      <c r="M3" s="203">
        <f t="shared" si="0"/>
        <v>0</v>
      </c>
      <c r="N3" s="203">
        <f t="shared" si="0"/>
        <v>0</v>
      </c>
      <c r="O3" s="203">
        <f t="shared" si="0"/>
        <v>0</v>
      </c>
      <c r="P3" s="203">
        <f t="shared" si="0"/>
        <v>0</v>
      </c>
      <c r="Q3" s="203">
        <f t="shared" si="0"/>
        <v>0</v>
      </c>
      <c r="R3" s="203">
        <f t="shared" si="0"/>
        <v>0</v>
      </c>
      <c r="S3" s="203">
        <f t="shared" si="0"/>
        <v>0</v>
      </c>
      <c r="T3" s="203">
        <f t="shared" si="0"/>
        <v>0</v>
      </c>
      <c r="U3" s="203">
        <f t="shared" si="0"/>
        <v>0</v>
      </c>
      <c r="V3" s="203">
        <f t="shared" si="0"/>
        <v>0</v>
      </c>
      <c r="W3" s="203">
        <f t="shared" si="0"/>
        <v>0</v>
      </c>
      <c r="X3" s="203">
        <f t="shared" si="0"/>
        <v>0</v>
      </c>
      <c r="Y3" s="203">
        <f t="shared" si="0"/>
        <v>0</v>
      </c>
      <c r="DA3" s="112"/>
    </row>
    <row r="4" spans="1:105" ht="12" customHeight="1" x14ac:dyDescent="0.25">
      <c r="A4" s="50" t="s">
        <v>43</v>
      </c>
      <c r="B4" s="241">
        <v>0</v>
      </c>
      <c r="C4" s="241">
        <v>0</v>
      </c>
      <c r="D4" s="241">
        <v>0</v>
      </c>
      <c r="E4" s="241">
        <v>0</v>
      </c>
      <c r="F4" s="241">
        <v>0</v>
      </c>
      <c r="G4" s="241">
        <v>0</v>
      </c>
      <c r="H4" s="241">
        <v>0</v>
      </c>
      <c r="I4" s="241">
        <v>0</v>
      </c>
      <c r="J4" s="241">
        <v>0</v>
      </c>
      <c r="K4" s="241">
        <v>0</v>
      </c>
      <c r="L4" s="241">
        <v>0</v>
      </c>
      <c r="M4" s="241">
        <v>0</v>
      </c>
      <c r="N4" s="241">
        <v>0</v>
      </c>
      <c r="O4" s="241">
        <v>0</v>
      </c>
      <c r="P4" s="241">
        <v>0</v>
      </c>
      <c r="Q4" s="241">
        <v>0</v>
      </c>
      <c r="R4" s="241">
        <v>0</v>
      </c>
      <c r="S4" s="241">
        <v>0</v>
      </c>
      <c r="T4" s="241">
        <v>0</v>
      </c>
      <c r="U4" s="241">
        <v>0</v>
      </c>
      <c r="V4" s="241">
        <v>0</v>
      </c>
      <c r="W4" s="241">
        <v>0</v>
      </c>
      <c r="X4" s="241">
        <v>0</v>
      </c>
      <c r="Y4" s="241">
        <v>0</v>
      </c>
      <c r="DA4" s="83" t="s">
        <v>113</v>
      </c>
    </row>
    <row r="5" spans="1:105" ht="12" customHeight="1" x14ac:dyDescent="0.25">
      <c r="A5" s="49" t="s">
        <v>44</v>
      </c>
      <c r="B5" s="242">
        <v>13.614817019297581</v>
      </c>
      <c r="C5" s="242">
        <v>15</v>
      </c>
      <c r="D5" s="242">
        <v>0</v>
      </c>
      <c r="E5" s="242">
        <v>0</v>
      </c>
      <c r="F5" s="242">
        <v>0</v>
      </c>
      <c r="G5" s="242">
        <v>0</v>
      </c>
      <c r="H5" s="242">
        <v>0</v>
      </c>
      <c r="I5" s="242">
        <v>0</v>
      </c>
      <c r="J5" s="242">
        <v>0</v>
      </c>
      <c r="K5" s="242">
        <v>0</v>
      </c>
      <c r="L5" s="242">
        <v>0</v>
      </c>
      <c r="M5" s="242">
        <v>0</v>
      </c>
      <c r="N5" s="242">
        <v>0</v>
      </c>
      <c r="O5" s="242">
        <v>0</v>
      </c>
      <c r="P5" s="242">
        <v>0</v>
      </c>
      <c r="Q5" s="242">
        <v>0</v>
      </c>
      <c r="R5" s="242">
        <v>0</v>
      </c>
      <c r="S5" s="242">
        <v>0</v>
      </c>
      <c r="T5" s="242">
        <v>0</v>
      </c>
      <c r="U5" s="242">
        <v>0</v>
      </c>
      <c r="V5" s="242">
        <v>0</v>
      </c>
      <c r="W5" s="242">
        <v>0</v>
      </c>
      <c r="X5" s="242">
        <v>0</v>
      </c>
      <c r="Y5" s="242">
        <v>0</v>
      </c>
      <c r="DA5" s="84" t="s">
        <v>114</v>
      </c>
    </row>
    <row r="6" spans="1:105" ht="12" customHeight="1" x14ac:dyDescent="0.25">
      <c r="A6" s="4"/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  <c r="V6" s="243"/>
      <c r="W6" s="243"/>
      <c r="X6" s="243"/>
      <c r="Y6" s="243"/>
    </row>
    <row r="7" spans="1:105" ht="12" customHeight="1" x14ac:dyDescent="0.25">
      <c r="A7" s="30" t="s">
        <v>115</v>
      </c>
      <c r="B7" s="203">
        <f t="shared" ref="B7:Y7" si="1">SUM(B8:B9)</f>
        <v>360</v>
      </c>
      <c r="C7" s="203">
        <f t="shared" si="1"/>
        <v>150</v>
      </c>
      <c r="D7" s="203">
        <f t="shared" si="1"/>
        <v>0</v>
      </c>
      <c r="E7" s="203">
        <f t="shared" si="1"/>
        <v>0</v>
      </c>
      <c r="F7" s="203">
        <f t="shared" si="1"/>
        <v>0</v>
      </c>
      <c r="G7" s="203">
        <f t="shared" si="1"/>
        <v>0</v>
      </c>
      <c r="H7" s="203">
        <f t="shared" si="1"/>
        <v>0</v>
      </c>
      <c r="I7" s="203">
        <f t="shared" si="1"/>
        <v>0</v>
      </c>
      <c r="J7" s="203">
        <f t="shared" si="1"/>
        <v>0</v>
      </c>
      <c r="K7" s="203">
        <f t="shared" si="1"/>
        <v>0</v>
      </c>
      <c r="L7" s="203">
        <f t="shared" si="1"/>
        <v>0</v>
      </c>
      <c r="M7" s="203">
        <f t="shared" si="1"/>
        <v>0</v>
      </c>
      <c r="N7" s="203">
        <f t="shared" si="1"/>
        <v>0</v>
      </c>
      <c r="O7" s="203">
        <f t="shared" si="1"/>
        <v>0</v>
      </c>
      <c r="P7" s="203">
        <f t="shared" si="1"/>
        <v>0</v>
      </c>
      <c r="Q7" s="203">
        <f t="shared" si="1"/>
        <v>0</v>
      </c>
      <c r="R7" s="203">
        <f t="shared" si="1"/>
        <v>0</v>
      </c>
      <c r="S7" s="203">
        <f t="shared" si="1"/>
        <v>0</v>
      </c>
      <c r="T7" s="203">
        <f t="shared" si="1"/>
        <v>0</v>
      </c>
      <c r="U7" s="203">
        <f t="shared" si="1"/>
        <v>0</v>
      </c>
      <c r="V7" s="203">
        <f t="shared" si="1"/>
        <v>0</v>
      </c>
      <c r="W7" s="203">
        <f t="shared" si="1"/>
        <v>0</v>
      </c>
      <c r="X7" s="203">
        <f t="shared" si="1"/>
        <v>0</v>
      </c>
      <c r="Y7" s="203">
        <f t="shared" si="1"/>
        <v>0</v>
      </c>
      <c r="DA7" s="112"/>
    </row>
    <row r="8" spans="1:105" ht="12" customHeight="1" x14ac:dyDescent="0.25">
      <c r="A8" s="50" t="s">
        <v>43</v>
      </c>
      <c r="B8" s="241">
        <v>0</v>
      </c>
      <c r="C8" s="241">
        <v>0</v>
      </c>
      <c r="D8" s="241">
        <v>0</v>
      </c>
      <c r="E8" s="241">
        <v>0</v>
      </c>
      <c r="F8" s="241">
        <v>0</v>
      </c>
      <c r="G8" s="241">
        <v>0</v>
      </c>
      <c r="H8" s="241">
        <v>0</v>
      </c>
      <c r="I8" s="241">
        <v>0</v>
      </c>
      <c r="J8" s="241">
        <v>0</v>
      </c>
      <c r="K8" s="241">
        <v>0</v>
      </c>
      <c r="L8" s="241">
        <v>0</v>
      </c>
      <c r="M8" s="241">
        <v>0</v>
      </c>
      <c r="N8" s="241">
        <v>0</v>
      </c>
      <c r="O8" s="241">
        <v>0</v>
      </c>
      <c r="P8" s="241">
        <v>0</v>
      </c>
      <c r="Q8" s="241">
        <v>0</v>
      </c>
      <c r="R8" s="241">
        <v>0</v>
      </c>
      <c r="S8" s="241">
        <v>0</v>
      </c>
      <c r="T8" s="241">
        <v>0</v>
      </c>
      <c r="U8" s="241">
        <v>0</v>
      </c>
      <c r="V8" s="241">
        <v>0</v>
      </c>
      <c r="W8" s="241">
        <v>0</v>
      </c>
      <c r="X8" s="241">
        <v>0</v>
      </c>
      <c r="Y8" s="241">
        <v>0</v>
      </c>
      <c r="DA8" s="83" t="s">
        <v>116</v>
      </c>
    </row>
    <row r="9" spans="1:105" ht="12" customHeight="1" x14ac:dyDescent="0.25">
      <c r="A9" s="49" t="s">
        <v>44</v>
      </c>
      <c r="B9" s="242">
        <v>360</v>
      </c>
      <c r="C9" s="242">
        <v>150</v>
      </c>
      <c r="D9" s="242">
        <v>0</v>
      </c>
      <c r="E9" s="242">
        <v>0</v>
      </c>
      <c r="F9" s="242">
        <v>0</v>
      </c>
      <c r="G9" s="242">
        <v>0</v>
      </c>
      <c r="H9" s="242">
        <v>0</v>
      </c>
      <c r="I9" s="242">
        <v>0</v>
      </c>
      <c r="J9" s="242">
        <v>0</v>
      </c>
      <c r="K9" s="242">
        <v>0</v>
      </c>
      <c r="L9" s="242">
        <v>0</v>
      </c>
      <c r="M9" s="242">
        <v>0</v>
      </c>
      <c r="N9" s="242">
        <v>0</v>
      </c>
      <c r="O9" s="242">
        <v>0</v>
      </c>
      <c r="P9" s="242">
        <v>0</v>
      </c>
      <c r="Q9" s="242">
        <v>0</v>
      </c>
      <c r="R9" s="242">
        <v>0</v>
      </c>
      <c r="S9" s="242">
        <v>0</v>
      </c>
      <c r="T9" s="242">
        <v>0</v>
      </c>
      <c r="U9" s="242">
        <v>0</v>
      </c>
      <c r="V9" s="242">
        <v>0</v>
      </c>
      <c r="W9" s="242">
        <v>0</v>
      </c>
      <c r="X9" s="242">
        <v>0</v>
      </c>
      <c r="Y9" s="242">
        <v>0</v>
      </c>
      <c r="DA9" s="84" t="s">
        <v>117</v>
      </c>
    </row>
    <row r="10" spans="1:105" ht="12" customHeight="1" x14ac:dyDescent="0.25">
      <c r="A10" s="4"/>
      <c r="B10" s="243"/>
      <c r="C10" s="243"/>
      <c r="D10" s="243"/>
      <c r="E10" s="243"/>
      <c r="F10" s="243"/>
      <c r="G10" s="243"/>
      <c r="H10" s="243"/>
      <c r="I10" s="243"/>
      <c r="J10" s="243"/>
      <c r="K10" s="243"/>
      <c r="L10" s="243"/>
      <c r="M10" s="243"/>
      <c r="N10" s="243"/>
      <c r="O10" s="243"/>
      <c r="P10" s="243"/>
      <c r="Q10" s="243"/>
      <c r="R10" s="243"/>
      <c r="S10" s="243"/>
      <c r="T10" s="243"/>
      <c r="U10" s="243"/>
      <c r="V10" s="243"/>
      <c r="W10" s="243"/>
      <c r="X10" s="243"/>
      <c r="Y10" s="243"/>
    </row>
    <row r="11" spans="1:105" ht="12" customHeight="1" x14ac:dyDescent="0.25">
      <c r="A11" s="30" t="s">
        <v>118</v>
      </c>
      <c r="B11" s="203">
        <f t="shared" ref="B11:Y11" si="2">SUM(B12:B13)</f>
        <v>378.94736842105272</v>
      </c>
      <c r="C11" s="203">
        <f t="shared" si="2"/>
        <v>340.92546569927538</v>
      </c>
      <c r="D11" s="203">
        <f t="shared" si="2"/>
        <v>340.92546569927538</v>
      </c>
      <c r="E11" s="203">
        <f t="shared" si="2"/>
        <v>340.92546569927538</v>
      </c>
      <c r="F11" s="203">
        <f t="shared" si="2"/>
        <v>302.90356297749821</v>
      </c>
      <c r="G11" s="203">
        <f t="shared" si="2"/>
        <v>302.90356297749821</v>
      </c>
      <c r="H11" s="203">
        <f t="shared" si="2"/>
        <v>302.90356297749821</v>
      </c>
      <c r="I11" s="203">
        <f t="shared" si="2"/>
        <v>302.90356297749821</v>
      </c>
      <c r="J11" s="203">
        <f t="shared" si="2"/>
        <v>264.88166025572099</v>
      </c>
      <c r="K11" s="203">
        <f t="shared" si="2"/>
        <v>264.88166025572099</v>
      </c>
      <c r="L11" s="203">
        <f t="shared" si="2"/>
        <v>264.88166025572099</v>
      </c>
      <c r="M11" s="203">
        <f t="shared" si="2"/>
        <v>226.85975753394379</v>
      </c>
      <c r="N11" s="203">
        <f t="shared" si="2"/>
        <v>226.85975753394379</v>
      </c>
      <c r="O11" s="203">
        <f t="shared" si="2"/>
        <v>226.85975753394379</v>
      </c>
      <c r="P11" s="203">
        <f t="shared" si="2"/>
        <v>226.85975753394379</v>
      </c>
      <c r="Q11" s="203">
        <f t="shared" si="2"/>
        <v>188.83785481216651</v>
      </c>
      <c r="R11" s="203">
        <f t="shared" si="2"/>
        <v>188.83785481216651</v>
      </c>
      <c r="S11" s="203">
        <f t="shared" si="2"/>
        <v>188.83785481216651</v>
      </c>
      <c r="T11" s="203">
        <f t="shared" si="2"/>
        <v>150.81595209038929</v>
      </c>
      <c r="U11" s="203">
        <f t="shared" si="2"/>
        <v>150.81595209038929</v>
      </c>
      <c r="V11" s="203">
        <f t="shared" si="2"/>
        <v>150.81595209038929</v>
      </c>
      <c r="W11" s="203">
        <f t="shared" si="2"/>
        <v>150.81595209038929</v>
      </c>
      <c r="X11" s="203">
        <f t="shared" si="2"/>
        <v>112.79404936861209</v>
      </c>
      <c r="Y11" s="203">
        <f t="shared" si="2"/>
        <v>112.79404936861209</v>
      </c>
      <c r="DA11" s="112"/>
    </row>
    <row r="12" spans="1:105" ht="12" customHeight="1" x14ac:dyDescent="0.25">
      <c r="A12" s="50" t="s">
        <v>43</v>
      </c>
      <c r="B12" s="241">
        <v>0</v>
      </c>
      <c r="C12" s="241">
        <v>0</v>
      </c>
      <c r="D12" s="241">
        <v>0</v>
      </c>
      <c r="E12" s="241">
        <v>0</v>
      </c>
      <c r="F12" s="241">
        <v>0</v>
      </c>
      <c r="G12" s="241">
        <v>0</v>
      </c>
      <c r="H12" s="241">
        <v>0</v>
      </c>
      <c r="I12" s="241">
        <v>0</v>
      </c>
      <c r="J12" s="241">
        <v>0</v>
      </c>
      <c r="K12" s="241">
        <v>0</v>
      </c>
      <c r="L12" s="241">
        <v>0</v>
      </c>
      <c r="M12" s="241">
        <v>0</v>
      </c>
      <c r="N12" s="241">
        <v>0</v>
      </c>
      <c r="O12" s="241">
        <v>0</v>
      </c>
      <c r="P12" s="241">
        <v>0</v>
      </c>
      <c r="Q12" s="241">
        <v>0</v>
      </c>
      <c r="R12" s="241">
        <v>0</v>
      </c>
      <c r="S12" s="241">
        <v>0</v>
      </c>
      <c r="T12" s="241">
        <v>0</v>
      </c>
      <c r="U12" s="241">
        <v>0</v>
      </c>
      <c r="V12" s="241">
        <v>0</v>
      </c>
      <c r="W12" s="241">
        <v>0</v>
      </c>
      <c r="X12" s="241">
        <v>0</v>
      </c>
      <c r="Y12" s="241">
        <v>0</v>
      </c>
      <c r="DA12" s="83" t="s">
        <v>119</v>
      </c>
    </row>
    <row r="13" spans="1:105" ht="12" customHeight="1" x14ac:dyDescent="0.25">
      <c r="A13" s="49" t="s">
        <v>44</v>
      </c>
      <c r="B13" s="242">
        <v>378.94736842105272</v>
      </c>
      <c r="C13" s="242">
        <v>340.92546569927538</v>
      </c>
      <c r="D13" s="242">
        <v>340.92546569927538</v>
      </c>
      <c r="E13" s="242">
        <v>340.92546569927538</v>
      </c>
      <c r="F13" s="242">
        <v>302.90356297749821</v>
      </c>
      <c r="G13" s="242">
        <v>302.90356297749821</v>
      </c>
      <c r="H13" s="242">
        <v>302.90356297749821</v>
      </c>
      <c r="I13" s="242">
        <v>302.90356297749821</v>
      </c>
      <c r="J13" s="242">
        <v>264.88166025572099</v>
      </c>
      <c r="K13" s="242">
        <v>264.88166025572099</v>
      </c>
      <c r="L13" s="242">
        <v>264.88166025572099</v>
      </c>
      <c r="M13" s="242">
        <v>226.85975753394379</v>
      </c>
      <c r="N13" s="242">
        <v>226.85975753394379</v>
      </c>
      <c r="O13" s="242">
        <v>226.85975753394379</v>
      </c>
      <c r="P13" s="242">
        <v>226.85975753394379</v>
      </c>
      <c r="Q13" s="242">
        <v>188.83785481216651</v>
      </c>
      <c r="R13" s="242">
        <v>188.83785481216651</v>
      </c>
      <c r="S13" s="242">
        <v>188.83785481216651</v>
      </c>
      <c r="T13" s="242">
        <v>150.81595209038929</v>
      </c>
      <c r="U13" s="242">
        <v>150.81595209038929</v>
      </c>
      <c r="V13" s="242">
        <v>150.81595209038929</v>
      </c>
      <c r="W13" s="242">
        <v>150.81595209038929</v>
      </c>
      <c r="X13" s="242">
        <v>112.79404936861209</v>
      </c>
      <c r="Y13" s="242">
        <v>112.79404936861209</v>
      </c>
      <c r="DA13" s="84" t="s">
        <v>120</v>
      </c>
    </row>
    <row r="14" spans="1:105" ht="12" customHeight="1" x14ac:dyDescent="0.25">
      <c r="A14" s="108" t="s">
        <v>121</v>
      </c>
      <c r="B14" s="245"/>
      <c r="C14" s="210">
        <f t="shared" ref="C14:Y14" si="3">SUM(C15:C16)</f>
        <v>0</v>
      </c>
      <c r="D14" s="210">
        <f t="shared" si="3"/>
        <v>0</v>
      </c>
      <c r="E14" s="210">
        <f t="shared" si="3"/>
        <v>0</v>
      </c>
      <c r="F14" s="210">
        <f t="shared" si="3"/>
        <v>0</v>
      </c>
      <c r="G14" s="210">
        <f t="shared" si="3"/>
        <v>0</v>
      </c>
      <c r="H14" s="210">
        <f t="shared" si="3"/>
        <v>0</v>
      </c>
      <c r="I14" s="210">
        <f t="shared" si="3"/>
        <v>0</v>
      </c>
      <c r="J14" s="210">
        <f t="shared" si="3"/>
        <v>0</v>
      </c>
      <c r="K14" s="210">
        <f t="shared" si="3"/>
        <v>0</v>
      </c>
      <c r="L14" s="210">
        <f t="shared" si="3"/>
        <v>0</v>
      </c>
      <c r="M14" s="210">
        <f t="shared" si="3"/>
        <v>0</v>
      </c>
      <c r="N14" s="210">
        <f t="shared" si="3"/>
        <v>0</v>
      </c>
      <c r="O14" s="210">
        <f t="shared" si="3"/>
        <v>0</v>
      </c>
      <c r="P14" s="210">
        <f t="shared" si="3"/>
        <v>0</v>
      </c>
      <c r="Q14" s="210">
        <f t="shared" si="3"/>
        <v>0</v>
      </c>
      <c r="R14" s="210">
        <f t="shared" si="3"/>
        <v>0</v>
      </c>
      <c r="S14" s="210">
        <f t="shared" si="3"/>
        <v>0</v>
      </c>
      <c r="T14" s="210">
        <f t="shared" si="3"/>
        <v>0</v>
      </c>
      <c r="U14" s="210">
        <f t="shared" si="3"/>
        <v>0</v>
      </c>
      <c r="V14" s="210">
        <f t="shared" si="3"/>
        <v>0</v>
      </c>
      <c r="W14" s="210">
        <f t="shared" si="3"/>
        <v>0</v>
      </c>
      <c r="X14" s="210">
        <f t="shared" si="3"/>
        <v>0</v>
      </c>
      <c r="Y14" s="210">
        <f t="shared" si="3"/>
        <v>0</v>
      </c>
      <c r="DA14" s="109"/>
    </row>
    <row r="15" spans="1:105" ht="12" customHeight="1" x14ac:dyDescent="0.25">
      <c r="A15" s="51" t="s">
        <v>43</v>
      </c>
      <c r="B15" s="246">
        <v>0</v>
      </c>
      <c r="C15" s="241">
        <v>0</v>
      </c>
      <c r="D15" s="241">
        <v>0</v>
      </c>
      <c r="E15" s="241">
        <v>0</v>
      </c>
      <c r="F15" s="241">
        <v>0</v>
      </c>
      <c r="G15" s="241">
        <v>0</v>
      </c>
      <c r="H15" s="241">
        <v>0</v>
      </c>
      <c r="I15" s="241">
        <v>0</v>
      </c>
      <c r="J15" s="241">
        <v>0</v>
      </c>
      <c r="K15" s="241">
        <v>0</v>
      </c>
      <c r="L15" s="241">
        <v>0</v>
      </c>
      <c r="M15" s="241">
        <v>0</v>
      </c>
      <c r="N15" s="241">
        <v>0</v>
      </c>
      <c r="O15" s="241">
        <v>0</v>
      </c>
      <c r="P15" s="241">
        <v>0</v>
      </c>
      <c r="Q15" s="241">
        <v>0</v>
      </c>
      <c r="R15" s="241">
        <v>0</v>
      </c>
      <c r="S15" s="241">
        <v>0</v>
      </c>
      <c r="T15" s="241">
        <v>0</v>
      </c>
      <c r="U15" s="241">
        <v>0</v>
      </c>
      <c r="V15" s="241">
        <v>0</v>
      </c>
      <c r="W15" s="241">
        <v>0</v>
      </c>
      <c r="X15" s="241">
        <v>0</v>
      </c>
      <c r="Y15" s="241">
        <v>0</v>
      </c>
      <c r="DA15" s="83" t="s">
        <v>122</v>
      </c>
    </row>
    <row r="16" spans="1:105" ht="12" customHeight="1" x14ac:dyDescent="0.25">
      <c r="A16" s="52" t="s">
        <v>44</v>
      </c>
      <c r="B16" s="247">
        <v>0</v>
      </c>
      <c r="C16" s="242">
        <v>0</v>
      </c>
      <c r="D16" s="242">
        <v>0</v>
      </c>
      <c r="E16" s="242">
        <v>0</v>
      </c>
      <c r="F16" s="242">
        <v>0</v>
      </c>
      <c r="G16" s="242">
        <v>0</v>
      </c>
      <c r="H16" s="242">
        <v>0</v>
      </c>
      <c r="I16" s="242">
        <v>0</v>
      </c>
      <c r="J16" s="242">
        <v>0</v>
      </c>
      <c r="K16" s="242">
        <v>0</v>
      </c>
      <c r="L16" s="242">
        <v>0</v>
      </c>
      <c r="M16" s="242">
        <v>0</v>
      </c>
      <c r="N16" s="242">
        <v>0</v>
      </c>
      <c r="O16" s="242">
        <v>0</v>
      </c>
      <c r="P16" s="242">
        <v>0</v>
      </c>
      <c r="Q16" s="242">
        <v>0</v>
      </c>
      <c r="R16" s="242">
        <v>0</v>
      </c>
      <c r="S16" s="242">
        <v>0</v>
      </c>
      <c r="T16" s="242">
        <v>0</v>
      </c>
      <c r="U16" s="242">
        <v>0</v>
      </c>
      <c r="V16" s="242">
        <v>0</v>
      </c>
      <c r="W16" s="242">
        <v>0</v>
      </c>
      <c r="X16" s="242">
        <v>0</v>
      </c>
      <c r="Y16" s="242">
        <v>0</v>
      </c>
      <c r="DA16" s="84" t="s">
        <v>123</v>
      </c>
    </row>
    <row r="17" spans="1:105" ht="12" customHeight="1" x14ac:dyDescent="0.25">
      <c r="A17" s="108" t="s">
        <v>124</v>
      </c>
      <c r="B17" s="245"/>
      <c r="C17" s="210">
        <f t="shared" ref="C17:Y17" si="4">SUM(C18:C19)</f>
        <v>38.021902721777337</v>
      </c>
      <c r="D17" s="210">
        <f t="shared" si="4"/>
        <v>0</v>
      </c>
      <c r="E17" s="210">
        <f t="shared" si="4"/>
        <v>0</v>
      </c>
      <c r="F17" s="210">
        <f t="shared" si="4"/>
        <v>38.021902721777167</v>
      </c>
      <c r="G17" s="210">
        <f t="shared" si="4"/>
        <v>0</v>
      </c>
      <c r="H17" s="210">
        <f t="shared" si="4"/>
        <v>0</v>
      </c>
      <c r="I17" s="210">
        <f t="shared" si="4"/>
        <v>0</v>
      </c>
      <c r="J17" s="210">
        <f t="shared" si="4"/>
        <v>38.021902721777224</v>
      </c>
      <c r="K17" s="210">
        <f t="shared" si="4"/>
        <v>0</v>
      </c>
      <c r="L17" s="210">
        <f t="shared" si="4"/>
        <v>0</v>
      </c>
      <c r="M17" s="210">
        <f t="shared" si="4"/>
        <v>38.021902721777195</v>
      </c>
      <c r="N17" s="210">
        <f t="shared" si="4"/>
        <v>0</v>
      </c>
      <c r="O17" s="210">
        <f t="shared" si="4"/>
        <v>0</v>
      </c>
      <c r="P17" s="210">
        <f t="shared" si="4"/>
        <v>0</v>
      </c>
      <c r="Q17" s="210">
        <f t="shared" si="4"/>
        <v>38.02190272177728</v>
      </c>
      <c r="R17" s="210">
        <f t="shared" si="4"/>
        <v>0</v>
      </c>
      <c r="S17" s="210">
        <f t="shared" si="4"/>
        <v>0</v>
      </c>
      <c r="T17" s="210">
        <f t="shared" si="4"/>
        <v>38.021902721777224</v>
      </c>
      <c r="U17" s="210">
        <f t="shared" si="4"/>
        <v>0</v>
      </c>
      <c r="V17" s="210">
        <f t="shared" si="4"/>
        <v>0</v>
      </c>
      <c r="W17" s="210">
        <f t="shared" si="4"/>
        <v>0</v>
      </c>
      <c r="X17" s="210">
        <f t="shared" si="4"/>
        <v>38.021902721777195</v>
      </c>
      <c r="Y17" s="210">
        <f t="shared" si="4"/>
        <v>0</v>
      </c>
      <c r="DA17" s="109"/>
    </row>
    <row r="18" spans="1:105" ht="12" customHeight="1" x14ac:dyDescent="0.25">
      <c r="A18" s="51" t="s">
        <v>43</v>
      </c>
      <c r="B18" s="246"/>
      <c r="C18" s="241">
        <f t="shared" ref="C18:Y18" si="5">B12+C15-C12</f>
        <v>0</v>
      </c>
      <c r="D18" s="241">
        <f t="shared" si="5"/>
        <v>0</v>
      </c>
      <c r="E18" s="241">
        <f t="shared" si="5"/>
        <v>0</v>
      </c>
      <c r="F18" s="241">
        <f t="shared" si="5"/>
        <v>0</v>
      </c>
      <c r="G18" s="241">
        <f t="shared" si="5"/>
        <v>0</v>
      </c>
      <c r="H18" s="241">
        <f t="shared" si="5"/>
        <v>0</v>
      </c>
      <c r="I18" s="241">
        <f t="shared" si="5"/>
        <v>0</v>
      </c>
      <c r="J18" s="241">
        <f t="shared" si="5"/>
        <v>0</v>
      </c>
      <c r="K18" s="241">
        <f t="shared" si="5"/>
        <v>0</v>
      </c>
      <c r="L18" s="241">
        <f t="shared" si="5"/>
        <v>0</v>
      </c>
      <c r="M18" s="241">
        <f t="shared" si="5"/>
        <v>0</v>
      </c>
      <c r="N18" s="241">
        <f t="shared" si="5"/>
        <v>0</v>
      </c>
      <c r="O18" s="241">
        <f t="shared" si="5"/>
        <v>0</v>
      </c>
      <c r="P18" s="241">
        <f t="shared" si="5"/>
        <v>0</v>
      </c>
      <c r="Q18" s="241">
        <f t="shared" si="5"/>
        <v>0</v>
      </c>
      <c r="R18" s="241">
        <f t="shared" si="5"/>
        <v>0</v>
      </c>
      <c r="S18" s="241">
        <f t="shared" si="5"/>
        <v>0</v>
      </c>
      <c r="T18" s="241">
        <f t="shared" si="5"/>
        <v>0</v>
      </c>
      <c r="U18" s="241">
        <f t="shared" si="5"/>
        <v>0</v>
      </c>
      <c r="V18" s="241">
        <f t="shared" si="5"/>
        <v>0</v>
      </c>
      <c r="W18" s="241">
        <f t="shared" si="5"/>
        <v>0</v>
      </c>
      <c r="X18" s="241">
        <f t="shared" si="5"/>
        <v>0</v>
      </c>
      <c r="Y18" s="241">
        <f t="shared" si="5"/>
        <v>0</v>
      </c>
      <c r="DA18" s="83"/>
    </row>
    <row r="19" spans="1:105" ht="12" customHeight="1" x14ac:dyDescent="0.25">
      <c r="A19" s="52" t="s">
        <v>44</v>
      </c>
      <c r="B19" s="247"/>
      <c r="C19" s="242">
        <f t="shared" ref="C19:Y19" si="6">B13+C16-C13</f>
        <v>38.021902721777337</v>
      </c>
      <c r="D19" s="242">
        <f t="shared" si="6"/>
        <v>0</v>
      </c>
      <c r="E19" s="242">
        <f t="shared" si="6"/>
        <v>0</v>
      </c>
      <c r="F19" s="242">
        <f t="shared" si="6"/>
        <v>38.021902721777167</v>
      </c>
      <c r="G19" s="242">
        <f t="shared" si="6"/>
        <v>0</v>
      </c>
      <c r="H19" s="242">
        <f t="shared" si="6"/>
        <v>0</v>
      </c>
      <c r="I19" s="242">
        <f t="shared" si="6"/>
        <v>0</v>
      </c>
      <c r="J19" s="242">
        <f t="shared" si="6"/>
        <v>38.021902721777224</v>
      </c>
      <c r="K19" s="242">
        <f t="shared" si="6"/>
        <v>0</v>
      </c>
      <c r="L19" s="242">
        <f t="shared" si="6"/>
        <v>0</v>
      </c>
      <c r="M19" s="242">
        <f t="shared" si="6"/>
        <v>38.021902721777195</v>
      </c>
      <c r="N19" s="242">
        <f t="shared" si="6"/>
        <v>0</v>
      </c>
      <c r="O19" s="242">
        <f t="shared" si="6"/>
        <v>0</v>
      </c>
      <c r="P19" s="242">
        <f t="shared" si="6"/>
        <v>0</v>
      </c>
      <c r="Q19" s="242">
        <f t="shared" si="6"/>
        <v>38.02190272177728</v>
      </c>
      <c r="R19" s="242">
        <f t="shared" si="6"/>
        <v>0</v>
      </c>
      <c r="S19" s="242">
        <f t="shared" si="6"/>
        <v>0</v>
      </c>
      <c r="T19" s="242">
        <f t="shared" si="6"/>
        <v>38.021902721777224</v>
      </c>
      <c r="U19" s="242">
        <f t="shared" si="6"/>
        <v>0</v>
      </c>
      <c r="V19" s="242">
        <f t="shared" si="6"/>
        <v>0</v>
      </c>
      <c r="W19" s="242">
        <f t="shared" si="6"/>
        <v>0</v>
      </c>
      <c r="X19" s="242">
        <f t="shared" si="6"/>
        <v>38.021902721777195</v>
      </c>
      <c r="Y19" s="242">
        <f t="shared" si="6"/>
        <v>0</v>
      </c>
      <c r="DA19" s="84"/>
    </row>
    <row r="20" spans="1:105" ht="12" customHeight="1" x14ac:dyDescent="0.25">
      <c r="A20" s="30" t="s">
        <v>125</v>
      </c>
      <c r="B20" s="203">
        <f t="shared" ref="B20:Y20" si="7">SUM(B21:B22)</f>
        <v>18.947368421052715</v>
      </c>
      <c r="C20" s="203">
        <f t="shared" si="7"/>
        <v>190.92546569927538</v>
      </c>
      <c r="D20" s="203">
        <f t="shared" si="7"/>
        <v>340.92546569927538</v>
      </c>
      <c r="E20" s="203">
        <f t="shared" si="7"/>
        <v>340.92546569927538</v>
      </c>
      <c r="F20" s="203">
        <f t="shared" si="7"/>
        <v>302.90356297749821</v>
      </c>
      <c r="G20" s="203">
        <f t="shared" si="7"/>
        <v>302.90356297749821</v>
      </c>
      <c r="H20" s="203">
        <f t="shared" si="7"/>
        <v>302.90356297749821</v>
      </c>
      <c r="I20" s="203">
        <f t="shared" si="7"/>
        <v>302.90356297749821</v>
      </c>
      <c r="J20" s="203">
        <f t="shared" si="7"/>
        <v>264.88166025572099</v>
      </c>
      <c r="K20" s="203">
        <f t="shared" si="7"/>
        <v>264.88166025572099</v>
      </c>
      <c r="L20" s="203">
        <f t="shared" si="7"/>
        <v>264.88166025572099</v>
      </c>
      <c r="M20" s="203">
        <f t="shared" si="7"/>
        <v>226.85975753394379</v>
      </c>
      <c r="N20" s="203">
        <f t="shared" si="7"/>
        <v>226.85975753394379</v>
      </c>
      <c r="O20" s="203">
        <f t="shared" si="7"/>
        <v>226.85975753394379</v>
      </c>
      <c r="P20" s="203">
        <f t="shared" si="7"/>
        <v>226.85975753394379</v>
      </c>
      <c r="Q20" s="203">
        <f t="shared" si="7"/>
        <v>188.83785481216651</v>
      </c>
      <c r="R20" s="203">
        <f t="shared" si="7"/>
        <v>188.83785481216651</v>
      </c>
      <c r="S20" s="203">
        <f t="shared" si="7"/>
        <v>188.83785481216651</v>
      </c>
      <c r="T20" s="203">
        <f t="shared" si="7"/>
        <v>150.81595209038929</v>
      </c>
      <c r="U20" s="203">
        <f t="shared" si="7"/>
        <v>150.81595209038929</v>
      </c>
      <c r="V20" s="203">
        <f t="shared" si="7"/>
        <v>150.81595209038929</v>
      </c>
      <c r="W20" s="203">
        <f t="shared" si="7"/>
        <v>150.81595209038929</v>
      </c>
      <c r="X20" s="203">
        <f t="shared" si="7"/>
        <v>112.79404936861209</v>
      </c>
      <c r="Y20" s="203">
        <f t="shared" si="7"/>
        <v>112.79404936861209</v>
      </c>
      <c r="DA20" s="112"/>
    </row>
    <row r="21" spans="1:105" ht="12" customHeight="1" x14ac:dyDescent="0.25">
      <c r="A21" s="50" t="s">
        <v>43</v>
      </c>
      <c r="B21" s="241">
        <f t="shared" ref="B21:Y21" si="8">B12-B8</f>
        <v>0</v>
      </c>
      <c r="C21" s="241">
        <f t="shared" si="8"/>
        <v>0</v>
      </c>
      <c r="D21" s="241">
        <f t="shared" si="8"/>
        <v>0</v>
      </c>
      <c r="E21" s="241">
        <f t="shared" si="8"/>
        <v>0</v>
      </c>
      <c r="F21" s="241">
        <f t="shared" si="8"/>
        <v>0</v>
      </c>
      <c r="G21" s="241">
        <f t="shared" si="8"/>
        <v>0</v>
      </c>
      <c r="H21" s="241">
        <f t="shared" si="8"/>
        <v>0</v>
      </c>
      <c r="I21" s="241">
        <f t="shared" si="8"/>
        <v>0</v>
      </c>
      <c r="J21" s="241">
        <f t="shared" si="8"/>
        <v>0</v>
      </c>
      <c r="K21" s="241">
        <f t="shared" si="8"/>
        <v>0</v>
      </c>
      <c r="L21" s="241">
        <f t="shared" si="8"/>
        <v>0</v>
      </c>
      <c r="M21" s="241">
        <f t="shared" si="8"/>
        <v>0</v>
      </c>
      <c r="N21" s="241">
        <f t="shared" si="8"/>
        <v>0</v>
      </c>
      <c r="O21" s="241">
        <f t="shared" si="8"/>
        <v>0</v>
      </c>
      <c r="P21" s="241">
        <f t="shared" si="8"/>
        <v>0</v>
      </c>
      <c r="Q21" s="241">
        <f t="shared" si="8"/>
        <v>0</v>
      </c>
      <c r="R21" s="241">
        <f t="shared" si="8"/>
        <v>0</v>
      </c>
      <c r="S21" s="241">
        <f t="shared" si="8"/>
        <v>0</v>
      </c>
      <c r="T21" s="241">
        <f t="shared" si="8"/>
        <v>0</v>
      </c>
      <c r="U21" s="241">
        <f t="shared" si="8"/>
        <v>0</v>
      </c>
      <c r="V21" s="241">
        <f t="shared" si="8"/>
        <v>0</v>
      </c>
      <c r="W21" s="241">
        <f t="shared" si="8"/>
        <v>0</v>
      </c>
      <c r="X21" s="241">
        <f t="shared" si="8"/>
        <v>0</v>
      </c>
      <c r="Y21" s="241">
        <f t="shared" si="8"/>
        <v>0</v>
      </c>
      <c r="DA21" s="83"/>
    </row>
    <row r="22" spans="1:105" ht="12" customHeight="1" x14ac:dyDescent="0.25">
      <c r="A22" s="49" t="s">
        <v>44</v>
      </c>
      <c r="B22" s="242">
        <f t="shared" ref="B22:Y22" si="9">B13-B9</f>
        <v>18.947368421052715</v>
      </c>
      <c r="C22" s="242">
        <f t="shared" si="9"/>
        <v>190.92546569927538</v>
      </c>
      <c r="D22" s="242">
        <f t="shared" si="9"/>
        <v>340.92546569927538</v>
      </c>
      <c r="E22" s="242">
        <f t="shared" si="9"/>
        <v>340.92546569927538</v>
      </c>
      <c r="F22" s="242">
        <f t="shared" si="9"/>
        <v>302.90356297749821</v>
      </c>
      <c r="G22" s="242">
        <f t="shared" si="9"/>
        <v>302.90356297749821</v>
      </c>
      <c r="H22" s="242">
        <f t="shared" si="9"/>
        <v>302.90356297749821</v>
      </c>
      <c r="I22" s="242">
        <f t="shared" si="9"/>
        <v>302.90356297749821</v>
      </c>
      <c r="J22" s="242">
        <f t="shared" si="9"/>
        <v>264.88166025572099</v>
      </c>
      <c r="K22" s="242">
        <f t="shared" si="9"/>
        <v>264.88166025572099</v>
      </c>
      <c r="L22" s="242">
        <f t="shared" si="9"/>
        <v>264.88166025572099</v>
      </c>
      <c r="M22" s="242">
        <f t="shared" si="9"/>
        <v>226.85975753394379</v>
      </c>
      <c r="N22" s="242">
        <f t="shared" si="9"/>
        <v>226.85975753394379</v>
      </c>
      <c r="O22" s="242">
        <f t="shared" si="9"/>
        <v>226.85975753394379</v>
      </c>
      <c r="P22" s="242">
        <f t="shared" si="9"/>
        <v>226.85975753394379</v>
      </c>
      <c r="Q22" s="242">
        <f t="shared" si="9"/>
        <v>188.83785481216651</v>
      </c>
      <c r="R22" s="242">
        <f t="shared" si="9"/>
        <v>188.83785481216651</v>
      </c>
      <c r="S22" s="242">
        <f t="shared" si="9"/>
        <v>188.83785481216651</v>
      </c>
      <c r="T22" s="242">
        <f t="shared" si="9"/>
        <v>150.81595209038929</v>
      </c>
      <c r="U22" s="242">
        <f t="shared" si="9"/>
        <v>150.81595209038929</v>
      </c>
      <c r="V22" s="242">
        <f t="shared" si="9"/>
        <v>150.81595209038929</v>
      </c>
      <c r="W22" s="242">
        <f t="shared" si="9"/>
        <v>150.81595209038929</v>
      </c>
      <c r="X22" s="242">
        <f t="shared" si="9"/>
        <v>112.79404936861209</v>
      </c>
      <c r="Y22" s="242">
        <f t="shared" si="9"/>
        <v>112.79404936861209</v>
      </c>
      <c r="DA22" s="84"/>
    </row>
    <row r="23" spans="1:105" ht="12" customHeight="1" x14ac:dyDescent="0.25">
      <c r="A23" s="4"/>
      <c r="B23" s="243"/>
      <c r="C23" s="243"/>
      <c r="D23" s="243"/>
      <c r="E23" s="243"/>
      <c r="F23" s="243"/>
      <c r="G23" s="243"/>
      <c r="H23" s="243"/>
      <c r="I23" s="243"/>
      <c r="J23" s="243"/>
      <c r="K23" s="243"/>
      <c r="L23" s="243"/>
      <c r="M23" s="243"/>
      <c r="N23" s="243"/>
      <c r="O23" s="243"/>
      <c r="P23" s="243"/>
      <c r="Q23" s="243"/>
      <c r="R23" s="243"/>
      <c r="S23" s="243"/>
      <c r="T23" s="243"/>
      <c r="U23" s="243"/>
      <c r="V23" s="243"/>
      <c r="W23" s="243"/>
      <c r="X23" s="243"/>
      <c r="Y23" s="243"/>
    </row>
    <row r="24" spans="1:105" ht="12" customHeight="1" x14ac:dyDescent="0.25">
      <c r="A24" s="30" t="s">
        <v>69</v>
      </c>
      <c r="B24" s="203"/>
      <c r="C24" s="203"/>
      <c r="D24" s="203"/>
      <c r="E24" s="203"/>
      <c r="F24" s="203"/>
      <c r="G24" s="203"/>
      <c r="H24" s="203"/>
      <c r="I24" s="203"/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3"/>
      <c r="U24" s="203"/>
      <c r="V24" s="203"/>
      <c r="W24" s="203"/>
      <c r="X24" s="203"/>
      <c r="Y24" s="203"/>
      <c r="DA24" s="112"/>
    </row>
    <row r="25" spans="1:105" ht="12" customHeight="1" x14ac:dyDescent="0.25">
      <c r="A25" s="31" t="s">
        <v>70</v>
      </c>
      <c r="B25" s="210">
        <v>46.304729148753218</v>
      </c>
      <c r="C25" s="210">
        <v>24.443164230438519</v>
      </c>
      <c r="D25" s="210">
        <v>0</v>
      </c>
      <c r="E25" s="210">
        <v>0</v>
      </c>
      <c r="F25" s="210">
        <v>0</v>
      </c>
      <c r="G25" s="210">
        <v>0</v>
      </c>
      <c r="H25" s="210">
        <v>0</v>
      </c>
      <c r="I25" s="210">
        <v>0</v>
      </c>
      <c r="J25" s="210">
        <v>0</v>
      </c>
      <c r="K25" s="210">
        <v>0</v>
      </c>
      <c r="L25" s="210">
        <v>0</v>
      </c>
      <c r="M25" s="210">
        <v>0</v>
      </c>
      <c r="N25" s="210">
        <v>0</v>
      </c>
      <c r="O25" s="210">
        <v>0</v>
      </c>
      <c r="P25" s="210">
        <v>0</v>
      </c>
      <c r="Q25" s="210">
        <v>0</v>
      </c>
      <c r="R25" s="210">
        <v>0</v>
      </c>
      <c r="S25" s="210">
        <v>0</v>
      </c>
      <c r="T25" s="210">
        <v>0</v>
      </c>
      <c r="U25" s="210">
        <v>0</v>
      </c>
      <c r="V25" s="210">
        <v>0</v>
      </c>
      <c r="W25" s="210">
        <v>0</v>
      </c>
      <c r="X25" s="210">
        <v>0</v>
      </c>
      <c r="Y25" s="210">
        <v>0</v>
      </c>
      <c r="DA25" s="109" t="s">
        <v>126</v>
      </c>
    </row>
    <row r="26" spans="1:105" ht="12" customHeight="1" x14ac:dyDescent="0.25">
      <c r="A26" s="24" t="s">
        <v>28</v>
      </c>
      <c r="B26" s="213">
        <f t="shared" ref="B26:Y26" si="10">B27+B28</f>
        <v>0</v>
      </c>
      <c r="C26" s="213">
        <f t="shared" si="10"/>
        <v>0</v>
      </c>
      <c r="D26" s="213">
        <f t="shared" si="10"/>
        <v>0</v>
      </c>
      <c r="E26" s="213">
        <f t="shared" si="10"/>
        <v>0</v>
      </c>
      <c r="F26" s="213">
        <f t="shared" si="10"/>
        <v>0</v>
      </c>
      <c r="G26" s="213">
        <f t="shared" si="10"/>
        <v>0</v>
      </c>
      <c r="H26" s="213">
        <f t="shared" si="10"/>
        <v>0</v>
      </c>
      <c r="I26" s="213">
        <f t="shared" si="10"/>
        <v>0</v>
      </c>
      <c r="J26" s="213">
        <f t="shared" si="10"/>
        <v>0</v>
      </c>
      <c r="K26" s="213">
        <f t="shared" si="10"/>
        <v>0</v>
      </c>
      <c r="L26" s="213">
        <f t="shared" si="10"/>
        <v>0</v>
      </c>
      <c r="M26" s="213">
        <f t="shared" si="10"/>
        <v>0</v>
      </c>
      <c r="N26" s="213">
        <f t="shared" si="10"/>
        <v>0</v>
      </c>
      <c r="O26" s="213">
        <f t="shared" si="10"/>
        <v>0</v>
      </c>
      <c r="P26" s="213">
        <f t="shared" si="10"/>
        <v>0</v>
      </c>
      <c r="Q26" s="213">
        <f t="shared" si="10"/>
        <v>0</v>
      </c>
      <c r="R26" s="213">
        <f t="shared" si="10"/>
        <v>0</v>
      </c>
      <c r="S26" s="213">
        <f t="shared" si="10"/>
        <v>0</v>
      </c>
      <c r="T26" s="213">
        <f t="shared" si="10"/>
        <v>0</v>
      </c>
      <c r="U26" s="213">
        <f t="shared" si="10"/>
        <v>0</v>
      </c>
      <c r="V26" s="213">
        <f t="shared" si="10"/>
        <v>0</v>
      </c>
      <c r="W26" s="213">
        <f t="shared" si="10"/>
        <v>0</v>
      </c>
      <c r="X26" s="213">
        <f t="shared" si="10"/>
        <v>0</v>
      </c>
      <c r="Y26" s="213">
        <f t="shared" si="10"/>
        <v>0</v>
      </c>
      <c r="DA26" s="85"/>
    </row>
    <row r="27" spans="1:105" ht="12" customHeight="1" x14ac:dyDescent="0.25">
      <c r="A27" s="18" t="s">
        <v>41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127</v>
      </c>
    </row>
    <row r="28" spans="1:105" ht="12" customHeight="1" x14ac:dyDescent="0.25">
      <c r="A28" s="18" t="s">
        <v>42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128</v>
      </c>
    </row>
    <row r="29" spans="1:105" ht="12" customHeight="1" x14ac:dyDescent="0.25">
      <c r="A29" s="14" t="s">
        <v>29</v>
      </c>
      <c r="B29" s="204">
        <f t="shared" ref="B29:Y29" si="11">SUM(B30:B34)</f>
        <v>6.6658641444539972</v>
      </c>
      <c r="C29" s="204">
        <f t="shared" si="11"/>
        <v>6.6658641444539972</v>
      </c>
      <c r="D29" s="204">
        <f t="shared" si="11"/>
        <v>0</v>
      </c>
      <c r="E29" s="204">
        <f t="shared" si="11"/>
        <v>0</v>
      </c>
      <c r="F29" s="204">
        <f t="shared" si="11"/>
        <v>0</v>
      </c>
      <c r="G29" s="204">
        <f t="shared" si="11"/>
        <v>0</v>
      </c>
      <c r="H29" s="204">
        <f t="shared" si="11"/>
        <v>0</v>
      </c>
      <c r="I29" s="204">
        <f t="shared" si="11"/>
        <v>0</v>
      </c>
      <c r="J29" s="204">
        <f t="shared" si="11"/>
        <v>0</v>
      </c>
      <c r="K29" s="204">
        <f t="shared" si="11"/>
        <v>0</v>
      </c>
      <c r="L29" s="204">
        <f t="shared" si="11"/>
        <v>0</v>
      </c>
      <c r="M29" s="204">
        <f t="shared" si="11"/>
        <v>0</v>
      </c>
      <c r="N29" s="204">
        <f t="shared" si="11"/>
        <v>0</v>
      </c>
      <c r="O29" s="204">
        <f t="shared" si="11"/>
        <v>0</v>
      </c>
      <c r="P29" s="204">
        <f t="shared" si="11"/>
        <v>0</v>
      </c>
      <c r="Q29" s="204">
        <f t="shared" si="11"/>
        <v>0</v>
      </c>
      <c r="R29" s="204">
        <f t="shared" si="11"/>
        <v>0</v>
      </c>
      <c r="S29" s="204">
        <f t="shared" si="11"/>
        <v>0</v>
      </c>
      <c r="T29" s="204">
        <f t="shared" si="11"/>
        <v>0</v>
      </c>
      <c r="U29" s="204">
        <f t="shared" si="11"/>
        <v>0</v>
      </c>
      <c r="V29" s="204">
        <f t="shared" si="11"/>
        <v>0</v>
      </c>
      <c r="W29" s="204">
        <f t="shared" si="11"/>
        <v>0</v>
      </c>
      <c r="X29" s="204">
        <f t="shared" si="11"/>
        <v>0</v>
      </c>
      <c r="Y29" s="204">
        <f t="shared" si="11"/>
        <v>0</v>
      </c>
      <c r="DA29" s="71"/>
    </row>
    <row r="30" spans="1:105" ht="12" customHeight="1" x14ac:dyDescent="0.25">
      <c r="A30" s="18" t="s">
        <v>30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0</v>
      </c>
      <c r="J30" s="204">
        <v>0</v>
      </c>
      <c r="K30" s="204">
        <v>0</v>
      </c>
      <c r="L30" s="204">
        <v>0</v>
      </c>
      <c r="M30" s="204">
        <v>0</v>
      </c>
      <c r="N30" s="204">
        <v>0</v>
      </c>
      <c r="O30" s="204">
        <v>0</v>
      </c>
      <c r="P30" s="204">
        <v>0</v>
      </c>
      <c r="Q30" s="204">
        <v>0</v>
      </c>
      <c r="R30" s="204">
        <v>0</v>
      </c>
      <c r="S30" s="204">
        <v>0</v>
      </c>
      <c r="T30" s="204">
        <v>0</v>
      </c>
      <c r="U30" s="204">
        <v>0</v>
      </c>
      <c r="V30" s="204">
        <v>0</v>
      </c>
      <c r="W30" s="204">
        <v>0</v>
      </c>
      <c r="X30" s="204">
        <v>0</v>
      </c>
      <c r="Y30" s="204">
        <v>0</v>
      </c>
      <c r="DA30" s="71" t="s">
        <v>129</v>
      </c>
    </row>
    <row r="31" spans="1:105" ht="12" customHeight="1" x14ac:dyDescent="0.25">
      <c r="A31" s="18" t="s">
        <v>31</v>
      </c>
      <c r="B31" s="204">
        <v>5.631470335339638</v>
      </c>
      <c r="C31" s="204">
        <v>5.631470335339638</v>
      </c>
      <c r="D31" s="204">
        <v>0</v>
      </c>
      <c r="E31" s="204">
        <v>0</v>
      </c>
      <c r="F31" s="204">
        <v>0</v>
      </c>
      <c r="G31" s="204">
        <v>0</v>
      </c>
      <c r="H31" s="204">
        <v>0</v>
      </c>
      <c r="I31" s="204">
        <v>0</v>
      </c>
      <c r="J31" s="204">
        <v>0</v>
      </c>
      <c r="K31" s="204">
        <v>0</v>
      </c>
      <c r="L31" s="204">
        <v>0</v>
      </c>
      <c r="M31" s="204">
        <v>0</v>
      </c>
      <c r="N31" s="204">
        <v>0</v>
      </c>
      <c r="O31" s="204">
        <v>0</v>
      </c>
      <c r="P31" s="204">
        <v>0</v>
      </c>
      <c r="Q31" s="204">
        <v>0</v>
      </c>
      <c r="R31" s="204">
        <v>0</v>
      </c>
      <c r="S31" s="204">
        <v>0</v>
      </c>
      <c r="T31" s="204">
        <v>0</v>
      </c>
      <c r="U31" s="204">
        <v>0</v>
      </c>
      <c r="V31" s="204">
        <v>0</v>
      </c>
      <c r="W31" s="204">
        <v>0</v>
      </c>
      <c r="X31" s="204">
        <v>0</v>
      </c>
      <c r="Y31" s="204">
        <v>0</v>
      </c>
      <c r="DA31" s="71" t="s">
        <v>130</v>
      </c>
    </row>
    <row r="32" spans="1:105" ht="12" customHeight="1" x14ac:dyDescent="0.25">
      <c r="A32" s="18" t="s">
        <v>71</v>
      </c>
      <c r="B32" s="204">
        <v>1.034393809114359</v>
      </c>
      <c r="C32" s="204">
        <v>1.034393809114359</v>
      </c>
      <c r="D32" s="204">
        <v>0</v>
      </c>
      <c r="E32" s="204">
        <v>0</v>
      </c>
      <c r="F32" s="204">
        <v>0</v>
      </c>
      <c r="G32" s="204">
        <v>0</v>
      </c>
      <c r="H32" s="204">
        <v>0</v>
      </c>
      <c r="I32" s="204">
        <v>0</v>
      </c>
      <c r="J32" s="204">
        <v>0</v>
      </c>
      <c r="K32" s="204">
        <v>0</v>
      </c>
      <c r="L32" s="204">
        <v>0</v>
      </c>
      <c r="M32" s="204">
        <v>0</v>
      </c>
      <c r="N32" s="204">
        <v>0</v>
      </c>
      <c r="O32" s="204">
        <v>0</v>
      </c>
      <c r="P32" s="204">
        <v>0</v>
      </c>
      <c r="Q32" s="204">
        <v>0</v>
      </c>
      <c r="R32" s="204">
        <v>0</v>
      </c>
      <c r="S32" s="204">
        <v>0</v>
      </c>
      <c r="T32" s="204">
        <v>0</v>
      </c>
      <c r="U32" s="204">
        <v>0</v>
      </c>
      <c r="V32" s="204">
        <v>0</v>
      </c>
      <c r="W32" s="204">
        <v>0</v>
      </c>
      <c r="X32" s="204">
        <v>0</v>
      </c>
      <c r="Y32" s="204">
        <v>0</v>
      </c>
      <c r="DA32" s="71" t="s">
        <v>131</v>
      </c>
    </row>
    <row r="33" spans="1:105" ht="12" customHeight="1" x14ac:dyDescent="0.25">
      <c r="A33" s="18" t="s">
        <v>32</v>
      </c>
      <c r="B33" s="204">
        <v>0</v>
      </c>
      <c r="C33" s="204">
        <v>0</v>
      </c>
      <c r="D33" s="204">
        <v>0</v>
      </c>
      <c r="E33" s="204">
        <v>0</v>
      </c>
      <c r="F33" s="204">
        <v>0</v>
      </c>
      <c r="G33" s="204">
        <v>0</v>
      </c>
      <c r="H33" s="204">
        <v>0</v>
      </c>
      <c r="I33" s="204">
        <v>0</v>
      </c>
      <c r="J33" s="204">
        <v>0</v>
      </c>
      <c r="K33" s="204">
        <v>0</v>
      </c>
      <c r="L33" s="204">
        <v>0</v>
      </c>
      <c r="M33" s="204">
        <v>0</v>
      </c>
      <c r="N33" s="204">
        <v>0</v>
      </c>
      <c r="O33" s="204">
        <v>0</v>
      </c>
      <c r="P33" s="204">
        <v>0</v>
      </c>
      <c r="Q33" s="204">
        <v>0</v>
      </c>
      <c r="R33" s="204">
        <v>0</v>
      </c>
      <c r="S33" s="204">
        <v>0</v>
      </c>
      <c r="T33" s="204">
        <v>0</v>
      </c>
      <c r="U33" s="204">
        <v>0</v>
      </c>
      <c r="V33" s="204">
        <v>0</v>
      </c>
      <c r="W33" s="204">
        <v>0</v>
      </c>
      <c r="X33" s="204">
        <v>0</v>
      </c>
      <c r="Y33" s="204">
        <v>0</v>
      </c>
      <c r="DA33" s="71" t="s">
        <v>132</v>
      </c>
    </row>
    <row r="34" spans="1:105" ht="12" customHeight="1" x14ac:dyDescent="0.25">
      <c r="A34" s="18" t="s">
        <v>33</v>
      </c>
      <c r="B34" s="204">
        <v>0</v>
      </c>
      <c r="C34" s="204">
        <v>0</v>
      </c>
      <c r="D34" s="204">
        <v>0</v>
      </c>
      <c r="E34" s="204">
        <v>0</v>
      </c>
      <c r="F34" s="204">
        <v>0</v>
      </c>
      <c r="G34" s="204">
        <v>0</v>
      </c>
      <c r="H34" s="204">
        <v>0</v>
      </c>
      <c r="I34" s="204">
        <v>0</v>
      </c>
      <c r="J34" s="204">
        <v>0</v>
      </c>
      <c r="K34" s="204">
        <v>0</v>
      </c>
      <c r="L34" s="204">
        <v>0</v>
      </c>
      <c r="M34" s="204">
        <v>0</v>
      </c>
      <c r="N34" s="204">
        <v>0</v>
      </c>
      <c r="O34" s="204">
        <v>0</v>
      </c>
      <c r="P34" s="204">
        <v>0</v>
      </c>
      <c r="Q34" s="204">
        <v>0</v>
      </c>
      <c r="R34" s="204">
        <v>0</v>
      </c>
      <c r="S34" s="204">
        <v>0</v>
      </c>
      <c r="T34" s="204">
        <v>0</v>
      </c>
      <c r="U34" s="204">
        <v>0</v>
      </c>
      <c r="V34" s="204">
        <v>0</v>
      </c>
      <c r="W34" s="204">
        <v>0</v>
      </c>
      <c r="X34" s="204">
        <v>0</v>
      </c>
      <c r="Y34" s="204">
        <v>0</v>
      </c>
      <c r="DA34" s="71" t="s">
        <v>133</v>
      </c>
    </row>
    <row r="35" spans="1:105" ht="12" customHeight="1" x14ac:dyDescent="0.25">
      <c r="A35" s="14" t="s">
        <v>34</v>
      </c>
      <c r="B35" s="204">
        <f t="shared" ref="B35:Y35" si="12">B36+B37</f>
        <v>11.34995700773861</v>
      </c>
      <c r="C35" s="204">
        <f t="shared" si="12"/>
        <v>4.879621668099742</v>
      </c>
      <c r="D35" s="204">
        <f t="shared" si="12"/>
        <v>0</v>
      </c>
      <c r="E35" s="204">
        <f t="shared" si="12"/>
        <v>0</v>
      </c>
      <c r="F35" s="204">
        <f t="shared" si="12"/>
        <v>0</v>
      </c>
      <c r="G35" s="204">
        <f t="shared" si="12"/>
        <v>0</v>
      </c>
      <c r="H35" s="204">
        <f t="shared" si="12"/>
        <v>0</v>
      </c>
      <c r="I35" s="204">
        <f t="shared" si="12"/>
        <v>0</v>
      </c>
      <c r="J35" s="204">
        <f t="shared" si="12"/>
        <v>0</v>
      </c>
      <c r="K35" s="204">
        <f t="shared" si="12"/>
        <v>0</v>
      </c>
      <c r="L35" s="204">
        <f t="shared" si="12"/>
        <v>0</v>
      </c>
      <c r="M35" s="204">
        <f t="shared" si="12"/>
        <v>0</v>
      </c>
      <c r="N35" s="204">
        <f t="shared" si="12"/>
        <v>0</v>
      </c>
      <c r="O35" s="204">
        <f t="shared" si="12"/>
        <v>0</v>
      </c>
      <c r="P35" s="204">
        <f t="shared" si="12"/>
        <v>0</v>
      </c>
      <c r="Q35" s="204">
        <f t="shared" si="12"/>
        <v>0</v>
      </c>
      <c r="R35" s="204">
        <f t="shared" si="12"/>
        <v>0</v>
      </c>
      <c r="S35" s="204">
        <f t="shared" si="12"/>
        <v>0</v>
      </c>
      <c r="T35" s="204">
        <f t="shared" si="12"/>
        <v>0</v>
      </c>
      <c r="U35" s="204">
        <f t="shared" si="12"/>
        <v>0</v>
      </c>
      <c r="V35" s="204">
        <f t="shared" si="12"/>
        <v>0</v>
      </c>
      <c r="W35" s="204">
        <f t="shared" si="12"/>
        <v>0</v>
      </c>
      <c r="X35" s="204">
        <f t="shared" si="12"/>
        <v>0</v>
      </c>
      <c r="Y35" s="204">
        <f t="shared" si="12"/>
        <v>0</v>
      </c>
      <c r="DA35" s="71"/>
    </row>
    <row r="36" spans="1:105" ht="12" customHeight="1" x14ac:dyDescent="0.25">
      <c r="A36" s="18" t="s">
        <v>73</v>
      </c>
      <c r="B36" s="204">
        <v>11.34995700773861</v>
      </c>
      <c r="C36" s="204">
        <v>4.879621668099742</v>
      </c>
      <c r="D36" s="204">
        <v>0</v>
      </c>
      <c r="E36" s="204">
        <v>0</v>
      </c>
      <c r="F36" s="204">
        <v>0</v>
      </c>
      <c r="G36" s="204">
        <v>0</v>
      </c>
      <c r="H36" s="204">
        <v>0</v>
      </c>
      <c r="I36" s="204">
        <v>0</v>
      </c>
      <c r="J36" s="204">
        <v>0</v>
      </c>
      <c r="K36" s="204">
        <v>0</v>
      </c>
      <c r="L36" s="204">
        <v>0</v>
      </c>
      <c r="M36" s="204">
        <v>0</v>
      </c>
      <c r="N36" s="204">
        <v>0</v>
      </c>
      <c r="O36" s="204">
        <v>0</v>
      </c>
      <c r="P36" s="204">
        <v>0</v>
      </c>
      <c r="Q36" s="204">
        <v>0</v>
      </c>
      <c r="R36" s="204">
        <v>0</v>
      </c>
      <c r="S36" s="204">
        <v>0</v>
      </c>
      <c r="T36" s="204">
        <v>0</v>
      </c>
      <c r="U36" s="204">
        <v>0</v>
      </c>
      <c r="V36" s="204">
        <v>0</v>
      </c>
      <c r="W36" s="204">
        <v>0</v>
      </c>
      <c r="X36" s="204">
        <v>0</v>
      </c>
      <c r="Y36" s="204">
        <v>0</v>
      </c>
      <c r="DA36" s="71" t="s">
        <v>134</v>
      </c>
    </row>
    <row r="37" spans="1:105" ht="12" customHeight="1" x14ac:dyDescent="0.25">
      <c r="A37" s="18" t="s">
        <v>36</v>
      </c>
      <c r="B37" s="204">
        <v>0</v>
      </c>
      <c r="C37" s="204">
        <v>0</v>
      </c>
      <c r="D37" s="204">
        <v>0</v>
      </c>
      <c r="E37" s="204">
        <v>0</v>
      </c>
      <c r="F37" s="204">
        <v>0</v>
      </c>
      <c r="G37" s="204">
        <v>0</v>
      </c>
      <c r="H37" s="204">
        <v>0</v>
      </c>
      <c r="I37" s="204">
        <v>0</v>
      </c>
      <c r="J37" s="204">
        <v>0</v>
      </c>
      <c r="K37" s="204">
        <v>0</v>
      </c>
      <c r="L37" s="204">
        <v>0</v>
      </c>
      <c r="M37" s="204">
        <v>0</v>
      </c>
      <c r="N37" s="204">
        <v>0</v>
      </c>
      <c r="O37" s="204">
        <v>0</v>
      </c>
      <c r="P37" s="204">
        <v>0</v>
      </c>
      <c r="Q37" s="204">
        <v>0</v>
      </c>
      <c r="R37" s="204">
        <v>0</v>
      </c>
      <c r="S37" s="204">
        <v>0</v>
      </c>
      <c r="T37" s="204">
        <v>0</v>
      </c>
      <c r="U37" s="204">
        <v>0</v>
      </c>
      <c r="V37" s="204">
        <v>0</v>
      </c>
      <c r="W37" s="204">
        <v>0</v>
      </c>
      <c r="X37" s="204">
        <v>0</v>
      </c>
      <c r="Y37" s="204">
        <v>0</v>
      </c>
      <c r="DA37" s="71" t="s">
        <v>135</v>
      </c>
    </row>
    <row r="38" spans="1:105" ht="12" customHeight="1" x14ac:dyDescent="0.25">
      <c r="A38" s="14" t="s">
        <v>37</v>
      </c>
      <c r="B38" s="204">
        <f t="shared" ref="B38:Y38" si="13">B39+B40+B41+B42+B43+B44</f>
        <v>0</v>
      </c>
      <c r="C38" s="204">
        <f t="shared" si="13"/>
        <v>0</v>
      </c>
      <c r="D38" s="204">
        <f t="shared" si="13"/>
        <v>0</v>
      </c>
      <c r="E38" s="204">
        <f t="shared" si="13"/>
        <v>0</v>
      </c>
      <c r="F38" s="204">
        <f t="shared" si="13"/>
        <v>0</v>
      </c>
      <c r="G38" s="204">
        <f t="shared" si="13"/>
        <v>0</v>
      </c>
      <c r="H38" s="204">
        <f t="shared" si="13"/>
        <v>0</v>
      </c>
      <c r="I38" s="204">
        <f t="shared" si="13"/>
        <v>0</v>
      </c>
      <c r="J38" s="204">
        <f t="shared" si="13"/>
        <v>0</v>
      </c>
      <c r="K38" s="204">
        <f t="shared" si="13"/>
        <v>0</v>
      </c>
      <c r="L38" s="204">
        <f t="shared" si="13"/>
        <v>0</v>
      </c>
      <c r="M38" s="204">
        <f t="shared" si="13"/>
        <v>0</v>
      </c>
      <c r="N38" s="204">
        <f t="shared" si="13"/>
        <v>0</v>
      </c>
      <c r="O38" s="204">
        <f t="shared" si="13"/>
        <v>0</v>
      </c>
      <c r="P38" s="204">
        <f t="shared" si="13"/>
        <v>0</v>
      </c>
      <c r="Q38" s="204">
        <f t="shared" si="13"/>
        <v>0</v>
      </c>
      <c r="R38" s="204">
        <f t="shared" si="13"/>
        <v>0</v>
      </c>
      <c r="S38" s="204">
        <f t="shared" si="13"/>
        <v>0</v>
      </c>
      <c r="T38" s="204">
        <f t="shared" si="13"/>
        <v>0</v>
      </c>
      <c r="U38" s="204">
        <f t="shared" si="13"/>
        <v>0</v>
      </c>
      <c r="V38" s="204">
        <f t="shared" si="13"/>
        <v>0</v>
      </c>
      <c r="W38" s="204">
        <f t="shared" si="13"/>
        <v>0</v>
      </c>
      <c r="X38" s="204">
        <f t="shared" si="13"/>
        <v>0</v>
      </c>
      <c r="Y38" s="204">
        <f t="shared" si="13"/>
        <v>0</v>
      </c>
      <c r="DA38" s="71"/>
    </row>
    <row r="39" spans="1:105" ht="12" customHeight="1" x14ac:dyDescent="0.25">
      <c r="A39" s="18" t="s">
        <v>38</v>
      </c>
      <c r="B39" s="204">
        <v>0</v>
      </c>
      <c r="C39" s="204">
        <v>0</v>
      </c>
      <c r="D39" s="204">
        <v>0</v>
      </c>
      <c r="E39" s="204">
        <v>0</v>
      </c>
      <c r="F39" s="204">
        <v>0</v>
      </c>
      <c r="G39" s="204">
        <v>0</v>
      </c>
      <c r="H39" s="204">
        <v>0</v>
      </c>
      <c r="I39" s="204">
        <v>0</v>
      </c>
      <c r="J39" s="204">
        <v>0</v>
      </c>
      <c r="K39" s="204">
        <v>0</v>
      </c>
      <c r="L39" s="204">
        <v>0</v>
      </c>
      <c r="M39" s="204">
        <v>0</v>
      </c>
      <c r="N39" s="204">
        <v>0</v>
      </c>
      <c r="O39" s="204">
        <v>0</v>
      </c>
      <c r="P39" s="204">
        <v>0</v>
      </c>
      <c r="Q39" s="204">
        <v>0</v>
      </c>
      <c r="R39" s="204">
        <v>0</v>
      </c>
      <c r="S39" s="204">
        <v>0</v>
      </c>
      <c r="T39" s="204">
        <v>0</v>
      </c>
      <c r="U39" s="204">
        <v>0</v>
      </c>
      <c r="V39" s="204">
        <v>0</v>
      </c>
      <c r="W39" s="204">
        <v>0</v>
      </c>
      <c r="X39" s="204">
        <v>0</v>
      </c>
      <c r="Y39" s="204">
        <v>0</v>
      </c>
      <c r="DA39" s="71" t="s">
        <v>136</v>
      </c>
    </row>
    <row r="40" spans="1:105" ht="12" customHeight="1" x14ac:dyDescent="0.25">
      <c r="A40" s="18" t="s">
        <v>74</v>
      </c>
      <c r="B40" s="204">
        <v>0</v>
      </c>
      <c r="C40" s="204">
        <v>0</v>
      </c>
      <c r="D40" s="204">
        <v>0</v>
      </c>
      <c r="E40" s="204">
        <v>0</v>
      </c>
      <c r="F40" s="204">
        <v>0</v>
      </c>
      <c r="G40" s="204">
        <v>0</v>
      </c>
      <c r="H40" s="204">
        <v>0</v>
      </c>
      <c r="I40" s="204">
        <v>0</v>
      </c>
      <c r="J40" s="204">
        <v>0</v>
      </c>
      <c r="K40" s="204">
        <v>0</v>
      </c>
      <c r="L40" s="204">
        <v>0</v>
      </c>
      <c r="M40" s="204">
        <v>0</v>
      </c>
      <c r="N40" s="204">
        <v>0</v>
      </c>
      <c r="O40" s="204">
        <v>0</v>
      </c>
      <c r="P40" s="204">
        <v>0</v>
      </c>
      <c r="Q40" s="204">
        <v>0</v>
      </c>
      <c r="R40" s="204">
        <v>0</v>
      </c>
      <c r="S40" s="204">
        <v>0</v>
      </c>
      <c r="T40" s="204">
        <v>0</v>
      </c>
      <c r="U40" s="204">
        <v>0</v>
      </c>
      <c r="V40" s="204">
        <v>0</v>
      </c>
      <c r="W40" s="204">
        <v>0</v>
      </c>
      <c r="X40" s="204">
        <v>0</v>
      </c>
      <c r="Y40" s="204">
        <v>0</v>
      </c>
      <c r="DA40" s="71" t="s">
        <v>137</v>
      </c>
    </row>
    <row r="41" spans="1:105" ht="12" customHeight="1" x14ac:dyDescent="0.25">
      <c r="A41" s="18" t="s">
        <v>75</v>
      </c>
      <c r="B41" s="204">
        <v>0</v>
      </c>
      <c r="C41" s="204">
        <v>0</v>
      </c>
      <c r="D41" s="204">
        <v>0</v>
      </c>
      <c r="E41" s="204">
        <v>0</v>
      </c>
      <c r="F41" s="204">
        <v>0</v>
      </c>
      <c r="G41" s="204">
        <v>0</v>
      </c>
      <c r="H41" s="204">
        <v>0</v>
      </c>
      <c r="I41" s="204">
        <v>0</v>
      </c>
      <c r="J41" s="204">
        <v>0</v>
      </c>
      <c r="K41" s="204">
        <v>0</v>
      </c>
      <c r="L41" s="204">
        <v>0</v>
      </c>
      <c r="M41" s="204">
        <v>0</v>
      </c>
      <c r="N41" s="204">
        <v>0</v>
      </c>
      <c r="O41" s="204">
        <v>0</v>
      </c>
      <c r="P41" s="204">
        <v>0</v>
      </c>
      <c r="Q41" s="204">
        <v>0</v>
      </c>
      <c r="R41" s="204">
        <v>0</v>
      </c>
      <c r="S41" s="204">
        <v>0</v>
      </c>
      <c r="T41" s="204">
        <v>0</v>
      </c>
      <c r="U41" s="204">
        <v>0</v>
      </c>
      <c r="V41" s="204">
        <v>0</v>
      </c>
      <c r="W41" s="204">
        <v>0</v>
      </c>
      <c r="X41" s="204">
        <v>0</v>
      </c>
      <c r="Y41" s="204">
        <v>0</v>
      </c>
      <c r="DA41" s="71" t="s">
        <v>138</v>
      </c>
    </row>
    <row r="42" spans="1:105" ht="12" customHeight="1" x14ac:dyDescent="0.25">
      <c r="A42" s="18" t="s">
        <v>76</v>
      </c>
      <c r="B42" s="204">
        <v>0</v>
      </c>
      <c r="C42" s="204">
        <v>0</v>
      </c>
      <c r="D42" s="204">
        <v>0</v>
      </c>
      <c r="E42" s="204">
        <v>0</v>
      </c>
      <c r="F42" s="204">
        <v>0</v>
      </c>
      <c r="G42" s="204">
        <v>0</v>
      </c>
      <c r="H42" s="204">
        <v>0</v>
      </c>
      <c r="I42" s="204">
        <v>0</v>
      </c>
      <c r="J42" s="204">
        <v>0</v>
      </c>
      <c r="K42" s="204">
        <v>0</v>
      </c>
      <c r="L42" s="204">
        <v>0</v>
      </c>
      <c r="M42" s="204">
        <v>0</v>
      </c>
      <c r="N42" s="204">
        <v>0</v>
      </c>
      <c r="O42" s="204">
        <v>0</v>
      </c>
      <c r="P42" s="204">
        <v>0</v>
      </c>
      <c r="Q42" s="204">
        <v>0</v>
      </c>
      <c r="R42" s="204">
        <v>0</v>
      </c>
      <c r="S42" s="204">
        <v>0</v>
      </c>
      <c r="T42" s="204">
        <v>0</v>
      </c>
      <c r="U42" s="204">
        <v>0</v>
      </c>
      <c r="V42" s="204">
        <v>0</v>
      </c>
      <c r="W42" s="204">
        <v>0</v>
      </c>
      <c r="X42" s="204">
        <v>0</v>
      </c>
      <c r="Y42" s="204">
        <v>0</v>
      </c>
      <c r="DA42" s="71" t="s">
        <v>139</v>
      </c>
    </row>
    <row r="43" spans="1:105" ht="12" customHeight="1" x14ac:dyDescent="0.25">
      <c r="A43" s="18" t="s">
        <v>77</v>
      </c>
      <c r="B43" s="204">
        <v>0</v>
      </c>
      <c r="C43" s="204">
        <v>0</v>
      </c>
      <c r="D43" s="204">
        <v>0</v>
      </c>
      <c r="E43" s="204">
        <v>0</v>
      </c>
      <c r="F43" s="204">
        <v>0</v>
      </c>
      <c r="G43" s="204">
        <v>0</v>
      </c>
      <c r="H43" s="204">
        <v>0</v>
      </c>
      <c r="I43" s="204">
        <v>0</v>
      </c>
      <c r="J43" s="204">
        <v>0</v>
      </c>
      <c r="K43" s="204">
        <v>0</v>
      </c>
      <c r="L43" s="204">
        <v>0</v>
      </c>
      <c r="M43" s="204">
        <v>0</v>
      </c>
      <c r="N43" s="204">
        <v>0</v>
      </c>
      <c r="O43" s="204">
        <v>0</v>
      </c>
      <c r="P43" s="204">
        <v>0</v>
      </c>
      <c r="Q43" s="204">
        <v>0</v>
      </c>
      <c r="R43" s="204">
        <v>0</v>
      </c>
      <c r="S43" s="204">
        <v>0</v>
      </c>
      <c r="T43" s="204">
        <v>0</v>
      </c>
      <c r="U43" s="204">
        <v>0</v>
      </c>
      <c r="V43" s="204">
        <v>0</v>
      </c>
      <c r="W43" s="204">
        <v>0</v>
      </c>
      <c r="X43" s="204">
        <v>0</v>
      </c>
      <c r="Y43" s="204">
        <v>0</v>
      </c>
      <c r="DA43" s="71" t="s">
        <v>140</v>
      </c>
    </row>
    <row r="44" spans="1:105" ht="12" customHeight="1" x14ac:dyDescent="0.25">
      <c r="A44" s="18" t="s">
        <v>78</v>
      </c>
      <c r="B44" s="204">
        <v>0</v>
      </c>
      <c r="C44" s="204">
        <v>0</v>
      </c>
      <c r="D44" s="204">
        <v>0</v>
      </c>
      <c r="E44" s="204">
        <v>0</v>
      </c>
      <c r="F44" s="204">
        <v>0</v>
      </c>
      <c r="G44" s="204">
        <v>0</v>
      </c>
      <c r="H44" s="204">
        <v>0</v>
      </c>
      <c r="I44" s="204">
        <v>0</v>
      </c>
      <c r="J44" s="204">
        <v>0</v>
      </c>
      <c r="K44" s="204">
        <v>0</v>
      </c>
      <c r="L44" s="204">
        <v>0</v>
      </c>
      <c r="M44" s="204">
        <v>0</v>
      </c>
      <c r="N44" s="204">
        <v>0</v>
      </c>
      <c r="O44" s="204">
        <v>0</v>
      </c>
      <c r="P44" s="204">
        <v>0</v>
      </c>
      <c r="Q44" s="204">
        <v>0</v>
      </c>
      <c r="R44" s="204">
        <v>0</v>
      </c>
      <c r="S44" s="204">
        <v>0</v>
      </c>
      <c r="T44" s="204">
        <v>0</v>
      </c>
      <c r="U44" s="204">
        <v>0</v>
      </c>
      <c r="V44" s="204">
        <v>0</v>
      </c>
      <c r="W44" s="204">
        <v>0</v>
      </c>
      <c r="X44" s="204">
        <v>0</v>
      </c>
      <c r="Y44" s="204">
        <v>0</v>
      </c>
      <c r="DA44" s="71" t="s">
        <v>141</v>
      </c>
    </row>
    <row r="45" spans="1:105" ht="12" customHeight="1" x14ac:dyDescent="0.25">
      <c r="A45" s="14" t="s">
        <v>39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0</v>
      </c>
      <c r="H45" s="204">
        <v>0</v>
      </c>
      <c r="I45" s="204">
        <v>0</v>
      </c>
      <c r="J45" s="204">
        <v>0</v>
      </c>
      <c r="K45" s="204">
        <v>0</v>
      </c>
      <c r="L45" s="204">
        <v>0</v>
      </c>
      <c r="M45" s="204">
        <v>0</v>
      </c>
      <c r="N45" s="204">
        <v>0</v>
      </c>
      <c r="O45" s="204">
        <v>0</v>
      </c>
      <c r="P45" s="204">
        <v>0</v>
      </c>
      <c r="Q45" s="204">
        <v>0</v>
      </c>
      <c r="R45" s="204">
        <v>0</v>
      </c>
      <c r="S45" s="204">
        <v>0</v>
      </c>
      <c r="T45" s="204">
        <v>0</v>
      </c>
      <c r="U45" s="204">
        <v>0</v>
      </c>
      <c r="V45" s="204">
        <v>0</v>
      </c>
      <c r="W45" s="204">
        <v>0</v>
      </c>
      <c r="X45" s="204">
        <v>0</v>
      </c>
      <c r="Y45" s="204">
        <v>0</v>
      </c>
      <c r="DA45" s="71" t="s">
        <v>142</v>
      </c>
    </row>
    <row r="46" spans="1:105" ht="12" customHeight="1" x14ac:dyDescent="0.25">
      <c r="A46" s="21" t="s">
        <v>40</v>
      </c>
      <c r="B46" s="207">
        <v>28.288907996560621</v>
      </c>
      <c r="C46" s="207">
        <v>12.89767841788478</v>
      </c>
      <c r="D46" s="207">
        <v>0</v>
      </c>
      <c r="E46" s="207">
        <v>0</v>
      </c>
      <c r="F46" s="207">
        <v>0</v>
      </c>
      <c r="G46" s="207">
        <v>0</v>
      </c>
      <c r="H46" s="207">
        <v>0</v>
      </c>
      <c r="I46" s="207">
        <v>0</v>
      </c>
      <c r="J46" s="207">
        <v>0</v>
      </c>
      <c r="K46" s="207">
        <v>0</v>
      </c>
      <c r="L46" s="207">
        <v>0</v>
      </c>
      <c r="M46" s="207">
        <v>0</v>
      </c>
      <c r="N46" s="207">
        <v>0</v>
      </c>
      <c r="O46" s="207">
        <v>0</v>
      </c>
      <c r="P46" s="207">
        <v>0</v>
      </c>
      <c r="Q46" s="207">
        <v>0</v>
      </c>
      <c r="R46" s="207">
        <v>0</v>
      </c>
      <c r="S46" s="207">
        <v>0</v>
      </c>
      <c r="T46" s="207">
        <v>0</v>
      </c>
      <c r="U46" s="207">
        <v>0</v>
      </c>
      <c r="V46" s="207">
        <v>0</v>
      </c>
      <c r="W46" s="207">
        <v>0</v>
      </c>
      <c r="X46" s="207">
        <v>0</v>
      </c>
      <c r="Y46" s="207">
        <v>0</v>
      </c>
      <c r="DA46" s="86" t="s">
        <v>143</v>
      </c>
    </row>
    <row r="47" spans="1:105" ht="12" customHeight="1" x14ac:dyDescent="0.25">
      <c r="A47" s="31" t="s">
        <v>144</v>
      </c>
      <c r="B47" s="210">
        <f t="shared" ref="B47:Y47" si="14">SUM(B48:B49)</f>
        <v>46.304729148753218</v>
      </c>
      <c r="C47" s="210">
        <f t="shared" si="14"/>
        <v>24.443164230438519</v>
      </c>
      <c r="D47" s="210">
        <f t="shared" si="14"/>
        <v>0</v>
      </c>
      <c r="E47" s="210">
        <f t="shared" si="14"/>
        <v>0</v>
      </c>
      <c r="F47" s="210">
        <f t="shared" si="14"/>
        <v>0</v>
      </c>
      <c r="G47" s="210">
        <f t="shared" si="14"/>
        <v>0</v>
      </c>
      <c r="H47" s="210">
        <f t="shared" si="14"/>
        <v>0</v>
      </c>
      <c r="I47" s="210">
        <f t="shared" si="14"/>
        <v>0</v>
      </c>
      <c r="J47" s="210">
        <f t="shared" si="14"/>
        <v>0</v>
      </c>
      <c r="K47" s="210">
        <f t="shared" si="14"/>
        <v>0</v>
      </c>
      <c r="L47" s="210">
        <f t="shared" si="14"/>
        <v>0</v>
      </c>
      <c r="M47" s="210">
        <f t="shared" si="14"/>
        <v>0</v>
      </c>
      <c r="N47" s="210">
        <f t="shared" si="14"/>
        <v>0</v>
      </c>
      <c r="O47" s="210">
        <f t="shared" si="14"/>
        <v>0</v>
      </c>
      <c r="P47" s="210">
        <f t="shared" si="14"/>
        <v>0</v>
      </c>
      <c r="Q47" s="210">
        <f t="shared" si="14"/>
        <v>0</v>
      </c>
      <c r="R47" s="210">
        <f t="shared" si="14"/>
        <v>0</v>
      </c>
      <c r="S47" s="210">
        <f t="shared" si="14"/>
        <v>0</v>
      </c>
      <c r="T47" s="210">
        <f t="shared" si="14"/>
        <v>0</v>
      </c>
      <c r="U47" s="210">
        <f t="shared" si="14"/>
        <v>0</v>
      </c>
      <c r="V47" s="210">
        <f t="shared" si="14"/>
        <v>0</v>
      </c>
      <c r="W47" s="210">
        <f t="shared" si="14"/>
        <v>0</v>
      </c>
      <c r="X47" s="210">
        <f t="shared" si="14"/>
        <v>0</v>
      </c>
      <c r="Y47" s="210">
        <f t="shared" si="14"/>
        <v>0</v>
      </c>
      <c r="DA47" s="109"/>
    </row>
    <row r="48" spans="1:105" ht="12" customHeight="1" x14ac:dyDescent="0.25">
      <c r="A48" s="51" t="s">
        <v>43</v>
      </c>
      <c r="B48" s="241">
        <f>ISI_fec!B5</f>
        <v>0</v>
      </c>
      <c r="C48" s="241">
        <f>ISI_fec!C5</f>
        <v>0</v>
      </c>
      <c r="D48" s="241">
        <f>ISI_fec!D5</f>
        <v>0</v>
      </c>
      <c r="E48" s="241">
        <f>ISI_fec!E5</f>
        <v>0</v>
      </c>
      <c r="F48" s="241">
        <f>ISI_fec!F5</f>
        <v>0</v>
      </c>
      <c r="G48" s="241">
        <f>ISI_fec!G5</f>
        <v>0</v>
      </c>
      <c r="H48" s="241">
        <f>ISI_fec!H5</f>
        <v>0</v>
      </c>
      <c r="I48" s="241">
        <f>ISI_fec!I5</f>
        <v>0</v>
      </c>
      <c r="J48" s="241">
        <f>ISI_fec!J5</f>
        <v>0</v>
      </c>
      <c r="K48" s="241">
        <f>ISI_fec!K5</f>
        <v>0</v>
      </c>
      <c r="L48" s="241">
        <f>ISI_fec!L5</f>
        <v>0</v>
      </c>
      <c r="M48" s="241">
        <f>ISI_fec!M5</f>
        <v>0</v>
      </c>
      <c r="N48" s="241">
        <f>ISI_fec!N5</f>
        <v>0</v>
      </c>
      <c r="O48" s="241">
        <f>ISI_fec!O5</f>
        <v>0</v>
      </c>
      <c r="P48" s="241">
        <f>ISI_fec!P5</f>
        <v>0</v>
      </c>
      <c r="Q48" s="241">
        <f>ISI_fec!Q5</f>
        <v>0</v>
      </c>
      <c r="R48" s="241">
        <f>ISI_fec!R5</f>
        <v>0</v>
      </c>
      <c r="S48" s="241">
        <f>ISI_fec!S5</f>
        <v>0</v>
      </c>
      <c r="T48" s="241">
        <f>ISI_fec!T5</f>
        <v>0</v>
      </c>
      <c r="U48" s="241">
        <f>ISI_fec!U5</f>
        <v>0</v>
      </c>
      <c r="V48" s="241">
        <f>ISI_fec!V5</f>
        <v>0</v>
      </c>
      <c r="W48" s="241">
        <f>ISI_fec!W5</f>
        <v>0</v>
      </c>
      <c r="X48" s="241">
        <f>ISI_fec!X5</f>
        <v>0</v>
      </c>
      <c r="Y48" s="241">
        <f>ISI_fec!Y5</f>
        <v>0</v>
      </c>
      <c r="DA48" s="83"/>
    </row>
    <row r="49" spans="1:105" ht="12" customHeight="1" x14ac:dyDescent="0.25">
      <c r="A49" s="52" t="s">
        <v>44</v>
      </c>
      <c r="B49" s="242">
        <f>ISI_fec!B54</f>
        <v>46.304729148753218</v>
      </c>
      <c r="C49" s="242">
        <f>ISI_fec!C54</f>
        <v>24.443164230438519</v>
      </c>
      <c r="D49" s="242">
        <f>ISI_fec!D54</f>
        <v>0</v>
      </c>
      <c r="E49" s="242">
        <f>ISI_fec!E54</f>
        <v>0</v>
      </c>
      <c r="F49" s="242">
        <f>ISI_fec!F54</f>
        <v>0</v>
      </c>
      <c r="G49" s="242">
        <f>ISI_fec!G54</f>
        <v>0</v>
      </c>
      <c r="H49" s="242">
        <f>ISI_fec!H54</f>
        <v>0</v>
      </c>
      <c r="I49" s="242">
        <f>ISI_fec!I54</f>
        <v>0</v>
      </c>
      <c r="J49" s="242">
        <f>ISI_fec!J54</f>
        <v>0</v>
      </c>
      <c r="K49" s="242">
        <f>ISI_fec!K54</f>
        <v>0</v>
      </c>
      <c r="L49" s="242">
        <f>ISI_fec!L54</f>
        <v>0</v>
      </c>
      <c r="M49" s="242">
        <f>ISI_fec!M54</f>
        <v>0</v>
      </c>
      <c r="N49" s="242">
        <f>ISI_fec!N54</f>
        <v>0</v>
      </c>
      <c r="O49" s="242">
        <f>ISI_fec!O54</f>
        <v>0</v>
      </c>
      <c r="P49" s="242">
        <f>ISI_fec!P54</f>
        <v>0</v>
      </c>
      <c r="Q49" s="242">
        <f>ISI_fec!Q54</f>
        <v>0</v>
      </c>
      <c r="R49" s="242">
        <f>ISI_fec!R54</f>
        <v>0</v>
      </c>
      <c r="S49" s="242">
        <f>ISI_fec!S54</f>
        <v>0</v>
      </c>
      <c r="T49" s="242">
        <f>ISI_fec!T54</f>
        <v>0</v>
      </c>
      <c r="U49" s="242">
        <f>ISI_fec!U54</f>
        <v>0</v>
      </c>
      <c r="V49" s="242">
        <f>ISI_fec!V54</f>
        <v>0</v>
      </c>
      <c r="W49" s="242">
        <f>ISI_fec!W54</f>
        <v>0</v>
      </c>
      <c r="X49" s="242">
        <f>ISI_fec!X54</f>
        <v>0</v>
      </c>
      <c r="Y49" s="242">
        <f>ISI_fec!Y54</f>
        <v>0</v>
      </c>
      <c r="DA49" s="84"/>
    </row>
    <row r="50" spans="1:105" ht="12" customHeight="1" x14ac:dyDescent="0.25">
      <c r="A50" s="3"/>
      <c r="B50" s="248"/>
      <c r="C50" s="248"/>
      <c r="D50" s="248"/>
      <c r="E50" s="248"/>
      <c r="F50" s="248"/>
      <c r="G50" s="248"/>
      <c r="H50" s="248"/>
      <c r="I50" s="248"/>
      <c r="J50" s="248"/>
      <c r="K50" s="248"/>
      <c r="L50" s="248"/>
      <c r="M50" s="248"/>
      <c r="N50" s="248"/>
      <c r="O50" s="248"/>
      <c r="P50" s="248"/>
      <c r="Q50" s="248"/>
      <c r="R50" s="248"/>
      <c r="S50" s="248"/>
      <c r="T50" s="248"/>
      <c r="U50" s="248"/>
      <c r="V50" s="248"/>
      <c r="W50" s="248"/>
      <c r="X50" s="248"/>
      <c r="Y50" s="248"/>
      <c r="DA50" s="87"/>
    </row>
    <row r="51" spans="1:105" ht="12" customHeight="1" x14ac:dyDescent="0.25">
      <c r="A51" s="30" t="s">
        <v>84</v>
      </c>
      <c r="B51" s="203">
        <f t="shared" ref="B51:Y51" si="15">B52+B53</f>
        <v>73.545459838992386</v>
      </c>
      <c r="C51" s="203">
        <f t="shared" si="15"/>
        <v>41.547969838434938</v>
      </c>
      <c r="D51" s="203">
        <f t="shared" si="15"/>
        <v>0</v>
      </c>
      <c r="E51" s="203">
        <f t="shared" si="15"/>
        <v>0</v>
      </c>
      <c r="F51" s="203">
        <f t="shared" si="15"/>
        <v>0</v>
      </c>
      <c r="G51" s="203">
        <f t="shared" si="15"/>
        <v>0</v>
      </c>
      <c r="H51" s="203">
        <f t="shared" si="15"/>
        <v>0</v>
      </c>
      <c r="I51" s="203">
        <f t="shared" si="15"/>
        <v>0</v>
      </c>
      <c r="J51" s="203">
        <f t="shared" si="15"/>
        <v>0</v>
      </c>
      <c r="K51" s="203">
        <f t="shared" si="15"/>
        <v>0</v>
      </c>
      <c r="L51" s="203">
        <f t="shared" si="15"/>
        <v>0</v>
      </c>
      <c r="M51" s="203">
        <f t="shared" si="15"/>
        <v>0</v>
      </c>
      <c r="N51" s="203">
        <f t="shared" si="15"/>
        <v>0</v>
      </c>
      <c r="O51" s="203">
        <f t="shared" si="15"/>
        <v>0</v>
      </c>
      <c r="P51" s="203">
        <f t="shared" si="15"/>
        <v>0</v>
      </c>
      <c r="Q51" s="203">
        <f t="shared" si="15"/>
        <v>0</v>
      </c>
      <c r="R51" s="203">
        <f t="shared" si="15"/>
        <v>0</v>
      </c>
      <c r="S51" s="203">
        <f t="shared" si="15"/>
        <v>0</v>
      </c>
      <c r="T51" s="203">
        <f t="shared" si="15"/>
        <v>0</v>
      </c>
      <c r="U51" s="203">
        <f t="shared" si="15"/>
        <v>0</v>
      </c>
      <c r="V51" s="203">
        <f t="shared" si="15"/>
        <v>0</v>
      </c>
      <c r="W51" s="203">
        <f t="shared" si="15"/>
        <v>0</v>
      </c>
      <c r="X51" s="203">
        <f t="shared" si="15"/>
        <v>0</v>
      </c>
      <c r="Y51" s="203">
        <f t="shared" si="15"/>
        <v>0</v>
      </c>
      <c r="DA51" s="112"/>
    </row>
    <row r="52" spans="1:105" ht="12" customHeight="1" x14ac:dyDescent="0.25">
      <c r="A52" s="24" t="s">
        <v>145</v>
      </c>
      <c r="B52" s="213">
        <f>(ISI_emi!B5-ISI_emi!B52)+(ISI_emi!B54-ISI_emi!B96)</f>
        <v>44.745459838992389</v>
      </c>
      <c r="C52" s="213">
        <f>(ISI_emi!C5-ISI_emi!C52)+(ISI_emi!C54-ISI_emi!C96)</f>
        <v>29.547969838434938</v>
      </c>
      <c r="D52" s="213">
        <f>(ISI_emi!D5-ISI_emi!D52)+(ISI_emi!D54-ISI_emi!D96)</f>
        <v>0</v>
      </c>
      <c r="E52" s="213">
        <f>(ISI_emi!E5-ISI_emi!E52)+(ISI_emi!E54-ISI_emi!E96)</f>
        <v>0</v>
      </c>
      <c r="F52" s="213">
        <f>(ISI_emi!F5-ISI_emi!F52)+(ISI_emi!F54-ISI_emi!F96)</f>
        <v>0</v>
      </c>
      <c r="G52" s="213">
        <f>(ISI_emi!G5-ISI_emi!G52)+(ISI_emi!G54-ISI_emi!G96)</f>
        <v>0</v>
      </c>
      <c r="H52" s="213">
        <f>(ISI_emi!H5-ISI_emi!H52)+(ISI_emi!H54-ISI_emi!H96)</f>
        <v>0</v>
      </c>
      <c r="I52" s="213">
        <f>(ISI_emi!I5-ISI_emi!I52)+(ISI_emi!I54-ISI_emi!I96)</f>
        <v>0</v>
      </c>
      <c r="J52" s="213">
        <f>(ISI_emi!J5-ISI_emi!J52)+(ISI_emi!J54-ISI_emi!J96)</f>
        <v>0</v>
      </c>
      <c r="K52" s="213">
        <f>(ISI_emi!K5-ISI_emi!K52)+(ISI_emi!K54-ISI_emi!K96)</f>
        <v>0</v>
      </c>
      <c r="L52" s="213">
        <f>(ISI_emi!L5-ISI_emi!L52)+(ISI_emi!L54-ISI_emi!L96)</f>
        <v>0</v>
      </c>
      <c r="M52" s="213">
        <f>(ISI_emi!M5-ISI_emi!M52)+(ISI_emi!M54-ISI_emi!M96)</f>
        <v>0</v>
      </c>
      <c r="N52" s="213">
        <f>(ISI_emi!N5-ISI_emi!N52)+(ISI_emi!N54-ISI_emi!N96)</f>
        <v>0</v>
      </c>
      <c r="O52" s="213">
        <f>(ISI_emi!O5-ISI_emi!O52)+(ISI_emi!O54-ISI_emi!O96)</f>
        <v>0</v>
      </c>
      <c r="P52" s="213">
        <f>(ISI_emi!P5-ISI_emi!P52)+(ISI_emi!P54-ISI_emi!P96)</f>
        <v>0</v>
      </c>
      <c r="Q52" s="213">
        <f>(ISI_emi!Q5-ISI_emi!Q52)+(ISI_emi!Q54-ISI_emi!Q96)</f>
        <v>0</v>
      </c>
      <c r="R52" s="213">
        <f>(ISI_emi!R5-ISI_emi!R52)+(ISI_emi!R54-ISI_emi!R96)</f>
        <v>0</v>
      </c>
      <c r="S52" s="213">
        <f>(ISI_emi!S5-ISI_emi!S52)+(ISI_emi!S54-ISI_emi!S96)</f>
        <v>0</v>
      </c>
      <c r="T52" s="213">
        <f>(ISI_emi!T5-ISI_emi!T52)+(ISI_emi!T54-ISI_emi!T96)</f>
        <v>0</v>
      </c>
      <c r="U52" s="213">
        <f>(ISI_emi!U5-ISI_emi!U52)+(ISI_emi!U54-ISI_emi!U96)</f>
        <v>0</v>
      </c>
      <c r="V52" s="213">
        <f>(ISI_emi!V5-ISI_emi!V52)+(ISI_emi!V54-ISI_emi!V96)</f>
        <v>0</v>
      </c>
      <c r="W52" s="213">
        <f>(ISI_emi!W5-ISI_emi!W52)+(ISI_emi!W54-ISI_emi!W96)</f>
        <v>0</v>
      </c>
      <c r="X52" s="213">
        <f>(ISI_emi!X5-ISI_emi!X52)+(ISI_emi!X54-ISI_emi!X96)</f>
        <v>0</v>
      </c>
      <c r="Y52" s="213">
        <f>(ISI_emi!Y5-ISI_emi!Y52)+(ISI_emi!Y54-ISI_emi!Y96)</f>
        <v>0</v>
      </c>
      <c r="DA52" s="85"/>
    </row>
    <row r="53" spans="1:105" ht="12" customHeight="1" x14ac:dyDescent="0.25">
      <c r="A53" s="14" t="s">
        <v>146</v>
      </c>
      <c r="B53" s="204">
        <f>ISI_emi!B52+ISI_emi!B96</f>
        <v>28.8</v>
      </c>
      <c r="C53" s="204">
        <f>ISI_emi!C52+ISI_emi!C96</f>
        <v>12</v>
      </c>
      <c r="D53" s="204">
        <f>ISI_emi!D52+ISI_emi!D96</f>
        <v>0</v>
      </c>
      <c r="E53" s="204">
        <f>ISI_emi!E52+ISI_emi!E96</f>
        <v>0</v>
      </c>
      <c r="F53" s="204">
        <f>ISI_emi!F52+ISI_emi!F96</f>
        <v>0</v>
      </c>
      <c r="G53" s="204">
        <f>ISI_emi!G52+ISI_emi!G96</f>
        <v>0</v>
      </c>
      <c r="H53" s="204">
        <f>ISI_emi!H52+ISI_emi!H96</f>
        <v>0</v>
      </c>
      <c r="I53" s="204">
        <f>ISI_emi!I52+ISI_emi!I96</f>
        <v>0</v>
      </c>
      <c r="J53" s="204">
        <f>ISI_emi!J52+ISI_emi!J96</f>
        <v>0</v>
      </c>
      <c r="K53" s="204">
        <f>ISI_emi!K52+ISI_emi!K96</f>
        <v>0</v>
      </c>
      <c r="L53" s="204">
        <f>ISI_emi!L52+ISI_emi!L96</f>
        <v>0</v>
      </c>
      <c r="M53" s="204">
        <f>ISI_emi!M52+ISI_emi!M96</f>
        <v>0</v>
      </c>
      <c r="N53" s="204">
        <f>ISI_emi!N52+ISI_emi!N96</f>
        <v>0</v>
      </c>
      <c r="O53" s="204">
        <f>ISI_emi!O52+ISI_emi!O96</f>
        <v>0</v>
      </c>
      <c r="P53" s="204">
        <f>ISI_emi!P52+ISI_emi!P96</f>
        <v>0</v>
      </c>
      <c r="Q53" s="204">
        <f>ISI_emi!Q52+ISI_emi!Q96</f>
        <v>0</v>
      </c>
      <c r="R53" s="204">
        <f>ISI_emi!R52+ISI_emi!R96</f>
        <v>0</v>
      </c>
      <c r="S53" s="204">
        <f>ISI_emi!S52+ISI_emi!S96</f>
        <v>0</v>
      </c>
      <c r="T53" s="204">
        <f>ISI_emi!T52+ISI_emi!T96</f>
        <v>0</v>
      </c>
      <c r="U53" s="204">
        <f>ISI_emi!U52+ISI_emi!U96</f>
        <v>0</v>
      </c>
      <c r="V53" s="204">
        <f>ISI_emi!V52+ISI_emi!V96</f>
        <v>0</v>
      </c>
      <c r="W53" s="204">
        <f>ISI_emi!W52+ISI_emi!W96</f>
        <v>0</v>
      </c>
      <c r="X53" s="204">
        <f>ISI_emi!X52+ISI_emi!X96</f>
        <v>0</v>
      </c>
      <c r="Y53" s="204">
        <f>ISI_emi!Y52+ISI_emi!Y96</f>
        <v>0</v>
      </c>
      <c r="DA53" s="71"/>
    </row>
    <row r="54" spans="1:105" ht="12" customHeight="1" x14ac:dyDescent="0.25">
      <c r="A54" s="31" t="s">
        <v>144</v>
      </c>
      <c r="B54" s="210">
        <f t="shared" ref="B54:Y54" si="16">SUM(B55:B56)</f>
        <v>73.545459838992386</v>
      </c>
      <c r="C54" s="210">
        <f t="shared" si="16"/>
        <v>41.547969838434938</v>
      </c>
      <c r="D54" s="210">
        <f t="shared" si="16"/>
        <v>0</v>
      </c>
      <c r="E54" s="210">
        <f t="shared" si="16"/>
        <v>0</v>
      </c>
      <c r="F54" s="210">
        <f t="shared" si="16"/>
        <v>0</v>
      </c>
      <c r="G54" s="210">
        <f t="shared" si="16"/>
        <v>0</v>
      </c>
      <c r="H54" s="210">
        <f t="shared" si="16"/>
        <v>0</v>
      </c>
      <c r="I54" s="210">
        <f t="shared" si="16"/>
        <v>0</v>
      </c>
      <c r="J54" s="210">
        <f t="shared" si="16"/>
        <v>0</v>
      </c>
      <c r="K54" s="210">
        <f t="shared" si="16"/>
        <v>0</v>
      </c>
      <c r="L54" s="210">
        <f t="shared" si="16"/>
        <v>0</v>
      </c>
      <c r="M54" s="210">
        <f t="shared" si="16"/>
        <v>0</v>
      </c>
      <c r="N54" s="210">
        <f t="shared" si="16"/>
        <v>0</v>
      </c>
      <c r="O54" s="210">
        <f t="shared" si="16"/>
        <v>0</v>
      </c>
      <c r="P54" s="210">
        <f t="shared" si="16"/>
        <v>0</v>
      </c>
      <c r="Q54" s="210">
        <f t="shared" si="16"/>
        <v>0</v>
      </c>
      <c r="R54" s="210">
        <f t="shared" si="16"/>
        <v>0</v>
      </c>
      <c r="S54" s="210">
        <f t="shared" si="16"/>
        <v>0</v>
      </c>
      <c r="T54" s="210">
        <f t="shared" si="16"/>
        <v>0</v>
      </c>
      <c r="U54" s="210">
        <f t="shared" si="16"/>
        <v>0</v>
      </c>
      <c r="V54" s="210">
        <f t="shared" si="16"/>
        <v>0</v>
      </c>
      <c r="W54" s="210">
        <f t="shared" si="16"/>
        <v>0</v>
      </c>
      <c r="X54" s="210">
        <f t="shared" si="16"/>
        <v>0</v>
      </c>
      <c r="Y54" s="210">
        <f t="shared" si="16"/>
        <v>0</v>
      </c>
      <c r="DA54" s="109"/>
    </row>
    <row r="55" spans="1:105" ht="12" customHeight="1" x14ac:dyDescent="0.25">
      <c r="A55" s="51" t="s">
        <v>43</v>
      </c>
      <c r="B55" s="241">
        <f>ISI_emi!B$5</f>
        <v>0</v>
      </c>
      <c r="C55" s="241">
        <f>ISI_emi!C$5</f>
        <v>0</v>
      </c>
      <c r="D55" s="241">
        <f>ISI_emi!D$5</f>
        <v>0</v>
      </c>
      <c r="E55" s="241">
        <f>ISI_emi!E$5</f>
        <v>0</v>
      </c>
      <c r="F55" s="241">
        <f>ISI_emi!F$5</f>
        <v>0</v>
      </c>
      <c r="G55" s="241">
        <f>ISI_emi!G$5</f>
        <v>0</v>
      </c>
      <c r="H55" s="241">
        <f>ISI_emi!H$5</f>
        <v>0</v>
      </c>
      <c r="I55" s="241">
        <f>ISI_emi!I$5</f>
        <v>0</v>
      </c>
      <c r="J55" s="241">
        <f>ISI_emi!J$5</f>
        <v>0</v>
      </c>
      <c r="K55" s="241">
        <f>ISI_emi!K$5</f>
        <v>0</v>
      </c>
      <c r="L55" s="241">
        <f>ISI_emi!L$5</f>
        <v>0</v>
      </c>
      <c r="M55" s="241">
        <f>ISI_emi!M$5</f>
        <v>0</v>
      </c>
      <c r="N55" s="241">
        <f>ISI_emi!N$5</f>
        <v>0</v>
      </c>
      <c r="O55" s="241">
        <f>ISI_emi!O$5</f>
        <v>0</v>
      </c>
      <c r="P55" s="241">
        <f>ISI_emi!P$5</f>
        <v>0</v>
      </c>
      <c r="Q55" s="241">
        <f>ISI_emi!Q$5</f>
        <v>0</v>
      </c>
      <c r="R55" s="241">
        <f>ISI_emi!R$5</f>
        <v>0</v>
      </c>
      <c r="S55" s="241">
        <f>ISI_emi!S$5</f>
        <v>0</v>
      </c>
      <c r="T55" s="241">
        <f>ISI_emi!T$5</f>
        <v>0</v>
      </c>
      <c r="U55" s="241">
        <f>ISI_emi!U$5</f>
        <v>0</v>
      </c>
      <c r="V55" s="241">
        <f>ISI_emi!V$5</f>
        <v>0</v>
      </c>
      <c r="W55" s="241">
        <f>ISI_emi!W$5</f>
        <v>0</v>
      </c>
      <c r="X55" s="241">
        <f>ISI_emi!X$5</f>
        <v>0</v>
      </c>
      <c r="Y55" s="241">
        <f>ISI_emi!Y$5</f>
        <v>0</v>
      </c>
      <c r="DA55" s="83"/>
    </row>
    <row r="56" spans="1:105" ht="12" customHeight="1" x14ac:dyDescent="0.25">
      <c r="A56" s="52" t="s">
        <v>44</v>
      </c>
      <c r="B56" s="242">
        <f>ISI_emi!B$54</f>
        <v>73.545459838992386</v>
      </c>
      <c r="C56" s="242">
        <f>ISI_emi!C$54</f>
        <v>41.547969838434938</v>
      </c>
      <c r="D56" s="242">
        <f>ISI_emi!D$54</f>
        <v>0</v>
      </c>
      <c r="E56" s="242">
        <f>ISI_emi!E$54</f>
        <v>0</v>
      </c>
      <c r="F56" s="242">
        <f>ISI_emi!F$54</f>
        <v>0</v>
      </c>
      <c r="G56" s="242">
        <f>ISI_emi!G$54</f>
        <v>0</v>
      </c>
      <c r="H56" s="242">
        <f>ISI_emi!H$54</f>
        <v>0</v>
      </c>
      <c r="I56" s="242">
        <f>ISI_emi!I$54</f>
        <v>0</v>
      </c>
      <c r="J56" s="242">
        <f>ISI_emi!J$54</f>
        <v>0</v>
      </c>
      <c r="K56" s="242">
        <f>ISI_emi!K$54</f>
        <v>0</v>
      </c>
      <c r="L56" s="242">
        <f>ISI_emi!L$54</f>
        <v>0</v>
      </c>
      <c r="M56" s="242">
        <f>ISI_emi!M$54</f>
        <v>0</v>
      </c>
      <c r="N56" s="242">
        <f>ISI_emi!N$54</f>
        <v>0</v>
      </c>
      <c r="O56" s="242">
        <f>ISI_emi!O$54</f>
        <v>0</v>
      </c>
      <c r="P56" s="242">
        <f>ISI_emi!P$54</f>
        <v>0</v>
      </c>
      <c r="Q56" s="242">
        <f>ISI_emi!Q$54</f>
        <v>0</v>
      </c>
      <c r="R56" s="242">
        <f>ISI_emi!R$54</f>
        <v>0</v>
      </c>
      <c r="S56" s="242">
        <f>ISI_emi!S$54</f>
        <v>0</v>
      </c>
      <c r="T56" s="242">
        <f>ISI_emi!T$54</f>
        <v>0</v>
      </c>
      <c r="U56" s="242">
        <f>ISI_emi!U$54</f>
        <v>0</v>
      </c>
      <c r="V56" s="242">
        <f>ISI_emi!V$54</f>
        <v>0</v>
      </c>
      <c r="W56" s="242">
        <f>ISI_emi!W$54</f>
        <v>0</v>
      </c>
      <c r="X56" s="242">
        <f>ISI_emi!X$54</f>
        <v>0</v>
      </c>
      <c r="Y56" s="242">
        <f>ISI_emi!Y$54</f>
        <v>0</v>
      </c>
      <c r="DA56" s="84"/>
    </row>
    <row r="57" spans="1:105" ht="12" customHeight="1" x14ac:dyDescent="0.25">
      <c r="A57" s="3"/>
      <c r="B57" s="248"/>
      <c r="C57" s="248"/>
      <c r="D57" s="248"/>
      <c r="E57" s="248"/>
      <c r="F57" s="248"/>
      <c r="G57" s="248"/>
      <c r="H57" s="248"/>
      <c r="I57" s="248"/>
      <c r="J57" s="248"/>
      <c r="K57" s="248"/>
      <c r="L57" s="248"/>
      <c r="M57" s="248"/>
      <c r="N57" s="248"/>
      <c r="O57" s="248"/>
      <c r="P57" s="248"/>
      <c r="Q57" s="248"/>
      <c r="R57" s="248"/>
      <c r="S57" s="248"/>
      <c r="T57" s="248"/>
      <c r="U57" s="248"/>
      <c r="V57" s="248"/>
      <c r="W57" s="248"/>
      <c r="X57" s="248"/>
      <c r="Y57" s="248"/>
      <c r="DA57" s="87"/>
    </row>
    <row r="58" spans="1:105" ht="12" customHeight="1" x14ac:dyDescent="0.25">
      <c r="A58" s="110" t="s">
        <v>147</v>
      </c>
      <c r="B58" s="250">
        <f t="shared" ref="B58:Y58" si="17">IF(B$7=0,"",B$3/B$7*1000)</f>
        <v>37.818936164715502</v>
      </c>
      <c r="C58" s="250">
        <f t="shared" si="17"/>
        <v>100</v>
      </c>
      <c r="D58" s="250" t="str">
        <f t="shared" si="17"/>
        <v/>
      </c>
      <c r="E58" s="250" t="str">
        <f t="shared" si="17"/>
        <v/>
      </c>
      <c r="F58" s="250" t="str">
        <f t="shared" si="17"/>
        <v/>
      </c>
      <c r="G58" s="250" t="str">
        <f t="shared" si="17"/>
        <v/>
      </c>
      <c r="H58" s="250" t="str">
        <f t="shared" si="17"/>
        <v/>
      </c>
      <c r="I58" s="250" t="str">
        <f t="shared" si="17"/>
        <v/>
      </c>
      <c r="J58" s="250" t="str">
        <f t="shared" si="17"/>
        <v/>
      </c>
      <c r="K58" s="250" t="str">
        <f t="shared" si="17"/>
        <v/>
      </c>
      <c r="L58" s="250" t="str">
        <f t="shared" si="17"/>
        <v/>
      </c>
      <c r="M58" s="250" t="str">
        <f t="shared" si="17"/>
        <v/>
      </c>
      <c r="N58" s="250" t="str">
        <f t="shared" si="17"/>
        <v/>
      </c>
      <c r="O58" s="250" t="str">
        <f t="shared" si="17"/>
        <v/>
      </c>
      <c r="P58" s="250" t="str">
        <f t="shared" si="17"/>
        <v/>
      </c>
      <c r="Q58" s="250" t="str">
        <f t="shared" si="17"/>
        <v/>
      </c>
      <c r="R58" s="250" t="str">
        <f t="shared" si="17"/>
        <v/>
      </c>
      <c r="S58" s="250" t="str">
        <f t="shared" si="17"/>
        <v/>
      </c>
      <c r="T58" s="250" t="str">
        <f t="shared" si="17"/>
        <v/>
      </c>
      <c r="U58" s="250" t="str">
        <f t="shared" si="17"/>
        <v/>
      </c>
      <c r="V58" s="250" t="str">
        <f t="shared" si="17"/>
        <v/>
      </c>
      <c r="W58" s="250" t="str">
        <f t="shared" si="17"/>
        <v/>
      </c>
      <c r="X58" s="250" t="str">
        <f t="shared" si="17"/>
        <v/>
      </c>
      <c r="Y58" s="250" t="str">
        <f t="shared" si="17"/>
        <v/>
      </c>
      <c r="DA58" s="109"/>
    </row>
    <row r="59" spans="1:105" ht="12" customHeight="1" x14ac:dyDescent="0.25">
      <c r="A59" s="110" t="s">
        <v>148</v>
      </c>
      <c r="B59" s="251">
        <f t="shared" ref="B59:Y59" si="18">IF(B$47=0,"",B$47/B$7)</f>
        <v>0.1286242476354256</v>
      </c>
      <c r="C59" s="251">
        <f t="shared" si="18"/>
        <v>0.16295442820292347</v>
      </c>
      <c r="D59" s="251" t="str">
        <f t="shared" si="18"/>
        <v/>
      </c>
      <c r="E59" s="251" t="str">
        <f t="shared" si="18"/>
        <v/>
      </c>
      <c r="F59" s="251" t="str">
        <f t="shared" si="18"/>
        <v/>
      </c>
      <c r="G59" s="251" t="str">
        <f t="shared" si="18"/>
        <v/>
      </c>
      <c r="H59" s="251" t="str">
        <f t="shared" si="18"/>
        <v/>
      </c>
      <c r="I59" s="251" t="str">
        <f t="shared" si="18"/>
        <v/>
      </c>
      <c r="J59" s="251" t="str">
        <f t="shared" si="18"/>
        <v/>
      </c>
      <c r="K59" s="251" t="str">
        <f t="shared" si="18"/>
        <v/>
      </c>
      <c r="L59" s="251" t="str">
        <f t="shared" si="18"/>
        <v/>
      </c>
      <c r="M59" s="251" t="str">
        <f t="shared" si="18"/>
        <v/>
      </c>
      <c r="N59" s="251" t="str">
        <f t="shared" si="18"/>
        <v/>
      </c>
      <c r="O59" s="251" t="str">
        <f t="shared" si="18"/>
        <v/>
      </c>
      <c r="P59" s="251" t="str">
        <f t="shared" si="18"/>
        <v/>
      </c>
      <c r="Q59" s="251" t="str">
        <f t="shared" si="18"/>
        <v/>
      </c>
      <c r="R59" s="251" t="str">
        <f t="shared" si="18"/>
        <v/>
      </c>
      <c r="S59" s="251" t="str">
        <f t="shared" si="18"/>
        <v/>
      </c>
      <c r="T59" s="251" t="str">
        <f t="shared" si="18"/>
        <v/>
      </c>
      <c r="U59" s="251" t="str">
        <f t="shared" si="18"/>
        <v/>
      </c>
      <c r="V59" s="251" t="str">
        <f t="shared" si="18"/>
        <v/>
      </c>
      <c r="W59" s="251" t="str">
        <f t="shared" si="18"/>
        <v/>
      </c>
      <c r="X59" s="251" t="str">
        <f t="shared" si="18"/>
        <v/>
      </c>
      <c r="Y59" s="251" t="str">
        <f t="shared" si="18"/>
        <v/>
      </c>
      <c r="DA59" s="109"/>
    </row>
    <row r="60" spans="1:105" ht="12" customHeight="1" x14ac:dyDescent="0.25">
      <c r="A60" s="50" t="s">
        <v>43</v>
      </c>
      <c r="B60" s="252" t="str">
        <f t="shared" ref="B60:Y60" si="19">IF(B$48=0,"",B$48/B$8)</f>
        <v/>
      </c>
      <c r="C60" s="252" t="str">
        <f t="shared" si="19"/>
        <v/>
      </c>
      <c r="D60" s="252" t="str">
        <f t="shared" si="19"/>
        <v/>
      </c>
      <c r="E60" s="252" t="str">
        <f t="shared" si="19"/>
        <v/>
      </c>
      <c r="F60" s="252" t="str">
        <f t="shared" si="19"/>
        <v/>
      </c>
      <c r="G60" s="252" t="str">
        <f t="shared" si="19"/>
        <v/>
      </c>
      <c r="H60" s="252" t="str">
        <f t="shared" si="19"/>
        <v/>
      </c>
      <c r="I60" s="252" t="str">
        <f t="shared" si="19"/>
        <v/>
      </c>
      <c r="J60" s="252" t="str">
        <f t="shared" si="19"/>
        <v/>
      </c>
      <c r="K60" s="252" t="str">
        <f t="shared" si="19"/>
        <v/>
      </c>
      <c r="L60" s="252" t="str">
        <f t="shared" si="19"/>
        <v/>
      </c>
      <c r="M60" s="252" t="str">
        <f t="shared" si="19"/>
        <v/>
      </c>
      <c r="N60" s="252" t="str">
        <f t="shared" si="19"/>
        <v/>
      </c>
      <c r="O60" s="252" t="str">
        <f t="shared" si="19"/>
        <v/>
      </c>
      <c r="P60" s="252" t="str">
        <f t="shared" si="19"/>
        <v/>
      </c>
      <c r="Q60" s="252" t="str">
        <f t="shared" si="19"/>
        <v/>
      </c>
      <c r="R60" s="252" t="str">
        <f t="shared" si="19"/>
        <v/>
      </c>
      <c r="S60" s="252" t="str">
        <f t="shared" si="19"/>
        <v/>
      </c>
      <c r="T60" s="252" t="str">
        <f t="shared" si="19"/>
        <v/>
      </c>
      <c r="U60" s="252" t="str">
        <f t="shared" si="19"/>
        <v/>
      </c>
      <c r="V60" s="252" t="str">
        <f t="shared" si="19"/>
        <v/>
      </c>
      <c r="W60" s="252" t="str">
        <f t="shared" si="19"/>
        <v/>
      </c>
      <c r="X60" s="252" t="str">
        <f t="shared" si="19"/>
        <v/>
      </c>
      <c r="Y60" s="252" t="str">
        <f t="shared" si="19"/>
        <v/>
      </c>
      <c r="DA60" s="83"/>
    </row>
    <row r="61" spans="1:105" ht="12" customHeight="1" x14ac:dyDescent="0.25">
      <c r="A61" s="49" t="s">
        <v>44</v>
      </c>
      <c r="B61" s="253">
        <f t="shared" ref="B61:Y61" si="20">IF(B$49=0,"",B$49/B$9)</f>
        <v>0.1286242476354256</v>
      </c>
      <c r="C61" s="253">
        <f t="shared" si="20"/>
        <v>0.16295442820292347</v>
      </c>
      <c r="D61" s="253" t="str">
        <f t="shared" si="20"/>
        <v/>
      </c>
      <c r="E61" s="253" t="str">
        <f t="shared" si="20"/>
        <v/>
      </c>
      <c r="F61" s="253" t="str">
        <f t="shared" si="20"/>
        <v/>
      </c>
      <c r="G61" s="253" t="str">
        <f t="shared" si="20"/>
        <v/>
      </c>
      <c r="H61" s="253" t="str">
        <f t="shared" si="20"/>
        <v/>
      </c>
      <c r="I61" s="253" t="str">
        <f t="shared" si="20"/>
        <v/>
      </c>
      <c r="J61" s="253" t="str">
        <f t="shared" si="20"/>
        <v/>
      </c>
      <c r="K61" s="253" t="str">
        <f t="shared" si="20"/>
        <v/>
      </c>
      <c r="L61" s="253" t="str">
        <f t="shared" si="20"/>
        <v/>
      </c>
      <c r="M61" s="253" t="str">
        <f t="shared" si="20"/>
        <v/>
      </c>
      <c r="N61" s="253" t="str">
        <f t="shared" si="20"/>
        <v/>
      </c>
      <c r="O61" s="253" t="str">
        <f t="shared" si="20"/>
        <v/>
      </c>
      <c r="P61" s="253" t="str">
        <f t="shared" si="20"/>
        <v/>
      </c>
      <c r="Q61" s="253" t="str">
        <f t="shared" si="20"/>
        <v/>
      </c>
      <c r="R61" s="253" t="str">
        <f t="shared" si="20"/>
        <v/>
      </c>
      <c r="S61" s="253" t="str">
        <f t="shared" si="20"/>
        <v/>
      </c>
      <c r="T61" s="253" t="str">
        <f t="shared" si="20"/>
        <v/>
      </c>
      <c r="U61" s="253" t="str">
        <f t="shared" si="20"/>
        <v/>
      </c>
      <c r="V61" s="253" t="str">
        <f t="shared" si="20"/>
        <v/>
      </c>
      <c r="W61" s="253" t="str">
        <f t="shared" si="20"/>
        <v/>
      </c>
      <c r="X61" s="253" t="str">
        <f t="shared" si="20"/>
        <v/>
      </c>
      <c r="Y61" s="253" t="str">
        <f t="shared" si="20"/>
        <v/>
      </c>
      <c r="DA61" s="84"/>
    </row>
    <row r="62" spans="1:105" ht="12" customHeight="1" x14ac:dyDescent="0.25">
      <c r="A62" s="110" t="s">
        <v>149</v>
      </c>
      <c r="B62" s="251">
        <f>IF(SUM(ISI_ued!B$5,ISI_ued!B$54)=0,"",SUM(ISI_ued!B$5,ISI_ued!B$54)/B$7)</f>
        <v>5.9612542173490587E-2</v>
      </c>
      <c r="C62" s="251">
        <f>IF(SUM(ISI_ued!C$5,ISI_ued!C$54)=0,"",SUM(ISI_ued!C$5,ISI_ued!C$54)/C$7)</f>
        <v>7.3719610025186066E-2</v>
      </c>
      <c r="D62" s="251" t="str">
        <f>IF(SUM(ISI_ued!D$5,ISI_ued!D$54)=0,"",SUM(ISI_ued!D$5,ISI_ued!D$54)/D$7)</f>
        <v/>
      </c>
      <c r="E62" s="251" t="str">
        <f>IF(SUM(ISI_ued!E$5,ISI_ued!E$54)=0,"",SUM(ISI_ued!E$5,ISI_ued!E$54)/E$7)</f>
        <v/>
      </c>
      <c r="F62" s="251" t="str">
        <f>IF(SUM(ISI_ued!F$5,ISI_ued!F$54)=0,"",SUM(ISI_ued!F$5,ISI_ued!F$54)/F$7)</f>
        <v/>
      </c>
      <c r="G62" s="251" t="str">
        <f>IF(SUM(ISI_ued!G$5,ISI_ued!G$54)=0,"",SUM(ISI_ued!G$5,ISI_ued!G$54)/G$7)</f>
        <v/>
      </c>
      <c r="H62" s="251" t="str">
        <f>IF(SUM(ISI_ued!H$5,ISI_ued!H$54)=0,"",SUM(ISI_ued!H$5,ISI_ued!H$54)/H$7)</f>
        <v/>
      </c>
      <c r="I62" s="251" t="str">
        <f>IF(SUM(ISI_ued!I$5,ISI_ued!I$54)=0,"",SUM(ISI_ued!I$5,ISI_ued!I$54)/I$7)</f>
        <v/>
      </c>
      <c r="J62" s="251" t="str">
        <f>IF(SUM(ISI_ued!J$5,ISI_ued!J$54)=0,"",SUM(ISI_ued!J$5,ISI_ued!J$54)/J$7)</f>
        <v/>
      </c>
      <c r="K62" s="251" t="str">
        <f>IF(SUM(ISI_ued!K$5,ISI_ued!K$54)=0,"",SUM(ISI_ued!K$5,ISI_ued!K$54)/K$7)</f>
        <v/>
      </c>
      <c r="L62" s="251" t="str">
        <f>IF(SUM(ISI_ued!L$5,ISI_ued!L$54)=0,"",SUM(ISI_ued!L$5,ISI_ued!L$54)/L$7)</f>
        <v/>
      </c>
      <c r="M62" s="251" t="str">
        <f>IF(SUM(ISI_ued!M$5,ISI_ued!M$54)=0,"",SUM(ISI_ued!M$5,ISI_ued!M$54)/M$7)</f>
        <v/>
      </c>
      <c r="N62" s="251" t="str">
        <f>IF(SUM(ISI_ued!N$5,ISI_ued!N$54)=0,"",SUM(ISI_ued!N$5,ISI_ued!N$54)/N$7)</f>
        <v/>
      </c>
      <c r="O62" s="251" t="str">
        <f>IF(SUM(ISI_ued!O$5,ISI_ued!O$54)=0,"",SUM(ISI_ued!O$5,ISI_ued!O$54)/O$7)</f>
        <v/>
      </c>
      <c r="P62" s="251" t="str">
        <f>IF(SUM(ISI_ued!P$5,ISI_ued!P$54)=0,"",SUM(ISI_ued!P$5,ISI_ued!P$54)/P$7)</f>
        <v/>
      </c>
      <c r="Q62" s="251" t="str">
        <f>IF(SUM(ISI_ued!Q$5,ISI_ued!Q$54)=0,"",SUM(ISI_ued!Q$5,ISI_ued!Q$54)/Q$7)</f>
        <v/>
      </c>
      <c r="R62" s="251" t="str">
        <f>IF(SUM(ISI_ued!R$5,ISI_ued!R$54)=0,"",SUM(ISI_ued!R$5,ISI_ued!R$54)/R$7)</f>
        <v/>
      </c>
      <c r="S62" s="251" t="str">
        <f>IF(SUM(ISI_ued!S$5,ISI_ued!S$54)=0,"",SUM(ISI_ued!S$5,ISI_ued!S$54)/S$7)</f>
        <v/>
      </c>
      <c r="T62" s="251" t="str">
        <f>IF(SUM(ISI_ued!T$5,ISI_ued!T$54)=0,"",SUM(ISI_ued!T$5,ISI_ued!T$54)/T$7)</f>
        <v/>
      </c>
      <c r="U62" s="251" t="str">
        <f>IF(SUM(ISI_ued!U$5,ISI_ued!U$54)=0,"",SUM(ISI_ued!U$5,ISI_ued!U$54)/U$7)</f>
        <v/>
      </c>
      <c r="V62" s="251" t="str">
        <f>IF(SUM(ISI_ued!V$5,ISI_ued!V$54)=0,"",SUM(ISI_ued!V$5,ISI_ued!V$54)/V$7)</f>
        <v/>
      </c>
      <c r="W62" s="251" t="str">
        <f>IF(SUM(ISI_ued!W$5,ISI_ued!W$54)=0,"",SUM(ISI_ued!W$5,ISI_ued!W$54)/W$7)</f>
        <v/>
      </c>
      <c r="X62" s="251" t="str">
        <f>IF(SUM(ISI_ued!X$5,ISI_ued!X$54)=0,"",SUM(ISI_ued!X$5,ISI_ued!X$54)/X$7)</f>
        <v/>
      </c>
      <c r="Y62" s="251" t="str">
        <f>IF(SUM(ISI_ued!Y$5,ISI_ued!Y$54)=0,"",SUM(ISI_ued!Y$5,ISI_ued!Y$54)/Y$7)</f>
        <v/>
      </c>
      <c r="DA62" s="109"/>
    </row>
    <row r="63" spans="1:105" ht="12" customHeight="1" x14ac:dyDescent="0.25">
      <c r="A63" s="50" t="s">
        <v>43</v>
      </c>
      <c r="B63" s="252" t="str">
        <f>IF(ISI_ued!B$5=0,"",ISI_ued!B$5/B$8)</f>
        <v/>
      </c>
      <c r="C63" s="252" t="str">
        <f>IF(ISI_ued!C$5=0,"",ISI_ued!C$5/C$8)</f>
        <v/>
      </c>
      <c r="D63" s="252" t="str">
        <f>IF(ISI_ued!D$5=0,"",ISI_ued!D$5/D$8)</f>
        <v/>
      </c>
      <c r="E63" s="252" t="str">
        <f>IF(ISI_ued!E$5=0,"",ISI_ued!E$5/E$8)</f>
        <v/>
      </c>
      <c r="F63" s="252" t="str">
        <f>IF(ISI_ued!F$5=0,"",ISI_ued!F$5/F$8)</f>
        <v/>
      </c>
      <c r="G63" s="252" t="str">
        <f>IF(ISI_ued!G$5=0,"",ISI_ued!G$5/G$8)</f>
        <v/>
      </c>
      <c r="H63" s="252" t="str">
        <f>IF(ISI_ued!H$5=0,"",ISI_ued!H$5/H$8)</f>
        <v/>
      </c>
      <c r="I63" s="252" t="str">
        <f>IF(ISI_ued!I$5=0,"",ISI_ued!I$5/I$8)</f>
        <v/>
      </c>
      <c r="J63" s="252" t="str">
        <f>IF(ISI_ued!J$5=0,"",ISI_ued!J$5/J$8)</f>
        <v/>
      </c>
      <c r="K63" s="252" t="str">
        <f>IF(ISI_ued!K$5=0,"",ISI_ued!K$5/K$8)</f>
        <v/>
      </c>
      <c r="L63" s="252" t="str">
        <f>IF(ISI_ued!L$5=0,"",ISI_ued!L$5/L$8)</f>
        <v/>
      </c>
      <c r="M63" s="252" t="str">
        <f>IF(ISI_ued!M$5=0,"",ISI_ued!M$5/M$8)</f>
        <v/>
      </c>
      <c r="N63" s="252" t="str">
        <f>IF(ISI_ued!N$5=0,"",ISI_ued!N$5/N$8)</f>
        <v/>
      </c>
      <c r="O63" s="252" t="str">
        <f>IF(ISI_ued!O$5=0,"",ISI_ued!O$5/O$8)</f>
        <v/>
      </c>
      <c r="P63" s="252" t="str">
        <f>IF(ISI_ued!P$5=0,"",ISI_ued!P$5/P$8)</f>
        <v/>
      </c>
      <c r="Q63" s="252" t="str">
        <f>IF(ISI_ued!Q$5=0,"",ISI_ued!Q$5/Q$8)</f>
        <v/>
      </c>
      <c r="R63" s="252" t="str">
        <f>IF(ISI_ued!R$5=0,"",ISI_ued!R$5/R$8)</f>
        <v/>
      </c>
      <c r="S63" s="252" t="str">
        <f>IF(ISI_ued!S$5=0,"",ISI_ued!S$5/S$8)</f>
        <v/>
      </c>
      <c r="T63" s="252" t="str">
        <f>IF(ISI_ued!T$5=0,"",ISI_ued!T$5/T$8)</f>
        <v/>
      </c>
      <c r="U63" s="252" t="str">
        <f>IF(ISI_ued!U$5=0,"",ISI_ued!U$5/U$8)</f>
        <v/>
      </c>
      <c r="V63" s="252" t="str">
        <f>IF(ISI_ued!V$5=0,"",ISI_ued!V$5/V$8)</f>
        <v/>
      </c>
      <c r="W63" s="252" t="str">
        <f>IF(ISI_ued!W$5=0,"",ISI_ued!W$5/W$8)</f>
        <v/>
      </c>
      <c r="X63" s="252" t="str">
        <f>IF(ISI_ued!X$5=0,"",ISI_ued!X$5/X$8)</f>
        <v/>
      </c>
      <c r="Y63" s="252" t="str">
        <f>IF(ISI_ued!Y$5=0,"",ISI_ued!Y$5/Y$8)</f>
        <v/>
      </c>
      <c r="DA63" s="83"/>
    </row>
    <row r="64" spans="1:105" ht="12" customHeight="1" x14ac:dyDescent="0.25">
      <c r="A64" s="49" t="s">
        <v>44</v>
      </c>
      <c r="B64" s="253">
        <f>IF(ISI_ued!B$54=0,"",ISI_ued!B$54/B$9)</f>
        <v>5.9612542173490587E-2</v>
      </c>
      <c r="C64" s="253">
        <f>IF(ISI_ued!C$54=0,"",ISI_ued!C$54/C$9)</f>
        <v>7.3719610025186066E-2</v>
      </c>
      <c r="D64" s="253" t="str">
        <f>IF(ISI_ued!D$54=0,"",ISI_ued!D$54/D$9)</f>
        <v/>
      </c>
      <c r="E64" s="253" t="str">
        <f>IF(ISI_ued!E$54=0,"",ISI_ued!E$54/E$9)</f>
        <v/>
      </c>
      <c r="F64" s="253" t="str">
        <f>IF(ISI_ued!F$54=0,"",ISI_ued!F$54/F$9)</f>
        <v/>
      </c>
      <c r="G64" s="253" t="str">
        <f>IF(ISI_ued!G$54=0,"",ISI_ued!G$54/G$9)</f>
        <v/>
      </c>
      <c r="H64" s="253" t="str">
        <f>IF(ISI_ued!H$54=0,"",ISI_ued!H$54/H$9)</f>
        <v/>
      </c>
      <c r="I64" s="253" t="str">
        <f>IF(ISI_ued!I$54=0,"",ISI_ued!I$54/I$9)</f>
        <v/>
      </c>
      <c r="J64" s="253" t="str">
        <f>IF(ISI_ued!J$54=0,"",ISI_ued!J$54/J$9)</f>
        <v/>
      </c>
      <c r="K64" s="253" t="str">
        <f>IF(ISI_ued!K$54=0,"",ISI_ued!K$54/K$9)</f>
        <v/>
      </c>
      <c r="L64" s="253" t="str">
        <f>IF(ISI_ued!L$54=0,"",ISI_ued!L$54/L$9)</f>
        <v/>
      </c>
      <c r="M64" s="253" t="str">
        <f>IF(ISI_ued!M$54=0,"",ISI_ued!M$54/M$9)</f>
        <v/>
      </c>
      <c r="N64" s="253" t="str">
        <f>IF(ISI_ued!N$54=0,"",ISI_ued!N$54/N$9)</f>
        <v/>
      </c>
      <c r="O64" s="253" t="str">
        <f>IF(ISI_ued!O$54=0,"",ISI_ued!O$54/O$9)</f>
        <v/>
      </c>
      <c r="P64" s="253" t="str">
        <f>IF(ISI_ued!P$54=0,"",ISI_ued!P$54/P$9)</f>
        <v/>
      </c>
      <c r="Q64" s="253" t="str">
        <f>IF(ISI_ued!Q$54=0,"",ISI_ued!Q$54/Q$9)</f>
        <v/>
      </c>
      <c r="R64" s="253" t="str">
        <f>IF(ISI_ued!R$54=0,"",ISI_ued!R$54/R$9)</f>
        <v/>
      </c>
      <c r="S64" s="253" t="str">
        <f>IF(ISI_ued!S$54=0,"",ISI_ued!S$54/S$9)</f>
        <v/>
      </c>
      <c r="T64" s="253" t="str">
        <f>IF(ISI_ued!T$54=0,"",ISI_ued!T$54/T$9)</f>
        <v/>
      </c>
      <c r="U64" s="253" t="str">
        <f>IF(ISI_ued!U$54=0,"",ISI_ued!U$54/U$9)</f>
        <v/>
      </c>
      <c r="V64" s="253" t="str">
        <f>IF(ISI_ued!V$54=0,"",ISI_ued!V$54/V$9)</f>
        <v/>
      </c>
      <c r="W64" s="253" t="str">
        <f>IF(ISI_ued!W$54=0,"",ISI_ued!W$54/W$9)</f>
        <v/>
      </c>
      <c r="X64" s="253" t="str">
        <f>IF(ISI_ued!X$54=0,"",ISI_ued!X$54/X$9)</f>
        <v/>
      </c>
      <c r="Y64" s="253" t="str">
        <f>IF(ISI_ued!Y$54=0,"",ISI_ued!Y$54/Y$9)</f>
        <v/>
      </c>
      <c r="DA64" s="84"/>
    </row>
    <row r="65" spans="1:105" ht="12" customHeight="1" x14ac:dyDescent="0.25">
      <c r="A65" s="110" t="s">
        <v>87</v>
      </c>
      <c r="B65" s="254">
        <f t="shared" ref="B65:Y65" si="21">IF(B$47=0,"",B$54/B$47)</f>
        <v>1.5882926256350349</v>
      </c>
      <c r="C65" s="254">
        <f t="shared" si="21"/>
        <v>1.6997786966834756</v>
      </c>
      <c r="D65" s="254" t="str">
        <f t="shared" si="21"/>
        <v/>
      </c>
      <c r="E65" s="254" t="str">
        <f t="shared" si="21"/>
        <v/>
      </c>
      <c r="F65" s="254" t="str">
        <f t="shared" si="21"/>
        <v/>
      </c>
      <c r="G65" s="254" t="str">
        <f t="shared" si="21"/>
        <v/>
      </c>
      <c r="H65" s="254" t="str">
        <f t="shared" si="21"/>
        <v/>
      </c>
      <c r="I65" s="254" t="str">
        <f t="shared" si="21"/>
        <v/>
      </c>
      <c r="J65" s="254" t="str">
        <f t="shared" si="21"/>
        <v/>
      </c>
      <c r="K65" s="254" t="str">
        <f t="shared" si="21"/>
        <v/>
      </c>
      <c r="L65" s="254" t="str">
        <f t="shared" si="21"/>
        <v/>
      </c>
      <c r="M65" s="254" t="str">
        <f t="shared" si="21"/>
        <v/>
      </c>
      <c r="N65" s="254" t="str">
        <f t="shared" si="21"/>
        <v/>
      </c>
      <c r="O65" s="254" t="str">
        <f t="shared" si="21"/>
        <v/>
      </c>
      <c r="P65" s="254" t="str">
        <f t="shared" si="21"/>
        <v/>
      </c>
      <c r="Q65" s="254" t="str">
        <f t="shared" si="21"/>
        <v/>
      </c>
      <c r="R65" s="254" t="str">
        <f t="shared" si="21"/>
        <v/>
      </c>
      <c r="S65" s="254" t="str">
        <f t="shared" si="21"/>
        <v/>
      </c>
      <c r="T65" s="254" t="str">
        <f t="shared" si="21"/>
        <v/>
      </c>
      <c r="U65" s="254" t="str">
        <f t="shared" si="21"/>
        <v/>
      </c>
      <c r="V65" s="254" t="str">
        <f t="shared" si="21"/>
        <v/>
      </c>
      <c r="W65" s="254" t="str">
        <f t="shared" si="21"/>
        <v/>
      </c>
      <c r="X65" s="254" t="str">
        <f t="shared" si="21"/>
        <v/>
      </c>
      <c r="Y65" s="254" t="str">
        <f t="shared" si="21"/>
        <v/>
      </c>
      <c r="DA65" s="109"/>
    </row>
    <row r="66" spans="1:105" ht="12" customHeight="1" x14ac:dyDescent="0.25">
      <c r="A66" s="50" t="s">
        <v>150</v>
      </c>
      <c r="B66" s="255" t="str">
        <f t="shared" ref="B66:Y66" si="22">IF(B$48=0,"",B$55/B$48)</f>
        <v/>
      </c>
      <c r="C66" s="255" t="str">
        <f t="shared" si="22"/>
        <v/>
      </c>
      <c r="D66" s="255" t="str">
        <f t="shared" si="22"/>
        <v/>
      </c>
      <c r="E66" s="255" t="str">
        <f t="shared" si="22"/>
        <v/>
      </c>
      <c r="F66" s="255" t="str">
        <f t="shared" si="22"/>
        <v/>
      </c>
      <c r="G66" s="255" t="str">
        <f t="shared" si="22"/>
        <v/>
      </c>
      <c r="H66" s="255" t="str">
        <f t="shared" si="22"/>
        <v/>
      </c>
      <c r="I66" s="255" t="str">
        <f t="shared" si="22"/>
        <v/>
      </c>
      <c r="J66" s="255" t="str">
        <f t="shared" si="22"/>
        <v/>
      </c>
      <c r="K66" s="255" t="str">
        <f t="shared" si="22"/>
        <v/>
      </c>
      <c r="L66" s="255" t="str">
        <f t="shared" si="22"/>
        <v/>
      </c>
      <c r="M66" s="255" t="str">
        <f t="shared" si="22"/>
        <v/>
      </c>
      <c r="N66" s="255" t="str">
        <f t="shared" si="22"/>
        <v/>
      </c>
      <c r="O66" s="255" t="str">
        <f t="shared" si="22"/>
        <v/>
      </c>
      <c r="P66" s="255" t="str">
        <f t="shared" si="22"/>
        <v/>
      </c>
      <c r="Q66" s="255" t="str">
        <f t="shared" si="22"/>
        <v/>
      </c>
      <c r="R66" s="255" t="str">
        <f t="shared" si="22"/>
        <v/>
      </c>
      <c r="S66" s="255" t="str">
        <f t="shared" si="22"/>
        <v/>
      </c>
      <c r="T66" s="255" t="str">
        <f t="shared" si="22"/>
        <v/>
      </c>
      <c r="U66" s="255" t="str">
        <f t="shared" si="22"/>
        <v/>
      </c>
      <c r="V66" s="255" t="str">
        <f t="shared" si="22"/>
        <v/>
      </c>
      <c r="W66" s="255" t="str">
        <f t="shared" si="22"/>
        <v/>
      </c>
      <c r="X66" s="255" t="str">
        <f t="shared" si="22"/>
        <v/>
      </c>
      <c r="Y66" s="255" t="str">
        <f t="shared" si="22"/>
        <v/>
      </c>
      <c r="DA66" s="83"/>
    </row>
    <row r="67" spans="1:105" ht="12" customHeight="1" x14ac:dyDescent="0.25">
      <c r="A67" s="49" t="s">
        <v>151</v>
      </c>
      <c r="B67" s="256">
        <f t="shared" ref="B67:Y67" si="23">IF(B$49=0,"",B$56/B$49)</f>
        <v>1.5882926256350349</v>
      </c>
      <c r="C67" s="256">
        <f t="shared" si="23"/>
        <v>1.6997786966834756</v>
      </c>
      <c r="D67" s="256" t="str">
        <f t="shared" si="23"/>
        <v/>
      </c>
      <c r="E67" s="256" t="str">
        <f t="shared" si="23"/>
        <v/>
      </c>
      <c r="F67" s="256" t="str">
        <f t="shared" si="23"/>
        <v/>
      </c>
      <c r="G67" s="256" t="str">
        <f t="shared" si="23"/>
        <v/>
      </c>
      <c r="H67" s="256" t="str">
        <f t="shared" si="23"/>
        <v/>
      </c>
      <c r="I67" s="256" t="str">
        <f t="shared" si="23"/>
        <v/>
      </c>
      <c r="J67" s="256" t="str">
        <f t="shared" si="23"/>
        <v/>
      </c>
      <c r="K67" s="256" t="str">
        <f t="shared" si="23"/>
        <v/>
      </c>
      <c r="L67" s="256" t="str">
        <f t="shared" si="23"/>
        <v/>
      </c>
      <c r="M67" s="256" t="str">
        <f t="shared" si="23"/>
        <v/>
      </c>
      <c r="N67" s="256" t="str">
        <f t="shared" si="23"/>
        <v/>
      </c>
      <c r="O67" s="256" t="str">
        <f t="shared" si="23"/>
        <v/>
      </c>
      <c r="P67" s="256" t="str">
        <f t="shared" si="23"/>
        <v/>
      </c>
      <c r="Q67" s="256" t="str">
        <f t="shared" si="23"/>
        <v/>
      </c>
      <c r="R67" s="256" t="str">
        <f t="shared" si="23"/>
        <v/>
      </c>
      <c r="S67" s="256" t="str">
        <f t="shared" si="23"/>
        <v/>
      </c>
      <c r="T67" s="256" t="str">
        <f t="shared" si="23"/>
        <v/>
      </c>
      <c r="U67" s="256" t="str">
        <f t="shared" si="23"/>
        <v/>
      </c>
      <c r="V67" s="256" t="str">
        <f t="shared" si="23"/>
        <v/>
      </c>
      <c r="W67" s="256" t="str">
        <f t="shared" si="23"/>
        <v/>
      </c>
      <c r="X67" s="256" t="str">
        <f t="shared" si="23"/>
        <v/>
      </c>
      <c r="Y67" s="256" t="str">
        <f t="shared" si="23"/>
        <v/>
      </c>
      <c r="DA6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final energy consumption"</f>
        <v>IE: Iron and steel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152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153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154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155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156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157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158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160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161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162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163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164</v>
      </c>
    </row>
    <row r="16" spans="1:105" ht="12" customHeight="1" x14ac:dyDescent="0.25">
      <c r="A16" s="57" t="s">
        <v>165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166</v>
      </c>
    </row>
    <row r="17" spans="1:105" ht="12" customHeight="1" x14ac:dyDescent="0.25">
      <c r="A17" s="18" t="s">
        <v>28</v>
      </c>
      <c r="B17" s="230">
        <v>0</v>
      </c>
      <c r="C17" s="230">
        <v>0</v>
      </c>
      <c r="D17" s="230">
        <v>0</v>
      </c>
      <c r="E17" s="230">
        <v>0</v>
      </c>
      <c r="F17" s="230">
        <v>0</v>
      </c>
      <c r="G17" s="230">
        <v>0</v>
      </c>
      <c r="H17" s="230">
        <v>0</v>
      </c>
      <c r="I17" s="230">
        <v>0</v>
      </c>
      <c r="J17" s="230">
        <v>0</v>
      </c>
      <c r="K17" s="230">
        <v>0</v>
      </c>
      <c r="L17" s="230">
        <v>0</v>
      </c>
      <c r="M17" s="230">
        <v>0</v>
      </c>
      <c r="N17" s="230">
        <v>0</v>
      </c>
      <c r="O17" s="230">
        <v>0</v>
      </c>
      <c r="P17" s="230">
        <v>0</v>
      </c>
      <c r="Q17" s="230">
        <v>0</v>
      </c>
      <c r="R17" s="230">
        <v>0</v>
      </c>
      <c r="S17" s="230">
        <v>0</v>
      </c>
      <c r="T17" s="230">
        <v>0</v>
      </c>
      <c r="U17" s="230">
        <v>0</v>
      </c>
      <c r="V17" s="230">
        <v>0</v>
      </c>
      <c r="W17" s="230">
        <v>0</v>
      </c>
      <c r="X17" s="230">
        <v>0</v>
      </c>
      <c r="Y17" s="230">
        <v>0</v>
      </c>
      <c r="DA17" s="71" t="s">
        <v>167</v>
      </c>
    </row>
    <row r="18" spans="1:105" ht="12" customHeight="1" x14ac:dyDescent="0.25">
      <c r="A18" s="18" t="s">
        <v>32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168</v>
      </c>
    </row>
    <row r="19" spans="1:105" ht="12" customHeight="1" x14ac:dyDescent="0.25">
      <c r="A19" s="18" t="s">
        <v>35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0</v>
      </c>
      <c r="DA19" s="71" t="s">
        <v>169</v>
      </c>
    </row>
    <row r="20" spans="1:105" ht="12" customHeight="1" x14ac:dyDescent="0.25">
      <c r="A20" s="18" t="s">
        <v>36</v>
      </c>
      <c r="B20" s="230">
        <v>0</v>
      </c>
      <c r="C20" s="230">
        <v>0</v>
      </c>
      <c r="D20" s="230">
        <v>0</v>
      </c>
      <c r="E20" s="230">
        <v>0</v>
      </c>
      <c r="F20" s="230">
        <v>0</v>
      </c>
      <c r="G20" s="230">
        <v>0</v>
      </c>
      <c r="H20" s="230">
        <v>0</v>
      </c>
      <c r="I20" s="230">
        <v>0</v>
      </c>
      <c r="J20" s="230">
        <v>0</v>
      </c>
      <c r="K20" s="230">
        <v>0</v>
      </c>
      <c r="L20" s="230">
        <v>0</v>
      </c>
      <c r="M20" s="230">
        <v>0</v>
      </c>
      <c r="N20" s="230">
        <v>0</v>
      </c>
      <c r="O20" s="230">
        <v>0</v>
      </c>
      <c r="P20" s="230">
        <v>0</v>
      </c>
      <c r="Q20" s="230">
        <v>0</v>
      </c>
      <c r="R20" s="230">
        <v>0</v>
      </c>
      <c r="S20" s="230">
        <v>0</v>
      </c>
      <c r="T20" s="230">
        <v>0</v>
      </c>
      <c r="U20" s="230">
        <v>0</v>
      </c>
      <c r="V20" s="230">
        <v>0</v>
      </c>
      <c r="W20" s="230">
        <v>0</v>
      </c>
      <c r="X20" s="230">
        <v>0</v>
      </c>
      <c r="Y20" s="230">
        <v>0</v>
      </c>
      <c r="DA20" s="71" t="s">
        <v>170</v>
      </c>
    </row>
    <row r="21" spans="1:105" ht="12" customHeight="1" x14ac:dyDescent="0.25">
      <c r="A21" s="18" t="s">
        <v>40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171</v>
      </c>
    </row>
    <row r="22" spans="1:105" ht="12" customHeight="1" x14ac:dyDescent="0.25">
      <c r="A22" s="57" t="s">
        <v>172</v>
      </c>
      <c r="B22" s="261">
        <v>0</v>
      </c>
      <c r="C22" s="261">
        <v>0</v>
      </c>
      <c r="D22" s="261">
        <v>0</v>
      </c>
      <c r="E22" s="261">
        <v>0</v>
      </c>
      <c r="F22" s="261">
        <v>0</v>
      </c>
      <c r="G22" s="261">
        <v>0</v>
      </c>
      <c r="H22" s="261">
        <v>0</v>
      </c>
      <c r="I22" s="261">
        <v>0</v>
      </c>
      <c r="J22" s="261">
        <v>0</v>
      </c>
      <c r="K22" s="261">
        <v>0</v>
      </c>
      <c r="L22" s="261">
        <v>0</v>
      </c>
      <c r="M22" s="261">
        <v>0</v>
      </c>
      <c r="N22" s="261">
        <v>0</v>
      </c>
      <c r="O22" s="261">
        <v>0</v>
      </c>
      <c r="P22" s="261">
        <v>0</v>
      </c>
      <c r="Q22" s="261">
        <v>0</v>
      </c>
      <c r="R22" s="261">
        <v>0</v>
      </c>
      <c r="S22" s="261">
        <v>0</v>
      </c>
      <c r="T22" s="261">
        <v>0</v>
      </c>
      <c r="U22" s="261">
        <v>0</v>
      </c>
      <c r="V22" s="261">
        <v>0</v>
      </c>
      <c r="W22" s="261">
        <v>0</v>
      </c>
      <c r="X22" s="261">
        <v>0</v>
      </c>
      <c r="Y22" s="261">
        <v>0</v>
      </c>
      <c r="DA22" s="70" t="s">
        <v>173</v>
      </c>
    </row>
    <row r="23" spans="1:105" ht="12" customHeight="1" x14ac:dyDescent="0.25">
      <c r="A23" s="18" t="s">
        <v>28</v>
      </c>
      <c r="B23" s="230">
        <v>0</v>
      </c>
      <c r="C23" s="230">
        <v>0</v>
      </c>
      <c r="D23" s="230">
        <v>0</v>
      </c>
      <c r="E23" s="230">
        <v>0</v>
      </c>
      <c r="F23" s="230">
        <v>0</v>
      </c>
      <c r="G23" s="230">
        <v>0</v>
      </c>
      <c r="H23" s="230">
        <v>0</v>
      </c>
      <c r="I23" s="230">
        <v>0</v>
      </c>
      <c r="J23" s="230">
        <v>0</v>
      </c>
      <c r="K23" s="230">
        <v>0</v>
      </c>
      <c r="L23" s="230">
        <v>0</v>
      </c>
      <c r="M23" s="230">
        <v>0</v>
      </c>
      <c r="N23" s="230">
        <v>0</v>
      </c>
      <c r="O23" s="230">
        <v>0</v>
      </c>
      <c r="P23" s="230">
        <v>0</v>
      </c>
      <c r="Q23" s="230">
        <v>0</v>
      </c>
      <c r="R23" s="230">
        <v>0</v>
      </c>
      <c r="S23" s="230">
        <v>0</v>
      </c>
      <c r="T23" s="230">
        <v>0</v>
      </c>
      <c r="U23" s="230">
        <v>0</v>
      </c>
      <c r="V23" s="230">
        <v>0</v>
      </c>
      <c r="W23" s="230">
        <v>0</v>
      </c>
      <c r="X23" s="230">
        <v>0</v>
      </c>
      <c r="Y23" s="230">
        <v>0</v>
      </c>
      <c r="DA23" s="71" t="s">
        <v>174</v>
      </c>
    </row>
    <row r="24" spans="1:105" ht="12" customHeight="1" x14ac:dyDescent="0.25">
      <c r="A24" s="18" t="s">
        <v>42</v>
      </c>
      <c r="B24" s="230">
        <v>0</v>
      </c>
      <c r="C24" s="230">
        <v>0</v>
      </c>
      <c r="D24" s="230">
        <v>0</v>
      </c>
      <c r="E24" s="230">
        <v>0</v>
      </c>
      <c r="F24" s="230">
        <v>0</v>
      </c>
      <c r="G24" s="230">
        <v>0</v>
      </c>
      <c r="H24" s="230">
        <v>0</v>
      </c>
      <c r="I24" s="230">
        <v>0</v>
      </c>
      <c r="J24" s="230">
        <v>0</v>
      </c>
      <c r="K24" s="230">
        <v>0</v>
      </c>
      <c r="L24" s="230">
        <v>0</v>
      </c>
      <c r="M24" s="230">
        <v>0</v>
      </c>
      <c r="N24" s="230">
        <v>0</v>
      </c>
      <c r="O24" s="230">
        <v>0</v>
      </c>
      <c r="P24" s="230">
        <v>0</v>
      </c>
      <c r="Q24" s="230">
        <v>0</v>
      </c>
      <c r="R24" s="230">
        <v>0</v>
      </c>
      <c r="S24" s="230">
        <v>0</v>
      </c>
      <c r="T24" s="230">
        <v>0</v>
      </c>
      <c r="U24" s="230">
        <v>0</v>
      </c>
      <c r="V24" s="230">
        <v>0</v>
      </c>
      <c r="W24" s="230">
        <v>0</v>
      </c>
      <c r="X24" s="230">
        <v>0</v>
      </c>
      <c r="Y24" s="230">
        <v>0</v>
      </c>
      <c r="DA24" s="71" t="s">
        <v>175</v>
      </c>
    </row>
    <row r="25" spans="1:105" ht="12" customHeight="1" x14ac:dyDescent="0.25">
      <c r="A25" s="18" t="s">
        <v>32</v>
      </c>
      <c r="B25" s="230">
        <v>0</v>
      </c>
      <c r="C25" s="230">
        <v>0</v>
      </c>
      <c r="D25" s="230">
        <v>0</v>
      </c>
      <c r="E25" s="230">
        <v>0</v>
      </c>
      <c r="F25" s="230">
        <v>0</v>
      </c>
      <c r="G25" s="230">
        <v>0</v>
      </c>
      <c r="H25" s="230">
        <v>0</v>
      </c>
      <c r="I25" s="230">
        <v>0</v>
      </c>
      <c r="J25" s="230">
        <v>0</v>
      </c>
      <c r="K25" s="230">
        <v>0</v>
      </c>
      <c r="L25" s="230">
        <v>0</v>
      </c>
      <c r="M25" s="230">
        <v>0</v>
      </c>
      <c r="N25" s="230">
        <v>0</v>
      </c>
      <c r="O25" s="230">
        <v>0</v>
      </c>
      <c r="P25" s="230">
        <v>0</v>
      </c>
      <c r="Q25" s="230">
        <v>0</v>
      </c>
      <c r="R25" s="230">
        <v>0</v>
      </c>
      <c r="S25" s="230">
        <v>0</v>
      </c>
      <c r="T25" s="230">
        <v>0</v>
      </c>
      <c r="U25" s="230">
        <v>0</v>
      </c>
      <c r="V25" s="230">
        <v>0</v>
      </c>
      <c r="W25" s="230">
        <v>0</v>
      </c>
      <c r="X25" s="230">
        <v>0</v>
      </c>
      <c r="Y25" s="230">
        <v>0</v>
      </c>
      <c r="DA25" s="71" t="s">
        <v>176</v>
      </c>
    </row>
    <row r="26" spans="1:105" ht="12" customHeight="1" x14ac:dyDescent="0.25">
      <c r="A26" s="18" t="s">
        <v>35</v>
      </c>
      <c r="B26" s="230">
        <v>0</v>
      </c>
      <c r="C26" s="230">
        <v>0</v>
      </c>
      <c r="D26" s="230">
        <v>0</v>
      </c>
      <c r="E26" s="230">
        <v>0</v>
      </c>
      <c r="F26" s="230">
        <v>0</v>
      </c>
      <c r="G26" s="230">
        <v>0</v>
      </c>
      <c r="H26" s="230">
        <v>0</v>
      </c>
      <c r="I26" s="230">
        <v>0</v>
      </c>
      <c r="J26" s="230">
        <v>0</v>
      </c>
      <c r="K26" s="230">
        <v>0</v>
      </c>
      <c r="L26" s="230">
        <v>0</v>
      </c>
      <c r="M26" s="230">
        <v>0</v>
      </c>
      <c r="N26" s="230">
        <v>0</v>
      </c>
      <c r="O26" s="230">
        <v>0</v>
      </c>
      <c r="P26" s="230">
        <v>0</v>
      </c>
      <c r="Q26" s="230">
        <v>0</v>
      </c>
      <c r="R26" s="230">
        <v>0</v>
      </c>
      <c r="S26" s="230">
        <v>0</v>
      </c>
      <c r="T26" s="230">
        <v>0</v>
      </c>
      <c r="U26" s="230">
        <v>0</v>
      </c>
      <c r="V26" s="230">
        <v>0</v>
      </c>
      <c r="W26" s="230">
        <v>0</v>
      </c>
      <c r="X26" s="230">
        <v>0</v>
      </c>
      <c r="Y26" s="230">
        <v>0</v>
      </c>
      <c r="DA26" s="71" t="s">
        <v>177</v>
      </c>
    </row>
    <row r="27" spans="1:105" ht="12" customHeight="1" x14ac:dyDescent="0.25">
      <c r="A27" s="18" t="s">
        <v>36</v>
      </c>
      <c r="B27" s="230">
        <v>0</v>
      </c>
      <c r="C27" s="230">
        <v>0</v>
      </c>
      <c r="D27" s="230">
        <v>0</v>
      </c>
      <c r="E27" s="230">
        <v>0</v>
      </c>
      <c r="F27" s="230">
        <v>0</v>
      </c>
      <c r="G27" s="230">
        <v>0</v>
      </c>
      <c r="H27" s="230">
        <v>0</v>
      </c>
      <c r="I27" s="230">
        <v>0</v>
      </c>
      <c r="J27" s="230">
        <v>0</v>
      </c>
      <c r="K27" s="230">
        <v>0</v>
      </c>
      <c r="L27" s="230">
        <v>0</v>
      </c>
      <c r="M27" s="230">
        <v>0</v>
      </c>
      <c r="N27" s="230">
        <v>0</v>
      </c>
      <c r="O27" s="230">
        <v>0</v>
      </c>
      <c r="P27" s="230">
        <v>0</v>
      </c>
      <c r="Q27" s="230">
        <v>0</v>
      </c>
      <c r="R27" s="230">
        <v>0</v>
      </c>
      <c r="S27" s="230">
        <v>0</v>
      </c>
      <c r="T27" s="230">
        <v>0</v>
      </c>
      <c r="U27" s="230">
        <v>0</v>
      </c>
      <c r="V27" s="230">
        <v>0</v>
      </c>
      <c r="W27" s="230">
        <v>0</v>
      </c>
      <c r="X27" s="230">
        <v>0</v>
      </c>
      <c r="Y27" s="230">
        <v>0</v>
      </c>
      <c r="DA27" s="71" t="s">
        <v>178</v>
      </c>
    </row>
    <row r="28" spans="1:105" ht="12" customHeight="1" x14ac:dyDescent="0.25">
      <c r="A28" s="57" t="s">
        <v>179</v>
      </c>
      <c r="B28" s="261">
        <v>0</v>
      </c>
      <c r="C28" s="261">
        <v>0</v>
      </c>
      <c r="D28" s="261">
        <v>0</v>
      </c>
      <c r="E28" s="261">
        <v>0</v>
      </c>
      <c r="F28" s="261">
        <v>0</v>
      </c>
      <c r="G28" s="261">
        <v>0</v>
      </c>
      <c r="H28" s="261">
        <v>0</v>
      </c>
      <c r="I28" s="261">
        <v>0</v>
      </c>
      <c r="J28" s="261">
        <v>0</v>
      </c>
      <c r="K28" s="261">
        <v>0</v>
      </c>
      <c r="L28" s="261">
        <v>0</v>
      </c>
      <c r="M28" s="261">
        <v>0</v>
      </c>
      <c r="N28" s="261">
        <v>0</v>
      </c>
      <c r="O28" s="261">
        <v>0</v>
      </c>
      <c r="P28" s="261">
        <v>0</v>
      </c>
      <c r="Q28" s="261">
        <v>0</v>
      </c>
      <c r="R28" s="261">
        <v>0</v>
      </c>
      <c r="S28" s="261">
        <v>0</v>
      </c>
      <c r="T28" s="261">
        <v>0</v>
      </c>
      <c r="U28" s="261">
        <v>0</v>
      </c>
      <c r="V28" s="261">
        <v>0</v>
      </c>
      <c r="W28" s="261">
        <v>0</v>
      </c>
      <c r="X28" s="261">
        <v>0</v>
      </c>
      <c r="Y28" s="261">
        <v>0</v>
      </c>
      <c r="DA28" s="70" t="s">
        <v>180</v>
      </c>
    </row>
    <row r="29" spans="1:105" ht="12" customHeight="1" x14ac:dyDescent="0.25">
      <c r="A29" s="60" t="s">
        <v>181</v>
      </c>
      <c r="B29" s="262">
        <v>0</v>
      </c>
      <c r="C29" s="262">
        <v>0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182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183</v>
      </c>
    </row>
    <row r="31" spans="1:105" ht="12" customHeight="1" x14ac:dyDescent="0.25">
      <c r="A31" s="59" t="s">
        <v>159</v>
      </c>
      <c r="B31" s="230">
        <v>0</v>
      </c>
      <c r="C31" s="230">
        <v>0</v>
      </c>
      <c r="D31" s="230">
        <v>0</v>
      </c>
      <c r="E31" s="230">
        <v>0</v>
      </c>
      <c r="F31" s="230">
        <v>0</v>
      </c>
      <c r="G31" s="230">
        <v>0</v>
      </c>
      <c r="H31" s="230">
        <v>0</v>
      </c>
      <c r="I31" s="230">
        <v>0</v>
      </c>
      <c r="J31" s="230">
        <v>0</v>
      </c>
      <c r="K31" s="230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0</v>
      </c>
      <c r="R31" s="230">
        <v>0</v>
      </c>
      <c r="S31" s="230">
        <v>0</v>
      </c>
      <c r="T31" s="230">
        <v>0</v>
      </c>
      <c r="U31" s="230">
        <v>0</v>
      </c>
      <c r="V31" s="230">
        <v>0</v>
      </c>
      <c r="W31" s="230">
        <v>0</v>
      </c>
      <c r="X31" s="230">
        <v>0</v>
      </c>
      <c r="Y31" s="230">
        <v>0</v>
      </c>
      <c r="DA31" s="71" t="s">
        <v>184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185</v>
      </c>
    </row>
    <row r="33" spans="1:105" ht="12" customHeight="1" x14ac:dyDescent="0.25">
      <c r="A33" s="59" t="s">
        <v>35</v>
      </c>
      <c r="B33" s="230">
        <v>0</v>
      </c>
      <c r="C33" s="230">
        <v>0</v>
      </c>
      <c r="D33" s="230">
        <v>0</v>
      </c>
      <c r="E33" s="230">
        <v>0</v>
      </c>
      <c r="F33" s="230">
        <v>0</v>
      </c>
      <c r="G33" s="230">
        <v>0</v>
      </c>
      <c r="H33" s="230">
        <v>0</v>
      </c>
      <c r="I33" s="230">
        <v>0</v>
      </c>
      <c r="J33" s="230">
        <v>0</v>
      </c>
      <c r="K33" s="230">
        <v>0</v>
      </c>
      <c r="L33" s="230">
        <v>0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0</v>
      </c>
      <c r="S33" s="230">
        <v>0</v>
      </c>
      <c r="T33" s="230">
        <v>0</v>
      </c>
      <c r="U33" s="230">
        <v>0</v>
      </c>
      <c r="V33" s="230">
        <v>0</v>
      </c>
      <c r="W33" s="230">
        <v>0</v>
      </c>
      <c r="X33" s="230">
        <v>0</v>
      </c>
      <c r="Y33" s="230">
        <v>0</v>
      </c>
      <c r="DA33" s="71" t="s">
        <v>186</v>
      </c>
    </row>
    <row r="34" spans="1:105" ht="12" customHeight="1" x14ac:dyDescent="0.25">
      <c r="A34" s="60" t="s">
        <v>187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188</v>
      </c>
    </row>
    <row r="35" spans="1:105" ht="12" customHeight="1" x14ac:dyDescent="0.25">
      <c r="A35" s="57" t="s">
        <v>189</v>
      </c>
      <c r="B35" s="261">
        <f t="shared" ref="B35:Y35" si="0">B36+B40+B51</f>
        <v>0</v>
      </c>
      <c r="C35" s="261">
        <f t="shared" si="0"/>
        <v>0</v>
      </c>
      <c r="D35" s="261">
        <f t="shared" si="0"/>
        <v>0</v>
      </c>
      <c r="E35" s="261">
        <f t="shared" si="0"/>
        <v>0</v>
      </c>
      <c r="F35" s="261">
        <f t="shared" si="0"/>
        <v>0</v>
      </c>
      <c r="G35" s="261">
        <f t="shared" si="0"/>
        <v>0</v>
      </c>
      <c r="H35" s="261">
        <f t="shared" si="0"/>
        <v>0</v>
      </c>
      <c r="I35" s="261">
        <f t="shared" si="0"/>
        <v>0</v>
      </c>
      <c r="J35" s="261">
        <f t="shared" si="0"/>
        <v>0</v>
      </c>
      <c r="K35" s="261">
        <f t="shared" si="0"/>
        <v>0</v>
      </c>
      <c r="L35" s="261">
        <f t="shared" si="0"/>
        <v>0</v>
      </c>
      <c r="M35" s="261">
        <f t="shared" si="0"/>
        <v>0</v>
      </c>
      <c r="N35" s="261">
        <f t="shared" si="0"/>
        <v>0</v>
      </c>
      <c r="O35" s="261">
        <f t="shared" si="0"/>
        <v>0</v>
      </c>
      <c r="P35" s="261">
        <f t="shared" si="0"/>
        <v>0</v>
      </c>
      <c r="Q35" s="261">
        <f t="shared" si="0"/>
        <v>0</v>
      </c>
      <c r="R35" s="261">
        <f t="shared" si="0"/>
        <v>0</v>
      </c>
      <c r="S35" s="261">
        <f t="shared" si="0"/>
        <v>0</v>
      </c>
      <c r="T35" s="261">
        <f t="shared" si="0"/>
        <v>0</v>
      </c>
      <c r="U35" s="261">
        <f t="shared" si="0"/>
        <v>0</v>
      </c>
      <c r="V35" s="261">
        <f t="shared" si="0"/>
        <v>0</v>
      </c>
      <c r="W35" s="261">
        <f t="shared" si="0"/>
        <v>0</v>
      </c>
      <c r="X35" s="261">
        <f t="shared" si="0"/>
        <v>0</v>
      </c>
      <c r="Y35" s="261">
        <f t="shared" si="0"/>
        <v>0</v>
      </c>
      <c r="DA35" s="70"/>
    </row>
    <row r="36" spans="1:105" ht="12" customHeight="1" x14ac:dyDescent="0.25">
      <c r="A36" s="60" t="s">
        <v>190</v>
      </c>
      <c r="B36" s="262">
        <v>0</v>
      </c>
      <c r="C36" s="262">
        <v>0</v>
      </c>
      <c r="D36" s="262">
        <v>0</v>
      </c>
      <c r="E36" s="262">
        <v>0</v>
      </c>
      <c r="F36" s="262">
        <v>0</v>
      </c>
      <c r="G36" s="262">
        <v>0</v>
      </c>
      <c r="H36" s="262">
        <v>0</v>
      </c>
      <c r="I36" s="262">
        <v>0</v>
      </c>
      <c r="J36" s="262">
        <v>0</v>
      </c>
      <c r="K36" s="262">
        <v>0</v>
      </c>
      <c r="L36" s="262">
        <v>0</v>
      </c>
      <c r="M36" s="262">
        <v>0</v>
      </c>
      <c r="N36" s="262">
        <v>0</v>
      </c>
      <c r="O36" s="262">
        <v>0</v>
      </c>
      <c r="P36" s="262">
        <v>0</v>
      </c>
      <c r="Q36" s="262">
        <v>0</v>
      </c>
      <c r="R36" s="262">
        <v>0</v>
      </c>
      <c r="S36" s="262">
        <v>0</v>
      </c>
      <c r="T36" s="262">
        <v>0</v>
      </c>
      <c r="U36" s="262">
        <v>0</v>
      </c>
      <c r="V36" s="262">
        <v>0</v>
      </c>
      <c r="W36" s="262">
        <v>0</v>
      </c>
      <c r="X36" s="262">
        <v>0</v>
      </c>
      <c r="Y36" s="262">
        <v>0</v>
      </c>
      <c r="DA36" s="72" t="s">
        <v>191</v>
      </c>
    </row>
    <row r="37" spans="1:105" ht="12" customHeight="1" x14ac:dyDescent="0.25">
      <c r="A37" s="59" t="s">
        <v>31</v>
      </c>
      <c r="B37" s="230">
        <v>0</v>
      </c>
      <c r="C37" s="230">
        <v>0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192</v>
      </c>
    </row>
    <row r="38" spans="1:105" ht="12" customHeight="1" x14ac:dyDescent="0.25">
      <c r="A38" s="59" t="s">
        <v>159</v>
      </c>
      <c r="B38" s="230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DA38" s="71" t="s">
        <v>193</v>
      </c>
    </row>
    <row r="39" spans="1:105" ht="12" customHeight="1" x14ac:dyDescent="0.25">
      <c r="A39" s="59" t="s">
        <v>35</v>
      </c>
      <c r="B39" s="230">
        <v>0</v>
      </c>
      <c r="C39" s="230">
        <v>0</v>
      </c>
      <c r="D39" s="230">
        <v>0</v>
      </c>
      <c r="E39" s="230">
        <v>0</v>
      </c>
      <c r="F39" s="230">
        <v>0</v>
      </c>
      <c r="G39" s="230">
        <v>0</v>
      </c>
      <c r="H39" s="230">
        <v>0</v>
      </c>
      <c r="I39" s="230">
        <v>0</v>
      </c>
      <c r="J39" s="230">
        <v>0</v>
      </c>
      <c r="K39" s="230">
        <v>0</v>
      </c>
      <c r="L39" s="230">
        <v>0</v>
      </c>
      <c r="M39" s="230">
        <v>0</v>
      </c>
      <c r="N39" s="230">
        <v>0</v>
      </c>
      <c r="O39" s="230">
        <v>0</v>
      </c>
      <c r="P39" s="230">
        <v>0</v>
      </c>
      <c r="Q39" s="230">
        <v>0</v>
      </c>
      <c r="R39" s="230">
        <v>0</v>
      </c>
      <c r="S39" s="230">
        <v>0</v>
      </c>
      <c r="T39" s="230">
        <v>0</v>
      </c>
      <c r="U39" s="230">
        <v>0</v>
      </c>
      <c r="V39" s="230">
        <v>0</v>
      </c>
      <c r="W39" s="230">
        <v>0</v>
      </c>
      <c r="X39" s="230">
        <v>0</v>
      </c>
      <c r="Y39" s="230">
        <v>0</v>
      </c>
      <c r="DA39" s="71" t="s">
        <v>194</v>
      </c>
    </row>
    <row r="40" spans="1:105" ht="12" customHeight="1" x14ac:dyDescent="0.25">
      <c r="A40" s="60" t="s">
        <v>195</v>
      </c>
      <c r="B40" s="262">
        <v>0</v>
      </c>
      <c r="C40" s="262">
        <v>0</v>
      </c>
      <c r="D40" s="262">
        <v>0</v>
      </c>
      <c r="E40" s="262">
        <v>0</v>
      </c>
      <c r="F40" s="262">
        <v>0</v>
      </c>
      <c r="G40" s="262">
        <v>0</v>
      </c>
      <c r="H40" s="262">
        <v>0</v>
      </c>
      <c r="I40" s="262">
        <v>0</v>
      </c>
      <c r="J40" s="262">
        <v>0</v>
      </c>
      <c r="K40" s="262">
        <v>0</v>
      </c>
      <c r="L40" s="262">
        <v>0</v>
      </c>
      <c r="M40" s="262">
        <v>0</v>
      </c>
      <c r="N40" s="262">
        <v>0</v>
      </c>
      <c r="O40" s="262">
        <v>0</v>
      </c>
      <c r="P40" s="262">
        <v>0</v>
      </c>
      <c r="Q40" s="262">
        <v>0</v>
      </c>
      <c r="R40" s="262">
        <v>0</v>
      </c>
      <c r="S40" s="262">
        <v>0</v>
      </c>
      <c r="T40" s="262">
        <v>0</v>
      </c>
      <c r="U40" s="262">
        <v>0</v>
      </c>
      <c r="V40" s="262">
        <v>0</v>
      </c>
      <c r="W40" s="262">
        <v>0</v>
      </c>
      <c r="X40" s="262">
        <v>0</v>
      </c>
      <c r="Y40" s="262">
        <v>0</v>
      </c>
      <c r="DA40" s="72" t="s">
        <v>196</v>
      </c>
    </row>
    <row r="41" spans="1:105" ht="12" customHeight="1" x14ac:dyDescent="0.25">
      <c r="A41" s="64" t="s">
        <v>28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197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198</v>
      </c>
    </row>
    <row r="43" spans="1:105" ht="12" customHeight="1" x14ac:dyDescent="0.25">
      <c r="A43" s="64" t="s">
        <v>31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199</v>
      </c>
    </row>
    <row r="44" spans="1:105" ht="12" customHeight="1" x14ac:dyDescent="0.25">
      <c r="A44" s="64" t="s">
        <v>159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200</v>
      </c>
    </row>
    <row r="45" spans="1:105" ht="12" customHeight="1" x14ac:dyDescent="0.25">
      <c r="A45" s="64" t="s">
        <v>32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201</v>
      </c>
    </row>
    <row r="46" spans="1:105" ht="12" customHeight="1" x14ac:dyDescent="0.25">
      <c r="A46" s="64" t="s">
        <v>33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202</v>
      </c>
    </row>
    <row r="47" spans="1:105" ht="12" customHeight="1" x14ac:dyDescent="0.25">
      <c r="A47" s="64" t="s">
        <v>35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203</v>
      </c>
    </row>
    <row r="48" spans="1:105" ht="12" customHeight="1" x14ac:dyDescent="0.25">
      <c r="A48" s="64" t="s">
        <v>36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204</v>
      </c>
    </row>
    <row r="49" spans="1:105" ht="12" customHeight="1" x14ac:dyDescent="0.25">
      <c r="A49" s="64" t="s">
        <v>38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205</v>
      </c>
    </row>
    <row r="50" spans="1:105" ht="12" customHeight="1" x14ac:dyDescent="0.25">
      <c r="A50" s="64" t="s">
        <v>39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206</v>
      </c>
    </row>
    <row r="51" spans="1:105" ht="12" customHeight="1" x14ac:dyDescent="0.25">
      <c r="A51" s="61" t="s">
        <v>207</v>
      </c>
      <c r="B51" s="263">
        <v>0</v>
      </c>
      <c r="C51" s="263">
        <v>0</v>
      </c>
      <c r="D51" s="263">
        <v>0</v>
      </c>
      <c r="E51" s="263">
        <v>0</v>
      </c>
      <c r="F51" s="263">
        <v>0</v>
      </c>
      <c r="G51" s="263">
        <v>0</v>
      </c>
      <c r="H51" s="263">
        <v>0</v>
      </c>
      <c r="I51" s="263">
        <v>0</v>
      </c>
      <c r="J51" s="263">
        <v>0</v>
      </c>
      <c r="K51" s="263">
        <v>0</v>
      </c>
      <c r="L51" s="263">
        <v>0</v>
      </c>
      <c r="M51" s="263">
        <v>0</v>
      </c>
      <c r="N51" s="263">
        <v>0</v>
      </c>
      <c r="O51" s="263">
        <v>0</v>
      </c>
      <c r="P51" s="263">
        <v>0</v>
      </c>
      <c r="Q51" s="263">
        <v>0</v>
      </c>
      <c r="R51" s="263">
        <v>0</v>
      </c>
      <c r="S51" s="263">
        <v>0</v>
      </c>
      <c r="T51" s="263">
        <v>0</v>
      </c>
      <c r="U51" s="263">
        <v>0</v>
      </c>
      <c r="V51" s="263">
        <v>0</v>
      </c>
      <c r="W51" s="263">
        <v>0</v>
      </c>
      <c r="X51" s="263">
        <v>0</v>
      </c>
      <c r="Y51" s="263">
        <v>0</v>
      </c>
      <c r="DA51" s="74" t="s">
        <v>208</v>
      </c>
    </row>
    <row r="52" spans="1:105" ht="12" hidden="1" customHeight="1" x14ac:dyDescent="0.25">
      <c r="A52" s="53"/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P52" s="264"/>
      <c r="Q52" s="264"/>
      <c r="R52" s="264"/>
      <c r="S52" s="264"/>
      <c r="T52" s="264"/>
      <c r="U52" s="264"/>
      <c r="V52" s="264"/>
      <c r="W52" s="264"/>
      <c r="X52" s="264"/>
      <c r="Y52" s="264"/>
      <c r="DA52" s="75"/>
    </row>
    <row r="54" spans="1:105" ht="15" customHeight="1" x14ac:dyDescent="0.25">
      <c r="A54" s="34" t="s">
        <v>44</v>
      </c>
      <c r="B54" s="223">
        <v>46.304729148753218</v>
      </c>
      <c r="C54" s="223">
        <v>24.443164230438519</v>
      </c>
      <c r="D54" s="223">
        <v>0</v>
      </c>
      <c r="E54" s="223">
        <v>0</v>
      </c>
      <c r="F54" s="223">
        <v>0</v>
      </c>
      <c r="G54" s="223">
        <v>0</v>
      </c>
      <c r="H54" s="223">
        <v>0</v>
      </c>
      <c r="I54" s="223">
        <v>0</v>
      </c>
      <c r="J54" s="223">
        <v>0</v>
      </c>
      <c r="K54" s="223">
        <v>0</v>
      </c>
      <c r="L54" s="223">
        <v>0</v>
      </c>
      <c r="M54" s="223">
        <v>0</v>
      </c>
      <c r="N54" s="223">
        <v>0</v>
      </c>
      <c r="O54" s="223">
        <v>0</v>
      </c>
      <c r="P54" s="223">
        <v>0</v>
      </c>
      <c r="Q54" s="223">
        <v>0</v>
      </c>
      <c r="R54" s="223">
        <v>0</v>
      </c>
      <c r="S54" s="223">
        <v>0</v>
      </c>
      <c r="T54" s="223">
        <v>0</v>
      </c>
      <c r="U54" s="223">
        <v>0</v>
      </c>
      <c r="V54" s="223">
        <v>0</v>
      </c>
      <c r="W54" s="223">
        <v>0</v>
      </c>
      <c r="X54" s="223">
        <v>0</v>
      </c>
      <c r="Y54" s="223">
        <v>0</v>
      </c>
      <c r="DA54" s="89" t="s">
        <v>209</v>
      </c>
    </row>
    <row r="55" spans="1:105" ht="12" customHeight="1" x14ac:dyDescent="0.25">
      <c r="A55" s="55" t="s">
        <v>91</v>
      </c>
      <c r="B55" s="259">
        <v>0.121207218467224</v>
      </c>
      <c r="C55" s="259">
        <v>5.9890489103368583E-2</v>
      </c>
      <c r="D55" s="259">
        <v>0</v>
      </c>
      <c r="E55" s="259">
        <v>0</v>
      </c>
      <c r="F55" s="259">
        <v>0</v>
      </c>
      <c r="G55" s="259">
        <v>0</v>
      </c>
      <c r="H55" s="259">
        <v>0</v>
      </c>
      <c r="I55" s="259">
        <v>0</v>
      </c>
      <c r="J55" s="259">
        <v>0</v>
      </c>
      <c r="K55" s="259">
        <v>0</v>
      </c>
      <c r="L55" s="259">
        <v>0</v>
      </c>
      <c r="M55" s="259">
        <v>0</v>
      </c>
      <c r="N55" s="259">
        <v>0</v>
      </c>
      <c r="O55" s="259">
        <v>0</v>
      </c>
      <c r="P55" s="259">
        <v>0</v>
      </c>
      <c r="Q55" s="259">
        <v>0</v>
      </c>
      <c r="R55" s="259">
        <v>0</v>
      </c>
      <c r="S55" s="259">
        <v>0</v>
      </c>
      <c r="T55" s="259">
        <v>0</v>
      </c>
      <c r="U55" s="259">
        <v>0</v>
      </c>
      <c r="V55" s="259">
        <v>0</v>
      </c>
      <c r="W55" s="259">
        <v>0</v>
      </c>
      <c r="X55" s="259">
        <v>0</v>
      </c>
      <c r="Y55" s="259">
        <v>0</v>
      </c>
      <c r="DA55" s="67" t="s">
        <v>210</v>
      </c>
    </row>
    <row r="56" spans="1:105" ht="12" customHeight="1" x14ac:dyDescent="0.25">
      <c r="A56" s="173" t="s">
        <v>92</v>
      </c>
      <c r="B56" s="224">
        <v>8.9559290953045573E-2</v>
      </c>
      <c r="C56" s="224">
        <v>4.4252725264702093E-2</v>
      </c>
      <c r="D56" s="224">
        <v>0</v>
      </c>
      <c r="E56" s="224">
        <v>0</v>
      </c>
      <c r="F56" s="224">
        <v>0</v>
      </c>
      <c r="G56" s="224">
        <v>0</v>
      </c>
      <c r="H56" s="224">
        <v>0</v>
      </c>
      <c r="I56" s="224">
        <v>0</v>
      </c>
      <c r="J56" s="224">
        <v>0</v>
      </c>
      <c r="K56" s="224">
        <v>0</v>
      </c>
      <c r="L56" s="224">
        <v>0</v>
      </c>
      <c r="M56" s="224">
        <v>0</v>
      </c>
      <c r="N56" s="224">
        <v>0</v>
      </c>
      <c r="O56" s="224">
        <v>0</v>
      </c>
      <c r="P56" s="224">
        <v>0</v>
      </c>
      <c r="Q56" s="224">
        <v>0</v>
      </c>
      <c r="R56" s="224">
        <v>0</v>
      </c>
      <c r="S56" s="224">
        <v>0</v>
      </c>
      <c r="T56" s="224">
        <v>0</v>
      </c>
      <c r="U56" s="224">
        <v>0</v>
      </c>
      <c r="V56" s="224">
        <v>0</v>
      </c>
      <c r="W56" s="224">
        <v>0</v>
      </c>
      <c r="X56" s="224">
        <v>0</v>
      </c>
      <c r="Y56" s="224">
        <v>0</v>
      </c>
      <c r="DA56" s="177" t="s">
        <v>211</v>
      </c>
    </row>
    <row r="57" spans="1:105" ht="12" customHeight="1" x14ac:dyDescent="0.25">
      <c r="A57" s="173" t="s">
        <v>93</v>
      </c>
      <c r="B57" s="224">
        <v>2.23898227382614</v>
      </c>
      <c r="C57" s="224">
        <v>1.1063181316175521</v>
      </c>
      <c r="D57" s="224">
        <v>0</v>
      </c>
      <c r="E57" s="224">
        <v>0</v>
      </c>
      <c r="F57" s="224">
        <v>0</v>
      </c>
      <c r="G57" s="224">
        <v>0</v>
      </c>
      <c r="H57" s="224">
        <v>0</v>
      </c>
      <c r="I57" s="224">
        <v>0</v>
      </c>
      <c r="J57" s="224">
        <v>0</v>
      </c>
      <c r="K57" s="224">
        <v>0</v>
      </c>
      <c r="L57" s="224">
        <v>0</v>
      </c>
      <c r="M57" s="224">
        <v>0</v>
      </c>
      <c r="N57" s="224">
        <v>0</v>
      </c>
      <c r="O57" s="224">
        <v>0</v>
      </c>
      <c r="P57" s="224">
        <v>0</v>
      </c>
      <c r="Q57" s="224">
        <v>0</v>
      </c>
      <c r="R57" s="224">
        <v>0</v>
      </c>
      <c r="S57" s="224">
        <v>0</v>
      </c>
      <c r="T57" s="224">
        <v>0</v>
      </c>
      <c r="U57" s="224">
        <v>0</v>
      </c>
      <c r="V57" s="224">
        <v>0</v>
      </c>
      <c r="W57" s="224">
        <v>0</v>
      </c>
      <c r="X57" s="224">
        <v>0</v>
      </c>
      <c r="Y57" s="224">
        <v>0</v>
      </c>
      <c r="DA57" s="177" t="s">
        <v>212</v>
      </c>
    </row>
    <row r="58" spans="1:105" ht="12" customHeight="1" x14ac:dyDescent="0.25">
      <c r="A58" s="173" t="s">
        <v>94</v>
      </c>
      <c r="B58" s="224">
        <v>5.59745568456535E-2</v>
      </c>
      <c r="C58" s="224">
        <v>2.7657953290438821E-2</v>
      </c>
      <c r="D58" s="224">
        <v>0</v>
      </c>
      <c r="E58" s="224">
        <v>0</v>
      </c>
      <c r="F58" s="224">
        <v>0</v>
      </c>
      <c r="G58" s="224">
        <v>0</v>
      </c>
      <c r="H58" s="224">
        <v>0</v>
      </c>
      <c r="I58" s="224">
        <v>0</v>
      </c>
      <c r="J58" s="224">
        <v>0</v>
      </c>
      <c r="K58" s="224">
        <v>0</v>
      </c>
      <c r="L58" s="224">
        <v>0</v>
      </c>
      <c r="M58" s="224">
        <v>0</v>
      </c>
      <c r="N58" s="224">
        <v>0</v>
      </c>
      <c r="O58" s="224">
        <v>0</v>
      </c>
      <c r="P58" s="224">
        <v>0</v>
      </c>
      <c r="Q58" s="224">
        <v>0</v>
      </c>
      <c r="R58" s="224">
        <v>0</v>
      </c>
      <c r="S58" s="224">
        <v>0</v>
      </c>
      <c r="T58" s="224">
        <v>0</v>
      </c>
      <c r="U58" s="224">
        <v>0</v>
      </c>
      <c r="V58" s="224">
        <v>0</v>
      </c>
      <c r="W58" s="224">
        <v>0</v>
      </c>
      <c r="X58" s="224">
        <v>0</v>
      </c>
      <c r="Y58" s="224">
        <v>0</v>
      </c>
      <c r="DA58" s="177" t="s">
        <v>213</v>
      </c>
    </row>
    <row r="59" spans="1:105" ht="12" customHeight="1" x14ac:dyDescent="0.25">
      <c r="A59" s="56" t="s">
        <v>95</v>
      </c>
      <c r="B59" s="260">
        <v>8.7367529217008272E-2</v>
      </c>
      <c r="C59" s="260">
        <v>4.4928513421574459E-2</v>
      </c>
      <c r="D59" s="260">
        <v>0</v>
      </c>
      <c r="E59" s="260">
        <v>0</v>
      </c>
      <c r="F59" s="260">
        <v>0</v>
      </c>
      <c r="G59" s="260">
        <v>0</v>
      </c>
      <c r="H59" s="260">
        <v>0</v>
      </c>
      <c r="I59" s="260">
        <v>0</v>
      </c>
      <c r="J59" s="260">
        <v>0</v>
      </c>
      <c r="K59" s="260">
        <v>0</v>
      </c>
      <c r="L59" s="260">
        <v>0</v>
      </c>
      <c r="M59" s="260">
        <v>0</v>
      </c>
      <c r="N59" s="260">
        <v>0</v>
      </c>
      <c r="O59" s="260">
        <v>0</v>
      </c>
      <c r="P59" s="260">
        <v>0</v>
      </c>
      <c r="Q59" s="260">
        <v>0</v>
      </c>
      <c r="R59" s="260">
        <v>0</v>
      </c>
      <c r="S59" s="260">
        <v>0</v>
      </c>
      <c r="T59" s="260">
        <v>0</v>
      </c>
      <c r="U59" s="260">
        <v>0</v>
      </c>
      <c r="V59" s="260">
        <v>0</v>
      </c>
      <c r="W59" s="260">
        <v>0</v>
      </c>
      <c r="X59" s="260">
        <v>0</v>
      </c>
      <c r="Y59" s="260">
        <v>0</v>
      </c>
      <c r="DA59" s="68" t="s">
        <v>214</v>
      </c>
    </row>
    <row r="60" spans="1:105" ht="12" customHeight="1" x14ac:dyDescent="0.25">
      <c r="A60" s="37" t="s">
        <v>159</v>
      </c>
      <c r="B60" s="226">
        <v>5.1150791144104844E-3</v>
      </c>
      <c r="C60" s="226">
        <v>6.5307167114893108E-3</v>
      </c>
      <c r="D60" s="226">
        <v>0</v>
      </c>
      <c r="E60" s="226">
        <v>0</v>
      </c>
      <c r="F60" s="226">
        <v>0</v>
      </c>
      <c r="G60" s="226">
        <v>0</v>
      </c>
      <c r="H60" s="226">
        <v>0</v>
      </c>
      <c r="I60" s="226">
        <v>0</v>
      </c>
      <c r="J60" s="226">
        <v>0</v>
      </c>
      <c r="K60" s="226">
        <v>0</v>
      </c>
      <c r="L60" s="226">
        <v>0</v>
      </c>
      <c r="M60" s="226">
        <v>0</v>
      </c>
      <c r="N60" s="226">
        <v>0</v>
      </c>
      <c r="O60" s="226">
        <v>0</v>
      </c>
      <c r="P60" s="226">
        <v>0</v>
      </c>
      <c r="Q60" s="226">
        <v>0</v>
      </c>
      <c r="R60" s="226">
        <v>0</v>
      </c>
      <c r="S60" s="226">
        <v>0</v>
      </c>
      <c r="T60" s="226">
        <v>0</v>
      </c>
      <c r="U60" s="226">
        <v>0</v>
      </c>
      <c r="V60" s="226">
        <v>0</v>
      </c>
      <c r="W60" s="226">
        <v>0</v>
      </c>
      <c r="X60" s="226">
        <v>0</v>
      </c>
      <c r="Y60" s="226">
        <v>0</v>
      </c>
      <c r="DA60" s="69" t="s">
        <v>215</v>
      </c>
    </row>
    <row r="61" spans="1:105" ht="12" customHeight="1" x14ac:dyDescent="0.25">
      <c r="A61" s="37" t="s">
        <v>35</v>
      </c>
      <c r="B61" s="226">
        <v>3.0273008371182068E-2</v>
      </c>
      <c r="C61" s="226">
        <v>1.407044726376191E-2</v>
      </c>
      <c r="D61" s="226">
        <v>0</v>
      </c>
      <c r="E61" s="226">
        <v>0</v>
      </c>
      <c r="F61" s="226">
        <v>0</v>
      </c>
      <c r="G61" s="226">
        <v>0</v>
      </c>
      <c r="H61" s="226">
        <v>0</v>
      </c>
      <c r="I61" s="226">
        <v>0</v>
      </c>
      <c r="J61" s="226">
        <v>0</v>
      </c>
      <c r="K61" s="226">
        <v>0</v>
      </c>
      <c r="L61" s="226">
        <v>0</v>
      </c>
      <c r="M61" s="226">
        <v>0</v>
      </c>
      <c r="N61" s="226">
        <v>0</v>
      </c>
      <c r="O61" s="226">
        <v>0</v>
      </c>
      <c r="P61" s="226">
        <v>0</v>
      </c>
      <c r="Q61" s="226">
        <v>0</v>
      </c>
      <c r="R61" s="226">
        <v>0</v>
      </c>
      <c r="S61" s="226">
        <v>0</v>
      </c>
      <c r="T61" s="226">
        <v>0</v>
      </c>
      <c r="U61" s="226">
        <v>0</v>
      </c>
      <c r="V61" s="226">
        <v>0</v>
      </c>
      <c r="W61" s="226">
        <v>0</v>
      </c>
      <c r="X61" s="226">
        <v>0</v>
      </c>
      <c r="Y61" s="226">
        <v>0</v>
      </c>
      <c r="DA61" s="69" t="s">
        <v>216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</v>
      </c>
      <c r="O62" s="226">
        <v>0</v>
      </c>
      <c r="P62" s="226">
        <v>0</v>
      </c>
      <c r="Q62" s="226">
        <v>0</v>
      </c>
      <c r="R62" s="226">
        <v>0</v>
      </c>
      <c r="S62" s="226">
        <v>0</v>
      </c>
      <c r="T62" s="226">
        <v>0</v>
      </c>
      <c r="U62" s="226">
        <v>0</v>
      </c>
      <c r="V62" s="226">
        <v>0</v>
      </c>
      <c r="W62" s="226">
        <v>0</v>
      </c>
      <c r="X62" s="226">
        <v>0</v>
      </c>
      <c r="Y62" s="226">
        <v>0</v>
      </c>
      <c r="DA62" s="69" t="s">
        <v>217</v>
      </c>
    </row>
    <row r="63" spans="1:105" ht="12" customHeight="1" x14ac:dyDescent="0.25">
      <c r="A63" s="37" t="s">
        <v>78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X63" s="226">
        <v>0</v>
      </c>
      <c r="Y63" s="226">
        <v>0</v>
      </c>
      <c r="DA63" s="69" t="s">
        <v>218</v>
      </c>
    </row>
    <row r="64" spans="1:105" ht="12" customHeight="1" x14ac:dyDescent="0.25">
      <c r="A64" s="37" t="s">
        <v>40</v>
      </c>
      <c r="B64" s="226">
        <v>5.1979441731415707E-2</v>
      </c>
      <c r="C64" s="226">
        <v>2.432734944632323E-2</v>
      </c>
      <c r="D64" s="226">
        <v>0</v>
      </c>
      <c r="E64" s="226">
        <v>0</v>
      </c>
      <c r="F64" s="226">
        <v>0</v>
      </c>
      <c r="G64" s="226">
        <v>0</v>
      </c>
      <c r="H64" s="226">
        <v>0</v>
      </c>
      <c r="I64" s="226">
        <v>0</v>
      </c>
      <c r="J64" s="226">
        <v>0</v>
      </c>
      <c r="K64" s="226">
        <v>0</v>
      </c>
      <c r="L64" s="226">
        <v>0</v>
      </c>
      <c r="M64" s="226">
        <v>0</v>
      </c>
      <c r="N64" s="226">
        <v>0</v>
      </c>
      <c r="O64" s="226">
        <v>0</v>
      </c>
      <c r="P64" s="226">
        <v>0</v>
      </c>
      <c r="Q64" s="226">
        <v>0</v>
      </c>
      <c r="R64" s="226">
        <v>0</v>
      </c>
      <c r="S64" s="226">
        <v>0</v>
      </c>
      <c r="T64" s="226">
        <v>0</v>
      </c>
      <c r="U64" s="226">
        <v>0</v>
      </c>
      <c r="V64" s="226">
        <v>0</v>
      </c>
      <c r="W64" s="226">
        <v>0</v>
      </c>
      <c r="X64" s="226">
        <v>0</v>
      </c>
      <c r="Y64" s="226">
        <v>0</v>
      </c>
      <c r="DA64" s="69" t="s">
        <v>219</v>
      </c>
    </row>
    <row r="65" spans="1:105" ht="12" customHeight="1" x14ac:dyDescent="0.25">
      <c r="A65" s="57" t="s">
        <v>220</v>
      </c>
      <c r="B65" s="261">
        <v>5.2280160282548431</v>
      </c>
      <c r="C65" s="261">
        <v>2.6510173377537898</v>
      </c>
      <c r="D65" s="261">
        <v>0</v>
      </c>
      <c r="E65" s="261">
        <v>0</v>
      </c>
      <c r="F65" s="261">
        <v>0</v>
      </c>
      <c r="G65" s="261">
        <v>0</v>
      </c>
      <c r="H65" s="261">
        <v>0</v>
      </c>
      <c r="I65" s="261">
        <v>0</v>
      </c>
      <c r="J65" s="261">
        <v>0</v>
      </c>
      <c r="K65" s="261">
        <v>0</v>
      </c>
      <c r="L65" s="261">
        <v>0</v>
      </c>
      <c r="M65" s="261">
        <v>0</v>
      </c>
      <c r="N65" s="261">
        <v>0</v>
      </c>
      <c r="O65" s="261">
        <v>0</v>
      </c>
      <c r="P65" s="261">
        <v>0</v>
      </c>
      <c r="Q65" s="261">
        <v>0</v>
      </c>
      <c r="R65" s="261">
        <v>0</v>
      </c>
      <c r="S65" s="261">
        <v>0</v>
      </c>
      <c r="T65" s="261">
        <v>0</v>
      </c>
      <c r="U65" s="261">
        <v>0</v>
      </c>
      <c r="V65" s="261">
        <v>0</v>
      </c>
      <c r="W65" s="261">
        <v>0</v>
      </c>
      <c r="X65" s="261">
        <v>0</v>
      </c>
      <c r="Y65" s="261">
        <v>0</v>
      </c>
      <c r="DA65" s="70" t="s">
        <v>221</v>
      </c>
    </row>
    <row r="66" spans="1:105" ht="12" customHeight="1" x14ac:dyDescent="0.25">
      <c r="A66" s="18" t="s">
        <v>28</v>
      </c>
      <c r="B66" s="230">
        <v>0</v>
      </c>
      <c r="C66" s="230">
        <v>0</v>
      </c>
      <c r="D66" s="230">
        <v>0</v>
      </c>
      <c r="E66" s="230">
        <v>0</v>
      </c>
      <c r="F66" s="230">
        <v>0</v>
      </c>
      <c r="G66" s="230">
        <v>0</v>
      </c>
      <c r="H66" s="230">
        <v>0</v>
      </c>
      <c r="I66" s="230">
        <v>0</v>
      </c>
      <c r="J66" s="230">
        <v>0</v>
      </c>
      <c r="K66" s="230">
        <v>0</v>
      </c>
      <c r="L66" s="230">
        <v>0</v>
      </c>
      <c r="M66" s="230">
        <v>0</v>
      </c>
      <c r="N66" s="230">
        <v>0</v>
      </c>
      <c r="O66" s="230">
        <v>0</v>
      </c>
      <c r="P66" s="230">
        <v>0</v>
      </c>
      <c r="Q66" s="230">
        <v>0</v>
      </c>
      <c r="R66" s="230">
        <v>0</v>
      </c>
      <c r="S66" s="230">
        <v>0</v>
      </c>
      <c r="T66" s="230">
        <v>0</v>
      </c>
      <c r="U66" s="230">
        <v>0</v>
      </c>
      <c r="V66" s="230">
        <v>0</v>
      </c>
      <c r="W66" s="230">
        <v>0</v>
      </c>
      <c r="X66" s="230">
        <v>0</v>
      </c>
      <c r="Y66" s="230">
        <v>0</v>
      </c>
      <c r="DA66" s="71" t="s">
        <v>222</v>
      </c>
    </row>
    <row r="67" spans="1:105" ht="12" customHeight="1" x14ac:dyDescent="0.25">
      <c r="A67" s="18" t="s">
        <v>32</v>
      </c>
      <c r="B67" s="230">
        <v>0</v>
      </c>
      <c r="C67" s="230">
        <v>0</v>
      </c>
      <c r="D67" s="230">
        <v>0</v>
      </c>
      <c r="E67" s="230">
        <v>0</v>
      </c>
      <c r="F67" s="230">
        <v>0</v>
      </c>
      <c r="G67" s="230">
        <v>0</v>
      </c>
      <c r="H67" s="230">
        <v>0</v>
      </c>
      <c r="I67" s="230">
        <v>0</v>
      </c>
      <c r="J67" s="230">
        <v>0</v>
      </c>
      <c r="K67" s="230">
        <v>0</v>
      </c>
      <c r="L67" s="230">
        <v>0</v>
      </c>
      <c r="M67" s="230">
        <v>0</v>
      </c>
      <c r="N67" s="230">
        <v>0</v>
      </c>
      <c r="O67" s="230">
        <v>0</v>
      </c>
      <c r="P67" s="230">
        <v>0</v>
      </c>
      <c r="Q67" s="230">
        <v>0</v>
      </c>
      <c r="R67" s="230">
        <v>0</v>
      </c>
      <c r="S67" s="230">
        <v>0</v>
      </c>
      <c r="T67" s="230">
        <v>0</v>
      </c>
      <c r="U67" s="230">
        <v>0</v>
      </c>
      <c r="V67" s="230">
        <v>0</v>
      </c>
      <c r="W67" s="230">
        <v>0</v>
      </c>
      <c r="X67" s="230">
        <v>0</v>
      </c>
      <c r="Y67" s="230">
        <v>0</v>
      </c>
      <c r="DA67" s="71" t="s">
        <v>223</v>
      </c>
    </row>
    <row r="68" spans="1:105" ht="12" customHeight="1" x14ac:dyDescent="0.25">
      <c r="A68" s="18" t="s">
        <v>35</v>
      </c>
      <c r="B68" s="230">
        <v>5.2280160282548431</v>
      </c>
      <c r="C68" s="230">
        <v>2.6510173377537898</v>
      </c>
      <c r="D68" s="230">
        <v>0</v>
      </c>
      <c r="E68" s="230">
        <v>0</v>
      </c>
      <c r="F68" s="230">
        <v>0</v>
      </c>
      <c r="G68" s="230">
        <v>0</v>
      </c>
      <c r="H68" s="230">
        <v>0</v>
      </c>
      <c r="I68" s="230">
        <v>0</v>
      </c>
      <c r="J68" s="230">
        <v>0</v>
      </c>
      <c r="K68" s="230">
        <v>0</v>
      </c>
      <c r="L68" s="230">
        <v>0</v>
      </c>
      <c r="M68" s="230">
        <v>0</v>
      </c>
      <c r="N68" s="230">
        <v>0</v>
      </c>
      <c r="O68" s="230">
        <v>0</v>
      </c>
      <c r="P68" s="230">
        <v>0</v>
      </c>
      <c r="Q68" s="230">
        <v>0</v>
      </c>
      <c r="R68" s="230">
        <v>0</v>
      </c>
      <c r="S68" s="230">
        <v>0</v>
      </c>
      <c r="T68" s="230">
        <v>0</v>
      </c>
      <c r="U68" s="230">
        <v>0</v>
      </c>
      <c r="V68" s="230">
        <v>0</v>
      </c>
      <c r="W68" s="230">
        <v>0</v>
      </c>
      <c r="X68" s="230">
        <v>0</v>
      </c>
      <c r="Y68" s="230">
        <v>0</v>
      </c>
      <c r="DA68" s="71" t="s">
        <v>224</v>
      </c>
    </row>
    <row r="69" spans="1:105" ht="12" customHeight="1" x14ac:dyDescent="0.25">
      <c r="A69" s="18" t="s">
        <v>36</v>
      </c>
      <c r="B69" s="230">
        <v>0</v>
      </c>
      <c r="C69" s="230">
        <v>0</v>
      </c>
      <c r="D69" s="230">
        <v>0</v>
      </c>
      <c r="E69" s="230">
        <v>0</v>
      </c>
      <c r="F69" s="230">
        <v>0</v>
      </c>
      <c r="G69" s="230">
        <v>0</v>
      </c>
      <c r="H69" s="230">
        <v>0</v>
      </c>
      <c r="I69" s="230">
        <v>0</v>
      </c>
      <c r="J69" s="230">
        <v>0</v>
      </c>
      <c r="K69" s="230">
        <v>0</v>
      </c>
      <c r="L69" s="230">
        <v>0</v>
      </c>
      <c r="M69" s="230">
        <v>0</v>
      </c>
      <c r="N69" s="230">
        <v>0</v>
      </c>
      <c r="O69" s="230">
        <v>0</v>
      </c>
      <c r="P69" s="230">
        <v>0</v>
      </c>
      <c r="Q69" s="230">
        <v>0</v>
      </c>
      <c r="R69" s="230">
        <v>0</v>
      </c>
      <c r="S69" s="230">
        <v>0</v>
      </c>
      <c r="T69" s="230">
        <v>0</v>
      </c>
      <c r="U69" s="230">
        <v>0</v>
      </c>
      <c r="V69" s="230">
        <v>0</v>
      </c>
      <c r="W69" s="230">
        <v>0</v>
      </c>
      <c r="X69" s="230">
        <v>0</v>
      </c>
      <c r="Y69" s="230">
        <v>0</v>
      </c>
      <c r="DA69" s="71" t="s">
        <v>225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16.629050568665011</v>
      </c>
      <c r="C71" s="261">
        <v>8.2166886137338988</v>
      </c>
      <c r="D71" s="261">
        <v>0</v>
      </c>
      <c r="E71" s="261">
        <v>0</v>
      </c>
      <c r="F71" s="261">
        <v>0</v>
      </c>
      <c r="G71" s="261">
        <v>0</v>
      </c>
      <c r="H71" s="261">
        <v>0</v>
      </c>
      <c r="I71" s="261">
        <v>0</v>
      </c>
      <c r="J71" s="261">
        <v>0</v>
      </c>
      <c r="K71" s="261">
        <v>0</v>
      </c>
      <c r="L71" s="261">
        <v>0</v>
      </c>
      <c r="M71" s="261">
        <v>0</v>
      </c>
      <c r="N71" s="261">
        <v>0</v>
      </c>
      <c r="O71" s="261">
        <v>0</v>
      </c>
      <c r="P71" s="261">
        <v>0</v>
      </c>
      <c r="Q71" s="261">
        <v>0</v>
      </c>
      <c r="R71" s="261">
        <v>0</v>
      </c>
      <c r="S71" s="261">
        <v>0</v>
      </c>
      <c r="T71" s="261">
        <v>0</v>
      </c>
      <c r="U71" s="261">
        <v>0</v>
      </c>
      <c r="V71" s="261">
        <v>0</v>
      </c>
      <c r="W71" s="261">
        <v>0</v>
      </c>
      <c r="X71" s="261">
        <v>0</v>
      </c>
      <c r="Y71" s="261">
        <v>0</v>
      </c>
      <c r="DA71" s="70" t="s">
        <v>227</v>
      </c>
    </row>
    <row r="72" spans="1:105" ht="12" customHeight="1" x14ac:dyDescent="0.25">
      <c r="A72" s="57" t="s">
        <v>179</v>
      </c>
      <c r="B72" s="261">
        <v>16.176307473971399</v>
      </c>
      <c r="C72" s="261">
        <v>9.0824825000465346</v>
      </c>
      <c r="D72" s="261">
        <v>0</v>
      </c>
      <c r="E72" s="261">
        <v>0</v>
      </c>
      <c r="F72" s="261">
        <v>0</v>
      </c>
      <c r="G72" s="261">
        <v>0</v>
      </c>
      <c r="H72" s="261">
        <v>0</v>
      </c>
      <c r="I72" s="261">
        <v>0</v>
      </c>
      <c r="J72" s="261">
        <v>0</v>
      </c>
      <c r="K72" s="261">
        <v>0</v>
      </c>
      <c r="L72" s="261">
        <v>0</v>
      </c>
      <c r="M72" s="261">
        <v>0</v>
      </c>
      <c r="N72" s="261">
        <v>0</v>
      </c>
      <c r="O72" s="261">
        <v>0</v>
      </c>
      <c r="P72" s="261">
        <v>0</v>
      </c>
      <c r="Q72" s="261">
        <v>0</v>
      </c>
      <c r="R72" s="261">
        <v>0</v>
      </c>
      <c r="S72" s="261">
        <v>0</v>
      </c>
      <c r="T72" s="261">
        <v>0</v>
      </c>
      <c r="U72" s="261">
        <v>0</v>
      </c>
      <c r="V72" s="261">
        <v>0</v>
      </c>
      <c r="W72" s="261">
        <v>0</v>
      </c>
      <c r="X72" s="261">
        <v>0</v>
      </c>
      <c r="Y72" s="261">
        <v>0</v>
      </c>
      <c r="DA72" s="70" t="s">
        <v>228</v>
      </c>
    </row>
    <row r="73" spans="1:105" ht="12" customHeight="1" x14ac:dyDescent="0.25">
      <c r="A73" s="60" t="s">
        <v>181</v>
      </c>
      <c r="B73" s="262">
        <v>8.8871045913758948</v>
      </c>
      <c r="C73" s="262">
        <v>6.3448389864785426</v>
      </c>
      <c r="D73" s="262">
        <v>0</v>
      </c>
      <c r="E73" s="262">
        <v>0</v>
      </c>
      <c r="F73" s="262">
        <v>0</v>
      </c>
      <c r="G73" s="262">
        <v>0</v>
      </c>
      <c r="H73" s="262">
        <v>0</v>
      </c>
      <c r="I73" s="262">
        <v>0</v>
      </c>
      <c r="J73" s="262">
        <v>0</v>
      </c>
      <c r="K73" s="262">
        <v>0</v>
      </c>
      <c r="L73" s="262">
        <v>0</v>
      </c>
      <c r="M73" s="262">
        <v>0</v>
      </c>
      <c r="N73" s="262">
        <v>0</v>
      </c>
      <c r="O73" s="262">
        <v>0</v>
      </c>
      <c r="P73" s="262">
        <v>0</v>
      </c>
      <c r="Q73" s="262">
        <v>0</v>
      </c>
      <c r="R73" s="262">
        <v>0</v>
      </c>
      <c r="S73" s="262">
        <v>0</v>
      </c>
      <c r="T73" s="262">
        <v>0</v>
      </c>
      <c r="U73" s="262">
        <v>0</v>
      </c>
      <c r="V73" s="262">
        <v>0</v>
      </c>
      <c r="W73" s="262">
        <v>0</v>
      </c>
      <c r="X73" s="262">
        <v>0</v>
      </c>
      <c r="Y73" s="262">
        <v>0</v>
      </c>
      <c r="DA73" s="72" t="s">
        <v>229</v>
      </c>
    </row>
    <row r="74" spans="1:105" ht="12" customHeight="1" x14ac:dyDescent="0.25">
      <c r="A74" s="59" t="s">
        <v>31</v>
      </c>
      <c r="B74" s="230">
        <v>3.924547458838997</v>
      </c>
      <c r="C74" s="230">
        <v>4.0265164313133308</v>
      </c>
      <c r="D74" s="230">
        <v>0</v>
      </c>
      <c r="E74" s="230">
        <v>0</v>
      </c>
      <c r="F74" s="230">
        <v>0</v>
      </c>
      <c r="G74" s="230">
        <v>0</v>
      </c>
      <c r="H74" s="230">
        <v>0</v>
      </c>
      <c r="I74" s="230">
        <v>0</v>
      </c>
      <c r="J74" s="230">
        <v>0</v>
      </c>
      <c r="K74" s="230">
        <v>0</v>
      </c>
      <c r="L74" s="230">
        <v>0</v>
      </c>
      <c r="M74" s="230">
        <v>0</v>
      </c>
      <c r="N74" s="230">
        <v>0</v>
      </c>
      <c r="O74" s="230">
        <v>0</v>
      </c>
      <c r="P74" s="230">
        <v>0</v>
      </c>
      <c r="Q74" s="230">
        <v>0</v>
      </c>
      <c r="R74" s="230">
        <v>0</v>
      </c>
      <c r="S74" s="230">
        <v>0</v>
      </c>
      <c r="T74" s="230">
        <v>0</v>
      </c>
      <c r="U74" s="230">
        <v>0</v>
      </c>
      <c r="V74" s="230">
        <v>0</v>
      </c>
      <c r="W74" s="230">
        <v>0</v>
      </c>
      <c r="X74" s="230">
        <v>0</v>
      </c>
      <c r="Y74" s="230">
        <v>0</v>
      </c>
      <c r="DA74" s="71" t="s">
        <v>230</v>
      </c>
    </row>
    <row r="75" spans="1:105" ht="12" customHeight="1" x14ac:dyDescent="0.25">
      <c r="A75" s="59" t="s">
        <v>159</v>
      </c>
      <c r="B75" s="230">
        <v>0.71729992057476155</v>
      </c>
      <c r="C75" s="230">
        <v>0.7349248747220567</v>
      </c>
      <c r="D75" s="230">
        <v>0</v>
      </c>
      <c r="E75" s="230">
        <v>0</v>
      </c>
      <c r="F75" s="230">
        <v>0</v>
      </c>
      <c r="G75" s="230">
        <v>0</v>
      </c>
      <c r="H75" s="230">
        <v>0</v>
      </c>
      <c r="I75" s="230">
        <v>0</v>
      </c>
      <c r="J75" s="230">
        <v>0</v>
      </c>
      <c r="K75" s="230">
        <v>0</v>
      </c>
      <c r="L75" s="230">
        <v>0</v>
      </c>
      <c r="M75" s="230">
        <v>0</v>
      </c>
      <c r="N75" s="230">
        <v>0</v>
      </c>
      <c r="O75" s="230">
        <v>0</v>
      </c>
      <c r="P75" s="230">
        <v>0</v>
      </c>
      <c r="Q75" s="230">
        <v>0</v>
      </c>
      <c r="R75" s="230">
        <v>0</v>
      </c>
      <c r="S75" s="230">
        <v>0</v>
      </c>
      <c r="T75" s="230">
        <v>0</v>
      </c>
      <c r="U75" s="230">
        <v>0</v>
      </c>
      <c r="V75" s="230">
        <v>0</v>
      </c>
      <c r="W75" s="230">
        <v>0</v>
      </c>
      <c r="X75" s="230">
        <v>0</v>
      </c>
      <c r="Y75" s="230">
        <v>0</v>
      </c>
      <c r="DA75" s="71" t="s">
        <v>231</v>
      </c>
    </row>
    <row r="76" spans="1:105" ht="12" customHeight="1" x14ac:dyDescent="0.25">
      <c r="A76" s="59" t="s">
        <v>32</v>
      </c>
      <c r="B76" s="230">
        <v>0</v>
      </c>
      <c r="C76" s="230">
        <v>0</v>
      </c>
      <c r="D76" s="230">
        <v>0</v>
      </c>
      <c r="E76" s="230">
        <v>0</v>
      </c>
      <c r="F76" s="230">
        <v>0</v>
      </c>
      <c r="G76" s="230">
        <v>0</v>
      </c>
      <c r="H76" s="230">
        <v>0</v>
      </c>
      <c r="I76" s="230">
        <v>0</v>
      </c>
      <c r="J76" s="230">
        <v>0</v>
      </c>
      <c r="K76" s="230">
        <v>0</v>
      </c>
      <c r="L76" s="230">
        <v>0</v>
      </c>
      <c r="M76" s="230">
        <v>0</v>
      </c>
      <c r="N76" s="230">
        <v>0</v>
      </c>
      <c r="O76" s="230">
        <v>0</v>
      </c>
      <c r="P76" s="230">
        <v>0</v>
      </c>
      <c r="Q76" s="230">
        <v>0</v>
      </c>
      <c r="R76" s="230">
        <v>0</v>
      </c>
      <c r="S76" s="230">
        <v>0</v>
      </c>
      <c r="T76" s="230">
        <v>0</v>
      </c>
      <c r="U76" s="230">
        <v>0</v>
      </c>
      <c r="V76" s="230">
        <v>0</v>
      </c>
      <c r="W76" s="230">
        <v>0</v>
      </c>
      <c r="X76" s="230">
        <v>0</v>
      </c>
      <c r="Y76" s="230">
        <v>0</v>
      </c>
      <c r="DA76" s="71" t="s">
        <v>232</v>
      </c>
    </row>
    <row r="77" spans="1:105" ht="12" customHeight="1" x14ac:dyDescent="0.25">
      <c r="A77" s="59" t="s">
        <v>35</v>
      </c>
      <c r="B77" s="230">
        <v>4.2452572119621346</v>
      </c>
      <c r="C77" s="230">
        <v>1.583397680443156</v>
      </c>
      <c r="D77" s="230">
        <v>0</v>
      </c>
      <c r="E77" s="230">
        <v>0</v>
      </c>
      <c r="F77" s="230">
        <v>0</v>
      </c>
      <c r="G77" s="230">
        <v>0</v>
      </c>
      <c r="H77" s="230">
        <v>0</v>
      </c>
      <c r="I77" s="230">
        <v>0</v>
      </c>
      <c r="J77" s="230">
        <v>0</v>
      </c>
      <c r="K77" s="230">
        <v>0</v>
      </c>
      <c r="L77" s="230">
        <v>0</v>
      </c>
      <c r="M77" s="230">
        <v>0</v>
      </c>
      <c r="N77" s="230">
        <v>0</v>
      </c>
      <c r="O77" s="230">
        <v>0</v>
      </c>
      <c r="P77" s="230">
        <v>0</v>
      </c>
      <c r="Q77" s="230">
        <v>0</v>
      </c>
      <c r="R77" s="230">
        <v>0</v>
      </c>
      <c r="S77" s="230">
        <v>0</v>
      </c>
      <c r="T77" s="230">
        <v>0</v>
      </c>
      <c r="U77" s="230">
        <v>0</v>
      </c>
      <c r="V77" s="230">
        <v>0</v>
      </c>
      <c r="W77" s="230">
        <v>0</v>
      </c>
      <c r="X77" s="230">
        <v>0</v>
      </c>
      <c r="Y77" s="230">
        <v>0</v>
      </c>
      <c r="DA77" s="71" t="s">
        <v>233</v>
      </c>
    </row>
    <row r="78" spans="1:105" ht="12" customHeight="1" x14ac:dyDescent="0.25">
      <c r="A78" s="60" t="s">
        <v>187</v>
      </c>
      <c r="B78" s="262">
        <v>7.2892028825955011</v>
      </c>
      <c r="C78" s="262">
        <v>2.737643513567992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234</v>
      </c>
    </row>
    <row r="79" spans="1:105" ht="12" customHeight="1" x14ac:dyDescent="0.25">
      <c r="A79" s="57" t="s">
        <v>189</v>
      </c>
      <c r="B79" s="261">
        <f t="shared" ref="B79:Y79" si="1">B80+B84+B95</f>
        <v>5.6782642085529051</v>
      </c>
      <c r="C79" s="261">
        <f t="shared" si="1"/>
        <v>3.2099279662066555</v>
      </c>
      <c r="D79" s="261">
        <f t="shared" si="1"/>
        <v>0</v>
      </c>
      <c r="E79" s="261">
        <f t="shared" si="1"/>
        <v>0</v>
      </c>
      <c r="F79" s="261">
        <f t="shared" si="1"/>
        <v>0</v>
      </c>
      <c r="G79" s="261">
        <f t="shared" si="1"/>
        <v>0</v>
      </c>
      <c r="H79" s="261">
        <f t="shared" si="1"/>
        <v>0</v>
      </c>
      <c r="I79" s="261">
        <f t="shared" si="1"/>
        <v>0</v>
      </c>
      <c r="J79" s="261">
        <f t="shared" si="1"/>
        <v>0</v>
      </c>
      <c r="K79" s="261">
        <f t="shared" si="1"/>
        <v>0</v>
      </c>
      <c r="L79" s="261">
        <f t="shared" si="1"/>
        <v>0</v>
      </c>
      <c r="M79" s="261">
        <f t="shared" si="1"/>
        <v>0</v>
      </c>
      <c r="N79" s="261">
        <f t="shared" si="1"/>
        <v>0</v>
      </c>
      <c r="O79" s="261">
        <f t="shared" si="1"/>
        <v>0</v>
      </c>
      <c r="P79" s="261">
        <f t="shared" si="1"/>
        <v>0</v>
      </c>
      <c r="Q79" s="261">
        <f t="shared" si="1"/>
        <v>0</v>
      </c>
      <c r="R79" s="261">
        <f t="shared" si="1"/>
        <v>0</v>
      </c>
      <c r="S79" s="261">
        <f t="shared" si="1"/>
        <v>0</v>
      </c>
      <c r="T79" s="261">
        <f t="shared" si="1"/>
        <v>0</v>
      </c>
      <c r="U79" s="261">
        <f t="shared" si="1"/>
        <v>0</v>
      </c>
      <c r="V79" s="261">
        <f t="shared" si="1"/>
        <v>0</v>
      </c>
      <c r="W79" s="261">
        <f t="shared" si="1"/>
        <v>0</v>
      </c>
      <c r="X79" s="261">
        <f t="shared" si="1"/>
        <v>0</v>
      </c>
      <c r="Y79" s="261">
        <f t="shared" si="1"/>
        <v>0</v>
      </c>
      <c r="DA79" s="70"/>
    </row>
    <row r="80" spans="1:105" ht="12" customHeight="1" x14ac:dyDescent="0.25">
      <c r="A80" s="60" t="s">
        <v>190</v>
      </c>
      <c r="B80" s="262">
        <v>2.2103777606897101</v>
      </c>
      <c r="C80" s="262">
        <v>1.5780720083432651</v>
      </c>
      <c r="D80" s="262">
        <v>0</v>
      </c>
      <c r="E80" s="262">
        <v>0</v>
      </c>
      <c r="F80" s="262">
        <v>0</v>
      </c>
      <c r="G80" s="262">
        <v>0</v>
      </c>
      <c r="H80" s="262">
        <v>0</v>
      </c>
      <c r="I80" s="262">
        <v>0</v>
      </c>
      <c r="J80" s="262">
        <v>0</v>
      </c>
      <c r="K80" s="262">
        <v>0</v>
      </c>
      <c r="L80" s="262">
        <v>0</v>
      </c>
      <c r="M80" s="262">
        <v>0</v>
      </c>
      <c r="N80" s="262">
        <v>0</v>
      </c>
      <c r="O80" s="262">
        <v>0</v>
      </c>
      <c r="P80" s="262">
        <v>0</v>
      </c>
      <c r="Q80" s="262">
        <v>0</v>
      </c>
      <c r="R80" s="262">
        <v>0</v>
      </c>
      <c r="S80" s="262">
        <v>0</v>
      </c>
      <c r="T80" s="262">
        <v>0</v>
      </c>
      <c r="U80" s="262">
        <v>0</v>
      </c>
      <c r="V80" s="262">
        <v>0</v>
      </c>
      <c r="W80" s="262">
        <v>0</v>
      </c>
      <c r="X80" s="262">
        <v>0</v>
      </c>
      <c r="Y80" s="262">
        <v>0</v>
      </c>
      <c r="DA80" s="72" t="s">
        <v>235</v>
      </c>
    </row>
    <row r="81" spans="1:105" ht="12" customHeight="1" x14ac:dyDescent="0.25">
      <c r="A81" s="59" t="s">
        <v>31</v>
      </c>
      <c r="B81" s="230">
        <v>0.97610333428584284</v>
      </c>
      <c r="C81" s="230">
        <v>1.0014647944464861</v>
      </c>
      <c r="D81" s="230">
        <v>0</v>
      </c>
      <c r="E81" s="230">
        <v>0</v>
      </c>
      <c r="F81" s="230">
        <v>0</v>
      </c>
      <c r="G81" s="230">
        <v>0</v>
      </c>
      <c r="H81" s="230">
        <v>0</v>
      </c>
      <c r="I81" s="230">
        <v>0</v>
      </c>
      <c r="J81" s="230">
        <v>0</v>
      </c>
      <c r="K81" s="230">
        <v>0</v>
      </c>
      <c r="L81" s="230">
        <v>0</v>
      </c>
      <c r="M81" s="230">
        <v>0</v>
      </c>
      <c r="N81" s="230">
        <v>0</v>
      </c>
      <c r="O81" s="230">
        <v>0</v>
      </c>
      <c r="P81" s="230">
        <v>0</v>
      </c>
      <c r="Q81" s="230">
        <v>0</v>
      </c>
      <c r="R81" s="230">
        <v>0</v>
      </c>
      <c r="S81" s="230">
        <v>0</v>
      </c>
      <c r="T81" s="230">
        <v>0</v>
      </c>
      <c r="U81" s="230">
        <v>0</v>
      </c>
      <c r="V81" s="230">
        <v>0</v>
      </c>
      <c r="W81" s="230">
        <v>0</v>
      </c>
      <c r="X81" s="230">
        <v>0</v>
      </c>
      <c r="Y81" s="230">
        <v>0</v>
      </c>
      <c r="DA81" s="71" t="s">
        <v>236</v>
      </c>
    </row>
    <row r="82" spans="1:105" ht="12" customHeight="1" x14ac:dyDescent="0.25">
      <c r="A82" s="59" t="s">
        <v>159</v>
      </c>
      <c r="B82" s="230">
        <v>0.17840498847302089</v>
      </c>
      <c r="C82" s="230">
        <v>0.1827886216664642</v>
      </c>
      <c r="D82" s="230">
        <v>0</v>
      </c>
      <c r="E82" s="230">
        <v>0</v>
      </c>
      <c r="F82" s="230">
        <v>0</v>
      </c>
      <c r="G82" s="230">
        <v>0</v>
      </c>
      <c r="H82" s="230">
        <v>0</v>
      </c>
      <c r="I82" s="230">
        <v>0</v>
      </c>
      <c r="J82" s="230">
        <v>0</v>
      </c>
      <c r="K82" s="230">
        <v>0</v>
      </c>
      <c r="L82" s="230">
        <v>0</v>
      </c>
      <c r="M82" s="230">
        <v>0</v>
      </c>
      <c r="N82" s="230">
        <v>0</v>
      </c>
      <c r="O82" s="230">
        <v>0</v>
      </c>
      <c r="P82" s="230">
        <v>0</v>
      </c>
      <c r="Q82" s="230">
        <v>0</v>
      </c>
      <c r="R82" s="230">
        <v>0</v>
      </c>
      <c r="S82" s="230">
        <v>0</v>
      </c>
      <c r="T82" s="230">
        <v>0</v>
      </c>
      <c r="U82" s="230">
        <v>0</v>
      </c>
      <c r="V82" s="230">
        <v>0</v>
      </c>
      <c r="W82" s="230">
        <v>0</v>
      </c>
      <c r="X82" s="230">
        <v>0</v>
      </c>
      <c r="Y82" s="230">
        <v>0</v>
      </c>
      <c r="DA82" s="71" t="s">
        <v>237</v>
      </c>
    </row>
    <row r="83" spans="1:105" ht="12" customHeight="1" x14ac:dyDescent="0.25">
      <c r="A83" s="59" t="s">
        <v>35</v>
      </c>
      <c r="B83" s="230">
        <v>1.055869437930846</v>
      </c>
      <c r="C83" s="230">
        <v>0.39381859223031501</v>
      </c>
      <c r="D83" s="230">
        <v>0</v>
      </c>
      <c r="E83" s="230">
        <v>0</v>
      </c>
      <c r="F83" s="230">
        <v>0</v>
      </c>
      <c r="G83" s="230">
        <v>0</v>
      </c>
      <c r="H83" s="230">
        <v>0</v>
      </c>
      <c r="I83" s="230">
        <v>0</v>
      </c>
      <c r="J83" s="230">
        <v>0</v>
      </c>
      <c r="K83" s="230">
        <v>0</v>
      </c>
      <c r="L83" s="230">
        <v>0</v>
      </c>
      <c r="M83" s="230">
        <v>0</v>
      </c>
      <c r="N83" s="230">
        <v>0</v>
      </c>
      <c r="O83" s="230">
        <v>0</v>
      </c>
      <c r="P83" s="230">
        <v>0</v>
      </c>
      <c r="Q83" s="230">
        <v>0</v>
      </c>
      <c r="R83" s="230">
        <v>0</v>
      </c>
      <c r="S83" s="230">
        <v>0</v>
      </c>
      <c r="T83" s="230">
        <v>0</v>
      </c>
      <c r="U83" s="230">
        <v>0</v>
      </c>
      <c r="V83" s="230">
        <v>0</v>
      </c>
      <c r="W83" s="230">
        <v>0</v>
      </c>
      <c r="X83" s="230">
        <v>0</v>
      </c>
      <c r="Y83" s="230">
        <v>0</v>
      </c>
      <c r="DA83" s="71" t="s">
        <v>238</v>
      </c>
    </row>
    <row r="84" spans="1:105" ht="12" customHeight="1" x14ac:dyDescent="0.25">
      <c r="A84" s="60" t="s">
        <v>195</v>
      </c>
      <c r="B84" s="262">
        <v>1.654934683969304</v>
      </c>
      <c r="C84" s="262">
        <v>0.95095631536798442</v>
      </c>
      <c r="D84" s="262">
        <v>0</v>
      </c>
      <c r="E84" s="262">
        <v>0</v>
      </c>
      <c r="F84" s="262">
        <v>0</v>
      </c>
      <c r="G84" s="262">
        <v>0</v>
      </c>
      <c r="H84" s="262">
        <v>0</v>
      </c>
      <c r="I84" s="262">
        <v>0</v>
      </c>
      <c r="J84" s="262">
        <v>0</v>
      </c>
      <c r="K84" s="262">
        <v>0</v>
      </c>
      <c r="L84" s="262">
        <v>0</v>
      </c>
      <c r="M84" s="262">
        <v>0</v>
      </c>
      <c r="N84" s="262">
        <v>0</v>
      </c>
      <c r="O84" s="262">
        <v>0</v>
      </c>
      <c r="P84" s="262">
        <v>0</v>
      </c>
      <c r="Q84" s="262">
        <v>0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239</v>
      </c>
    </row>
    <row r="85" spans="1:105" ht="12" customHeight="1" x14ac:dyDescent="0.25">
      <c r="A85" s="64" t="s">
        <v>28</v>
      </c>
      <c r="B85" s="229">
        <v>0</v>
      </c>
      <c r="C85" s="229">
        <v>0</v>
      </c>
      <c r="D85" s="229">
        <v>0</v>
      </c>
      <c r="E85" s="229">
        <v>0</v>
      </c>
      <c r="F85" s="229">
        <v>0</v>
      </c>
      <c r="G85" s="229">
        <v>0</v>
      </c>
      <c r="H85" s="229">
        <v>0</v>
      </c>
      <c r="I85" s="229">
        <v>0</v>
      </c>
      <c r="J85" s="229">
        <v>0</v>
      </c>
      <c r="K85" s="229">
        <v>0</v>
      </c>
      <c r="L85" s="229">
        <v>0</v>
      </c>
      <c r="M85" s="229">
        <v>0</v>
      </c>
      <c r="N85" s="229">
        <v>0</v>
      </c>
      <c r="O85" s="229">
        <v>0</v>
      </c>
      <c r="P85" s="229">
        <v>0</v>
      </c>
      <c r="Q85" s="229">
        <v>0</v>
      </c>
      <c r="R85" s="229">
        <v>0</v>
      </c>
      <c r="S85" s="229">
        <v>0</v>
      </c>
      <c r="T85" s="229">
        <v>0</v>
      </c>
      <c r="U85" s="229">
        <v>0</v>
      </c>
      <c r="V85" s="229">
        <v>0</v>
      </c>
      <c r="W85" s="229">
        <v>0</v>
      </c>
      <c r="X85" s="229">
        <v>0</v>
      </c>
      <c r="Y85" s="229">
        <v>0</v>
      </c>
      <c r="DA85" s="73" t="s">
        <v>240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</v>
      </c>
      <c r="W86" s="229">
        <v>0</v>
      </c>
      <c r="X86" s="229">
        <v>0</v>
      </c>
      <c r="Y86" s="229">
        <v>0</v>
      </c>
      <c r="DA86" s="73" t="s">
        <v>241</v>
      </c>
    </row>
    <row r="87" spans="1:105" ht="12" customHeight="1" x14ac:dyDescent="0.25">
      <c r="A87" s="64" t="s">
        <v>31</v>
      </c>
      <c r="B87" s="229">
        <v>0.73081954215087297</v>
      </c>
      <c r="C87" s="229">
        <v>0.60348910940851663</v>
      </c>
      <c r="D87" s="229">
        <v>0</v>
      </c>
      <c r="E87" s="229">
        <v>0</v>
      </c>
      <c r="F87" s="229">
        <v>0</v>
      </c>
      <c r="G87" s="229">
        <v>0</v>
      </c>
      <c r="H87" s="229">
        <v>0</v>
      </c>
      <c r="I87" s="229">
        <v>0</v>
      </c>
      <c r="J87" s="229">
        <v>0</v>
      </c>
      <c r="K87" s="229">
        <v>0</v>
      </c>
      <c r="L87" s="229">
        <v>0</v>
      </c>
      <c r="M87" s="229">
        <v>0</v>
      </c>
      <c r="N87" s="229">
        <v>0</v>
      </c>
      <c r="O87" s="229">
        <v>0</v>
      </c>
      <c r="P87" s="229">
        <v>0</v>
      </c>
      <c r="Q87" s="229">
        <v>0</v>
      </c>
      <c r="R87" s="229">
        <v>0</v>
      </c>
      <c r="S87" s="229">
        <v>0</v>
      </c>
      <c r="T87" s="229">
        <v>0</v>
      </c>
      <c r="U87" s="229">
        <v>0</v>
      </c>
      <c r="V87" s="229">
        <v>0</v>
      </c>
      <c r="W87" s="229">
        <v>0</v>
      </c>
      <c r="X87" s="229">
        <v>0</v>
      </c>
      <c r="Y87" s="229">
        <v>0</v>
      </c>
      <c r="DA87" s="73" t="s">
        <v>242</v>
      </c>
    </row>
    <row r="88" spans="1:105" ht="12" customHeight="1" x14ac:dyDescent="0.25">
      <c r="A88" s="64" t="s">
        <v>159</v>
      </c>
      <c r="B88" s="229">
        <v>0.13357382094046191</v>
      </c>
      <c r="C88" s="229">
        <v>0.11014959598302609</v>
      </c>
      <c r="D88" s="229">
        <v>0</v>
      </c>
      <c r="E88" s="229">
        <v>0</v>
      </c>
      <c r="F88" s="229">
        <v>0</v>
      </c>
      <c r="G88" s="229">
        <v>0</v>
      </c>
      <c r="H88" s="229">
        <v>0</v>
      </c>
      <c r="I88" s="229">
        <v>0</v>
      </c>
      <c r="J88" s="229">
        <v>0</v>
      </c>
      <c r="K88" s="229">
        <v>0</v>
      </c>
      <c r="L88" s="229">
        <v>0</v>
      </c>
      <c r="M88" s="229">
        <v>0</v>
      </c>
      <c r="N88" s="229">
        <v>0</v>
      </c>
      <c r="O88" s="229">
        <v>0</v>
      </c>
      <c r="P88" s="229">
        <v>0</v>
      </c>
      <c r="Q88" s="229">
        <v>0</v>
      </c>
      <c r="R88" s="229">
        <v>0</v>
      </c>
      <c r="S88" s="229">
        <v>0</v>
      </c>
      <c r="T88" s="229">
        <v>0</v>
      </c>
      <c r="U88" s="229">
        <v>0</v>
      </c>
      <c r="V88" s="229">
        <v>0</v>
      </c>
      <c r="W88" s="229">
        <v>0</v>
      </c>
      <c r="X88" s="229">
        <v>0</v>
      </c>
      <c r="Y88" s="229">
        <v>0</v>
      </c>
      <c r="DA88" s="73" t="s">
        <v>243</v>
      </c>
    </row>
    <row r="89" spans="1:105" ht="12" customHeight="1" x14ac:dyDescent="0.25">
      <c r="A89" s="64" t="s">
        <v>32</v>
      </c>
      <c r="B89" s="229">
        <v>0</v>
      </c>
      <c r="C89" s="229">
        <v>0</v>
      </c>
      <c r="D89" s="229">
        <v>0</v>
      </c>
      <c r="E89" s="229">
        <v>0</v>
      </c>
      <c r="F89" s="229">
        <v>0</v>
      </c>
      <c r="G89" s="229">
        <v>0</v>
      </c>
      <c r="H89" s="229">
        <v>0</v>
      </c>
      <c r="I89" s="229">
        <v>0</v>
      </c>
      <c r="J89" s="229">
        <v>0</v>
      </c>
      <c r="K89" s="229">
        <v>0</v>
      </c>
      <c r="L89" s="229">
        <v>0</v>
      </c>
      <c r="M89" s="229">
        <v>0</v>
      </c>
      <c r="N89" s="229">
        <v>0</v>
      </c>
      <c r="O89" s="229">
        <v>0</v>
      </c>
      <c r="P89" s="229">
        <v>0</v>
      </c>
      <c r="Q89" s="229">
        <v>0</v>
      </c>
      <c r="R89" s="229">
        <v>0</v>
      </c>
      <c r="S89" s="229">
        <v>0</v>
      </c>
      <c r="T89" s="229">
        <v>0</v>
      </c>
      <c r="U89" s="229">
        <v>0</v>
      </c>
      <c r="V89" s="229">
        <v>0</v>
      </c>
      <c r="W89" s="229">
        <v>0</v>
      </c>
      <c r="X89" s="229">
        <v>0</v>
      </c>
      <c r="Y89" s="229">
        <v>0</v>
      </c>
      <c r="DA89" s="73" t="s">
        <v>244</v>
      </c>
    </row>
    <row r="90" spans="1:105" ht="12" customHeight="1" x14ac:dyDescent="0.25">
      <c r="A90" s="64" t="s">
        <v>33</v>
      </c>
      <c r="B90" s="229">
        <v>0</v>
      </c>
      <c r="C90" s="229">
        <v>0</v>
      </c>
      <c r="D90" s="229">
        <v>0</v>
      </c>
      <c r="E90" s="229">
        <v>0</v>
      </c>
      <c r="F90" s="229">
        <v>0</v>
      </c>
      <c r="G90" s="229">
        <v>0</v>
      </c>
      <c r="H90" s="229">
        <v>0</v>
      </c>
      <c r="I90" s="229">
        <v>0</v>
      </c>
      <c r="J90" s="229">
        <v>0</v>
      </c>
      <c r="K90" s="229">
        <v>0</v>
      </c>
      <c r="L90" s="229">
        <v>0</v>
      </c>
      <c r="M90" s="229">
        <v>0</v>
      </c>
      <c r="N90" s="229">
        <v>0</v>
      </c>
      <c r="O90" s="229">
        <v>0</v>
      </c>
      <c r="P90" s="229">
        <v>0</v>
      </c>
      <c r="Q90" s="229">
        <v>0</v>
      </c>
      <c r="R90" s="229">
        <v>0</v>
      </c>
      <c r="S90" s="229">
        <v>0</v>
      </c>
      <c r="T90" s="229">
        <v>0</v>
      </c>
      <c r="U90" s="229">
        <v>0</v>
      </c>
      <c r="V90" s="229">
        <v>0</v>
      </c>
      <c r="W90" s="229">
        <v>0</v>
      </c>
      <c r="X90" s="229">
        <v>0</v>
      </c>
      <c r="Y90" s="229">
        <v>0</v>
      </c>
      <c r="DA90" s="73" t="s">
        <v>245</v>
      </c>
    </row>
    <row r="91" spans="1:105" ht="12" customHeight="1" x14ac:dyDescent="0.25">
      <c r="A91" s="64" t="s">
        <v>35</v>
      </c>
      <c r="B91" s="229">
        <v>0.79054132087796936</v>
      </c>
      <c r="C91" s="229">
        <v>0.23731760997644169</v>
      </c>
      <c r="D91" s="229">
        <v>0</v>
      </c>
      <c r="E91" s="229">
        <v>0</v>
      </c>
      <c r="F91" s="229">
        <v>0</v>
      </c>
      <c r="G91" s="229">
        <v>0</v>
      </c>
      <c r="H91" s="229">
        <v>0</v>
      </c>
      <c r="I91" s="229">
        <v>0</v>
      </c>
      <c r="J91" s="229">
        <v>0</v>
      </c>
      <c r="K91" s="229">
        <v>0</v>
      </c>
      <c r="L91" s="229">
        <v>0</v>
      </c>
      <c r="M91" s="229">
        <v>0</v>
      </c>
      <c r="N91" s="229">
        <v>0</v>
      </c>
      <c r="O91" s="229">
        <v>0</v>
      </c>
      <c r="P91" s="229">
        <v>0</v>
      </c>
      <c r="Q91" s="229">
        <v>0</v>
      </c>
      <c r="R91" s="229">
        <v>0</v>
      </c>
      <c r="S91" s="229">
        <v>0</v>
      </c>
      <c r="T91" s="229">
        <v>0</v>
      </c>
      <c r="U91" s="229">
        <v>0</v>
      </c>
      <c r="V91" s="229">
        <v>0</v>
      </c>
      <c r="W91" s="229">
        <v>0</v>
      </c>
      <c r="X91" s="229">
        <v>0</v>
      </c>
      <c r="Y91" s="229">
        <v>0</v>
      </c>
      <c r="DA91" s="73" t="s">
        <v>246</v>
      </c>
    </row>
    <row r="92" spans="1:105" ht="12" customHeight="1" x14ac:dyDescent="0.25">
      <c r="A92" s="64" t="s">
        <v>36</v>
      </c>
      <c r="B92" s="229">
        <v>0</v>
      </c>
      <c r="C92" s="229">
        <v>0</v>
      </c>
      <c r="D92" s="229">
        <v>0</v>
      </c>
      <c r="E92" s="229">
        <v>0</v>
      </c>
      <c r="F92" s="229">
        <v>0</v>
      </c>
      <c r="G92" s="229">
        <v>0</v>
      </c>
      <c r="H92" s="229">
        <v>0</v>
      </c>
      <c r="I92" s="229">
        <v>0</v>
      </c>
      <c r="J92" s="229">
        <v>0</v>
      </c>
      <c r="K92" s="229">
        <v>0</v>
      </c>
      <c r="L92" s="229">
        <v>0</v>
      </c>
      <c r="M92" s="229">
        <v>0</v>
      </c>
      <c r="N92" s="229">
        <v>0</v>
      </c>
      <c r="O92" s="229">
        <v>0</v>
      </c>
      <c r="P92" s="229">
        <v>0</v>
      </c>
      <c r="Q92" s="229">
        <v>0</v>
      </c>
      <c r="R92" s="229">
        <v>0</v>
      </c>
      <c r="S92" s="229">
        <v>0</v>
      </c>
      <c r="T92" s="229">
        <v>0</v>
      </c>
      <c r="U92" s="229">
        <v>0</v>
      </c>
      <c r="V92" s="229">
        <v>0</v>
      </c>
      <c r="W92" s="229">
        <v>0</v>
      </c>
      <c r="X92" s="229">
        <v>0</v>
      </c>
      <c r="Y92" s="229">
        <v>0</v>
      </c>
      <c r="DA92" s="73" t="s">
        <v>247</v>
      </c>
    </row>
    <row r="93" spans="1:105" ht="12" customHeight="1" x14ac:dyDescent="0.25">
      <c r="A93" s="64" t="s">
        <v>38</v>
      </c>
      <c r="B93" s="229">
        <v>0</v>
      </c>
      <c r="C93" s="229">
        <v>0</v>
      </c>
      <c r="D93" s="229">
        <v>0</v>
      </c>
      <c r="E93" s="229">
        <v>0</v>
      </c>
      <c r="F93" s="229">
        <v>0</v>
      </c>
      <c r="G93" s="229">
        <v>0</v>
      </c>
      <c r="H93" s="229">
        <v>0</v>
      </c>
      <c r="I93" s="229">
        <v>0</v>
      </c>
      <c r="J93" s="229">
        <v>0</v>
      </c>
      <c r="K93" s="229">
        <v>0</v>
      </c>
      <c r="L93" s="229">
        <v>0</v>
      </c>
      <c r="M93" s="229">
        <v>0</v>
      </c>
      <c r="N93" s="229">
        <v>0</v>
      </c>
      <c r="O93" s="229">
        <v>0</v>
      </c>
      <c r="P93" s="229">
        <v>0</v>
      </c>
      <c r="Q93" s="229">
        <v>0</v>
      </c>
      <c r="R93" s="229">
        <v>0</v>
      </c>
      <c r="S93" s="229">
        <v>0</v>
      </c>
      <c r="T93" s="229">
        <v>0</v>
      </c>
      <c r="U93" s="229">
        <v>0</v>
      </c>
      <c r="V93" s="229">
        <v>0</v>
      </c>
      <c r="W93" s="229">
        <v>0</v>
      </c>
      <c r="X93" s="229">
        <v>0</v>
      </c>
      <c r="Y93" s="229">
        <v>0</v>
      </c>
      <c r="DA93" s="73" t="s">
        <v>248</v>
      </c>
    </row>
    <row r="94" spans="1:105" ht="12" customHeight="1" x14ac:dyDescent="0.25">
      <c r="A94" s="64" t="s">
        <v>39</v>
      </c>
      <c r="B94" s="229">
        <v>0</v>
      </c>
      <c r="C94" s="229">
        <v>0</v>
      </c>
      <c r="D94" s="229">
        <v>0</v>
      </c>
      <c r="E94" s="229">
        <v>0</v>
      </c>
      <c r="F94" s="229">
        <v>0</v>
      </c>
      <c r="G94" s="229">
        <v>0</v>
      </c>
      <c r="H94" s="229">
        <v>0</v>
      </c>
      <c r="I94" s="229">
        <v>0</v>
      </c>
      <c r="J94" s="229">
        <v>0</v>
      </c>
      <c r="K94" s="229">
        <v>0</v>
      </c>
      <c r="L94" s="229">
        <v>0</v>
      </c>
      <c r="M94" s="229">
        <v>0</v>
      </c>
      <c r="N94" s="229">
        <v>0</v>
      </c>
      <c r="O94" s="229">
        <v>0</v>
      </c>
      <c r="P94" s="229">
        <v>0</v>
      </c>
      <c r="Q94" s="229">
        <v>0</v>
      </c>
      <c r="R94" s="229">
        <v>0</v>
      </c>
      <c r="S94" s="229">
        <v>0</v>
      </c>
      <c r="T94" s="229">
        <v>0</v>
      </c>
      <c r="U94" s="229">
        <v>0</v>
      </c>
      <c r="V94" s="229">
        <v>0</v>
      </c>
      <c r="W94" s="229">
        <v>0</v>
      </c>
      <c r="X94" s="229">
        <v>0</v>
      </c>
      <c r="Y94" s="229">
        <v>0</v>
      </c>
      <c r="DA94" s="73" t="s">
        <v>249</v>
      </c>
    </row>
    <row r="95" spans="1:105" ht="12" customHeight="1" x14ac:dyDescent="0.25">
      <c r="A95" s="61" t="s">
        <v>207</v>
      </c>
      <c r="B95" s="263">
        <v>1.812951763893891</v>
      </c>
      <c r="C95" s="263">
        <v>0.6808996424954058</v>
      </c>
      <c r="D95" s="263">
        <v>0</v>
      </c>
      <c r="E95" s="263">
        <v>0</v>
      </c>
      <c r="F95" s="263">
        <v>0</v>
      </c>
      <c r="G95" s="263">
        <v>0</v>
      </c>
      <c r="H95" s="263">
        <v>0</v>
      </c>
      <c r="I95" s="263">
        <v>0</v>
      </c>
      <c r="J95" s="263">
        <v>0</v>
      </c>
      <c r="K95" s="263">
        <v>0</v>
      </c>
      <c r="L95" s="263">
        <v>0</v>
      </c>
      <c r="M95" s="263">
        <v>0</v>
      </c>
      <c r="N95" s="263">
        <v>0</v>
      </c>
      <c r="O95" s="263">
        <v>0</v>
      </c>
      <c r="P95" s="263">
        <v>0</v>
      </c>
      <c r="Q95" s="263">
        <v>0</v>
      </c>
      <c r="R95" s="263">
        <v>0</v>
      </c>
      <c r="S95" s="263">
        <v>0</v>
      </c>
      <c r="T95" s="263">
        <v>0</v>
      </c>
      <c r="U95" s="263">
        <v>0</v>
      </c>
      <c r="V95" s="263">
        <v>0</v>
      </c>
      <c r="W95" s="263">
        <v>0</v>
      </c>
      <c r="X95" s="263">
        <v>0</v>
      </c>
      <c r="Y95" s="263">
        <v>0</v>
      </c>
      <c r="DA95" s="74" t="s">
        <v>250</v>
      </c>
    </row>
    <row r="96" spans="1:105" ht="12" hidden="1" customHeight="1" x14ac:dyDescent="0.25"/>
    <row r="98" spans="1:105" ht="15" customHeight="1" x14ac:dyDescent="0.25">
      <c r="A98" s="32" t="s">
        <v>251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2">SUM(B$101:B$105,B$109:B$110,B$112:B$114,B$107,B$106)</f>
        <v>0</v>
      </c>
      <c r="C100" s="232">
        <f t="shared" si="2"/>
        <v>0</v>
      </c>
      <c r="D100" s="232">
        <f t="shared" si="2"/>
        <v>0</v>
      </c>
      <c r="E100" s="232">
        <f t="shared" si="2"/>
        <v>0</v>
      </c>
      <c r="F100" s="232">
        <f t="shared" si="2"/>
        <v>0</v>
      </c>
      <c r="G100" s="232">
        <f t="shared" si="2"/>
        <v>0</v>
      </c>
      <c r="H100" s="232">
        <f t="shared" si="2"/>
        <v>0</v>
      </c>
      <c r="I100" s="232">
        <f t="shared" si="2"/>
        <v>0</v>
      </c>
      <c r="J100" s="232">
        <f t="shared" si="2"/>
        <v>0</v>
      </c>
      <c r="K100" s="232">
        <f t="shared" si="2"/>
        <v>0</v>
      </c>
      <c r="L100" s="232">
        <f t="shared" si="2"/>
        <v>0</v>
      </c>
      <c r="M100" s="232">
        <f t="shared" si="2"/>
        <v>0</v>
      </c>
      <c r="N100" s="232">
        <f t="shared" si="2"/>
        <v>0</v>
      </c>
      <c r="O100" s="232">
        <f t="shared" si="2"/>
        <v>0</v>
      </c>
      <c r="P100" s="232">
        <f t="shared" si="2"/>
        <v>0</v>
      </c>
      <c r="Q100" s="232">
        <f t="shared" si="2"/>
        <v>0</v>
      </c>
      <c r="R100" s="232">
        <f t="shared" si="2"/>
        <v>0</v>
      </c>
      <c r="S100" s="232">
        <f t="shared" si="2"/>
        <v>0</v>
      </c>
      <c r="T100" s="232">
        <f t="shared" si="2"/>
        <v>0</v>
      </c>
      <c r="U100" s="232">
        <f t="shared" si="2"/>
        <v>0</v>
      </c>
      <c r="V100" s="232">
        <f t="shared" si="2"/>
        <v>0</v>
      </c>
      <c r="W100" s="232">
        <f t="shared" si="2"/>
        <v>0</v>
      </c>
      <c r="X100" s="232">
        <f t="shared" si="2"/>
        <v>0</v>
      </c>
      <c r="Y100" s="232">
        <f t="shared" si="2"/>
        <v>0</v>
      </c>
      <c r="DA100" s="95"/>
    </row>
    <row r="101" spans="1:105" ht="12" customHeight="1" x14ac:dyDescent="0.25">
      <c r="A101" s="55" t="s">
        <v>91</v>
      </c>
      <c r="B101" s="266">
        <f t="shared" ref="B101:Y101" si="3">IF(B$6=0,0,B$6/B$5)</f>
        <v>0</v>
      </c>
      <c r="C101" s="266">
        <f t="shared" si="3"/>
        <v>0</v>
      </c>
      <c r="D101" s="266">
        <f t="shared" si="3"/>
        <v>0</v>
      </c>
      <c r="E101" s="266">
        <f t="shared" si="3"/>
        <v>0</v>
      </c>
      <c r="F101" s="266">
        <f t="shared" si="3"/>
        <v>0</v>
      </c>
      <c r="G101" s="266">
        <f t="shared" si="3"/>
        <v>0</v>
      </c>
      <c r="H101" s="266">
        <f t="shared" si="3"/>
        <v>0</v>
      </c>
      <c r="I101" s="266">
        <f t="shared" si="3"/>
        <v>0</v>
      </c>
      <c r="J101" s="266">
        <f t="shared" si="3"/>
        <v>0</v>
      </c>
      <c r="K101" s="266">
        <f t="shared" si="3"/>
        <v>0</v>
      </c>
      <c r="L101" s="266">
        <f t="shared" si="3"/>
        <v>0</v>
      </c>
      <c r="M101" s="266">
        <f t="shared" si="3"/>
        <v>0</v>
      </c>
      <c r="N101" s="266">
        <f t="shared" si="3"/>
        <v>0</v>
      </c>
      <c r="O101" s="266">
        <f t="shared" si="3"/>
        <v>0</v>
      </c>
      <c r="P101" s="266">
        <f t="shared" si="3"/>
        <v>0</v>
      </c>
      <c r="Q101" s="266">
        <f t="shared" si="3"/>
        <v>0</v>
      </c>
      <c r="R101" s="266">
        <f t="shared" si="3"/>
        <v>0</v>
      </c>
      <c r="S101" s="266">
        <f t="shared" si="3"/>
        <v>0</v>
      </c>
      <c r="T101" s="266">
        <f t="shared" si="3"/>
        <v>0</v>
      </c>
      <c r="U101" s="266">
        <f t="shared" si="3"/>
        <v>0</v>
      </c>
      <c r="V101" s="266">
        <f t="shared" si="3"/>
        <v>0</v>
      </c>
      <c r="W101" s="266">
        <f t="shared" si="3"/>
        <v>0</v>
      </c>
      <c r="X101" s="266">
        <f t="shared" si="3"/>
        <v>0</v>
      </c>
      <c r="Y101" s="266">
        <f t="shared" si="3"/>
        <v>0</v>
      </c>
      <c r="DA101" s="76"/>
    </row>
    <row r="102" spans="1:105" ht="12" customHeight="1" x14ac:dyDescent="0.25">
      <c r="A102" s="173" t="s">
        <v>92</v>
      </c>
      <c r="B102" s="267">
        <f t="shared" ref="B102:Y102" si="4">IF(B$7=0,0,B$7/B$5)</f>
        <v>0</v>
      </c>
      <c r="C102" s="267">
        <f t="shared" si="4"/>
        <v>0</v>
      </c>
      <c r="D102" s="267">
        <f t="shared" si="4"/>
        <v>0</v>
      </c>
      <c r="E102" s="267">
        <f t="shared" si="4"/>
        <v>0</v>
      </c>
      <c r="F102" s="267">
        <f t="shared" si="4"/>
        <v>0</v>
      </c>
      <c r="G102" s="267">
        <f t="shared" si="4"/>
        <v>0</v>
      </c>
      <c r="H102" s="267">
        <f t="shared" si="4"/>
        <v>0</v>
      </c>
      <c r="I102" s="267">
        <f t="shared" si="4"/>
        <v>0</v>
      </c>
      <c r="J102" s="267">
        <f t="shared" si="4"/>
        <v>0</v>
      </c>
      <c r="K102" s="267">
        <f t="shared" si="4"/>
        <v>0</v>
      </c>
      <c r="L102" s="267">
        <f t="shared" si="4"/>
        <v>0</v>
      </c>
      <c r="M102" s="267">
        <f t="shared" si="4"/>
        <v>0</v>
      </c>
      <c r="N102" s="267">
        <f t="shared" si="4"/>
        <v>0</v>
      </c>
      <c r="O102" s="267">
        <f t="shared" si="4"/>
        <v>0</v>
      </c>
      <c r="P102" s="267">
        <f t="shared" si="4"/>
        <v>0</v>
      </c>
      <c r="Q102" s="267">
        <f t="shared" si="4"/>
        <v>0</v>
      </c>
      <c r="R102" s="267">
        <f t="shared" si="4"/>
        <v>0</v>
      </c>
      <c r="S102" s="267">
        <f t="shared" si="4"/>
        <v>0</v>
      </c>
      <c r="T102" s="267">
        <f t="shared" si="4"/>
        <v>0</v>
      </c>
      <c r="U102" s="267">
        <f t="shared" si="4"/>
        <v>0</v>
      </c>
      <c r="V102" s="267">
        <f t="shared" si="4"/>
        <v>0</v>
      </c>
      <c r="W102" s="267">
        <f t="shared" si="4"/>
        <v>0</v>
      </c>
      <c r="X102" s="267">
        <f t="shared" si="4"/>
        <v>0</v>
      </c>
      <c r="Y102" s="267">
        <f t="shared" si="4"/>
        <v>0</v>
      </c>
      <c r="DA102" s="77"/>
    </row>
    <row r="103" spans="1:105" ht="12" customHeight="1" x14ac:dyDescent="0.25">
      <c r="A103" s="173" t="s">
        <v>93</v>
      </c>
      <c r="B103" s="267">
        <f t="shared" ref="B103:Y103" si="5">IF(B$8=0,0,B$8/B$5)</f>
        <v>0</v>
      </c>
      <c r="C103" s="267">
        <f t="shared" si="5"/>
        <v>0</v>
      </c>
      <c r="D103" s="267">
        <f t="shared" si="5"/>
        <v>0</v>
      </c>
      <c r="E103" s="267">
        <f t="shared" si="5"/>
        <v>0</v>
      </c>
      <c r="F103" s="267">
        <f t="shared" si="5"/>
        <v>0</v>
      </c>
      <c r="G103" s="267">
        <f t="shared" si="5"/>
        <v>0</v>
      </c>
      <c r="H103" s="267">
        <f t="shared" si="5"/>
        <v>0</v>
      </c>
      <c r="I103" s="267">
        <f t="shared" si="5"/>
        <v>0</v>
      </c>
      <c r="J103" s="267">
        <f t="shared" si="5"/>
        <v>0</v>
      </c>
      <c r="K103" s="267">
        <f t="shared" si="5"/>
        <v>0</v>
      </c>
      <c r="L103" s="267">
        <f t="shared" si="5"/>
        <v>0</v>
      </c>
      <c r="M103" s="267">
        <f t="shared" si="5"/>
        <v>0</v>
      </c>
      <c r="N103" s="267">
        <f t="shared" si="5"/>
        <v>0</v>
      </c>
      <c r="O103" s="267">
        <f t="shared" si="5"/>
        <v>0</v>
      </c>
      <c r="P103" s="267">
        <f t="shared" si="5"/>
        <v>0</v>
      </c>
      <c r="Q103" s="267">
        <f t="shared" si="5"/>
        <v>0</v>
      </c>
      <c r="R103" s="267">
        <f t="shared" si="5"/>
        <v>0</v>
      </c>
      <c r="S103" s="267">
        <f t="shared" si="5"/>
        <v>0</v>
      </c>
      <c r="T103" s="267">
        <f t="shared" si="5"/>
        <v>0</v>
      </c>
      <c r="U103" s="267">
        <f t="shared" si="5"/>
        <v>0</v>
      </c>
      <c r="V103" s="267">
        <f t="shared" si="5"/>
        <v>0</v>
      </c>
      <c r="W103" s="267">
        <f t="shared" si="5"/>
        <v>0</v>
      </c>
      <c r="X103" s="267">
        <f t="shared" si="5"/>
        <v>0</v>
      </c>
      <c r="Y103" s="267">
        <f t="shared" si="5"/>
        <v>0</v>
      </c>
      <c r="DA103" s="77"/>
    </row>
    <row r="104" spans="1:105" ht="12" customHeight="1" x14ac:dyDescent="0.25">
      <c r="A104" s="173" t="s">
        <v>94</v>
      </c>
      <c r="B104" s="267">
        <f t="shared" ref="B104:Y104" si="6">IF(B$9=0,0,B$9/B$5)</f>
        <v>0</v>
      </c>
      <c r="C104" s="267">
        <f t="shared" si="6"/>
        <v>0</v>
      </c>
      <c r="D104" s="267">
        <f t="shared" si="6"/>
        <v>0</v>
      </c>
      <c r="E104" s="267">
        <f t="shared" si="6"/>
        <v>0</v>
      </c>
      <c r="F104" s="267">
        <f t="shared" si="6"/>
        <v>0</v>
      </c>
      <c r="G104" s="267">
        <f t="shared" si="6"/>
        <v>0</v>
      </c>
      <c r="H104" s="267">
        <f t="shared" si="6"/>
        <v>0</v>
      </c>
      <c r="I104" s="267">
        <f t="shared" si="6"/>
        <v>0</v>
      </c>
      <c r="J104" s="267">
        <f t="shared" si="6"/>
        <v>0</v>
      </c>
      <c r="K104" s="267">
        <f t="shared" si="6"/>
        <v>0</v>
      </c>
      <c r="L104" s="267">
        <f t="shared" si="6"/>
        <v>0</v>
      </c>
      <c r="M104" s="267">
        <f t="shared" si="6"/>
        <v>0</v>
      </c>
      <c r="N104" s="267">
        <f t="shared" si="6"/>
        <v>0</v>
      </c>
      <c r="O104" s="267">
        <f t="shared" si="6"/>
        <v>0</v>
      </c>
      <c r="P104" s="267">
        <f t="shared" si="6"/>
        <v>0</v>
      </c>
      <c r="Q104" s="267">
        <f t="shared" si="6"/>
        <v>0</v>
      </c>
      <c r="R104" s="267">
        <f t="shared" si="6"/>
        <v>0</v>
      </c>
      <c r="S104" s="267">
        <f t="shared" si="6"/>
        <v>0</v>
      </c>
      <c r="T104" s="267">
        <f t="shared" si="6"/>
        <v>0</v>
      </c>
      <c r="U104" s="267">
        <f t="shared" si="6"/>
        <v>0</v>
      </c>
      <c r="V104" s="267">
        <f t="shared" si="6"/>
        <v>0</v>
      </c>
      <c r="W104" s="267">
        <f t="shared" si="6"/>
        <v>0</v>
      </c>
      <c r="X104" s="267">
        <f t="shared" si="6"/>
        <v>0</v>
      </c>
      <c r="Y104" s="267">
        <f t="shared" si="6"/>
        <v>0</v>
      </c>
      <c r="DA104" s="77"/>
    </row>
    <row r="105" spans="1:105" ht="12" customHeight="1" x14ac:dyDescent="0.25">
      <c r="A105" s="56" t="s">
        <v>95</v>
      </c>
      <c r="B105" s="268">
        <f t="shared" ref="B105:Y105" si="7">IF(B$10=0,0,B$10/B$5)</f>
        <v>0</v>
      </c>
      <c r="C105" s="268">
        <f t="shared" si="7"/>
        <v>0</v>
      </c>
      <c r="D105" s="268">
        <f t="shared" si="7"/>
        <v>0</v>
      </c>
      <c r="E105" s="268">
        <f t="shared" si="7"/>
        <v>0</v>
      </c>
      <c r="F105" s="268">
        <f t="shared" si="7"/>
        <v>0</v>
      </c>
      <c r="G105" s="268">
        <f t="shared" si="7"/>
        <v>0</v>
      </c>
      <c r="H105" s="268">
        <f t="shared" si="7"/>
        <v>0</v>
      </c>
      <c r="I105" s="268">
        <f t="shared" si="7"/>
        <v>0</v>
      </c>
      <c r="J105" s="268">
        <f t="shared" si="7"/>
        <v>0</v>
      </c>
      <c r="K105" s="268">
        <f t="shared" si="7"/>
        <v>0</v>
      </c>
      <c r="L105" s="268">
        <f t="shared" si="7"/>
        <v>0</v>
      </c>
      <c r="M105" s="268">
        <f t="shared" si="7"/>
        <v>0</v>
      </c>
      <c r="N105" s="268">
        <f t="shared" si="7"/>
        <v>0</v>
      </c>
      <c r="O105" s="268">
        <f t="shared" si="7"/>
        <v>0</v>
      </c>
      <c r="P105" s="268">
        <f t="shared" si="7"/>
        <v>0</v>
      </c>
      <c r="Q105" s="268">
        <f t="shared" si="7"/>
        <v>0</v>
      </c>
      <c r="R105" s="268">
        <f t="shared" si="7"/>
        <v>0</v>
      </c>
      <c r="S105" s="268">
        <f t="shared" si="7"/>
        <v>0</v>
      </c>
      <c r="T105" s="268">
        <f t="shared" si="7"/>
        <v>0</v>
      </c>
      <c r="U105" s="268">
        <f t="shared" si="7"/>
        <v>0</v>
      </c>
      <c r="V105" s="268">
        <f t="shared" si="7"/>
        <v>0</v>
      </c>
      <c r="W105" s="268">
        <f t="shared" si="7"/>
        <v>0</v>
      </c>
      <c r="X105" s="268">
        <f t="shared" si="7"/>
        <v>0</v>
      </c>
      <c r="Y105" s="268">
        <f t="shared" si="7"/>
        <v>0</v>
      </c>
      <c r="DA105" s="78"/>
    </row>
    <row r="106" spans="1:105" ht="12" customHeight="1" x14ac:dyDescent="0.25">
      <c r="A106" s="174" t="s">
        <v>165</v>
      </c>
      <c r="B106" s="269">
        <f t="shared" ref="B106:Y106" si="8">IF(B$16=0,0,B$16/B$5)</f>
        <v>0</v>
      </c>
      <c r="C106" s="269">
        <f t="shared" si="8"/>
        <v>0</v>
      </c>
      <c r="D106" s="269">
        <f t="shared" si="8"/>
        <v>0</v>
      </c>
      <c r="E106" s="269">
        <f t="shared" si="8"/>
        <v>0</v>
      </c>
      <c r="F106" s="269">
        <f t="shared" si="8"/>
        <v>0</v>
      </c>
      <c r="G106" s="269">
        <f t="shared" si="8"/>
        <v>0</v>
      </c>
      <c r="H106" s="269">
        <f t="shared" si="8"/>
        <v>0</v>
      </c>
      <c r="I106" s="269">
        <f t="shared" si="8"/>
        <v>0</v>
      </c>
      <c r="J106" s="269">
        <f t="shared" si="8"/>
        <v>0</v>
      </c>
      <c r="K106" s="269">
        <f t="shared" si="8"/>
        <v>0</v>
      </c>
      <c r="L106" s="269">
        <f t="shared" si="8"/>
        <v>0</v>
      </c>
      <c r="M106" s="269">
        <f t="shared" si="8"/>
        <v>0</v>
      </c>
      <c r="N106" s="269">
        <f t="shared" si="8"/>
        <v>0</v>
      </c>
      <c r="O106" s="269">
        <f t="shared" si="8"/>
        <v>0</v>
      </c>
      <c r="P106" s="269">
        <f t="shared" si="8"/>
        <v>0</v>
      </c>
      <c r="Q106" s="269">
        <f t="shared" si="8"/>
        <v>0</v>
      </c>
      <c r="R106" s="269">
        <f t="shared" si="8"/>
        <v>0</v>
      </c>
      <c r="S106" s="269">
        <f t="shared" si="8"/>
        <v>0</v>
      </c>
      <c r="T106" s="269">
        <f t="shared" si="8"/>
        <v>0</v>
      </c>
      <c r="U106" s="269">
        <f t="shared" si="8"/>
        <v>0</v>
      </c>
      <c r="V106" s="269">
        <f t="shared" si="8"/>
        <v>0</v>
      </c>
      <c r="W106" s="269">
        <f t="shared" si="8"/>
        <v>0</v>
      </c>
      <c r="X106" s="269">
        <f t="shared" si="8"/>
        <v>0</v>
      </c>
      <c r="Y106" s="269">
        <f t="shared" si="8"/>
        <v>0</v>
      </c>
      <c r="DA106" s="79"/>
    </row>
    <row r="107" spans="1:105" ht="12" customHeight="1" x14ac:dyDescent="0.25">
      <c r="A107" s="174" t="s">
        <v>172</v>
      </c>
      <c r="B107" s="269">
        <f t="shared" ref="B107:Y107" si="9">IF(B$22=0,0,B$22/B$5)</f>
        <v>0</v>
      </c>
      <c r="C107" s="269">
        <f t="shared" si="9"/>
        <v>0</v>
      </c>
      <c r="D107" s="269">
        <f t="shared" si="9"/>
        <v>0</v>
      </c>
      <c r="E107" s="269">
        <f t="shared" si="9"/>
        <v>0</v>
      </c>
      <c r="F107" s="269">
        <f t="shared" si="9"/>
        <v>0</v>
      </c>
      <c r="G107" s="269">
        <f t="shared" si="9"/>
        <v>0</v>
      </c>
      <c r="H107" s="269">
        <f t="shared" si="9"/>
        <v>0</v>
      </c>
      <c r="I107" s="269">
        <f t="shared" si="9"/>
        <v>0</v>
      </c>
      <c r="J107" s="269">
        <f t="shared" si="9"/>
        <v>0</v>
      </c>
      <c r="K107" s="269">
        <f t="shared" si="9"/>
        <v>0</v>
      </c>
      <c r="L107" s="269">
        <f t="shared" si="9"/>
        <v>0</v>
      </c>
      <c r="M107" s="269">
        <f t="shared" si="9"/>
        <v>0</v>
      </c>
      <c r="N107" s="269">
        <f t="shared" si="9"/>
        <v>0</v>
      </c>
      <c r="O107" s="269">
        <f t="shared" si="9"/>
        <v>0</v>
      </c>
      <c r="P107" s="269">
        <f t="shared" si="9"/>
        <v>0</v>
      </c>
      <c r="Q107" s="269">
        <f t="shared" si="9"/>
        <v>0</v>
      </c>
      <c r="R107" s="269">
        <f t="shared" si="9"/>
        <v>0</v>
      </c>
      <c r="S107" s="269">
        <f t="shared" si="9"/>
        <v>0</v>
      </c>
      <c r="T107" s="269">
        <f t="shared" si="9"/>
        <v>0</v>
      </c>
      <c r="U107" s="269">
        <f t="shared" si="9"/>
        <v>0</v>
      </c>
      <c r="V107" s="269">
        <f t="shared" si="9"/>
        <v>0</v>
      </c>
      <c r="W107" s="269">
        <f t="shared" si="9"/>
        <v>0</v>
      </c>
      <c r="X107" s="269">
        <f t="shared" si="9"/>
        <v>0</v>
      </c>
      <c r="Y107" s="269">
        <f t="shared" si="9"/>
        <v>0</v>
      </c>
      <c r="DA107" s="79"/>
    </row>
    <row r="108" spans="1:105" ht="12" customHeight="1" x14ac:dyDescent="0.25">
      <c r="A108" s="174" t="s">
        <v>179</v>
      </c>
      <c r="B108" s="269">
        <f t="shared" ref="B108:Y108" si="10">IF(B$28=0,0,B$28/B$5)</f>
        <v>0</v>
      </c>
      <c r="C108" s="269">
        <f t="shared" si="10"/>
        <v>0</v>
      </c>
      <c r="D108" s="269">
        <f t="shared" si="10"/>
        <v>0</v>
      </c>
      <c r="E108" s="269">
        <f t="shared" si="10"/>
        <v>0</v>
      </c>
      <c r="F108" s="269">
        <f t="shared" si="10"/>
        <v>0</v>
      </c>
      <c r="G108" s="269">
        <f t="shared" si="10"/>
        <v>0</v>
      </c>
      <c r="H108" s="269">
        <f t="shared" si="10"/>
        <v>0</v>
      </c>
      <c r="I108" s="269">
        <f t="shared" si="10"/>
        <v>0</v>
      </c>
      <c r="J108" s="269">
        <f t="shared" si="10"/>
        <v>0</v>
      </c>
      <c r="K108" s="269">
        <f t="shared" si="10"/>
        <v>0</v>
      </c>
      <c r="L108" s="269">
        <f t="shared" si="10"/>
        <v>0</v>
      </c>
      <c r="M108" s="269">
        <f t="shared" si="10"/>
        <v>0</v>
      </c>
      <c r="N108" s="269">
        <f t="shared" si="10"/>
        <v>0</v>
      </c>
      <c r="O108" s="269">
        <f t="shared" si="10"/>
        <v>0</v>
      </c>
      <c r="P108" s="269">
        <f t="shared" si="10"/>
        <v>0</v>
      </c>
      <c r="Q108" s="269">
        <f t="shared" si="10"/>
        <v>0</v>
      </c>
      <c r="R108" s="269">
        <f t="shared" si="10"/>
        <v>0</v>
      </c>
      <c r="S108" s="269">
        <f t="shared" si="10"/>
        <v>0</v>
      </c>
      <c r="T108" s="269">
        <f t="shared" si="10"/>
        <v>0</v>
      </c>
      <c r="U108" s="269">
        <f t="shared" si="10"/>
        <v>0</v>
      </c>
      <c r="V108" s="269">
        <f t="shared" si="10"/>
        <v>0</v>
      </c>
      <c r="W108" s="269">
        <f t="shared" si="10"/>
        <v>0</v>
      </c>
      <c r="X108" s="269">
        <f t="shared" si="10"/>
        <v>0</v>
      </c>
      <c r="Y108" s="269">
        <f t="shared" si="10"/>
        <v>0</v>
      </c>
      <c r="DA108" s="79"/>
    </row>
    <row r="109" spans="1:105" ht="12" customHeight="1" x14ac:dyDescent="0.25">
      <c r="A109" s="62" t="s">
        <v>181</v>
      </c>
      <c r="B109" s="270">
        <f t="shared" ref="B109:Y109" si="11">IF(B$29=0,0,B$29/B$5)</f>
        <v>0</v>
      </c>
      <c r="C109" s="270">
        <f t="shared" si="11"/>
        <v>0</v>
      </c>
      <c r="D109" s="270">
        <f t="shared" si="11"/>
        <v>0</v>
      </c>
      <c r="E109" s="270">
        <f t="shared" si="11"/>
        <v>0</v>
      </c>
      <c r="F109" s="270">
        <f t="shared" si="11"/>
        <v>0</v>
      </c>
      <c r="G109" s="270">
        <f t="shared" si="11"/>
        <v>0</v>
      </c>
      <c r="H109" s="270">
        <f t="shared" si="11"/>
        <v>0</v>
      </c>
      <c r="I109" s="270">
        <f t="shared" si="11"/>
        <v>0</v>
      </c>
      <c r="J109" s="270">
        <f t="shared" si="11"/>
        <v>0</v>
      </c>
      <c r="K109" s="270">
        <f t="shared" si="11"/>
        <v>0</v>
      </c>
      <c r="L109" s="270">
        <f t="shared" si="11"/>
        <v>0</v>
      </c>
      <c r="M109" s="270">
        <f t="shared" si="11"/>
        <v>0</v>
      </c>
      <c r="N109" s="270">
        <f t="shared" si="11"/>
        <v>0</v>
      </c>
      <c r="O109" s="270">
        <f t="shared" si="11"/>
        <v>0</v>
      </c>
      <c r="P109" s="270">
        <f t="shared" si="11"/>
        <v>0</v>
      </c>
      <c r="Q109" s="270">
        <f t="shared" si="11"/>
        <v>0</v>
      </c>
      <c r="R109" s="270">
        <f t="shared" si="11"/>
        <v>0</v>
      </c>
      <c r="S109" s="270">
        <f t="shared" si="11"/>
        <v>0</v>
      </c>
      <c r="T109" s="270">
        <f t="shared" si="11"/>
        <v>0</v>
      </c>
      <c r="U109" s="270">
        <f t="shared" si="11"/>
        <v>0</v>
      </c>
      <c r="V109" s="270">
        <f t="shared" si="11"/>
        <v>0</v>
      </c>
      <c r="W109" s="270">
        <f t="shared" si="11"/>
        <v>0</v>
      </c>
      <c r="X109" s="270">
        <f t="shared" si="11"/>
        <v>0</v>
      </c>
      <c r="Y109" s="270">
        <f t="shared" si="11"/>
        <v>0</v>
      </c>
      <c r="DA109" s="80"/>
    </row>
    <row r="110" spans="1:105" ht="12" customHeight="1" x14ac:dyDescent="0.25">
      <c r="A110" s="62" t="s">
        <v>187</v>
      </c>
      <c r="B110" s="270">
        <f t="shared" ref="B110:Y110" si="12">IF(B$34=0,0,B$34/B$5)</f>
        <v>0</v>
      </c>
      <c r="C110" s="270">
        <f t="shared" si="12"/>
        <v>0</v>
      </c>
      <c r="D110" s="270">
        <f t="shared" si="12"/>
        <v>0</v>
      </c>
      <c r="E110" s="270">
        <f t="shared" si="12"/>
        <v>0</v>
      </c>
      <c r="F110" s="270">
        <f t="shared" si="12"/>
        <v>0</v>
      </c>
      <c r="G110" s="270">
        <f t="shared" si="12"/>
        <v>0</v>
      </c>
      <c r="H110" s="270">
        <f t="shared" si="12"/>
        <v>0</v>
      </c>
      <c r="I110" s="270">
        <f t="shared" si="12"/>
        <v>0</v>
      </c>
      <c r="J110" s="270">
        <f t="shared" si="12"/>
        <v>0</v>
      </c>
      <c r="K110" s="270">
        <f t="shared" si="12"/>
        <v>0</v>
      </c>
      <c r="L110" s="270">
        <f t="shared" si="12"/>
        <v>0</v>
      </c>
      <c r="M110" s="270">
        <f t="shared" si="12"/>
        <v>0</v>
      </c>
      <c r="N110" s="270">
        <f t="shared" si="12"/>
        <v>0</v>
      </c>
      <c r="O110" s="270">
        <f t="shared" si="12"/>
        <v>0</v>
      </c>
      <c r="P110" s="270">
        <f t="shared" si="12"/>
        <v>0</v>
      </c>
      <c r="Q110" s="270">
        <f t="shared" si="12"/>
        <v>0</v>
      </c>
      <c r="R110" s="270">
        <f t="shared" si="12"/>
        <v>0</v>
      </c>
      <c r="S110" s="270">
        <f t="shared" si="12"/>
        <v>0</v>
      </c>
      <c r="T110" s="270">
        <f t="shared" si="12"/>
        <v>0</v>
      </c>
      <c r="U110" s="270">
        <f t="shared" si="12"/>
        <v>0</v>
      </c>
      <c r="V110" s="270">
        <f t="shared" si="12"/>
        <v>0</v>
      </c>
      <c r="W110" s="270">
        <f t="shared" si="12"/>
        <v>0</v>
      </c>
      <c r="X110" s="270">
        <f t="shared" si="12"/>
        <v>0</v>
      </c>
      <c r="Y110" s="270">
        <f t="shared" si="12"/>
        <v>0</v>
      </c>
      <c r="DA110" s="80"/>
    </row>
    <row r="111" spans="1:105" ht="12" customHeight="1" x14ac:dyDescent="0.25">
      <c r="A111" s="174" t="s">
        <v>189</v>
      </c>
      <c r="B111" s="269">
        <f t="shared" ref="B111:Y111" si="13">IF(B$35=0,0,B$35/B$5)</f>
        <v>0</v>
      </c>
      <c r="C111" s="269">
        <f t="shared" si="13"/>
        <v>0</v>
      </c>
      <c r="D111" s="269">
        <f t="shared" si="13"/>
        <v>0</v>
      </c>
      <c r="E111" s="269">
        <f t="shared" si="13"/>
        <v>0</v>
      </c>
      <c r="F111" s="269">
        <f t="shared" si="13"/>
        <v>0</v>
      </c>
      <c r="G111" s="269">
        <f t="shared" si="13"/>
        <v>0</v>
      </c>
      <c r="H111" s="269">
        <f t="shared" si="13"/>
        <v>0</v>
      </c>
      <c r="I111" s="269">
        <f t="shared" si="13"/>
        <v>0</v>
      </c>
      <c r="J111" s="269">
        <f t="shared" si="13"/>
        <v>0</v>
      </c>
      <c r="K111" s="269">
        <f t="shared" si="13"/>
        <v>0</v>
      </c>
      <c r="L111" s="269">
        <f t="shared" si="13"/>
        <v>0</v>
      </c>
      <c r="M111" s="269">
        <f t="shared" si="13"/>
        <v>0</v>
      </c>
      <c r="N111" s="269">
        <f t="shared" si="13"/>
        <v>0</v>
      </c>
      <c r="O111" s="269">
        <f t="shared" si="13"/>
        <v>0</v>
      </c>
      <c r="P111" s="269">
        <f t="shared" si="13"/>
        <v>0</v>
      </c>
      <c r="Q111" s="269">
        <f t="shared" si="13"/>
        <v>0</v>
      </c>
      <c r="R111" s="269">
        <f t="shared" si="13"/>
        <v>0</v>
      </c>
      <c r="S111" s="269">
        <f t="shared" si="13"/>
        <v>0</v>
      </c>
      <c r="T111" s="269">
        <f t="shared" si="13"/>
        <v>0</v>
      </c>
      <c r="U111" s="269">
        <f t="shared" si="13"/>
        <v>0</v>
      </c>
      <c r="V111" s="269">
        <f t="shared" si="13"/>
        <v>0</v>
      </c>
      <c r="W111" s="269">
        <f t="shared" si="13"/>
        <v>0</v>
      </c>
      <c r="X111" s="269">
        <f t="shared" si="13"/>
        <v>0</v>
      </c>
      <c r="Y111" s="269">
        <f t="shared" si="13"/>
        <v>0</v>
      </c>
      <c r="DA111" s="79"/>
    </row>
    <row r="112" spans="1:105" ht="12" customHeight="1" x14ac:dyDescent="0.25">
      <c r="A112" s="62" t="s">
        <v>190</v>
      </c>
      <c r="B112" s="270">
        <f t="shared" ref="B112:Y112" si="14">IF(B$36=0,0,B$36/B$5)</f>
        <v>0</v>
      </c>
      <c r="C112" s="270">
        <f t="shared" si="14"/>
        <v>0</v>
      </c>
      <c r="D112" s="270">
        <f t="shared" si="14"/>
        <v>0</v>
      </c>
      <c r="E112" s="270">
        <f t="shared" si="14"/>
        <v>0</v>
      </c>
      <c r="F112" s="270">
        <f t="shared" si="14"/>
        <v>0</v>
      </c>
      <c r="G112" s="270">
        <f t="shared" si="14"/>
        <v>0</v>
      </c>
      <c r="H112" s="270">
        <f t="shared" si="14"/>
        <v>0</v>
      </c>
      <c r="I112" s="270">
        <f t="shared" si="14"/>
        <v>0</v>
      </c>
      <c r="J112" s="270">
        <f t="shared" si="14"/>
        <v>0</v>
      </c>
      <c r="K112" s="270">
        <f t="shared" si="14"/>
        <v>0</v>
      </c>
      <c r="L112" s="270">
        <f t="shared" si="14"/>
        <v>0</v>
      </c>
      <c r="M112" s="270">
        <f t="shared" si="14"/>
        <v>0</v>
      </c>
      <c r="N112" s="270">
        <f t="shared" si="14"/>
        <v>0</v>
      </c>
      <c r="O112" s="270">
        <f t="shared" si="14"/>
        <v>0</v>
      </c>
      <c r="P112" s="270">
        <f t="shared" si="14"/>
        <v>0</v>
      </c>
      <c r="Q112" s="270">
        <f t="shared" si="14"/>
        <v>0</v>
      </c>
      <c r="R112" s="270">
        <f t="shared" si="14"/>
        <v>0</v>
      </c>
      <c r="S112" s="270">
        <f t="shared" si="14"/>
        <v>0</v>
      </c>
      <c r="T112" s="270">
        <f t="shared" si="14"/>
        <v>0</v>
      </c>
      <c r="U112" s="270">
        <f t="shared" si="14"/>
        <v>0</v>
      </c>
      <c r="V112" s="270">
        <f t="shared" si="14"/>
        <v>0</v>
      </c>
      <c r="W112" s="270">
        <f t="shared" si="14"/>
        <v>0</v>
      </c>
      <c r="X112" s="270">
        <f t="shared" si="14"/>
        <v>0</v>
      </c>
      <c r="Y112" s="270">
        <f t="shared" si="14"/>
        <v>0</v>
      </c>
      <c r="DA112" s="80"/>
    </row>
    <row r="113" spans="1:105" ht="12" customHeight="1" x14ac:dyDescent="0.25">
      <c r="A113" s="62" t="s">
        <v>195</v>
      </c>
      <c r="B113" s="270">
        <f t="shared" ref="B113:Y113" si="15">IF(B$40=0,0,B$40/B$5)</f>
        <v>0</v>
      </c>
      <c r="C113" s="270">
        <f t="shared" si="15"/>
        <v>0</v>
      </c>
      <c r="D113" s="270">
        <f t="shared" si="15"/>
        <v>0</v>
      </c>
      <c r="E113" s="270">
        <f t="shared" si="15"/>
        <v>0</v>
      </c>
      <c r="F113" s="270">
        <f t="shared" si="15"/>
        <v>0</v>
      </c>
      <c r="G113" s="270">
        <f t="shared" si="15"/>
        <v>0</v>
      </c>
      <c r="H113" s="270">
        <f t="shared" si="15"/>
        <v>0</v>
      </c>
      <c r="I113" s="270">
        <f t="shared" si="15"/>
        <v>0</v>
      </c>
      <c r="J113" s="270">
        <f t="shared" si="15"/>
        <v>0</v>
      </c>
      <c r="K113" s="270">
        <f t="shared" si="15"/>
        <v>0</v>
      </c>
      <c r="L113" s="270">
        <f t="shared" si="15"/>
        <v>0</v>
      </c>
      <c r="M113" s="270">
        <f t="shared" si="15"/>
        <v>0</v>
      </c>
      <c r="N113" s="270">
        <f t="shared" si="15"/>
        <v>0</v>
      </c>
      <c r="O113" s="270">
        <f t="shared" si="15"/>
        <v>0</v>
      </c>
      <c r="P113" s="270">
        <f t="shared" si="15"/>
        <v>0</v>
      </c>
      <c r="Q113" s="270">
        <f t="shared" si="15"/>
        <v>0</v>
      </c>
      <c r="R113" s="270">
        <f t="shared" si="15"/>
        <v>0</v>
      </c>
      <c r="S113" s="270">
        <f t="shared" si="15"/>
        <v>0</v>
      </c>
      <c r="T113" s="270">
        <f t="shared" si="15"/>
        <v>0</v>
      </c>
      <c r="U113" s="270">
        <f t="shared" si="15"/>
        <v>0</v>
      </c>
      <c r="V113" s="270">
        <f t="shared" si="15"/>
        <v>0</v>
      </c>
      <c r="W113" s="270">
        <f t="shared" si="15"/>
        <v>0</v>
      </c>
      <c r="X113" s="270">
        <f t="shared" si="15"/>
        <v>0</v>
      </c>
      <c r="Y113" s="270">
        <f t="shared" si="15"/>
        <v>0</v>
      </c>
      <c r="DA113" s="80"/>
    </row>
    <row r="114" spans="1:105" ht="12" customHeight="1" x14ac:dyDescent="0.25">
      <c r="A114" s="63" t="s">
        <v>207</v>
      </c>
      <c r="B114" s="271">
        <f t="shared" ref="B114:Y114" si="16">IF(B$51=0,0,B$51/B$5)</f>
        <v>0</v>
      </c>
      <c r="C114" s="271">
        <f t="shared" si="16"/>
        <v>0</v>
      </c>
      <c r="D114" s="271">
        <f t="shared" si="16"/>
        <v>0</v>
      </c>
      <c r="E114" s="271">
        <f t="shared" si="16"/>
        <v>0</v>
      </c>
      <c r="F114" s="271">
        <f t="shared" si="16"/>
        <v>0</v>
      </c>
      <c r="G114" s="271">
        <f t="shared" si="16"/>
        <v>0</v>
      </c>
      <c r="H114" s="271">
        <f t="shared" si="16"/>
        <v>0</v>
      </c>
      <c r="I114" s="271">
        <f t="shared" si="16"/>
        <v>0</v>
      </c>
      <c r="J114" s="271">
        <f t="shared" si="16"/>
        <v>0</v>
      </c>
      <c r="K114" s="271">
        <f t="shared" si="16"/>
        <v>0</v>
      </c>
      <c r="L114" s="271">
        <f t="shared" si="16"/>
        <v>0</v>
      </c>
      <c r="M114" s="271">
        <f t="shared" si="16"/>
        <v>0</v>
      </c>
      <c r="N114" s="271">
        <f t="shared" si="16"/>
        <v>0</v>
      </c>
      <c r="O114" s="271">
        <f t="shared" si="16"/>
        <v>0</v>
      </c>
      <c r="P114" s="271">
        <f t="shared" si="16"/>
        <v>0</v>
      </c>
      <c r="Q114" s="271">
        <f t="shared" si="16"/>
        <v>0</v>
      </c>
      <c r="R114" s="271">
        <f t="shared" si="16"/>
        <v>0</v>
      </c>
      <c r="S114" s="271">
        <f t="shared" si="16"/>
        <v>0</v>
      </c>
      <c r="T114" s="271">
        <f t="shared" si="16"/>
        <v>0</v>
      </c>
      <c r="U114" s="271">
        <f t="shared" si="16"/>
        <v>0</v>
      </c>
      <c r="V114" s="271">
        <f t="shared" si="16"/>
        <v>0</v>
      </c>
      <c r="W114" s="271">
        <f t="shared" si="16"/>
        <v>0</v>
      </c>
      <c r="X114" s="271">
        <f t="shared" si="16"/>
        <v>0</v>
      </c>
      <c r="Y114" s="271">
        <f t="shared" si="16"/>
        <v>0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17">SUM(B$118:B$122,B$126:B$127,B$129:B$131,B$124,B$123)</f>
        <v>1.0000000000000002</v>
      </c>
      <c r="C117" s="232">
        <f t="shared" si="17"/>
        <v>0.99999999999999978</v>
      </c>
      <c r="D117" s="232">
        <f t="shared" si="17"/>
        <v>0</v>
      </c>
      <c r="E117" s="232">
        <f t="shared" si="17"/>
        <v>0</v>
      </c>
      <c r="F117" s="232">
        <f t="shared" si="17"/>
        <v>0</v>
      </c>
      <c r="G117" s="232">
        <f t="shared" si="17"/>
        <v>0</v>
      </c>
      <c r="H117" s="232">
        <f t="shared" si="17"/>
        <v>0</v>
      </c>
      <c r="I117" s="232">
        <f t="shared" si="17"/>
        <v>0</v>
      </c>
      <c r="J117" s="232">
        <f t="shared" si="17"/>
        <v>0</v>
      </c>
      <c r="K117" s="232">
        <f t="shared" si="17"/>
        <v>0</v>
      </c>
      <c r="L117" s="232">
        <f t="shared" si="17"/>
        <v>0</v>
      </c>
      <c r="M117" s="232">
        <f t="shared" si="17"/>
        <v>0</v>
      </c>
      <c r="N117" s="232">
        <f t="shared" si="17"/>
        <v>0</v>
      </c>
      <c r="O117" s="232">
        <f t="shared" si="17"/>
        <v>0</v>
      </c>
      <c r="P117" s="232">
        <f t="shared" si="17"/>
        <v>0</v>
      </c>
      <c r="Q117" s="232">
        <f t="shared" si="17"/>
        <v>0</v>
      </c>
      <c r="R117" s="232">
        <f t="shared" si="17"/>
        <v>0</v>
      </c>
      <c r="S117" s="232">
        <f t="shared" si="17"/>
        <v>0</v>
      </c>
      <c r="T117" s="232">
        <f t="shared" si="17"/>
        <v>0</v>
      </c>
      <c r="U117" s="232">
        <f t="shared" si="17"/>
        <v>0</v>
      </c>
      <c r="V117" s="232">
        <f t="shared" si="17"/>
        <v>0</v>
      </c>
      <c r="W117" s="232">
        <f t="shared" si="17"/>
        <v>0</v>
      </c>
      <c r="X117" s="232">
        <f t="shared" si="17"/>
        <v>0</v>
      </c>
      <c r="Y117" s="232">
        <f t="shared" si="17"/>
        <v>0</v>
      </c>
      <c r="DA117" s="95"/>
    </row>
    <row r="118" spans="1:105" ht="12" customHeight="1" x14ac:dyDescent="0.25">
      <c r="A118" s="55" t="s">
        <v>91</v>
      </c>
      <c r="B118" s="266">
        <f t="shared" ref="B118:Y118" si="18">IF(B$55=0,0,B$55/B$54)</f>
        <v>2.6175991242243899E-3</v>
      </c>
      <c r="C118" s="266">
        <f t="shared" si="18"/>
        <v>2.4501937858269723E-3</v>
      </c>
      <c r="D118" s="266">
        <f t="shared" si="18"/>
        <v>0</v>
      </c>
      <c r="E118" s="266">
        <f t="shared" si="18"/>
        <v>0</v>
      </c>
      <c r="F118" s="266">
        <f t="shared" si="18"/>
        <v>0</v>
      </c>
      <c r="G118" s="266">
        <f t="shared" si="18"/>
        <v>0</v>
      </c>
      <c r="H118" s="266">
        <f t="shared" si="18"/>
        <v>0</v>
      </c>
      <c r="I118" s="266">
        <f t="shared" si="18"/>
        <v>0</v>
      </c>
      <c r="J118" s="266">
        <f t="shared" si="18"/>
        <v>0</v>
      </c>
      <c r="K118" s="266">
        <f t="shared" si="18"/>
        <v>0</v>
      </c>
      <c r="L118" s="266">
        <f t="shared" si="18"/>
        <v>0</v>
      </c>
      <c r="M118" s="266">
        <f t="shared" si="18"/>
        <v>0</v>
      </c>
      <c r="N118" s="266">
        <f t="shared" si="18"/>
        <v>0</v>
      </c>
      <c r="O118" s="266">
        <f t="shared" si="18"/>
        <v>0</v>
      </c>
      <c r="P118" s="266">
        <f t="shared" si="18"/>
        <v>0</v>
      </c>
      <c r="Q118" s="266">
        <f t="shared" si="18"/>
        <v>0</v>
      </c>
      <c r="R118" s="266">
        <f t="shared" si="18"/>
        <v>0</v>
      </c>
      <c r="S118" s="266">
        <f t="shared" si="18"/>
        <v>0</v>
      </c>
      <c r="T118" s="266">
        <f t="shared" si="18"/>
        <v>0</v>
      </c>
      <c r="U118" s="266">
        <f t="shared" si="18"/>
        <v>0</v>
      </c>
      <c r="V118" s="266">
        <f t="shared" si="18"/>
        <v>0</v>
      </c>
      <c r="W118" s="266">
        <f t="shared" si="18"/>
        <v>0</v>
      </c>
      <c r="X118" s="266">
        <f t="shared" si="18"/>
        <v>0</v>
      </c>
      <c r="Y118" s="266">
        <f t="shared" si="18"/>
        <v>0</v>
      </c>
      <c r="DA118" s="76"/>
    </row>
    <row r="119" spans="1:105" ht="12" customHeight="1" x14ac:dyDescent="0.25">
      <c r="A119" s="173" t="s">
        <v>92</v>
      </c>
      <c r="B119" s="267">
        <f t="shared" ref="B119:Y119" si="19">IF(B$56=0,0,B$56/B$54)</f>
        <v>1.9341283838490396E-3</v>
      </c>
      <c r="C119" s="267">
        <f t="shared" si="19"/>
        <v>1.8104335775642E-3</v>
      </c>
      <c r="D119" s="267">
        <f t="shared" si="19"/>
        <v>0</v>
      </c>
      <c r="E119" s="267">
        <f t="shared" si="19"/>
        <v>0</v>
      </c>
      <c r="F119" s="267">
        <f t="shared" si="19"/>
        <v>0</v>
      </c>
      <c r="G119" s="267">
        <f t="shared" si="19"/>
        <v>0</v>
      </c>
      <c r="H119" s="267">
        <f t="shared" si="19"/>
        <v>0</v>
      </c>
      <c r="I119" s="267">
        <f t="shared" si="19"/>
        <v>0</v>
      </c>
      <c r="J119" s="267">
        <f t="shared" si="19"/>
        <v>0</v>
      </c>
      <c r="K119" s="267">
        <f t="shared" si="19"/>
        <v>0</v>
      </c>
      <c r="L119" s="267">
        <f t="shared" si="19"/>
        <v>0</v>
      </c>
      <c r="M119" s="267">
        <f t="shared" si="19"/>
        <v>0</v>
      </c>
      <c r="N119" s="267">
        <f t="shared" si="19"/>
        <v>0</v>
      </c>
      <c r="O119" s="267">
        <f t="shared" si="19"/>
        <v>0</v>
      </c>
      <c r="P119" s="267">
        <f t="shared" si="19"/>
        <v>0</v>
      </c>
      <c r="Q119" s="267">
        <f t="shared" si="19"/>
        <v>0</v>
      </c>
      <c r="R119" s="267">
        <f t="shared" si="19"/>
        <v>0</v>
      </c>
      <c r="S119" s="267">
        <f t="shared" si="19"/>
        <v>0</v>
      </c>
      <c r="T119" s="267">
        <f t="shared" si="19"/>
        <v>0</v>
      </c>
      <c r="U119" s="267">
        <f t="shared" si="19"/>
        <v>0</v>
      </c>
      <c r="V119" s="267">
        <f t="shared" si="19"/>
        <v>0</v>
      </c>
      <c r="W119" s="267">
        <f t="shared" si="19"/>
        <v>0</v>
      </c>
      <c r="X119" s="267">
        <f t="shared" si="19"/>
        <v>0</v>
      </c>
      <c r="Y119" s="267">
        <f t="shared" si="19"/>
        <v>0</v>
      </c>
      <c r="DA119" s="77"/>
    </row>
    <row r="120" spans="1:105" ht="12" customHeight="1" x14ac:dyDescent="0.25">
      <c r="A120" s="173" t="s">
        <v>93</v>
      </c>
      <c r="B120" s="267">
        <f t="shared" ref="B120:Y120" si="20">IF(B$57=0,0,B$57/B$54)</f>
        <v>4.8353209596226E-2</v>
      </c>
      <c r="C120" s="267">
        <f t="shared" si="20"/>
        <v>4.5260839439104993E-2</v>
      </c>
      <c r="D120" s="267">
        <f t="shared" si="20"/>
        <v>0</v>
      </c>
      <c r="E120" s="267">
        <f t="shared" si="20"/>
        <v>0</v>
      </c>
      <c r="F120" s="267">
        <f t="shared" si="20"/>
        <v>0</v>
      </c>
      <c r="G120" s="267">
        <f t="shared" si="20"/>
        <v>0</v>
      </c>
      <c r="H120" s="267">
        <f t="shared" si="20"/>
        <v>0</v>
      </c>
      <c r="I120" s="267">
        <f t="shared" si="20"/>
        <v>0</v>
      </c>
      <c r="J120" s="267">
        <f t="shared" si="20"/>
        <v>0</v>
      </c>
      <c r="K120" s="267">
        <f t="shared" si="20"/>
        <v>0</v>
      </c>
      <c r="L120" s="267">
        <f t="shared" si="20"/>
        <v>0</v>
      </c>
      <c r="M120" s="267">
        <f t="shared" si="20"/>
        <v>0</v>
      </c>
      <c r="N120" s="267">
        <f t="shared" si="20"/>
        <v>0</v>
      </c>
      <c r="O120" s="267">
        <f t="shared" si="20"/>
        <v>0</v>
      </c>
      <c r="P120" s="267">
        <f t="shared" si="20"/>
        <v>0</v>
      </c>
      <c r="Q120" s="267">
        <f t="shared" si="20"/>
        <v>0</v>
      </c>
      <c r="R120" s="267">
        <f t="shared" si="20"/>
        <v>0</v>
      </c>
      <c r="S120" s="267">
        <f t="shared" si="20"/>
        <v>0</v>
      </c>
      <c r="T120" s="267">
        <f t="shared" si="20"/>
        <v>0</v>
      </c>
      <c r="U120" s="267">
        <f t="shared" si="20"/>
        <v>0</v>
      </c>
      <c r="V120" s="267">
        <f t="shared" si="20"/>
        <v>0</v>
      </c>
      <c r="W120" s="267">
        <f t="shared" si="20"/>
        <v>0</v>
      </c>
      <c r="X120" s="267">
        <f t="shared" si="20"/>
        <v>0</v>
      </c>
      <c r="Y120" s="267">
        <f t="shared" si="20"/>
        <v>0</v>
      </c>
      <c r="DA120" s="77"/>
    </row>
    <row r="121" spans="1:105" ht="12" customHeight="1" x14ac:dyDescent="0.25">
      <c r="A121" s="173" t="s">
        <v>94</v>
      </c>
      <c r="B121" s="267">
        <f t="shared" ref="B121:Y121" si="21">IF(B$58=0,0,B$58/B$54)</f>
        <v>1.2088302399056502E-3</v>
      </c>
      <c r="C121" s="267">
        <f t="shared" si="21"/>
        <v>1.1315209859776255E-3</v>
      </c>
      <c r="D121" s="267">
        <f t="shared" si="21"/>
        <v>0</v>
      </c>
      <c r="E121" s="267">
        <f t="shared" si="21"/>
        <v>0</v>
      </c>
      <c r="F121" s="267">
        <f t="shared" si="21"/>
        <v>0</v>
      </c>
      <c r="G121" s="267">
        <f t="shared" si="21"/>
        <v>0</v>
      </c>
      <c r="H121" s="267">
        <f t="shared" si="21"/>
        <v>0</v>
      </c>
      <c r="I121" s="267">
        <f t="shared" si="21"/>
        <v>0</v>
      </c>
      <c r="J121" s="267">
        <f t="shared" si="21"/>
        <v>0</v>
      </c>
      <c r="K121" s="267">
        <f t="shared" si="21"/>
        <v>0</v>
      </c>
      <c r="L121" s="267">
        <f t="shared" si="21"/>
        <v>0</v>
      </c>
      <c r="M121" s="267">
        <f t="shared" si="21"/>
        <v>0</v>
      </c>
      <c r="N121" s="267">
        <f t="shared" si="21"/>
        <v>0</v>
      </c>
      <c r="O121" s="267">
        <f t="shared" si="21"/>
        <v>0</v>
      </c>
      <c r="P121" s="267">
        <f t="shared" si="21"/>
        <v>0</v>
      </c>
      <c r="Q121" s="267">
        <f t="shared" si="21"/>
        <v>0</v>
      </c>
      <c r="R121" s="267">
        <f t="shared" si="21"/>
        <v>0</v>
      </c>
      <c r="S121" s="267">
        <f t="shared" si="21"/>
        <v>0</v>
      </c>
      <c r="T121" s="267">
        <f t="shared" si="21"/>
        <v>0</v>
      </c>
      <c r="U121" s="267">
        <f t="shared" si="21"/>
        <v>0</v>
      </c>
      <c r="V121" s="267">
        <f t="shared" si="21"/>
        <v>0</v>
      </c>
      <c r="W121" s="267">
        <f t="shared" si="21"/>
        <v>0</v>
      </c>
      <c r="X121" s="267">
        <f t="shared" si="21"/>
        <v>0</v>
      </c>
      <c r="Y121" s="267">
        <f t="shared" si="21"/>
        <v>0</v>
      </c>
      <c r="DA121" s="77"/>
    </row>
    <row r="122" spans="1:105" ht="12" customHeight="1" x14ac:dyDescent="0.25">
      <c r="A122" s="56" t="s">
        <v>95</v>
      </c>
      <c r="B122" s="268">
        <f t="shared" ref="B122:Y122" si="22">IF(B$59=0,0,B$59/B$54)</f>
        <v>1.886794952116909E-3</v>
      </c>
      <c r="C122" s="268">
        <f t="shared" si="22"/>
        <v>1.8380809046656078E-3</v>
      </c>
      <c r="D122" s="268">
        <f t="shared" si="22"/>
        <v>0</v>
      </c>
      <c r="E122" s="268">
        <f t="shared" si="22"/>
        <v>0</v>
      </c>
      <c r="F122" s="268">
        <f t="shared" si="22"/>
        <v>0</v>
      </c>
      <c r="G122" s="268">
        <f t="shared" si="22"/>
        <v>0</v>
      </c>
      <c r="H122" s="268">
        <f t="shared" si="22"/>
        <v>0</v>
      </c>
      <c r="I122" s="268">
        <f t="shared" si="22"/>
        <v>0</v>
      </c>
      <c r="J122" s="268">
        <f t="shared" si="22"/>
        <v>0</v>
      </c>
      <c r="K122" s="268">
        <f t="shared" si="22"/>
        <v>0</v>
      </c>
      <c r="L122" s="268">
        <f t="shared" si="22"/>
        <v>0</v>
      </c>
      <c r="M122" s="268">
        <f t="shared" si="22"/>
        <v>0</v>
      </c>
      <c r="N122" s="268">
        <f t="shared" si="22"/>
        <v>0</v>
      </c>
      <c r="O122" s="268">
        <f t="shared" si="22"/>
        <v>0</v>
      </c>
      <c r="P122" s="268">
        <f t="shared" si="22"/>
        <v>0</v>
      </c>
      <c r="Q122" s="268">
        <f t="shared" si="22"/>
        <v>0</v>
      </c>
      <c r="R122" s="268">
        <f t="shared" si="22"/>
        <v>0</v>
      </c>
      <c r="S122" s="268">
        <f t="shared" si="22"/>
        <v>0</v>
      </c>
      <c r="T122" s="268">
        <f t="shared" si="22"/>
        <v>0</v>
      </c>
      <c r="U122" s="268">
        <f t="shared" si="22"/>
        <v>0</v>
      </c>
      <c r="V122" s="268">
        <f t="shared" si="22"/>
        <v>0</v>
      </c>
      <c r="W122" s="268">
        <f t="shared" si="22"/>
        <v>0</v>
      </c>
      <c r="X122" s="268">
        <f t="shared" si="22"/>
        <v>0</v>
      </c>
      <c r="Y122" s="268">
        <f t="shared" si="22"/>
        <v>0</v>
      </c>
      <c r="DA122" s="78"/>
    </row>
    <row r="123" spans="1:105" ht="12" customHeight="1" x14ac:dyDescent="0.25">
      <c r="A123" s="174" t="s">
        <v>220</v>
      </c>
      <c r="B123" s="269">
        <f t="shared" ref="B123:Y123" si="23">IF(B$65=0,0,B$65/B$54)</f>
        <v>0.11290458068461913</v>
      </c>
      <c r="C123" s="269">
        <f t="shared" si="23"/>
        <v>0.10845638939219407</v>
      </c>
      <c r="D123" s="269">
        <f t="shared" si="23"/>
        <v>0</v>
      </c>
      <c r="E123" s="269">
        <f t="shared" si="23"/>
        <v>0</v>
      </c>
      <c r="F123" s="269">
        <f t="shared" si="23"/>
        <v>0</v>
      </c>
      <c r="G123" s="269">
        <f t="shared" si="23"/>
        <v>0</v>
      </c>
      <c r="H123" s="269">
        <f t="shared" si="23"/>
        <v>0</v>
      </c>
      <c r="I123" s="269">
        <f t="shared" si="23"/>
        <v>0</v>
      </c>
      <c r="J123" s="269">
        <f t="shared" si="23"/>
        <v>0</v>
      </c>
      <c r="K123" s="269">
        <f t="shared" si="23"/>
        <v>0</v>
      </c>
      <c r="L123" s="269">
        <f t="shared" si="23"/>
        <v>0</v>
      </c>
      <c r="M123" s="269">
        <f t="shared" si="23"/>
        <v>0</v>
      </c>
      <c r="N123" s="269">
        <f t="shared" si="23"/>
        <v>0</v>
      </c>
      <c r="O123" s="269">
        <f t="shared" si="23"/>
        <v>0</v>
      </c>
      <c r="P123" s="269">
        <f t="shared" si="23"/>
        <v>0</v>
      </c>
      <c r="Q123" s="269">
        <f t="shared" si="23"/>
        <v>0</v>
      </c>
      <c r="R123" s="269">
        <f t="shared" si="23"/>
        <v>0</v>
      </c>
      <c r="S123" s="269">
        <f t="shared" si="23"/>
        <v>0</v>
      </c>
      <c r="T123" s="269">
        <f t="shared" si="23"/>
        <v>0</v>
      </c>
      <c r="U123" s="269">
        <f t="shared" si="23"/>
        <v>0</v>
      </c>
      <c r="V123" s="269">
        <f t="shared" si="23"/>
        <v>0</v>
      </c>
      <c r="W123" s="269">
        <f t="shared" si="23"/>
        <v>0</v>
      </c>
      <c r="X123" s="269">
        <f t="shared" si="23"/>
        <v>0</v>
      </c>
      <c r="Y123" s="269">
        <f t="shared" si="23"/>
        <v>0</v>
      </c>
      <c r="DA123" s="79"/>
    </row>
    <row r="124" spans="1:105" ht="12" customHeight="1" x14ac:dyDescent="0.25">
      <c r="A124" s="174" t="s">
        <v>226</v>
      </c>
      <c r="B124" s="269">
        <f t="shared" ref="B124:Y124" si="24">IF(B$71=0,0,B$71/B$54)</f>
        <v>0.35912207833555071</v>
      </c>
      <c r="C124" s="269">
        <f t="shared" si="24"/>
        <v>0.33615486670509875</v>
      </c>
      <c r="D124" s="269">
        <f t="shared" si="24"/>
        <v>0</v>
      </c>
      <c r="E124" s="269">
        <f t="shared" si="24"/>
        <v>0</v>
      </c>
      <c r="F124" s="269">
        <f t="shared" si="24"/>
        <v>0</v>
      </c>
      <c r="G124" s="269">
        <f t="shared" si="24"/>
        <v>0</v>
      </c>
      <c r="H124" s="269">
        <f t="shared" si="24"/>
        <v>0</v>
      </c>
      <c r="I124" s="269">
        <f t="shared" si="24"/>
        <v>0</v>
      </c>
      <c r="J124" s="269">
        <f t="shared" si="24"/>
        <v>0</v>
      </c>
      <c r="K124" s="269">
        <f t="shared" si="24"/>
        <v>0</v>
      </c>
      <c r="L124" s="269">
        <f t="shared" si="24"/>
        <v>0</v>
      </c>
      <c r="M124" s="269">
        <f t="shared" si="24"/>
        <v>0</v>
      </c>
      <c r="N124" s="269">
        <f t="shared" si="24"/>
        <v>0</v>
      </c>
      <c r="O124" s="269">
        <f t="shared" si="24"/>
        <v>0</v>
      </c>
      <c r="P124" s="269">
        <f t="shared" si="24"/>
        <v>0</v>
      </c>
      <c r="Q124" s="269">
        <f t="shared" si="24"/>
        <v>0</v>
      </c>
      <c r="R124" s="269">
        <f t="shared" si="24"/>
        <v>0</v>
      </c>
      <c r="S124" s="269">
        <f t="shared" si="24"/>
        <v>0</v>
      </c>
      <c r="T124" s="269">
        <f t="shared" si="24"/>
        <v>0</v>
      </c>
      <c r="U124" s="269">
        <f t="shared" si="24"/>
        <v>0</v>
      </c>
      <c r="V124" s="269">
        <f t="shared" si="24"/>
        <v>0</v>
      </c>
      <c r="W124" s="269">
        <f t="shared" si="24"/>
        <v>0</v>
      </c>
      <c r="X124" s="269">
        <f t="shared" si="24"/>
        <v>0</v>
      </c>
      <c r="Y124" s="269">
        <f t="shared" si="24"/>
        <v>0</v>
      </c>
      <c r="DA124" s="79"/>
    </row>
    <row r="125" spans="1:105" ht="12" customHeight="1" x14ac:dyDescent="0.25">
      <c r="A125" s="174" t="s">
        <v>179</v>
      </c>
      <c r="B125" s="269">
        <f t="shared" ref="B125:Y125" si="25">IF(B$72=0,0,B$72/B$54)</f>
        <v>0.34934460845252469</v>
      </c>
      <c r="C125" s="269">
        <f t="shared" si="25"/>
        <v>0.37157556257533647</v>
      </c>
      <c r="D125" s="269">
        <f t="shared" si="25"/>
        <v>0</v>
      </c>
      <c r="E125" s="269">
        <f t="shared" si="25"/>
        <v>0</v>
      </c>
      <c r="F125" s="269">
        <f t="shared" si="25"/>
        <v>0</v>
      </c>
      <c r="G125" s="269">
        <f t="shared" si="25"/>
        <v>0</v>
      </c>
      <c r="H125" s="269">
        <f t="shared" si="25"/>
        <v>0</v>
      </c>
      <c r="I125" s="269">
        <f t="shared" si="25"/>
        <v>0</v>
      </c>
      <c r="J125" s="269">
        <f t="shared" si="25"/>
        <v>0</v>
      </c>
      <c r="K125" s="269">
        <f t="shared" si="25"/>
        <v>0</v>
      </c>
      <c r="L125" s="269">
        <f t="shared" si="25"/>
        <v>0</v>
      </c>
      <c r="M125" s="269">
        <f t="shared" si="25"/>
        <v>0</v>
      </c>
      <c r="N125" s="269">
        <f t="shared" si="25"/>
        <v>0</v>
      </c>
      <c r="O125" s="269">
        <f t="shared" si="25"/>
        <v>0</v>
      </c>
      <c r="P125" s="269">
        <f t="shared" si="25"/>
        <v>0</v>
      </c>
      <c r="Q125" s="269">
        <f t="shared" si="25"/>
        <v>0</v>
      </c>
      <c r="R125" s="269">
        <f t="shared" si="25"/>
        <v>0</v>
      </c>
      <c r="S125" s="269">
        <f t="shared" si="25"/>
        <v>0</v>
      </c>
      <c r="T125" s="269">
        <f t="shared" si="25"/>
        <v>0</v>
      </c>
      <c r="U125" s="269">
        <f t="shared" si="25"/>
        <v>0</v>
      </c>
      <c r="V125" s="269">
        <f t="shared" si="25"/>
        <v>0</v>
      </c>
      <c r="W125" s="269">
        <f t="shared" si="25"/>
        <v>0</v>
      </c>
      <c r="X125" s="269">
        <f t="shared" si="25"/>
        <v>0</v>
      </c>
      <c r="Y125" s="269">
        <f t="shared" si="25"/>
        <v>0</v>
      </c>
      <c r="DA125" s="79"/>
    </row>
    <row r="126" spans="1:105" ht="12" customHeight="1" x14ac:dyDescent="0.25">
      <c r="A126" s="62" t="s">
        <v>181</v>
      </c>
      <c r="B126" s="270">
        <f t="shared" ref="B126:Y126" si="26">IF(B$73=0,0,B$73/B$54)</f>
        <v>0.19192649983603641</v>
      </c>
      <c r="C126" s="270">
        <f t="shared" si="26"/>
        <v>0.25957518947475133</v>
      </c>
      <c r="D126" s="270">
        <f t="shared" si="26"/>
        <v>0</v>
      </c>
      <c r="E126" s="270">
        <f t="shared" si="26"/>
        <v>0</v>
      </c>
      <c r="F126" s="270">
        <f t="shared" si="26"/>
        <v>0</v>
      </c>
      <c r="G126" s="270">
        <f t="shared" si="26"/>
        <v>0</v>
      </c>
      <c r="H126" s="270">
        <f t="shared" si="26"/>
        <v>0</v>
      </c>
      <c r="I126" s="270">
        <f t="shared" si="26"/>
        <v>0</v>
      </c>
      <c r="J126" s="270">
        <f t="shared" si="26"/>
        <v>0</v>
      </c>
      <c r="K126" s="270">
        <f t="shared" si="26"/>
        <v>0</v>
      </c>
      <c r="L126" s="270">
        <f t="shared" si="26"/>
        <v>0</v>
      </c>
      <c r="M126" s="270">
        <f t="shared" si="26"/>
        <v>0</v>
      </c>
      <c r="N126" s="270">
        <f t="shared" si="26"/>
        <v>0</v>
      </c>
      <c r="O126" s="270">
        <f t="shared" si="26"/>
        <v>0</v>
      </c>
      <c r="P126" s="270">
        <f t="shared" si="26"/>
        <v>0</v>
      </c>
      <c r="Q126" s="270">
        <f t="shared" si="26"/>
        <v>0</v>
      </c>
      <c r="R126" s="270">
        <f t="shared" si="26"/>
        <v>0</v>
      </c>
      <c r="S126" s="270">
        <f t="shared" si="26"/>
        <v>0</v>
      </c>
      <c r="T126" s="270">
        <f t="shared" si="26"/>
        <v>0</v>
      </c>
      <c r="U126" s="270">
        <f t="shared" si="26"/>
        <v>0</v>
      </c>
      <c r="V126" s="270">
        <f t="shared" si="26"/>
        <v>0</v>
      </c>
      <c r="W126" s="270">
        <f t="shared" si="26"/>
        <v>0</v>
      </c>
      <c r="X126" s="270">
        <f t="shared" si="26"/>
        <v>0</v>
      </c>
      <c r="Y126" s="270">
        <f t="shared" si="26"/>
        <v>0</v>
      </c>
      <c r="DA126" s="80"/>
    </row>
    <row r="127" spans="1:105" ht="12" customHeight="1" x14ac:dyDescent="0.25">
      <c r="A127" s="62" t="s">
        <v>187</v>
      </c>
      <c r="B127" s="270">
        <f t="shared" ref="B127:Y127" si="27">IF(B$78=0,0,B$78/B$54)</f>
        <v>0.15741810861648819</v>
      </c>
      <c r="C127" s="270">
        <f t="shared" si="27"/>
        <v>0.11200037310058517</v>
      </c>
      <c r="D127" s="270">
        <f t="shared" si="27"/>
        <v>0</v>
      </c>
      <c r="E127" s="270">
        <f t="shared" si="27"/>
        <v>0</v>
      </c>
      <c r="F127" s="270">
        <f t="shared" si="27"/>
        <v>0</v>
      </c>
      <c r="G127" s="270">
        <f t="shared" si="27"/>
        <v>0</v>
      </c>
      <c r="H127" s="270">
        <f t="shared" si="27"/>
        <v>0</v>
      </c>
      <c r="I127" s="270">
        <f t="shared" si="27"/>
        <v>0</v>
      </c>
      <c r="J127" s="270">
        <f t="shared" si="27"/>
        <v>0</v>
      </c>
      <c r="K127" s="270">
        <f t="shared" si="27"/>
        <v>0</v>
      </c>
      <c r="L127" s="270">
        <f t="shared" si="27"/>
        <v>0</v>
      </c>
      <c r="M127" s="270">
        <f t="shared" si="27"/>
        <v>0</v>
      </c>
      <c r="N127" s="270">
        <f t="shared" si="27"/>
        <v>0</v>
      </c>
      <c r="O127" s="270">
        <f t="shared" si="27"/>
        <v>0</v>
      </c>
      <c r="P127" s="270">
        <f t="shared" si="27"/>
        <v>0</v>
      </c>
      <c r="Q127" s="270">
        <f t="shared" si="27"/>
        <v>0</v>
      </c>
      <c r="R127" s="270">
        <f t="shared" si="27"/>
        <v>0</v>
      </c>
      <c r="S127" s="270">
        <f t="shared" si="27"/>
        <v>0</v>
      </c>
      <c r="T127" s="270">
        <f t="shared" si="27"/>
        <v>0</v>
      </c>
      <c r="U127" s="270">
        <f t="shared" si="27"/>
        <v>0</v>
      </c>
      <c r="V127" s="270">
        <f t="shared" si="27"/>
        <v>0</v>
      </c>
      <c r="W127" s="270">
        <f t="shared" si="27"/>
        <v>0</v>
      </c>
      <c r="X127" s="270">
        <f t="shared" si="27"/>
        <v>0</v>
      </c>
      <c r="Y127" s="270">
        <f t="shared" si="27"/>
        <v>0</v>
      </c>
      <c r="DA127" s="80"/>
    </row>
    <row r="128" spans="1:105" ht="12" customHeight="1" x14ac:dyDescent="0.25">
      <c r="A128" s="174" t="s">
        <v>189</v>
      </c>
      <c r="B128" s="269">
        <f t="shared" ref="B128:Y128" si="28">IF(B$79=0,0,B$79/B$54)</f>
        <v>0.12262817023098375</v>
      </c>
      <c r="C128" s="269">
        <f t="shared" si="28"/>
        <v>0.13132211263423108</v>
      </c>
      <c r="D128" s="269">
        <f t="shared" si="28"/>
        <v>0</v>
      </c>
      <c r="E128" s="269">
        <f t="shared" si="28"/>
        <v>0</v>
      </c>
      <c r="F128" s="269">
        <f t="shared" si="28"/>
        <v>0</v>
      </c>
      <c r="G128" s="269">
        <f t="shared" si="28"/>
        <v>0</v>
      </c>
      <c r="H128" s="269">
        <f t="shared" si="28"/>
        <v>0</v>
      </c>
      <c r="I128" s="269">
        <f t="shared" si="28"/>
        <v>0</v>
      </c>
      <c r="J128" s="269">
        <f t="shared" si="28"/>
        <v>0</v>
      </c>
      <c r="K128" s="269">
        <f t="shared" si="28"/>
        <v>0</v>
      </c>
      <c r="L128" s="269">
        <f t="shared" si="28"/>
        <v>0</v>
      </c>
      <c r="M128" s="269">
        <f t="shared" si="28"/>
        <v>0</v>
      </c>
      <c r="N128" s="269">
        <f t="shared" si="28"/>
        <v>0</v>
      </c>
      <c r="O128" s="269">
        <f t="shared" si="28"/>
        <v>0</v>
      </c>
      <c r="P128" s="269">
        <f t="shared" si="28"/>
        <v>0</v>
      </c>
      <c r="Q128" s="269">
        <f t="shared" si="28"/>
        <v>0</v>
      </c>
      <c r="R128" s="269">
        <f t="shared" si="28"/>
        <v>0</v>
      </c>
      <c r="S128" s="269">
        <f t="shared" si="28"/>
        <v>0</v>
      </c>
      <c r="T128" s="269">
        <f t="shared" si="28"/>
        <v>0</v>
      </c>
      <c r="U128" s="269">
        <f t="shared" si="28"/>
        <v>0</v>
      </c>
      <c r="V128" s="269">
        <f t="shared" si="28"/>
        <v>0</v>
      </c>
      <c r="W128" s="269">
        <f t="shared" si="28"/>
        <v>0</v>
      </c>
      <c r="X128" s="269">
        <f t="shared" si="28"/>
        <v>0</v>
      </c>
      <c r="Y128" s="269">
        <f t="shared" si="28"/>
        <v>0</v>
      </c>
      <c r="DA128" s="79"/>
    </row>
    <row r="129" spans="1:105" ht="12" customHeight="1" x14ac:dyDescent="0.25">
      <c r="A129" s="62" t="s">
        <v>190</v>
      </c>
      <c r="B129" s="270">
        <f t="shared" ref="B129:Y129" si="29">IF(B$80=0,0,B$80/B$54)</f>
        <v>4.7735464634484873E-2</v>
      </c>
      <c r="C129" s="270">
        <f t="shared" si="29"/>
        <v>6.4560872457671739E-2</v>
      </c>
      <c r="D129" s="270">
        <f t="shared" si="29"/>
        <v>0</v>
      </c>
      <c r="E129" s="270">
        <f t="shared" si="29"/>
        <v>0</v>
      </c>
      <c r="F129" s="270">
        <f t="shared" si="29"/>
        <v>0</v>
      </c>
      <c r="G129" s="270">
        <f t="shared" si="29"/>
        <v>0</v>
      </c>
      <c r="H129" s="270">
        <f t="shared" si="29"/>
        <v>0</v>
      </c>
      <c r="I129" s="270">
        <f t="shared" si="29"/>
        <v>0</v>
      </c>
      <c r="J129" s="270">
        <f t="shared" si="29"/>
        <v>0</v>
      </c>
      <c r="K129" s="270">
        <f t="shared" si="29"/>
        <v>0</v>
      </c>
      <c r="L129" s="270">
        <f t="shared" si="29"/>
        <v>0</v>
      </c>
      <c r="M129" s="270">
        <f t="shared" si="29"/>
        <v>0</v>
      </c>
      <c r="N129" s="270">
        <f t="shared" si="29"/>
        <v>0</v>
      </c>
      <c r="O129" s="270">
        <f t="shared" si="29"/>
        <v>0</v>
      </c>
      <c r="P129" s="270">
        <f t="shared" si="29"/>
        <v>0</v>
      </c>
      <c r="Q129" s="270">
        <f t="shared" si="29"/>
        <v>0</v>
      </c>
      <c r="R129" s="270">
        <f t="shared" si="29"/>
        <v>0</v>
      </c>
      <c r="S129" s="270">
        <f t="shared" si="29"/>
        <v>0</v>
      </c>
      <c r="T129" s="270">
        <f t="shared" si="29"/>
        <v>0</v>
      </c>
      <c r="U129" s="270">
        <f t="shared" si="29"/>
        <v>0</v>
      </c>
      <c r="V129" s="270">
        <f t="shared" si="29"/>
        <v>0</v>
      </c>
      <c r="W129" s="270">
        <f t="shared" si="29"/>
        <v>0</v>
      </c>
      <c r="X129" s="270">
        <f t="shared" si="29"/>
        <v>0</v>
      </c>
      <c r="Y129" s="270">
        <f t="shared" si="29"/>
        <v>0</v>
      </c>
      <c r="DA129" s="80"/>
    </row>
    <row r="130" spans="1:105" ht="12" customHeight="1" x14ac:dyDescent="0.25">
      <c r="A130" s="62" t="s">
        <v>195</v>
      </c>
      <c r="B130" s="270">
        <f t="shared" ref="B130:Y130" si="30">IF(B$84=0,0,B$84/B$54)</f>
        <v>3.5740079132151971E-2</v>
      </c>
      <c r="C130" s="270">
        <f t="shared" si="30"/>
        <v>3.8904795893151184E-2</v>
      </c>
      <c r="D130" s="270">
        <f t="shared" si="30"/>
        <v>0</v>
      </c>
      <c r="E130" s="270">
        <f t="shared" si="30"/>
        <v>0</v>
      </c>
      <c r="F130" s="270">
        <f t="shared" si="30"/>
        <v>0</v>
      </c>
      <c r="G130" s="270">
        <f t="shared" si="30"/>
        <v>0</v>
      </c>
      <c r="H130" s="270">
        <f t="shared" si="30"/>
        <v>0</v>
      </c>
      <c r="I130" s="270">
        <f t="shared" si="30"/>
        <v>0</v>
      </c>
      <c r="J130" s="270">
        <f t="shared" si="30"/>
        <v>0</v>
      </c>
      <c r="K130" s="270">
        <f t="shared" si="30"/>
        <v>0</v>
      </c>
      <c r="L130" s="270">
        <f t="shared" si="30"/>
        <v>0</v>
      </c>
      <c r="M130" s="270">
        <f t="shared" si="30"/>
        <v>0</v>
      </c>
      <c r="N130" s="270">
        <f t="shared" si="30"/>
        <v>0</v>
      </c>
      <c r="O130" s="270">
        <f t="shared" si="30"/>
        <v>0</v>
      </c>
      <c r="P130" s="270">
        <f t="shared" si="30"/>
        <v>0</v>
      </c>
      <c r="Q130" s="270">
        <f t="shared" si="30"/>
        <v>0</v>
      </c>
      <c r="R130" s="270">
        <f t="shared" si="30"/>
        <v>0</v>
      </c>
      <c r="S130" s="270">
        <f t="shared" si="30"/>
        <v>0</v>
      </c>
      <c r="T130" s="270">
        <f t="shared" si="30"/>
        <v>0</v>
      </c>
      <c r="U130" s="270">
        <f t="shared" si="30"/>
        <v>0</v>
      </c>
      <c r="V130" s="270">
        <f t="shared" si="30"/>
        <v>0</v>
      </c>
      <c r="W130" s="270">
        <f t="shared" si="30"/>
        <v>0</v>
      </c>
      <c r="X130" s="270">
        <f t="shared" si="30"/>
        <v>0</v>
      </c>
      <c r="Y130" s="270">
        <f t="shared" si="30"/>
        <v>0</v>
      </c>
      <c r="DA130" s="80"/>
    </row>
    <row r="131" spans="1:105" ht="12" customHeight="1" x14ac:dyDescent="0.25">
      <c r="A131" s="63" t="s">
        <v>207</v>
      </c>
      <c r="B131" s="271">
        <f t="shared" ref="B131:Y131" si="31">IF(B$95=0,0,B$95/B$54)</f>
        <v>3.9152626464346911E-2</v>
      </c>
      <c r="C131" s="271">
        <f t="shared" si="31"/>
        <v>2.7856444283408156E-2</v>
      </c>
      <c r="D131" s="271">
        <f t="shared" si="31"/>
        <v>0</v>
      </c>
      <c r="E131" s="271">
        <f t="shared" si="31"/>
        <v>0</v>
      </c>
      <c r="F131" s="271">
        <f t="shared" si="31"/>
        <v>0</v>
      </c>
      <c r="G131" s="271">
        <f t="shared" si="31"/>
        <v>0</v>
      </c>
      <c r="H131" s="271">
        <f t="shared" si="31"/>
        <v>0</v>
      </c>
      <c r="I131" s="271">
        <f t="shared" si="31"/>
        <v>0</v>
      </c>
      <c r="J131" s="271">
        <f t="shared" si="31"/>
        <v>0</v>
      </c>
      <c r="K131" s="271">
        <f t="shared" si="31"/>
        <v>0</v>
      </c>
      <c r="L131" s="271">
        <f t="shared" si="31"/>
        <v>0</v>
      </c>
      <c r="M131" s="271">
        <f t="shared" si="31"/>
        <v>0</v>
      </c>
      <c r="N131" s="271">
        <f t="shared" si="31"/>
        <v>0</v>
      </c>
      <c r="O131" s="271">
        <f t="shared" si="31"/>
        <v>0</v>
      </c>
      <c r="P131" s="271">
        <f t="shared" si="31"/>
        <v>0</v>
      </c>
      <c r="Q131" s="271">
        <f t="shared" si="31"/>
        <v>0</v>
      </c>
      <c r="R131" s="271">
        <f t="shared" si="31"/>
        <v>0</v>
      </c>
      <c r="S131" s="271">
        <f t="shared" si="31"/>
        <v>0</v>
      </c>
      <c r="T131" s="271">
        <f t="shared" si="31"/>
        <v>0</v>
      </c>
      <c r="U131" s="271">
        <f t="shared" si="31"/>
        <v>0</v>
      </c>
      <c r="V131" s="271">
        <f t="shared" si="31"/>
        <v>0</v>
      </c>
      <c r="W131" s="271">
        <f t="shared" si="31"/>
        <v>0</v>
      </c>
      <c r="X131" s="271">
        <f t="shared" si="31"/>
        <v>0</v>
      </c>
      <c r="Y131" s="271">
        <f t="shared" si="31"/>
        <v>0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252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</v>
      </c>
      <c r="B136" s="272">
        <f t="shared" ref="B136:Y136" si="32">SUM(B$137:B$145)</f>
        <v>0</v>
      </c>
      <c r="C136" s="272">
        <f t="shared" si="32"/>
        <v>0</v>
      </c>
      <c r="D136" s="272">
        <f t="shared" si="32"/>
        <v>0</v>
      </c>
      <c r="E136" s="272">
        <f t="shared" si="32"/>
        <v>0</v>
      </c>
      <c r="F136" s="272">
        <f t="shared" si="32"/>
        <v>0</v>
      </c>
      <c r="G136" s="272">
        <f t="shared" si="32"/>
        <v>0</v>
      </c>
      <c r="H136" s="272">
        <f t="shared" si="32"/>
        <v>0</v>
      </c>
      <c r="I136" s="272">
        <f t="shared" si="32"/>
        <v>0</v>
      </c>
      <c r="J136" s="272">
        <f t="shared" si="32"/>
        <v>0</v>
      </c>
      <c r="K136" s="272">
        <f t="shared" si="32"/>
        <v>0</v>
      </c>
      <c r="L136" s="272">
        <f t="shared" si="32"/>
        <v>0</v>
      </c>
      <c r="M136" s="272">
        <f t="shared" si="32"/>
        <v>0</v>
      </c>
      <c r="N136" s="272">
        <f t="shared" si="32"/>
        <v>0</v>
      </c>
      <c r="O136" s="272">
        <f t="shared" si="32"/>
        <v>0</v>
      </c>
      <c r="P136" s="272">
        <f t="shared" si="32"/>
        <v>0</v>
      </c>
      <c r="Q136" s="272">
        <f t="shared" si="32"/>
        <v>0</v>
      </c>
      <c r="R136" s="272">
        <f t="shared" si="32"/>
        <v>0</v>
      </c>
      <c r="S136" s="272">
        <f t="shared" si="32"/>
        <v>0</v>
      </c>
      <c r="T136" s="272">
        <f t="shared" si="32"/>
        <v>0</v>
      </c>
      <c r="U136" s="272">
        <f t="shared" si="32"/>
        <v>0</v>
      </c>
      <c r="V136" s="272">
        <f t="shared" si="32"/>
        <v>0</v>
      </c>
      <c r="W136" s="272">
        <f t="shared" si="32"/>
        <v>0</v>
      </c>
      <c r="X136" s="272">
        <f t="shared" si="32"/>
        <v>0</v>
      </c>
      <c r="Y136" s="272">
        <f t="shared" si="32"/>
        <v>0</v>
      </c>
      <c r="DA136" s="111"/>
    </row>
    <row r="137" spans="1:105" ht="12" customHeight="1" x14ac:dyDescent="0.25">
      <c r="A137" s="55" t="s">
        <v>91</v>
      </c>
      <c r="B137" s="273">
        <f>IF(B$6=0,0,B$6/ISI!B$8*1000)</f>
        <v>0</v>
      </c>
      <c r="C137" s="273">
        <f>IF(C$6=0,0,C$6/ISI!C$8*1000)</f>
        <v>0</v>
      </c>
      <c r="D137" s="273">
        <f>IF(D$6=0,0,D$6/ISI!D$8*1000)</f>
        <v>0</v>
      </c>
      <c r="E137" s="273">
        <f>IF(E$6=0,0,E$6/ISI!E$8*1000)</f>
        <v>0</v>
      </c>
      <c r="F137" s="273">
        <f>IF(F$6=0,0,F$6/ISI!F$8*1000)</f>
        <v>0</v>
      </c>
      <c r="G137" s="273">
        <f>IF(G$6=0,0,G$6/ISI!G$8*1000)</f>
        <v>0</v>
      </c>
      <c r="H137" s="273">
        <f>IF(H$6=0,0,H$6/ISI!H$8*1000)</f>
        <v>0</v>
      </c>
      <c r="I137" s="273">
        <f>IF(I$6=0,0,I$6/ISI!I$8*1000)</f>
        <v>0</v>
      </c>
      <c r="J137" s="273">
        <f>IF(J$6=0,0,J$6/ISI!J$8*1000)</f>
        <v>0</v>
      </c>
      <c r="K137" s="273">
        <f>IF(K$6=0,0,K$6/ISI!K$8*1000)</f>
        <v>0</v>
      </c>
      <c r="L137" s="273">
        <f>IF(L$6=0,0,L$6/ISI!L$8*1000)</f>
        <v>0</v>
      </c>
      <c r="M137" s="273">
        <f>IF(M$6=0,0,M$6/ISI!M$8*1000)</f>
        <v>0</v>
      </c>
      <c r="N137" s="273">
        <f>IF(N$6=0,0,N$6/ISI!N$8*1000)</f>
        <v>0</v>
      </c>
      <c r="O137" s="273">
        <f>IF(O$6=0,0,O$6/ISI!O$8*1000)</f>
        <v>0</v>
      </c>
      <c r="P137" s="273">
        <f>IF(P$6=0,0,P$6/ISI!P$8*1000)</f>
        <v>0</v>
      </c>
      <c r="Q137" s="273">
        <f>IF(Q$6=0,0,Q$6/ISI!Q$8*1000)</f>
        <v>0</v>
      </c>
      <c r="R137" s="273">
        <f>IF(R$6=0,0,R$6/ISI!R$8*1000)</f>
        <v>0</v>
      </c>
      <c r="S137" s="273">
        <f>IF(S$6=0,0,S$6/ISI!S$8*1000)</f>
        <v>0</v>
      </c>
      <c r="T137" s="273">
        <f>IF(T$6=0,0,T$6/ISI!T$8*1000)</f>
        <v>0</v>
      </c>
      <c r="U137" s="273">
        <f>IF(U$6=0,0,U$6/ISI!U$8*1000)</f>
        <v>0</v>
      </c>
      <c r="V137" s="273">
        <f>IF(V$6=0,0,V$6/ISI!V$8*1000)</f>
        <v>0</v>
      </c>
      <c r="W137" s="273">
        <f>IF(W$6=0,0,W$6/ISI!W$8*1000)</f>
        <v>0</v>
      </c>
      <c r="X137" s="273">
        <f>IF(X$6=0,0,X$6/ISI!X$8*1000)</f>
        <v>0</v>
      </c>
      <c r="Y137" s="273">
        <f>IF(Y$6=0,0,Y$6/ISI!Y$8*1000)</f>
        <v>0</v>
      </c>
      <c r="DA137" s="76"/>
    </row>
    <row r="138" spans="1:105" ht="12" customHeight="1" x14ac:dyDescent="0.25">
      <c r="A138" s="173" t="s">
        <v>92</v>
      </c>
      <c r="B138" s="274">
        <f>IF(B$7=0,0,B$7/ISI!B$8*1000)</f>
        <v>0</v>
      </c>
      <c r="C138" s="274">
        <f>IF(C$7=0,0,C$7/ISI!C$8*1000)</f>
        <v>0</v>
      </c>
      <c r="D138" s="274">
        <f>IF(D$7=0,0,D$7/ISI!D$8*1000)</f>
        <v>0</v>
      </c>
      <c r="E138" s="274">
        <f>IF(E$7=0,0,E$7/ISI!E$8*1000)</f>
        <v>0</v>
      </c>
      <c r="F138" s="274">
        <f>IF(F$7=0,0,F$7/ISI!F$8*1000)</f>
        <v>0</v>
      </c>
      <c r="G138" s="274">
        <f>IF(G$7=0,0,G$7/ISI!G$8*1000)</f>
        <v>0</v>
      </c>
      <c r="H138" s="274">
        <f>IF(H$7=0,0,H$7/ISI!H$8*1000)</f>
        <v>0</v>
      </c>
      <c r="I138" s="274">
        <f>IF(I$7=0,0,I$7/ISI!I$8*1000)</f>
        <v>0</v>
      </c>
      <c r="J138" s="274">
        <f>IF(J$7=0,0,J$7/ISI!J$8*1000)</f>
        <v>0</v>
      </c>
      <c r="K138" s="274">
        <f>IF(K$7=0,0,K$7/ISI!K$8*1000)</f>
        <v>0</v>
      </c>
      <c r="L138" s="274">
        <f>IF(L$7=0,0,L$7/ISI!L$8*1000)</f>
        <v>0</v>
      </c>
      <c r="M138" s="274">
        <f>IF(M$7=0,0,M$7/ISI!M$8*1000)</f>
        <v>0</v>
      </c>
      <c r="N138" s="274">
        <f>IF(N$7=0,0,N$7/ISI!N$8*1000)</f>
        <v>0</v>
      </c>
      <c r="O138" s="274">
        <f>IF(O$7=0,0,O$7/ISI!O$8*1000)</f>
        <v>0</v>
      </c>
      <c r="P138" s="274">
        <f>IF(P$7=0,0,P$7/ISI!P$8*1000)</f>
        <v>0</v>
      </c>
      <c r="Q138" s="274">
        <f>IF(Q$7=0,0,Q$7/ISI!Q$8*1000)</f>
        <v>0</v>
      </c>
      <c r="R138" s="274">
        <f>IF(R$7=0,0,R$7/ISI!R$8*1000)</f>
        <v>0</v>
      </c>
      <c r="S138" s="274">
        <f>IF(S$7=0,0,S$7/ISI!S$8*1000)</f>
        <v>0</v>
      </c>
      <c r="T138" s="274">
        <f>IF(T$7=0,0,T$7/ISI!T$8*1000)</f>
        <v>0</v>
      </c>
      <c r="U138" s="274">
        <f>IF(U$7=0,0,U$7/ISI!U$8*1000)</f>
        <v>0</v>
      </c>
      <c r="V138" s="274">
        <f>IF(V$7=0,0,V$7/ISI!V$8*1000)</f>
        <v>0</v>
      </c>
      <c r="W138" s="274">
        <f>IF(W$7=0,0,W$7/ISI!W$8*1000)</f>
        <v>0</v>
      </c>
      <c r="X138" s="274">
        <f>IF(X$7=0,0,X$7/ISI!X$8*1000)</f>
        <v>0</v>
      </c>
      <c r="Y138" s="274">
        <f>IF(Y$7=0,0,Y$7/ISI!Y$8*1000)</f>
        <v>0</v>
      </c>
      <c r="DA138" s="77"/>
    </row>
    <row r="139" spans="1:105" ht="12" customHeight="1" x14ac:dyDescent="0.25">
      <c r="A139" s="173" t="s">
        <v>93</v>
      </c>
      <c r="B139" s="274">
        <f>IF(B$8=0,0,B$8/ISI!B$8*1000)</f>
        <v>0</v>
      </c>
      <c r="C139" s="274">
        <f>IF(C$8=0,0,C$8/ISI!C$8*1000)</f>
        <v>0</v>
      </c>
      <c r="D139" s="274">
        <f>IF(D$8=0,0,D$8/ISI!D$8*1000)</f>
        <v>0</v>
      </c>
      <c r="E139" s="274">
        <f>IF(E$8=0,0,E$8/ISI!E$8*1000)</f>
        <v>0</v>
      </c>
      <c r="F139" s="274">
        <f>IF(F$8=0,0,F$8/ISI!F$8*1000)</f>
        <v>0</v>
      </c>
      <c r="G139" s="274">
        <f>IF(G$8=0,0,G$8/ISI!G$8*1000)</f>
        <v>0</v>
      </c>
      <c r="H139" s="274">
        <f>IF(H$8=0,0,H$8/ISI!H$8*1000)</f>
        <v>0</v>
      </c>
      <c r="I139" s="274">
        <f>IF(I$8=0,0,I$8/ISI!I$8*1000)</f>
        <v>0</v>
      </c>
      <c r="J139" s="274">
        <f>IF(J$8=0,0,J$8/ISI!J$8*1000)</f>
        <v>0</v>
      </c>
      <c r="K139" s="274">
        <f>IF(K$8=0,0,K$8/ISI!K$8*1000)</f>
        <v>0</v>
      </c>
      <c r="L139" s="274">
        <f>IF(L$8=0,0,L$8/ISI!L$8*1000)</f>
        <v>0</v>
      </c>
      <c r="M139" s="274">
        <f>IF(M$8=0,0,M$8/ISI!M$8*1000)</f>
        <v>0</v>
      </c>
      <c r="N139" s="274">
        <f>IF(N$8=0,0,N$8/ISI!N$8*1000)</f>
        <v>0</v>
      </c>
      <c r="O139" s="274">
        <f>IF(O$8=0,0,O$8/ISI!O$8*1000)</f>
        <v>0</v>
      </c>
      <c r="P139" s="274">
        <f>IF(P$8=0,0,P$8/ISI!P$8*1000)</f>
        <v>0</v>
      </c>
      <c r="Q139" s="274">
        <f>IF(Q$8=0,0,Q$8/ISI!Q$8*1000)</f>
        <v>0</v>
      </c>
      <c r="R139" s="274">
        <f>IF(R$8=0,0,R$8/ISI!R$8*1000)</f>
        <v>0</v>
      </c>
      <c r="S139" s="274">
        <f>IF(S$8=0,0,S$8/ISI!S$8*1000)</f>
        <v>0</v>
      </c>
      <c r="T139" s="274">
        <f>IF(T$8=0,0,T$8/ISI!T$8*1000)</f>
        <v>0</v>
      </c>
      <c r="U139" s="274">
        <f>IF(U$8=0,0,U$8/ISI!U$8*1000)</f>
        <v>0</v>
      </c>
      <c r="V139" s="274">
        <f>IF(V$8=0,0,V$8/ISI!V$8*1000)</f>
        <v>0</v>
      </c>
      <c r="W139" s="274">
        <f>IF(W$8=0,0,W$8/ISI!W$8*1000)</f>
        <v>0</v>
      </c>
      <c r="X139" s="274">
        <f>IF(X$8=0,0,X$8/ISI!X$8*1000)</f>
        <v>0</v>
      </c>
      <c r="Y139" s="274">
        <f>IF(Y$8=0,0,Y$8/ISI!Y$8*1000)</f>
        <v>0</v>
      </c>
      <c r="DA139" s="77"/>
    </row>
    <row r="140" spans="1:105" ht="12" customHeight="1" x14ac:dyDescent="0.25">
      <c r="A140" s="173" t="s">
        <v>94</v>
      </c>
      <c r="B140" s="274">
        <f>IF(B$9=0,0,B$9/ISI!B$8*1000)</f>
        <v>0</v>
      </c>
      <c r="C140" s="274">
        <f>IF(C$9=0,0,C$9/ISI!C$8*1000)</f>
        <v>0</v>
      </c>
      <c r="D140" s="274">
        <f>IF(D$9=0,0,D$9/ISI!D$8*1000)</f>
        <v>0</v>
      </c>
      <c r="E140" s="274">
        <f>IF(E$9=0,0,E$9/ISI!E$8*1000)</f>
        <v>0</v>
      </c>
      <c r="F140" s="274">
        <f>IF(F$9=0,0,F$9/ISI!F$8*1000)</f>
        <v>0</v>
      </c>
      <c r="G140" s="274">
        <f>IF(G$9=0,0,G$9/ISI!G$8*1000)</f>
        <v>0</v>
      </c>
      <c r="H140" s="274">
        <f>IF(H$9=0,0,H$9/ISI!H$8*1000)</f>
        <v>0</v>
      </c>
      <c r="I140" s="274">
        <f>IF(I$9=0,0,I$9/ISI!I$8*1000)</f>
        <v>0</v>
      </c>
      <c r="J140" s="274">
        <f>IF(J$9=0,0,J$9/ISI!J$8*1000)</f>
        <v>0</v>
      </c>
      <c r="K140" s="274">
        <f>IF(K$9=0,0,K$9/ISI!K$8*1000)</f>
        <v>0</v>
      </c>
      <c r="L140" s="274">
        <f>IF(L$9=0,0,L$9/ISI!L$8*1000)</f>
        <v>0</v>
      </c>
      <c r="M140" s="274">
        <f>IF(M$9=0,0,M$9/ISI!M$8*1000)</f>
        <v>0</v>
      </c>
      <c r="N140" s="274">
        <f>IF(N$9=0,0,N$9/ISI!N$8*1000)</f>
        <v>0</v>
      </c>
      <c r="O140" s="274">
        <f>IF(O$9=0,0,O$9/ISI!O$8*1000)</f>
        <v>0</v>
      </c>
      <c r="P140" s="274">
        <f>IF(P$9=0,0,P$9/ISI!P$8*1000)</f>
        <v>0</v>
      </c>
      <c r="Q140" s="274">
        <f>IF(Q$9=0,0,Q$9/ISI!Q$8*1000)</f>
        <v>0</v>
      </c>
      <c r="R140" s="274">
        <f>IF(R$9=0,0,R$9/ISI!R$8*1000)</f>
        <v>0</v>
      </c>
      <c r="S140" s="274">
        <f>IF(S$9=0,0,S$9/ISI!S$8*1000)</f>
        <v>0</v>
      </c>
      <c r="T140" s="274">
        <f>IF(T$9=0,0,T$9/ISI!T$8*1000)</f>
        <v>0</v>
      </c>
      <c r="U140" s="274">
        <f>IF(U$9=0,0,U$9/ISI!U$8*1000)</f>
        <v>0</v>
      </c>
      <c r="V140" s="274">
        <f>IF(V$9=0,0,V$9/ISI!V$8*1000)</f>
        <v>0</v>
      </c>
      <c r="W140" s="274">
        <f>IF(W$9=0,0,W$9/ISI!W$8*1000)</f>
        <v>0</v>
      </c>
      <c r="X140" s="274">
        <f>IF(X$9=0,0,X$9/ISI!X$8*1000)</f>
        <v>0</v>
      </c>
      <c r="Y140" s="274">
        <f>IF(Y$9=0,0,Y$9/ISI!Y$8*1000)</f>
        <v>0</v>
      </c>
      <c r="DA140" s="77"/>
    </row>
    <row r="141" spans="1:105" ht="12" customHeight="1" x14ac:dyDescent="0.25">
      <c r="A141" s="56" t="s">
        <v>95</v>
      </c>
      <c r="B141" s="275">
        <f>IF(B$10=0,0,B$10/ISI!B$8*1000)</f>
        <v>0</v>
      </c>
      <c r="C141" s="275">
        <f>IF(C$10=0,0,C$10/ISI!C$8*1000)</f>
        <v>0</v>
      </c>
      <c r="D141" s="275">
        <f>IF(D$10=0,0,D$10/ISI!D$8*1000)</f>
        <v>0</v>
      </c>
      <c r="E141" s="275">
        <f>IF(E$10=0,0,E$10/ISI!E$8*1000)</f>
        <v>0</v>
      </c>
      <c r="F141" s="275">
        <f>IF(F$10=0,0,F$10/ISI!F$8*1000)</f>
        <v>0</v>
      </c>
      <c r="G141" s="275">
        <f>IF(G$10=0,0,G$10/ISI!G$8*1000)</f>
        <v>0</v>
      </c>
      <c r="H141" s="275">
        <f>IF(H$10=0,0,H$10/ISI!H$8*1000)</f>
        <v>0</v>
      </c>
      <c r="I141" s="275">
        <f>IF(I$10=0,0,I$10/ISI!I$8*1000)</f>
        <v>0</v>
      </c>
      <c r="J141" s="275">
        <f>IF(J$10=0,0,J$10/ISI!J$8*1000)</f>
        <v>0</v>
      </c>
      <c r="K141" s="275">
        <f>IF(K$10=0,0,K$10/ISI!K$8*1000)</f>
        <v>0</v>
      </c>
      <c r="L141" s="275">
        <f>IF(L$10=0,0,L$10/ISI!L$8*1000)</f>
        <v>0</v>
      </c>
      <c r="M141" s="275">
        <f>IF(M$10=0,0,M$10/ISI!M$8*1000)</f>
        <v>0</v>
      </c>
      <c r="N141" s="275">
        <f>IF(N$10=0,0,N$10/ISI!N$8*1000)</f>
        <v>0</v>
      </c>
      <c r="O141" s="275">
        <f>IF(O$10=0,0,O$10/ISI!O$8*1000)</f>
        <v>0</v>
      </c>
      <c r="P141" s="275">
        <f>IF(P$10=0,0,P$10/ISI!P$8*1000)</f>
        <v>0</v>
      </c>
      <c r="Q141" s="275">
        <f>IF(Q$10=0,0,Q$10/ISI!Q$8*1000)</f>
        <v>0</v>
      </c>
      <c r="R141" s="275">
        <f>IF(R$10=0,0,R$10/ISI!R$8*1000)</f>
        <v>0</v>
      </c>
      <c r="S141" s="275">
        <f>IF(S$10=0,0,S$10/ISI!S$8*1000)</f>
        <v>0</v>
      </c>
      <c r="T141" s="275">
        <f>IF(T$10=0,0,T$10/ISI!T$8*1000)</f>
        <v>0</v>
      </c>
      <c r="U141" s="275">
        <f>IF(U$10=0,0,U$10/ISI!U$8*1000)</f>
        <v>0</v>
      </c>
      <c r="V141" s="275">
        <f>IF(V$10=0,0,V$10/ISI!V$8*1000)</f>
        <v>0</v>
      </c>
      <c r="W141" s="275">
        <f>IF(W$10=0,0,W$10/ISI!W$8*1000)</f>
        <v>0</v>
      </c>
      <c r="X141" s="275">
        <f>IF(X$10=0,0,X$10/ISI!X$8*1000)</f>
        <v>0</v>
      </c>
      <c r="Y141" s="275">
        <f>IF(Y$10=0,0,Y$10/ISI!Y$8*1000)</f>
        <v>0</v>
      </c>
      <c r="DA141" s="78"/>
    </row>
    <row r="142" spans="1:105" ht="12" customHeight="1" x14ac:dyDescent="0.25">
      <c r="A142" s="174" t="s">
        <v>165</v>
      </c>
      <c r="B142" s="276">
        <f>IF(B$16=0,0,B$16/ISI!B$8*1000)</f>
        <v>0</v>
      </c>
      <c r="C142" s="276">
        <f>IF(C$16=0,0,C$16/ISI!C$8*1000)</f>
        <v>0</v>
      </c>
      <c r="D142" s="276">
        <f>IF(D$16=0,0,D$16/ISI!D$8*1000)</f>
        <v>0</v>
      </c>
      <c r="E142" s="276">
        <f>IF(E$16=0,0,E$16/ISI!E$8*1000)</f>
        <v>0</v>
      </c>
      <c r="F142" s="276">
        <f>IF(F$16=0,0,F$16/ISI!F$8*1000)</f>
        <v>0</v>
      </c>
      <c r="G142" s="276">
        <f>IF(G$16=0,0,G$16/ISI!G$8*1000)</f>
        <v>0</v>
      </c>
      <c r="H142" s="276">
        <f>IF(H$16=0,0,H$16/ISI!H$8*1000)</f>
        <v>0</v>
      </c>
      <c r="I142" s="276">
        <f>IF(I$16=0,0,I$16/ISI!I$8*1000)</f>
        <v>0</v>
      </c>
      <c r="J142" s="276">
        <f>IF(J$16=0,0,J$16/ISI!J$8*1000)</f>
        <v>0</v>
      </c>
      <c r="K142" s="276">
        <f>IF(K$16=0,0,K$16/ISI!K$8*1000)</f>
        <v>0</v>
      </c>
      <c r="L142" s="276">
        <f>IF(L$16=0,0,L$16/ISI!L$8*1000)</f>
        <v>0</v>
      </c>
      <c r="M142" s="276">
        <f>IF(M$16=0,0,M$16/ISI!M$8*1000)</f>
        <v>0</v>
      </c>
      <c r="N142" s="276">
        <f>IF(N$16=0,0,N$16/ISI!N$8*1000)</f>
        <v>0</v>
      </c>
      <c r="O142" s="276">
        <f>IF(O$16=0,0,O$16/ISI!O$8*1000)</f>
        <v>0</v>
      </c>
      <c r="P142" s="276">
        <f>IF(P$16=0,0,P$16/ISI!P$8*1000)</f>
        <v>0</v>
      </c>
      <c r="Q142" s="276">
        <f>IF(Q$16=0,0,Q$16/ISI!Q$8*1000)</f>
        <v>0</v>
      </c>
      <c r="R142" s="276">
        <f>IF(R$16=0,0,R$16/ISI!R$8*1000)</f>
        <v>0</v>
      </c>
      <c r="S142" s="276">
        <f>IF(S$16=0,0,S$16/ISI!S$8*1000)</f>
        <v>0</v>
      </c>
      <c r="T142" s="276">
        <f>IF(T$16=0,0,T$16/ISI!T$8*1000)</f>
        <v>0</v>
      </c>
      <c r="U142" s="276">
        <f>IF(U$16=0,0,U$16/ISI!U$8*1000)</f>
        <v>0</v>
      </c>
      <c r="V142" s="276">
        <f>IF(V$16=0,0,V$16/ISI!V$8*1000)</f>
        <v>0</v>
      </c>
      <c r="W142" s="276">
        <f>IF(W$16=0,0,W$16/ISI!W$8*1000)</f>
        <v>0</v>
      </c>
      <c r="X142" s="276">
        <f>IF(X$16=0,0,X$16/ISI!X$8*1000)</f>
        <v>0</v>
      </c>
      <c r="Y142" s="276">
        <f>IF(Y$16=0,0,Y$16/ISI!Y$8*1000)</f>
        <v>0</v>
      </c>
      <c r="DA142" s="79"/>
    </row>
    <row r="143" spans="1:105" ht="12" customHeight="1" x14ac:dyDescent="0.25">
      <c r="A143" s="174" t="s">
        <v>172</v>
      </c>
      <c r="B143" s="276">
        <f>IF(B$22=0,0,B$22/ISI!B$8*1000)</f>
        <v>0</v>
      </c>
      <c r="C143" s="276">
        <f>IF(C$22=0,0,C$22/ISI!C$8*1000)</f>
        <v>0</v>
      </c>
      <c r="D143" s="276">
        <f>IF(D$22=0,0,D$22/ISI!D$8*1000)</f>
        <v>0</v>
      </c>
      <c r="E143" s="276">
        <f>IF(E$22=0,0,E$22/ISI!E$8*1000)</f>
        <v>0</v>
      </c>
      <c r="F143" s="276">
        <f>IF(F$22=0,0,F$22/ISI!F$8*1000)</f>
        <v>0</v>
      </c>
      <c r="G143" s="276">
        <f>IF(G$22=0,0,G$22/ISI!G$8*1000)</f>
        <v>0</v>
      </c>
      <c r="H143" s="276">
        <f>IF(H$22=0,0,H$22/ISI!H$8*1000)</f>
        <v>0</v>
      </c>
      <c r="I143" s="276">
        <f>IF(I$22=0,0,I$22/ISI!I$8*1000)</f>
        <v>0</v>
      </c>
      <c r="J143" s="276">
        <f>IF(J$22=0,0,J$22/ISI!J$8*1000)</f>
        <v>0</v>
      </c>
      <c r="K143" s="276">
        <f>IF(K$22=0,0,K$22/ISI!K$8*1000)</f>
        <v>0</v>
      </c>
      <c r="L143" s="276">
        <f>IF(L$22=0,0,L$22/ISI!L$8*1000)</f>
        <v>0</v>
      </c>
      <c r="M143" s="276">
        <f>IF(M$22=0,0,M$22/ISI!M$8*1000)</f>
        <v>0</v>
      </c>
      <c r="N143" s="276">
        <f>IF(N$22=0,0,N$22/ISI!N$8*1000)</f>
        <v>0</v>
      </c>
      <c r="O143" s="276">
        <f>IF(O$22=0,0,O$22/ISI!O$8*1000)</f>
        <v>0</v>
      </c>
      <c r="P143" s="276">
        <f>IF(P$22=0,0,P$22/ISI!P$8*1000)</f>
        <v>0</v>
      </c>
      <c r="Q143" s="276">
        <f>IF(Q$22=0,0,Q$22/ISI!Q$8*1000)</f>
        <v>0</v>
      </c>
      <c r="R143" s="276">
        <f>IF(R$22=0,0,R$22/ISI!R$8*1000)</f>
        <v>0</v>
      </c>
      <c r="S143" s="276">
        <f>IF(S$22=0,0,S$22/ISI!S$8*1000)</f>
        <v>0</v>
      </c>
      <c r="T143" s="276">
        <f>IF(T$22=0,0,T$22/ISI!T$8*1000)</f>
        <v>0</v>
      </c>
      <c r="U143" s="276">
        <f>IF(U$22=0,0,U$22/ISI!U$8*1000)</f>
        <v>0</v>
      </c>
      <c r="V143" s="276">
        <f>IF(V$22=0,0,V$22/ISI!V$8*1000)</f>
        <v>0</v>
      </c>
      <c r="W143" s="276">
        <f>IF(W$22=0,0,W$22/ISI!W$8*1000)</f>
        <v>0</v>
      </c>
      <c r="X143" s="276">
        <f>IF(X$22=0,0,X$22/ISI!X$8*1000)</f>
        <v>0</v>
      </c>
      <c r="Y143" s="276">
        <f>IF(Y$22=0,0,Y$22/ISI!Y$8*1000)</f>
        <v>0</v>
      </c>
      <c r="DA143" s="79"/>
    </row>
    <row r="144" spans="1:105" ht="12" customHeight="1" x14ac:dyDescent="0.25">
      <c r="A144" s="174" t="s">
        <v>179</v>
      </c>
      <c r="B144" s="276">
        <f>IF(B$28=0,0,B$28/ISI!B$8*1000)</f>
        <v>0</v>
      </c>
      <c r="C144" s="276">
        <f>IF(C$28=0,0,C$28/ISI!C$8*1000)</f>
        <v>0</v>
      </c>
      <c r="D144" s="276">
        <f>IF(D$28=0,0,D$28/ISI!D$8*1000)</f>
        <v>0</v>
      </c>
      <c r="E144" s="276">
        <f>IF(E$28=0,0,E$28/ISI!E$8*1000)</f>
        <v>0</v>
      </c>
      <c r="F144" s="276">
        <f>IF(F$28=0,0,F$28/ISI!F$8*1000)</f>
        <v>0</v>
      </c>
      <c r="G144" s="276">
        <f>IF(G$28=0,0,G$28/ISI!G$8*1000)</f>
        <v>0</v>
      </c>
      <c r="H144" s="276">
        <f>IF(H$28=0,0,H$28/ISI!H$8*1000)</f>
        <v>0</v>
      </c>
      <c r="I144" s="276">
        <f>IF(I$28=0,0,I$28/ISI!I$8*1000)</f>
        <v>0</v>
      </c>
      <c r="J144" s="276">
        <f>IF(J$28=0,0,J$28/ISI!J$8*1000)</f>
        <v>0</v>
      </c>
      <c r="K144" s="276">
        <f>IF(K$28=0,0,K$28/ISI!K$8*1000)</f>
        <v>0</v>
      </c>
      <c r="L144" s="276">
        <f>IF(L$28=0,0,L$28/ISI!L$8*1000)</f>
        <v>0</v>
      </c>
      <c r="M144" s="276">
        <f>IF(M$28=0,0,M$28/ISI!M$8*1000)</f>
        <v>0</v>
      </c>
      <c r="N144" s="276">
        <f>IF(N$28=0,0,N$28/ISI!N$8*1000)</f>
        <v>0</v>
      </c>
      <c r="O144" s="276">
        <f>IF(O$28=0,0,O$28/ISI!O$8*1000)</f>
        <v>0</v>
      </c>
      <c r="P144" s="276">
        <f>IF(P$28=0,0,P$28/ISI!P$8*1000)</f>
        <v>0</v>
      </c>
      <c r="Q144" s="276">
        <f>IF(Q$28=0,0,Q$28/ISI!Q$8*1000)</f>
        <v>0</v>
      </c>
      <c r="R144" s="276">
        <f>IF(R$28=0,0,R$28/ISI!R$8*1000)</f>
        <v>0</v>
      </c>
      <c r="S144" s="276">
        <f>IF(S$28=0,0,S$28/ISI!S$8*1000)</f>
        <v>0</v>
      </c>
      <c r="T144" s="276">
        <f>IF(T$28=0,0,T$28/ISI!T$8*1000)</f>
        <v>0</v>
      </c>
      <c r="U144" s="276">
        <f>IF(U$28=0,0,U$28/ISI!U$8*1000)</f>
        <v>0</v>
      </c>
      <c r="V144" s="276">
        <f>IF(V$28=0,0,V$28/ISI!V$8*1000)</f>
        <v>0</v>
      </c>
      <c r="W144" s="276">
        <f>IF(W$28=0,0,W$28/ISI!W$8*1000)</f>
        <v>0</v>
      </c>
      <c r="X144" s="276">
        <f>IF(X$28=0,0,X$28/ISI!X$8*1000)</f>
        <v>0</v>
      </c>
      <c r="Y144" s="276">
        <f>IF(Y$28=0,0,Y$28/ISI!Y$8*1000)</f>
        <v>0</v>
      </c>
      <c r="DA144" s="79"/>
    </row>
    <row r="145" spans="1:105" ht="12" customHeight="1" x14ac:dyDescent="0.25">
      <c r="A145" s="41" t="s">
        <v>189</v>
      </c>
      <c r="B145" s="277">
        <f>IF(B$35=0,0,B$35/ISI!B$8*1000)</f>
        <v>0</v>
      </c>
      <c r="C145" s="277">
        <f>IF(C$35=0,0,C$35/ISI!C$8*1000)</f>
        <v>0</v>
      </c>
      <c r="D145" s="277">
        <f>IF(D$35=0,0,D$35/ISI!D$8*1000)</f>
        <v>0</v>
      </c>
      <c r="E145" s="277">
        <f>IF(E$35=0,0,E$35/ISI!E$8*1000)</f>
        <v>0</v>
      </c>
      <c r="F145" s="277">
        <f>IF(F$35=0,0,F$35/ISI!F$8*1000)</f>
        <v>0</v>
      </c>
      <c r="G145" s="277">
        <f>IF(G$35=0,0,G$35/ISI!G$8*1000)</f>
        <v>0</v>
      </c>
      <c r="H145" s="277">
        <f>IF(H$35=0,0,H$35/ISI!H$8*1000)</f>
        <v>0</v>
      </c>
      <c r="I145" s="277">
        <f>IF(I$35=0,0,I$35/ISI!I$8*1000)</f>
        <v>0</v>
      </c>
      <c r="J145" s="277">
        <f>IF(J$35=0,0,J$35/ISI!J$8*1000)</f>
        <v>0</v>
      </c>
      <c r="K145" s="277">
        <f>IF(K$35=0,0,K$35/ISI!K$8*1000)</f>
        <v>0</v>
      </c>
      <c r="L145" s="277">
        <f>IF(L$35=0,0,L$35/ISI!L$8*1000)</f>
        <v>0</v>
      </c>
      <c r="M145" s="277">
        <f>IF(M$35=0,0,M$35/ISI!M$8*1000)</f>
        <v>0</v>
      </c>
      <c r="N145" s="277">
        <f>IF(N$35=0,0,N$35/ISI!N$8*1000)</f>
        <v>0</v>
      </c>
      <c r="O145" s="277">
        <f>IF(O$35=0,0,O$35/ISI!O$8*1000)</f>
        <v>0</v>
      </c>
      <c r="P145" s="277">
        <f>IF(P$35=0,0,P$35/ISI!P$8*1000)</f>
        <v>0</v>
      </c>
      <c r="Q145" s="277">
        <f>IF(Q$35=0,0,Q$35/ISI!Q$8*1000)</f>
        <v>0</v>
      </c>
      <c r="R145" s="277">
        <f>IF(R$35=0,0,R$35/ISI!R$8*1000)</f>
        <v>0</v>
      </c>
      <c r="S145" s="277">
        <f>IF(S$35=0,0,S$35/ISI!S$8*1000)</f>
        <v>0</v>
      </c>
      <c r="T145" s="277">
        <f>IF(T$35=0,0,T$35/ISI!T$8*1000)</f>
        <v>0</v>
      </c>
      <c r="U145" s="277">
        <f>IF(U$35=0,0,U$35/ISI!U$8*1000)</f>
        <v>0</v>
      </c>
      <c r="V145" s="277">
        <f>IF(V$35=0,0,V$35/ISI!V$8*1000)</f>
        <v>0</v>
      </c>
      <c r="W145" s="277">
        <f>IF(W$35=0,0,W$35/ISI!W$8*1000)</f>
        <v>0</v>
      </c>
      <c r="X145" s="277">
        <f>IF(X$35=0,0,X$35/ISI!X$8*1000)</f>
        <v>0</v>
      </c>
      <c r="Y145" s="277">
        <f>IF(Y$35=0,0,Y$35/ISI!Y$8*1000)</f>
        <v>0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44</v>
      </c>
      <c r="B147" s="272">
        <f t="shared" ref="B147:Y147" si="33">SUM(B$148:B$152,B$155,B$156,B$154,B$153)</f>
        <v>128.62424763542563</v>
      </c>
      <c r="C147" s="272">
        <f t="shared" si="33"/>
        <v>162.95442820292342</v>
      </c>
      <c r="D147" s="272">
        <f t="shared" si="33"/>
        <v>0</v>
      </c>
      <c r="E147" s="272">
        <f t="shared" si="33"/>
        <v>0</v>
      </c>
      <c r="F147" s="272">
        <f t="shared" si="33"/>
        <v>0</v>
      </c>
      <c r="G147" s="272">
        <f t="shared" si="33"/>
        <v>0</v>
      </c>
      <c r="H147" s="272">
        <f t="shared" si="33"/>
        <v>0</v>
      </c>
      <c r="I147" s="272">
        <f t="shared" si="33"/>
        <v>0</v>
      </c>
      <c r="J147" s="272">
        <f t="shared" si="33"/>
        <v>0</v>
      </c>
      <c r="K147" s="272">
        <f t="shared" si="33"/>
        <v>0</v>
      </c>
      <c r="L147" s="272">
        <f t="shared" si="33"/>
        <v>0</v>
      </c>
      <c r="M147" s="272">
        <f t="shared" si="33"/>
        <v>0</v>
      </c>
      <c r="N147" s="272">
        <f t="shared" si="33"/>
        <v>0</v>
      </c>
      <c r="O147" s="272">
        <f t="shared" si="33"/>
        <v>0</v>
      </c>
      <c r="P147" s="272">
        <f t="shared" si="33"/>
        <v>0</v>
      </c>
      <c r="Q147" s="272">
        <f t="shared" si="33"/>
        <v>0</v>
      </c>
      <c r="R147" s="272">
        <f t="shared" si="33"/>
        <v>0</v>
      </c>
      <c r="S147" s="272">
        <f t="shared" si="33"/>
        <v>0</v>
      </c>
      <c r="T147" s="272">
        <f t="shared" si="33"/>
        <v>0</v>
      </c>
      <c r="U147" s="272">
        <f t="shared" si="33"/>
        <v>0</v>
      </c>
      <c r="V147" s="272">
        <f t="shared" si="33"/>
        <v>0</v>
      </c>
      <c r="W147" s="272">
        <f t="shared" si="33"/>
        <v>0</v>
      </c>
      <c r="X147" s="272">
        <f t="shared" si="33"/>
        <v>0</v>
      </c>
      <c r="Y147" s="272">
        <f t="shared" si="33"/>
        <v>0</v>
      </c>
      <c r="DA147" s="111"/>
    </row>
    <row r="148" spans="1:105" ht="12" customHeight="1" x14ac:dyDescent="0.25">
      <c r="A148" s="55" t="s">
        <v>91</v>
      </c>
      <c r="B148" s="273">
        <f>IF(B$55=0,0,B$55/ISI!B$9*1000)</f>
        <v>0.33668671796451116</v>
      </c>
      <c r="C148" s="273">
        <f>IF(C$55=0,0,C$55/ISI!C$9*1000)</f>
        <v>0.39926992735579059</v>
      </c>
      <c r="D148" s="273">
        <f>IF(D$55=0,0,D$55/ISI!D$9*1000)</f>
        <v>0</v>
      </c>
      <c r="E148" s="273">
        <f>IF(E$55=0,0,E$55/ISI!E$9*1000)</f>
        <v>0</v>
      </c>
      <c r="F148" s="273">
        <f>IF(F$55=0,0,F$55/ISI!F$9*1000)</f>
        <v>0</v>
      </c>
      <c r="G148" s="273">
        <f>IF(G$55=0,0,G$55/ISI!G$9*1000)</f>
        <v>0</v>
      </c>
      <c r="H148" s="273">
        <f>IF(H$55=0,0,H$55/ISI!H$9*1000)</f>
        <v>0</v>
      </c>
      <c r="I148" s="273">
        <f>IF(I$55=0,0,I$55/ISI!I$9*1000)</f>
        <v>0</v>
      </c>
      <c r="J148" s="273">
        <f>IF(J$55=0,0,J$55/ISI!J$9*1000)</f>
        <v>0</v>
      </c>
      <c r="K148" s="273">
        <f>IF(K$55=0,0,K$55/ISI!K$9*1000)</f>
        <v>0</v>
      </c>
      <c r="L148" s="273">
        <f>IF(L$55=0,0,L$55/ISI!L$9*1000)</f>
        <v>0</v>
      </c>
      <c r="M148" s="273">
        <f>IF(M$55=0,0,M$55/ISI!M$9*1000)</f>
        <v>0</v>
      </c>
      <c r="N148" s="273">
        <f>IF(N$55=0,0,N$55/ISI!N$9*1000)</f>
        <v>0</v>
      </c>
      <c r="O148" s="273">
        <f>IF(O$55=0,0,O$55/ISI!O$9*1000)</f>
        <v>0</v>
      </c>
      <c r="P148" s="273">
        <f>IF(P$55=0,0,P$55/ISI!P$9*1000)</f>
        <v>0</v>
      </c>
      <c r="Q148" s="273">
        <f>IF(Q$55=0,0,Q$55/ISI!Q$9*1000)</f>
        <v>0</v>
      </c>
      <c r="R148" s="273">
        <f>IF(R$55=0,0,R$55/ISI!R$9*1000)</f>
        <v>0</v>
      </c>
      <c r="S148" s="273">
        <f>IF(S$55=0,0,S$55/ISI!S$9*1000)</f>
        <v>0</v>
      </c>
      <c r="T148" s="273">
        <f>IF(T$55=0,0,T$55/ISI!T$9*1000)</f>
        <v>0</v>
      </c>
      <c r="U148" s="273">
        <f>IF(U$55=0,0,U$55/ISI!U$9*1000)</f>
        <v>0</v>
      </c>
      <c r="V148" s="273">
        <f>IF(V$55=0,0,V$55/ISI!V$9*1000)</f>
        <v>0</v>
      </c>
      <c r="W148" s="273">
        <f>IF(W$55=0,0,W$55/ISI!W$9*1000)</f>
        <v>0</v>
      </c>
      <c r="X148" s="273">
        <f>IF(X$55=0,0,X$55/ISI!X$9*1000)</f>
        <v>0</v>
      </c>
      <c r="Y148" s="273">
        <f>IF(Y$55=0,0,Y$55/ISI!Y$9*1000)</f>
        <v>0</v>
      </c>
      <c r="DA148" s="76"/>
    </row>
    <row r="149" spans="1:105" ht="12" customHeight="1" x14ac:dyDescent="0.25">
      <c r="A149" s="173" t="s">
        <v>92</v>
      </c>
      <c r="B149" s="274">
        <f>IF(B$56=0,0,B$56/ISI!B$9*1000)</f>
        <v>0.24877580820290435</v>
      </c>
      <c r="C149" s="274">
        <f>IF(C$56=0,0,C$56/ISI!C$9*1000)</f>
        <v>0.29501816843134732</v>
      </c>
      <c r="D149" s="274">
        <f>IF(D$56=0,0,D$56/ISI!D$9*1000)</f>
        <v>0</v>
      </c>
      <c r="E149" s="274">
        <f>IF(E$56=0,0,E$56/ISI!E$9*1000)</f>
        <v>0</v>
      </c>
      <c r="F149" s="274">
        <f>IF(F$56=0,0,F$56/ISI!F$9*1000)</f>
        <v>0</v>
      </c>
      <c r="G149" s="274">
        <f>IF(G$56=0,0,G$56/ISI!G$9*1000)</f>
        <v>0</v>
      </c>
      <c r="H149" s="274">
        <f>IF(H$56=0,0,H$56/ISI!H$9*1000)</f>
        <v>0</v>
      </c>
      <c r="I149" s="274">
        <f>IF(I$56=0,0,I$56/ISI!I$9*1000)</f>
        <v>0</v>
      </c>
      <c r="J149" s="274">
        <f>IF(J$56=0,0,J$56/ISI!J$9*1000)</f>
        <v>0</v>
      </c>
      <c r="K149" s="274">
        <f>IF(K$56=0,0,K$56/ISI!K$9*1000)</f>
        <v>0</v>
      </c>
      <c r="L149" s="274">
        <f>IF(L$56=0,0,L$56/ISI!L$9*1000)</f>
        <v>0</v>
      </c>
      <c r="M149" s="274">
        <f>IF(M$56=0,0,M$56/ISI!M$9*1000)</f>
        <v>0</v>
      </c>
      <c r="N149" s="274">
        <f>IF(N$56=0,0,N$56/ISI!N$9*1000)</f>
        <v>0</v>
      </c>
      <c r="O149" s="274">
        <f>IF(O$56=0,0,O$56/ISI!O$9*1000)</f>
        <v>0</v>
      </c>
      <c r="P149" s="274">
        <f>IF(P$56=0,0,P$56/ISI!P$9*1000)</f>
        <v>0</v>
      </c>
      <c r="Q149" s="274">
        <f>IF(Q$56=0,0,Q$56/ISI!Q$9*1000)</f>
        <v>0</v>
      </c>
      <c r="R149" s="274">
        <f>IF(R$56=0,0,R$56/ISI!R$9*1000)</f>
        <v>0</v>
      </c>
      <c r="S149" s="274">
        <f>IF(S$56=0,0,S$56/ISI!S$9*1000)</f>
        <v>0</v>
      </c>
      <c r="T149" s="274">
        <f>IF(T$56=0,0,T$56/ISI!T$9*1000)</f>
        <v>0</v>
      </c>
      <c r="U149" s="274">
        <f>IF(U$56=0,0,U$56/ISI!U$9*1000)</f>
        <v>0</v>
      </c>
      <c r="V149" s="274">
        <f>IF(V$56=0,0,V$56/ISI!V$9*1000)</f>
        <v>0</v>
      </c>
      <c r="W149" s="274">
        <f>IF(W$56=0,0,W$56/ISI!W$9*1000)</f>
        <v>0</v>
      </c>
      <c r="X149" s="274">
        <f>IF(X$56=0,0,X$56/ISI!X$9*1000)</f>
        <v>0</v>
      </c>
      <c r="Y149" s="274">
        <f>IF(Y$56=0,0,Y$56/ISI!Y$9*1000)</f>
        <v>0</v>
      </c>
      <c r="DA149" s="77"/>
    </row>
    <row r="150" spans="1:105" ht="12" customHeight="1" x14ac:dyDescent="0.25">
      <c r="A150" s="173" t="s">
        <v>93</v>
      </c>
      <c r="B150" s="274">
        <f>IF(B$57=0,0,B$57/ISI!B$9*1000)</f>
        <v>6.2193952050726109</v>
      </c>
      <c r="C150" s="274">
        <f>IF(C$57=0,0,C$57/ISI!C$9*1000)</f>
        <v>7.3754542107836807</v>
      </c>
      <c r="D150" s="274">
        <f>IF(D$57=0,0,D$57/ISI!D$9*1000)</f>
        <v>0</v>
      </c>
      <c r="E150" s="274">
        <f>IF(E$57=0,0,E$57/ISI!E$9*1000)</f>
        <v>0</v>
      </c>
      <c r="F150" s="274">
        <f>IF(F$57=0,0,F$57/ISI!F$9*1000)</f>
        <v>0</v>
      </c>
      <c r="G150" s="274">
        <f>IF(G$57=0,0,G$57/ISI!G$9*1000)</f>
        <v>0</v>
      </c>
      <c r="H150" s="274">
        <f>IF(H$57=0,0,H$57/ISI!H$9*1000)</f>
        <v>0</v>
      </c>
      <c r="I150" s="274">
        <f>IF(I$57=0,0,I$57/ISI!I$9*1000)</f>
        <v>0</v>
      </c>
      <c r="J150" s="274">
        <f>IF(J$57=0,0,J$57/ISI!J$9*1000)</f>
        <v>0</v>
      </c>
      <c r="K150" s="274">
        <f>IF(K$57=0,0,K$57/ISI!K$9*1000)</f>
        <v>0</v>
      </c>
      <c r="L150" s="274">
        <f>IF(L$57=0,0,L$57/ISI!L$9*1000)</f>
        <v>0</v>
      </c>
      <c r="M150" s="274">
        <f>IF(M$57=0,0,M$57/ISI!M$9*1000)</f>
        <v>0</v>
      </c>
      <c r="N150" s="274">
        <f>IF(N$57=0,0,N$57/ISI!N$9*1000)</f>
        <v>0</v>
      </c>
      <c r="O150" s="274">
        <f>IF(O$57=0,0,O$57/ISI!O$9*1000)</f>
        <v>0</v>
      </c>
      <c r="P150" s="274">
        <f>IF(P$57=0,0,P$57/ISI!P$9*1000)</f>
        <v>0</v>
      </c>
      <c r="Q150" s="274">
        <f>IF(Q$57=0,0,Q$57/ISI!Q$9*1000)</f>
        <v>0</v>
      </c>
      <c r="R150" s="274">
        <f>IF(R$57=0,0,R$57/ISI!R$9*1000)</f>
        <v>0</v>
      </c>
      <c r="S150" s="274">
        <f>IF(S$57=0,0,S$57/ISI!S$9*1000)</f>
        <v>0</v>
      </c>
      <c r="T150" s="274">
        <f>IF(T$57=0,0,T$57/ISI!T$9*1000)</f>
        <v>0</v>
      </c>
      <c r="U150" s="274">
        <f>IF(U$57=0,0,U$57/ISI!U$9*1000)</f>
        <v>0</v>
      </c>
      <c r="V150" s="274">
        <f>IF(V$57=0,0,V$57/ISI!V$9*1000)</f>
        <v>0</v>
      </c>
      <c r="W150" s="274">
        <f>IF(W$57=0,0,W$57/ISI!W$9*1000)</f>
        <v>0</v>
      </c>
      <c r="X150" s="274">
        <f>IF(X$57=0,0,X$57/ISI!X$9*1000)</f>
        <v>0</v>
      </c>
      <c r="Y150" s="274">
        <f>IF(Y$57=0,0,Y$57/ISI!Y$9*1000)</f>
        <v>0</v>
      </c>
      <c r="DA150" s="77"/>
    </row>
    <row r="151" spans="1:105" ht="12" customHeight="1" x14ac:dyDescent="0.25">
      <c r="A151" s="173" t="s">
        <v>94</v>
      </c>
      <c r="B151" s="274">
        <f>IF(B$58=0,0,B$58/ISI!B$9*1000)</f>
        <v>0.1554848801268153</v>
      </c>
      <c r="C151" s="274">
        <f>IF(C$58=0,0,C$58/ISI!C$9*1000)</f>
        <v>0.18438635526959216</v>
      </c>
      <c r="D151" s="274">
        <f>IF(D$58=0,0,D$58/ISI!D$9*1000)</f>
        <v>0</v>
      </c>
      <c r="E151" s="274">
        <f>IF(E$58=0,0,E$58/ISI!E$9*1000)</f>
        <v>0</v>
      </c>
      <c r="F151" s="274">
        <f>IF(F$58=0,0,F$58/ISI!F$9*1000)</f>
        <v>0</v>
      </c>
      <c r="G151" s="274">
        <f>IF(G$58=0,0,G$58/ISI!G$9*1000)</f>
        <v>0</v>
      </c>
      <c r="H151" s="274">
        <f>IF(H$58=0,0,H$58/ISI!H$9*1000)</f>
        <v>0</v>
      </c>
      <c r="I151" s="274">
        <f>IF(I$58=0,0,I$58/ISI!I$9*1000)</f>
        <v>0</v>
      </c>
      <c r="J151" s="274">
        <f>IF(J$58=0,0,J$58/ISI!J$9*1000)</f>
        <v>0</v>
      </c>
      <c r="K151" s="274">
        <f>IF(K$58=0,0,K$58/ISI!K$9*1000)</f>
        <v>0</v>
      </c>
      <c r="L151" s="274">
        <f>IF(L$58=0,0,L$58/ISI!L$9*1000)</f>
        <v>0</v>
      </c>
      <c r="M151" s="274">
        <f>IF(M$58=0,0,M$58/ISI!M$9*1000)</f>
        <v>0</v>
      </c>
      <c r="N151" s="274">
        <f>IF(N$58=0,0,N$58/ISI!N$9*1000)</f>
        <v>0</v>
      </c>
      <c r="O151" s="274">
        <f>IF(O$58=0,0,O$58/ISI!O$9*1000)</f>
        <v>0</v>
      </c>
      <c r="P151" s="274">
        <f>IF(P$58=0,0,P$58/ISI!P$9*1000)</f>
        <v>0</v>
      </c>
      <c r="Q151" s="274">
        <f>IF(Q$58=0,0,Q$58/ISI!Q$9*1000)</f>
        <v>0</v>
      </c>
      <c r="R151" s="274">
        <f>IF(R$58=0,0,R$58/ISI!R$9*1000)</f>
        <v>0</v>
      </c>
      <c r="S151" s="274">
        <f>IF(S$58=0,0,S$58/ISI!S$9*1000)</f>
        <v>0</v>
      </c>
      <c r="T151" s="274">
        <f>IF(T$58=0,0,T$58/ISI!T$9*1000)</f>
        <v>0</v>
      </c>
      <c r="U151" s="274">
        <f>IF(U$58=0,0,U$58/ISI!U$9*1000)</f>
        <v>0</v>
      </c>
      <c r="V151" s="274">
        <f>IF(V$58=0,0,V$58/ISI!V$9*1000)</f>
        <v>0</v>
      </c>
      <c r="W151" s="274">
        <f>IF(W$58=0,0,W$58/ISI!W$9*1000)</f>
        <v>0</v>
      </c>
      <c r="X151" s="274">
        <f>IF(X$58=0,0,X$58/ISI!X$9*1000)</f>
        <v>0</v>
      </c>
      <c r="Y151" s="274">
        <f>IF(Y$58=0,0,Y$58/ISI!Y$9*1000)</f>
        <v>0</v>
      </c>
      <c r="DA151" s="77"/>
    </row>
    <row r="152" spans="1:105" ht="12" customHeight="1" x14ac:dyDescent="0.25">
      <c r="A152" s="56" t="s">
        <v>95</v>
      </c>
      <c r="B152" s="275">
        <f>IF(B$59=0,0,B$59/ISI!B$9*1000)</f>
        <v>0.24268758115835631</v>
      </c>
      <c r="C152" s="275">
        <f>IF(C$59=0,0,C$59/ISI!C$9*1000)</f>
        <v>0.29952342281049643</v>
      </c>
      <c r="D152" s="275">
        <f>IF(D$59=0,0,D$59/ISI!D$9*1000)</f>
        <v>0</v>
      </c>
      <c r="E152" s="275">
        <f>IF(E$59=0,0,E$59/ISI!E$9*1000)</f>
        <v>0</v>
      </c>
      <c r="F152" s="275">
        <f>IF(F$59=0,0,F$59/ISI!F$9*1000)</f>
        <v>0</v>
      </c>
      <c r="G152" s="275">
        <f>IF(G$59=0,0,G$59/ISI!G$9*1000)</f>
        <v>0</v>
      </c>
      <c r="H152" s="275">
        <f>IF(H$59=0,0,H$59/ISI!H$9*1000)</f>
        <v>0</v>
      </c>
      <c r="I152" s="275">
        <f>IF(I$59=0,0,I$59/ISI!I$9*1000)</f>
        <v>0</v>
      </c>
      <c r="J152" s="275">
        <f>IF(J$59=0,0,J$59/ISI!J$9*1000)</f>
        <v>0</v>
      </c>
      <c r="K152" s="275">
        <f>IF(K$59=0,0,K$59/ISI!K$9*1000)</f>
        <v>0</v>
      </c>
      <c r="L152" s="275">
        <f>IF(L$59=0,0,L$59/ISI!L$9*1000)</f>
        <v>0</v>
      </c>
      <c r="M152" s="275">
        <f>IF(M$59=0,0,M$59/ISI!M$9*1000)</f>
        <v>0</v>
      </c>
      <c r="N152" s="275">
        <f>IF(N$59=0,0,N$59/ISI!N$9*1000)</f>
        <v>0</v>
      </c>
      <c r="O152" s="275">
        <f>IF(O$59=0,0,O$59/ISI!O$9*1000)</f>
        <v>0</v>
      </c>
      <c r="P152" s="275">
        <f>IF(P$59=0,0,P$59/ISI!P$9*1000)</f>
        <v>0</v>
      </c>
      <c r="Q152" s="275">
        <f>IF(Q$59=0,0,Q$59/ISI!Q$9*1000)</f>
        <v>0</v>
      </c>
      <c r="R152" s="275">
        <f>IF(R$59=0,0,R$59/ISI!R$9*1000)</f>
        <v>0</v>
      </c>
      <c r="S152" s="275">
        <f>IF(S$59=0,0,S$59/ISI!S$9*1000)</f>
        <v>0</v>
      </c>
      <c r="T152" s="275">
        <f>IF(T$59=0,0,T$59/ISI!T$9*1000)</f>
        <v>0</v>
      </c>
      <c r="U152" s="275">
        <f>IF(U$59=0,0,U$59/ISI!U$9*1000)</f>
        <v>0</v>
      </c>
      <c r="V152" s="275">
        <f>IF(V$59=0,0,V$59/ISI!V$9*1000)</f>
        <v>0</v>
      </c>
      <c r="W152" s="275">
        <f>IF(W$59=0,0,W$59/ISI!W$9*1000)</f>
        <v>0</v>
      </c>
      <c r="X152" s="275">
        <f>IF(X$59=0,0,X$59/ISI!X$9*1000)</f>
        <v>0</v>
      </c>
      <c r="Y152" s="275">
        <f>IF(Y$59=0,0,Y$59/ISI!Y$9*1000)</f>
        <v>0</v>
      </c>
      <c r="DA152" s="78"/>
    </row>
    <row r="153" spans="1:105" ht="12" customHeight="1" x14ac:dyDescent="0.25">
      <c r="A153" s="174" t="s">
        <v>220</v>
      </c>
      <c r="B153" s="276">
        <f>IF(B$65=0,0,B$65/ISI!B$9*1000)</f>
        <v>14.522266745152342</v>
      </c>
      <c r="C153" s="276">
        <f>IF(C$65=0,0,C$65/ISI!C$9*1000)</f>
        <v>17.673448918358599</v>
      </c>
      <c r="D153" s="276">
        <f>IF(D$65=0,0,D$65/ISI!D$9*1000)</f>
        <v>0</v>
      </c>
      <c r="E153" s="276">
        <f>IF(E$65=0,0,E$65/ISI!E$9*1000)</f>
        <v>0</v>
      </c>
      <c r="F153" s="276">
        <f>IF(F$65=0,0,F$65/ISI!F$9*1000)</f>
        <v>0</v>
      </c>
      <c r="G153" s="276">
        <f>IF(G$65=0,0,G$65/ISI!G$9*1000)</f>
        <v>0</v>
      </c>
      <c r="H153" s="276">
        <f>IF(H$65=0,0,H$65/ISI!H$9*1000)</f>
        <v>0</v>
      </c>
      <c r="I153" s="276">
        <f>IF(I$65=0,0,I$65/ISI!I$9*1000)</f>
        <v>0</v>
      </c>
      <c r="J153" s="276">
        <f>IF(J$65=0,0,J$65/ISI!J$9*1000)</f>
        <v>0</v>
      </c>
      <c r="K153" s="276">
        <f>IF(K$65=0,0,K$65/ISI!K$9*1000)</f>
        <v>0</v>
      </c>
      <c r="L153" s="276">
        <f>IF(L$65=0,0,L$65/ISI!L$9*1000)</f>
        <v>0</v>
      </c>
      <c r="M153" s="276">
        <f>IF(M$65=0,0,M$65/ISI!M$9*1000)</f>
        <v>0</v>
      </c>
      <c r="N153" s="276">
        <f>IF(N$65=0,0,N$65/ISI!N$9*1000)</f>
        <v>0</v>
      </c>
      <c r="O153" s="276">
        <f>IF(O$65=0,0,O$65/ISI!O$9*1000)</f>
        <v>0</v>
      </c>
      <c r="P153" s="276">
        <f>IF(P$65=0,0,P$65/ISI!P$9*1000)</f>
        <v>0</v>
      </c>
      <c r="Q153" s="276">
        <f>IF(Q$65=0,0,Q$65/ISI!Q$9*1000)</f>
        <v>0</v>
      </c>
      <c r="R153" s="276">
        <f>IF(R$65=0,0,R$65/ISI!R$9*1000)</f>
        <v>0</v>
      </c>
      <c r="S153" s="276">
        <f>IF(S$65=0,0,S$65/ISI!S$9*1000)</f>
        <v>0</v>
      </c>
      <c r="T153" s="276">
        <f>IF(T$65=0,0,T$65/ISI!T$9*1000)</f>
        <v>0</v>
      </c>
      <c r="U153" s="276">
        <f>IF(U$65=0,0,U$65/ISI!U$9*1000)</f>
        <v>0</v>
      </c>
      <c r="V153" s="276">
        <f>IF(V$65=0,0,V$65/ISI!V$9*1000)</f>
        <v>0</v>
      </c>
      <c r="W153" s="276">
        <f>IF(W$65=0,0,W$65/ISI!W$9*1000)</f>
        <v>0</v>
      </c>
      <c r="X153" s="276">
        <f>IF(X$65=0,0,X$65/ISI!X$9*1000)</f>
        <v>0</v>
      </c>
      <c r="Y153" s="276">
        <f>IF(Y$65=0,0,Y$65/ISI!Y$9*1000)</f>
        <v>0</v>
      </c>
      <c r="DA153" s="79"/>
    </row>
    <row r="154" spans="1:105" ht="12" customHeight="1" x14ac:dyDescent="0.25">
      <c r="A154" s="174" t="s">
        <v>226</v>
      </c>
      <c r="B154" s="276">
        <f>IF(B$71=0,0,B$71/ISI!B$9*1000)</f>
        <v>46.191807135180589</v>
      </c>
      <c r="C154" s="276">
        <f>IF(C$71=0,0,C$71/ISI!C$9*1000)</f>
        <v>54.777924091559328</v>
      </c>
      <c r="D154" s="276">
        <f>IF(D$71=0,0,D$71/ISI!D$9*1000)</f>
        <v>0</v>
      </c>
      <c r="E154" s="276">
        <f>IF(E$71=0,0,E$71/ISI!E$9*1000)</f>
        <v>0</v>
      </c>
      <c r="F154" s="276">
        <f>IF(F$71=0,0,F$71/ISI!F$9*1000)</f>
        <v>0</v>
      </c>
      <c r="G154" s="276">
        <f>IF(G$71=0,0,G$71/ISI!G$9*1000)</f>
        <v>0</v>
      </c>
      <c r="H154" s="276">
        <f>IF(H$71=0,0,H$71/ISI!H$9*1000)</f>
        <v>0</v>
      </c>
      <c r="I154" s="276">
        <f>IF(I$71=0,0,I$71/ISI!I$9*1000)</f>
        <v>0</v>
      </c>
      <c r="J154" s="276">
        <f>IF(J$71=0,0,J$71/ISI!J$9*1000)</f>
        <v>0</v>
      </c>
      <c r="K154" s="276">
        <f>IF(K$71=0,0,K$71/ISI!K$9*1000)</f>
        <v>0</v>
      </c>
      <c r="L154" s="276">
        <f>IF(L$71=0,0,L$71/ISI!L$9*1000)</f>
        <v>0</v>
      </c>
      <c r="M154" s="276">
        <f>IF(M$71=0,0,M$71/ISI!M$9*1000)</f>
        <v>0</v>
      </c>
      <c r="N154" s="276">
        <f>IF(N$71=0,0,N$71/ISI!N$9*1000)</f>
        <v>0</v>
      </c>
      <c r="O154" s="276">
        <f>IF(O$71=0,0,O$71/ISI!O$9*1000)</f>
        <v>0</v>
      </c>
      <c r="P154" s="276">
        <f>IF(P$71=0,0,P$71/ISI!P$9*1000)</f>
        <v>0</v>
      </c>
      <c r="Q154" s="276">
        <f>IF(Q$71=0,0,Q$71/ISI!Q$9*1000)</f>
        <v>0</v>
      </c>
      <c r="R154" s="276">
        <f>IF(R$71=0,0,R$71/ISI!R$9*1000)</f>
        <v>0</v>
      </c>
      <c r="S154" s="276">
        <f>IF(S$71=0,0,S$71/ISI!S$9*1000)</f>
        <v>0</v>
      </c>
      <c r="T154" s="276">
        <f>IF(T$71=0,0,T$71/ISI!T$9*1000)</f>
        <v>0</v>
      </c>
      <c r="U154" s="276">
        <f>IF(U$71=0,0,U$71/ISI!U$9*1000)</f>
        <v>0</v>
      </c>
      <c r="V154" s="276">
        <f>IF(V$71=0,0,V$71/ISI!V$9*1000)</f>
        <v>0</v>
      </c>
      <c r="W154" s="276">
        <f>IF(W$71=0,0,W$71/ISI!W$9*1000)</f>
        <v>0</v>
      </c>
      <c r="X154" s="276">
        <f>IF(X$71=0,0,X$71/ISI!X$9*1000)</f>
        <v>0</v>
      </c>
      <c r="Y154" s="276">
        <f>IF(Y$71=0,0,Y$71/ISI!Y$9*1000)</f>
        <v>0</v>
      </c>
      <c r="DA154" s="79"/>
    </row>
    <row r="155" spans="1:105" ht="12" customHeight="1" x14ac:dyDescent="0.25">
      <c r="A155" s="174" t="s">
        <v>179</v>
      </c>
      <c r="B155" s="276">
        <f>IF(B$72=0,0,B$72/ISI!B$9*1000)</f>
        <v>44.934187427698326</v>
      </c>
      <c r="C155" s="276">
        <f>IF(C$72=0,0,C$72/ISI!C$9*1000)</f>
        <v>60.549883333643564</v>
      </c>
      <c r="D155" s="276">
        <f>IF(D$72=0,0,D$72/ISI!D$9*1000)</f>
        <v>0</v>
      </c>
      <c r="E155" s="276">
        <f>IF(E$72=0,0,E$72/ISI!E$9*1000)</f>
        <v>0</v>
      </c>
      <c r="F155" s="276">
        <f>IF(F$72=0,0,F$72/ISI!F$9*1000)</f>
        <v>0</v>
      </c>
      <c r="G155" s="276">
        <f>IF(G$72=0,0,G$72/ISI!G$9*1000)</f>
        <v>0</v>
      </c>
      <c r="H155" s="276">
        <f>IF(H$72=0,0,H$72/ISI!H$9*1000)</f>
        <v>0</v>
      </c>
      <c r="I155" s="276">
        <f>IF(I$72=0,0,I$72/ISI!I$9*1000)</f>
        <v>0</v>
      </c>
      <c r="J155" s="276">
        <f>IF(J$72=0,0,J$72/ISI!J$9*1000)</f>
        <v>0</v>
      </c>
      <c r="K155" s="276">
        <f>IF(K$72=0,0,K$72/ISI!K$9*1000)</f>
        <v>0</v>
      </c>
      <c r="L155" s="276">
        <f>IF(L$72=0,0,L$72/ISI!L$9*1000)</f>
        <v>0</v>
      </c>
      <c r="M155" s="276">
        <f>IF(M$72=0,0,M$72/ISI!M$9*1000)</f>
        <v>0</v>
      </c>
      <c r="N155" s="276">
        <f>IF(N$72=0,0,N$72/ISI!N$9*1000)</f>
        <v>0</v>
      </c>
      <c r="O155" s="276">
        <f>IF(O$72=0,0,O$72/ISI!O$9*1000)</f>
        <v>0</v>
      </c>
      <c r="P155" s="276">
        <f>IF(P$72=0,0,P$72/ISI!P$9*1000)</f>
        <v>0</v>
      </c>
      <c r="Q155" s="276">
        <f>IF(Q$72=0,0,Q$72/ISI!Q$9*1000)</f>
        <v>0</v>
      </c>
      <c r="R155" s="276">
        <f>IF(R$72=0,0,R$72/ISI!R$9*1000)</f>
        <v>0</v>
      </c>
      <c r="S155" s="276">
        <f>IF(S$72=0,0,S$72/ISI!S$9*1000)</f>
        <v>0</v>
      </c>
      <c r="T155" s="276">
        <f>IF(T$72=0,0,T$72/ISI!T$9*1000)</f>
        <v>0</v>
      </c>
      <c r="U155" s="276">
        <f>IF(U$72=0,0,U$72/ISI!U$9*1000)</f>
        <v>0</v>
      </c>
      <c r="V155" s="276">
        <f>IF(V$72=0,0,V$72/ISI!V$9*1000)</f>
        <v>0</v>
      </c>
      <c r="W155" s="276">
        <f>IF(W$72=0,0,W$72/ISI!W$9*1000)</f>
        <v>0</v>
      </c>
      <c r="X155" s="276">
        <f>IF(X$72=0,0,X$72/ISI!X$9*1000)</f>
        <v>0</v>
      </c>
      <c r="Y155" s="276">
        <f>IF(Y$72=0,0,Y$72/ISI!Y$9*1000)</f>
        <v>0</v>
      </c>
      <c r="DA155" s="79"/>
    </row>
    <row r="156" spans="1:105" ht="12" customHeight="1" x14ac:dyDescent="0.25">
      <c r="A156" s="41" t="s">
        <v>189</v>
      </c>
      <c r="B156" s="277">
        <f>IF(B$79=0,0,B$79/ISI!B$9*1000)</f>
        <v>15.77295613486918</v>
      </c>
      <c r="C156" s="277">
        <f>IF(C$79=0,0,C$79/ISI!C$9*1000)</f>
        <v>21.399519774711038</v>
      </c>
      <c r="D156" s="277">
        <f>IF(D$79=0,0,D$79/ISI!D$9*1000)</f>
        <v>0</v>
      </c>
      <c r="E156" s="277">
        <f>IF(E$79=0,0,E$79/ISI!E$9*1000)</f>
        <v>0</v>
      </c>
      <c r="F156" s="277">
        <f>IF(F$79=0,0,F$79/ISI!F$9*1000)</f>
        <v>0</v>
      </c>
      <c r="G156" s="277">
        <f>IF(G$79=0,0,G$79/ISI!G$9*1000)</f>
        <v>0</v>
      </c>
      <c r="H156" s="277">
        <f>IF(H$79=0,0,H$79/ISI!H$9*1000)</f>
        <v>0</v>
      </c>
      <c r="I156" s="277">
        <f>IF(I$79=0,0,I$79/ISI!I$9*1000)</f>
        <v>0</v>
      </c>
      <c r="J156" s="277">
        <f>IF(J$79=0,0,J$79/ISI!J$9*1000)</f>
        <v>0</v>
      </c>
      <c r="K156" s="277">
        <f>IF(K$79=0,0,K$79/ISI!K$9*1000)</f>
        <v>0</v>
      </c>
      <c r="L156" s="277">
        <f>IF(L$79=0,0,L$79/ISI!L$9*1000)</f>
        <v>0</v>
      </c>
      <c r="M156" s="277">
        <f>IF(M$79=0,0,M$79/ISI!M$9*1000)</f>
        <v>0</v>
      </c>
      <c r="N156" s="277">
        <f>IF(N$79=0,0,N$79/ISI!N$9*1000)</f>
        <v>0</v>
      </c>
      <c r="O156" s="277">
        <f>IF(O$79=0,0,O$79/ISI!O$9*1000)</f>
        <v>0</v>
      </c>
      <c r="P156" s="277">
        <f>IF(P$79=0,0,P$79/ISI!P$9*1000)</f>
        <v>0</v>
      </c>
      <c r="Q156" s="277">
        <f>IF(Q$79=0,0,Q$79/ISI!Q$9*1000)</f>
        <v>0</v>
      </c>
      <c r="R156" s="277">
        <f>IF(R$79=0,0,R$79/ISI!R$9*1000)</f>
        <v>0</v>
      </c>
      <c r="S156" s="277">
        <f>IF(S$79=0,0,S$79/ISI!S$9*1000)</f>
        <v>0</v>
      </c>
      <c r="T156" s="277">
        <f>IF(T$79=0,0,T$79/ISI!T$9*1000)</f>
        <v>0</v>
      </c>
      <c r="U156" s="277">
        <f>IF(U$79=0,0,U$79/ISI!U$9*1000)</f>
        <v>0</v>
      </c>
      <c r="V156" s="277">
        <f>IF(V$79=0,0,V$79/ISI!V$9*1000)</f>
        <v>0</v>
      </c>
      <c r="W156" s="277">
        <f>IF(W$79=0,0,W$79/ISI!W$9*1000)</f>
        <v>0</v>
      </c>
      <c r="X156" s="277">
        <f>IF(X$79=0,0,X$79/ISI!X$9*1000)</f>
        <v>0</v>
      </c>
      <c r="Y156" s="277">
        <f>IF(Y$79=0,0,Y$79/ISI!Y$9*1000)</f>
        <v>0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useful energy demand"</f>
        <v>IE: Iron and steel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253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254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255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256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257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258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259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260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261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262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263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264</v>
      </c>
    </row>
    <row r="16" spans="1:105" ht="12" customHeight="1" x14ac:dyDescent="0.25">
      <c r="A16" s="57" t="s">
        <v>165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265</v>
      </c>
    </row>
    <row r="17" spans="1:105" ht="12" customHeight="1" x14ac:dyDescent="0.25">
      <c r="A17" s="18" t="s">
        <v>28</v>
      </c>
      <c r="B17" s="230">
        <v>0</v>
      </c>
      <c r="C17" s="230">
        <v>0</v>
      </c>
      <c r="D17" s="230">
        <v>0</v>
      </c>
      <c r="E17" s="230">
        <v>0</v>
      </c>
      <c r="F17" s="230">
        <v>0</v>
      </c>
      <c r="G17" s="230">
        <v>0</v>
      </c>
      <c r="H17" s="230">
        <v>0</v>
      </c>
      <c r="I17" s="230">
        <v>0</v>
      </c>
      <c r="J17" s="230">
        <v>0</v>
      </c>
      <c r="K17" s="230">
        <v>0</v>
      </c>
      <c r="L17" s="230">
        <v>0</v>
      </c>
      <c r="M17" s="230">
        <v>0</v>
      </c>
      <c r="N17" s="230">
        <v>0</v>
      </c>
      <c r="O17" s="230">
        <v>0</v>
      </c>
      <c r="P17" s="230">
        <v>0</v>
      </c>
      <c r="Q17" s="230">
        <v>0</v>
      </c>
      <c r="R17" s="230">
        <v>0</v>
      </c>
      <c r="S17" s="230">
        <v>0</v>
      </c>
      <c r="T17" s="230">
        <v>0</v>
      </c>
      <c r="U17" s="230">
        <v>0</v>
      </c>
      <c r="V17" s="230">
        <v>0</v>
      </c>
      <c r="W17" s="230">
        <v>0</v>
      </c>
      <c r="X17" s="230">
        <v>0</v>
      </c>
      <c r="Y17" s="230">
        <v>0</v>
      </c>
      <c r="DA17" s="71" t="s">
        <v>266</v>
      </c>
    </row>
    <row r="18" spans="1:105" ht="12" customHeight="1" x14ac:dyDescent="0.25">
      <c r="A18" s="18" t="s">
        <v>32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267</v>
      </c>
    </row>
    <row r="19" spans="1:105" ht="12" customHeight="1" x14ac:dyDescent="0.25">
      <c r="A19" s="18" t="s">
        <v>35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0</v>
      </c>
      <c r="DA19" s="71" t="s">
        <v>268</v>
      </c>
    </row>
    <row r="20" spans="1:105" ht="12" customHeight="1" x14ac:dyDescent="0.25">
      <c r="A20" s="18" t="s">
        <v>36</v>
      </c>
      <c r="B20" s="230">
        <v>0</v>
      </c>
      <c r="C20" s="230">
        <v>0</v>
      </c>
      <c r="D20" s="230">
        <v>0</v>
      </c>
      <c r="E20" s="230">
        <v>0</v>
      </c>
      <c r="F20" s="230">
        <v>0</v>
      </c>
      <c r="G20" s="230">
        <v>0</v>
      </c>
      <c r="H20" s="230">
        <v>0</v>
      </c>
      <c r="I20" s="230">
        <v>0</v>
      </c>
      <c r="J20" s="230">
        <v>0</v>
      </c>
      <c r="K20" s="230">
        <v>0</v>
      </c>
      <c r="L20" s="230">
        <v>0</v>
      </c>
      <c r="M20" s="230">
        <v>0</v>
      </c>
      <c r="N20" s="230">
        <v>0</v>
      </c>
      <c r="O20" s="230">
        <v>0</v>
      </c>
      <c r="P20" s="230">
        <v>0</v>
      </c>
      <c r="Q20" s="230">
        <v>0</v>
      </c>
      <c r="R20" s="230">
        <v>0</v>
      </c>
      <c r="S20" s="230">
        <v>0</v>
      </c>
      <c r="T20" s="230">
        <v>0</v>
      </c>
      <c r="U20" s="230">
        <v>0</v>
      </c>
      <c r="V20" s="230">
        <v>0</v>
      </c>
      <c r="W20" s="230">
        <v>0</v>
      </c>
      <c r="X20" s="230">
        <v>0</v>
      </c>
      <c r="Y20" s="230">
        <v>0</v>
      </c>
      <c r="DA20" s="71" t="s">
        <v>269</v>
      </c>
    </row>
    <row r="21" spans="1:105" ht="12" customHeight="1" x14ac:dyDescent="0.25">
      <c r="A21" s="18" t="s">
        <v>40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270</v>
      </c>
    </row>
    <row r="22" spans="1:105" ht="12" customHeight="1" x14ac:dyDescent="0.25">
      <c r="A22" s="57" t="s">
        <v>172</v>
      </c>
      <c r="B22" s="261">
        <v>0</v>
      </c>
      <c r="C22" s="261">
        <v>0</v>
      </c>
      <c r="D22" s="261">
        <v>0</v>
      </c>
      <c r="E22" s="261">
        <v>0</v>
      </c>
      <c r="F22" s="261">
        <v>0</v>
      </c>
      <c r="G22" s="261">
        <v>0</v>
      </c>
      <c r="H22" s="261">
        <v>0</v>
      </c>
      <c r="I22" s="261">
        <v>0</v>
      </c>
      <c r="J22" s="261">
        <v>0</v>
      </c>
      <c r="K22" s="261">
        <v>0</v>
      </c>
      <c r="L22" s="261">
        <v>0</v>
      </c>
      <c r="M22" s="261">
        <v>0</v>
      </c>
      <c r="N22" s="261">
        <v>0</v>
      </c>
      <c r="O22" s="261">
        <v>0</v>
      </c>
      <c r="P22" s="261">
        <v>0</v>
      </c>
      <c r="Q22" s="261">
        <v>0</v>
      </c>
      <c r="R22" s="261">
        <v>0</v>
      </c>
      <c r="S22" s="261">
        <v>0</v>
      </c>
      <c r="T22" s="261">
        <v>0</v>
      </c>
      <c r="U22" s="261">
        <v>0</v>
      </c>
      <c r="V22" s="261">
        <v>0</v>
      </c>
      <c r="W22" s="261">
        <v>0</v>
      </c>
      <c r="X22" s="261">
        <v>0</v>
      </c>
      <c r="Y22" s="261">
        <v>0</v>
      </c>
      <c r="DA22" s="70" t="s">
        <v>271</v>
      </c>
    </row>
    <row r="23" spans="1:105" ht="12" customHeight="1" x14ac:dyDescent="0.25">
      <c r="A23" s="18" t="s">
        <v>28</v>
      </c>
      <c r="B23" s="230">
        <v>0</v>
      </c>
      <c r="C23" s="230">
        <v>0</v>
      </c>
      <c r="D23" s="230">
        <v>0</v>
      </c>
      <c r="E23" s="230">
        <v>0</v>
      </c>
      <c r="F23" s="230">
        <v>0</v>
      </c>
      <c r="G23" s="230">
        <v>0</v>
      </c>
      <c r="H23" s="230">
        <v>0</v>
      </c>
      <c r="I23" s="230">
        <v>0</v>
      </c>
      <c r="J23" s="230">
        <v>0</v>
      </c>
      <c r="K23" s="230">
        <v>0</v>
      </c>
      <c r="L23" s="230">
        <v>0</v>
      </c>
      <c r="M23" s="230">
        <v>0</v>
      </c>
      <c r="N23" s="230">
        <v>0</v>
      </c>
      <c r="O23" s="230">
        <v>0</v>
      </c>
      <c r="P23" s="230">
        <v>0</v>
      </c>
      <c r="Q23" s="230">
        <v>0</v>
      </c>
      <c r="R23" s="230">
        <v>0</v>
      </c>
      <c r="S23" s="230">
        <v>0</v>
      </c>
      <c r="T23" s="230">
        <v>0</v>
      </c>
      <c r="U23" s="230">
        <v>0</v>
      </c>
      <c r="V23" s="230">
        <v>0</v>
      </c>
      <c r="W23" s="230">
        <v>0</v>
      </c>
      <c r="X23" s="230">
        <v>0</v>
      </c>
      <c r="Y23" s="230">
        <v>0</v>
      </c>
      <c r="DA23" s="71" t="s">
        <v>272</v>
      </c>
    </row>
    <row r="24" spans="1:105" ht="12" customHeight="1" x14ac:dyDescent="0.25">
      <c r="A24" s="18" t="s">
        <v>42</v>
      </c>
      <c r="B24" s="230">
        <v>0</v>
      </c>
      <c r="C24" s="230">
        <v>0</v>
      </c>
      <c r="D24" s="230">
        <v>0</v>
      </c>
      <c r="E24" s="230">
        <v>0</v>
      </c>
      <c r="F24" s="230">
        <v>0</v>
      </c>
      <c r="G24" s="230">
        <v>0</v>
      </c>
      <c r="H24" s="230">
        <v>0</v>
      </c>
      <c r="I24" s="230">
        <v>0</v>
      </c>
      <c r="J24" s="230">
        <v>0</v>
      </c>
      <c r="K24" s="230">
        <v>0</v>
      </c>
      <c r="L24" s="230">
        <v>0</v>
      </c>
      <c r="M24" s="230">
        <v>0</v>
      </c>
      <c r="N24" s="230">
        <v>0</v>
      </c>
      <c r="O24" s="230">
        <v>0</v>
      </c>
      <c r="P24" s="230">
        <v>0</v>
      </c>
      <c r="Q24" s="230">
        <v>0</v>
      </c>
      <c r="R24" s="230">
        <v>0</v>
      </c>
      <c r="S24" s="230">
        <v>0</v>
      </c>
      <c r="T24" s="230">
        <v>0</v>
      </c>
      <c r="U24" s="230">
        <v>0</v>
      </c>
      <c r="V24" s="230">
        <v>0</v>
      </c>
      <c r="W24" s="230">
        <v>0</v>
      </c>
      <c r="X24" s="230">
        <v>0</v>
      </c>
      <c r="Y24" s="230">
        <v>0</v>
      </c>
      <c r="DA24" s="71" t="s">
        <v>273</v>
      </c>
    </row>
    <row r="25" spans="1:105" ht="12" customHeight="1" x14ac:dyDescent="0.25">
      <c r="A25" s="18" t="s">
        <v>32</v>
      </c>
      <c r="B25" s="230">
        <v>0</v>
      </c>
      <c r="C25" s="230">
        <v>0</v>
      </c>
      <c r="D25" s="230">
        <v>0</v>
      </c>
      <c r="E25" s="230">
        <v>0</v>
      </c>
      <c r="F25" s="230">
        <v>0</v>
      </c>
      <c r="G25" s="230">
        <v>0</v>
      </c>
      <c r="H25" s="230">
        <v>0</v>
      </c>
      <c r="I25" s="230">
        <v>0</v>
      </c>
      <c r="J25" s="230">
        <v>0</v>
      </c>
      <c r="K25" s="230">
        <v>0</v>
      </c>
      <c r="L25" s="230">
        <v>0</v>
      </c>
      <c r="M25" s="230">
        <v>0</v>
      </c>
      <c r="N25" s="230">
        <v>0</v>
      </c>
      <c r="O25" s="230">
        <v>0</v>
      </c>
      <c r="P25" s="230">
        <v>0</v>
      </c>
      <c r="Q25" s="230">
        <v>0</v>
      </c>
      <c r="R25" s="230">
        <v>0</v>
      </c>
      <c r="S25" s="230">
        <v>0</v>
      </c>
      <c r="T25" s="230">
        <v>0</v>
      </c>
      <c r="U25" s="230">
        <v>0</v>
      </c>
      <c r="V25" s="230">
        <v>0</v>
      </c>
      <c r="W25" s="230">
        <v>0</v>
      </c>
      <c r="X25" s="230">
        <v>0</v>
      </c>
      <c r="Y25" s="230">
        <v>0</v>
      </c>
      <c r="DA25" s="71" t="s">
        <v>274</v>
      </c>
    </row>
    <row r="26" spans="1:105" ht="12" customHeight="1" x14ac:dyDescent="0.25">
      <c r="A26" s="18" t="s">
        <v>35</v>
      </c>
      <c r="B26" s="230">
        <v>0</v>
      </c>
      <c r="C26" s="230">
        <v>0</v>
      </c>
      <c r="D26" s="230">
        <v>0</v>
      </c>
      <c r="E26" s="230">
        <v>0</v>
      </c>
      <c r="F26" s="230">
        <v>0</v>
      </c>
      <c r="G26" s="230">
        <v>0</v>
      </c>
      <c r="H26" s="230">
        <v>0</v>
      </c>
      <c r="I26" s="230">
        <v>0</v>
      </c>
      <c r="J26" s="230">
        <v>0</v>
      </c>
      <c r="K26" s="230">
        <v>0</v>
      </c>
      <c r="L26" s="230">
        <v>0</v>
      </c>
      <c r="M26" s="230">
        <v>0</v>
      </c>
      <c r="N26" s="230">
        <v>0</v>
      </c>
      <c r="O26" s="230">
        <v>0</v>
      </c>
      <c r="P26" s="230">
        <v>0</v>
      </c>
      <c r="Q26" s="230">
        <v>0</v>
      </c>
      <c r="R26" s="230">
        <v>0</v>
      </c>
      <c r="S26" s="230">
        <v>0</v>
      </c>
      <c r="T26" s="230">
        <v>0</v>
      </c>
      <c r="U26" s="230">
        <v>0</v>
      </c>
      <c r="V26" s="230">
        <v>0</v>
      </c>
      <c r="W26" s="230">
        <v>0</v>
      </c>
      <c r="X26" s="230">
        <v>0</v>
      </c>
      <c r="Y26" s="230">
        <v>0</v>
      </c>
      <c r="DA26" s="71" t="s">
        <v>275</v>
      </c>
    </row>
    <row r="27" spans="1:105" ht="12" customHeight="1" x14ac:dyDescent="0.25">
      <c r="A27" s="18" t="s">
        <v>36</v>
      </c>
      <c r="B27" s="230">
        <v>0</v>
      </c>
      <c r="C27" s="230">
        <v>0</v>
      </c>
      <c r="D27" s="230">
        <v>0</v>
      </c>
      <c r="E27" s="230">
        <v>0</v>
      </c>
      <c r="F27" s="230">
        <v>0</v>
      </c>
      <c r="G27" s="230">
        <v>0</v>
      </c>
      <c r="H27" s="230">
        <v>0</v>
      </c>
      <c r="I27" s="230">
        <v>0</v>
      </c>
      <c r="J27" s="230">
        <v>0</v>
      </c>
      <c r="K27" s="230">
        <v>0</v>
      </c>
      <c r="L27" s="230">
        <v>0</v>
      </c>
      <c r="M27" s="230">
        <v>0</v>
      </c>
      <c r="N27" s="230">
        <v>0</v>
      </c>
      <c r="O27" s="230">
        <v>0</v>
      </c>
      <c r="P27" s="230">
        <v>0</v>
      </c>
      <c r="Q27" s="230">
        <v>0</v>
      </c>
      <c r="R27" s="230">
        <v>0</v>
      </c>
      <c r="S27" s="230">
        <v>0</v>
      </c>
      <c r="T27" s="230">
        <v>0</v>
      </c>
      <c r="U27" s="230">
        <v>0</v>
      </c>
      <c r="V27" s="230">
        <v>0</v>
      </c>
      <c r="W27" s="230">
        <v>0</v>
      </c>
      <c r="X27" s="230">
        <v>0</v>
      </c>
      <c r="Y27" s="230">
        <v>0</v>
      </c>
      <c r="DA27" s="71" t="s">
        <v>276</v>
      </c>
    </row>
    <row r="28" spans="1:105" ht="12" customHeight="1" x14ac:dyDescent="0.25">
      <c r="A28" s="57" t="s">
        <v>179</v>
      </c>
      <c r="B28" s="261">
        <v>0</v>
      </c>
      <c r="C28" s="261">
        <v>0</v>
      </c>
      <c r="D28" s="261">
        <v>0</v>
      </c>
      <c r="E28" s="261">
        <v>0</v>
      </c>
      <c r="F28" s="261">
        <v>0</v>
      </c>
      <c r="G28" s="261">
        <v>0</v>
      </c>
      <c r="H28" s="261">
        <v>0</v>
      </c>
      <c r="I28" s="261">
        <v>0</v>
      </c>
      <c r="J28" s="261">
        <v>0</v>
      </c>
      <c r="K28" s="261">
        <v>0</v>
      </c>
      <c r="L28" s="261">
        <v>0</v>
      </c>
      <c r="M28" s="261">
        <v>0</v>
      </c>
      <c r="N28" s="261">
        <v>0</v>
      </c>
      <c r="O28" s="261">
        <v>0</v>
      </c>
      <c r="P28" s="261">
        <v>0</v>
      </c>
      <c r="Q28" s="261">
        <v>0</v>
      </c>
      <c r="R28" s="261">
        <v>0</v>
      </c>
      <c r="S28" s="261">
        <v>0</v>
      </c>
      <c r="T28" s="261">
        <v>0</v>
      </c>
      <c r="U28" s="261">
        <v>0</v>
      </c>
      <c r="V28" s="261">
        <v>0</v>
      </c>
      <c r="W28" s="261">
        <v>0</v>
      </c>
      <c r="X28" s="261">
        <v>0</v>
      </c>
      <c r="Y28" s="261">
        <v>0</v>
      </c>
      <c r="DA28" s="70" t="s">
        <v>277</v>
      </c>
    </row>
    <row r="29" spans="1:105" ht="12" customHeight="1" x14ac:dyDescent="0.25">
      <c r="A29" s="60" t="s">
        <v>181</v>
      </c>
      <c r="B29" s="262">
        <v>0</v>
      </c>
      <c r="C29" s="262">
        <v>0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278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279</v>
      </c>
    </row>
    <row r="31" spans="1:105" ht="12" customHeight="1" x14ac:dyDescent="0.25">
      <c r="A31" s="59" t="s">
        <v>159</v>
      </c>
      <c r="B31" s="230">
        <v>0</v>
      </c>
      <c r="C31" s="230">
        <v>0</v>
      </c>
      <c r="D31" s="230">
        <v>0</v>
      </c>
      <c r="E31" s="230">
        <v>0</v>
      </c>
      <c r="F31" s="230">
        <v>0</v>
      </c>
      <c r="G31" s="230">
        <v>0</v>
      </c>
      <c r="H31" s="230">
        <v>0</v>
      </c>
      <c r="I31" s="230">
        <v>0</v>
      </c>
      <c r="J31" s="230">
        <v>0</v>
      </c>
      <c r="K31" s="230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0</v>
      </c>
      <c r="R31" s="230">
        <v>0</v>
      </c>
      <c r="S31" s="230">
        <v>0</v>
      </c>
      <c r="T31" s="230">
        <v>0</v>
      </c>
      <c r="U31" s="230">
        <v>0</v>
      </c>
      <c r="V31" s="230">
        <v>0</v>
      </c>
      <c r="W31" s="230">
        <v>0</v>
      </c>
      <c r="X31" s="230">
        <v>0</v>
      </c>
      <c r="Y31" s="230">
        <v>0</v>
      </c>
      <c r="DA31" s="71" t="s">
        <v>280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281</v>
      </c>
    </row>
    <row r="33" spans="1:105" ht="12" customHeight="1" x14ac:dyDescent="0.25">
      <c r="A33" s="59" t="s">
        <v>35</v>
      </c>
      <c r="B33" s="230">
        <v>0</v>
      </c>
      <c r="C33" s="230">
        <v>0</v>
      </c>
      <c r="D33" s="230">
        <v>0</v>
      </c>
      <c r="E33" s="230">
        <v>0</v>
      </c>
      <c r="F33" s="230">
        <v>0</v>
      </c>
      <c r="G33" s="230">
        <v>0</v>
      </c>
      <c r="H33" s="230">
        <v>0</v>
      </c>
      <c r="I33" s="230">
        <v>0</v>
      </c>
      <c r="J33" s="230">
        <v>0</v>
      </c>
      <c r="K33" s="230">
        <v>0</v>
      </c>
      <c r="L33" s="230">
        <v>0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0</v>
      </c>
      <c r="S33" s="230">
        <v>0</v>
      </c>
      <c r="T33" s="230">
        <v>0</v>
      </c>
      <c r="U33" s="230">
        <v>0</v>
      </c>
      <c r="V33" s="230">
        <v>0</v>
      </c>
      <c r="W33" s="230">
        <v>0</v>
      </c>
      <c r="X33" s="230">
        <v>0</v>
      </c>
      <c r="Y33" s="230">
        <v>0</v>
      </c>
      <c r="DA33" s="71" t="s">
        <v>282</v>
      </c>
    </row>
    <row r="34" spans="1:105" ht="12" customHeight="1" x14ac:dyDescent="0.25">
      <c r="A34" s="60" t="s">
        <v>187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283</v>
      </c>
    </row>
    <row r="35" spans="1:105" ht="12" customHeight="1" x14ac:dyDescent="0.25">
      <c r="A35" s="57" t="s">
        <v>189</v>
      </c>
      <c r="B35" s="261">
        <f t="shared" ref="B35:Y35" si="0">B36+B40+B51</f>
        <v>0</v>
      </c>
      <c r="C35" s="261">
        <f t="shared" si="0"/>
        <v>0</v>
      </c>
      <c r="D35" s="261">
        <f t="shared" si="0"/>
        <v>0</v>
      </c>
      <c r="E35" s="261">
        <f t="shared" si="0"/>
        <v>0</v>
      </c>
      <c r="F35" s="261">
        <f t="shared" si="0"/>
        <v>0</v>
      </c>
      <c r="G35" s="261">
        <f t="shared" si="0"/>
        <v>0</v>
      </c>
      <c r="H35" s="261">
        <f t="shared" si="0"/>
        <v>0</v>
      </c>
      <c r="I35" s="261">
        <f t="shared" si="0"/>
        <v>0</v>
      </c>
      <c r="J35" s="261">
        <f t="shared" si="0"/>
        <v>0</v>
      </c>
      <c r="K35" s="261">
        <f t="shared" si="0"/>
        <v>0</v>
      </c>
      <c r="L35" s="261">
        <f t="shared" si="0"/>
        <v>0</v>
      </c>
      <c r="M35" s="261">
        <f t="shared" si="0"/>
        <v>0</v>
      </c>
      <c r="N35" s="261">
        <f t="shared" si="0"/>
        <v>0</v>
      </c>
      <c r="O35" s="261">
        <f t="shared" si="0"/>
        <v>0</v>
      </c>
      <c r="P35" s="261">
        <f t="shared" si="0"/>
        <v>0</v>
      </c>
      <c r="Q35" s="261">
        <f t="shared" si="0"/>
        <v>0</v>
      </c>
      <c r="R35" s="261">
        <f t="shared" si="0"/>
        <v>0</v>
      </c>
      <c r="S35" s="261">
        <f t="shared" si="0"/>
        <v>0</v>
      </c>
      <c r="T35" s="261">
        <f t="shared" si="0"/>
        <v>0</v>
      </c>
      <c r="U35" s="261">
        <f t="shared" si="0"/>
        <v>0</v>
      </c>
      <c r="V35" s="261">
        <f t="shared" si="0"/>
        <v>0</v>
      </c>
      <c r="W35" s="261">
        <f t="shared" si="0"/>
        <v>0</v>
      </c>
      <c r="X35" s="261">
        <f t="shared" si="0"/>
        <v>0</v>
      </c>
      <c r="Y35" s="261">
        <f t="shared" si="0"/>
        <v>0</v>
      </c>
      <c r="DA35" s="70"/>
    </row>
    <row r="36" spans="1:105" ht="12" customHeight="1" x14ac:dyDescent="0.25">
      <c r="A36" s="60" t="s">
        <v>190</v>
      </c>
      <c r="B36" s="262">
        <v>0</v>
      </c>
      <c r="C36" s="262">
        <v>0</v>
      </c>
      <c r="D36" s="262">
        <v>0</v>
      </c>
      <c r="E36" s="262">
        <v>0</v>
      </c>
      <c r="F36" s="262">
        <v>0</v>
      </c>
      <c r="G36" s="262">
        <v>0</v>
      </c>
      <c r="H36" s="262">
        <v>0</v>
      </c>
      <c r="I36" s="262">
        <v>0</v>
      </c>
      <c r="J36" s="262">
        <v>0</v>
      </c>
      <c r="K36" s="262">
        <v>0</v>
      </c>
      <c r="L36" s="262">
        <v>0</v>
      </c>
      <c r="M36" s="262">
        <v>0</v>
      </c>
      <c r="N36" s="262">
        <v>0</v>
      </c>
      <c r="O36" s="262">
        <v>0</v>
      </c>
      <c r="P36" s="262">
        <v>0</v>
      </c>
      <c r="Q36" s="262">
        <v>0</v>
      </c>
      <c r="R36" s="262">
        <v>0</v>
      </c>
      <c r="S36" s="262">
        <v>0</v>
      </c>
      <c r="T36" s="262">
        <v>0</v>
      </c>
      <c r="U36" s="262">
        <v>0</v>
      </c>
      <c r="V36" s="262">
        <v>0</v>
      </c>
      <c r="W36" s="262">
        <v>0</v>
      </c>
      <c r="X36" s="262">
        <v>0</v>
      </c>
      <c r="Y36" s="262">
        <v>0</v>
      </c>
      <c r="DA36" s="72" t="s">
        <v>284</v>
      </c>
    </row>
    <row r="37" spans="1:105" ht="12" customHeight="1" x14ac:dyDescent="0.25">
      <c r="A37" s="59" t="s">
        <v>31</v>
      </c>
      <c r="B37" s="230">
        <v>0</v>
      </c>
      <c r="C37" s="230">
        <v>0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285</v>
      </c>
    </row>
    <row r="38" spans="1:105" ht="12" customHeight="1" x14ac:dyDescent="0.25">
      <c r="A38" s="59" t="s">
        <v>159</v>
      </c>
      <c r="B38" s="230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DA38" s="71" t="s">
        <v>286</v>
      </c>
    </row>
    <row r="39" spans="1:105" ht="12" customHeight="1" x14ac:dyDescent="0.25">
      <c r="A39" s="59" t="s">
        <v>35</v>
      </c>
      <c r="B39" s="230">
        <v>0</v>
      </c>
      <c r="C39" s="230">
        <v>0</v>
      </c>
      <c r="D39" s="230">
        <v>0</v>
      </c>
      <c r="E39" s="230">
        <v>0</v>
      </c>
      <c r="F39" s="230">
        <v>0</v>
      </c>
      <c r="G39" s="230">
        <v>0</v>
      </c>
      <c r="H39" s="230">
        <v>0</v>
      </c>
      <c r="I39" s="230">
        <v>0</v>
      </c>
      <c r="J39" s="230">
        <v>0</v>
      </c>
      <c r="K39" s="230">
        <v>0</v>
      </c>
      <c r="L39" s="230">
        <v>0</v>
      </c>
      <c r="M39" s="230">
        <v>0</v>
      </c>
      <c r="N39" s="230">
        <v>0</v>
      </c>
      <c r="O39" s="230">
        <v>0</v>
      </c>
      <c r="P39" s="230">
        <v>0</v>
      </c>
      <c r="Q39" s="230">
        <v>0</v>
      </c>
      <c r="R39" s="230">
        <v>0</v>
      </c>
      <c r="S39" s="230">
        <v>0</v>
      </c>
      <c r="T39" s="230">
        <v>0</v>
      </c>
      <c r="U39" s="230">
        <v>0</v>
      </c>
      <c r="V39" s="230">
        <v>0</v>
      </c>
      <c r="W39" s="230">
        <v>0</v>
      </c>
      <c r="X39" s="230">
        <v>0</v>
      </c>
      <c r="Y39" s="230">
        <v>0</v>
      </c>
      <c r="DA39" s="71" t="s">
        <v>287</v>
      </c>
    </row>
    <row r="40" spans="1:105" ht="12" customHeight="1" x14ac:dyDescent="0.25">
      <c r="A40" s="60" t="s">
        <v>195</v>
      </c>
      <c r="B40" s="262">
        <v>0</v>
      </c>
      <c r="C40" s="262">
        <v>0</v>
      </c>
      <c r="D40" s="262">
        <v>0</v>
      </c>
      <c r="E40" s="262">
        <v>0</v>
      </c>
      <c r="F40" s="262">
        <v>0</v>
      </c>
      <c r="G40" s="262">
        <v>0</v>
      </c>
      <c r="H40" s="262">
        <v>0</v>
      </c>
      <c r="I40" s="262">
        <v>0</v>
      </c>
      <c r="J40" s="262">
        <v>0</v>
      </c>
      <c r="K40" s="262">
        <v>0</v>
      </c>
      <c r="L40" s="262">
        <v>0</v>
      </c>
      <c r="M40" s="262">
        <v>0</v>
      </c>
      <c r="N40" s="262">
        <v>0</v>
      </c>
      <c r="O40" s="262">
        <v>0</v>
      </c>
      <c r="P40" s="262">
        <v>0</v>
      </c>
      <c r="Q40" s="262">
        <v>0</v>
      </c>
      <c r="R40" s="262">
        <v>0</v>
      </c>
      <c r="S40" s="262">
        <v>0</v>
      </c>
      <c r="T40" s="262">
        <v>0</v>
      </c>
      <c r="U40" s="262">
        <v>0</v>
      </c>
      <c r="V40" s="262">
        <v>0</v>
      </c>
      <c r="W40" s="262">
        <v>0</v>
      </c>
      <c r="X40" s="262">
        <v>0</v>
      </c>
      <c r="Y40" s="262">
        <v>0</v>
      </c>
      <c r="DA40" s="72" t="s">
        <v>288</v>
      </c>
    </row>
    <row r="41" spans="1:105" ht="12" customHeight="1" x14ac:dyDescent="0.25">
      <c r="A41" s="64" t="s">
        <v>28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289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290</v>
      </c>
    </row>
    <row r="43" spans="1:105" ht="12" customHeight="1" x14ac:dyDescent="0.25">
      <c r="A43" s="64" t="s">
        <v>31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291</v>
      </c>
    </row>
    <row r="44" spans="1:105" ht="12" customHeight="1" x14ac:dyDescent="0.25">
      <c r="A44" s="64" t="s">
        <v>159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292</v>
      </c>
    </row>
    <row r="45" spans="1:105" ht="12" customHeight="1" x14ac:dyDescent="0.25">
      <c r="A45" s="64" t="s">
        <v>32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293</v>
      </c>
    </row>
    <row r="46" spans="1:105" ht="12" customHeight="1" x14ac:dyDescent="0.25">
      <c r="A46" s="64" t="s">
        <v>33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294</v>
      </c>
    </row>
    <row r="47" spans="1:105" ht="12" customHeight="1" x14ac:dyDescent="0.25">
      <c r="A47" s="64" t="s">
        <v>35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295</v>
      </c>
    </row>
    <row r="48" spans="1:105" ht="12" customHeight="1" x14ac:dyDescent="0.25">
      <c r="A48" s="64" t="s">
        <v>36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296</v>
      </c>
    </row>
    <row r="49" spans="1:105" ht="12" customHeight="1" x14ac:dyDescent="0.25">
      <c r="A49" s="64" t="s">
        <v>38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297</v>
      </c>
    </row>
    <row r="50" spans="1:105" ht="12" customHeight="1" x14ac:dyDescent="0.25">
      <c r="A50" s="64" t="s">
        <v>39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298</v>
      </c>
    </row>
    <row r="51" spans="1:105" ht="12" customHeight="1" x14ac:dyDescent="0.25">
      <c r="A51" s="61" t="s">
        <v>207</v>
      </c>
      <c r="B51" s="263">
        <v>0</v>
      </c>
      <c r="C51" s="263">
        <v>0</v>
      </c>
      <c r="D51" s="263">
        <v>0</v>
      </c>
      <c r="E51" s="263">
        <v>0</v>
      </c>
      <c r="F51" s="263">
        <v>0</v>
      </c>
      <c r="G51" s="263">
        <v>0</v>
      </c>
      <c r="H51" s="263">
        <v>0</v>
      </c>
      <c r="I51" s="263">
        <v>0</v>
      </c>
      <c r="J51" s="263">
        <v>0</v>
      </c>
      <c r="K51" s="263">
        <v>0</v>
      </c>
      <c r="L51" s="263">
        <v>0</v>
      </c>
      <c r="M51" s="263">
        <v>0</v>
      </c>
      <c r="N51" s="263">
        <v>0</v>
      </c>
      <c r="O51" s="263">
        <v>0</v>
      </c>
      <c r="P51" s="263">
        <v>0</v>
      </c>
      <c r="Q51" s="263">
        <v>0</v>
      </c>
      <c r="R51" s="263">
        <v>0</v>
      </c>
      <c r="S51" s="263">
        <v>0</v>
      </c>
      <c r="T51" s="263">
        <v>0</v>
      </c>
      <c r="U51" s="263">
        <v>0</v>
      </c>
      <c r="V51" s="263">
        <v>0</v>
      </c>
      <c r="W51" s="263">
        <v>0</v>
      </c>
      <c r="X51" s="263">
        <v>0</v>
      </c>
      <c r="Y51" s="263">
        <v>0</v>
      </c>
      <c r="DA51" s="74" t="s">
        <v>299</v>
      </c>
    </row>
    <row r="52" spans="1:105" ht="12" hidden="1" customHeight="1" x14ac:dyDescent="0.25">
      <c r="A52" s="53"/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P52" s="264"/>
      <c r="Q52" s="264"/>
      <c r="R52" s="264"/>
      <c r="S52" s="264"/>
      <c r="T52" s="264"/>
      <c r="U52" s="264"/>
      <c r="V52" s="264"/>
      <c r="W52" s="264"/>
      <c r="X52" s="264"/>
      <c r="Y52" s="264"/>
      <c r="DA52" s="75"/>
    </row>
    <row r="54" spans="1:105" ht="15" customHeight="1" x14ac:dyDescent="0.25">
      <c r="A54" s="34" t="s">
        <v>44</v>
      </c>
      <c r="B54" s="223">
        <v>21.460515182456611</v>
      </c>
      <c r="C54" s="223">
        <v>11.05794150377791</v>
      </c>
      <c r="D54" s="223">
        <v>0</v>
      </c>
      <c r="E54" s="223">
        <v>0</v>
      </c>
      <c r="F54" s="223">
        <v>0</v>
      </c>
      <c r="G54" s="223">
        <v>0</v>
      </c>
      <c r="H54" s="223">
        <v>0</v>
      </c>
      <c r="I54" s="223">
        <v>0</v>
      </c>
      <c r="J54" s="223">
        <v>0</v>
      </c>
      <c r="K54" s="223">
        <v>0</v>
      </c>
      <c r="L54" s="223">
        <v>0</v>
      </c>
      <c r="M54" s="223">
        <v>0</v>
      </c>
      <c r="N54" s="223">
        <v>0</v>
      </c>
      <c r="O54" s="223">
        <v>0</v>
      </c>
      <c r="P54" s="223">
        <v>0</v>
      </c>
      <c r="Q54" s="223">
        <v>0</v>
      </c>
      <c r="R54" s="223">
        <v>0</v>
      </c>
      <c r="S54" s="223">
        <v>0</v>
      </c>
      <c r="T54" s="223">
        <v>0</v>
      </c>
      <c r="U54" s="223">
        <v>0</v>
      </c>
      <c r="V54" s="223">
        <v>0</v>
      </c>
      <c r="W54" s="223">
        <v>0</v>
      </c>
      <c r="X54" s="223">
        <v>0</v>
      </c>
      <c r="Y54" s="223">
        <v>0</v>
      </c>
      <c r="DA54" s="89" t="s">
        <v>300</v>
      </c>
    </row>
    <row r="55" spans="1:105" ht="12" customHeight="1" x14ac:dyDescent="0.25">
      <c r="A55" s="55" t="s">
        <v>91</v>
      </c>
      <c r="B55" s="259">
        <v>4.531598127380599E-2</v>
      </c>
      <c r="C55" s="259">
        <v>2.2391375010566979E-2</v>
      </c>
      <c r="D55" s="259">
        <v>0</v>
      </c>
      <c r="E55" s="259">
        <v>0</v>
      </c>
      <c r="F55" s="259">
        <v>0</v>
      </c>
      <c r="G55" s="259">
        <v>0</v>
      </c>
      <c r="H55" s="259">
        <v>0</v>
      </c>
      <c r="I55" s="259">
        <v>0</v>
      </c>
      <c r="J55" s="259">
        <v>0</v>
      </c>
      <c r="K55" s="259">
        <v>0</v>
      </c>
      <c r="L55" s="259">
        <v>0</v>
      </c>
      <c r="M55" s="259">
        <v>0</v>
      </c>
      <c r="N55" s="259">
        <v>0</v>
      </c>
      <c r="O55" s="259">
        <v>0</v>
      </c>
      <c r="P55" s="259">
        <v>0</v>
      </c>
      <c r="Q55" s="259">
        <v>0</v>
      </c>
      <c r="R55" s="259">
        <v>0</v>
      </c>
      <c r="S55" s="259">
        <v>0</v>
      </c>
      <c r="T55" s="259">
        <v>0</v>
      </c>
      <c r="U55" s="259">
        <v>0</v>
      </c>
      <c r="V55" s="259">
        <v>0</v>
      </c>
      <c r="W55" s="259">
        <v>0</v>
      </c>
      <c r="X55" s="259">
        <v>0</v>
      </c>
      <c r="Y55" s="259">
        <v>0</v>
      </c>
      <c r="DA55" s="67" t="s">
        <v>301</v>
      </c>
    </row>
    <row r="56" spans="1:105" ht="12" customHeight="1" x14ac:dyDescent="0.25">
      <c r="A56" s="173" t="s">
        <v>92</v>
      </c>
      <c r="B56" s="224">
        <v>8.6891447576928696E-3</v>
      </c>
      <c r="C56" s="224">
        <v>4.2934499777248737E-3</v>
      </c>
      <c r="D56" s="224">
        <v>0</v>
      </c>
      <c r="E56" s="224">
        <v>0</v>
      </c>
      <c r="F56" s="224">
        <v>0</v>
      </c>
      <c r="G56" s="224">
        <v>0</v>
      </c>
      <c r="H56" s="224">
        <v>0</v>
      </c>
      <c r="I56" s="224">
        <v>0</v>
      </c>
      <c r="J56" s="224">
        <v>0</v>
      </c>
      <c r="K56" s="224">
        <v>0</v>
      </c>
      <c r="L56" s="224">
        <v>0</v>
      </c>
      <c r="M56" s="224">
        <v>0</v>
      </c>
      <c r="N56" s="224">
        <v>0</v>
      </c>
      <c r="O56" s="224">
        <v>0</v>
      </c>
      <c r="P56" s="224">
        <v>0</v>
      </c>
      <c r="Q56" s="224">
        <v>0</v>
      </c>
      <c r="R56" s="224">
        <v>0</v>
      </c>
      <c r="S56" s="224">
        <v>0</v>
      </c>
      <c r="T56" s="224">
        <v>0</v>
      </c>
      <c r="U56" s="224">
        <v>0</v>
      </c>
      <c r="V56" s="224">
        <v>0</v>
      </c>
      <c r="W56" s="224">
        <v>0</v>
      </c>
      <c r="X56" s="224">
        <v>0</v>
      </c>
      <c r="Y56" s="224">
        <v>0</v>
      </c>
      <c r="DA56" s="177" t="s">
        <v>302</v>
      </c>
    </row>
    <row r="57" spans="1:105" ht="12" customHeight="1" x14ac:dyDescent="0.25">
      <c r="A57" s="173" t="s">
        <v>93</v>
      </c>
      <c r="B57" s="224">
        <v>1.202017988485435</v>
      </c>
      <c r="C57" s="224">
        <v>0.59393694659288609</v>
      </c>
      <c r="D57" s="224">
        <v>0</v>
      </c>
      <c r="E57" s="224">
        <v>0</v>
      </c>
      <c r="F57" s="224">
        <v>0</v>
      </c>
      <c r="G57" s="224">
        <v>0</v>
      </c>
      <c r="H57" s="224">
        <v>0</v>
      </c>
      <c r="I57" s="224">
        <v>0</v>
      </c>
      <c r="J57" s="224">
        <v>0</v>
      </c>
      <c r="K57" s="224">
        <v>0</v>
      </c>
      <c r="L57" s="224">
        <v>0</v>
      </c>
      <c r="M57" s="224">
        <v>0</v>
      </c>
      <c r="N57" s="224">
        <v>0</v>
      </c>
      <c r="O57" s="224">
        <v>0</v>
      </c>
      <c r="P57" s="224">
        <v>0</v>
      </c>
      <c r="Q57" s="224">
        <v>0</v>
      </c>
      <c r="R57" s="224">
        <v>0</v>
      </c>
      <c r="S57" s="224">
        <v>0</v>
      </c>
      <c r="T57" s="224">
        <v>0</v>
      </c>
      <c r="U57" s="224">
        <v>0</v>
      </c>
      <c r="V57" s="224">
        <v>0</v>
      </c>
      <c r="W57" s="224">
        <v>0</v>
      </c>
      <c r="X57" s="224">
        <v>0</v>
      </c>
      <c r="Y57" s="224">
        <v>0</v>
      </c>
      <c r="DA57" s="177" t="s">
        <v>303</v>
      </c>
    </row>
    <row r="58" spans="1:105" ht="12" customHeight="1" x14ac:dyDescent="0.25">
      <c r="A58" s="173" t="s">
        <v>94</v>
      </c>
      <c r="B58" s="224">
        <v>2.0724953256891561E-2</v>
      </c>
      <c r="C58" s="224">
        <v>1.024054180020087E-2</v>
      </c>
      <c r="D58" s="224">
        <v>0</v>
      </c>
      <c r="E58" s="224">
        <v>0</v>
      </c>
      <c r="F58" s="224">
        <v>0</v>
      </c>
      <c r="G58" s="224">
        <v>0</v>
      </c>
      <c r="H58" s="224">
        <v>0</v>
      </c>
      <c r="I58" s="224">
        <v>0</v>
      </c>
      <c r="J58" s="224">
        <v>0</v>
      </c>
      <c r="K58" s="224">
        <v>0</v>
      </c>
      <c r="L58" s="224">
        <v>0</v>
      </c>
      <c r="M58" s="224">
        <v>0</v>
      </c>
      <c r="N58" s="224">
        <v>0</v>
      </c>
      <c r="O58" s="224">
        <v>0</v>
      </c>
      <c r="P58" s="224">
        <v>0</v>
      </c>
      <c r="Q58" s="224">
        <v>0</v>
      </c>
      <c r="R58" s="224">
        <v>0</v>
      </c>
      <c r="S58" s="224">
        <v>0</v>
      </c>
      <c r="T58" s="224">
        <v>0</v>
      </c>
      <c r="U58" s="224">
        <v>0</v>
      </c>
      <c r="V58" s="224">
        <v>0</v>
      </c>
      <c r="W58" s="224">
        <v>0</v>
      </c>
      <c r="X58" s="224">
        <v>0</v>
      </c>
      <c r="Y58" s="224">
        <v>0</v>
      </c>
      <c r="DA58" s="177" t="s">
        <v>304</v>
      </c>
    </row>
    <row r="59" spans="1:105" ht="12" customHeight="1" x14ac:dyDescent="0.25">
      <c r="A59" s="56" t="s">
        <v>95</v>
      </c>
      <c r="B59" s="260">
        <v>5.2882771761669743E-2</v>
      </c>
      <c r="C59" s="260">
        <v>2.6676969000613001E-2</v>
      </c>
      <c r="D59" s="260">
        <v>0</v>
      </c>
      <c r="E59" s="260">
        <v>0</v>
      </c>
      <c r="F59" s="260">
        <v>0</v>
      </c>
      <c r="G59" s="260">
        <v>0</v>
      </c>
      <c r="H59" s="260">
        <v>0</v>
      </c>
      <c r="I59" s="260">
        <v>0</v>
      </c>
      <c r="J59" s="260">
        <v>0</v>
      </c>
      <c r="K59" s="260">
        <v>0</v>
      </c>
      <c r="L59" s="260">
        <v>0</v>
      </c>
      <c r="M59" s="260">
        <v>0</v>
      </c>
      <c r="N59" s="260">
        <v>0</v>
      </c>
      <c r="O59" s="260">
        <v>0</v>
      </c>
      <c r="P59" s="260">
        <v>0</v>
      </c>
      <c r="Q59" s="260">
        <v>0</v>
      </c>
      <c r="R59" s="260">
        <v>0</v>
      </c>
      <c r="S59" s="260">
        <v>0</v>
      </c>
      <c r="T59" s="260">
        <v>0</v>
      </c>
      <c r="U59" s="260">
        <v>0</v>
      </c>
      <c r="V59" s="260">
        <v>0</v>
      </c>
      <c r="W59" s="260">
        <v>0</v>
      </c>
      <c r="X59" s="260">
        <v>0</v>
      </c>
      <c r="Y59" s="260">
        <v>0</v>
      </c>
      <c r="DA59" s="68" t="s">
        <v>305</v>
      </c>
    </row>
    <row r="60" spans="1:105" ht="12" customHeight="1" x14ac:dyDescent="0.25">
      <c r="A60" s="37" t="s">
        <v>159</v>
      </c>
      <c r="B60" s="226">
        <v>2.4467602782641301E-3</v>
      </c>
      <c r="C60" s="226">
        <v>3.1239200569255299E-3</v>
      </c>
      <c r="D60" s="226">
        <v>0</v>
      </c>
      <c r="E60" s="226">
        <v>0</v>
      </c>
      <c r="F60" s="226">
        <v>0</v>
      </c>
      <c r="G60" s="226">
        <v>0</v>
      </c>
      <c r="H60" s="226">
        <v>0</v>
      </c>
      <c r="I60" s="226">
        <v>0</v>
      </c>
      <c r="J60" s="226">
        <v>0</v>
      </c>
      <c r="K60" s="226">
        <v>0</v>
      </c>
      <c r="L60" s="226">
        <v>0</v>
      </c>
      <c r="M60" s="226">
        <v>0</v>
      </c>
      <c r="N60" s="226">
        <v>0</v>
      </c>
      <c r="O60" s="226">
        <v>0</v>
      </c>
      <c r="P60" s="226">
        <v>0</v>
      </c>
      <c r="Q60" s="226">
        <v>0</v>
      </c>
      <c r="R60" s="226">
        <v>0</v>
      </c>
      <c r="S60" s="226">
        <v>0</v>
      </c>
      <c r="T60" s="226">
        <v>0</v>
      </c>
      <c r="U60" s="226">
        <v>0</v>
      </c>
      <c r="V60" s="226">
        <v>0</v>
      </c>
      <c r="W60" s="226">
        <v>0</v>
      </c>
      <c r="X60" s="226">
        <v>0</v>
      </c>
      <c r="Y60" s="226">
        <v>0</v>
      </c>
      <c r="DA60" s="69" t="s">
        <v>306</v>
      </c>
    </row>
    <row r="61" spans="1:105" ht="12" customHeight="1" x14ac:dyDescent="0.25">
      <c r="A61" s="37" t="s">
        <v>35</v>
      </c>
      <c r="B61" s="226">
        <v>1.6065335528270171E-2</v>
      </c>
      <c r="C61" s="226">
        <v>7.4669307243461014E-3</v>
      </c>
      <c r="D61" s="226">
        <v>0</v>
      </c>
      <c r="E61" s="226">
        <v>0</v>
      </c>
      <c r="F61" s="226">
        <v>0</v>
      </c>
      <c r="G61" s="226">
        <v>0</v>
      </c>
      <c r="H61" s="226">
        <v>0</v>
      </c>
      <c r="I61" s="226">
        <v>0</v>
      </c>
      <c r="J61" s="226">
        <v>0</v>
      </c>
      <c r="K61" s="226">
        <v>0</v>
      </c>
      <c r="L61" s="226">
        <v>0</v>
      </c>
      <c r="M61" s="226">
        <v>0</v>
      </c>
      <c r="N61" s="226">
        <v>0</v>
      </c>
      <c r="O61" s="226">
        <v>0</v>
      </c>
      <c r="P61" s="226">
        <v>0</v>
      </c>
      <c r="Q61" s="226">
        <v>0</v>
      </c>
      <c r="R61" s="226">
        <v>0</v>
      </c>
      <c r="S61" s="226">
        <v>0</v>
      </c>
      <c r="T61" s="226">
        <v>0</v>
      </c>
      <c r="U61" s="226">
        <v>0</v>
      </c>
      <c r="V61" s="226">
        <v>0</v>
      </c>
      <c r="W61" s="226">
        <v>0</v>
      </c>
      <c r="X61" s="226">
        <v>0</v>
      </c>
      <c r="Y61" s="226">
        <v>0</v>
      </c>
      <c r="DA61" s="69" t="s">
        <v>307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</v>
      </c>
      <c r="O62" s="226">
        <v>0</v>
      </c>
      <c r="P62" s="226">
        <v>0</v>
      </c>
      <c r="Q62" s="226">
        <v>0</v>
      </c>
      <c r="R62" s="226">
        <v>0</v>
      </c>
      <c r="S62" s="226">
        <v>0</v>
      </c>
      <c r="T62" s="226">
        <v>0</v>
      </c>
      <c r="U62" s="226">
        <v>0</v>
      </c>
      <c r="V62" s="226">
        <v>0</v>
      </c>
      <c r="W62" s="226">
        <v>0</v>
      </c>
      <c r="X62" s="226">
        <v>0</v>
      </c>
      <c r="Y62" s="226">
        <v>0</v>
      </c>
      <c r="DA62" s="69" t="s">
        <v>308</v>
      </c>
    </row>
    <row r="63" spans="1:105" ht="12" customHeight="1" x14ac:dyDescent="0.25">
      <c r="A63" s="37" t="s">
        <v>78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X63" s="226">
        <v>0</v>
      </c>
      <c r="Y63" s="226">
        <v>0</v>
      </c>
      <c r="DA63" s="69" t="s">
        <v>309</v>
      </c>
    </row>
    <row r="64" spans="1:105" ht="12" customHeight="1" x14ac:dyDescent="0.25">
      <c r="A64" s="37" t="s">
        <v>40</v>
      </c>
      <c r="B64" s="226">
        <v>3.4370675955135439E-2</v>
      </c>
      <c r="C64" s="226">
        <v>1.6086118219341371E-2</v>
      </c>
      <c r="D64" s="226">
        <v>0</v>
      </c>
      <c r="E64" s="226">
        <v>0</v>
      </c>
      <c r="F64" s="226">
        <v>0</v>
      </c>
      <c r="G64" s="226">
        <v>0</v>
      </c>
      <c r="H64" s="226">
        <v>0</v>
      </c>
      <c r="I64" s="226">
        <v>0</v>
      </c>
      <c r="J64" s="226">
        <v>0</v>
      </c>
      <c r="K64" s="226">
        <v>0</v>
      </c>
      <c r="L64" s="226">
        <v>0</v>
      </c>
      <c r="M64" s="226">
        <v>0</v>
      </c>
      <c r="N64" s="226">
        <v>0</v>
      </c>
      <c r="O64" s="226">
        <v>0</v>
      </c>
      <c r="P64" s="226">
        <v>0</v>
      </c>
      <c r="Q64" s="226">
        <v>0</v>
      </c>
      <c r="R64" s="226">
        <v>0</v>
      </c>
      <c r="S64" s="226">
        <v>0</v>
      </c>
      <c r="T64" s="226">
        <v>0</v>
      </c>
      <c r="U64" s="226">
        <v>0</v>
      </c>
      <c r="V64" s="226">
        <v>0</v>
      </c>
      <c r="W64" s="226">
        <v>0</v>
      </c>
      <c r="X64" s="226">
        <v>0</v>
      </c>
      <c r="Y64" s="226">
        <v>0</v>
      </c>
      <c r="DA64" s="69" t="s">
        <v>310</v>
      </c>
    </row>
    <row r="65" spans="1:105" ht="12" customHeight="1" x14ac:dyDescent="0.25">
      <c r="A65" s="57" t="s">
        <v>220</v>
      </c>
      <c r="B65" s="261">
        <v>1.985876269247997</v>
      </c>
      <c r="C65" s="261">
        <v>1.0069962280065201</v>
      </c>
      <c r="D65" s="261">
        <v>0</v>
      </c>
      <c r="E65" s="261">
        <v>0</v>
      </c>
      <c r="F65" s="261">
        <v>0</v>
      </c>
      <c r="G65" s="261">
        <v>0</v>
      </c>
      <c r="H65" s="261">
        <v>0</v>
      </c>
      <c r="I65" s="261">
        <v>0</v>
      </c>
      <c r="J65" s="261">
        <v>0</v>
      </c>
      <c r="K65" s="261">
        <v>0</v>
      </c>
      <c r="L65" s="261">
        <v>0</v>
      </c>
      <c r="M65" s="261">
        <v>0</v>
      </c>
      <c r="N65" s="261">
        <v>0</v>
      </c>
      <c r="O65" s="261">
        <v>0</v>
      </c>
      <c r="P65" s="261">
        <v>0</v>
      </c>
      <c r="Q65" s="261">
        <v>0</v>
      </c>
      <c r="R65" s="261">
        <v>0</v>
      </c>
      <c r="S65" s="261">
        <v>0</v>
      </c>
      <c r="T65" s="261">
        <v>0</v>
      </c>
      <c r="U65" s="261">
        <v>0</v>
      </c>
      <c r="V65" s="261">
        <v>0</v>
      </c>
      <c r="W65" s="261">
        <v>0</v>
      </c>
      <c r="X65" s="261">
        <v>0</v>
      </c>
      <c r="Y65" s="261">
        <v>0</v>
      </c>
      <c r="DA65" s="70" t="s">
        <v>311</v>
      </c>
    </row>
    <row r="66" spans="1:105" ht="12" customHeight="1" x14ac:dyDescent="0.25">
      <c r="A66" s="18" t="s">
        <v>28</v>
      </c>
      <c r="B66" s="230">
        <v>0</v>
      </c>
      <c r="C66" s="230">
        <v>0</v>
      </c>
      <c r="D66" s="230">
        <v>0</v>
      </c>
      <c r="E66" s="230">
        <v>0</v>
      </c>
      <c r="F66" s="230">
        <v>0</v>
      </c>
      <c r="G66" s="230">
        <v>0</v>
      </c>
      <c r="H66" s="230">
        <v>0</v>
      </c>
      <c r="I66" s="230">
        <v>0</v>
      </c>
      <c r="J66" s="230">
        <v>0</v>
      </c>
      <c r="K66" s="230">
        <v>0</v>
      </c>
      <c r="L66" s="230">
        <v>0</v>
      </c>
      <c r="M66" s="230">
        <v>0</v>
      </c>
      <c r="N66" s="230">
        <v>0</v>
      </c>
      <c r="O66" s="230">
        <v>0</v>
      </c>
      <c r="P66" s="230">
        <v>0</v>
      </c>
      <c r="Q66" s="230">
        <v>0</v>
      </c>
      <c r="R66" s="230">
        <v>0</v>
      </c>
      <c r="S66" s="230">
        <v>0</v>
      </c>
      <c r="T66" s="230">
        <v>0</v>
      </c>
      <c r="U66" s="230">
        <v>0</v>
      </c>
      <c r="V66" s="230">
        <v>0</v>
      </c>
      <c r="W66" s="230">
        <v>0</v>
      </c>
      <c r="X66" s="230">
        <v>0</v>
      </c>
      <c r="Y66" s="230">
        <v>0</v>
      </c>
      <c r="DA66" s="71" t="s">
        <v>312</v>
      </c>
    </row>
    <row r="67" spans="1:105" ht="12" customHeight="1" x14ac:dyDescent="0.25">
      <c r="A67" s="18" t="s">
        <v>32</v>
      </c>
      <c r="B67" s="230">
        <v>0</v>
      </c>
      <c r="C67" s="230">
        <v>0</v>
      </c>
      <c r="D67" s="230">
        <v>0</v>
      </c>
      <c r="E67" s="230">
        <v>0</v>
      </c>
      <c r="F67" s="230">
        <v>0</v>
      </c>
      <c r="G67" s="230">
        <v>0</v>
      </c>
      <c r="H67" s="230">
        <v>0</v>
      </c>
      <c r="I67" s="230">
        <v>0</v>
      </c>
      <c r="J67" s="230">
        <v>0</v>
      </c>
      <c r="K67" s="230">
        <v>0</v>
      </c>
      <c r="L67" s="230">
        <v>0</v>
      </c>
      <c r="M67" s="230">
        <v>0</v>
      </c>
      <c r="N67" s="230">
        <v>0</v>
      </c>
      <c r="O67" s="230">
        <v>0</v>
      </c>
      <c r="P67" s="230">
        <v>0</v>
      </c>
      <c r="Q67" s="230">
        <v>0</v>
      </c>
      <c r="R67" s="230">
        <v>0</v>
      </c>
      <c r="S67" s="230">
        <v>0</v>
      </c>
      <c r="T67" s="230">
        <v>0</v>
      </c>
      <c r="U67" s="230">
        <v>0</v>
      </c>
      <c r="V67" s="230">
        <v>0</v>
      </c>
      <c r="W67" s="230">
        <v>0</v>
      </c>
      <c r="X67" s="230">
        <v>0</v>
      </c>
      <c r="Y67" s="230">
        <v>0</v>
      </c>
      <c r="DA67" s="71" t="s">
        <v>313</v>
      </c>
    </row>
    <row r="68" spans="1:105" ht="12" customHeight="1" x14ac:dyDescent="0.25">
      <c r="A68" s="18" t="s">
        <v>35</v>
      </c>
      <c r="B68" s="230">
        <v>1.985876269247997</v>
      </c>
      <c r="C68" s="230">
        <v>1.0069962280065201</v>
      </c>
      <c r="D68" s="230">
        <v>0</v>
      </c>
      <c r="E68" s="230">
        <v>0</v>
      </c>
      <c r="F68" s="230">
        <v>0</v>
      </c>
      <c r="G68" s="230">
        <v>0</v>
      </c>
      <c r="H68" s="230">
        <v>0</v>
      </c>
      <c r="I68" s="230">
        <v>0</v>
      </c>
      <c r="J68" s="230">
        <v>0</v>
      </c>
      <c r="K68" s="230">
        <v>0</v>
      </c>
      <c r="L68" s="230">
        <v>0</v>
      </c>
      <c r="M68" s="230">
        <v>0</v>
      </c>
      <c r="N68" s="230">
        <v>0</v>
      </c>
      <c r="O68" s="230">
        <v>0</v>
      </c>
      <c r="P68" s="230">
        <v>0</v>
      </c>
      <c r="Q68" s="230">
        <v>0</v>
      </c>
      <c r="R68" s="230">
        <v>0</v>
      </c>
      <c r="S68" s="230">
        <v>0</v>
      </c>
      <c r="T68" s="230">
        <v>0</v>
      </c>
      <c r="U68" s="230">
        <v>0</v>
      </c>
      <c r="V68" s="230">
        <v>0</v>
      </c>
      <c r="W68" s="230">
        <v>0</v>
      </c>
      <c r="X68" s="230">
        <v>0</v>
      </c>
      <c r="Y68" s="230">
        <v>0</v>
      </c>
      <c r="DA68" s="71" t="s">
        <v>314</v>
      </c>
    </row>
    <row r="69" spans="1:105" ht="12" customHeight="1" x14ac:dyDescent="0.25">
      <c r="A69" s="18" t="s">
        <v>36</v>
      </c>
      <c r="B69" s="230">
        <v>0</v>
      </c>
      <c r="C69" s="230">
        <v>0</v>
      </c>
      <c r="D69" s="230">
        <v>0</v>
      </c>
      <c r="E69" s="230">
        <v>0</v>
      </c>
      <c r="F69" s="230">
        <v>0</v>
      </c>
      <c r="G69" s="230">
        <v>0</v>
      </c>
      <c r="H69" s="230">
        <v>0</v>
      </c>
      <c r="I69" s="230">
        <v>0</v>
      </c>
      <c r="J69" s="230">
        <v>0</v>
      </c>
      <c r="K69" s="230">
        <v>0</v>
      </c>
      <c r="L69" s="230">
        <v>0</v>
      </c>
      <c r="M69" s="230">
        <v>0</v>
      </c>
      <c r="N69" s="230">
        <v>0</v>
      </c>
      <c r="O69" s="230">
        <v>0</v>
      </c>
      <c r="P69" s="230">
        <v>0</v>
      </c>
      <c r="Q69" s="230">
        <v>0</v>
      </c>
      <c r="R69" s="230">
        <v>0</v>
      </c>
      <c r="S69" s="230">
        <v>0</v>
      </c>
      <c r="T69" s="230">
        <v>0</v>
      </c>
      <c r="U69" s="230">
        <v>0</v>
      </c>
      <c r="V69" s="230">
        <v>0</v>
      </c>
      <c r="W69" s="230">
        <v>0</v>
      </c>
      <c r="X69" s="230">
        <v>0</v>
      </c>
      <c r="Y69" s="230">
        <v>0</v>
      </c>
      <c r="DA69" s="71" t="s">
        <v>315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8.916414980550881</v>
      </c>
      <c r="C71" s="261">
        <v>4.4057479495595997</v>
      </c>
      <c r="D71" s="261">
        <v>0</v>
      </c>
      <c r="E71" s="261">
        <v>0</v>
      </c>
      <c r="F71" s="261">
        <v>0</v>
      </c>
      <c r="G71" s="261">
        <v>0</v>
      </c>
      <c r="H71" s="261">
        <v>0</v>
      </c>
      <c r="I71" s="261">
        <v>0</v>
      </c>
      <c r="J71" s="261">
        <v>0</v>
      </c>
      <c r="K71" s="261">
        <v>0</v>
      </c>
      <c r="L71" s="261">
        <v>0</v>
      </c>
      <c r="M71" s="261">
        <v>0</v>
      </c>
      <c r="N71" s="261">
        <v>0</v>
      </c>
      <c r="O71" s="261">
        <v>0</v>
      </c>
      <c r="P71" s="261">
        <v>0</v>
      </c>
      <c r="Q71" s="261">
        <v>0</v>
      </c>
      <c r="R71" s="261">
        <v>0</v>
      </c>
      <c r="S71" s="261">
        <v>0</v>
      </c>
      <c r="T71" s="261">
        <v>0</v>
      </c>
      <c r="U71" s="261">
        <v>0</v>
      </c>
      <c r="V71" s="261">
        <v>0</v>
      </c>
      <c r="W71" s="261">
        <v>0</v>
      </c>
      <c r="X71" s="261">
        <v>0</v>
      </c>
      <c r="Y71" s="261">
        <v>0</v>
      </c>
      <c r="DA71" s="70" t="s">
        <v>316</v>
      </c>
    </row>
    <row r="72" spans="1:105" ht="12" customHeight="1" x14ac:dyDescent="0.25">
      <c r="A72" s="57" t="s">
        <v>179</v>
      </c>
      <c r="B72" s="261">
        <v>6.917087232307491</v>
      </c>
      <c r="C72" s="261">
        <v>3.722238310965357</v>
      </c>
      <c r="D72" s="261">
        <v>0</v>
      </c>
      <c r="E72" s="261">
        <v>0</v>
      </c>
      <c r="F72" s="261">
        <v>0</v>
      </c>
      <c r="G72" s="261">
        <v>0</v>
      </c>
      <c r="H72" s="261">
        <v>0</v>
      </c>
      <c r="I72" s="261">
        <v>0</v>
      </c>
      <c r="J72" s="261">
        <v>0</v>
      </c>
      <c r="K72" s="261">
        <v>0</v>
      </c>
      <c r="L72" s="261">
        <v>0</v>
      </c>
      <c r="M72" s="261">
        <v>0</v>
      </c>
      <c r="N72" s="261">
        <v>0</v>
      </c>
      <c r="O72" s="261">
        <v>0</v>
      </c>
      <c r="P72" s="261">
        <v>0</v>
      </c>
      <c r="Q72" s="261">
        <v>0</v>
      </c>
      <c r="R72" s="261">
        <v>0</v>
      </c>
      <c r="S72" s="261">
        <v>0</v>
      </c>
      <c r="T72" s="261">
        <v>0</v>
      </c>
      <c r="U72" s="261">
        <v>0</v>
      </c>
      <c r="V72" s="261">
        <v>0</v>
      </c>
      <c r="W72" s="261">
        <v>0</v>
      </c>
      <c r="X72" s="261">
        <v>0</v>
      </c>
      <c r="Y72" s="261">
        <v>0</v>
      </c>
      <c r="DA72" s="70" t="s">
        <v>317</v>
      </c>
    </row>
    <row r="73" spans="1:105" ht="12" customHeight="1" x14ac:dyDescent="0.25">
      <c r="A73" s="60" t="s">
        <v>181</v>
      </c>
      <c r="B73" s="262">
        <v>3.3904173066507419</v>
      </c>
      <c r="C73" s="262">
        <v>2.397708701627375</v>
      </c>
      <c r="D73" s="262">
        <v>0</v>
      </c>
      <c r="E73" s="262">
        <v>0</v>
      </c>
      <c r="F73" s="262">
        <v>0</v>
      </c>
      <c r="G73" s="262">
        <v>0</v>
      </c>
      <c r="H73" s="262">
        <v>0</v>
      </c>
      <c r="I73" s="262">
        <v>0</v>
      </c>
      <c r="J73" s="262">
        <v>0</v>
      </c>
      <c r="K73" s="262">
        <v>0</v>
      </c>
      <c r="L73" s="262">
        <v>0</v>
      </c>
      <c r="M73" s="262">
        <v>0</v>
      </c>
      <c r="N73" s="262">
        <v>0</v>
      </c>
      <c r="O73" s="262">
        <v>0</v>
      </c>
      <c r="P73" s="262">
        <v>0</v>
      </c>
      <c r="Q73" s="262">
        <v>0</v>
      </c>
      <c r="R73" s="262">
        <v>0</v>
      </c>
      <c r="S73" s="262">
        <v>0</v>
      </c>
      <c r="T73" s="262">
        <v>0</v>
      </c>
      <c r="U73" s="262">
        <v>0</v>
      </c>
      <c r="V73" s="262">
        <v>0</v>
      </c>
      <c r="W73" s="262">
        <v>0</v>
      </c>
      <c r="X73" s="262">
        <v>0</v>
      </c>
      <c r="Y73" s="262">
        <v>0</v>
      </c>
      <c r="DA73" s="72" t="s">
        <v>318</v>
      </c>
    </row>
    <row r="74" spans="1:105" ht="12" customHeight="1" x14ac:dyDescent="0.25">
      <c r="A74" s="59" t="s">
        <v>31</v>
      </c>
      <c r="B74" s="230">
        <v>1.4776770997908031</v>
      </c>
      <c r="C74" s="230">
        <v>1.5160706259475989</v>
      </c>
      <c r="D74" s="230">
        <v>0</v>
      </c>
      <c r="E74" s="230">
        <v>0</v>
      </c>
      <c r="F74" s="230">
        <v>0</v>
      </c>
      <c r="G74" s="230">
        <v>0</v>
      </c>
      <c r="H74" s="230">
        <v>0</v>
      </c>
      <c r="I74" s="230">
        <v>0</v>
      </c>
      <c r="J74" s="230">
        <v>0</v>
      </c>
      <c r="K74" s="230">
        <v>0</v>
      </c>
      <c r="L74" s="230">
        <v>0</v>
      </c>
      <c r="M74" s="230">
        <v>0</v>
      </c>
      <c r="N74" s="230">
        <v>0</v>
      </c>
      <c r="O74" s="230">
        <v>0</v>
      </c>
      <c r="P74" s="230">
        <v>0</v>
      </c>
      <c r="Q74" s="230">
        <v>0</v>
      </c>
      <c r="R74" s="230">
        <v>0</v>
      </c>
      <c r="S74" s="230">
        <v>0</v>
      </c>
      <c r="T74" s="230">
        <v>0</v>
      </c>
      <c r="U74" s="230">
        <v>0</v>
      </c>
      <c r="V74" s="230">
        <v>0</v>
      </c>
      <c r="W74" s="230">
        <v>0</v>
      </c>
      <c r="X74" s="230">
        <v>0</v>
      </c>
      <c r="Y74" s="230">
        <v>0</v>
      </c>
      <c r="DA74" s="71" t="s">
        <v>319</v>
      </c>
    </row>
    <row r="75" spans="1:105" ht="12" customHeight="1" x14ac:dyDescent="0.25">
      <c r="A75" s="59" t="s">
        <v>159</v>
      </c>
      <c r="B75" s="230">
        <v>0.25817349840028492</v>
      </c>
      <c r="C75" s="230">
        <v>0.26451714342356292</v>
      </c>
      <c r="D75" s="230">
        <v>0</v>
      </c>
      <c r="E75" s="230">
        <v>0</v>
      </c>
      <c r="F75" s="230">
        <v>0</v>
      </c>
      <c r="G75" s="230">
        <v>0</v>
      </c>
      <c r="H75" s="230">
        <v>0</v>
      </c>
      <c r="I75" s="230">
        <v>0</v>
      </c>
      <c r="J75" s="230">
        <v>0</v>
      </c>
      <c r="K75" s="230">
        <v>0</v>
      </c>
      <c r="L75" s="230">
        <v>0</v>
      </c>
      <c r="M75" s="230">
        <v>0</v>
      </c>
      <c r="N75" s="230">
        <v>0</v>
      </c>
      <c r="O75" s="230">
        <v>0</v>
      </c>
      <c r="P75" s="230">
        <v>0</v>
      </c>
      <c r="Q75" s="230">
        <v>0</v>
      </c>
      <c r="R75" s="230">
        <v>0</v>
      </c>
      <c r="S75" s="230">
        <v>0</v>
      </c>
      <c r="T75" s="230">
        <v>0</v>
      </c>
      <c r="U75" s="230">
        <v>0</v>
      </c>
      <c r="V75" s="230">
        <v>0</v>
      </c>
      <c r="W75" s="230">
        <v>0</v>
      </c>
      <c r="X75" s="230">
        <v>0</v>
      </c>
      <c r="Y75" s="230">
        <v>0</v>
      </c>
      <c r="DA75" s="71" t="s">
        <v>320</v>
      </c>
    </row>
    <row r="76" spans="1:105" ht="12" customHeight="1" x14ac:dyDescent="0.25">
      <c r="A76" s="59" t="s">
        <v>32</v>
      </c>
      <c r="B76" s="230">
        <v>0</v>
      </c>
      <c r="C76" s="230">
        <v>0</v>
      </c>
      <c r="D76" s="230">
        <v>0</v>
      </c>
      <c r="E76" s="230">
        <v>0</v>
      </c>
      <c r="F76" s="230">
        <v>0</v>
      </c>
      <c r="G76" s="230">
        <v>0</v>
      </c>
      <c r="H76" s="230">
        <v>0</v>
      </c>
      <c r="I76" s="230">
        <v>0</v>
      </c>
      <c r="J76" s="230">
        <v>0</v>
      </c>
      <c r="K76" s="230">
        <v>0</v>
      </c>
      <c r="L76" s="230">
        <v>0</v>
      </c>
      <c r="M76" s="230">
        <v>0</v>
      </c>
      <c r="N76" s="230">
        <v>0</v>
      </c>
      <c r="O76" s="230">
        <v>0</v>
      </c>
      <c r="P76" s="230">
        <v>0</v>
      </c>
      <c r="Q76" s="230">
        <v>0</v>
      </c>
      <c r="R76" s="230">
        <v>0</v>
      </c>
      <c r="S76" s="230">
        <v>0</v>
      </c>
      <c r="T76" s="230">
        <v>0</v>
      </c>
      <c r="U76" s="230">
        <v>0</v>
      </c>
      <c r="V76" s="230">
        <v>0</v>
      </c>
      <c r="W76" s="230">
        <v>0</v>
      </c>
      <c r="X76" s="230">
        <v>0</v>
      </c>
      <c r="Y76" s="230">
        <v>0</v>
      </c>
      <c r="DA76" s="71" t="s">
        <v>321</v>
      </c>
    </row>
    <row r="77" spans="1:105" ht="12" customHeight="1" x14ac:dyDescent="0.25">
      <c r="A77" s="59" t="s">
        <v>35</v>
      </c>
      <c r="B77" s="230">
        <v>1.6545667084596549</v>
      </c>
      <c r="C77" s="230">
        <v>0.61712093225621301</v>
      </c>
      <c r="D77" s="230">
        <v>0</v>
      </c>
      <c r="E77" s="230">
        <v>0</v>
      </c>
      <c r="F77" s="230">
        <v>0</v>
      </c>
      <c r="G77" s="230">
        <v>0</v>
      </c>
      <c r="H77" s="230">
        <v>0</v>
      </c>
      <c r="I77" s="230">
        <v>0</v>
      </c>
      <c r="J77" s="230">
        <v>0</v>
      </c>
      <c r="K77" s="230">
        <v>0</v>
      </c>
      <c r="L77" s="230">
        <v>0</v>
      </c>
      <c r="M77" s="230">
        <v>0</v>
      </c>
      <c r="N77" s="230">
        <v>0</v>
      </c>
      <c r="O77" s="230">
        <v>0</v>
      </c>
      <c r="P77" s="230">
        <v>0</v>
      </c>
      <c r="Q77" s="230">
        <v>0</v>
      </c>
      <c r="R77" s="230">
        <v>0</v>
      </c>
      <c r="S77" s="230">
        <v>0</v>
      </c>
      <c r="T77" s="230">
        <v>0</v>
      </c>
      <c r="U77" s="230">
        <v>0</v>
      </c>
      <c r="V77" s="230">
        <v>0</v>
      </c>
      <c r="W77" s="230">
        <v>0</v>
      </c>
      <c r="X77" s="230">
        <v>0</v>
      </c>
      <c r="Y77" s="230">
        <v>0</v>
      </c>
      <c r="DA77" s="71" t="s">
        <v>322</v>
      </c>
    </row>
    <row r="78" spans="1:105" ht="12" customHeight="1" x14ac:dyDescent="0.25">
      <c r="A78" s="60" t="s">
        <v>187</v>
      </c>
      <c r="B78" s="262">
        <v>3.5266699256567482</v>
      </c>
      <c r="C78" s="262">
        <v>1.324529609337981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323</v>
      </c>
    </row>
    <row r="79" spans="1:105" ht="12" customHeight="1" x14ac:dyDescent="0.25">
      <c r="A79" s="57" t="s">
        <v>189</v>
      </c>
      <c r="B79" s="261">
        <f t="shared" ref="B79:Y79" si="1">B80+B84+B95</f>
        <v>2.3115058608147505</v>
      </c>
      <c r="C79" s="261">
        <f t="shared" si="1"/>
        <v>1.2654197328644408</v>
      </c>
      <c r="D79" s="261">
        <f t="shared" si="1"/>
        <v>0</v>
      </c>
      <c r="E79" s="261">
        <f t="shared" si="1"/>
        <v>0</v>
      </c>
      <c r="F79" s="261">
        <f t="shared" si="1"/>
        <v>0</v>
      </c>
      <c r="G79" s="261">
        <f t="shared" si="1"/>
        <v>0</v>
      </c>
      <c r="H79" s="261">
        <f t="shared" si="1"/>
        <v>0</v>
      </c>
      <c r="I79" s="261">
        <f t="shared" si="1"/>
        <v>0</v>
      </c>
      <c r="J79" s="261">
        <f t="shared" si="1"/>
        <v>0</v>
      </c>
      <c r="K79" s="261">
        <f t="shared" si="1"/>
        <v>0</v>
      </c>
      <c r="L79" s="261">
        <f t="shared" si="1"/>
        <v>0</v>
      </c>
      <c r="M79" s="261">
        <f t="shared" si="1"/>
        <v>0</v>
      </c>
      <c r="N79" s="261">
        <f t="shared" si="1"/>
        <v>0</v>
      </c>
      <c r="O79" s="261">
        <f t="shared" si="1"/>
        <v>0</v>
      </c>
      <c r="P79" s="261">
        <f t="shared" si="1"/>
        <v>0</v>
      </c>
      <c r="Q79" s="261">
        <f t="shared" si="1"/>
        <v>0</v>
      </c>
      <c r="R79" s="261">
        <f t="shared" si="1"/>
        <v>0</v>
      </c>
      <c r="S79" s="261">
        <f t="shared" si="1"/>
        <v>0</v>
      </c>
      <c r="T79" s="261">
        <f t="shared" si="1"/>
        <v>0</v>
      </c>
      <c r="U79" s="261">
        <f t="shared" si="1"/>
        <v>0</v>
      </c>
      <c r="V79" s="261">
        <f t="shared" si="1"/>
        <v>0</v>
      </c>
      <c r="W79" s="261">
        <f t="shared" si="1"/>
        <v>0</v>
      </c>
      <c r="X79" s="261">
        <f t="shared" si="1"/>
        <v>0</v>
      </c>
      <c r="Y79" s="261">
        <f t="shared" si="1"/>
        <v>0</v>
      </c>
      <c r="DA79" s="70"/>
    </row>
    <row r="80" spans="1:105" ht="12" customHeight="1" x14ac:dyDescent="0.25">
      <c r="A80" s="60" t="s">
        <v>190</v>
      </c>
      <c r="B80" s="262">
        <v>0.80045099283178134</v>
      </c>
      <c r="C80" s="262">
        <v>0.56608026008308154</v>
      </c>
      <c r="D80" s="262">
        <v>0</v>
      </c>
      <c r="E80" s="262">
        <v>0</v>
      </c>
      <c r="F80" s="262">
        <v>0</v>
      </c>
      <c r="G80" s="262">
        <v>0</v>
      </c>
      <c r="H80" s="262">
        <v>0</v>
      </c>
      <c r="I80" s="262">
        <v>0</v>
      </c>
      <c r="J80" s="262">
        <v>0</v>
      </c>
      <c r="K80" s="262">
        <v>0</v>
      </c>
      <c r="L80" s="262">
        <v>0</v>
      </c>
      <c r="M80" s="262">
        <v>0</v>
      </c>
      <c r="N80" s="262">
        <v>0</v>
      </c>
      <c r="O80" s="262">
        <v>0</v>
      </c>
      <c r="P80" s="262">
        <v>0</v>
      </c>
      <c r="Q80" s="262">
        <v>0</v>
      </c>
      <c r="R80" s="262">
        <v>0</v>
      </c>
      <c r="S80" s="262">
        <v>0</v>
      </c>
      <c r="T80" s="262">
        <v>0</v>
      </c>
      <c r="U80" s="262">
        <v>0</v>
      </c>
      <c r="V80" s="262">
        <v>0</v>
      </c>
      <c r="W80" s="262">
        <v>0</v>
      </c>
      <c r="X80" s="262">
        <v>0</v>
      </c>
      <c r="Y80" s="262">
        <v>0</v>
      </c>
      <c r="DA80" s="72" t="s">
        <v>324</v>
      </c>
    </row>
    <row r="81" spans="1:105" ht="12" customHeight="1" x14ac:dyDescent="0.25">
      <c r="A81" s="59" t="s">
        <v>31</v>
      </c>
      <c r="B81" s="230">
        <v>0.34886799901950249</v>
      </c>
      <c r="C81" s="230">
        <v>0.35793241007894189</v>
      </c>
      <c r="D81" s="230">
        <v>0</v>
      </c>
      <c r="E81" s="230">
        <v>0</v>
      </c>
      <c r="F81" s="230">
        <v>0</v>
      </c>
      <c r="G81" s="230">
        <v>0</v>
      </c>
      <c r="H81" s="230">
        <v>0</v>
      </c>
      <c r="I81" s="230">
        <v>0</v>
      </c>
      <c r="J81" s="230">
        <v>0</v>
      </c>
      <c r="K81" s="230">
        <v>0</v>
      </c>
      <c r="L81" s="230">
        <v>0</v>
      </c>
      <c r="M81" s="230">
        <v>0</v>
      </c>
      <c r="N81" s="230">
        <v>0</v>
      </c>
      <c r="O81" s="230">
        <v>0</v>
      </c>
      <c r="P81" s="230">
        <v>0</v>
      </c>
      <c r="Q81" s="230">
        <v>0</v>
      </c>
      <c r="R81" s="230">
        <v>0</v>
      </c>
      <c r="S81" s="230">
        <v>0</v>
      </c>
      <c r="T81" s="230">
        <v>0</v>
      </c>
      <c r="U81" s="230">
        <v>0</v>
      </c>
      <c r="V81" s="230">
        <v>0</v>
      </c>
      <c r="W81" s="230">
        <v>0</v>
      </c>
      <c r="X81" s="230">
        <v>0</v>
      </c>
      <c r="Y81" s="230">
        <v>0</v>
      </c>
      <c r="DA81" s="71" t="s">
        <v>325</v>
      </c>
    </row>
    <row r="82" spans="1:105" ht="12" customHeight="1" x14ac:dyDescent="0.25">
      <c r="A82" s="59" t="s">
        <v>159</v>
      </c>
      <c r="B82" s="230">
        <v>6.0952742516970193E-2</v>
      </c>
      <c r="C82" s="230">
        <v>6.2450427461857222E-2</v>
      </c>
      <c r="D82" s="230">
        <v>0</v>
      </c>
      <c r="E82" s="230">
        <v>0</v>
      </c>
      <c r="F82" s="230">
        <v>0</v>
      </c>
      <c r="G82" s="230">
        <v>0</v>
      </c>
      <c r="H82" s="230">
        <v>0</v>
      </c>
      <c r="I82" s="230">
        <v>0</v>
      </c>
      <c r="J82" s="230">
        <v>0</v>
      </c>
      <c r="K82" s="230">
        <v>0</v>
      </c>
      <c r="L82" s="230">
        <v>0</v>
      </c>
      <c r="M82" s="230">
        <v>0</v>
      </c>
      <c r="N82" s="230">
        <v>0</v>
      </c>
      <c r="O82" s="230">
        <v>0</v>
      </c>
      <c r="P82" s="230">
        <v>0</v>
      </c>
      <c r="Q82" s="230">
        <v>0</v>
      </c>
      <c r="R82" s="230">
        <v>0</v>
      </c>
      <c r="S82" s="230">
        <v>0</v>
      </c>
      <c r="T82" s="230">
        <v>0</v>
      </c>
      <c r="U82" s="230">
        <v>0</v>
      </c>
      <c r="V82" s="230">
        <v>0</v>
      </c>
      <c r="W82" s="230">
        <v>0</v>
      </c>
      <c r="X82" s="230">
        <v>0</v>
      </c>
      <c r="Y82" s="230">
        <v>0</v>
      </c>
      <c r="DA82" s="71" t="s">
        <v>326</v>
      </c>
    </row>
    <row r="83" spans="1:105" ht="12" customHeight="1" x14ac:dyDescent="0.25">
      <c r="A83" s="59" t="s">
        <v>35</v>
      </c>
      <c r="B83" s="230">
        <v>0.39063025129530859</v>
      </c>
      <c r="C83" s="230">
        <v>0.14569742254228241</v>
      </c>
      <c r="D83" s="230">
        <v>0</v>
      </c>
      <c r="E83" s="230">
        <v>0</v>
      </c>
      <c r="F83" s="230">
        <v>0</v>
      </c>
      <c r="G83" s="230">
        <v>0</v>
      </c>
      <c r="H83" s="230">
        <v>0</v>
      </c>
      <c r="I83" s="230">
        <v>0</v>
      </c>
      <c r="J83" s="230">
        <v>0</v>
      </c>
      <c r="K83" s="230">
        <v>0</v>
      </c>
      <c r="L83" s="230">
        <v>0</v>
      </c>
      <c r="M83" s="230">
        <v>0</v>
      </c>
      <c r="N83" s="230">
        <v>0</v>
      </c>
      <c r="O83" s="230">
        <v>0</v>
      </c>
      <c r="P83" s="230">
        <v>0</v>
      </c>
      <c r="Q83" s="230">
        <v>0</v>
      </c>
      <c r="R83" s="230">
        <v>0</v>
      </c>
      <c r="S83" s="230">
        <v>0</v>
      </c>
      <c r="T83" s="230">
        <v>0</v>
      </c>
      <c r="U83" s="230">
        <v>0</v>
      </c>
      <c r="V83" s="230">
        <v>0</v>
      </c>
      <c r="W83" s="230">
        <v>0</v>
      </c>
      <c r="X83" s="230">
        <v>0</v>
      </c>
      <c r="Y83" s="230">
        <v>0</v>
      </c>
      <c r="DA83" s="71" t="s">
        <v>327</v>
      </c>
    </row>
    <row r="84" spans="1:105" ht="12" customHeight="1" x14ac:dyDescent="0.25">
      <c r="A84" s="60" t="s">
        <v>195</v>
      </c>
      <c r="B84" s="262">
        <v>0.67843569811134485</v>
      </c>
      <c r="C84" s="262">
        <v>0.38662839773171342</v>
      </c>
      <c r="D84" s="262">
        <v>0</v>
      </c>
      <c r="E84" s="262">
        <v>0</v>
      </c>
      <c r="F84" s="262">
        <v>0</v>
      </c>
      <c r="G84" s="262">
        <v>0</v>
      </c>
      <c r="H84" s="262">
        <v>0</v>
      </c>
      <c r="I84" s="262">
        <v>0</v>
      </c>
      <c r="J84" s="262">
        <v>0</v>
      </c>
      <c r="K84" s="262">
        <v>0</v>
      </c>
      <c r="L84" s="262">
        <v>0</v>
      </c>
      <c r="M84" s="262">
        <v>0</v>
      </c>
      <c r="N84" s="262">
        <v>0</v>
      </c>
      <c r="O84" s="262">
        <v>0</v>
      </c>
      <c r="P84" s="262">
        <v>0</v>
      </c>
      <c r="Q84" s="262">
        <v>0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328</v>
      </c>
    </row>
    <row r="85" spans="1:105" ht="12" customHeight="1" x14ac:dyDescent="0.25">
      <c r="A85" s="64" t="s">
        <v>28</v>
      </c>
      <c r="B85" s="229">
        <v>0</v>
      </c>
      <c r="C85" s="229">
        <v>0</v>
      </c>
      <c r="D85" s="229">
        <v>0</v>
      </c>
      <c r="E85" s="229">
        <v>0</v>
      </c>
      <c r="F85" s="229">
        <v>0</v>
      </c>
      <c r="G85" s="229">
        <v>0</v>
      </c>
      <c r="H85" s="229">
        <v>0</v>
      </c>
      <c r="I85" s="229">
        <v>0</v>
      </c>
      <c r="J85" s="229">
        <v>0</v>
      </c>
      <c r="K85" s="229">
        <v>0</v>
      </c>
      <c r="L85" s="229">
        <v>0</v>
      </c>
      <c r="M85" s="229">
        <v>0</v>
      </c>
      <c r="N85" s="229">
        <v>0</v>
      </c>
      <c r="O85" s="229">
        <v>0</v>
      </c>
      <c r="P85" s="229">
        <v>0</v>
      </c>
      <c r="Q85" s="229">
        <v>0</v>
      </c>
      <c r="R85" s="229">
        <v>0</v>
      </c>
      <c r="S85" s="229">
        <v>0</v>
      </c>
      <c r="T85" s="229">
        <v>0</v>
      </c>
      <c r="U85" s="229">
        <v>0</v>
      </c>
      <c r="V85" s="229">
        <v>0</v>
      </c>
      <c r="W85" s="229">
        <v>0</v>
      </c>
      <c r="X85" s="229">
        <v>0</v>
      </c>
      <c r="Y85" s="229">
        <v>0</v>
      </c>
      <c r="DA85" s="73" t="s">
        <v>329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</v>
      </c>
      <c r="W86" s="229">
        <v>0</v>
      </c>
      <c r="X86" s="229">
        <v>0</v>
      </c>
      <c r="Y86" s="229">
        <v>0</v>
      </c>
      <c r="DA86" s="73" t="s">
        <v>330</v>
      </c>
    </row>
    <row r="87" spans="1:105" ht="12" customHeight="1" x14ac:dyDescent="0.25">
      <c r="A87" s="64" t="s">
        <v>31</v>
      </c>
      <c r="B87" s="229">
        <v>0.29560743775050757</v>
      </c>
      <c r="C87" s="229">
        <v>0.2441038574550852</v>
      </c>
      <c r="D87" s="229">
        <v>0</v>
      </c>
      <c r="E87" s="229">
        <v>0</v>
      </c>
      <c r="F87" s="229">
        <v>0</v>
      </c>
      <c r="G87" s="229">
        <v>0</v>
      </c>
      <c r="H87" s="229">
        <v>0</v>
      </c>
      <c r="I87" s="229">
        <v>0</v>
      </c>
      <c r="J87" s="229">
        <v>0</v>
      </c>
      <c r="K87" s="229">
        <v>0</v>
      </c>
      <c r="L87" s="229">
        <v>0</v>
      </c>
      <c r="M87" s="229">
        <v>0</v>
      </c>
      <c r="N87" s="229">
        <v>0</v>
      </c>
      <c r="O87" s="229">
        <v>0</v>
      </c>
      <c r="P87" s="229">
        <v>0</v>
      </c>
      <c r="Q87" s="229">
        <v>0</v>
      </c>
      <c r="R87" s="229">
        <v>0</v>
      </c>
      <c r="S87" s="229">
        <v>0</v>
      </c>
      <c r="T87" s="229">
        <v>0</v>
      </c>
      <c r="U87" s="229">
        <v>0</v>
      </c>
      <c r="V87" s="229">
        <v>0</v>
      </c>
      <c r="W87" s="229">
        <v>0</v>
      </c>
      <c r="X87" s="229">
        <v>0</v>
      </c>
      <c r="Y87" s="229">
        <v>0</v>
      </c>
      <c r="DA87" s="73" t="s">
        <v>331</v>
      </c>
    </row>
    <row r="88" spans="1:105" ht="12" customHeight="1" x14ac:dyDescent="0.25">
      <c r="A88" s="64" t="s">
        <v>159</v>
      </c>
      <c r="B88" s="229">
        <v>5.2629450668474777E-2</v>
      </c>
      <c r="C88" s="229">
        <v>4.3400066623272393E-2</v>
      </c>
      <c r="D88" s="229">
        <v>0</v>
      </c>
      <c r="E88" s="229">
        <v>0</v>
      </c>
      <c r="F88" s="229">
        <v>0</v>
      </c>
      <c r="G88" s="229">
        <v>0</v>
      </c>
      <c r="H88" s="229">
        <v>0</v>
      </c>
      <c r="I88" s="229">
        <v>0</v>
      </c>
      <c r="J88" s="229">
        <v>0</v>
      </c>
      <c r="K88" s="229">
        <v>0</v>
      </c>
      <c r="L88" s="229">
        <v>0</v>
      </c>
      <c r="M88" s="229">
        <v>0</v>
      </c>
      <c r="N88" s="229">
        <v>0</v>
      </c>
      <c r="O88" s="229">
        <v>0</v>
      </c>
      <c r="P88" s="229">
        <v>0</v>
      </c>
      <c r="Q88" s="229">
        <v>0</v>
      </c>
      <c r="R88" s="229">
        <v>0</v>
      </c>
      <c r="S88" s="229">
        <v>0</v>
      </c>
      <c r="T88" s="229">
        <v>0</v>
      </c>
      <c r="U88" s="229">
        <v>0</v>
      </c>
      <c r="V88" s="229">
        <v>0</v>
      </c>
      <c r="W88" s="229">
        <v>0</v>
      </c>
      <c r="X88" s="229">
        <v>0</v>
      </c>
      <c r="Y88" s="229">
        <v>0</v>
      </c>
      <c r="DA88" s="73" t="s">
        <v>332</v>
      </c>
    </row>
    <row r="89" spans="1:105" ht="12" customHeight="1" x14ac:dyDescent="0.25">
      <c r="A89" s="64" t="s">
        <v>32</v>
      </c>
      <c r="B89" s="229">
        <v>0</v>
      </c>
      <c r="C89" s="229">
        <v>0</v>
      </c>
      <c r="D89" s="229">
        <v>0</v>
      </c>
      <c r="E89" s="229">
        <v>0</v>
      </c>
      <c r="F89" s="229">
        <v>0</v>
      </c>
      <c r="G89" s="229">
        <v>0</v>
      </c>
      <c r="H89" s="229">
        <v>0</v>
      </c>
      <c r="I89" s="229">
        <v>0</v>
      </c>
      <c r="J89" s="229">
        <v>0</v>
      </c>
      <c r="K89" s="229">
        <v>0</v>
      </c>
      <c r="L89" s="229">
        <v>0</v>
      </c>
      <c r="M89" s="229">
        <v>0</v>
      </c>
      <c r="N89" s="229">
        <v>0</v>
      </c>
      <c r="O89" s="229">
        <v>0</v>
      </c>
      <c r="P89" s="229">
        <v>0</v>
      </c>
      <c r="Q89" s="229">
        <v>0</v>
      </c>
      <c r="R89" s="229">
        <v>0</v>
      </c>
      <c r="S89" s="229">
        <v>0</v>
      </c>
      <c r="T89" s="229">
        <v>0</v>
      </c>
      <c r="U89" s="229">
        <v>0</v>
      </c>
      <c r="V89" s="229">
        <v>0</v>
      </c>
      <c r="W89" s="229">
        <v>0</v>
      </c>
      <c r="X89" s="229">
        <v>0</v>
      </c>
      <c r="Y89" s="229">
        <v>0</v>
      </c>
      <c r="DA89" s="73" t="s">
        <v>333</v>
      </c>
    </row>
    <row r="90" spans="1:105" ht="12" customHeight="1" x14ac:dyDescent="0.25">
      <c r="A90" s="64" t="s">
        <v>33</v>
      </c>
      <c r="B90" s="229">
        <v>0</v>
      </c>
      <c r="C90" s="229">
        <v>0</v>
      </c>
      <c r="D90" s="229">
        <v>0</v>
      </c>
      <c r="E90" s="229">
        <v>0</v>
      </c>
      <c r="F90" s="229">
        <v>0</v>
      </c>
      <c r="G90" s="229">
        <v>0</v>
      </c>
      <c r="H90" s="229">
        <v>0</v>
      </c>
      <c r="I90" s="229">
        <v>0</v>
      </c>
      <c r="J90" s="229">
        <v>0</v>
      </c>
      <c r="K90" s="229">
        <v>0</v>
      </c>
      <c r="L90" s="229">
        <v>0</v>
      </c>
      <c r="M90" s="229">
        <v>0</v>
      </c>
      <c r="N90" s="229">
        <v>0</v>
      </c>
      <c r="O90" s="229">
        <v>0</v>
      </c>
      <c r="P90" s="229">
        <v>0</v>
      </c>
      <c r="Q90" s="229">
        <v>0</v>
      </c>
      <c r="R90" s="229">
        <v>0</v>
      </c>
      <c r="S90" s="229">
        <v>0</v>
      </c>
      <c r="T90" s="229">
        <v>0</v>
      </c>
      <c r="U90" s="229">
        <v>0</v>
      </c>
      <c r="V90" s="229">
        <v>0</v>
      </c>
      <c r="W90" s="229">
        <v>0</v>
      </c>
      <c r="X90" s="229">
        <v>0</v>
      </c>
      <c r="Y90" s="229">
        <v>0</v>
      </c>
      <c r="DA90" s="73" t="s">
        <v>334</v>
      </c>
    </row>
    <row r="91" spans="1:105" ht="12" customHeight="1" x14ac:dyDescent="0.25">
      <c r="A91" s="64" t="s">
        <v>35</v>
      </c>
      <c r="B91" s="229">
        <v>0.33019880969236248</v>
      </c>
      <c r="C91" s="229">
        <v>9.9124473653355819E-2</v>
      </c>
      <c r="D91" s="229">
        <v>0</v>
      </c>
      <c r="E91" s="229">
        <v>0</v>
      </c>
      <c r="F91" s="229">
        <v>0</v>
      </c>
      <c r="G91" s="229">
        <v>0</v>
      </c>
      <c r="H91" s="229">
        <v>0</v>
      </c>
      <c r="I91" s="229">
        <v>0</v>
      </c>
      <c r="J91" s="229">
        <v>0</v>
      </c>
      <c r="K91" s="229">
        <v>0</v>
      </c>
      <c r="L91" s="229">
        <v>0</v>
      </c>
      <c r="M91" s="229">
        <v>0</v>
      </c>
      <c r="N91" s="229">
        <v>0</v>
      </c>
      <c r="O91" s="229">
        <v>0</v>
      </c>
      <c r="P91" s="229">
        <v>0</v>
      </c>
      <c r="Q91" s="229">
        <v>0</v>
      </c>
      <c r="R91" s="229">
        <v>0</v>
      </c>
      <c r="S91" s="229">
        <v>0</v>
      </c>
      <c r="T91" s="229">
        <v>0</v>
      </c>
      <c r="U91" s="229">
        <v>0</v>
      </c>
      <c r="V91" s="229">
        <v>0</v>
      </c>
      <c r="W91" s="229">
        <v>0</v>
      </c>
      <c r="X91" s="229">
        <v>0</v>
      </c>
      <c r="Y91" s="229">
        <v>0</v>
      </c>
      <c r="DA91" s="73" t="s">
        <v>335</v>
      </c>
    </row>
    <row r="92" spans="1:105" ht="12" customHeight="1" x14ac:dyDescent="0.25">
      <c r="A92" s="64" t="s">
        <v>36</v>
      </c>
      <c r="B92" s="229">
        <v>0</v>
      </c>
      <c r="C92" s="229">
        <v>0</v>
      </c>
      <c r="D92" s="229">
        <v>0</v>
      </c>
      <c r="E92" s="229">
        <v>0</v>
      </c>
      <c r="F92" s="229">
        <v>0</v>
      </c>
      <c r="G92" s="229">
        <v>0</v>
      </c>
      <c r="H92" s="229">
        <v>0</v>
      </c>
      <c r="I92" s="229">
        <v>0</v>
      </c>
      <c r="J92" s="229">
        <v>0</v>
      </c>
      <c r="K92" s="229">
        <v>0</v>
      </c>
      <c r="L92" s="229">
        <v>0</v>
      </c>
      <c r="M92" s="229">
        <v>0</v>
      </c>
      <c r="N92" s="229">
        <v>0</v>
      </c>
      <c r="O92" s="229">
        <v>0</v>
      </c>
      <c r="P92" s="229">
        <v>0</v>
      </c>
      <c r="Q92" s="229">
        <v>0</v>
      </c>
      <c r="R92" s="229">
        <v>0</v>
      </c>
      <c r="S92" s="229">
        <v>0</v>
      </c>
      <c r="T92" s="229">
        <v>0</v>
      </c>
      <c r="U92" s="229">
        <v>0</v>
      </c>
      <c r="V92" s="229">
        <v>0</v>
      </c>
      <c r="W92" s="229">
        <v>0</v>
      </c>
      <c r="X92" s="229">
        <v>0</v>
      </c>
      <c r="Y92" s="229">
        <v>0</v>
      </c>
      <c r="DA92" s="73" t="s">
        <v>336</v>
      </c>
    </row>
    <row r="93" spans="1:105" ht="12" customHeight="1" x14ac:dyDescent="0.25">
      <c r="A93" s="64" t="s">
        <v>38</v>
      </c>
      <c r="B93" s="229">
        <v>0</v>
      </c>
      <c r="C93" s="229">
        <v>0</v>
      </c>
      <c r="D93" s="229">
        <v>0</v>
      </c>
      <c r="E93" s="229">
        <v>0</v>
      </c>
      <c r="F93" s="229">
        <v>0</v>
      </c>
      <c r="G93" s="229">
        <v>0</v>
      </c>
      <c r="H93" s="229">
        <v>0</v>
      </c>
      <c r="I93" s="229">
        <v>0</v>
      </c>
      <c r="J93" s="229">
        <v>0</v>
      </c>
      <c r="K93" s="229">
        <v>0</v>
      </c>
      <c r="L93" s="229">
        <v>0</v>
      </c>
      <c r="M93" s="229">
        <v>0</v>
      </c>
      <c r="N93" s="229">
        <v>0</v>
      </c>
      <c r="O93" s="229">
        <v>0</v>
      </c>
      <c r="P93" s="229">
        <v>0</v>
      </c>
      <c r="Q93" s="229">
        <v>0</v>
      </c>
      <c r="R93" s="229">
        <v>0</v>
      </c>
      <c r="S93" s="229">
        <v>0</v>
      </c>
      <c r="T93" s="229">
        <v>0</v>
      </c>
      <c r="U93" s="229">
        <v>0</v>
      </c>
      <c r="V93" s="229">
        <v>0</v>
      </c>
      <c r="W93" s="229">
        <v>0</v>
      </c>
      <c r="X93" s="229">
        <v>0</v>
      </c>
      <c r="Y93" s="229">
        <v>0</v>
      </c>
      <c r="DA93" s="73" t="s">
        <v>337</v>
      </c>
    </row>
    <row r="94" spans="1:105" ht="12" customHeight="1" x14ac:dyDescent="0.25">
      <c r="A94" s="64" t="s">
        <v>39</v>
      </c>
      <c r="B94" s="229">
        <v>0</v>
      </c>
      <c r="C94" s="229">
        <v>0</v>
      </c>
      <c r="D94" s="229">
        <v>0</v>
      </c>
      <c r="E94" s="229">
        <v>0</v>
      </c>
      <c r="F94" s="229">
        <v>0</v>
      </c>
      <c r="G94" s="229">
        <v>0</v>
      </c>
      <c r="H94" s="229">
        <v>0</v>
      </c>
      <c r="I94" s="229">
        <v>0</v>
      </c>
      <c r="J94" s="229">
        <v>0</v>
      </c>
      <c r="K94" s="229">
        <v>0</v>
      </c>
      <c r="L94" s="229">
        <v>0</v>
      </c>
      <c r="M94" s="229">
        <v>0</v>
      </c>
      <c r="N94" s="229">
        <v>0</v>
      </c>
      <c r="O94" s="229">
        <v>0</v>
      </c>
      <c r="P94" s="229">
        <v>0</v>
      </c>
      <c r="Q94" s="229">
        <v>0</v>
      </c>
      <c r="R94" s="229">
        <v>0</v>
      </c>
      <c r="S94" s="229">
        <v>0</v>
      </c>
      <c r="T94" s="229">
        <v>0</v>
      </c>
      <c r="U94" s="229">
        <v>0</v>
      </c>
      <c r="V94" s="229">
        <v>0</v>
      </c>
      <c r="W94" s="229">
        <v>0</v>
      </c>
      <c r="X94" s="229">
        <v>0</v>
      </c>
      <c r="Y94" s="229">
        <v>0</v>
      </c>
      <c r="DA94" s="73" t="s">
        <v>338</v>
      </c>
    </row>
    <row r="95" spans="1:105" ht="12" customHeight="1" x14ac:dyDescent="0.25">
      <c r="A95" s="61" t="s">
        <v>207</v>
      </c>
      <c r="B95" s="263">
        <v>0.8326191698716241</v>
      </c>
      <c r="C95" s="263">
        <v>0.3127110750496459</v>
      </c>
      <c r="D95" s="263">
        <v>0</v>
      </c>
      <c r="E95" s="263">
        <v>0</v>
      </c>
      <c r="F95" s="263">
        <v>0</v>
      </c>
      <c r="G95" s="263">
        <v>0</v>
      </c>
      <c r="H95" s="263">
        <v>0</v>
      </c>
      <c r="I95" s="263">
        <v>0</v>
      </c>
      <c r="J95" s="263">
        <v>0</v>
      </c>
      <c r="K95" s="263">
        <v>0</v>
      </c>
      <c r="L95" s="263">
        <v>0</v>
      </c>
      <c r="M95" s="263">
        <v>0</v>
      </c>
      <c r="N95" s="263">
        <v>0</v>
      </c>
      <c r="O95" s="263">
        <v>0</v>
      </c>
      <c r="P95" s="263">
        <v>0</v>
      </c>
      <c r="Q95" s="263">
        <v>0</v>
      </c>
      <c r="R95" s="263">
        <v>0</v>
      </c>
      <c r="S95" s="263">
        <v>0</v>
      </c>
      <c r="T95" s="263">
        <v>0</v>
      </c>
      <c r="U95" s="263">
        <v>0</v>
      </c>
      <c r="V95" s="263">
        <v>0</v>
      </c>
      <c r="W95" s="263">
        <v>0</v>
      </c>
      <c r="X95" s="263">
        <v>0</v>
      </c>
      <c r="Y95" s="263">
        <v>0</v>
      </c>
      <c r="DA95" s="74" t="s">
        <v>339</v>
      </c>
    </row>
    <row r="96" spans="1:105" ht="12" hidden="1" customHeight="1" x14ac:dyDescent="0.25"/>
    <row r="98" spans="1:105" ht="15" customHeight="1" x14ac:dyDescent="0.25">
      <c r="A98" s="32" t="s">
        <v>340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2">SUM(B$101:B$105,B$109:B$110,B$112:B$114,B$107,B$106)</f>
        <v>0</v>
      </c>
      <c r="C100" s="232">
        <f t="shared" si="2"/>
        <v>0</v>
      </c>
      <c r="D100" s="232">
        <f t="shared" si="2"/>
        <v>0</v>
      </c>
      <c r="E100" s="232">
        <f t="shared" si="2"/>
        <v>0</v>
      </c>
      <c r="F100" s="232">
        <f t="shared" si="2"/>
        <v>0</v>
      </c>
      <c r="G100" s="232">
        <f t="shared" si="2"/>
        <v>0</v>
      </c>
      <c r="H100" s="232">
        <f t="shared" si="2"/>
        <v>0</v>
      </c>
      <c r="I100" s="232">
        <f t="shared" si="2"/>
        <v>0</v>
      </c>
      <c r="J100" s="232">
        <f t="shared" si="2"/>
        <v>0</v>
      </c>
      <c r="K100" s="232">
        <f t="shared" si="2"/>
        <v>0</v>
      </c>
      <c r="L100" s="232">
        <f t="shared" si="2"/>
        <v>0</v>
      </c>
      <c r="M100" s="232">
        <f t="shared" si="2"/>
        <v>0</v>
      </c>
      <c r="N100" s="232">
        <f t="shared" si="2"/>
        <v>0</v>
      </c>
      <c r="O100" s="232">
        <f t="shared" si="2"/>
        <v>0</v>
      </c>
      <c r="P100" s="232">
        <f t="shared" si="2"/>
        <v>0</v>
      </c>
      <c r="Q100" s="232">
        <f t="shared" si="2"/>
        <v>0</v>
      </c>
      <c r="R100" s="232">
        <f t="shared" si="2"/>
        <v>0</v>
      </c>
      <c r="S100" s="232">
        <f t="shared" si="2"/>
        <v>0</v>
      </c>
      <c r="T100" s="232">
        <f t="shared" si="2"/>
        <v>0</v>
      </c>
      <c r="U100" s="232">
        <f t="shared" si="2"/>
        <v>0</v>
      </c>
      <c r="V100" s="232">
        <f t="shared" si="2"/>
        <v>0</v>
      </c>
      <c r="W100" s="232">
        <f t="shared" si="2"/>
        <v>0</v>
      </c>
      <c r="X100" s="232">
        <f t="shared" si="2"/>
        <v>0</v>
      </c>
      <c r="Y100" s="232">
        <f t="shared" si="2"/>
        <v>0</v>
      </c>
      <c r="DA100" s="95"/>
    </row>
    <row r="101" spans="1:105" ht="12" customHeight="1" x14ac:dyDescent="0.25">
      <c r="A101" s="55" t="s">
        <v>91</v>
      </c>
      <c r="B101" s="266">
        <f t="shared" ref="B101:Y101" si="3">IF(B$6=0,0,B$6/B$5)</f>
        <v>0</v>
      </c>
      <c r="C101" s="266">
        <f t="shared" si="3"/>
        <v>0</v>
      </c>
      <c r="D101" s="266">
        <f t="shared" si="3"/>
        <v>0</v>
      </c>
      <c r="E101" s="266">
        <f t="shared" si="3"/>
        <v>0</v>
      </c>
      <c r="F101" s="266">
        <f t="shared" si="3"/>
        <v>0</v>
      </c>
      <c r="G101" s="266">
        <f t="shared" si="3"/>
        <v>0</v>
      </c>
      <c r="H101" s="266">
        <f t="shared" si="3"/>
        <v>0</v>
      </c>
      <c r="I101" s="266">
        <f t="shared" si="3"/>
        <v>0</v>
      </c>
      <c r="J101" s="266">
        <f t="shared" si="3"/>
        <v>0</v>
      </c>
      <c r="K101" s="266">
        <f t="shared" si="3"/>
        <v>0</v>
      </c>
      <c r="L101" s="266">
        <f t="shared" si="3"/>
        <v>0</v>
      </c>
      <c r="M101" s="266">
        <f t="shared" si="3"/>
        <v>0</v>
      </c>
      <c r="N101" s="266">
        <f t="shared" si="3"/>
        <v>0</v>
      </c>
      <c r="O101" s="266">
        <f t="shared" si="3"/>
        <v>0</v>
      </c>
      <c r="P101" s="266">
        <f t="shared" si="3"/>
        <v>0</v>
      </c>
      <c r="Q101" s="266">
        <f t="shared" si="3"/>
        <v>0</v>
      </c>
      <c r="R101" s="266">
        <f t="shared" si="3"/>
        <v>0</v>
      </c>
      <c r="S101" s="266">
        <f t="shared" si="3"/>
        <v>0</v>
      </c>
      <c r="T101" s="266">
        <f t="shared" si="3"/>
        <v>0</v>
      </c>
      <c r="U101" s="266">
        <f t="shared" si="3"/>
        <v>0</v>
      </c>
      <c r="V101" s="266">
        <f t="shared" si="3"/>
        <v>0</v>
      </c>
      <c r="W101" s="266">
        <f t="shared" si="3"/>
        <v>0</v>
      </c>
      <c r="X101" s="266">
        <f t="shared" si="3"/>
        <v>0</v>
      </c>
      <c r="Y101" s="266">
        <f t="shared" si="3"/>
        <v>0</v>
      </c>
      <c r="DA101" s="76"/>
    </row>
    <row r="102" spans="1:105" ht="12" customHeight="1" x14ac:dyDescent="0.25">
      <c r="A102" s="173" t="s">
        <v>92</v>
      </c>
      <c r="B102" s="267">
        <f t="shared" ref="B102:Y102" si="4">IF(B$7=0,0,B$7/B$5)</f>
        <v>0</v>
      </c>
      <c r="C102" s="267">
        <f t="shared" si="4"/>
        <v>0</v>
      </c>
      <c r="D102" s="267">
        <f t="shared" si="4"/>
        <v>0</v>
      </c>
      <c r="E102" s="267">
        <f t="shared" si="4"/>
        <v>0</v>
      </c>
      <c r="F102" s="267">
        <f t="shared" si="4"/>
        <v>0</v>
      </c>
      <c r="G102" s="267">
        <f t="shared" si="4"/>
        <v>0</v>
      </c>
      <c r="H102" s="267">
        <f t="shared" si="4"/>
        <v>0</v>
      </c>
      <c r="I102" s="267">
        <f t="shared" si="4"/>
        <v>0</v>
      </c>
      <c r="J102" s="267">
        <f t="shared" si="4"/>
        <v>0</v>
      </c>
      <c r="K102" s="267">
        <f t="shared" si="4"/>
        <v>0</v>
      </c>
      <c r="L102" s="267">
        <f t="shared" si="4"/>
        <v>0</v>
      </c>
      <c r="M102" s="267">
        <f t="shared" si="4"/>
        <v>0</v>
      </c>
      <c r="N102" s="267">
        <f t="shared" si="4"/>
        <v>0</v>
      </c>
      <c r="O102" s="267">
        <f t="shared" si="4"/>
        <v>0</v>
      </c>
      <c r="P102" s="267">
        <f t="shared" si="4"/>
        <v>0</v>
      </c>
      <c r="Q102" s="267">
        <f t="shared" si="4"/>
        <v>0</v>
      </c>
      <c r="R102" s="267">
        <f t="shared" si="4"/>
        <v>0</v>
      </c>
      <c r="S102" s="267">
        <f t="shared" si="4"/>
        <v>0</v>
      </c>
      <c r="T102" s="267">
        <f t="shared" si="4"/>
        <v>0</v>
      </c>
      <c r="U102" s="267">
        <f t="shared" si="4"/>
        <v>0</v>
      </c>
      <c r="V102" s="267">
        <f t="shared" si="4"/>
        <v>0</v>
      </c>
      <c r="W102" s="267">
        <f t="shared" si="4"/>
        <v>0</v>
      </c>
      <c r="X102" s="267">
        <f t="shared" si="4"/>
        <v>0</v>
      </c>
      <c r="Y102" s="267">
        <f t="shared" si="4"/>
        <v>0</v>
      </c>
      <c r="DA102" s="77"/>
    </row>
    <row r="103" spans="1:105" ht="12" customHeight="1" x14ac:dyDescent="0.25">
      <c r="A103" s="173" t="s">
        <v>93</v>
      </c>
      <c r="B103" s="267">
        <f t="shared" ref="B103:Y103" si="5">IF(B$8=0,0,B$8/B$5)</f>
        <v>0</v>
      </c>
      <c r="C103" s="267">
        <f t="shared" si="5"/>
        <v>0</v>
      </c>
      <c r="D103" s="267">
        <f t="shared" si="5"/>
        <v>0</v>
      </c>
      <c r="E103" s="267">
        <f t="shared" si="5"/>
        <v>0</v>
      </c>
      <c r="F103" s="267">
        <f t="shared" si="5"/>
        <v>0</v>
      </c>
      <c r="G103" s="267">
        <f t="shared" si="5"/>
        <v>0</v>
      </c>
      <c r="H103" s="267">
        <f t="shared" si="5"/>
        <v>0</v>
      </c>
      <c r="I103" s="267">
        <f t="shared" si="5"/>
        <v>0</v>
      </c>
      <c r="J103" s="267">
        <f t="shared" si="5"/>
        <v>0</v>
      </c>
      <c r="K103" s="267">
        <f t="shared" si="5"/>
        <v>0</v>
      </c>
      <c r="L103" s="267">
        <f t="shared" si="5"/>
        <v>0</v>
      </c>
      <c r="M103" s="267">
        <f t="shared" si="5"/>
        <v>0</v>
      </c>
      <c r="N103" s="267">
        <f t="shared" si="5"/>
        <v>0</v>
      </c>
      <c r="O103" s="267">
        <f t="shared" si="5"/>
        <v>0</v>
      </c>
      <c r="P103" s="267">
        <f t="shared" si="5"/>
        <v>0</v>
      </c>
      <c r="Q103" s="267">
        <f t="shared" si="5"/>
        <v>0</v>
      </c>
      <c r="R103" s="267">
        <f t="shared" si="5"/>
        <v>0</v>
      </c>
      <c r="S103" s="267">
        <f t="shared" si="5"/>
        <v>0</v>
      </c>
      <c r="T103" s="267">
        <f t="shared" si="5"/>
        <v>0</v>
      </c>
      <c r="U103" s="267">
        <f t="shared" si="5"/>
        <v>0</v>
      </c>
      <c r="V103" s="267">
        <f t="shared" si="5"/>
        <v>0</v>
      </c>
      <c r="W103" s="267">
        <f t="shared" si="5"/>
        <v>0</v>
      </c>
      <c r="X103" s="267">
        <f t="shared" si="5"/>
        <v>0</v>
      </c>
      <c r="Y103" s="267">
        <f t="shared" si="5"/>
        <v>0</v>
      </c>
      <c r="DA103" s="77"/>
    </row>
    <row r="104" spans="1:105" ht="12" customHeight="1" x14ac:dyDescent="0.25">
      <c r="A104" s="173" t="s">
        <v>94</v>
      </c>
      <c r="B104" s="267">
        <f t="shared" ref="B104:Y104" si="6">IF(B$9=0,0,B$9/B$5)</f>
        <v>0</v>
      </c>
      <c r="C104" s="267">
        <f t="shared" si="6"/>
        <v>0</v>
      </c>
      <c r="D104" s="267">
        <f t="shared" si="6"/>
        <v>0</v>
      </c>
      <c r="E104" s="267">
        <f t="shared" si="6"/>
        <v>0</v>
      </c>
      <c r="F104" s="267">
        <f t="shared" si="6"/>
        <v>0</v>
      </c>
      <c r="G104" s="267">
        <f t="shared" si="6"/>
        <v>0</v>
      </c>
      <c r="H104" s="267">
        <f t="shared" si="6"/>
        <v>0</v>
      </c>
      <c r="I104" s="267">
        <f t="shared" si="6"/>
        <v>0</v>
      </c>
      <c r="J104" s="267">
        <f t="shared" si="6"/>
        <v>0</v>
      </c>
      <c r="K104" s="267">
        <f t="shared" si="6"/>
        <v>0</v>
      </c>
      <c r="L104" s="267">
        <f t="shared" si="6"/>
        <v>0</v>
      </c>
      <c r="M104" s="267">
        <f t="shared" si="6"/>
        <v>0</v>
      </c>
      <c r="N104" s="267">
        <f t="shared" si="6"/>
        <v>0</v>
      </c>
      <c r="O104" s="267">
        <f t="shared" si="6"/>
        <v>0</v>
      </c>
      <c r="P104" s="267">
        <f t="shared" si="6"/>
        <v>0</v>
      </c>
      <c r="Q104" s="267">
        <f t="shared" si="6"/>
        <v>0</v>
      </c>
      <c r="R104" s="267">
        <f t="shared" si="6"/>
        <v>0</v>
      </c>
      <c r="S104" s="267">
        <f t="shared" si="6"/>
        <v>0</v>
      </c>
      <c r="T104" s="267">
        <f t="shared" si="6"/>
        <v>0</v>
      </c>
      <c r="U104" s="267">
        <f t="shared" si="6"/>
        <v>0</v>
      </c>
      <c r="V104" s="267">
        <f t="shared" si="6"/>
        <v>0</v>
      </c>
      <c r="W104" s="267">
        <f t="shared" si="6"/>
        <v>0</v>
      </c>
      <c r="X104" s="267">
        <f t="shared" si="6"/>
        <v>0</v>
      </c>
      <c r="Y104" s="267">
        <f t="shared" si="6"/>
        <v>0</v>
      </c>
      <c r="DA104" s="77"/>
    </row>
    <row r="105" spans="1:105" ht="12" customHeight="1" x14ac:dyDescent="0.25">
      <c r="A105" s="56" t="s">
        <v>95</v>
      </c>
      <c r="B105" s="268">
        <f t="shared" ref="B105:Y105" si="7">IF(B$10=0,0,B$10/B$5)</f>
        <v>0</v>
      </c>
      <c r="C105" s="268">
        <f t="shared" si="7"/>
        <v>0</v>
      </c>
      <c r="D105" s="268">
        <f t="shared" si="7"/>
        <v>0</v>
      </c>
      <c r="E105" s="268">
        <f t="shared" si="7"/>
        <v>0</v>
      </c>
      <c r="F105" s="268">
        <f t="shared" si="7"/>
        <v>0</v>
      </c>
      <c r="G105" s="268">
        <f t="shared" si="7"/>
        <v>0</v>
      </c>
      <c r="H105" s="268">
        <f t="shared" si="7"/>
        <v>0</v>
      </c>
      <c r="I105" s="268">
        <f t="shared" si="7"/>
        <v>0</v>
      </c>
      <c r="J105" s="268">
        <f t="shared" si="7"/>
        <v>0</v>
      </c>
      <c r="K105" s="268">
        <f t="shared" si="7"/>
        <v>0</v>
      </c>
      <c r="L105" s="268">
        <f t="shared" si="7"/>
        <v>0</v>
      </c>
      <c r="M105" s="268">
        <f t="shared" si="7"/>
        <v>0</v>
      </c>
      <c r="N105" s="268">
        <f t="shared" si="7"/>
        <v>0</v>
      </c>
      <c r="O105" s="268">
        <f t="shared" si="7"/>
        <v>0</v>
      </c>
      <c r="P105" s="268">
        <f t="shared" si="7"/>
        <v>0</v>
      </c>
      <c r="Q105" s="268">
        <f t="shared" si="7"/>
        <v>0</v>
      </c>
      <c r="R105" s="268">
        <f t="shared" si="7"/>
        <v>0</v>
      </c>
      <c r="S105" s="268">
        <f t="shared" si="7"/>
        <v>0</v>
      </c>
      <c r="T105" s="268">
        <f t="shared" si="7"/>
        <v>0</v>
      </c>
      <c r="U105" s="268">
        <f t="shared" si="7"/>
        <v>0</v>
      </c>
      <c r="V105" s="268">
        <f t="shared" si="7"/>
        <v>0</v>
      </c>
      <c r="W105" s="268">
        <f t="shared" si="7"/>
        <v>0</v>
      </c>
      <c r="X105" s="268">
        <f t="shared" si="7"/>
        <v>0</v>
      </c>
      <c r="Y105" s="268">
        <f t="shared" si="7"/>
        <v>0</v>
      </c>
      <c r="DA105" s="78"/>
    </row>
    <row r="106" spans="1:105" ht="12" customHeight="1" x14ac:dyDescent="0.25">
      <c r="A106" s="174" t="s">
        <v>165</v>
      </c>
      <c r="B106" s="269">
        <f t="shared" ref="B106:Y106" si="8">IF(B$16=0,0,B$16/B$5)</f>
        <v>0</v>
      </c>
      <c r="C106" s="269">
        <f t="shared" si="8"/>
        <v>0</v>
      </c>
      <c r="D106" s="269">
        <f t="shared" si="8"/>
        <v>0</v>
      </c>
      <c r="E106" s="269">
        <f t="shared" si="8"/>
        <v>0</v>
      </c>
      <c r="F106" s="269">
        <f t="shared" si="8"/>
        <v>0</v>
      </c>
      <c r="G106" s="269">
        <f t="shared" si="8"/>
        <v>0</v>
      </c>
      <c r="H106" s="269">
        <f t="shared" si="8"/>
        <v>0</v>
      </c>
      <c r="I106" s="269">
        <f t="shared" si="8"/>
        <v>0</v>
      </c>
      <c r="J106" s="269">
        <f t="shared" si="8"/>
        <v>0</v>
      </c>
      <c r="K106" s="269">
        <f t="shared" si="8"/>
        <v>0</v>
      </c>
      <c r="L106" s="269">
        <f t="shared" si="8"/>
        <v>0</v>
      </c>
      <c r="M106" s="269">
        <f t="shared" si="8"/>
        <v>0</v>
      </c>
      <c r="N106" s="269">
        <f t="shared" si="8"/>
        <v>0</v>
      </c>
      <c r="O106" s="269">
        <f t="shared" si="8"/>
        <v>0</v>
      </c>
      <c r="P106" s="269">
        <f t="shared" si="8"/>
        <v>0</v>
      </c>
      <c r="Q106" s="269">
        <f t="shared" si="8"/>
        <v>0</v>
      </c>
      <c r="R106" s="269">
        <f t="shared" si="8"/>
        <v>0</v>
      </c>
      <c r="S106" s="269">
        <f t="shared" si="8"/>
        <v>0</v>
      </c>
      <c r="T106" s="269">
        <f t="shared" si="8"/>
        <v>0</v>
      </c>
      <c r="U106" s="269">
        <f t="shared" si="8"/>
        <v>0</v>
      </c>
      <c r="V106" s="269">
        <f t="shared" si="8"/>
        <v>0</v>
      </c>
      <c r="W106" s="269">
        <f t="shared" si="8"/>
        <v>0</v>
      </c>
      <c r="X106" s="269">
        <f t="shared" si="8"/>
        <v>0</v>
      </c>
      <c r="Y106" s="269">
        <f t="shared" si="8"/>
        <v>0</v>
      </c>
      <c r="DA106" s="79"/>
    </row>
    <row r="107" spans="1:105" ht="12" customHeight="1" x14ac:dyDescent="0.25">
      <c r="A107" s="174" t="s">
        <v>172</v>
      </c>
      <c r="B107" s="269">
        <f t="shared" ref="B107:Y107" si="9">IF(B$22=0,0,B$22/B$5)</f>
        <v>0</v>
      </c>
      <c r="C107" s="269">
        <f t="shared" si="9"/>
        <v>0</v>
      </c>
      <c r="D107" s="269">
        <f t="shared" si="9"/>
        <v>0</v>
      </c>
      <c r="E107" s="269">
        <f t="shared" si="9"/>
        <v>0</v>
      </c>
      <c r="F107" s="269">
        <f t="shared" si="9"/>
        <v>0</v>
      </c>
      <c r="G107" s="269">
        <f t="shared" si="9"/>
        <v>0</v>
      </c>
      <c r="H107" s="269">
        <f t="shared" si="9"/>
        <v>0</v>
      </c>
      <c r="I107" s="269">
        <f t="shared" si="9"/>
        <v>0</v>
      </c>
      <c r="J107" s="269">
        <f t="shared" si="9"/>
        <v>0</v>
      </c>
      <c r="K107" s="269">
        <f t="shared" si="9"/>
        <v>0</v>
      </c>
      <c r="L107" s="269">
        <f t="shared" si="9"/>
        <v>0</v>
      </c>
      <c r="M107" s="269">
        <f t="shared" si="9"/>
        <v>0</v>
      </c>
      <c r="N107" s="269">
        <f t="shared" si="9"/>
        <v>0</v>
      </c>
      <c r="O107" s="269">
        <f t="shared" si="9"/>
        <v>0</v>
      </c>
      <c r="P107" s="269">
        <f t="shared" si="9"/>
        <v>0</v>
      </c>
      <c r="Q107" s="269">
        <f t="shared" si="9"/>
        <v>0</v>
      </c>
      <c r="R107" s="269">
        <f t="shared" si="9"/>
        <v>0</v>
      </c>
      <c r="S107" s="269">
        <f t="shared" si="9"/>
        <v>0</v>
      </c>
      <c r="T107" s="269">
        <f t="shared" si="9"/>
        <v>0</v>
      </c>
      <c r="U107" s="269">
        <f t="shared" si="9"/>
        <v>0</v>
      </c>
      <c r="V107" s="269">
        <f t="shared" si="9"/>
        <v>0</v>
      </c>
      <c r="W107" s="269">
        <f t="shared" si="9"/>
        <v>0</v>
      </c>
      <c r="X107" s="269">
        <f t="shared" si="9"/>
        <v>0</v>
      </c>
      <c r="Y107" s="269">
        <f t="shared" si="9"/>
        <v>0</v>
      </c>
      <c r="DA107" s="79"/>
    </row>
    <row r="108" spans="1:105" ht="12" customHeight="1" x14ac:dyDescent="0.25">
      <c r="A108" s="174" t="s">
        <v>179</v>
      </c>
      <c r="B108" s="269">
        <f t="shared" ref="B108:Y108" si="10">IF(B$28=0,0,B$28/B$5)</f>
        <v>0</v>
      </c>
      <c r="C108" s="269">
        <f t="shared" si="10"/>
        <v>0</v>
      </c>
      <c r="D108" s="269">
        <f t="shared" si="10"/>
        <v>0</v>
      </c>
      <c r="E108" s="269">
        <f t="shared" si="10"/>
        <v>0</v>
      </c>
      <c r="F108" s="269">
        <f t="shared" si="10"/>
        <v>0</v>
      </c>
      <c r="G108" s="269">
        <f t="shared" si="10"/>
        <v>0</v>
      </c>
      <c r="H108" s="269">
        <f t="shared" si="10"/>
        <v>0</v>
      </c>
      <c r="I108" s="269">
        <f t="shared" si="10"/>
        <v>0</v>
      </c>
      <c r="J108" s="269">
        <f t="shared" si="10"/>
        <v>0</v>
      </c>
      <c r="K108" s="269">
        <f t="shared" si="10"/>
        <v>0</v>
      </c>
      <c r="L108" s="269">
        <f t="shared" si="10"/>
        <v>0</v>
      </c>
      <c r="M108" s="269">
        <f t="shared" si="10"/>
        <v>0</v>
      </c>
      <c r="N108" s="269">
        <f t="shared" si="10"/>
        <v>0</v>
      </c>
      <c r="O108" s="269">
        <f t="shared" si="10"/>
        <v>0</v>
      </c>
      <c r="P108" s="269">
        <f t="shared" si="10"/>
        <v>0</v>
      </c>
      <c r="Q108" s="269">
        <f t="shared" si="10"/>
        <v>0</v>
      </c>
      <c r="R108" s="269">
        <f t="shared" si="10"/>
        <v>0</v>
      </c>
      <c r="S108" s="269">
        <f t="shared" si="10"/>
        <v>0</v>
      </c>
      <c r="T108" s="269">
        <f t="shared" si="10"/>
        <v>0</v>
      </c>
      <c r="U108" s="269">
        <f t="shared" si="10"/>
        <v>0</v>
      </c>
      <c r="V108" s="269">
        <f t="shared" si="10"/>
        <v>0</v>
      </c>
      <c r="W108" s="269">
        <f t="shared" si="10"/>
        <v>0</v>
      </c>
      <c r="X108" s="269">
        <f t="shared" si="10"/>
        <v>0</v>
      </c>
      <c r="Y108" s="269">
        <f t="shared" si="10"/>
        <v>0</v>
      </c>
      <c r="DA108" s="79"/>
    </row>
    <row r="109" spans="1:105" ht="12" customHeight="1" x14ac:dyDescent="0.25">
      <c r="A109" s="62" t="s">
        <v>181</v>
      </c>
      <c r="B109" s="270">
        <f t="shared" ref="B109:Y109" si="11">IF(B$29=0,0,B$29/B$5)</f>
        <v>0</v>
      </c>
      <c r="C109" s="270">
        <f t="shared" si="11"/>
        <v>0</v>
      </c>
      <c r="D109" s="270">
        <f t="shared" si="11"/>
        <v>0</v>
      </c>
      <c r="E109" s="270">
        <f t="shared" si="11"/>
        <v>0</v>
      </c>
      <c r="F109" s="270">
        <f t="shared" si="11"/>
        <v>0</v>
      </c>
      <c r="G109" s="270">
        <f t="shared" si="11"/>
        <v>0</v>
      </c>
      <c r="H109" s="270">
        <f t="shared" si="11"/>
        <v>0</v>
      </c>
      <c r="I109" s="270">
        <f t="shared" si="11"/>
        <v>0</v>
      </c>
      <c r="J109" s="270">
        <f t="shared" si="11"/>
        <v>0</v>
      </c>
      <c r="K109" s="270">
        <f t="shared" si="11"/>
        <v>0</v>
      </c>
      <c r="L109" s="270">
        <f t="shared" si="11"/>
        <v>0</v>
      </c>
      <c r="M109" s="270">
        <f t="shared" si="11"/>
        <v>0</v>
      </c>
      <c r="N109" s="270">
        <f t="shared" si="11"/>
        <v>0</v>
      </c>
      <c r="O109" s="270">
        <f t="shared" si="11"/>
        <v>0</v>
      </c>
      <c r="P109" s="270">
        <f t="shared" si="11"/>
        <v>0</v>
      </c>
      <c r="Q109" s="270">
        <f t="shared" si="11"/>
        <v>0</v>
      </c>
      <c r="R109" s="270">
        <f t="shared" si="11"/>
        <v>0</v>
      </c>
      <c r="S109" s="270">
        <f t="shared" si="11"/>
        <v>0</v>
      </c>
      <c r="T109" s="270">
        <f t="shared" si="11"/>
        <v>0</v>
      </c>
      <c r="U109" s="270">
        <f t="shared" si="11"/>
        <v>0</v>
      </c>
      <c r="V109" s="270">
        <f t="shared" si="11"/>
        <v>0</v>
      </c>
      <c r="W109" s="270">
        <f t="shared" si="11"/>
        <v>0</v>
      </c>
      <c r="X109" s="270">
        <f t="shared" si="11"/>
        <v>0</v>
      </c>
      <c r="Y109" s="270">
        <f t="shared" si="11"/>
        <v>0</v>
      </c>
      <c r="DA109" s="80"/>
    </row>
    <row r="110" spans="1:105" ht="12" customHeight="1" x14ac:dyDescent="0.25">
      <c r="A110" s="62" t="s">
        <v>187</v>
      </c>
      <c r="B110" s="270">
        <f t="shared" ref="B110:Y110" si="12">IF(B$34=0,0,B$34/B$5)</f>
        <v>0</v>
      </c>
      <c r="C110" s="270">
        <f t="shared" si="12"/>
        <v>0</v>
      </c>
      <c r="D110" s="270">
        <f t="shared" si="12"/>
        <v>0</v>
      </c>
      <c r="E110" s="270">
        <f t="shared" si="12"/>
        <v>0</v>
      </c>
      <c r="F110" s="270">
        <f t="shared" si="12"/>
        <v>0</v>
      </c>
      <c r="G110" s="270">
        <f t="shared" si="12"/>
        <v>0</v>
      </c>
      <c r="H110" s="270">
        <f t="shared" si="12"/>
        <v>0</v>
      </c>
      <c r="I110" s="270">
        <f t="shared" si="12"/>
        <v>0</v>
      </c>
      <c r="J110" s="270">
        <f t="shared" si="12"/>
        <v>0</v>
      </c>
      <c r="K110" s="270">
        <f t="shared" si="12"/>
        <v>0</v>
      </c>
      <c r="L110" s="270">
        <f t="shared" si="12"/>
        <v>0</v>
      </c>
      <c r="M110" s="270">
        <f t="shared" si="12"/>
        <v>0</v>
      </c>
      <c r="N110" s="270">
        <f t="shared" si="12"/>
        <v>0</v>
      </c>
      <c r="O110" s="270">
        <f t="shared" si="12"/>
        <v>0</v>
      </c>
      <c r="P110" s="270">
        <f t="shared" si="12"/>
        <v>0</v>
      </c>
      <c r="Q110" s="270">
        <f t="shared" si="12"/>
        <v>0</v>
      </c>
      <c r="R110" s="270">
        <f t="shared" si="12"/>
        <v>0</v>
      </c>
      <c r="S110" s="270">
        <f t="shared" si="12"/>
        <v>0</v>
      </c>
      <c r="T110" s="270">
        <f t="shared" si="12"/>
        <v>0</v>
      </c>
      <c r="U110" s="270">
        <f t="shared" si="12"/>
        <v>0</v>
      </c>
      <c r="V110" s="270">
        <f t="shared" si="12"/>
        <v>0</v>
      </c>
      <c r="W110" s="270">
        <f t="shared" si="12"/>
        <v>0</v>
      </c>
      <c r="X110" s="270">
        <f t="shared" si="12"/>
        <v>0</v>
      </c>
      <c r="Y110" s="270">
        <f t="shared" si="12"/>
        <v>0</v>
      </c>
      <c r="DA110" s="80"/>
    </row>
    <row r="111" spans="1:105" ht="12" customHeight="1" x14ac:dyDescent="0.25">
      <c r="A111" s="174" t="s">
        <v>189</v>
      </c>
      <c r="B111" s="269">
        <f t="shared" ref="B111:Y111" si="13">IF(B$35=0,0,B$35/B$5)</f>
        <v>0</v>
      </c>
      <c r="C111" s="269">
        <f t="shared" si="13"/>
        <v>0</v>
      </c>
      <c r="D111" s="269">
        <f t="shared" si="13"/>
        <v>0</v>
      </c>
      <c r="E111" s="269">
        <f t="shared" si="13"/>
        <v>0</v>
      </c>
      <c r="F111" s="269">
        <f t="shared" si="13"/>
        <v>0</v>
      </c>
      <c r="G111" s="269">
        <f t="shared" si="13"/>
        <v>0</v>
      </c>
      <c r="H111" s="269">
        <f t="shared" si="13"/>
        <v>0</v>
      </c>
      <c r="I111" s="269">
        <f t="shared" si="13"/>
        <v>0</v>
      </c>
      <c r="J111" s="269">
        <f t="shared" si="13"/>
        <v>0</v>
      </c>
      <c r="K111" s="269">
        <f t="shared" si="13"/>
        <v>0</v>
      </c>
      <c r="L111" s="269">
        <f t="shared" si="13"/>
        <v>0</v>
      </c>
      <c r="M111" s="269">
        <f t="shared" si="13"/>
        <v>0</v>
      </c>
      <c r="N111" s="269">
        <f t="shared" si="13"/>
        <v>0</v>
      </c>
      <c r="O111" s="269">
        <f t="shared" si="13"/>
        <v>0</v>
      </c>
      <c r="P111" s="269">
        <f t="shared" si="13"/>
        <v>0</v>
      </c>
      <c r="Q111" s="269">
        <f t="shared" si="13"/>
        <v>0</v>
      </c>
      <c r="R111" s="269">
        <f t="shared" si="13"/>
        <v>0</v>
      </c>
      <c r="S111" s="269">
        <f t="shared" si="13"/>
        <v>0</v>
      </c>
      <c r="T111" s="269">
        <f t="shared" si="13"/>
        <v>0</v>
      </c>
      <c r="U111" s="269">
        <f t="shared" si="13"/>
        <v>0</v>
      </c>
      <c r="V111" s="269">
        <f t="shared" si="13"/>
        <v>0</v>
      </c>
      <c r="W111" s="269">
        <f t="shared" si="13"/>
        <v>0</v>
      </c>
      <c r="X111" s="269">
        <f t="shared" si="13"/>
        <v>0</v>
      </c>
      <c r="Y111" s="269">
        <f t="shared" si="13"/>
        <v>0</v>
      </c>
      <c r="DA111" s="79"/>
    </row>
    <row r="112" spans="1:105" ht="12" customHeight="1" x14ac:dyDescent="0.25">
      <c r="A112" s="62" t="s">
        <v>190</v>
      </c>
      <c r="B112" s="270">
        <f t="shared" ref="B112:Y112" si="14">IF(B$36=0,0,B$36/B$5)</f>
        <v>0</v>
      </c>
      <c r="C112" s="270">
        <f t="shared" si="14"/>
        <v>0</v>
      </c>
      <c r="D112" s="270">
        <f t="shared" si="14"/>
        <v>0</v>
      </c>
      <c r="E112" s="270">
        <f t="shared" si="14"/>
        <v>0</v>
      </c>
      <c r="F112" s="270">
        <f t="shared" si="14"/>
        <v>0</v>
      </c>
      <c r="G112" s="270">
        <f t="shared" si="14"/>
        <v>0</v>
      </c>
      <c r="H112" s="270">
        <f t="shared" si="14"/>
        <v>0</v>
      </c>
      <c r="I112" s="270">
        <f t="shared" si="14"/>
        <v>0</v>
      </c>
      <c r="J112" s="270">
        <f t="shared" si="14"/>
        <v>0</v>
      </c>
      <c r="K112" s="270">
        <f t="shared" si="14"/>
        <v>0</v>
      </c>
      <c r="L112" s="270">
        <f t="shared" si="14"/>
        <v>0</v>
      </c>
      <c r="M112" s="270">
        <f t="shared" si="14"/>
        <v>0</v>
      </c>
      <c r="N112" s="270">
        <f t="shared" si="14"/>
        <v>0</v>
      </c>
      <c r="O112" s="270">
        <f t="shared" si="14"/>
        <v>0</v>
      </c>
      <c r="P112" s="270">
        <f t="shared" si="14"/>
        <v>0</v>
      </c>
      <c r="Q112" s="270">
        <f t="shared" si="14"/>
        <v>0</v>
      </c>
      <c r="R112" s="270">
        <f t="shared" si="14"/>
        <v>0</v>
      </c>
      <c r="S112" s="270">
        <f t="shared" si="14"/>
        <v>0</v>
      </c>
      <c r="T112" s="270">
        <f t="shared" si="14"/>
        <v>0</v>
      </c>
      <c r="U112" s="270">
        <f t="shared" si="14"/>
        <v>0</v>
      </c>
      <c r="V112" s="270">
        <f t="shared" si="14"/>
        <v>0</v>
      </c>
      <c r="W112" s="270">
        <f t="shared" si="14"/>
        <v>0</v>
      </c>
      <c r="X112" s="270">
        <f t="shared" si="14"/>
        <v>0</v>
      </c>
      <c r="Y112" s="270">
        <f t="shared" si="14"/>
        <v>0</v>
      </c>
      <c r="DA112" s="80"/>
    </row>
    <row r="113" spans="1:105" ht="12" customHeight="1" x14ac:dyDescent="0.25">
      <c r="A113" s="62" t="s">
        <v>195</v>
      </c>
      <c r="B113" s="270">
        <f t="shared" ref="B113:Y113" si="15">IF(B$40=0,0,B$40/B$5)</f>
        <v>0</v>
      </c>
      <c r="C113" s="270">
        <f t="shared" si="15"/>
        <v>0</v>
      </c>
      <c r="D113" s="270">
        <f t="shared" si="15"/>
        <v>0</v>
      </c>
      <c r="E113" s="270">
        <f t="shared" si="15"/>
        <v>0</v>
      </c>
      <c r="F113" s="270">
        <f t="shared" si="15"/>
        <v>0</v>
      </c>
      <c r="G113" s="270">
        <f t="shared" si="15"/>
        <v>0</v>
      </c>
      <c r="H113" s="270">
        <f t="shared" si="15"/>
        <v>0</v>
      </c>
      <c r="I113" s="270">
        <f t="shared" si="15"/>
        <v>0</v>
      </c>
      <c r="J113" s="270">
        <f t="shared" si="15"/>
        <v>0</v>
      </c>
      <c r="K113" s="270">
        <f t="shared" si="15"/>
        <v>0</v>
      </c>
      <c r="L113" s="270">
        <f t="shared" si="15"/>
        <v>0</v>
      </c>
      <c r="M113" s="270">
        <f t="shared" si="15"/>
        <v>0</v>
      </c>
      <c r="N113" s="270">
        <f t="shared" si="15"/>
        <v>0</v>
      </c>
      <c r="O113" s="270">
        <f t="shared" si="15"/>
        <v>0</v>
      </c>
      <c r="P113" s="270">
        <f t="shared" si="15"/>
        <v>0</v>
      </c>
      <c r="Q113" s="270">
        <f t="shared" si="15"/>
        <v>0</v>
      </c>
      <c r="R113" s="270">
        <f t="shared" si="15"/>
        <v>0</v>
      </c>
      <c r="S113" s="270">
        <f t="shared" si="15"/>
        <v>0</v>
      </c>
      <c r="T113" s="270">
        <f t="shared" si="15"/>
        <v>0</v>
      </c>
      <c r="U113" s="270">
        <f t="shared" si="15"/>
        <v>0</v>
      </c>
      <c r="V113" s="270">
        <f t="shared" si="15"/>
        <v>0</v>
      </c>
      <c r="W113" s="270">
        <f t="shared" si="15"/>
        <v>0</v>
      </c>
      <c r="X113" s="270">
        <f t="shared" si="15"/>
        <v>0</v>
      </c>
      <c r="Y113" s="270">
        <f t="shared" si="15"/>
        <v>0</v>
      </c>
      <c r="DA113" s="80"/>
    </row>
    <row r="114" spans="1:105" ht="12" customHeight="1" x14ac:dyDescent="0.25">
      <c r="A114" s="63" t="s">
        <v>207</v>
      </c>
      <c r="B114" s="271">
        <f t="shared" ref="B114:Y114" si="16">IF(B$51=0,0,B$51/B$5)</f>
        <v>0</v>
      </c>
      <c r="C114" s="271">
        <f t="shared" si="16"/>
        <v>0</v>
      </c>
      <c r="D114" s="271">
        <f t="shared" si="16"/>
        <v>0</v>
      </c>
      <c r="E114" s="271">
        <f t="shared" si="16"/>
        <v>0</v>
      </c>
      <c r="F114" s="271">
        <f t="shared" si="16"/>
        <v>0</v>
      </c>
      <c r="G114" s="271">
        <f t="shared" si="16"/>
        <v>0</v>
      </c>
      <c r="H114" s="271">
        <f t="shared" si="16"/>
        <v>0</v>
      </c>
      <c r="I114" s="271">
        <f t="shared" si="16"/>
        <v>0</v>
      </c>
      <c r="J114" s="271">
        <f t="shared" si="16"/>
        <v>0</v>
      </c>
      <c r="K114" s="271">
        <f t="shared" si="16"/>
        <v>0</v>
      </c>
      <c r="L114" s="271">
        <f t="shared" si="16"/>
        <v>0</v>
      </c>
      <c r="M114" s="271">
        <f t="shared" si="16"/>
        <v>0</v>
      </c>
      <c r="N114" s="271">
        <f t="shared" si="16"/>
        <v>0</v>
      </c>
      <c r="O114" s="271">
        <f t="shared" si="16"/>
        <v>0</v>
      </c>
      <c r="P114" s="271">
        <f t="shared" si="16"/>
        <v>0</v>
      </c>
      <c r="Q114" s="271">
        <f t="shared" si="16"/>
        <v>0</v>
      </c>
      <c r="R114" s="271">
        <f t="shared" si="16"/>
        <v>0</v>
      </c>
      <c r="S114" s="271">
        <f t="shared" si="16"/>
        <v>0</v>
      </c>
      <c r="T114" s="271">
        <f t="shared" si="16"/>
        <v>0</v>
      </c>
      <c r="U114" s="271">
        <f t="shared" si="16"/>
        <v>0</v>
      </c>
      <c r="V114" s="271">
        <f t="shared" si="16"/>
        <v>0</v>
      </c>
      <c r="W114" s="271">
        <f t="shared" si="16"/>
        <v>0</v>
      </c>
      <c r="X114" s="271">
        <f t="shared" si="16"/>
        <v>0</v>
      </c>
      <c r="Y114" s="271">
        <f t="shared" si="16"/>
        <v>0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17">SUM(B$118:B$122,B$126:B$127,B$129:B$131,B$124,B$123)</f>
        <v>1</v>
      </c>
      <c r="C117" s="232">
        <f t="shared" si="17"/>
        <v>0.99999999999999989</v>
      </c>
      <c r="D117" s="232">
        <f t="shared" si="17"/>
        <v>0</v>
      </c>
      <c r="E117" s="232">
        <f t="shared" si="17"/>
        <v>0</v>
      </c>
      <c r="F117" s="232">
        <f t="shared" si="17"/>
        <v>0</v>
      </c>
      <c r="G117" s="232">
        <f t="shared" si="17"/>
        <v>0</v>
      </c>
      <c r="H117" s="232">
        <f t="shared" si="17"/>
        <v>0</v>
      </c>
      <c r="I117" s="232">
        <f t="shared" si="17"/>
        <v>0</v>
      </c>
      <c r="J117" s="232">
        <f t="shared" si="17"/>
        <v>0</v>
      </c>
      <c r="K117" s="232">
        <f t="shared" si="17"/>
        <v>0</v>
      </c>
      <c r="L117" s="232">
        <f t="shared" si="17"/>
        <v>0</v>
      </c>
      <c r="M117" s="232">
        <f t="shared" si="17"/>
        <v>0</v>
      </c>
      <c r="N117" s="232">
        <f t="shared" si="17"/>
        <v>0</v>
      </c>
      <c r="O117" s="232">
        <f t="shared" si="17"/>
        <v>0</v>
      </c>
      <c r="P117" s="232">
        <f t="shared" si="17"/>
        <v>0</v>
      </c>
      <c r="Q117" s="232">
        <f t="shared" si="17"/>
        <v>0</v>
      </c>
      <c r="R117" s="232">
        <f t="shared" si="17"/>
        <v>0</v>
      </c>
      <c r="S117" s="232">
        <f t="shared" si="17"/>
        <v>0</v>
      </c>
      <c r="T117" s="232">
        <f t="shared" si="17"/>
        <v>0</v>
      </c>
      <c r="U117" s="232">
        <f t="shared" si="17"/>
        <v>0</v>
      </c>
      <c r="V117" s="232">
        <f t="shared" si="17"/>
        <v>0</v>
      </c>
      <c r="W117" s="232">
        <f t="shared" si="17"/>
        <v>0</v>
      </c>
      <c r="X117" s="232">
        <f t="shared" si="17"/>
        <v>0</v>
      </c>
      <c r="Y117" s="232">
        <f t="shared" si="17"/>
        <v>0</v>
      </c>
      <c r="DA117" s="95"/>
    </row>
    <row r="118" spans="1:105" ht="12" customHeight="1" x14ac:dyDescent="0.25">
      <c r="A118" s="55" t="s">
        <v>91</v>
      </c>
      <c r="B118" s="266">
        <f t="shared" ref="B118:Y118" si="18">IF(B$55=0,0,B$55/B$54)</f>
        <v>2.1115980156362034E-3</v>
      </c>
      <c r="C118" s="266">
        <f t="shared" si="18"/>
        <v>2.0249134979523123E-3</v>
      </c>
      <c r="D118" s="266">
        <f t="shared" si="18"/>
        <v>0</v>
      </c>
      <c r="E118" s="266">
        <f t="shared" si="18"/>
        <v>0</v>
      </c>
      <c r="F118" s="266">
        <f t="shared" si="18"/>
        <v>0</v>
      </c>
      <c r="G118" s="266">
        <f t="shared" si="18"/>
        <v>0</v>
      </c>
      <c r="H118" s="266">
        <f t="shared" si="18"/>
        <v>0</v>
      </c>
      <c r="I118" s="266">
        <f t="shared" si="18"/>
        <v>0</v>
      </c>
      <c r="J118" s="266">
        <f t="shared" si="18"/>
        <v>0</v>
      </c>
      <c r="K118" s="266">
        <f t="shared" si="18"/>
        <v>0</v>
      </c>
      <c r="L118" s="266">
        <f t="shared" si="18"/>
        <v>0</v>
      </c>
      <c r="M118" s="266">
        <f t="shared" si="18"/>
        <v>0</v>
      </c>
      <c r="N118" s="266">
        <f t="shared" si="18"/>
        <v>0</v>
      </c>
      <c r="O118" s="266">
        <f t="shared" si="18"/>
        <v>0</v>
      </c>
      <c r="P118" s="266">
        <f t="shared" si="18"/>
        <v>0</v>
      </c>
      <c r="Q118" s="266">
        <f t="shared" si="18"/>
        <v>0</v>
      </c>
      <c r="R118" s="266">
        <f t="shared" si="18"/>
        <v>0</v>
      </c>
      <c r="S118" s="266">
        <f t="shared" si="18"/>
        <v>0</v>
      </c>
      <c r="T118" s="266">
        <f t="shared" si="18"/>
        <v>0</v>
      </c>
      <c r="U118" s="266">
        <f t="shared" si="18"/>
        <v>0</v>
      </c>
      <c r="V118" s="266">
        <f t="shared" si="18"/>
        <v>0</v>
      </c>
      <c r="W118" s="266">
        <f t="shared" si="18"/>
        <v>0</v>
      </c>
      <c r="X118" s="266">
        <f t="shared" si="18"/>
        <v>0</v>
      </c>
      <c r="Y118" s="266">
        <f t="shared" si="18"/>
        <v>0</v>
      </c>
      <c r="DA118" s="76"/>
    </row>
    <row r="119" spans="1:105" ht="12" customHeight="1" x14ac:dyDescent="0.25">
      <c r="A119" s="173" t="s">
        <v>92</v>
      </c>
      <c r="B119" s="267">
        <f t="shared" ref="B119:Y119" si="19">IF(B$56=0,0,B$56/B$54)</f>
        <v>4.0488984927985371E-4</v>
      </c>
      <c r="C119" s="267">
        <f t="shared" si="19"/>
        <v>3.8826846536111904E-4</v>
      </c>
      <c r="D119" s="267">
        <f t="shared" si="19"/>
        <v>0</v>
      </c>
      <c r="E119" s="267">
        <f t="shared" si="19"/>
        <v>0</v>
      </c>
      <c r="F119" s="267">
        <f t="shared" si="19"/>
        <v>0</v>
      </c>
      <c r="G119" s="267">
        <f t="shared" si="19"/>
        <v>0</v>
      </c>
      <c r="H119" s="267">
        <f t="shared" si="19"/>
        <v>0</v>
      </c>
      <c r="I119" s="267">
        <f t="shared" si="19"/>
        <v>0</v>
      </c>
      <c r="J119" s="267">
        <f t="shared" si="19"/>
        <v>0</v>
      </c>
      <c r="K119" s="267">
        <f t="shared" si="19"/>
        <v>0</v>
      </c>
      <c r="L119" s="267">
        <f t="shared" si="19"/>
        <v>0</v>
      </c>
      <c r="M119" s="267">
        <f t="shared" si="19"/>
        <v>0</v>
      </c>
      <c r="N119" s="267">
        <f t="shared" si="19"/>
        <v>0</v>
      </c>
      <c r="O119" s="267">
        <f t="shared" si="19"/>
        <v>0</v>
      </c>
      <c r="P119" s="267">
        <f t="shared" si="19"/>
        <v>0</v>
      </c>
      <c r="Q119" s="267">
        <f t="shared" si="19"/>
        <v>0</v>
      </c>
      <c r="R119" s="267">
        <f t="shared" si="19"/>
        <v>0</v>
      </c>
      <c r="S119" s="267">
        <f t="shared" si="19"/>
        <v>0</v>
      </c>
      <c r="T119" s="267">
        <f t="shared" si="19"/>
        <v>0</v>
      </c>
      <c r="U119" s="267">
        <f t="shared" si="19"/>
        <v>0</v>
      </c>
      <c r="V119" s="267">
        <f t="shared" si="19"/>
        <v>0</v>
      </c>
      <c r="W119" s="267">
        <f t="shared" si="19"/>
        <v>0</v>
      </c>
      <c r="X119" s="267">
        <f t="shared" si="19"/>
        <v>0</v>
      </c>
      <c r="Y119" s="267">
        <f t="shared" si="19"/>
        <v>0</v>
      </c>
      <c r="DA119" s="77"/>
    </row>
    <row r="120" spans="1:105" ht="12" customHeight="1" x14ac:dyDescent="0.25">
      <c r="A120" s="173" t="s">
        <v>93</v>
      </c>
      <c r="B120" s="267">
        <f t="shared" ref="B120:Y120" si="20">IF(B$57=0,0,B$57/B$54)</f>
        <v>5.601067720257024E-2</v>
      </c>
      <c r="C120" s="267">
        <f t="shared" si="20"/>
        <v>5.3711348209788366E-2</v>
      </c>
      <c r="D120" s="267">
        <f t="shared" si="20"/>
        <v>0</v>
      </c>
      <c r="E120" s="267">
        <f t="shared" si="20"/>
        <v>0</v>
      </c>
      <c r="F120" s="267">
        <f t="shared" si="20"/>
        <v>0</v>
      </c>
      <c r="G120" s="267">
        <f t="shared" si="20"/>
        <v>0</v>
      </c>
      <c r="H120" s="267">
        <f t="shared" si="20"/>
        <v>0</v>
      </c>
      <c r="I120" s="267">
        <f t="shared" si="20"/>
        <v>0</v>
      </c>
      <c r="J120" s="267">
        <f t="shared" si="20"/>
        <v>0</v>
      </c>
      <c r="K120" s="267">
        <f t="shared" si="20"/>
        <v>0</v>
      </c>
      <c r="L120" s="267">
        <f t="shared" si="20"/>
        <v>0</v>
      </c>
      <c r="M120" s="267">
        <f t="shared" si="20"/>
        <v>0</v>
      </c>
      <c r="N120" s="267">
        <f t="shared" si="20"/>
        <v>0</v>
      </c>
      <c r="O120" s="267">
        <f t="shared" si="20"/>
        <v>0</v>
      </c>
      <c r="P120" s="267">
        <f t="shared" si="20"/>
        <v>0</v>
      </c>
      <c r="Q120" s="267">
        <f t="shared" si="20"/>
        <v>0</v>
      </c>
      <c r="R120" s="267">
        <f t="shared" si="20"/>
        <v>0</v>
      </c>
      <c r="S120" s="267">
        <f t="shared" si="20"/>
        <v>0</v>
      </c>
      <c r="T120" s="267">
        <f t="shared" si="20"/>
        <v>0</v>
      </c>
      <c r="U120" s="267">
        <f t="shared" si="20"/>
        <v>0</v>
      </c>
      <c r="V120" s="267">
        <f t="shared" si="20"/>
        <v>0</v>
      </c>
      <c r="W120" s="267">
        <f t="shared" si="20"/>
        <v>0</v>
      </c>
      <c r="X120" s="267">
        <f t="shared" si="20"/>
        <v>0</v>
      </c>
      <c r="Y120" s="267">
        <f t="shared" si="20"/>
        <v>0</v>
      </c>
      <c r="DA120" s="77"/>
    </row>
    <row r="121" spans="1:105" ht="12" customHeight="1" x14ac:dyDescent="0.25">
      <c r="A121" s="173" t="s">
        <v>94</v>
      </c>
      <c r="B121" s="267">
        <f t="shared" ref="B121:Y121" si="21">IF(B$58=0,0,B$58/B$54)</f>
        <v>9.6572487103355512E-4</v>
      </c>
      <c r="C121" s="267">
        <f t="shared" si="21"/>
        <v>9.2608030135647051E-4</v>
      </c>
      <c r="D121" s="267">
        <f t="shared" si="21"/>
        <v>0</v>
      </c>
      <c r="E121" s="267">
        <f t="shared" si="21"/>
        <v>0</v>
      </c>
      <c r="F121" s="267">
        <f t="shared" si="21"/>
        <v>0</v>
      </c>
      <c r="G121" s="267">
        <f t="shared" si="21"/>
        <v>0</v>
      </c>
      <c r="H121" s="267">
        <f t="shared" si="21"/>
        <v>0</v>
      </c>
      <c r="I121" s="267">
        <f t="shared" si="21"/>
        <v>0</v>
      </c>
      <c r="J121" s="267">
        <f t="shared" si="21"/>
        <v>0</v>
      </c>
      <c r="K121" s="267">
        <f t="shared" si="21"/>
        <v>0</v>
      </c>
      <c r="L121" s="267">
        <f t="shared" si="21"/>
        <v>0</v>
      </c>
      <c r="M121" s="267">
        <f t="shared" si="21"/>
        <v>0</v>
      </c>
      <c r="N121" s="267">
        <f t="shared" si="21"/>
        <v>0</v>
      </c>
      <c r="O121" s="267">
        <f t="shared" si="21"/>
        <v>0</v>
      </c>
      <c r="P121" s="267">
        <f t="shared" si="21"/>
        <v>0</v>
      </c>
      <c r="Q121" s="267">
        <f t="shared" si="21"/>
        <v>0</v>
      </c>
      <c r="R121" s="267">
        <f t="shared" si="21"/>
        <v>0</v>
      </c>
      <c r="S121" s="267">
        <f t="shared" si="21"/>
        <v>0</v>
      </c>
      <c r="T121" s="267">
        <f t="shared" si="21"/>
        <v>0</v>
      </c>
      <c r="U121" s="267">
        <f t="shared" si="21"/>
        <v>0</v>
      </c>
      <c r="V121" s="267">
        <f t="shared" si="21"/>
        <v>0</v>
      </c>
      <c r="W121" s="267">
        <f t="shared" si="21"/>
        <v>0</v>
      </c>
      <c r="X121" s="267">
        <f t="shared" si="21"/>
        <v>0</v>
      </c>
      <c r="Y121" s="267">
        <f t="shared" si="21"/>
        <v>0</v>
      </c>
      <c r="DA121" s="77"/>
    </row>
    <row r="122" spans="1:105" ht="12" customHeight="1" x14ac:dyDescent="0.25">
      <c r="A122" s="56" t="s">
        <v>95</v>
      </c>
      <c r="B122" s="268">
        <f t="shared" ref="B122:Y122" si="22">IF(B$59=0,0,B$59/B$54)</f>
        <v>2.4641892942486288E-3</v>
      </c>
      <c r="C122" s="268">
        <f t="shared" si="22"/>
        <v>2.4124715247859558E-3</v>
      </c>
      <c r="D122" s="268">
        <f t="shared" si="22"/>
        <v>0</v>
      </c>
      <c r="E122" s="268">
        <f t="shared" si="22"/>
        <v>0</v>
      </c>
      <c r="F122" s="268">
        <f t="shared" si="22"/>
        <v>0</v>
      </c>
      <c r="G122" s="268">
        <f t="shared" si="22"/>
        <v>0</v>
      </c>
      <c r="H122" s="268">
        <f t="shared" si="22"/>
        <v>0</v>
      </c>
      <c r="I122" s="268">
        <f t="shared" si="22"/>
        <v>0</v>
      </c>
      <c r="J122" s="268">
        <f t="shared" si="22"/>
        <v>0</v>
      </c>
      <c r="K122" s="268">
        <f t="shared" si="22"/>
        <v>0</v>
      </c>
      <c r="L122" s="268">
        <f t="shared" si="22"/>
        <v>0</v>
      </c>
      <c r="M122" s="268">
        <f t="shared" si="22"/>
        <v>0</v>
      </c>
      <c r="N122" s="268">
        <f t="shared" si="22"/>
        <v>0</v>
      </c>
      <c r="O122" s="268">
        <f t="shared" si="22"/>
        <v>0</v>
      </c>
      <c r="P122" s="268">
        <f t="shared" si="22"/>
        <v>0</v>
      </c>
      <c r="Q122" s="268">
        <f t="shared" si="22"/>
        <v>0</v>
      </c>
      <c r="R122" s="268">
        <f t="shared" si="22"/>
        <v>0</v>
      </c>
      <c r="S122" s="268">
        <f t="shared" si="22"/>
        <v>0</v>
      </c>
      <c r="T122" s="268">
        <f t="shared" si="22"/>
        <v>0</v>
      </c>
      <c r="U122" s="268">
        <f t="shared" si="22"/>
        <v>0</v>
      </c>
      <c r="V122" s="268">
        <f t="shared" si="22"/>
        <v>0</v>
      </c>
      <c r="W122" s="268">
        <f t="shared" si="22"/>
        <v>0</v>
      </c>
      <c r="X122" s="268">
        <f t="shared" si="22"/>
        <v>0</v>
      </c>
      <c r="Y122" s="268">
        <f t="shared" si="22"/>
        <v>0</v>
      </c>
      <c r="DA122" s="78"/>
    </row>
    <row r="123" spans="1:105" ht="12" customHeight="1" x14ac:dyDescent="0.25">
      <c r="A123" s="174" t="s">
        <v>220</v>
      </c>
      <c r="B123" s="269">
        <f t="shared" ref="B123:Y123" si="23">IF(B$65=0,0,B$65/B$54)</f>
        <v>9.2536281275828691E-2</v>
      </c>
      <c r="C123" s="269">
        <f t="shared" si="23"/>
        <v>9.1065432717516465E-2</v>
      </c>
      <c r="D123" s="269">
        <f t="shared" si="23"/>
        <v>0</v>
      </c>
      <c r="E123" s="269">
        <f t="shared" si="23"/>
        <v>0</v>
      </c>
      <c r="F123" s="269">
        <f t="shared" si="23"/>
        <v>0</v>
      </c>
      <c r="G123" s="269">
        <f t="shared" si="23"/>
        <v>0</v>
      </c>
      <c r="H123" s="269">
        <f t="shared" si="23"/>
        <v>0</v>
      </c>
      <c r="I123" s="269">
        <f t="shared" si="23"/>
        <v>0</v>
      </c>
      <c r="J123" s="269">
        <f t="shared" si="23"/>
        <v>0</v>
      </c>
      <c r="K123" s="269">
        <f t="shared" si="23"/>
        <v>0</v>
      </c>
      <c r="L123" s="269">
        <f t="shared" si="23"/>
        <v>0</v>
      </c>
      <c r="M123" s="269">
        <f t="shared" si="23"/>
        <v>0</v>
      </c>
      <c r="N123" s="269">
        <f t="shared" si="23"/>
        <v>0</v>
      </c>
      <c r="O123" s="269">
        <f t="shared" si="23"/>
        <v>0</v>
      </c>
      <c r="P123" s="269">
        <f t="shared" si="23"/>
        <v>0</v>
      </c>
      <c r="Q123" s="269">
        <f t="shared" si="23"/>
        <v>0</v>
      </c>
      <c r="R123" s="269">
        <f t="shared" si="23"/>
        <v>0</v>
      </c>
      <c r="S123" s="269">
        <f t="shared" si="23"/>
        <v>0</v>
      </c>
      <c r="T123" s="269">
        <f t="shared" si="23"/>
        <v>0</v>
      </c>
      <c r="U123" s="269">
        <f t="shared" si="23"/>
        <v>0</v>
      </c>
      <c r="V123" s="269">
        <f t="shared" si="23"/>
        <v>0</v>
      </c>
      <c r="W123" s="269">
        <f t="shared" si="23"/>
        <v>0</v>
      </c>
      <c r="X123" s="269">
        <f t="shared" si="23"/>
        <v>0</v>
      </c>
      <c r="Y123" s="269">
        <f t="shared" si="23"/>
        <v>0</v>
      </c>
      <c r="DA123" s="79"/>
    </row>
    <row r="124" spans="1:105" ht="12" customHeight="1" x14ac:dyDescent="0.25">
      <c r="A124" s="174" t="s">
        <v>226</v>
      </c>
      <c r="B124" s="269">
        <f t="shared" ref="B124:Y124" si="24">IF(B$71=0,0,B$71/B$54)</f>
        <v>0.41548000617617087</v>
      </c>
      <c r="C124" s="269">
        <f t="shared" si="24"/>
        <v>0.39842387916904698</v>
      </c>
      <c r="D124" s="269">
        <f t="shared" si="24"/>
        <v>0</v>
      </c>
      <c r="E124" s="269">
        <f t="shared" si="24"/>
        <v>0</v>
      </c>
      <c r="F124" s="269">
        <f t="shared" si="24"/>
        <v>0</v>
      </c>
      <c r="G124" s="269">
        <f t="shared" si="24"/>
        <v>0</v>
      </c>
      <c r="H124" s="269">
        <f t="shared" si="24"/>
        <v>0</v>
      </c>
      <c r="I124" s="269">
        <f t="shared" si="24"/>
        <v>0</v>
      </c>
      <c r="J124" s="269">
        <f t="shared" si="24"/>
        <v>0</v>
      </c>
      <c r="K124" s="269">
        <f t="shared" si="24"/>
        <v>0</v>
      </c>
      <c r="L124" s="269">
        <f t="shared" si="24"/>
        <v>0</v>
      </c>
      <c r="M124" s="269">
        <f t="shared" si="24"/>
        <v>0</v>
      </c>
      <c r="N124" s="269">
        <f t="shared" si="24"/>
        <v>0</v>
      </c>
      <c r="O124" s="269">
        <f t="shared" si="24"/>
        <v>0</v>
      </c>
      <c r="P124" s="269">
        <f t="shared" si="24"/>
        <v>0</v>
      </c>
      <c r="Q124" s="269">
        <f t="shared" si="24"/>
        <v>0</v>
      </c>
      <c r="R124" s="269">
        <f t="shared" si="24"/>
        <v>0</v>
      </c>
      <c r="S124" s="269">
        <f t="shared" si="24"/>
        <v>0</v>
      </c>
      <c r="T124" s="269">
        <f t="shared" si="24"/>
        <v>0</v>
      </c>
      <c r="U124" s="269">
        <f t="shared" si="24"/>
        <v>0</v>
      </c>
      <c r="V124" s="269">
        <f t="shared" si="24"/>
        <v>0</v>
      </c>
      <c r="W124" s="269">
        <f t="shared" si="24"/>
        <v>0</v>
      </c>
      <c r="X124" s="269">
        <f t="shared" si="24"/>
        <v>0</v>
      </c>
      <c r="Y124" s="269">
        <f t="shared" si="24"/>
        <v>0</v>
      </c>
      <c r="DA124" s="79"/>
    </row>
    <row r="125" spans="1:105" ht="12" customHeight="1" x14ac:dyDescent="0.25">
      <c r="A125" s="174" t="s">
        <v>179</v>
      </c>
      <c r="B125" s="269">
        <f t="shared" ref="B125:Y125" si="25">IF(B$72=0,0,B$72/B$54)</f>
        <v>0.32231692359193792</v>
      </c>
      <c r="C125" s="269">
        <f t="shared" si="25"/>
        <v>0.33661222657884982</v>
      </c>
      <c r="D125" s="269">
        <f t="shared" si="25"/>
        <v>0</v>
      </c>
      <c r="E125" s="269">
        <f t="shared" si="25"/>
        <v>0</v>
      </c>
      <c r="F125" s="269">
        <f t="shared" si="25"/>
        <v>0</v>
      </c>
      <c r="G125" s="269">
        <f t="shared" si="25"/>
        <v>0</v>
      </c>
      <c r="H125" s="269">
        <f t="shared" si="25"/>
        <v>0</v>
      </c>
      <c r="I125" s="269">
        <f t="shared" si="25"/>
        <v>0</v>
      </c>
      <c r="J125" s="269">
        <f t="shared" si="25"/>
        <v>0</v>
      </c>
      <c r="K125" s="269">
        <f t="shared" si="25"/>
        <v>0</v>
      </c>
      <c r="L125" s="269">
        <f t="shared" si="25"/>
        <v>0</v>
      </c>
      <c r="M125" s="269">
        <f t="shared" si="25"/>
        <v>0</v>
      </c>
      <c r="N125" s="269">
        <f t="shared" si="25"/>
        <v>0</v>
      </c>
      <c r="O125" s="269">
        <f t="shared" si="25"/>
        <v>0</v>
      </c>
      <c r="P125" s="269">
        <f t="shared" si="25"/>
        <v>0</v>
      </c>
      <c r="Q125" s="269">
        <f t="shared" si="25"/>
        <v>0</v>
      </c>
      <c r="R125" s="269">
        <f t="shared" si="25"/>
        <v>0</v>
      </c>
      <c r="S125" s="269">
        <f t="shared" si="25"/>
        <v>0</v>
      </c>
      <c r="T125" s="269">
        <f t="shared" si="25"/>
        <v>0</v>
      </c>
      <c r="U125" s="269">
        <f t="shared" si="25"/>
        <v>0</v>
      </c>
      <c r="V125" s="269">
        <f t="shared" si="25"/>
        <v>0</v>
      </c>
      <c r="W125" s="269">
        <f t="shared" si="25"/>
        <v>0</v>
      </c>
      <c r="X125" s="269">
        <f t="shared" si="25"/>
        <v>0</v>
      </c>
      <c r="Y125" s="269">
        <f t="shared" si="25"/>
        <v>0</v>
      </c>
      <c r="DA125" s="79"/>
    </row>
    <row r="126" spans="1:105" ht="12" customHeight="1" x14ac:dyDescent="0.25">
      <c r="A126" s="62" t="s">
        <v>181</v>
      </c>
      <c r="B126" s="270">
        <f t="shared" ref="B126:Y126" si="26">IF(B$73=0,0,B$73/B$54)</f>
        <v>0.15798396626667732</v>
      </c>
      <c r="C126" s="270">
        <f t="shared" si="26"/>
        <v>0.21683137868003785</v>
      </c>
      <c r="D126" s="270">
        <f t="shared" si="26"/>
        <v>0</v>
      </c>
      <c r="E126" s="270">
        <f t="shared" si="26"/>
        <v>0</v>
      </c>
      <c r="F126" s="270">
        <f t="shared" si="26"/>
        <v>0</v>
      </c>
      <c r="G126" s="270">
        <f t="shared" si="26"/>
        <v>0</v>
      </c>
      <c r="H126" s="270">
        <f t="shared" si="26"/>
        <v>0</v>
      </c>
      <c r="I126" s="270">
        <f t="shared" si="26"/>
        <v>0</v>
      </c>
      <c r="J126" s="270">
        <f t="shared" si="26"/>
        <v>0</v>
      </c>
      <c r="K126" s="270">
        <f t="shared" si="26"/>
        <v>0</v>
      </c>
      <c r="L126" s="270">
        <f t="shared" si="26"/>
        <v>0</v>
      </c>
      <c r="M126" s="270">
        <f t="shared" si="26"/>
        <v>0</v>
      </c>
      <c r="N126" s="270">
        <f t="shared" si="26"/>
        <v>0</v>
      </c>
      <c r="O126" s="270">
        <f t="shared" si="26"/>
        <v>0</v>
      </c>
      <c r="P126" s="270">
        <f t="shared" si="26"/>
        <v>0</v>
      </c>
      <c r="Q126" s="270">
        <f t="shared" si="26"/>
        <v>0</v>
      </c>
      <c r="R126" s="270">
        <f t="shared" si="26"/>
        <v>0</v>
      </c>
      <c r="S126" s="270">
        <f t="shared" si="26"/>
        <v>0</v>
      </c>
      <c r="T126" s="270">
        <f t="shared" si="26"/>
        <v>0</v>
      </c>
      <c r="U126" s="270">
        <f t="shared" si="26"/>
        <v>0</v>
      </c>
      <c r="V126" s="270">
        <f t="shared" si="26"/>
        <v>0</v>
      </c>
      <c r="W126" s="270">
        <f t="shared" si="26"/>
        <v>0</v>
      </c>
      <c r="X126" s="270">
        <f t="shared" si="26"/>
        <v>0</v>
      </c>
      <c r="Y126" s="270">
        <f t="shared" si="26"/>
        <v>0</v>
      </c>
      <c r="DA126" s="80"/>
    </row>
    <row r="127" spans="1:105" ht="12" customHeight="1" x14ac:dyDescent="0.25">
      <c r="A127" s="62" t="s">
        <v>187</v>
      </c>
      <c r="B127" s="270">
        <f t="shared" ref="B127:Y127" si="27">IF(B$78=0,0,B$78/B$54)</f>
        <v>0.16433295732526054</v>
      </c>
      <c r="C127" s="270">
        <f t="shared" si="27"/>
        <v>0.1197808478988119</v>
      </c>
      <c r="D127" s="270">
        <f t="shared" si="27"/>
        <v>0</v>
      </c>
      <c r="E127" s="270">
        <f t="shared" si="27"/>
        <v>0</v>
      </c>
      <c r="F127" s="270">
        <f t="shared" si="27"/>
        <v>0</v>
      </c>
      <c r="G127" s="270">
        <f t="shared" si="27"/>
        <v>0</v>
      </c>
      <c r="H127" s="270">
        <f t="shared" si="27"/>
        <v>0</v>
      </c>
      <c r="I127" s="270">
        <f t="shared" si="27"/>
        <v>0</v>
      </c>
      <c r="J127" s="270">
        <f t="shared" si="27"/>
        <v>0</v>
      </c>
      <c r="K127" s="270">
        <f t="shared" si="27"/>
        <v>0</v>
      </c>
      <c r="L127" s="270">
        <f t="shared" si="27"/>
        <v>0</v>
      </c>
      <c r="M127" s="270">
        <f t="shared" si="27"/>
        <v>0</v>
      </c>
      <c r="N127" s="270">
        <f t="shared" si="27"/>
        <v>0</v>
      </c>
      <c r="O127" s="270">
        <f t="shared" si="27"/>
        <v>0</v>
      </c>
      <c r="P127" s="270">
        <f t="shared" si="27"/>
        <v>0</v>
      </c>
      <c r="Q127" s="270">
        <f t="shared" si="27"/>
        <v>0</v>
      </c>
      <c r="R127" s="270">
        <f t="shared" si="27"/>
        <v>0</v>
      </c>
      <c r="S127" s="270">
        <f t="shared" si="27"/>
        <v>0</v>
      </c>
      <c r="T127" s="270">
        <f t="shared" si="27"/>
        <v>0</v>
      </c>
      <c r="U127" s="270">
        <f t="shared" si="27"/>
        <v>0</v>
      </c>
      <c r="V127" s="270">
        <f t="shared" si="27"/>
        <v>0</v>
      </c>
      <c r="W127" s="270">
        <f t="shared" si="27"/>
        <v>0</v>
      </c>
      <c r="X127" s="270">
        <f t="shared" si="27"/>
        <v>0</v>
      </c>
      <c r="Y127" s="270">
        <f t="shared" si="27"/>
        <v>0</v>
      </c>
      <c r="DA127" s="80"/>
    </row>
    <row r="128" spans="1:105" ht="12" customHeight="1" x14ac:dyDescent="0.25">
      <c r="A128" s="174" t="s">
        <v>189</v>
      </c>
      <c r="B128" s="269">
        <f t="shared" ref="B128:Y128" si="28">IF(B$79=0,0,B$79/B$54)</f>
        <v>0.10770970972329424</v>
      </c>
      <c r="C128" s="269">
        <f t="shared" si="28"/>
        <v>0.11443537953534247</v>
      </c>
      <c r="D128" s="269">
        <f t="shared" si="28"/>
        <v>0</v>
      </c>
      <c r="E128" s="269">
        <f t="shared" si="28"/>
        <v>0</v>
      </c>
      <c r="F128" s="269">
        <f t="shared" si="28"/>
        <v>0</v>
      </c>
      <c r="G128" s="269">
        <f t="shared" si="28"/>
        <v>0</v>
      </c>
      <c r="H128" s="269">
        <f t="shared" si="28"/>
        <v>0</v>
      </c>
      <c r="I128" s="269">
        <f t="shared" si="28"/>
        <v>0</v>
      </c>
      <c r="J128" s="269">
        <f t="shared" si="28"/>
        <v>0</v>
      </c>
      <c r="K128" s="269">
        <f t="shared" si="28"/>
        <v>0</v>
      </c>
      <c r="L128" s="269">
        <f t="shared" si="28"/>
        <v>0</v>
      </c>
      <c r="M128" s="269">
        <f t="shared" si="28"/>
        <v>0</v>
      </c>
      <c r="N128" s="269">
        <f t="shared" si="28"/>
        <v>0</v>
      </c>
      <c r="O128" s="269">
        <f t="shared" si="28"/>
        <v>0</v>
      </c>
      <c r="P128" s="269">
        <f t="shared" si="28"/>
        <v>0</v>
      </c>
      <c r="Q128" s="269">
        <f t="shared" si="28"/>
        <v>0</v>
      </c>
      <c r="R128" s="269">
        <f t="shared" si="28"/>
        <v>0</v>
      </c>
      <c r="S128" s="269">
        <f t="shared" si="28"/>
        <v>0</v>
      </c>
      <c r="T128" s="269">
        <f t="shared" si="28"/>
        <v>0</v>
      </c>
      <c r="U128" s="269">
        <f t="shared" si="28"/>
        <v>0</v>
      </c>
      <c r="V128" s="269">
        <f t="shared" si="28"/>
        <v>0</v>
      </c>
      <c r="W128" s="269">
        <f t="shared" si="28"/>
        <v>0</v>
      </c>
      <c r="X128" s="269">
        <f t="shared" si="28"/>
        <v>0</v>
      </c>
      <c r="Y128" s="269">
        <f t="shared" si="28"/>
        <v>0</v>
      </c>
      <c r="DA128" s="79"/>
    </row>
    <row r="129" spans="1:105" ht="12" customHeight="1" x14ac:dyDescent="0.25">
      <c r="A129" s="62" t="s">
        <v>190</v>
      </c>
      <c r="B129" s="270">
        <f t="shared" ref="B129:Y129" si="29">IF(B$80=0,0,B$80/B$54)</f>
        <v>3.7298778059444176E-2</v>
      </c>
      <c r="C129" s="270">
        <f t="shared" si="29"/>
        <v>5.1192191592773578E-2</v>
      </c>
      <c r="D129" s="270">
        <f t="shared" si="29"/>
        <v>0</v>
      </c>
      <c r="E129" s="270">
        <f t="shared" si="29"/>
        <v>0</v>
      </c>
      <c r="F129" s="270">
        <f t="shared" si="29"/>
        <v>0</v>
      </c>
      <c r="G129" s="270">
        <f t="shared" si="29"/>
        <v>0</v>
      </c>
      <c r="H129" s="270">
        <f t="shared" si="29"/>
        <v>0</v>
      </c>
      <c r="I129" s="270">
        <f t="shared" si="29"/>
        <v>0</v>
      </c>
      <c r="J129" s="270">
        <f t="shared" si="29"/>
        <v>0</v>
      </c>
      <c r="K129" s="270">
        <f t="shared" si="29"/>
        <v>0</v>
      </c>
      <c r="L129" s="270">
        <f t="shared" si="29"/>
        <v>0</v>
      </c>
      <c r="M129" s="270">
        <f t="shared" si="29"/>
        <v>0</v>
      </c>
      <c r="N129" s="270">
        <f t="shared" si="29"/>
        <v>0</v>
      </c>
      <c r="O129" s="270">
        <f t="shared" si="29"/>
        <v>0</v>
      </c>
      <c r="P129" s="270">
        <f t="shared" si="29"/>
        <v>0</v>
      </c>
      <c r="Q129" s="270">
        <f t="shared" si="29"/>
        <v>0</v>
      </c>
      <c r="R129" s="270">
        <f t="shared" si="29"/>
        <v>0</v>
      </c>
      <c r="S129" s="270">
        <f t="shared" si="29"/>
        <v>0</v>
      </c>
      <c r="T129" s="270">
        <f t="shared" si="29"/>
        <v>0</v>
      </c>
      <c r="U129" s="270">
        <f t="shared" si="29"/>
        <v>0</v>
      </c>
      <c r="V129" s="270">
        <f t="shared" si="29"/>
        <v>0</v>
      </c>
      <c r="W129" s="270">
        <f t="shared" si="29"/>
        <v>0</v>
      </c>
      <c r="X129" s="270">
        <f t="shared" si="29"/>
        <v>0</v>
      </c>
      <c r="Y129" s="270">
        <f t="shared" si="29"/>
        <v>0</v>
      </c>
      <c r="DA129" s="80"/>
    </row>
    <row r="130" spans="1:105" ht="12" customHeight="1" x14ac:dyDescent="0.25">
      <c r="A130" s="62" t="s">
        <v>195</v>
      </c>
      <c r="B130" s="270">
        <f t="shared" ref="B130:Y130" si="30">IF(B$84=0,0,B$84/B$54)</f>
        <v>3.1613206502421137E-2</v>
      </c>
      <c r="C130" s="270">
        <f t="shared" si="30"/>
        <v>3.4963867153721434E-2</v>
      </c>
      <c r="D130" s="270">
        <f t="shared" si="30"/>
        <v>0</v>
      </c>
      <c r="E130" s="270">
        <f t="shared" si="30"/>
        <v>0</v>
      </c>
      <c r="F130" s="270">
        <f t="shared" si="30"/>
        <v>0</v>
      </c>
      <c r="G130" s="270">
        <f t="shared" si="30"/>
        <v>0</v>
      </c>
      <c r="H130" s="270">
        <f t="shared" si="30"/>
        <v>0</v>
      </c>
      <c r="I130" s="270">
        <f t="shared" si="30"/>
        <v>0</v>
      </c>
      <c r="J130" s="270">
        <f t="shared" si="30"/>
        <v>0</v>
      </c>
      <c r="K130" s="270">
        <f t="shared" si="30"/>
        <v>0</v>
      </c>
      <c r="L130" s="270">
        <f t="shared" si="30"/>
        <v>0</v>
      </c>
      <c r="M130" s="270">
        <f t="shared" si="30"/>
        <v>0</v>
      </c>
      <c r="N130" s="270">
        <f t="shared" si="30"/>
        <v>0</v>
      </c>
      <c r="O130" s="270">
        <f t="shared" si="30"/>
        <v>0</v>
      </c>
      <c r="P130" s="270">
        <f t="shared" si="30"/>
        <v>0</v>
      </c>
      <c r="Q130" s="270">
        <f t="shared" si="30"/>
        <v>0</v>
      </c>
      <c r="R130" s="270">
        <f t="shared" si="30"/>
        <v>0</v>
      </c>
      <c r="S130" s="270">
        <f t="shared" si="30"/>
        <v>0</v>
      </c>
      <c r="T130" s="270">
        <f t="shared" si="30"/>
        <v>0</v>
      </c>
      <c r="U130" s="270">
        <f t="shared" si="30"/>
        <v>0</v>
      </c>
      <c r="V130" s="270">
        <f t="shared" si="30"/>
        <v>0</v>
      </c>
      <c r="W130" s="270">
        <f t="shared" si="30"/>
        <v>0</v>
      </c>
      <c r="X130" s="270">
        <f t="shared" si="30"/>
        <v>0</v>
      </c>
      <c r="Y130" s="270">
        <f t="shared" si="30"/>
        <v>0</v>
      </c>
      <c r="DA130" s="80"/>
    </row>
    <row r="131" spans="1:105" ht="12" customHeight="1" x14ac:dyDescent="0.25">
      <c r="A131" s="63" t="s">
        <v>207</v>
      </c>
      <c r="B131" s="271">
        <f t="shared" ref="B131:Y131" si="31">IF(B$95=0,0,B$95/B$54)</f>
        <v>3.8797725161428917E-2</v>
      </c>
      <c r="C131" s="271">
        <f t="shared" si="31"/>
        <v>2.827932078884747E-2</v>
      </c>
      <c r="D131" s="271">
        <f t="shared" si="31"/>
        <v>0</v>
      </c>
      <c r="E131" s="271">
        <f t="shared" si="31"/>
        <v>0</v>
      </c>
      <c r="F131" s="271">
        <f t="shared" si="31"/>
        <v>0</v>
      </c>
      <c r="G131" s="271">
        <f t="shared" si="31"/>
        <v>0</v>
      </c>
      <c r="H131" s="271">
        <f t="shared" si="31"/>
        <v>0</v>
      </c>
      <c r="I131" s="271">
        <f t="shared" si="31"/>
        <v>0</v>
      </c>
      <c r="J131" s="271">
        <f t="shared" si="31"/>
        <v>0</v>
      </c>
      <c r="K131" s="271">
        <f t="shared" si="31"/>
        <v>0</v>
      </c>
      <c r="L131" s="271">
        <f t="shared" si="31"/>
        <v>0</v>
      </c>
      <c r="M131" s="271">
        <f t="shared" si="31"/>
        <v>0</v>
      </c>
      <c r="N131" s="271">
        <f t="shared" si="31"/>
        <v>0</v>
      </c>
      <c r="O131" s="271">
        <f t="shared" si="31"/>
        <v>0</v>
      </c>
      <c r="P131" s="271">
        <f t="shared" si="31"/>
        <v>0</v>
      </c>
      <c r="Q131" s="271">
        <f t="shared" si="31"/>
        <v>0</v>
      </c>
      <c r="R131" s="271">
        <f t="shared" si="31"/>
        <v>0</v>
      </c>
      <c r="S131" s="271">
        <f t="shared" si="31"/>
        <v>0</v>
      </c>
      <c r="T131" s="271">
        <f t="shared" si="31"/>
        <v>0</v>
      </c>
      <c r="U131" s="271">
        <f t="shared" si="31"/>
        <v>0</v>
      </c>
      <c r="V131" s="271">
        <f t="shared" si="31"/>
        <v>0</v>
      </c>
      <c r="W131" s="271">
        <f t="shared" si="31"/>
        <v>0</v>
      </c>
      <c r="X131" s="271">
        <f t="shared" si="31"/>
        <v>0</v>
      </c>
      <c r="Y131" s="271">
        <f t="shared" si="31"/>
        <v>0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341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</v>
      </c>
      <c r="B136" s="272">
        <f>IF(B$5=0,0,B$5/ISI_fec!B$5)</f>
        <v>0</v>
      </c>
      <c r="C136" s="272">
        <f>IF(C$5=0,0,C$5/ISI_fec!C$5)</f>
        <v>0</v>
      </c>
      <c r="D136" s="272">
        <f>IF(D$5=0,0,D$5/ISI_fec!D$5)</f>
        <v>0</v>
      </c>
      <c r="E136" s="272">
        <f>IF(E$5=0,0,E$5/ISI_fec!E$5)</f>
        <v>0</v>
      </c>
      <c r="F136" s="272">
        <f>IF(F$5=0,0,F$5/ISI_fec!F$5)</f>
        <v>0</v>
      </c>
      <c r="G136" s="272">
        <f>IF(G$5=0,0,G$5/ISI_fec!G$5)</f>
        <v>0</v>
      </c>
      <c r="H136" s="272">
        <f>IF(H$5=0,0,H$5/ISI_fec!H$5)</f>
        <v>0</v>
      </c>
      <c r="I136" s="272">
        <f>IF(I$5=0,0,I$5/ISI_fec!I$5)</f>
        <v>0</v>
      </c>
      <c r="J136" s="272">
        <f>IF(J$5=0,0,J$5/ISI_fec!J$5)</f>
        <v>0</v>
      </c>
      <c r="K136" s="272">
        <f>IF(K$5=0,0,K$5/ISI_fec!K$5)</f>
        <v>0</v>
      </c>
      <c r="L136" s="272">
        <f>IF(L$5=0,0,L$5/ISI_fec!L$5)</f>
        <v>0</v>
      </c>
      <c r="M136" s="272">
        <f>IF(M$5=0,0,M$5/ISI_fec!M$5)</f>
        <v>0</v>
      </c>
      <c r="N136" s="272">
        <f>IF(N$5=0,0,N$5/ISI_fec!N$5)</f>
        <v>0</v>
      </c>
      <c r="O136" s="272">
        <f>IF(O$5=0,0,O$5/ISI_fec!O$5)</f>
        <v>0</v>
      </c>
      <c r="P136" s="272">
        <f>IF(P$5=0,0,P$5/ISI_fec!P$5)</f>
        <v>0</v>
      </c>
      <c r="Q136" s="272">
        <f>IF(Q$5=0,0,Q$5/ISI_fec!Q$5)</f>
        <v>0</v>
      </c>
      <c r="R136" s="272">
        <f>IF(R$5=0,0,R$5/ISI_fec!R$5)</f>
        <v>0</v>
      </c>
      <c r="S136" s="272">
        <f>IF(S$5=0,0,S$5/ISI_fec!S$5)</f>
        <v>0</v>
      </c>
      <c r="T136" s="272">
        <f>IF(T$5=0,0,T$5/ISI_fec!T$5)</f>
        <v>0</v>
      </c>
      <c r="U136" s="272">
        <f>IF(U$5=0,0,U$5/ISI_fec!U$5)</f>
        <v>0</v>
      </c>
      <c r="V136" s="272">
        <f>IF(V$5=0,0,V$5/ISI_fec!V$5)</f>
        <v>0</v>
      </c>
      <c r="W136" s="272">
        <f>IF(W$5=0,0,W$5/ISI_fec!W$5)</f>
        <v>0</v>
      </c>
      <c r="X136" s="272">
        <f>IF(X$5=0,0,X$5/ISI_fec!X$5)</f>
        <v>0</v>
      </c>
      <c r="Y136" s="272">
        <f>IF(Y$5=0,0,Y$5/ISI_fec!Y$5)</f>
        <v>0</v>
      </c>
      <c r="DA136" s="111"/>
    </row>
    <row r="137" spans="1:105" ht="12" customHeight="1" x14ac:dyDescent="0.25">
      <c r="A137" s="55" t="s">
        <v>91</v>
      </c>
      <c r="B137" s="273">
        <f>IF(B$6=0,0,B$6/ISI_fec!B$6)</f>
        <v>0</v>
      </c>
      <c r="C137" s="273">
        <f>IF(C$6=0,0,C$6/ISI_fec!C$6)</f>
        <v>0</v>
      </c>
      <c r="D137" s="273">
        <f>IF(D$6=0,0,D$6/ISI_fec!D$6)</f>
        <v>0</v>
      </c>
      <c r="E137" s="273">
        <f>IF(E$6=0,0,E$6/ISI_fec!E$6)</f>
        <v>0</v>
      </c>
      <c r="F137" s="273">
        <f>IF(F$6=0,0,F$6/ISI_fec!F$6)</f>
        <v>0</v>
      </c>
      <c r="G137" s="273">
        <f>IF(G$6=0,0,G$6/ISI_fec!G$6)</f>
        <v>0</v>
      </c>
      <c r="H137" s="273">
        <f>IF(H$6=0,0,H$6/ISI_fec!H$6)</f>
        <v>0</v>
      </c>
      <c r="I137" s="273">
        <f>IF(I$6=0,0,I$6/ISI_fec!I$6)</f>
        <v>0</v>
      </c>
      <c r="J137" s="273">
        <f>IF(J$6=0,0,J$6/ISI_fec!J$6)</f>
        <v>0</v>
      </c>
      <c r="K137" s="273">
        <f>IF(K$6=0,0,K$6/ISI_fec!K$6)</f>
        <v>0</v>
      </c>
      <c r="L137" s="273">
        <f>IF(L$6=0,0,L$6/ISI_fec!L$6)</f>
        <v>0</v>
      </c>
      <c r="M137" s="273">
        <f>IF(M$6=0,0,M$6/ISI_fec!M$6)</f>
        <v>0</v>
      </c>
      <c r="N137" s="273">
        <f>IF(N$6=0,0,N$6/ISI_fec!N$6)</f>
        <v>0</v>
      </c>
      <c r="O137" s="273">
        <f>IF(O$6=0,0,O$6/ISI_fec!O$6)</f>
        <v>0</v>
      </c>
      <c r="P137" s="273">
        <f>IF(P$6=0,0,P$6/ISI_fec!P$6)</f>
        <v>0</v>
      </c>
      <c r="Q137" s="273">
        <f>IF(Q$6=0,0,Q$6/ISI_fec!Q$6)</f>
        <v>0</v>
      </c>
      <c r="R137" s="273">
        <f>IF(R$6=0,0,R$6/ISI_fec!R$6)</f>
        <v>0</v>
      </c>
      <c r="S137" s="273">
        <f>IF(S$6=0,0,S$6/ISI_fec!S$6)</f>
        <v>0</v>
      </c>
      <c r="T137" s="273">
        <f>IF(T$6=0,0,T$6/ISI_fec!T$6)</f>
        <v>0</v>
      </c>
      <c r="U137" s="273">
        <f>IF(U$6=0,0,U$6/ISI_fec!U$6)</f>
        <v>0</v>
      </c>
      <c r="V137" s="273">
        <f>IF(V$6=0,0,V$6/ISI_fec!V$6)</f>
        <v>0</v>
      </c>
      <c r="W137" s="273">
        <f>IF(W$6=0,0,W$6/ISI_fec!W$6)</f>
        <v>0</v>
      </c>
      <c r="X137" s="273">
        <f>IF(X$6=0,0,X$6/ISI_fec!X$6)</f>
        <v>0</v>
      </c>
      <c r="Y137" s="273">
        <f>IF(Y$6=0,0,Y$6/ISI_fec!Y$6)</f>
        <v>0</v>
      </c>
      <c r="DA137" s="76"/>
    </row>
    <row r="138" spans="1:105" ht="12" customHeight="1" x14ac:dyDescent="0.25">
      <c r="A138" s="173" t="s">
        <v>92</v>
      </c>
      <c r="B138" s="274">
        <f>IF(B$7=0,0,B$7/ISI_fec!B$7)</f>
        <v>0</v>
      </c>
      <c r="C138" s="274">
        <f>IF(C$7=0,0,C$7/ISI_fec!C$7)</f>
        <v>0</v>
      </c>
      <c r="D138" s="274">
        <f>IF(D$7=0,0,D$7/ISI_fec!D$7)</f>
        <v>0</v>
      </c>
      <c r="E138" s="274">
        <f>IF(E$7=0,0,E$7/ISI_fec!E$7)</f>
        <v>0</v>
      </c>
      <c r="F138" s="274">
        <f>IF(F$7=0,0,F$7/ISI_fec!F$7)</f>
        <v>0</v>
      </c>
      <c r="G138" s="274">
        <f>IF(G$7=0,0,G$7/ISI_fec!G$7)</f>
        <v>0</v>
      </c>
      <c r="H138" s="274">
        <f>IF(H$7=0,0,H$7/ISI_fec!H$7)</f>
        <v>0</v>
      </c>
      <c r="I138" s="274">
        <f>IF(I$7=0,0,I$7/ISI_fec!I$7)</f>
        <v>0</v>
      </c>
      <c r="J138" s="274">
        <f>IF(J$7=0,0,J$7/ISI_fec!J$7)</f>
        <v>0</v>
      </c>
      <c r="K138" s="274">
        <f>IF(K$7=0,0,K$7/ISI_fec!K$7)</f>
        <v>0</v>
      </c>
      <c r="L138" s="274">
        <f>IF(L$7=0,0,L$7/ISI_fec!L$7)</f>
        <v>0</v>
      </c>
      <c r="M138" s="274">
        <f>IF(M$7=0,0,M$7/ISI_fec!M$7)</f>
        <v>0</v>
      </c>
      <c r="N138" s="274">
        <f>IF(N$7=0,0,N$7/ISI_fec!N$7)</f>
        <v>0</v>
      </c>
      <c r="O138" s="274">
        <f>IF(O$7=0,0,O$7/ISI_fec!O$7)</f>
        <v>0</v>
      </c>
      <c r="P138" s="274">
        <f>IF(P$7=0,0,P$7/ISI_fec!P$7)</f>
        <v>0</v>
      </c>
      <c r="Q138" s="274">
        <f>IF(Q$7=0,0,Q$7/ISI_fec!Q$7)</f>
        <v>0</v>
      </c>
      <c r="R138" s="274">
        <f>IF(R$7=0,0,R$7/ISI_fec!R$7)</f>
        <v>0</v>
      </c>
      <c r="S138" s="274">
        <f>IF(S$7=0,0,S$7/ISI_fec!S$7)</f>
        <v>0</v>
      </c>
      <c r="T138" s="274">
        <f>IF(T$7=0,0,T$7/ISI_fec!T$7)</f>
        <v>0</v>
      </c>
      <c r="U138" s="274">
        <f>IF(U$7=0,0,U$7/ISI_fec!U$7)</f>
        <v>0</v>
      </c>
      <c r="V138" s="274">
        <f>IF(V$7=0,0,V$7/ISI_fec!V$7)</f>
        <v>0</v>
      </c>
      <c r="W138" s="274">
        <f>IF(W$7=0,0,W$7/ISI_fec!W$7)</f>
        <v>0</v>
      </c>
      <c r="X138" s="274">
        <f>IF(X$7=0,0,X$7/ISI_fec!X$7)</f>
        <v>0</v>
      </c>
      <c r="Y138" s="274">
        <f>IF(Y$7=0,0,Y$7/ISI_fec!Y$7)</f>
        <v>0</v>
      </c>
      <c r="DA138" s="77"/>
    </row>
    <row r="139" spans="1:105" ht="12" customHeight="1" x14ac:dyDescent="0.25">
      <c r="A139" s="173" t="s">
        <v>93</v>
      </c>
      <c r="B139" s="274">
        <f>IF(B$8=0,0,B$8/ISI_fec!B$8)</f>
        <v>0</v>
      </c>
      <c r="C139" s="274">
        <f>IF(C$8=0,0,C$8/ISI_fec!C$8)</f>
        <v>0</v>
      </c>
      <c r="D139" s="274">
        <f>IF(D$8=0,0,D$8/ISI_fec!D$8)</f>
        <v>0</v>
      </c>
      <c r="E139" s="274">
        <f>IF(E$8=0,0,E$8/ISI_fec!E$8)</f>
        <v>0</v>
      </c>
      <c r="F139" s="274">
        <f>IF(F$8=0,0,F$8/ISI_fec!F$8)</f>
        <v>0</v>
      </c>
      <c r="G139" s="274">
        <f>IF(G$8=0,0,G$8/ISI_fec!G$8)</f>
        <v>0</v>
      </c>
      <c r="H139" s="274">
        <f>IF(H$8=0,0,H$8/ISI_fec!H$8)</f>
        <v>0</v>
      </c>
      <c r="I139" s="274">
        <f>IF(I$8=0,0,I$8/ISI_fec!I$8)</f>
        <v>0</v>
      </c>
      <c r="J139" s="274">
        <f>IF(J$8=0,0,J$8/ISI_fec!J$8)</f>
        <v>0</v>
      </c>
      <c r="K139" s="274">
        <f>IF(K$8=0,0,K$8/ISI_fec!K$8)</f>
        <v>0</v>
      </c>
      <c r="L139" s="274">
        <f>IF(L$8=0,0,L$8/ISI_fec!L$8)</f>
        <v>0</v>
      </c>
      <c r="M139" s="274">
        <f>IF(M$8=0,0,M$8/ISI_fec!M$8)</f>
        <v>0</v>
      </c>
      <c r="N139" s="274">
        <f>IF(N$8=0,0,N$8/ISI_fec!N$8)</f>
        <v>0</v>
      </c>
      <c r="O139" s="274">
        <f>IF(O$8=0,0,O$8/ISI_fec!O$8)</f>
        <v>0</v>
      </c>
      <c r="P139" s="274">
        <f>IF(P$8=0,0,P$8/ISI_fec!P$8)</f>
        <v>0</v>
      </c>
      <c r="Q139" s="274">
        <f>IF(Q$8=0,0,Q$8/ISI_fec!Q$8)</f>
        <v>0</v>
      </c>
      <c r="R139" s="274">
        <f>IF(R$8=0,0,R$8/ISI_fec!R$8)</f>
        <v>0</v>
      </c>
      <c r="S139" s="274">
        <f>IF(S$8=0,0,S$8/ISI_fec!S$8)</f>
        <v>0</v>
      </c>
      <c r="T139" s="274">
        <f>IF(T$8=0,0,T$8/ISI_fec!T$8)</f>
        <v>0</v>
      </c>
      <c r="U139" s="274">
        <f>IF(U$8=0,0,U$8/ISI_fec!U$8)</f>
        <v>0</v>
      </c>
      <c r="V139" s="274">
        <f>IF(V$8=0,0,V$8/ISI_fec!V$8)</f>
        <v>0</v>
      </c>
      <c r="W139" s="274">
        <f>IF(W$8=0,0,W$8/ISI_fec!W$8)</f>
        <v>0</v>
      </c>
      <c r="X139" s="274">
        <f>IF(X$8=0,0,X$8/ISI_fec!X$8)</f>
        <v>0</v>
      </c>
      <c r="Y139" s="274">
        <f>IF(Y$8=0,0,Y$8/ISI_fec!Y$8)</f>
        <v>0</v>
      </c>
      <c r="DA139" s="77"/>
    </row>
    <row r="140" spans="1:105" ht="12" customHeight="1" x14ac:dyDescent="0.25">
      <c r="A140" s="173" t="s">
        <v>94</v>
      </c>
      <c r="B140" s="274">
        <f>IF(B$9=0,0,B$9/ISI_fec!B$9)</f>
        <v>0</v>
      </c>
      <c r="C140" s="274">
        <f>IF(C$9=0,0,C$9/ISI_fec!C$9)</f>
        <v>0</v>
      </c>
      <c r="D140" s="274">
        <f>IF(D$9=0,0,D$9/ISI_fec!D$9)</f>
        <v>0</v>
      </c>
      <c r="E140" s="274">
        <f>IF(E$9=0,0,E$9/ISI_fec!E$9)</f>
        <v>0</v>
      </c>
      <c r="F140" s="274">
        <f>IF(F$9=0,0,F$9/ISI_fec!F$9)</f>
        <v>0</v>
      </c>
      <c r="G140" s="274">
        <f>IF(G$9=0,0,G$9/ISI_fec!G$9)</f>
        <v>0</v>
      </c>
      <c r="H140" s="274">
        <f>IF(H$9=0,0,H$9/ISI_fec!H$9)</f>
        <v>0</v>
      </c>
      <c r="I140" s="274">
        <f>IF(I$9=0,0,I$9/ISI_fec!I$9)</f>
        <v>0</v>
      </c>
      <c r="J140" s="274">
        <f>IF(J$9=0,0,J$9/ISI_fec!J$9)</f>
        <v>0</v>
      </c>
      <c r="K140" s="274">
        <f>IF(K$9=0,0,K$9/ISI_fec!K$9)</f>
        <v>0</v>
      </c>
      <c r="L140" s="274">
        <f>IF(L$9=0,0,L$9/ISI_fec!L$9)</f>
        <v>0</v>
      </c>
      <c r="M140" s="274">
        <f>IF(M$9=0,0,M$9/ISI_fec!M$9)</f>
        <v>0</v>
      </c>
      <c r="N140" s="274">
        <f>IF(N$9=0,0,N$9/ISI_fec!N$9)</f>
        <v>0</v>
      </c>
      <c r="O140" s="274">
        <f>IF(O$9=0,0,O$9/ISI_fec!O$9)</f>
        <v>0</v>
      </c>
      <c r="P140" s="274">
        <f>IF(P$9=0,0,P$9/ISI_fec!P$9)</f>
        <v>0</v>
      </c>
      <c r="Q140" s="274">
        <f>IF(Q$9=0,0,Q$9/ISI_fec!Q$9)</f>
        <v>0</v>
      </c>
      <c r="R140" s="274">
        <f>IF(R$9=0,0,R$9/ISI_fec!R$9)</f>
        <v>0</v>
      </c>
      <c r="S140" s="274">
        <f>IF(S$9=0,0,S$9/ISI_fec!S$9)</f>
        <v>0</v>
      </c>
      <c r="T140" s="274">
        <f>IF(T$9=0,0,T$9/ISI_fec!T$9)</f>
        <v>0</v>
      </c>
      <c r="U140" s="274">
        <f>IF(U$9=0,0,U$9/ISI_fec!U$9)</f>
        <v>0</v>
      </c>
      <c r="V140" s="274">
        <f>IF(V$9=0,0,V$9/ISI_fec!V$9)</f>
        <v>0</v>
      </c>
      <c r="W140" s="274">
        <f>IF(W$9=0,0,W$9/ISI_fec!W$9)</f>
        <v>0</v>
      </c>
      <c r="X140" s="274">
        <f>IF(X$9=0,0,X$9/ISI_fec!X$9)</f>
        <v>0</v>
      </c>
      <c r="Y140" s="274">
        <f>IF(Y$9=0,0,Y$9/ISI_fec!Y$9)</f>
        <v>0</v>
      </c>
      <c r="DA140" s="77"/>
    </row>
    <row r="141" spans="1:105" ht="12" customHeight="1" x14ac:dyDescent="0.25">
      <c r="A141" s="56" t="s">
        <v>95</v>
      </c>
      <c r="B141" s="275">
        <f>IF(B$10=0,0,B$10/ISI_fec!B$10)</f>
        <v>0</v>
      </c>
      <c r="C141" s="275">
        <f>IF(C$10=0,0,C$10/ISI_fec!C$10)</f>
        <v>0</v>
      </c>
      <c r="D141" s="275">
        <f>IF(D$10=0,0,D$10/ISI_fec!D$10)</f>
        <v>0</v>
      </c>
      <c r="E141" s="275">
        <f>IF(E$10=0,0,E$10/ISI_fec!E$10)</f>
        <v>0</v>
      </c>
      <c r="F141" s="275">
        <f>IF(F$10=0,0,F$10/ISI_fec!F$10)</f>
        <v>0</v>
      </c>
      <c r="G141" s="275">
        <f>IF(G$10=0,0,G$10/ISI_fec!G$10)</f>
        <v>0</v>
      </c>
      <c r="H141" s="275">
        <f>IF(H$10=0,0,H$10/ISI_fec!H$10)</f>
        <v>0</v>
      </c>
      <c r="I141" s="275">
        <f>IF(I$10=0,0,I$10/ISI_fec!I$10)</f>
        <v>0</v>
      </c>
      <c r="J141" s="275">
        <f>IF(J$10=0,0,J$10/ISI_fec!J$10)</f>
        <v>0</v>
      </c>
      <c r="K141" s="275">
        <f>IF(K$10=0,0,K$10/ISI_fec!K$10)</f>
        <v>0</v>
      </c>
      <c r="L141" s="275">
        <f>IF(L$10=0,0,L$10/ISI_fec!L$10)</f>
        <v>0</v>
      </c>
      <c r="M141" s="275">
        <f>IF(M$10=0,0,M$10/ISI_fec!M$10)</f>
        <v>0</v>
      </c>
      <c r="N141" s="275">
        <f>IF(N$10=0,0,N$10/ISI_fec!N$10)</f>
        <v>0</v>
      </c>
      <c r="O141" s="275">
        <f>IF(O$10=0,0,O$10/ISI_fec!O$10)</f>
        <v>0</v>
      </c>
      <c r="P141" s="275">
        <f>IF(P$10=0,0,P$10/ISI_fec!P$10)</f>
        <v>0</v>
      </c>
      <c r="Q141" s="275">
        <f>IF(Q$10=0,0,Q$10/ISI_fec!Q$10)</f>
        <v>0</v>
      </c>
      <c r="R141" s="275">
        <f>IF(R$10=0,0,R$10/ISI_fec!R$10)</f>
        <v>0</v>
      </c>
      <c r="S141" s="275">
        <f>IF(S$10=0,0,S$10/ISI_fec!S$10)</f>
        <v>0</v>
      </c>
      <c r="T141" s="275">
        <f>IF(T$10=0,0,T$10/ISI_fec!T$10)</f>
        <v>0</v>
      </c>
      <c r="U141" s="275">
        <f>IF(U$10=0,0,U$10/ISI_fec!U$10)</f>
        <v>0</v>
      </c>
      <c r="V141" s="275">
        <f>IF(V$10=0,0,V$10/ISI_fec!V$10)</f>
        <v>0</v>
      </c>
      <c r="W141" s="275">
        <f>IF(W$10=0,0,W$10/ISI_fec!W$10)</f>
        <v>0</v>
      </c>
      <c r="X141" s="275">
        <f>IF(X$10=0,0,X$10/ISI_fec!X$10)</f>
        <v>0</v>
      </c>
      <c r="Y141" s="275">
        <f>IF(Y$10=0,0,Y$10/ISI_fec!Y$10)</f>
        <v>0</v>
      </c>
      <c r="DA141" s="78"/>
    </row>
    <row r="142" spans="1:105" ht="12" customHeight="1" x14ac:dyDescent="0.25">
      <c r="A142" s="174" t="s">
        <v>165</v>
      </c>
      <c r="B142" s="276">
        <f>IF(B$16=0,0,B$16/ISI_fec!B$16)</f>
        <v>0</v>
      </c>
      <c r="C142" s="276">
        <f>IF(C$16=0,0,C$16/ISI_fec!C$16)</f>
        <v>0</v>
      </c>
      <c r="D142" s="276">
        <f>IF(D$16=0,0,D$16/ISI_fec!D$16)</f>
        <v>0</v>
      </c>
      <c r="E142" s="276">
        <f>IF(E$16=0,0,E$16/ISI_fec!E$16)</f>
        <v>0</v>
      </c>
      <c r="F142" s="276">
        <f>IF(F$16=0,0,F$16/ISI_fec!F$16)</f>
        <v>0</v>
      </c>
      <c r="G142" s="276">
        <f>IF(G$16=0,0,G$16/ISI_fec!G$16)</f>
        <v>0</v>
      </c>
      <c r="H142" s="276">
        <f>IF(H$16=0,0,H$16/ISI_fec!H$16)</f>
        <v>0</v>
      </c>
      <c r="I142" s="276">
        <f>IF(I$16=0,0,I$16/ISI_fec!I$16)</f>
        <v>0</v>
      </c>
      <c r="J142" s="276">
        <f>IF(J$16=0,0,J$16/ISI_fec!J$16)</f>
        <v>0</v>
      </c>
      <c r="K142" s="276">
        <f>IF(K$16=0,0,K$16/ISI_fec!K$16)</f>
        <v>0</v>
      </c>
      <c r="L142" s="276">
        <f>IF(L$16=0,0,L$16/ISI_fec!L$16)</f>
        <v>0</v>
      </c>
      <c r="M142" s="276">
        <f>IF(M$16=0,0,M$16/ISI_fec!M$16)</f>
        <v>0</v>
      </c>
      <c r="N142" s="276">
        <f>IF(N$16=0,0,N$16/ISI_fec!N$16)</f>
        <v>0</v>
      </c>
      <c r="O142" s="276">
        <f>IF(O$16=0,0,O$16/ISI_fec!O$16)</f>
        <v>0</v>
      </c>
      <c r="P142" s="276">
        <f>IF(P$16=0,0,P$16/ISI_fec!P$16)</f>
        <v>0</v>
      </c>
      <c r="Q142" s="276">
        <f>IF(Q$16=0,0,Q$16/ISI_fec!Q$16)</f>
        <v>0</v>
      </c>
      <c r="R142" s="276">
        <f>IF(R$16=0,0,R$16/ISI_fec!R$16)</f>
        <v>0</v>
      </c>
      <c r="S142" s="276">
        <f>IF(S$16=0,0,S$16/ISI_fec!S$16)</f>
        <v>0</v>
      </c>
      <c r="T142" s="276">
        <f>IF(T$16=0,0,T$16/ISI_fec!T$16)</f>
        <v>0</v>
      </c>
      <c r="U142" s="276">
        <f>IF(U$16=0,0,U$16/ISI_fec!U$16)</f>
        <v>0</v>
      </c>
      <c r="V142" s="276">
        <f>IF(V$16=0,0,V$16/ISI_fec!V$16)</f>
        <v>0</v>
      </c>
      <c r="W142" s="276">
        <f>IF(W$16=0,0,W$16/ISI_fec!W$16)</f>
        <v>0</v>
      </c>
      <c r="X142" s="276">
        <f>IF(X$16=0,0,X$16/ISI_fec!X$16)</f>
        <v>0</v>
      </c>
      <c r="Y142" s="276">
        <f>IF(Y$16=0,0,Y$16/ISI_fec!Y$16)</f>
        <v>0</v>
      </c>
      <c r="DA142" s="79"/>
    </row>
    <row r="143" spans="1:105" ht="12" customHeight="1" x14ac:dyDescent="0.25">
      <c r="A143" s="174" t="s">
        <v>172</v>
      </c>
      <c r="B143" s="276">
        <f>IF(B$22=0,0,B$22/ISI_fec!B$22)</f>
        <v>0</v>
      </c>
      <c r="C143" s="276">
        <f>IF(C$22=0,0,C$22/ISI_fec!C$22)</f>
        <v>0</v>
      </c>
      <c r="D143" s="276">
        <f>IF(D$22=0,0,D$22/ISI_fec!D$22)</f>
        <v>0</v>
      </c>
      <c r="E143" s="276">
        <f>IF(E$22=0,0,E$22/ISI_fec!E$22)</f>
        <v>0</v>
      </c>
      <c r="F143" s="276">
        <f>IF(F$22=0,0,F$22/ISI_fec!F$22)</f>
        <v>0</v>
      </c>
      <c r="G143" s="276">
        <f>IF(G$22=0,0,G$22/ISI_fec!G$22)</f>
        <v>0</v>
      </c>
      <c r="H143" s="276">
        <f>IF(H$22=0,0,H$22/ISI_fec!H$22)</f>
        <v>0</v>
      </c>
      <c r="I143" s="276">
        <f>IF(I$22=0,0,I$22/ISI_fec!I$22)</f>
        <v>0</v>
      </c>
      <c r="J143" s="276">
        <f>IF(J$22=0,0,J$22/ISI_fec!J$22)</f>
        <v>0</v>
      </c>
      <c r="K143" s="276">
        <f>IF(K$22=0,0,K$22/ISI_fec!K$22)</f>
        <v>0</v>
      </c>
      <c r="L143" s="276">
        <f>IF(L$22=0,0,L$22/ISI_fec!L$22)</f>
        <v>0</v>
      </c>
      <c r="M143" s="276">
        <f>IF(M$22=0,0,M$22/ISI_fec!M$22)</f>
        <v>0</v>
      </c>
      <c r="N143" s="276">
        <f>IF(N$22=0,0,N$22/ISI_fec!N$22)</f>
        <v>0</v>
      </c>
      <c r="O143" s="276">
        <f>IF(O$22=0,0,O$22/ISI_fec!O$22)</f>
        <v>0</v>
      </c>
      <c r="P143" s="276">
        <f>IF(P$22=0,0,P$22/ISI_fec!P$22)</f>
        <v>0</v>
      </c>
      <c r="Q143" s="276">
        <f>IF(Q$22=0,0,Q$22/ISI_fec!Q$22)</f>
        <v>0</v>
      </c>
      <c r="R143" s="276">
        <f>IF(R$22=0,0,R$22/ISI_fec!R$22)</f>
        <v>0</v>
      </c>
      <c r="S143" s="276">
        <f>IF(S$22=0,0,S$22/ISI_fec!S$22)</f>
        <v>0</v>
      </c>
      <c r="T143" s="276">
        <f>IF(T$22=0,0,T$22/ISI_fec!T$22)</f>
        <v>0</v>
      </c>
      <c r="U143" s="276">
        <f>IF(U$22=0,0,U$22/ISI_fec!U$22)</f>
        <v>0</v>
      </c>
      <c r="V143" s="276">
        <f>IF(V$22=0,0,V$22/ISI_fec!V$22)</f>
        <v>0</v>
      </c>
      <c r="W143" s="276">
        <f>IF(W$22=0,0,W$22/ISI_fec!W$22)</f>
        <v>0</v>
      </c>
      <c r="X143" s="276">
        <f>IF(X$22=0,0,X$22/ISI_fec!X$22)</f>
        <v>0</v>
      </c>
      <c r="Y143" s="276">
        <f>IF(Y$22=0,0,Y$22/ISI_fec!Y$22)</f>
        <v>0</v>
      </c>
      <c r="DA143" s="79"/>
    </row>
    <row r="144" spans="1:105" ht="12" customHeight="1" x14ac:dyDescent="0.25">
      <c r="A144" s="174" t="s">
        <v>179</v>
      </c>
      <c r="B144" s="276">
        <f>IF(B$28=0,0,B$28/ISI_fec!B$28)</f>
        <v>0</v>
      </c>
      <c r="C144" s="276">
        <f>IF(C$28=0,0,C$28/ISI_fec!C$28)</f>
        <v>0</v>
      </c>
      <c r="D144" s="276">
        <f>IF(D$28=0,0,D$28/ISI_fec!D$28)</f>
        <v>0</v>
      </c>
      <c r="E144" s="276">
        <f>IF(E$28=0,0,E$28/ISI_fec!E$28)</f>
        <v>0</v>
      </c>
      <c r="F144" s="276">
        <f>IF(F$28=0,0,F$28/ISI_fec!F$28)</f>
        <v>0</v>
      </c>
      <c r="G144" s="276">
        <f>IF(G$28=0,0,G$28/ISI_fec!G$28)</f>
        <v>0</v>
      </c>
      <c r="H144" s="276">
        <f>IF(H$28=0,0,H$28/ISI_fec!H$28)</f>
        <v>0</v>
      </c>
      <c r="I144" s="276">
        <f>IF(I$28=0,0,I$28/ISI_fec!I$28)</f>
        <v>0</v>
      </c>
      <c r="J144" s="276">
        <f>IF(J$28=0,0,J$28/ISI_fec!J$28)</f>
        <v>0</v>
      </c>
      <c r="K144" s="276">
        <f>IF(K$28=0,0,K$28/ISI_fec!K$28)</f>
        <v>0</v>
      </c>
      <c r="L144" s="276">
        <f>IF(L$28=0,0,L$28/ISI_fec!L$28)</f>
        <v>0</v>
      </c>
      <c r="M144" s="276">
        <f>IF(M$28=0,0,M$28/ISI_fec!M$28)</f>
        <v>0</v>
      </c>
      <c r="N144" s="276">
        <f>IF(N$28=0,0,N$28/ISI_fec!N$28)</f>
        <v>0</v>
      </c>
      <c r="O144" s="276">
        <f>IF(O$28=0,0,O$28/ISI_fec!O$28)</f>
        <v>0</v>
      </c>
      <c r="P144" s="276">
        <f>IF(P$28=0,0,P$28/ISI_fec!P$28)</f>
        <v>0</v>
      </c>
      <c r="Q144" s="276">
        <f>IF(Q$28=0,0,Q$28/ISI_fec!Q$28)</f>
        <v>0</v>
      </c>
      <c r="R144" s="276">
        <f>IF(R$28=0,0,R$28/ISI_fec!R$28)</f>
        <v>0</v>
      </c>
      <c r="S144" s="276">
        <f>IF(S$28=0,0,S$28/ISI_fec!S$28)</f>
        <v>0</v>
      </c>
      <c r="T144" s="276">
        <f>IF(T$28=0,0,T$28/ISI_fec!T$28)</f>
        <v>0</v>
      </c>
      <c r="U144" s="276">
        <f>IF(U$28=0,0,U$28/ISI_fec!U$28)</f>
        <v>0</v>
      </c>
      <c r="V144" s="276">
        <f>IF(V$28=0,0,V$28/ISI_fec!V$28)</f>
        <v>0</v>
      </c>
      <c r="W144" s="276">
        <f>IF(W$28=0,0,W$28/ISI_fec!W$28)</f>
        <v>0</v>
      </c>
      <c r="X144" s="276">
        <f>IF(X$28=0,0,X$28/ISI_fec!X$28)</f>
        <v>0</v>
      </c>
      <c r="Y144" s="276">
        <f>IF(Y$28=0,0,Y$28/ISI_fec!Y$28)</f>
        <v>0</v>
      </c>
      <c r="DA144" s="79"/>
    </row>
    <row r="145" spans="1:105" ht="12" customHeight="1" x14ac:dyDescent="0.25">
      <c r="A145" s="41" t="s">
        <v>189</v>
      </c>
      <c r="B145" s="277">
        <f>IF(B$35=0,0,B$35/ISI_fec!B$35)</f>
        <v>0</v>
      </c>
      <c r="C145" s="277">
        <f>IF(C$35=0,0,C$35/ISI_fec!C$35)</f>
        <v>0</v>
      </c>
      <c r="D145" s="277">
        <f>IF(D$35=0,0,D$35/ISI_fec!D$35)</f>
        <v>0</v>
      </c>
      <c r="E145" s="277">
        <f>IF(E$35=0,0,E$35/ISI_fec!E$35)</f>
        <v>0</v>
      </c>
      <c r="F145" s="277">
        <f>IF(F$35=0,0,F$35/ISI_fec!F$35)</f>
        <v>0</v>
      </c>
      <c r="G145" s="277">
        <f>IF(G$35=0,0,G$35/ISI_fec!G$35)</f>
        <v>0</v>
      </c>
      <c r="H145" s="277">
        <f>IF(H$35=0,0,H$35/ISI_fec!H$35)</f>
        <v>0</v>
      </c>
      <c r="I145" s="277">
        <f>IF(I$35=0,0,I$35/ISI_fec!I$35)</f>
        <v>0</v>
      </c>
      <c r="J145" s="277">
        <f>IF(J$35=0,0,J$35/ISI_fec!J$35)</f>
        <v>0</v>
      </c>
      <c r="K145" s="277">
        <f>IF(K$35=0,0,K$35/ISI_fec!K$35)</f>
        <v>0</v>
      </c>
      <c r="L145" s="277">
        <f>IF(L$35=0,0,L$35/ISI_fec!L$35)</f>
        <v>0</v>
      </c>
      <c r="M145" s="277">
        <f>IF(M$35=0,0,M$35/ISI_fec!M$35)</f>
        <v>0</v>
      </c>
      <c r="N145" s="277">
        <f>IF(N$35=0,0,N$35/ISI_fec!N$35)</f>
        <v>0</v>
      </c>
      <c r="O145" s="277">
        <f>IF(O$35=0,0,O$35/ISI_fec!O$35)</f>
        <v>0</v>
      </c>
      <c r="P145" s="277">
        <f>IF(P$35=0,0,P$35/ISI_fec!P$35)</f>
        <v>0</v>
      </c>
      <c r="Q145" s="277">
        <f>IF(Q$35=0,0,Q$35/ISI_fec!Q$35)</f>
        <v>0</v>
      </c>
      <c r="R145" s="277">
        <f>IF(R$35=0,0,R$35/ISI_fec!R$35)</f>
        <v>0</v>
      </c>
      <c r="S145" s="277">
        <f>IF(S$35=0,0,S$35/ISI_fec!S$35)</f>
        <v>0</v>
      </c>
      <c r="T145" s="277">
        <f>IF(T$35=0,0,T$35/ISI_fec!T$35)</f>
        <v>0</v>
      </c>
      <c r="U145" s="277">
        <f>IF(U$35=0,0,U$35/ISI_fec!U$35)</f>
        <v>0</v>
      </c>
      <c r="V145" s="277">
        <f>IF(V$35=0,0,V$35/ISI_fec!V$35)</f>
        <v>0</v>
      </c>
      <c r="W145" s="277">
        <f>IF(W$35=0,0,W$35/ISI_fec!W$35)</f>
        <v>0</v>
      </c>
      <c r="X145" s="277">
        <f>IF(X$35=0,0,X$35/ISI_fec!X$35)</f>
        <v>0</v>
      </c>
      <c r="Y145" s="277">
        <f>IF(Y$35=0,0,Y$35/ISI_fec!Y$35)</f>
        <v>0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44</v>
      </c>
      <c r="B147" s="272">
        <f>IF(B$54=0,0,B$54/ISI_fec!B$54)</f>
        <v>0.46346270838805775</v>
      </c>
      <c r="C147" s="272">
        <f>IF(C$54=0,0,C$54/ISI_fec!C$54)</f>
        <v>0.45239402720240718</v>
      </c>
      <c r="D147" s="272">
        <f>IF(D$54=0,0,D$54/ISI_fec!D$54)</f>
        <v>0</v>
      </c>
      <c r="E147" s="272">
        <f>IF(E$54=0,0,E$54/ISI_fec!E$54)</f>
        <v>0</v>
      </c>
      <c r="F147" s="272">
        <f>IF(F$54=0,0,F$54/ISI_fec!F$54)</f>
        <v>0</v>
      </c>
      <c r="G147" s="272">
        <f>IF(G$54=0,0,G$54/ISI_fec!G$54)</f>
        <v>0</v>
      </c>
      <c r="H147" s="272">
        <f>IF(H$54=0,0,H$54/ISI_fec!H$54)</f>
        <v>0</v>
      </c>
      <c r="I147" s="272">
        <f>IF(I$54=0,0,I$54/ISI_fec!I$54)</f>
        <v>0</v>
      </c>
      <c r="J147" s="272">
        <f>IF(J$54=0,0,J$54/ISI_fec!J$54)</f>
        <v>0</v>
      </c>
      <c r="K147" s="272">
        <f>IF(K$54=0,0,K$54/ISI_fec!K$54)</f>
        <v>0</v>
      </c>
      <c r="L147" s="272">
        <f>IF(L$54=0,0,L$54/ISI_fec!L$54)</f>
        <v>0</v>
      </c>
      <c r="M147" s="272">
        <f>IF(M$54=0,0,M$54/ISI_fec!M$54)</f>
        <v>0</v>
      </c>
      <c r="N147" s="272">
        <f>IF(N$54=0,0,N$54/ISI_fec!N$54)</f>
        <v>0</v>
      </c>
      <c r="O147" s="272">
        <f>IF(O$54=0,0,O$54/ISI_fec!O$54)</f>
        <v>0</v>
      </c>
      <c r="P147" s="272">
        <f>IF(P$54=0,0,P$54/ISI_fec!P$54)</f>
        <v>0</v>
      </c>
      <c r="Q147" s="272">
        <f>IF(Q$54=0,0,Q$54/ISI_fec!Q$54)</f>
        <v>0</v>
      </c>
      <c r="R147" s="272">
        <f>IF(R$54=0,0,R$54/ISI_fec!R$54)</f>
        <v>0</v>
      </c>
      <c r="S147" s="272">
        <f>IF(S$54=0,0,S$54/ISI_fec!S$54)</f>
        <v>0</v>
      </c>
      <c r="T147" s="272">
        <f>IF(T$54=0,0,T$54/ISI_fec!T$54)</f>
        <v>0</v>
      </c>
      <c r="U147" s="272">
        <f>IF(U$54=0,0,U$54/ISI_fec!U$54)</f>
        <v>0</v>
      </c>
      <c r="V147" s="272">
        <f>IF(V$54=0,0,V$54/ISI_fec!V$54)</f>
        <v>0</v>
      </c>
      <c r="W147" s="272">
        <f>IF(W$54=0,0,W$54/ISI_fec!W$54)</f>
        <v>0</v>
      </c>
      <c r="X147" s="272">
        <f>IF(X$54=0,0,X$54/ISI_fec!X$54)</f>
        <v>0</v>
      </c>
      <c r="Y147" s="272">
        <f>IF(Y$54=0,0,Y$54/ISI_fec!Y$54)</f>
        <v>0</v>
      </c>
      <c r="DA147" s="111"/>
    </row>
    <row r="148" spans="1:105" ht="12" customHeight="1" x14ac:dyDescent="0.25">
      <c r="A148" s="55" t="s">
        <v>91</v>
      </c>
      <c r="B148" s="273">
        <f>IF(B$55=0,0,B$55/ISI_fec!B$55)</f>
        <v>0.37387196774967668</v>
      </c>
      <c r="C148" s="273">
        <f>IF(C$55=0,0,C$55/ISI_fec!C$55)</f>
        <v>0.37387196774967663</v>
      </c>
      <c r="D148" s="273">
        <f>IF(D$55=0,0,D$55/ISI_fec!D$55)</f>
        <v>0</v>
      </c>
      <c r="E148" s="273">
        <f>IF(E$55=0,0,E$55/ISI_fec!E$55)</f>
        <v>0</v>
      </c>
      <c r="F148" s="273">
        <f>IF(F$55=0,0,F$55/ISI_fec!F$55)</f>
        <v>0</v>
      </c>
      <c r="G148" s="273">
        <f>IF(G$55=0,0,G$55/ISI_fec!G$55)</f>
        <v>0</v>
      </c>
      <c r="H148" s="273">
        <f>IF(H$55=0,0,H$55/ISI_fec!H$55)</f>
        <v>0</v>
      </c>
      <c r="I148" s="273">
        <f>IF(I$55=0,0,I$55/ISI_fec!I$55)</f>
        <v>0</v>
      </c>
      <c r="J148" s="273">
        <f>IF(J$55=0,0,J$55/ISI_fec!J$55)</f>
        <v>0</v>
      </c>
      <c r="K148" s="273">
        <f>IF(K$55=0,0,K$55/ISI_fec!K$55)</f>
        <v>0</v>
      </c>
      <c r="L148" s="273">
        <f>IF(L$55=0,0,L$55/ISI_fec!L$55)</f>
        <v>0</v>
      </c>
      <c r="M148" s="273">
        <f>IF(M$55=0,0,M$55/ISI_fec!M$55)</f>
        <v>0</v>
      </c>
      <c r="N148" s="273">
        <f>IF(N$55=0,0,N$55/ISI_fec!N$55)</f>
        <v>0</v>
      </c>
      <c r="O148" s="273">
        <f>IF(O$55=0,0,O$55/ISI_fec!O$55)</f>
        <v>0</v>
      </c>
      <c r="P148" s="273">
        <f>IF(P$55=0,0,P$55/ISI_fec!P$55)</f>
        <v>0</v>
      </c>
      <c r="Q148" s="273">
        <f>IF(Q$55=0,0,Q$55/ISI_fec!Q$55)</f>
        <v>0</v>
      </c>
      <c r="R148" s="273">
        <f>IF(R$55=0,0,R$55/ISI_fec!R$55)</f>
        <v>0</v>
      </c>
      <c r="S148" s="273">
        <f>IF(S$55=0,0,S$55/ISI_fec!S$55)</f>
        <v>0</v>
      </c>
      <c r="T148" s="273">
        <f>IF(T$55=0,0,T$55/ISI_fec!T$55)</f>
        <v>0</v>
      </c>
      <c r="U148" s="273">
        <f>IF(U$55=0,0,U$55/ISI_fec!U$55)</f>
        <v>0</v>
      </c>
      <c r="V148" s="273">
        <f>IF(V$55=0,0,V$55/ISI_fec!V$55)</f>
        <v>0</v>
      </c>
      <c r="W148" s="273">
        <f>IF(W$55=0,0,W$55/ISI_fec!W$55)</f>
        <v>0</v>
      </c>
      <c r="X148" s="273">
        <f>IF(X$55=0,0,X$55/ISI_fec!X$55)</f>
        <v>0</v>
      </c>
      <c r="Y148" s="273">
        <f>IF(Y$55=0,0,Y$55/ISI_fec!Y$55)</f>
        <v>0</v>
      </c>
      <c r="DA148" s="76"/>
    </row>
    <row r="149" spans="1:105" ht="12" customHeight="1" x14ac:dyDescent="0.25">
      <c r="A149" s="173" t="s">
        <v>92</v>
      </c>
      <c r="B149" s="274">
        <f>IF(B$56=0,0,B$56/ISI_fec!B$56)</f>
        <v>9.7021142811955063E-2</v>
      </c>
      <c r="C149" s="274">
        <f>IF(C$56=0,0,C$56/ISI_fec!C$56)</f>
        <v>9.7021142811955063E-2</v>
      </c>
      <c r="D149" s="274">
        <f>IF(D$56=0,0,D$56/ISI_fec!D$56)</f>
        <v>0</v>
      </c>
      <c r="E149" s="274">
        <f>IF(E$56=0,0,E$56/ISI_fec!E$56)</f>
        <v>0</v>
      </c>
      <c r="F149" s="274">
        <f>IF(F$56=0,0,F$56/ISI_fec!F$56)</f>
        <v>0</v>
      </c>
      <c r="G149" s="274">
        <f>IF(G$56=0,0,G$56/ISI_fec!G$56)</f>
        <v>0</v>
      </c>
      <c r="H149" s="274">
        <f>IF(H$56=0,0,H$56/ISI_fec!H$56)</f>
        <v>0</v>
      </c>
      <c r="I149" s="274">
        <f>IF(I$56=0,0,I$56/ISI_fec!I$56)</f>
        <v>0</v>
      </c>
      <c r="J149" s="274">
        <f>IF(J$56=0,0,J$56/ISI_fec!J$56)</f>
        <v>0</v>
      </c>
      <c r="K149" s="274">
        <f>IF(K$56=0,0,K$56/ISI_fec!K$56)</f>
        <v>0</v>
      </c>
      <c r="L149" s="274">
        <f>IF(L$56=0,0,L$56/ISI_fec!L$56)</f>
        <v>0</v>
      </c>
      <c r="M149" s="274">
        <f>IF(M$56=0,0,M$56/ISI_fec!M$56)</f>
        <v>0</v>
      </c>
      <c r="N149" s="274">
        <f>IF(N$56=0,0,N$56/ISI_fec!N$56)</f>
        <v>0</v>
      </c>
      <c r="O149" s="274">
        <f>IF(O$56=0,0,O$56/ISI_fec!O$56)</f>
        <v>0</v>
      </c>
      <c r="P149" s="274">
        <f>IF(P$56=0,0,P$56/ISI_fec!P$56)</f>
        <v>0</v>
      </c>
      <c r="Q149" s="274">
        <f>IF(Q$56=0,0,Q$56/ISI_fec!Q$56)</f>
        <v>0</v>
      </c>
      <c r="R149" s="274">
        <f>IF(R$56=0,0,R$56/ISI_fec!R$56)</f>
        <v>0</v>
      </c>
      <c r="S149" s="274">
        <f>IF(S$56=0,0,S$56/ISI_fec!S$56)</f>
        <v>0</v>
      </c>
      <c r="T149" s="274">
        <f>IF(T$56=0,0,T$56/ISI_fec!T$56)</f>
        <v>0</v>
      </c>
      <c r="U149" s="274">
        <f>IF(U$56=0,0,U$56/ISI_fec!U$56)</f>
        <v>0</v>
      </c>
      <c r="V149" s="274">
        <f>IF(V$56=0,0,V$56/ISI_fec!V$56)</f>
        <v>0</v>
      </c>
      <c r="W149" s="274">
        <f>IF(W$56=0,0,W$56/ISI_fec!W$56)</f>
        <v>0</v>
      </c>
      <c r="X149" s="274">
        <f>IF(X$56=0,0,X$56/ISI_fec!X$56)</f>
        <v>0</v>
      </c>
      <c r="Y149" s="274">
        <f>IF(Y$56=0,0,Y$56/ISI_fec!Y$56)</f>
        <v>0</v>
      </c>
      <c r="DA149" s="77"/>
    </row>
    <row r="150" spans="1:105" ht="12" customHeight="1" x14ac:dyDescent="0.25">
      <c r="A150" s="173" t="s">
        <v>93</v>
      </c>
      <c r="B150" s="274">
        <f>IF(B$57=0,0,B$57/ISI_fec!B$57)</f>
        <v>0.53685909108665564</v>
      </c>
      <c r="C150" s="274">
        <f>IF(C$57=0,0,C$57/ISI_fec!C$57)</f>
        <v>0.53685909108665564</v>
      </c>
      <c r="D150" s="274">
        <f>IF(D$57=0,0,D$57/ISI_fec!D$57)</f>
        <v>0</v>
      </c>
      <c r="E150" s="274">
        <f>IF(E$57=0,0,E$57/ISI_fec!E$57)</f>
        <v>0</v>
      </c>
      <c r="F150" s="274">
        <f>IF(F$57=0,0,F$57/ISI_fec!F$57)</f>
        <v>0</v>
      </c>
      <c r="G150" s="274">
        <f>IF(G$57=0,0,G$57/ISI_fec!G$57)</f>
        <v>0</v>
      </c>
      <c r="H150" s="274">
        <f>IF(H$57=0,0,H$57/ISI_fec!H$57)</f>
        <v>0</v>
      </c>
      <c r="I150" s="274">
        <f>IF(I$57=0,0,I$57/ISI_fec!I$57)</f>
        <v>0</v>
      </c>
      <c r="J150" s="274">
        <f>IF(J$57=0,0,J$57/ISI_fec!J$57)</f>
        <v>0</v>
      </c>
      <c r="K150" s="274">
        <f>IF(K$57=0,0,K$57/ISI_fec!K$57)</f>
        <v>0</v>
      </c>
      <c r="L150" s="274">
        <f>IF(L$57=0,0,L$57/ISI_fec!L$57)</f>
        <v>0</v>
      </c>
      <c r="M150" s="274">
        <f>IF(M$57=0,0,M$57/ISI_fec!M$57)</f>
        <v>0</v>
      </c>
      <c r="N150" s="274">
        <f>IF(N$57=0,0,N$57/ISI_fec!N$57)</f>
        <v>0</v>
      </c>
      <c r="O150" s="274">
        <f>IF(O$57=0,0,O$57/ISI_fec!O$57)</f>
        <v>0</v>
      </c>
      <c r="P150" s="274">
        <f>IF(P$57=0,0,P$57/ISI_fec!P$57)</f>
        <v>0</v>
      </c>
      <c r="Q150" s="274">
        <f>IF(Q$57=0,0,Q$57/ISI_fec!Q$57)</f>
        <v>0</v>
      </c>
      <c r="R150" s="274">
        <f>IF(R$57=0,0,R$57/ISI_fec!R$57)</f>
        <v>0</v>
      </c>
      <c r="S150" s="274">
        <f>IF(S$57=0,0,S$57/ISI_fec!S$57)</f>
        <v>0</v>
      </c>
      <c r="T150" s="274">
        <f>IF(T$57=0,0,T$57/ISI_fec!T$57)</f>
        <v>0</v>
      </c>
      <c r="U150" s="274">
        <f>IF(U$57=0,0,U$57/ISI_fec!U$57)</f>
        <v>0</v>
      </c>
      <c r="V150" s="274">
        <f>IF(V$57=0,0,V$57/ISI_fec!V$57)</f>
        <v>0</v>
      </c>
      <c r="W150" s="274">
        <f>IF(W$57=0,0,W$57/ISI_fec!W$57)</f>
        <v>0</v>
      </c>
      <c r="X150" s="274">
        <f>IF(X$57=0,0,X$57/ISI_fec!X$57)</f>
        <v>0</v>
      </c>
      <c r="Y150" s="274">
        <f>IF(Y$57=0,0,Y$57/ISI_fec!Y$57)</f>
        <v>0</v>
      </c>
      <c r="DA150" s="77"/>
    </row>
    <row r="151" spans="1:105" ht="12" customHeight="1" x14ac:dyDescent="0.25">
      <c r="A151" s="173" t="s">
        <v>94</v>
      </c>
      <c r="B151" s="274">
        <f>IF(B$58=0,0,B$58/ISI_fec!B$58)</f>
        <v>0.37025667418929964</v>
      </c>
      <c r="C151" s="274">
        <f>IF(C$58=0,0,C$58/ISI_fec!C$58)</f>
        <v>0.37025667418929947</v>
      </c>
      <c r="D151" s="274">
        <f>IF(D$58=0,0,D$58/ISI_fec!D$58)</f>
        <v>0</v>
      </c>
      <c r="E151" s="274">
        <f>IF(E$58=0,0,E$58/ISI_fec!E$58)</f>
        <v>0</v>
      </c>
      <c r="F151" s="274">
        <f>IF(F$58=0,0,F$58/ISI_fec!F$58)</f>
        <v>0</v>
      </c>
      <c r="G151" s="274">
        <f>IF(G$58=0,0,G$58/ISI_fec!G$58)</f>
        <v>0</v>
      </c>
      <c r="H151" s="274">
        <f>IF(H$58=0,0,H$58/ISI_fec!H$58)</f>
        <v>0</v>
      </c>
      <c r="I151" s="274">
        <f>IF(I$58=0,0,I$58/ISI_fec!I$58)</f>
        <v>0</v>
      </c>
      <c r="J151" s="274">
        <f>IF(J$58=0,0,J$58/ISI_fec!J$58)</f>
        <v>0</v>
      </c>
      <c r="K151" s="274">
        <f>IF(K$58=0,0,K$58/ISI_fec!K$58)</f>
        <v>0</v>
      </c>
      <c r="L151" s="274">
        <f>IF(L$58=0,0,L$58/ISI_fec!L$58)</f>
        <v>0</v>
      </c>
      <c r="M151" s="274">
        <f>IF(M$58=0,0,M$58/ISI_fec!M$58)</f>
        <v>0</v>
      </c>
      <c r="N151" s="274">
        <f>IF(N$58=0,0,N$58/ISI_fec!N$58)</f>
        <v>0</v>
      </c>
      <c r="O151" s="274">
        <f>IF(O$58=0,0,O$58/ISI_fec!O$58)</f>
        <v>0</v>
      </c>
      <c r="P151" s="274">
        <f>IF(P$58=0,0,P$58/ISI_fec!P$58)</f>
        <v>0</v>
      </c>
      <c r="Q151" s="274">
        <f>IF(Q$58=0,0,Q$58/ISI_fec!Q$58)</f>
        <v>0</v>
      </c>
      <c r="R151" s="274">
        <f>IF(R$58=0,0,R$58/ISI_fec!R$58)</f>
        <v>0</v>
      </c>
      <c r="S151" s="274">
        <f>IF(S$58=0,0,S$58/ISI_fec!S$58)</f>
        <v>0</v>
      </c>
      <c r="T151" s="274">
        <f>IF(T$58=0,0,T$58/ISI_fec!T$58)</f>
        <v>0</v>
      </c>
      <c r="U151" s="274">
        <f>IF(U$58=0,0,U$58/ISI_fec!U$58)</f>
        <v>0</v>
      </c>
      <c r="V151" s="274">
        <f>IF(V$58=0,0,V$58/ISI_fec!V$58)</f>
        <v>0</v>
      </c>
      <c r="W151" s="274">
        <f>IF(W$58=0,0,W$58/ISI_fec!W$58)</f>
        <v>0</v>
      </c>
      <c r="X151" s="274">
        <f>IF(X$58=0,0,X$58/ISI_fec!X$58)</f>
        <v>0</v>
      </c>
      <c r="Y151" s="274">
        <f>IF(Y$58=0,0,Y$58/ISI_fec!Y$58)</f>
        <v>0</v>
      </c>
      <c r="DA151" s="77"/>
    </row>
    <row r="152" spans="1:105" ht="12" customHeight="1" x14ac:dyDescent="0.25">
      <c r="A152" s="56" t="s">
        <v>95</v>
      </c>
      <c r="B152" s="275">
        <f>IF(B$59=0,0,B$59/ISI_fec!B$59)</f>
        <v>0.60529091569382265</v>
      </c>
      <c r="C152" s="275">
        <f>IF(C$59=0,0,C$59/ISI_fec!C$59)</f>
        <v>0.59376478251788423</v>
      </c>
      <c r="D152" s="275">
        <f>IF(D$59=0,0,D$59/ISI_fec!D$59)</f>
        <v>0</v>
      </c>
      <c r="E152" s="275">
        <f>IF(E$59=0,0,E$59/ISI_fec!E$59)</f>
        <v>0</v>
      </c>
      <c r="F152" s="275">
        <f>IF(F$59=0,0,F$59/ISI_fec!F$59)</f>
        <v>0</v>
      </c>
      <c r="G152" s="275">
        <f>IF(G$59=0,0,G$59/ISI_fec!G$59)</f>
        <v>0</v>
      </c>
      <c r="H152" s="275">
        <f>IF(H$59=0,0,H$59/ISI_fec!H$59)</f>
        <v>0</v>
      </c>
      <c r="I152" s="275">
        <f>IF(I$59=0,0,I$59/ISI_fec!I$59)</f>
        <v>0</v>
      </c>
      <c r="J152" s="275">
        <f>IF(J$59=0,0,J$59/ISI_fec!J$59)</f>
        <v>0</v>
      </c>
      <c r="K152" s="275">
        <f>IF(K$59=0,0,K$59/ISI_fec!K$59)</f>
        <v>0</v>
      </c>
      <c r="L152" s="275">
        <f>IF(L$59=0,0,L$59/ISI_fec!L$59)</f>
        <v>0</v>
      </c>
      <c r="M152" s="275">
        <f>IF(M$59=0,0,M$59/ISI_fec!M$59)</f>
        <v>0</v>
      </c>
      <c r="N152" s="275">
        <f>IF(N$59=0,0,N$59/ISI_fec!N$59)</f>
        <v>0</v>
      </c>
      <c r="O152" s="275">
        <f>IF(O$59=0,0,O$59/ISI_fec!O$59)</f>
        <v>0</v>
      </c>
      <c r="P152" s="275">
        <f>IF(P$59=0,0,P$59/ISI_fec!P$59)</f>
        <v>0</v>
      </c>
      <c r="Q152" s="275">
        <f>IF(Q$59=0,0,Q$59/ISI_fec!Q$59)</f>
        <v>0</v>
      </c>
      <c r="R152" s="275">
        <f>IF(R$59=0,0,R$59/ISI_fec!R$59)</f>
        <v>0</v>
      </c>
      <c r="S152" s="275">
        <f>IF(S$59=0,0,S$59/ISI_fec!S$59)</f>
        <v>0</v>
      </c>
      <c r="T152" s="275">
        <f>IF(T$59=0,0,T$59/ISI_fec!T$59)</f>
        <v>0</v>
      </c>
      <c r="U152" s="275">
        <f>IF(U$59=0,0,U$59/ISI_fec!U$59)</f>
        <v>0</v>
      </c>
      <c r="V152" s="275">
        <f>IF(V$59=0,0,V$59/ISI_fec!V$59)</f>
        <v>0</v>
      </c>
      <c r="W152" s="275">
        <f>IF(W$59=0,0,W$59/ISI_fec!W$59)</f>
        <v>0</v>
      </c>
      <c r="X152" s="275">
        <f>IF(X$59=0,0,X$59/ISI_fec!X$59)</f>
        <v>0</v>
      </c>
      <c r="Y152" s="275">
        <f>IF(Y$59=0,0,Y$59/ISI_fec!Y$59)</f>
        <v>0</v>
      </c>
      <c r="DA152" s="78"/>
    </row>
    <row r="153" spans="1:105" ht="12" customHeight="1" x14ac:dyDescent="0.25">
      <c r="A153" s="174" t="s">
        <v>220</v>
      </c>
      <c r="B153" s="276">
        <f>IF(B$65=0,0,B$65/ISI_fec!B$65)</f>
        <v>0.37985275074049452</v>
      </c>
      <c r="C153" s="276">
        <f>IF(C$65=0,0,C$65/ISI_fec!C$65)</f>
        <v>0.37985275074049468</v>
      </c>
      <c r="D153" s="276">
        <f>IF(D$65=0,0,D$65/ISI_fec!D$65)</f>
        <v>0</v>
      </c>
      <c r="E153" s="276">
        <f>IF(E$65=0,0,E$65/ISI_fec!E$65)</f>
        <v>0</v>
      </c>
      <c r="F153" s="276">
        <f>IF(F$65=0,0,F$65/ISI_fec!F$65)</f>
        <v>0</v>
      </c>
      <c r="G153" s="276">
        <f>IF(G$65=0,0,G$65/ISI_fec!G$65)</f>
        <v>0</v>
      </c>
      <c r="H153" s="276">
        <f>IF(H$65=0,0,H$65/ISI_fec!H$65)</f>
        <v>0</v>
      </c>
      <c r="I153" s="276">
        <f>IF(I$65=0,0,I$65/ISI_fec!I$65)</f>
        <v>0</v>
      </c>
      <c r="J153" s="276">
        <f>IF(J$65=0,0,J$65/ISI_fec!J$65)</f>
        <v>0</v>
      </c>
      <c r="K153" s="276">
        <f>IF(K$65=0,0,K$65/ISI_fec!K$65)</f>
        <v>0</v>
      </c>
      <c r="L153" s="276">
        <f>IF(L$65=0,0,L$65/ISI_fec!L$65)</f>
        <v>0</v>
      </c>
      <c r="M153" s="276">
        <f>IF(M$65=0,0,M$65/ISI_fec!M$65)</f>
        <v>0</v>
      </c>
      <c r="N153" s="276">
        <f>IF(N$65=0,0,N$65/ISI_fec!N$65)</f>
        <v>0</v>
      </c>
      <c r="O153" s="276">
        <f>IF(O$65=0,0,O$65/ISI_fec!O$65)</f>
        <v>0</v>
      </c>
      <c r="P153" s="276">
        <f>IF(P$65=0,0,P$65/ISI_fec!P$65)</f>
        <v>0</v>
      </c>
      <c r="Q153" s="276">
        <f>IF(Q$65=0,0,Q$65/ISI_fec!Q$65)</f>
        <v>0</v>
      </c>
      <c r="R153" s="276">
        <f>IF(R$65=0,0,R$65/ISI_fec!R$65)</f>
        <v>0</v>
      </c>
      <c r="S153" s="276">
        <f>IF(S$65=0,0,S$65/ISI_fec!S$65)</f>
        <v>0</v>
      </c>
      <c r="T153" s="276">
        <f>IF(T$65=0,0,T$65/ISI_fec!T$65)</f>
        <v>0</v>
      </c>
      <c r="U153" s="276">
        <f>IF(U$65=0,0,U$65/ISI_fec!U$65)</f>
        <v>0</v>
      </c>
      <c r="V153" s="276">
        <f>IF(V$65=0,0,V$65/ISI_fec!V$65)</f>
        <v>0</v>
      </c>
      <c r="W153" s="276">
        <f>IF(W$65=0,0,W$65/ISI_fec!W$65)</f>
        <v>0</v>
      </c>
      <c r="X153" s="276">
        <f>IF(X$65=0,0,X$65/ISI_fec!X$65)</f>
        <v>0</v>
      </c>
      <c r="Y153" s="276">
        <f>IF(Y$65=0,0,Y$65/ISI_fec!Y$65)</f>
        <v>0</v>
      </c>
      <c r="DA153" s="79"/>
    </row>
    <row r="154" spans="1:105" ht="12" customHeight="1" x14ac:dyDescent="0.25">
      <c r="A154" s="174" t="s">
        <v>226</v>
      </c>
      <c r="B154" s="276">
        <f>IF(B$71=0,0,B$71/ISI_fec!B$71)</f>
        <v>0.53619507281747925</v>
      </c>
      <c r="C154" s="276">
        <f>IF(C$71=0,0,C$71/ISI_fec!C$71)</f>
        <v>0.53619507281747913</v>
      </c>
      <c r="D154" s="276">
        <f>IF(D$71=0,0,D$71/ISI_fec!D$71)</f>
        <v>0</v>
      </c>
      <c r="E154" s="276">
        <f>IF(E$71=0,0,E$71/ISI_fec!E$71)</f>
        <v>0</v>
      </c>
      <c r="F154" s="276">
        <f>IF(F$71=0,0,F$71/ISI_fec!F$71)</f>
        <v>0</v>
      </c>
      <c r="G154" s="276">
        <f>IF(G$71=0,0,G$71/ISI_fec!G$71)</f>
        <v>0</v>
      </c>
      <c r="H154" s="276">
        <f>IF(H$71=0,0,H$71/ISI_fec!H$71)</f>
        <v>0</v>
      </c>
      <c r="I154" s="276">
        <f>IF(I$71=0,0,I$71/ISI_fec!I$71)</f>
        <v>0</v>
      </c>
      <c r="J154" s="276">
        <f>IF(J$71=0,0,J$71/ISI_fec!J$71)</f>
        <v>0</v>
      </c>
      <c r="K154" s="276">
        <f>IF(K$71=0,0,K$71/ISI_fec!K$71)</f>
        <v>0</v>
      </c>
      <c r="L154" s="276">
        <f>IF(L$71=0,0,L$71/ISI_fec!L$71)</f>
        <v>0</v>
      </c>
      <c r="M154" s="276">
        <f>IF(M$71=0,0,M$71/ISI_fec!M$71)</f>
        <v>0</v>
      </c>
      <c r="N154" s="276">
        <f>IF(N$71=0,0,N$71/ISI_fec!N$71)</f>
        <v>0</v>
      </c>
      <c r="O154" s="276">
        <f>IF(O$71=0,0,O$71/ISI_fec!O$71)</f>
        <v>0</v>
      </c>
      <c r="P154" s="276">
        <f>IF(P$71=0,0,P$71/ISI_fec!P$71)</f>
        <v>0</v>
      </c>
      <c r="Q154" s="276">
        <f>IF(Q$71=0,0,Q$71/ISI_fec!Q$71)</f>
        <v>0</v>
      </c>
      <c r="R154" s="276">
        <f>IF(R$71=0,0,R$71/ISI_fec!R$71)</f>
        <v>0</v>
      </c>
      <c r="S154" s="276">
        <f>IF(S$71=0,0,S$71/ISI_fec!S$71)</f>
        <v>0</v>
      </c>
      <c r="T154" s="276">
        <f>IF(T$71=0,0,T$71/ISI_fec!T$71)</f>
        <v>0</v>
      </c>
      <c r="U154" s="276">
        <f>IF(U$71=0,0,U$71/ISI_fec!U$71)</f>
        <v>0</v>
      </c>
      <c r="V154" s="276">
        <f>IF(V$71=0,0,V$71/ISI_fec!V$71)</f>
        <v>0</v>
      </c>
      <c r="W154" s="276">
        <f>IF(W$71=0,0,W$71/ISI_fec!W$71)</f>
        <v>0</v>
      </c>
      <c r="X154" s="276">
        <f>IF(X$71=0,0,X$71/ISI_fec!X$71)</f>
        <v>0</v>
      </c>
      <c r="Y154" s="276">
        <f>IF(Y$71=0,0,Y$71/ISI_fec!Y$71)</f>
        <v>0</v>
      </c>
      <c r="DA154" s="79"/>
    </row>
    <row r="155" spans="1:105" ht="12" customHeight="1" x14ac:dyDescent="0.25">
      <c r="A155" s="174" t="s">
        <v>179</v>
      </c>
      <c r="B155" s="276">
        <f>IF(B$72=0,0,B$72/ISI_fec!B$72)</f>
        <v>0.42760606791367428</v>
      </c>
      <c r="C155" s="276">
        <f>IF(C$72=0,0,C$72/ISI_fec!C$72)</f>
        <v>0.40982609225465461</v>
      </c>
      <c r="D155" s="276">
        <f>IF(D$72=0,0,D$72/ISI_fec!D$72)</f>
        <v>0</v>
      </c>
      <c r="E155" s="276">
        <f>IF(E$72=0,0,E$72/ISI_fec!E$72)</f>
        <v>0</v>
      </c>
      <c r="F155" s="276">
        <f>IF(F$72=0,0,F$72/ISI_fec!F$72)</f>
        <v>0</v>
      </c>
      <c r="G155" s="276">
        <f>IF(G$72=0,0,G$72/ISI_fec!G$72)</f>
        <v>0</v>
      </c>
      <c r="H155" s="276">
        <f>IF(H$72=0,0,H$72/ISI_fec!H$72)</f>
        <v>0</v>
      </c>
      <c r="I155" s="276">
        <f>IF(I$72=0,0,I$72/ISI_fec!I$72)</f>
        <v>0</v>
      </c>
      <c r="J155" s="276">
        <f>IF(J$72=0,0,J$72/ISI_fec!J$72)</f>
        <v>0</v>
      </c>
      <c r="K155" s="276">
        <f>IF(K$72=0,0,K$72/ISI_fec!K$72)</f>
        <v>0</v>
      </c>
      <c r="L155" s="276">
        <f>IF(L$72=0,0,L$72/ISI_fec!L$72)</f>
        <v>0</v>
      </c>
      <c r="M155" s="276">
        <f>IF(M$72=0,0,M$72/ISI_fec!M$72)</f>
        <v>0</v>
      </c>
      <c r="N155" s="276">
        <f>IF(N$72=0,0,N$72/ISI_fec!N$72)</f>
        <v>0</v>
      </c>
      <c r="O155" s="276">
        <f>IF(O$72=0,0,O$72/ISI_fec!O$72)</f>
        <v>0</v>
      </c>
      <c r="P155" s="276">
        <f>IF(P$72=0,0,P$72/ISI_fec!P$72)</f>
        <v>0</v>
      </c>
      <c r="Q155" s="276">
        <f>IF(Q$72=0,0,Q$72/ISI_fec!Q$72)</f>
        <v>0</v>
      </c>
      <c r="R155" s="276">
        <f>IF(R$72=0,0,R$72/ISI_fec!R$72)</f>
        <v>0</v>
      </c>
      <c r="S155" s="276">
        <f>IF(S$72=0,0,S$72/ISI_fec!S$72)</f>
        <v>0</v>
      </c>
      <c r="T155" s="276">
        <f>IF(T$72=0,0,T$72/ISI_fec!T$72)</f>
        <v>0</v>
      </c>
      <c r="U155" s="276">
        <f>IF(U$72=0,0,U$72/ISI_fec!U$72)</f>
        <v>0</v>
      </c>
      <c r="V155" s="276">
        <f>IF(V$72=0,0,V$72/ISI_fec!V$72)</f>
        <v>0</v>
      </c>
      <c r="W155" s="276">
        <f>IF(W$72=0,0,W$72/ISI_fec!W$72)</f>
        <v>0</v>
      </c>
      <c r="X155" s="276">
        <f>IF(X$72=0,0,X$72/ISI_fec!X$72)</f>
        <v>0</v>
      </c>
      <c r="Y155" s="276">
        <f>IF(Y$72=0,0,Y$72/ISI_fec!Y$72)</f>
        <v>0</v>
      </c>
      <c r="DA155" s="79"/>
    </row>
    <row r="156" spans="1:105" ht="12" customHeight="1" x14ac:dyDescent="0.25">
      <c r="A156" s="41" t="s">
        <v>189</v>
      </c>
      <c r="B156" s="277">
        <f>IF(B$79=0,0,B$79/ISI_fec!B$79)</f>
        <v>0.40707965954332254</v>
      </c>
      <c r="C156" s="277">
        <f>IF(C$79=0,0,C$79/ISI_fec!C$79)</f>
        <v>0.39422060126783942</v>
      </c>
      <c r="D156" s="277">
        <f>IF(D$79=0,0,D$79/ISI_fec!D$79)</f>
        <v>0</v>
      </c>
      <c r="E156" s="277">
        <f>IF(E$79=0,0,E$79/ISI_fec!E$79)</f>
        <v>0</v>
      </c>
      <c r="F156" s="277">
        <f>IF(F$79=0,0,F$79/ISI_fec!F$79)</f>
        <v>0</v>
      </c>
      <c r="G156" s="277">
        <f>IF(G$79=0,0,G$79/ISI_fec!G$79)</f>
        <v>0</v>
      </c>
      <c r="H156" s="277">
        <f>IF(H$79=0,0,H$79/ISI_fec!H$79)</f>
        <v>0</v>
      </c>
      <c r="I156" s="277">
        <f>IF(I$79=0,0,I$79/ISI_fec!I$79)</f>
        <v>0</v>
      </c>
      <c r="J156" s="277">
        <f>IF(J$79=0,0,J$79/ISI_fec!J$79)</f>
        <v>0</v>
      </c>
      <c r="K156" s="277">
        <f>IF(K$79=0,0,K$79/ISI_fec!K$79)</f>
        <v>0</v>
      </c>
      <c r="L156" s="277">
        <f>IF(L$79=0,0,L$79/ISI_fec!L$79)</f>
        <v>0</v>
      </c>
      <c r="M156" s="277">
        <f>IF(M$79=0,0,M$79/ISI_fec!M$79)</f>
        <v>0</v>
      </c>
      <c r="N156" s="277">
        <f>IF(N$79=0,0,N$79/ISI_fec!N$79)</f>
        <v>0</v>
      </c>
      <c r="O156" s="277">
        <f>IF(O$79=0,0,O$79/ISI_fec!O$79)</f>
        <v>0</v>
      </c>
      <c r="P156" s="277">
        <f>IF(P$79=0,0,P$79/ISI_fec!P$79)</f>
        <v>0</v>
      </c>
      <c r="Q156" s="277">
        <f>IF(Q$79=0,0,Q$79/ISI_fec!Q$79)</f>
        <v>0</v>
      </c>
      <c r="R156" s="277">
        <f>IF(R$79=0,0,R$79/ISI_fec!R$79)</f>
        <v>0</v>
      </c>
      <c r="S156" s="277">
        <f>IF(S$79=0,0,S$79/ISI_fec!S$79)</f>
        <v>0</v>
      </c>
      <c r="T156" s="277">
        <f>IF(T$79=0,0,T$79/ISI_fec!T$79)</f>
        <v>0</v>
      </c>
      <c r="U156" s="277">
        <f>IF(U$79=0,0,U$79/ISI_fec!U$79)</f>
        <v>0</v>
      </c>
      <c r="V156" s="277">
        <f>IF(V$79=0,0,V$79/ISI_fec!V$79)</f>
        <v>0</v>
      </c>
      <c r="W156" s="277">
        <f>IF(W$79=0,0,W$79/ISI_fec!W$79)</f>
        <v>0</v>
      </c>
      <c r="X156" s="277">
        <f>IF(X$79=0,0,X$79/ISI_fec!X$79)</f>
        <v>0</v>
      </c>
      <c r="Y156" s="277">
        <f>IF(Y$79=0,0,Y$79/ISI_fec!Y$79)</f>
        <v>0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CO2 emissions"</f>
        <v>IE: Iron and steel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342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f t="shared" ref="B5:Y5" si="0">SUM(B6:B10)+B16+B22+B28+B35+B52</f>
        <v>0</v>
      </c>
      <c r="C5" s="223">
        <f t="shared" si="0"/>
        <v>0</v>
      </c>
      <c r="D5" s="223">
        <f t="shared" si="0"/>
        <v>0</v>
      </c>
      <c r="E5" s="223">
        <f t="shared" si="0"/>
        <v>0</v>
      </c>
      <c r="F5" s="223">
        <f t="shared" si="0"/>
        <v>0</v>
      </c>
      <c r="G5" s="223">
        <f t="shared" si="0"/>
        <v>0</v>
      </c>
      <c r="H5" s="223">
        <f t="shared" si="0"/>
        <v>0</v>
      </c>
      <c r="I5" s="223">
        <f t="shared" si="0"/>
        <v>0</v>
      </c>
      <c r="J5" s="223">
        <f t="shared" si="0"/>
        <v>0</v>
      </c>
      <c r="K5" s="223">
        <f t="shared" si="0"/>
        <v>0</v>
      </c>
      <c r="L5" s="223">
        <f t="shared" si="0"/>
        <v>0</v>
      </c>
      <c r="M5" s="223">
        <f t="shared" si="0"/>
        <v>0</v>
      </c>
      <c r="N5" s="223">
        <f t="shared" si="0"/>
        <v>0</v>
      </c>
      <c r="O5" s="223">
        <f t="shared" si="0"/>
        <v>0</v>
      </c>
      <c r="P5" s="223">
        <f t="shared" si="0"/>
        <v>0</v>
      </c>
      <c r="Q5" s="223">
        <f t="shared" si="0"/>
        <v>0</v>
      </c>
      <c r="R5" s="223">
        <f t="shared" si="0"/>
        <v>0</v>
      </c>
      <c r="S5" s="223">
        <f t="shared" si="0"/>
        <v>0</v>
      </c>
      <c r="T5" s="223">
        <f t="shared" si="0"/>
        <v>0</v>
      </c>
      <c r="U5" s="223">
        <f t="shared" si="0"/>
        <v>0</v>
      </c>
      <c r="V5" s="223">
        <f t="shared" si="0"/>
        <v>0</v>
      </c>
      <c r="W5" s="223">
        <f t="shared" si="0"/>
        <v>0</v>
      </c>
      <c r="X5" s="223">
        <f t="shared" si="0"/>
        <v>0</v>
      </c>
      <c r="Y5" s="223">
        <f t="shared" si="0"/>
        <v>0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343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344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345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346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347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348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349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350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351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352</v>
      </c>
    </row>
    <row r="16" spans="1:105" ht="12" customHeight="1" x14ac:dyDescent="0.25">
      <c r="A16" s="57" t="s">
        <v>165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353</v>
      </c>
    </row>
    <row r="17" spans="1:105" ht="12" customHeight="1" x14ac:dyDescent="0.25">
      <c r="A17" s="18" t="s">
        <v>28</v>
      </c>
      <c r="B17" s="230">
        <v>0</v>
      </c>
      <c r="C17" s="230">
        <v>0</v>
      </c>
      <c r="D17" s="230">
        <v>0</v>
      </c>
      <c r="E17" s="230">
        <v>0</v>
      </c>
      <c r="F17" s="230">
        <v>0</v>
      </c>
      <c r="G17" s="230">
        <v>0</v>
      </c>
      <c r="H17" s="230">
        <v>0</v>
      </c>
      <c r="I17" s="230">
        <v>0</v>
      </c>
      <c r="J17" s="230">
        <v>0</v>
      </c>
      <c r="K17" s="230">
        <v>0</v>
      </c>
      <c r="L17" s="230">
        <v>0</v>
      </c>
      <c r="M17" s="230">
        <v>0</v>
      </c>
      <c r="N17" s="230">
        <v>0</v>
      </c>
      <c r="O17" s="230">
        <v>0</v>
      </c>
      <c r="P17" s="230">
        <v>0</v>
      </c>
      <c r="Q17" s="230">
        <v>0</v>
      </c>
      <c r="R17" s="230">
        <v>0</v>
      </c>
      <c r="S17" s="230">
        <v>0</v>
      </c>
      <c r="T17" s="230">
        <v>0</v>
      </c>
      <c r="U17" s="230">
        <v>0</v>
      </c>
      <c r="V17" s="230">
        <v>0</v>
      </c>
      <c r="W17" s="230">
        <v>0</v>
      </c>
      <c r="X17" s="230">
        <v>0</v>
      </c>
      <c r="Y17" s="230">
        <v>0</v>
      </c>
      <c r="DA17" s="71" t="s">
        <v>354</v>
      </c>
    </row>
    <row r="18" spans="1:105" ht="12" customHeight="1" x14ac:dyDescent="0.25">
      <c r="A18" s="18" t="s">
        <v>32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355</v>
      </c>
    </row>
    <row r="19" spans="1:105" ht="12" customHeight="1" x14ac:dyDescent="0.25">
      <c r="A19" s="18" t="s">
        <v>35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0</v>
      </c>
      <c r="DA19" s="71" t="s">
        <v>356</v>
      </c>
    </row>
    <row r="20" spans="1:105" ht="12" customHeight="1" x14ac:dyDescent="0.25">
      <c r="A20" s="18" t="s">
        <v>36</v>
      </c>
      <c r="B20" s="230">
        <v>0</v>
      </c>
      <c r="C20" s="230">
        <v>0</v>
      </c>
      <c r="D20" s="230">
        <v>0</v>
      </c>
      <c r="E20" s="230">
        <v>0</v>
      </c>
      <c r="F20" s="230">
        <v>0</v>
      </c>
      <c r="G20" s="230">
        <v>0</v>
      </c>
      <c r="H20" s="230">
        <v>0</v>
      </c>
      <c r="I20" s="230">
        <v>0</v>
      </c>
      <c r="J20" s="230">
        <v>0</v>
      </c>
      <c r="K20" s="230">
        <v>0</v>
      </c>
      <c r="L20" s="230">
        <v>0</v>
      </c>
      <c r="M20" s="230">
        <v>0</v>
      </c>
      <c r="N20" s="230">
        <v>0</v>
      </c>
      <c r="O20" s="230">
        <v>0</v>
      </c>
      <c r="P20" s="230">
        <v>0</v>
      </c>
      <c r="Q20" s="230">
        <v>0</v>
      </c>
      <c r="R20" s="230">
        <v>0</v>
      </c>
      <c r="S20" s="230">
        <v>0</v>
      </c>
      <c r="T20" s="230">
        <v>0</v>
      </c>
      <c r="U20" s="230">
        <v>0</v>
      </c>
      <c r="V20" s="230">
        <v>0</v>
      </c>
      <c r="W20" s="230">
        <v>0</v>
      </c>
      <c r="X20" s="230">
        <v>0</v>
      </c>
      <c r="Y20" s="230">
        <v>0</v>
      </c>
      <c r="DA20" s="71" t="s">
        <v>357</v>
      </c>
    </row>
    <row r="21" spans="1:105" ht="12" customHeight="1" x14ac:dyDescent="0.25">
      <c r="A21" s="18" t="s">
        <v>40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358</v>
      </c>
    </row>
    <row r="22" spans="1:105" ht="12" customHeight="1" x14ac:dyDescent="0.25">
      <c r="A22" s="57" t="s">
        <v>172</v>
      </c>
      <c r="B22" s="261">
        <v>0</v>
      </c>
      <c r="C22" s="261">
        <v>0</v>
      </c>
      <c r="D22" s="261">
        <v>0</v>
      </c>
      <c r="E22" s="261">
        <v>0</v>
      </c>
      <c r="F22" s="261">
        <v>0</v>
      </c>
      <c r="G22" s="261">
        <v>0</v>
      </c>
      <c r="H22" s="261">
        <v>0</v>
      </c>
      <c r="I22" s="261">
        <v>0</v>
      </c>
      <c r="J22" s="261">
        <v>0</v>
      </c>
      <c r="K22" s="261">
        <v>0</v>
      </c>
      <c r="L22" s="261">
        <v>0</v>
      </c>
      <c r="M22" s="261">
        <v>0</v>
      </c>
      <c r="N22" s="261">
        <v>0</v>
      </c>
      <c r="O22" s="261">
        <v>0</v>
      </c>
      <c r="P22" s="261">
        <v>0</v>
      </c>
      <c r="Q22" s="261">
        <v>0</v>
      </c>
      <c r="R22" s="261">
        <v>0</v>
      </c>
      <c r="S22" s="261">
        <v>0</v>
      </c>
      <c r="T22" s="261">
        <v>0</v>
      </c>
      <c r="U22" s="261">
        <v>0</v>
      </c>
      <c r="V22" s="261">
        <v>0</v>
      </c>
      <c r="W22" s="261">
        <v>0</v>
      </c>
      <c r="X22" s="261">
        <v>0</v>
      </c>
      <c r="Y22" s="261">
        <v>0</v>
      </c>
      <c r="DA22" s="70" t="s">
        <v>359</v>
      </c>
    </row>
    <row r="23" spans="1:105" ht="12" customHeight="1" x14ac:dyDescent="0.25">
      <c r="A23" s="18" t="s">
        <v>28</v>
      </c>
      <c r="B23" s="230">
        <v>0</v>
      </c>
      <c r="C23" s="230">
        <v>0</v>
      </c>
      <c r="D23" s="230">
        <v>0</v>
      </c>
      <c r="E23" s="230">
        <v>0</v>
      </c>
      <c r="F23" s="230">
        <v>0</v>
      </c>
      <c r="G23" s="230">
        <v>0</v>
      </c>
      <c r="H23" s="230">
        <v>0</v>
      </c>
      <c r="I23" s="230">
        <v>0</v>
      </c>
      <c r="J23" s="230">
        <v>0</v>
      </c>
      <c r="K23" s="230">
        <v>0</v>
      </c>
      <c r="L23" s="230">
        <v>0</v>
      </c>
      <c r="M23" s="230">
        <v>0</v>
      </c>
      <c r="N23" s="230">
        <v>0</v>
      </c>
      <c r="O23" s="230">
        <v>0</v>
      </c>
      <c r="P23" s="230">
        <v>0</v>
      </c>
      <c r="Q23" s="230">
        <v>0</v>
      </c>
      <c r="R23" s="230">
        <v>0</v>
      </c>
      <c r="S23" s="230">
        <v>0</v>
      </c>
      <c r="T23" s="230">
        <v>0</v>
      </c>
      <c r="U23" s="230">
        <v>0</v>
      </c>
      <c r="V23" s="230">
        <v>0</v>
      </c>
      <c r="W23" s="230">
        <v>0</v>
      </c>
      <c r="X23" s="230">
        <v>0</v>
      </c>
      <c r="Y23" s="230">
        <v>0</v>
      </c>
      <c r="DA23" s="71" t="s">
        <v>360</v>
      </c>
    </row>
    <row r="24" spans="1:105" ht="12" customHeight="1" x14ac:dyDescent="0.25">
      <c r="A24" s="18" t="s">
        <v>42</v>
      </c>
      <c r="B24" s="230">
        <v>0</v>
      </c>
      <c r="C24" s="230">
        <v>0</v>
      </c>
      <c r="D24" s="230">
        <v>0</v>
      </c>
      <c r="E24" s="230">
        <v>0</v>
      </c>
      <c r="F24" s="230">
        <v>0</v>
      </c>
      <c r="G24" s="230">
        <v>0</v>
      </c>
      <c r="H24" s="230">
        <v>0</v>
      </c>
      <c r="I24" s="230">
        <v>0</v>
      </c>
      <c r="J24" s="230">
        <v>0</v>
      </c>
      <c r="K24" s="230">
        <v>0</v>
      </c>
      <c r="L24" s="230">
        <v>0</v>
      </c>
      <c r="M24" s="230">
        <v>0</v>
      </c>
      <c r="N24" s="230">
        <v>0</v>
      </c>
      <c r="O24" s="230">
        <v>0</v>
      </c>
      <c r="P24" s="230">
        <v>0</v>
      </c>
      <c r="Q24" s="230">
        <v>0</v>
      </c>
      <c r="R24" s="230">
        <v>0</v>
      </c>
      <c r="S24" s="230">
        <v>0</v>
      </c>
      <c r="T24" s="230">
        <v>0</v>
      </c>
      <c r="U24" s="230">
        <v>0</v>
      </c>
      <c r="V24" s="230">
        <v>0</v>
      </c>
      <c r="W24" s="230">
        <v>0</v>
      </c>
      <c r="X24" s="230">
        <v>0</v>
      </c>
      <c r="Y24" s="230">
        <v>0</v>
      </c>
      <c r="DA24" s="71" t="s">
        <v>361</v>
      </c>
    </row>
    <row r="25" spans="1:105" ht="12" customHeight="1" x14ac:dyDescent="0.25">
      <c r="A25" s="18" t="s">
        <v>32</v>
      </c>
      <c r="B25" s="230">
        <v>0</v>
      </c>
      <c r="C25" s="230">
        <v>0</v>
      </c>
      <c r="D25" s="230">
        <v>0</v>
      </c>
      <c r="E25" s="230">
        <v>0</v>
      </c>
      <c r="F25" s="230">
        <v>0</v>
      </c>
      <c r="G25" s="230">
        <v>0</v>
      </c>
      <c r="H25" s="230">
        <v>0</v>
      </c>
      <c r="I25" s="230">
        <v>0</v>
      </c>
      <c r="J25" s="230">
        <v>0</v>
      </c>
      <c r="K25" s="230">
        <v>0</v>
      </c>
      <c r="L25" s="230">
        <v>0</v>
      </c>
      <c r="M25" s="230">
        <v>0</v>
      </c>
      <c r="N25" s="230">
        <v>0</v>
      </c>
      <c r="O25" s="230">
        <v>0</v>
      </c>
      <c r="P25" s="230">
        <v>0</v>
      </c>
      <c r="Q25" s="230">
        <v>0</v>
      </c>
      <c r="R25" s="230">
        <v>0</v>
      </c>
      <c r="S25" s="230">
        <v>0</v>
      </c>
      <c r="T25" s="230">
        <v>0</v>
      </c>
      <c r="U25" s="230">
        <v>0</v>
      </c>
      <c r="V25" s="230">
        <v>0</v>
      </c>
      <c r="W25" s="230">
        <v>0</v>
      </c>
      <c r="X25" s="230">
        <v>0</v>
      </c>
      <c r="Y25" s="230">
        <v>0</v>
      </c>
      <c r="DA25" s="71" t="s">
        <v>362</v>
      </c>
    </row>
    <row r="26" spans="1:105" ht="12" customHeight="1" x14ac:dyDescent="0.25">
      <c r="A26" s="18" t="s">
        <v>35</v>
      </c>
      <c r="B26" s="230">
        <v>0</v>
      </c>
      <c r="C26" s="230">
        <v>0</v>
      </c>
      <c r="D26" s="230">
        <v>0</v>
      </c>
      <c r="E26" s="230">
        <v>0</v>
      </c>
      <c r="F26" s="230">
        <v>0</v>
      </c>
      <c r="G26" s="230">
        <v>0</v>
      </c>
      <c r="H26" s="230">
        <v>0</v>
      </c>
      <c r="I26" s="230">
        <v>0</v>
      </c>
      <c r="J26" s="230">
        <v>0</v>
      </c>
      <c r="K26" s="230">
        <v>0</v>
      </c>
      <c r="L26" s="230">
        <v>0</v>
      </c>
      <c r="M26" s="230">
        <v>0</v>
      </c>
      <c r="N26" s="230">
        <v>0</v>
      </c>
      <c r="O26" s="230">
        <v>0</v>
      </c>
      <c r="P26" s="230">
        <v>0</v>
      </c>
      <c r="Q26" s="230">
        <v>0</v>
      </c>
      <c r="R26" s="230">
        <v>0</v>
      </c>
      <c r="S26" s="230">
        <v>0</v>
      </c>
      <c r="T26" s="230">
        <v>0</v>
      </c>
      <c r="U26" s="230">
        <v>0</v>
      </c>
      <c r="V26" s="230">
        <v>0</v>
      </c>
      <c r="W26" s="230">
        <v>0</v>
      </c>
      <c r="X26" s="230">
        <v>0</v>
      </c>
      <c r="Y26" s="230">
        <v>0</v>
      </c>
      <c r="DA26" s="71" t="s">
        <v>363</v>
      </c>
    </row>
    <row r="27" spans="1:105" ht="12" customHeight="1" x14ac:dyDescent="0.25">
      <c r="A27" s="18" t="s">
        <v>36</v>
      </c>
      <c r="B27" s="230">
        <v>0</v>
      </c>
      <c r="C27" s="230">
        <v>0</v>
      </c>
      <c r="D27" s="230">
        <v>0</v>
      </c>
      <c r="E27" s="230">
        <v>0</v>
      </c>
      <c r="F27" s="230">
        <v>0</v>
      </c>
      <c r="G27" s="230">
        <v>0</v>
      </c>
      <c r="H27" s="230">
        <v>0</v>
      </c>
      <c r="I27" s="230">
        <v>0</v>
      </c>
      <c r="J27" s="230">
        <v>0</v>
      </c>
      <c r="K27" s="230">
        <v>0</v>
      </c>
      <c r="L27" s="230">
        <v>0</v>
      </c>
      <c r="M27" s="230">
        <v>0</v>
      </c>
      <c r="N27" s="230">
        <v>0</v>
      </c>
      <c r="O27" s="230">
        <v>0</v>
      </c>
      <c r="P27" s="230">
        <v>0</v>
      </c>
      <c r="Q27" s="230">
        <v>0</v>
      </c>
      <c r="R27" s="230">
        <v>0</v>
      </c>
      <c r="S27" s="230">
        <v>0</v>
      </c>
      <c r="T27" s="230">
        <v>0</v>
      </c>
      <c r="U27" s="230">
        <v>0</v>
      </c>
      <c r="V27" s="230">
        <v>0</v>
      </c>
      <c r="W27" s="230">
        <v>0</v>
      </c>
      <c r="X27" s="230">
        <v>0</v>
      </c>
      <c r="Y27" s="230">
        <v>0</v>
      </c>
      <c r="DA27" s="71" t="s">
        <v>364</v>
      </c>
    </row>
    <row r="28" spans="1:105" ht="12" customHeight="1" x14ac:dyDescent="0.25">
      <c r="A28" s="57" t="s">
        <v>179</v>
      </c>
      <c r="B28" s="261">
        <v>0</v>
      </c>
      <c r="C28" s="261">
        <v>0</v>
      </c>
      <c r="D28" s="261">
        <v>0</v>
      </c>
      <c r="E28" s="261">
        <v>0</v>
      </c>
      <c r="F28" s="261">
        <v>0</v>
      </c>
      <c r="G28" s="261">
        <v>0</v>
      </c>
      <c r="H28" s="261">
        <v>0</v>
      </c>
      <c r="I28" s="261">
        <v>0</v>
      </c>
      <c r="J28" s="261">
        <v>0</v>
      </c>
      <c r="K28" s="261">
        <v>0</v>
      </c>
      <c r="L28" s="261">
        <v>0</v>
      </c>
      <c r="M28" s="261">
        <v>0</v>
      </c>
      <c r="N28" s="261">
        <v>0</v>
      </c>
      <c r="O28" s="261">
        <v>0</v>
      </c>
      <c r="P28" s="261">
        <v>0</v>
      </c>
      <c r="Q28" s="261">
        <v>0</v>
      </c>
      <c r="R28" s="261">
        <v>0</v>
      </c>
      <c r="S28" s="261">
        <v>0</v>
      </c>
      <c r="T28" s="261">
        <v>0</v>
      </c>
      <c r="U28" s="261">
        <v>0</v>
      </c>
      <c r="V28" s="261">
        <v>0</v>
      </c>
      <c r="W28" s="261">
        <v>0</v>
      </c>
      <c r="X28" s="261">
        <v>0</v>
      </c>
      <c r="Y28" s="261">
        <v>0</v>
      </c>
      <c r="DA28" s="70" t="s">
        <v>365</v>
      </c>
    </row>
    <row r="29" spans="1:105" ht="12" customHeight="1" x14ac:dyDescent="0.25">
      <c r="A29" s="60" t="s">
        <v>181</v>
      </c>
      <c r="B29" s="262">
        <v>0</v>
      </c>
      <c r="C29" s="262">
        <v>0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366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367</v>
      </c>
    </row>
    <row r="31" spans="1:105" ht="12" customHeight="1" x14ac:dyDescent="0.25">
      <c r="A31" s="59" t="s">
        <v>159</v>
      </c>
      <c r="B31" s="230">
        <v>0</v>
      </c>
      <c r="C31" s="230">
        <v>0</v>
      </c>
      <c r="D31" s="230">
        <v>0</v>
      </c>
      <c r="E31" s="230">
        <v>0</v>
      </c>
      <c r="F31" s="230">
        <v>0</v>
      </c>
      <c r="G31" s="230">
        <v>0</v>
      </c>
      <c r="H31" s="230">
        <v>0</v>
      </c>
      <c r="I31" s="230">
        <v>0</v>
      </c>
      <c r="J31" s="230">
        <v>0</v>
      </c>
      <c r="K31" s="230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0</v>
      </c>
      <c r="R31" s="230">
        <v>0</v>
      </c>
      <c r="S31" s="230">
        <v>0</v>
      </c>
      <c r="T31" s="230">
        <v>0</v>
      </c>
      <c r="U31" s="230">
        <v>0</v>
      </c>
      <c r="V31" s="230">
        <v>0</v>
      </c>
      <c r="W31" s="230">
        <v>0</v>
      </c>
      <c r="X31" s="230">
        <v>0</v>
      </c>
      <c r="Y31" s="230">
        <v>0</v>
      </c>
      <c r="DA31" s="71" t="s">
        <v>368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369</v>
      </c>
    </row>
    <row r="33" spans="1:105" ht="12" customHeight="1" x14ac:dyDescent="0.25">
      <c r="A33" s="59" t="s">
        <v>35</v>
      </c>
      <c r="B33" s="230">
        <v>0</v>
      </c>
      <c r="C33" s="230">
        <v>0</v>
      </c>
      <c r="D33" s="230">
        <v>0</v>
      </c>
      <c r="E33" s="230">
        <v>0</v>
      </c>
      <c r="F33" s="230">
        <v>0</v>
      </c>
      <c r="G33" s="230">
        <v>0</v>
      </c>
      <c r="H33" s="230">
        <v>0</v>
      </c>
      <c r="I33" s="230">
        <v>0</v>
      </c>
      <c r="J33" s="230">
        <v>0</v>
      </c>
      <c r="K33" s="230">
        <v>0</v>
      </c>
      <c r="L33" s="230">
        <v>0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0</v>
      </c>
      <c r="S33" s="230">
        <v>0</v>
      </c>
      <c r="T33" s="230">
        <v>0</v>
      </c>
      <c r="U33" s="230">
        <v>0</v>
      </c>
      <c r="V33" s="230">
        <v>0</v>
      </c>
      <c r="W33" s="230">
        <v>0</v>
      </c>
      <c r="X33" s="230">
        <v>0</v>
      </c>
      <c r="Y33" s="230">
        <v>0</v>
      </c>
      <c r="DA33" s="71" t="s">
        <v>370</v>
      </c>
    </row>
    <row r="34" spans="1:105" ht="12" customHeight="1" x14ac:dyDescent="0.25">
      <c r="A34" s="60" t="s">
        <v>187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371</v>
      </c>
    </row>
    <row r="35" spans="1:105" ht="12" customHeight="1" x14ac:dyDescent="0.25">
      <c r="A35" s="57" t="s">
        <v>189</v>
      </c>
      <c r="B35" s="261">
        <f t="shared" ref="B35:Y35" si="1">B36+B40+B51</f>
        <v>0</v>
      </c>
      <c r="C35" s="261">
        <f t="shared" si="1"/>
        <v>0</v>
      </c>
      <c r="D35" s="261">
        <f t="shared" si="1"/>
        <v>0</v>
      </c>
      <c r="E35" s="261">
        <f t="shared" si="1"/>
        <v>0</v>
      </c>
      <c r="F35" s="261">
        <f t="shared" si="1"/>
        <v>0</v>
      </c>
      <c r="G35" s="261">
        <f t="shared" si="1"/>
        <v>0</v>
      </c>
      <c r="H35" s="261">
        <f t="shared" si="1"/>
        <v>0</v>
      </c>
      <c r="I35" s="261">
        <f t="shared" si="1"/>
        <v>0</v>
      </c>
      <c r="J35" s="261">
        <f t="shared" si="1"/>
        <v>0</v>
      </c>
      <c r="K35" s="261">
        <f t="shared" si="1"/>
        <v>0</v>
      </c>
      <c r="L35" s="261">
        <f t="shared" si="1"/>
        <v>0</v>
      </c>
      <c r="M35" s="261">
        <f t="shared" si="1"/>
        <v>0</v>
      </c>
      <c r="N35" s="261">
        <f t="shared" si="1"/>
        <v>0</v>
      </c>
      <c r="O35" s="261">
        <f t="shared" si="1"/>
        <v>0</v>
      </c>
      <c r="P35" s="261">
        <f t="shared" si="1"/>
        <v>0</v>
      </c>
      <c r="Q35" s="261">
        <f t="shared" si="1"/>
        <v>0</v>
      </c>
      <c r="R35" s="261">
        <f t="shared" si="1"/>
        <v>0</v>
      </c>
      <c r="S35" s="261">
        <f t="shared" si="1"/>
        <v>0</v>
      </c>
      <c r="T35" s="261">
        <f t="shared" si="1"/>
        <v>0</v>
      </c>
      <c r="U35" s="261">
        <f t="shared" si="1"/>
        <v>0</v>
      </c>
      <c r="V35" s="261">
        <f t="shared" si="1"/>
        <v>0</v>
      </c>
      <c r="W35" s="261">
        <f t="shared" si="1"/>
        <v>0</v>
      </c>
      <c r="X35" s="261">
        <f t="shared" si="1"/>
        <v>0</v>
      </c>
      <c r="Y35" s="261">
        <f t="shared" si="1"/>
        <v>0</v>
      </c>
      <c r="DA35" s="70"/>
    </row>
    <row r="36" spans="1:105" ht="12" customHeight="1" x14ac:dyDescent="0.25">
      <c r="A36" s="60" t="s">
        <v>190</v>
      </c>
      <c r="B36" s="262">
        <v>0</v>
      </c>
      <c r="C36" s="262">
        <v>0</v>
      </c>
      <c r="D36" s="262">
        <v>0</v>
      </c>
      <c r="E36" s="262">
        <v>0</v>
      </c>
      <c r="F36" s="262">
        <v>0</v>
      </c>
      <c r="G36" s="262">
        <v>0</v>
      </c>
      <c r="H36" s="262">
        <v>0</v>
      </c>
      <c r="I36" s="262">
        <v>0</v>
      </c>
      <c r="J36" s="262">
        <v>0</v>
      </c>
      <c r="K36" s="262">
        <v>0</v>
      </c>
      <c r="L36" s="262">
        <v>0</v>
      </c>
      <c r="M36" s="262">
        <v>0</v>
      </c>
      <c r="N36" s="262">
        <v>0</v>
      </c>
      <c r="O36" s="262">
        <v>0</v>
      </c>
      <c r="P36" s="262">
        <v>0</v>
      </c>
      <c r="Q36" s="262">
        <v>0</v>
      </c>
      <c r="R36" s="262">
        <v>0</v>
      </c>
      <c r="S36" s="262">
        <v>0</v>
      </c>
      <c r="T36" s="262">
        <v>0</v>
      </c>
      <c r="U36" s="262">
        <v>0</v>
      </c>
      <c r="V36" s="262">
        <v>0</v>
      </c>
      <c r="W36" s="262">
        <v>0</v>
      </c>
      <c r="X36" s="262">
        <v>0</v>
      </c>
      <c r="Y36" s="262">
        <v>0</v>
      </c>
      <c r="DA36" s="72" t="s">
        <v>372</v>
      </c>
    </row>
    <row r="37" spans="1:105" ht="12" customHeight="1" x14ac:dyDescent="0.25">
      <c r="A37" s="59" t="s">
        <v>31</v>
      </c>
      <c r="B37" s="230">
        <v>0</v>
      </c>
      <c r="C37" s="230">
        <v>0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373</v>
      </c>
    </row>
    <row r="38" spans="1:105" ht="12" customHeight="1" x14ac:dyDescent="0.25">
      <c r="A38" s="59" t="s">
        <v>159</v>
      </c>
      <c r="B38" s="230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DA38" s="71" t="s">
        <v>374</v>
      </c>
    </row>
    <row r="39" spans="1:105" ht="12" customHeight="1" x14ac:dyDescent="0.25">
      <c r="A39" s="59" t="s">
        <v>35</v>
      </c>
      <c r="B39" s="230">
        <v>0</v>
      </c>
      <c r="C39" s="230">
        <v>0</v>
      </c>
      <c r="D39" s="230">
        <v>0</v>
      </c>
      <c r="E39" s="230">
        <v>0</v>
      </c>
      <c r="F39" s="230">
        <v>0</v>
      </c>
      <c r="G39" s="230">
        <v>0</v>
      </c>
      <c r="H39" s="230">
        <v>0</v>
      </c>
      <c r="I39" s="230">
        <v>0</v>
      </c>
      <c r="J39" s="230">
        <v>0</v>
      </c>
      <c r="K39" s="230">
        <v>0</v>
      </c>
      <c r="L39" s="230">
        <v>0</v>
      </c>
      <c r="M39" s="230">
        <v>0</v>
      </c>
      <c r="N39" s="230">
        <v>0</v>
      </c>
      <c r="O39" s="230">
        <v>0</v>
      </c>
      <c r="P39" s="230">
        <v>0</v>
      </c>
      <c r="Q39" s="230">
        <v>0</v>
      </c>
      <c r="R39" s="230">
        <v>0</v>
      </c>
      <c r="S39" s="230">
        <v>0</v>
      </c>
      <c r="T39" s="230">
        <v>0</v>
      </c>
      <c r="U39" s="230">
        <v>0</v>
      </c>
      <c r="V39" s="230">
        <v>0</v>
      </c>
      <c r="W39" s="230">
        <v>0</v>
      </c>
      <c r="X39" s="230">
        <v>0</v>
      </c>
      <c r="Y39" s="230">
        <v>0</v>
      </c>
      <c r="DA39" s="71" t="s">
        <v>375</v>
      </c>
    </row>
    <row r="40" spans="1:105" ht="12" customHeight="1" x14ac:dyDescent="0.25">
      <c r="A40" s="60" t="s">
        <v>195</v>
      </c>
      <c r="B40" s="262">
        <v>0</v>
      </c>
      <c r="C40" s="262">
        <v>0</v>
      </c>
      <c r="D40" s="262">
        <v>0</v>
      </c>
      <c r="E40" s="262">
        <v>0</v>
      </c>
      <c r="F40" s="262">
        <v>0</v>
      </c>
      <c r="G40" s="262">
        <v>0</v>
      </c>
      <c r="H40" s="262">
        <v>0</v>
      </c>
      <c r="I40" s="262">
        <v>0</v>
      </c>
      <c r="J40" s="262">
        <v>0</v>
      </c>
      <c r="K40" s="262">
        <v>0</v>
      </c>
      <c r="L40" s="262">
        <v>0</v>
      </c>
      <c r="M40" s="262">
        <v>0</v>
      </c>
      <c r="N40" s="262">
        <v>0</v>
      </c>
      <c r="O40" s="262">
        <v>0</v>
      </c>
      <c r="P40" s="262">
        <v>0</v>
      </c>
      <c r="Q40" s="262">
        <v>0</v>
      </c>
      <c r="R40" s="262">
        <v>0</v>
      </c>
      <c r="S40" s="262">
        <v>0</v>
      </c>
      <c r="T40" s="262">
        <v>0</v>
      </c>
      <c r="U40" s="262">
        <v>0</v>
      </c>
      <c r="V40" s="262">
        <v>0</v>
      </c>
      <c r="W40" s="262">
        <v>0</v>
      </c>
      <c r="X40" s="262">
        <v>0</v>
      </c>
      <c r="Y40" s="262">
        <v>0</v>
      </c>
      <c r="DA40" s="72" t="s">
        <v>376</v>
      </c>
    </row>
    <row r="41" spans="1:105" ht="12" customHeight="1" x14ac:dyDescent="0.25">
      <c r="A41" s="64" t="s">
        <v>28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377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378</v>
      </c>
    </row>
    <row r="43" spans="1:105" ht="12" customHeight="1" x14ac:dyDescent="0.25">
      <c r="A43" s="64" t="s">
        <v>31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379</v>
      </c>
    </row>
    <row r="44" spans="1:105" ht="12" customHeight="1" x14ac:dyDescent="0.25">
      <c r="A44" s="64" t="s">
        <v>159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380</v>
      </c>
    </row>
    <row r="45" spans="1:105" ht="12" customHeight="1" x14ac:dyDescent="0.25">
      <c r="A45" s="64" t="s">
        <v>32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381</v>
      </c>
    </row>
    <row r="46" spans="1:105" ht="12" customHeight="1" x14ac:dyDescent="0.25">
      <c r="A46" s="64" t="s">
        <v>33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382</v>
      </c>
    </row>
    <row r="47" spans="1:105" ht="12" customHeight="1" x14ac:dyDescent="0.25">
      <c r="A47" s="64" t="s">
        <v>35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383</v>
      </c>
    </row>
    <row r="48" spans="1:105" ht="12" customHeight="1" x14ac:dyDescent="0.25">
      <c r="A48" s="64" t="s">
        <v>36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384</v>
      </c>
    </row>
    <row r="49" spans="1:105" ht="12" customHeight="1" x14ac:dyDescent="0.25">
      <c r="A49" s="64" t="s">
        <v>38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385</v>
      </c>
    </row>
    <row r="50" spans="1:105" ht="12" customHeight="1" x14ac:dyDescent="0.25">
      <c r="A50" s="64" t="s">
        <v>39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386</v>
      </c>
    </row>
    <row r="51" spans="1:105" ht="12" customHeight="1" x14ac:dyDescent="0.25">
      <c r="A51" s="101" t="s">
        <v>207</v>
      </c>
      <c r="B51" s="278">
        <v>0</v>
      </c>
      <c r="C51" s="278">
        <v>0</v>
      </c>
      <c r="D51" s="278">
        <v>0</v>
      </c>
      <c r="E51" s="278">
        <v>0</v>
      </c>
      <c r="F51" s="278">
        <v>0</v>
      </c>
      <c r="G51" s="278">
        <v>0</v>
      </c>
      <c r="H51" s="278">
        <v>0</v>
      </c>
      <c r="I51" s="278">
        <v>0</v>
      </c>
      <c r="J51" s="278">
        <v>0</v>
      </c>
      <c r="K51" s="278">
        <v>0</v>
      </c>
      <c r="L51" s="278">
        <v>0</v>
      </c>
      <c r="M51" s="278">
        <v>0</v>
      </c>
      <c r="N51" s="278">
        <v>0</v>
      </c>
      <c r="O51" s="278">
        <v>0</v>
      </c>
      <c r="P51" s="278">
        <v>0</v>
      </c>
      <c r="Q51" s="278">
        <v>0</v>
      </c>
      <c r="R51" s="278">
        <v>0</v>
      </c>
      <c r="S51" s="278">
        <v>0</v>
      </c>
      <c r="T51" s="278">
        <v>0</v>
      </c>
      <c r="U51" s="278">
        <v>0</v>
      </c>
      <c r="V51" s="278">
        <v>0</v>
      </c>
      <c r="W51" s="278">
        <v>0</v>
      </c>
      <c r="X51" s="278">
        <v>0</v>
      </c>
      <c r="Y51" s="278">
        <v>0</v>
      </c>
      <c r="DA51" s="102" t="s">
        <v>387</v>
      </c>
    </row>
    <row r="52" spans="1:105" ht="12" customHeight="1" x14ac:dyDescent="0.25">
      <c r="A52" s="100" t="s">
        <v>105</v>
      </c>
      <c r="B52" s="279">
        <v>0</v>
      </c>
      <c r="C52" s="279">
        <v>0</v>
      </c>
      <c r="D52" s="279">
        <v>0</v>
      </c>
      <c r="E52" s="279">
        <v>0</v>
      </c>
      <c r="F52" s="279">
        <v>0</v>
      </c>
      <c r="G52" s="279">
        <v>0</v>
      </c>
      <c r="H52" s="279">
        <v>0</v>
      </c>
      <c r="I52" s="279">
        <v>0</v>
      </c>
      <c r="J52" s="279">
        <v>0</v>
      </c>
      <c r="K52" s="279">
        <v>0</v>
      </c>
      <c r="L52" s="279">
        <v>0</v>
      </c>
      <c r="M52" s="279">
        <v>0</v>
      </c>
      <c r="N52" s="279">
        <v>0</v>
      </c>
      <c r="O52" s="279">
        <v>0</v>
      </c>
      <c r="P52" s="279">
        <v>0</v>
      </c>
      <c r="Q52" s="279">
        <v>0</v>
      </c>
      <c r="R52" s="279">
        <v>0</v>
      </c>
      <c r="S52" s="279">
        <v>0</v>
      </c>
      <c r="T52" s="279">
        <v>0</v>
      </c>
      <c r="U52" s="279">
        <v>0</v>
      </c>
      <c r="V52" s="279">
        <v>0</v>
      </c>
      <c r="W52" s="279">
        <v>0</v>
      </c>
      <c r="X52" s="279">
        <v>0</v>
      </c>
      <c r="Y52" s="279">
        <v>0</v>
      </c>
      <c r="DA52" s="105" t="s">
        <v>388</v>
      </c>
    </row>
    <row r="54" spans="1:105" ht="15" customHeight="1" x14ac:dyDescent="0.25">
      <c r="A54" s="34" t="s">
        <v>44</v>
      </c>
      <c r="B54" s="223">
        <f t="shared" ref="B54:Y54" si="2">SUM(B55:B59)+B65+B71+B72+B79+B96</f>
        <v>73.545459838992386</v>
      </c>
      <c r="C54" s="223">
        <f t="shared" si="2"/>
        <v>41.547969838434938</v>
      </c>
      <c r="D54" s="223">
        <f t="shared" si="2"/>
        <v>0</v>
      </c>
      <c r="E54" s="223">
        <f t="shared" si="2"/>
        <v>0</v>
      </c>
      <c r="F54" s="223">
        <f t="shared" si="2"/>
        <v>0</v>
      </c>
      <c r="G54" s="223">
        <f t="shared" si="2"/>
        <v>0</v>
      </c>
      <c r="H54" s="223">
        <f t="shared" si="2"/>
        <v>0</v>
      </c>
      <c r="I54" s="223">
        <f t="shared" si="2"/>
        <v>0</v>
      </c>
      <c r="J54" s="223">
        <f t="shared" si="2"/>
        <v>0</v>
      </c>
      <c r="K54" s="223">
        <f t="shared" si="2"/>
        <v>0</v>
      </c>
      <c r="L54" s="223">
        <f t="shared" si="2"/>
        <v>0</v>
      </c>
      <c r="M54" s="223">
        <f t="shared" si="2"/>
        <v>0</v>
      </c>
      <c r="N54" s="223">
        <f t="shared" si="2"/>
        <v>0</v>
      </c>
      <c r="O54" s="223">
        <f t="shared" si="2"/>
        <v>0</v>
      </c>
      <c r="P54" s="223">
        <f t="shared" si="2"/>
        <v>0</v>
      </c>
      <c r="Q54" s="223">
        <f t="shared" si="2"/>
        <v>0</v>
      </c>
      <c r="R54" s="223">
        <f t="shared" si="2"/>
        <v>0</v>
      </c>
      <c r="S54" s="223">
        <f t="shared" si="2"/>
        <v>0</v>
      </c>
      <c r="T54" s="223">
        <f t="shared" si="2"/>
        <v>0</v>
      </c>
      <c r="U54" s="223">
        <f t="shared" si="2"/>
        <v>0</v>
      </c>
      <c r="V54" s="223">
        <f t="shared" si="2"/>
        <v>0</v>
      </c>
      <c r="W54" s="223">
        <f t="shared" si="2"/>
        <v>0</v>
      </c>
      <c r="X54" s="223">
        <f t="shared" si="2"/>
        <v>0</v>
      </c>
      <c r="Y54" s="223">
        <f t="shared" si="2"/>
        <v>0</v>
      </c>
      <c r="DA54" s="89"/>
    </row>
    <row r="55" spans="1:105" ht="12" customHeight="1" x14ac:dyDescent="0.25">
      <c r="A55" s="55" t="s">
        <v>91</v>
      </c>
      <c r="B55" s="259">
        <v>0</v>
      </c>
      <c r="C55" s="259">
        <v>0</v>
      </c>
      <c r="D55" s="259">
        <v>0</v>
      </c>
      <c r="E55" s="259">
        <v>0</v>
      </c>
      <c r="F55" s="259">
        <v>0</v>
      </c>
      <c r="G55" s="259">
        <v>0</v>
      </c>
      <c r="H55" s="259">
        <v>0</v>
      </c>
      <c r="I55" s="259">
        <v>0</v>
      </c>
      <c r="J55" s="259">
        <v>0</v>
      </c>
      <c r="K55" s="259">
        <v>0</v>
      </c>
      <c r="L55" s="259">
        <v>0</v>
      </c>
      <c r="M55" s="259">
        <v>0</v>
      </c>
      <c r="N55" s="259">
        <v>0</v>
      </c>
      <c r="O55" s="259">
        <v>0</v>
      </c>
      <c r="P55" s="259">
        <v>0</v>
      </c>
      <c r="Q55" s="259">
        <v>0</v>
      </c>
      <c r="R55" s="259">
        <v>0</v>
      </c>
      <c r="S55" s="259">
        <v>0</v>
      </c>
      <c r="T55" s="259">
        <v>0</v>
      </c>
      <c r="U55" s="259">
        <v>0</v>
      </c>
      <c r="V55" s="259">
        <v>0</v>
      </c>
      <c r="W55" s="259">
        <v>0</v>
      </c>
      <c r="X55" s="259">
        <v>0</v>
      </c>
      <c r="Y55" s="259">
        <v>0</v>
      </c>
      <c r="DA55" s="67" t="s">
        <v>389</v>
      </c>
    </row>
    <row r="56" spans="1:105" ht="12" customHeight="1" x14ac:dyDescent="0.25">
      <c r="A56" s="173" t="s">
        <v>92</v>
      </c>
      <c r="B56" s="224">
        <v>0</v>
      </c>
      <c r="C56" s="224">
        <v>0</v>
      </c>
      <c r="D56" s="224">
        <v>0</v>
      </c>
      <c r="E56" s="224">
        <v>0</v>
      </c>
      <c r="F56" s="224">
        <v>0</v>
      </c>
      <c r="G56" s="224">
        <v>0</v>
      </c>
      <c r="H56" s="224">
        <v>0</v>
      </c>
      <c r="I56" s="224">
        <v>0</v>
      </c>
      <c r="J56" s="224">
        <v>0</v>
      </c>
      <c r="K56" s="224">
        <v>0</v>
      </c>
      <c r="L56" s="224">
        <v>0</v>
      </c>
      <c r="M56" s="224">
        <v>0</v>
      </c>
      <c r="N56" s="224">
        <v>0</v>
      </c>
      <c r="O56" s="224">
        <v>0</v>
      </c>
      <c r="P56" s="224">
        <v>0</v>
      </c>
      <c r="Q56" s="224">
        <v>0</v>
      </c>
      <c r="R56" s="224">
        <v>0</v>
      </c>
      <c r="S56" s="224">
        <v>0</v>
      </c>
      <c r="T56" s="224">
        <v>0</v>
      </c>
      <c r="U56" s="224">
        <v>0</v>
      </c>
      <c r="V56" s="224">
        <v>0</v>
      </c>
      <c r="W56" s="224">
        <v>0</v>
      </c>
      <c r="X56" s="224">
        <v>0</v>
      </c>
      <c r="Y56" s="224">
        <v>0</v>
      </c>
      <c r="DA56" s="177" t="s">
        <v>390</v>
      </c>
    </row>
    <row r="57" spans="1:105" ht="12" customHeight="1" x14ac:dyDescent="0.25">
      <c r="A57" s="173" t="s">
        <v>93</v>
      </c>
      <c r="B57" s="224">
        <v>0</v>
      </c>
      <c r="C57" s="224">
        <v>0</v>
      </c>
      <c r="D57" s="224">
        <v>0</v>
      </c>
      <c r="E57" s="224">
        <v>0</v>
      </c>
      <c r="F57" s="224">
        <v>0</v>
      </c>
      <c r="G57" s="224">
        <v>0</v>
      </c>
      <c r="H57" s="224">
        <v>0</v>
      </c>
      <c r="I57" s="224">
        <v>0</v>
      </c>
      <c r="J57" s="224">
        <v>0</v>
      </c>
      <c r="K57" s="224">
        <v>0</v>
      </c>
      <c r="L57" s="224">
        <v>0</v>
      </c>
      <c r="M57" s="224">
        <v>0</v>
      </c>
      <c r="N57" s="224">
        <v>0</v>
      </c>
      <c r="O57" s="224">
        <v>0</v>
      </c>
      <c r="P57" s="224">
        <v>0</v>
      </c>
      <c r="Q57" s="224">
        <v>0</v>
      </c>
      <c r="R57" s="224">
        <v>0</v>
      </c>
      <c r="S57" s="224">
        <v>0</v>
      </c>
      <c r="T57" s="224">
        <v>0</v>
      </c>
      <c r="U57" s="224">
        <v>0</v>
      </c>
      <c r="V57" s="224">
        <v>0</v>
      </c>
      <c r="W57" s="224">
        <v>0</v>
      </c>
      <c r="X57" s="224">
        <v>0</v>
      </c>
      <c r="Y57" s="224">
        <v>0</v>
      </c>
      <c r="DA57" s="177" t="s">
        <v>391</v>
      </c>
    </row>
    <row r="58" spans="1:105" ht="12" customHeight="1" x14ac:dyDescent="0.25">
      <c r="A58" s="173" t="s">
        <v>94</v>
      </c>
      <c r="B58" s="224">
        <v>0</v>
      </c>
      <c r="C58" s="224">
        <v>0</v>
      </c>
      <c r="D58" s="224">
        <v>0</v>
      </c>
      <c r="E58" s="224">
        <v>0</v>
      </c>
      <c r="F58" s="224">
        <v>0</v>
      </c>
      <c r="G58" s="224">
        <v>0</v>
      </c>
      <c r="H58" s="224">
        <v>0</v>
      </c>
      <c r="I58" s="224">
        <v>0</v>
      </c>
      <c r="J58" s="224">
        <v>0</v>
      </c>
      <c r="K58" s="224">
        <v>0</v>
      </c>
      <c r="L58" s="224">
        <v>0</v>
      </c>
      <c r="M58" s="224">
        <v>0</v>
      </c>
      <c r="N58" s="224">
        <v>0</v>
      </c>
      <c r="O58" s="224">
        <v>0</v>
      </c>
      <c r="P58" s="224">
        <v>0</v>
      </c>
      <c r="Q58" s="224">
        <v>0</v>
      </c>
      <c r="R58" s="224">
        <v>0</v>
      </c>
      <c r="S58" s="224">
        <v>0</v>
      </c>
      <c r="T58" s="224">
        <v>0</v>
      </c>
      <c r="U58" s="224">
        <v>0</v>
      </c>
      <c r="V58" s="224">
        <v>0</v>
      </c>
      <c r="W58" s="224">
        <v>0</v>
      </c>
      <c r="X58" s="224">
        <v>0</v>
      </c>
      <c r="Y58" s="224">
        <v>0</v>
      </c>
      <c r="DA58" s="177" t="s">
        <v>392</v>
      </c>
    </row>
    <row r="59" spans="1:105" ht="12" customHeight="1" x14ac:dyDescent="0.25">
      <c r="A59" s="56" t="s">
        <v>95</v>
      </c>
      <c r="B59" s="260">
        <v>8.6974202250623356E-2</v>
      </c>
      <c r="C59" s="260">
        <v>5.3309611669996829E-2</v>
      </c>
      <c r="D59" s="260">
        <v>0</v>
      </c>
      <c r="E59" s="260">
        <v>0</v>
      </c>
      <c r="F59" s="260">
        <v>0</v>
      </c>
      <c r="G59" s="260">
        <v>0</v>
      </c>
      <c r="H59" s="260">
        <v>0</v>
      </c>
      <c r="I59" s="260">
        <v>0</v>
      </c>
      <c r="J59" s="260">
        <v>0</v>
      </c>
      <c r="K59" s="260">
        <v>0</v>
      </c>
      <c r="L59" s="260">
        <v>0</v>
      </c>
      <c r="M59" s="260">
        <v>0</v>
      </c>
      <c r="N59" s="260">
        <v>0</v>
      </c>
      <c r="O59" s="260">
        <v>0</v>
      </c>
      <c r="P59" s="260">
        <v>0</v>
      </c>
      <c r="Q59" s="260">
        <v>0</v>
      </c>
      <c r="R59" s="260">
        <v>0</v>
      </c>
      <c r="S59" s="260">
        <v>0</v>
      </c>
      <c r="T59" s="260">
        <v>0</v>
      </c>
      <c r="U59" s="260">
        <v>0</v>
      </c>
      <c r="V59" s="260">
        <v>0</v>
      </c>
      <c r="W59" s="260">
        <v>0</v>
      </c>
      <c r="X59" s="260">
        <v>0</v>
      </c>
      <c r="Y59" s="260">
        <v>0</v>
      </c>
      <c r="DA59" s="68" t="s">
        <v>393</v>
      </c>
    </row>
    <row r="60" spans="1:105" ht="12" customHeight="1" x14ac:dyDescent="0.25">
      <c r="A60" s="37" t="s">
        <v>159</v>
      </c>
      <c r="B60" s="226">
        <v>1.5869117608034441E-2</v>
      </c>
      <c r="C60" s="226">
        <v>2.0261018303198611E-2</v>
      </c>
      <c r="D60" s="226">
        <v>0</v>
      </c>
      <c r="E60" s="226">
        <v>0</v>
      </c>
      <c r="F60" s="226">
        <v>0</v>
      </c>
      <c r="G60" s="226">
        <v>0</v>
      </c>
      <c r="H60" s="226">
        <v>0</v>
      </c>
      <c r="I60" s="226">
        <v>0</v>
      </c>
      <c r="J60" s="226">
        <v>0</v>
      </c>
      <c r="K60" s="226">
        <v>0</v>
      </c>
      <c r="L60" s="226">
        <v>0</v>
      </c>
      <c r="M60" s="226">
        <v>0</v>
      </c>
      <c r="N60" s="226">
        <v>0</v>
      </c>
      <c r="O60" s="226">
        <v>0</v>
      </c>
      <c r="P60" s="226">
        <v>0</v>
      </c>
      <c r="Q60" s="226">
        <v>0</v>
      </c>
      <c r="R60" s="226">
        <v>0</v>
      </c>
      <c r="S60" s="226">
        <v>0</v>
      </c>
      <c r="T60" s="226">
        <v>0</v>
      </c>
      <c r="U60" s="226">
        <v>0</v>
      </c>
      <c r="V60" s="226">
        <v>0</v>
      </c>
      <c r="W60" s="226">
        <v>0</v>
      </c>
      <c r="X60" s="226">
        <v>0</v>
      </c>
      <c r="Y60" s="226">
        <v>0</v>
      </c>
      <c r="DA60" s="69" t="s">
        <v>394</v>
      </c>
    </row>
    <row r="61" spans="1:105" ht="12" customHeight="1" x14ac:dyDescent="0.25">
      <c r="A61" s="37" t="s">
        <v>35</v>
      </c>
      <c r="B61" s="226">
        <v>7.1105084642588925E-2</v>
      </c>
      <c r="C61" s="226">
        <v>3.3048593366798211E-2</v>
      </c>
      <c r="D61" s="226">
        <v>0</v>
      </c>
      <c r="E61" s="226">
        <v>0</v>
      </c>
      <c r="F61" s="226">
        <v>0</v>
      </c>
      <c r="G61" s="226">
        <v>0</v>
      </c>
      <c r="H61" s="226">
        <v>0</v>
      </c>
      <c r="I61" s="226">
        <v>0</v>
      </c>
      <c r="J61" s="226">
        <v>0</v>
      </c>
      <c r="K61" s="226">
        <v>0</v>
      </c>
      <c r="L61" s="226">
        <v>0</v>
      </c>
      <c r="M61" s="226">
        <v>0</v>
      </c>
      <c r="N61" s="226">
        <v>0</v>
      </c>
      <c r="O61" s="226">
        <v>0</v>
      </c>
      <c r="P61" s="226">
        <v>0</v>
      </c>
      <c r="Q61" s="226">
        <v>0</v>
      </c>
      <c r="R61" s="226">
        <v>0</v>
      </c>
      <c r="S61" s="226">
        <v>0</v>
      </c>
      <c r="T61" s="226">
        <v>0</v>
      </c>
      <c r="U61" s="226">
        <v>0</v>
      </c>
      <c r="V61" s="226">
        <v>0</v>
      </c>
      <c r="W61" s="226">
        <v>0</v>
      </c>
      <c r="X61" s="226">
        <v>0</v>
      </c>
      <c r="Y61" s="226">
        <v>0</v>
      </c>
      <c r="DA61" s="69" t="s">
        <v>395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</v>
      </c>
      <c r="O62" s="226">
        <v>0</v>
      </c>
      <c r="P62" s="226">
        <v>0</v>
      </c>
      <c r="Q62" s="226">
        <v>0</v>
      </c>
      <c r="R62" s="226">
        <v>0</v>
      </c>
      <c r="S62" s="226">
        <v>0</v>
      </c>
      <c r="T62" s="226">
        <v>0</v>
      </c>
      <c r="U62" s="226">
        <v>0</v>
      </c>
      <c r="V62" s="226">
        <v>0</v>
      </c>
      <c r="W62" s="226">
        <v>0</v>
      </c>
      <c r="X62" s="226">
        <v>0</v>
      </c>
      <c r="Y62" s="226">
        <v>0</v>
      </c>
      <c r="DA62" s="69" t="s">
        <v>396</v>
      </c>
    </row>
    <row r="63" spans="1:105" ht="12" customHeight="1" x14ac:dyDescent="0.25">
      <c r="A63" s="37" t="s">
        <v>78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X63" s="226">
        <v>0</v>
      </c>
      <c r="Y63" s="226">
        <v>0</v>
      </c>
      <c r="DA63" s="69" t="s">
        <v>397</v>
      </c>
    </row>
    <row r="64" spans="1:105" ht="12" customHeight="1" x14ac:dyDescent="0.25">
      <c r="A64" s="37" t="s">
        <v>40</v>
      </c>
      <c r="B64" s="226">
        <v>0</v>
      </c>
      <c r="C64" s="226">
        <v>0</v>
      </c>
      <c r="D64" s="226">
        <v>0</v>
      </c>
      <c r="E64" s="226">
        <v>0</v>
      </c>
      <c r="F64" s="226">
        <v>0</v>
      </c>
      <c r="G64" s="226">
        <v>0</v>
      </c>
      <c r="H64" s="226">
        <v>0</v>
      </c>
      <c r="I64" s="226">
        <v>0</v>
      </c>
      <c r="J64" s="226">
        <v>0</v>
      </c>
      <c r="K64" s="226">
        <v>0</v>
      </c>
      <c r="L64" s="226">
        <v>0</v>
      </c>
      <c r="M64" s="226">
        <v>0</v>
      </c>
      <c r="N64" s="226">
        <v>0</v>
      </c>
      <c r="O64" s="226">
        <v>0</v>
      </c>
      <c r="P64" s="226">
        <v>0</v>
      </c>
      <c r="Q64" s="226">
        <v>0</v>
      </c>
      <c r="R64" s="226">
        <v>0</v>
      </c>
      <c r="S64" s="226">
        <v>0</v>
      </c>
      <c r="T64" s="226">
        <v>0</v>
      </c>
      <c r="U64" s="226">
        <v>0</v>
      </c>
      <c r="V64" s="226">
        <v>0</v>
      </c>
      <c r="W64" s="226">
        <v>0</v>
      </c>
      <c r="X64" s="226">
        <v>0</v>
      </c>
      <c r="Y64" s="226">
        <v>0</v>
      </c>
      <c r="DA64" s="69" t="s">
        <v>398</v>
      </c>
    </row>
    <row r="65" spans="1:105" ht="12" customHeight="1" x14ac:dyDescent="0.25">
      <c r="A65" s="57" t="s">
        <v>220</v>
      </c>
      <c r="B65" s="261">
        <v>12.279536861481629</v>
      </c>
      <c r="C65" s="261">
        <v>6.2266957376259473</v>
      </c>
      <c r="D65" s="261">
        <v>0</v>
      </c>
      <c r="E65" s="261">
        <v>0</v>
      </c>
      <c r="F65" s="261">
        <v>0</v>
      </c>
      <c r="G65" s="261">
        <v>0</v>
      </c>
      <c r="H65" s="261">
        <v>0</v>
      </c>
      <c r="I65" s="261">
        <v>0</v>
      </c>
      <c r="J65" s="261">
        <v>0</v>
      </c>
      <c r="K65" s="261">
        <v>0</v>
      </c>
      <c r="L65" s="261">
        <v>0</v>
      </c>
      <c r="M65" s="261">
        <v>0</v>
      </c>
      <c r="N65" s="261">
        <v>0</v>
      </c>
      <c r="O65" s="261">
        <v>0</v>
      </c>
      <c r="P65" s="261">
        <v>0</v>
      </c>
      <c r="Q65" s="261">
        <v>0</v>
      </c>
      <c r="R65" s="261">
        <v>0</v>
      </c>
      <c r="S65" s="261">
        <v>0</v>
      </c>
      <c r="T65" s="261">
        <v>0</v>
      </c>
      <c r="U65" s="261">
        <v>0</v>
      </c>
      <c r="V65" s="261">
        <v>0</v>
      </c>
      <c r="W65" s="261">
        <v>0</v>
      </c>
      <c r="X65" s="261">
        <v>0</v>
      </c>
      <c r="Y65" s="261">
        <v>0</v>
      </c>
      <c r="DA65" s="70" t="s">
        <v>399</v>
      </c>
    </row>
    <row r="66" spans="1:105" ht="12" customHeight="1" x14ac:dyDescent="0.25">
      <c r="A66" s="18" t="s">
        <v>28</v>
      </c>
      <c r="B66" s="230">
        <v>0</v>
      </c>
      <c r="C66" s="230">
        <v>0</v>
      </c>
      <c r="D66" s="230">
        <v>0</v>
      </c>
      <c r="E66" s="230">
        <v>0</v>
      </c>
      <c r="F66" s="230">
        <v>0</v>
      </c>
      <c r="G66" s="230">
        <v>0</v>
      </c>
      <c r="H66" s="230">
        <v>0</v>
      </c>
      <c r="I66" s="230">
        <v>0</v>
      </c>
      <c r="J66" s="230">
        <v>0</v>
      </c>
      <c r="K66" s="230">
        <v>0</v>
      </c>
      <c r="L66" s="230">
        <v>0</v>
      </c>
      <c r="M66" s="230">
        <v>0</v>
      </c>
      <c r="N66" s="230">
        <v>0</v>
      </c>
      <c r="O66" s="230">
        <v>0</v>
      </c>
      <c r="P66" s="230">
        <v>0</v>
      </c>
      <c r="Q66" s="230">
        <v>0</v>
      </c>
      <c r="R66" s="230">
        <v>0</v>
      </c>
      <c r="S66" s="230">
        <v>0</v>
      </c>
      <c r="T66" s="230">
        <v>0</v>
      </c>
      <c r="U66" s="230">
        <v>0</v>
      </c>
      <c r="V66" s="230">
        <v>0</v>
      </c>
      <c r="W66" s="230">
        <v>0</v>
      </c>
      <c r="X66" s="230">
        <v>0</v>
      </c>
      <c r="Y66" s="230">
        <v>0</v>
      </c>
      <c r="DA66" s="71" t="s">
        <v>400</v>
      </c>
    </row>
    <row r="67" spans="1:105" ht="12" customHeight="1" x14ac:dyDescent="0.25">
      <c r="A67" s="18" t="s">
        <v>32</v>
      </c>
      <c r="B67" s="230">
        <v>0</v>
      </c>
      <c r="C67" s="230">
        <v>0</v>
      </c>
      <c r="D67" s="230">
        <v>0</v>
      </c>
      <c r="E67" s="230">
        <v>0</v>
      </c>
      <c r="F67" s="230">
        <v>0</v>
      </c>
      <c r="G67" s="230">
        <v>0</v>
      </c>
      <c r="H67" s="230">
        <v>0</v>
      </c>
      <c r="I67" s="230">
        <v>0</v>
      </c>
      <c r="J67" s="230">
        <v>0</v>
      </c>
      <c r="K67" s="230">
        <v>0</v>
      </c>
      <c r="L67" s="230">
        <v>0</v>
      </c>
      <c r="M67" s="230">
        <v>0</v>
      </c>
      <c r="N67" s="230">
        <v>0</v>
      </c>
      <c r="O67" s="230">
        <v>0</v>
      </c>
      <c r="P67" s="230">
        <v>0</v>
      </c>
      <c r="Q67" s="230">
        <v>0</v>
      </c>
      <c r="R67" s="230">
        <v>0</v>
      </c>
      <c r="S67" s="230">
        <v>0</v>
      </c>
      <c r="T67" s="230">
        <v>0</v>
      </c>
      <c r="U67" s="230">
        <v>0</v>
      </c>
      <c r="V67" s="230">
        <v>0</v>
      </c>
      <c r="W67" s="230">
        <v>0</v>
      </c>
      <c r="X67" s="230">
        <v>0</v>
      </c>
      <c r="Y67" s="230">
        <v>0</v>
      </c>
      <c r="DA67" s="71" t="s">
        <v>401</v>
      </c>
    </row>
    <row r="68" spans="1:105" ht="12" customHeight="1" x14ac:dyDescent="0.25">
      <c r="A68" s="18" t="s">
        <v>35</v>
      </c>
      <c r="B68" s="230">
        <v>12.279536861481629</v>
      </c>
      <c r="C68" s="230">
        <v>6.2266957376259473</v>
      </c>
      <c r="D68" s="230">
        <v>0</v>
      </c>
      <c r="E68" s="230">
        <v>0</v>
      </c>
      <c r="F68" s="230">
        <v>0</v>
      </c>
      <c r="G68" s="230">
        <v>0</v>
      </c>
      <c r="H68" s="230">
        <v>0</v>
      </c>
      <c r="I68" s="230">
        <v>0</v>
      </c>
      <c r="J68" s="230">
        <v>0</v>
      </c>
      <c r="K68" s="230">
        <v>0</v>
      </c>
      <c r="L68" s="230">
        <v>0</v>
      </c>
      <c r="M68" s="230">
        <v>0</v>
      </c>
      <c r="N68" s="230">
        <v>0</v>
      </c>
      <c r="O68" s="230">
        <v>0</v>
      </c>
      <c r="P68" s="230">
        <v>0</v>
      </c>
      <c r="Q68" s="230">
        <v>0</v>
      </c>
      <c r="R68" s="230">
        <v>0</v>
      </c>
      <c r="S68" s="230">
        <v>0</v>
      </c>
      <c r="T68" s="230">
        <v>0</v>
      </c>
      <c r="U68" s="230">
        <v>0</v>
      </c>
      <c r="V68" s="230">
        <v>0</v>
      </c>
      <c r="W68" s="230">
        <v>0</v>
      </c>
      <c r="X68" s="230">
        <v>0</v>
      </c>
      <c r="Y68" s="230">
        <v>0</v>
      </c>
      <c r="DA68" s="71" t="s">
        <v>402</v>
      </c>
    </row>
    <row r="69" spans="1:105" ht="12" customHeight="1" x14ac:dyDescent="0.25">
      <c r="A69" s="18" t="s">
        <v>36</v>
      </c>
      <c r="B69" s="230">
        <v>0</v>
      </c>
      <c r="C69" s="230">
        <v>0</v>
      </c>
      <c r="D69" s="230">
        <v>0</v>
      </c>
      <c r="E69" s="230">
        <v>0</v>
      </c>
      <c r="F69" s="230">
        <v>0</v>
      </c>
      <c r="G69" s="230">
        <v>0</v>
      </c>
      <c r="H69" s="230">
        <v>0</v>
      </c>
      <c r="I69" s="230">
        <v>0</v>
      </c>
      <c r="J69" s="230">
        <v>0</v>
      </c>
      <c r="K69" s="230">
        <v>0</v>
      </c>
      <c r="L69" s="230">
        <v>0</v>
      </c>
      <c r="M69" s="230">
        <v>0</v>
      </c>
      <c r="N69" s="230">
        <v>0</v>
      </c>
      <c r="O69" s="230">
        <v>0</v>
      </c>
      <c r="P69" s="230">
        <v>0</v>
      </c>
      <c r="Q69" s="230">
        <v>0</v>
      </c>
      <c r="R69" s="230">
        <v>0</v>
      </c>
      <c r="S69" s="230">
        <v>0</v>
      </c>
      <c r="T69" s="230">
        <v>0</v>
      </c>
      <c r="U69" s="230">
        <v>0</v>
      </c>
      <c r="V69" s="230">
        <v>0</v>
      </c>
      <c r="W69" s="230">
        <v>0</v>
      </c>
      <c r="X69" s="230">
        <v>0</v>
      </c>
      <c r="Y69" s="230">
        <v>0</v>
      </c>
      <c r="DA69" s="71" t="s">
        <v>403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0</v>
      </c>
      <c r="C71" s="261">
        <v>0</v>
      </c>
      <c r="D71" s="261">
        <v>0</v>
      </c>
      <c r="E71" s="261">
        <v>0</v>
      </c>
      <c r="F71" s="261">
        <v>0</v>
      </c>
      <c r="G71" s="261">
        <v>0</v>
      </c>
      <c r="H71" s="261">
        <v>0</v>
      </c>
      <c r="I71" s="261">
        <v>0</v>
      </c>
      <c r="J71" s="261">
        <v>0</v>
      </c>
      <c r="K71" s="261">
        <v>0</v>
      </c>
      <c r="L71" s="261">
        <v>0</v>
      </c>
      <c r="M71" s="261">
        <v>0</v>
      </c>
      <c r="N71" s="261">
        <v>0</v>
      </c>
      <c r="O71" s="261">
        <v>0</v>
      </c>
      <c r="P71" s="261">
        <v>0</v>
      </c>
      <c r="Q71" s="261">
        <v>0</v>
      </c>
      <c r="R71" s="261">
        <v>0</v>
      </c>
      <c r="S71" s="261">
        <v>0</v>
      </c>
      <c r="T71" s="261">
        <v>0</v>
      </c>
      <c r="U71" s="261">
        <v>0</v>
      </c>
      <c r="V71" s="261">
        <v>0</v>
      </c>
      <c r="W71" s="261">
        <v>0</v>
      </c>
      <c r="X71" s="261">
        <v>0</v>
      </c>
      <c r="Y71" s="261">
        <v>0</v>
      </c>
      <c r="DA71" s="70" t="s">
        <v>404</v>
      </c>
    </row>
    <row r="72" spans="1:105" ht="12" customHeight="1" x14ac:dyDescent="0.25">
      <c r="A72" s="57" t="s">
        <v>179</v>
      </c>
      <c r="B72" s="261">
        <v>22.56475015766976</v>
      </c>
      <c r="C72" s="261">
        <v>16.636657171689201</v>
      </c>
      <c r="D72" s="261">
        <v>0</v>
      </c>
      <c r="E72" s="261">
        <v>0</v>
      </c>
      <c r="F72" s="261">
        <v>0</v>
      </c>
      <c r="G72" s="261">
        <v>0</v>
      </c>
      <c r="H72" s="261">
        <v>0</v>
      </c>
      <c r="I72" s="261">
        <v>0</v>
      </c>
      <c r="J72" s="261">
        <v>0</v>
      </c>
      <c r="K72" s="261">
        <v>0</v>
      </c>
      <c r="L72" s="261">
        <v>0</v>
      </c>
      <c r="M72" s="261">
        <v>0</v>
      </c>
      <c r="N72" s="261">
        <v>0</v>
      </c>
      <c r="O72" s="261">
        <v>0</v>
      </c>
      <c r="P72" s="261">
        <v>0</v>
      </c>
      <c r="Q72" s="261">
        <v>0</v>
      </c>
      <c r="R72" s="261">
        <v>0</v>
      </c>
      <c r="S72" s="261">
        <v>0</v>
      </c>
      <c r="T72" s="261">
        <v>0</v>
      </c>
      <c r="U72" s="261">
        <v>0</v>
      </c>
      <c r="V72" s="261">
        <v>0</v>
      </c>
      <c r="W72" s="261">
        <v>0</v>
      </c>
      <c r="X72" s="261">
        <v>0</v>
      </c>
      <c r="Y72" s="261">
        <v>0</v>
      </c>
      <c r="DA72" s="70" t="s">
        <v>405</v>
      </c>
    </row>
    <row r="73" spans="1:105" ht="12" customHeight="1" x14ac:dyDescent="0.25">
      <c r="A73" s="60" t="s">
        <v>181</v>
      </c>
      <c r="B73" s="262">
        <v>22.56475015766976</v>
      </c>
      <c r="C73" s="262">
        <v>16.636657171689201</v>
      </c>
      <c r="D73" s="262">
        <v>0</v>
      </c>
      <c r="E73" s="262">
        <v>0</v>
      </c>
      <c r="F73" s="262">
        <v>0</v>
      </c>
      <c r="G73" s="262">
        <v>0</v>
      </c>
      <c r="H73" s="262">
        <v>0</v>
      </c>
      <c r="I73" s="262">
        <v>0</v>
      </c>
      <c r="J73" s="262">
        <v>0</v>
      </c>
      <c r="K73" s="262">
        <v>0</v>
      </c>
      <c r="L73" s="262">
        <v>0</v>
      </c>
      <c r="M73" s="262">
        <v>0</v>
      </c>
      <c r="N73" s="262">
        <v>0</v>
      </c>
      <c r="O73" s="262">
        <v>0</v>
      </c>
      <c r="P73" s="262">
        <v>0</v>
      </c>
      <c r="Q73" s="262">
        <v>0</v>
      </c>
      <c r="R73" s="262">
        <v>0</v>
      </c>
      <c r="S73" s="262">
        <v>0</v>
      </c>
      <c r="T73" s="262">
        <v>0</v>
      </c>
      <c r="U73" s="262">
        <v>0</v>
      </c>
      <c r="V73" s="262">
        <v>0</v>
      </c>
      <c r="W73" s="262">
        <v>0</v>
      </c>
      <c r="X73" s="262">
        <v>0</v>
      </c>
      <c r="Y73" s="262">
        <v>0</v>
      </c>
      <c r="DA73" s="72" t="s">
        <v>406</v>
      </c>
    </row>
    <row r="74" spans="1:105" ht="12" customHeight="1" x14ac:dyDescent="0.25">
      <c r="A74" s="59" t="s">
        <v>31</v>
      </c>
      <c r="B74" s="230">
        <v>10.36814733472095</v>
      </c>
      <c r="C74" s="230">
        <v>10.6375361856069</v>
      </c>
      <c r="D74" s="230">
        <v>0</v>
      </c>
      <c r="E74" s="230">
        <v>0</v>
      </c>
      <c r="F74" s="230">
        <v>0</v>
      </c>
      <c r="G74" s="230">
        <v>0</v>
      </c>
      <c r="H74" s="230">
        <v>0</v>
      </c>
      <c r="I74" s="230">
        <v>0</v>
      </c>
      <c r="J74" s="230">
        <v>0</v>
      </c>
      <c r="K74" s="230">
        <v>0</v>
      </c>
      <c r="L74" s="230">
        <v>0</v>
      </c>
      <c r="M74" s="230">
        <v>0</v>
      </c>
      <c r="N74" s="230">
        <v>0</v>
      </c>
      <c r="O74" s="230">
        <v>0</v>
      </c>
      <c r="P74" s="230">
        <v>0</v>
      </c>
      <c r="Q74" s="230">
        <v>0</v>
      </c>
      <c r="R74" s="230">
        <v>0</v>
      </c>
      <c r="S74" s="230">
        <v>0</v>
      </c>
      <c r="T74" s="230">
        <v>0</v>
      </c>
      <c r="U74" s="230">
        <v>0</v>
      </c>
      <c r="V74" s="230">
        <v>0</v>
      </c>
      <c r="W74" s="230">
        <v>0</v>
      </c>
      <c r="X74" s="230">
        <v>0</v>
      </c>
      <c r="Y74" s="230">
        <v>0</v>
      </c>
      <c r="DA74" s="71" t="s">
        <v>407</v>
      </c>
    </row>
    <row r="75" spans="1:105" ht="12" customHeight="1" x14ac:dyDescent="0.25">
      <c r="A75" s="59" t="s">
        <v>159</v>
      </c>
      <c r="B75" s="230">
        <v>2.225364758829647</v>
      </c>
      <c r="C75" s="230">
        <v>2.2800447479253529</v>
      </c>
      <c r="D75" s="230">
        <v>0</v>
      </c>
      <c r="E75" s="230">
        <v>0</v>
      </c>
      <c r="F75" s="230">
        <v>0</v>
      </c>
      <c r="G75" s="230">
        <v>0</v>
      </c>
      <c r="H75" s="230">
        <v>0</v>
      </c>
      <c r="I75" s="230">
        <v>0</v>
      </c>
      <c r="J75" s="230">
        <v>0</v>
      </c>
      <c r="K75" s="230">
        <v>0</v>
      </c>
      <c r="L75" s="230">
        <v>0</v>
      </c>
      <c r="M75" s="230">
        <v>0</v>
      </c>
      <c r="N75" s="230">
        <v>0</v>
      </c>
      <c r="O75" s="230">
        <v>0</v>
      </c>
      <c r="P75" s="230">
        <v>0</v>
      </c>
      <c r="Q75" s="230">
        <v>0</v>
      </c>
      <c r="R75" s="230">
        <v>0</v>
      </c>
      <c r="S75" s="230">
        <v>0</v>
      </c>
      <c r="T75" s="230">
        <v>0</v>
      </c>
      <c r="U75" s="230">
        <v>0</v>
      </c>
      <c r="V75" s="230">
        <v>0</v>
      </c>
      <c r="W75" s="230">
        <v>0</v>
      </c>
      <c r="X75" s="230">
        <v>0</v>
      </c>
      <c r="Y75" s="230">
        <v>0</v>
      </c>
      <c r="DA75" s="71" t="s">
        <v>408</v>
      </c>
    </row>
    <row r="76" spans="1:105" ht="12" customHeight="1" x14ac:dyDescent="0.25">
      <c r="A76" s="59" t="s">
        <v>32</v>
      </c>
      <c r="B76" s="230">
        <v>0</v>
      </c>
      <c r="C76" s="230">
        <v>0</v>
      </c>
      <c r="D76" s="230">
        <v>0</v>
      </c>
      <c r="E76" s="230">
        <v>0</v>
      </c>
      <c r="F76" s="230">
        <v>0</v>
      </c>
      <c r="G76" s="230">
        <v>0</v>
      </c>
      <c r="H76" s="230">
        <v>0</v>
      </c>
      <c r="I76" s="230">
        <v>0</v>
      </c>
      <c r="J76" s="230">
        <v>0</v>
      </c>
      <c r="K76" s="230">
        <v>0</v>
      </c>
      <c r="L76" s="230">
        <v>0</v>
      </c>
      <c r="M76" s="230">
        <v>0</v>
      </c>
      <c r="N76" s="230">
        <v>0</v>
      </c>
      <c r="O76" s="230">
        <v>0</v>
      </c>
      <c r="P76" s="230">
        <v>0</v>
      </c>
      <c r="Q76" s="230">
        <v>0</v>
      </c>
      <c r="R76" s="230">
        <v>0</v>
      </c>
      <c r="S76" s="230">
        <v>0</v>
      </c>
      <c r="T76" s="230">
        <v>0</v>
      </c>
      <c r="U76" s="230">
        <v>0</v>
      </c>
      <c r="V76" s="230">
        <v>0</v>
      </c>
      <c r="W76" s="230">
        <v>0</v>
      </c>
      <c r="X76" s="230">
        <v>0</v>
      </c>
      <c r="Y76" s="230">
        <v>0</v>
      </c>
      <c r="DA76" s="71" t="s">
        <v>409</v>
      </c>
    </row>
    <row r="77" spans="1:105" ht="12" customHeight="1" x14ac:dyDescent="0.25">
      <c r="A77" s="59" t="s">
        <v>35</v>
      </c>
      <c r="B77" s="230">
        <v>9.9712380641191629</v>
      </c>
      <c r="C77" s="230">
        <v>3.7190762381569469</v>
      </c>
      <c r="D77" s="230">
        <v>0</v>
      </c>
      <c r="E77" s="230">
        <v>0</v>
      </c>
      <c r="F77" s="230">
        <v>0</v>
      </c>
      <c r="G77" s="230">
        <v>0</v>
      </c>
      <c r="H77" s="230">
        <v>0</v>
      </c>
      <c r="I77" s="230">
        <v>0</v>
      </c>
      <c r="J77" s="230">
        <v>0</v>
      </c>
      <c r="K77" s="230">
        <v>0</v>
      </c>
      <c r="L77" s="230">
        <v>0</v>
      </c>
      <c r="M77" s="230">
        <v>0</v>
      </c>
      <c r="N77" s="230">
        <v>0</v>
      </c>
      <c r="O77" s="230">
        <v>0</v>
      </c>
      <c r="P77" s="230">
        <v>0</v>
      </c>
      <c r="Q77" s="230">
        <v>0</v>
      </c>
      <c r="R77" s="230">
        <v>0</v>
      </c>
      <c r="S77" s="230">
        <v>0</v>
      </c>
      <c r="T77" s="230">
        <v>0</v>
      </c>
      <c r="U77" s="230">
        <v>0</v>
      </c>
      <c r="V77" s="230">
        <v>0</v>
      </c>
      <c r="W77" s="230">
        <v>0</v>
      </c>
      <c r="X77" s="230">
        <v>0</v>
      </c>
      <c r="Y77" s="230">
        <v>0</v>
      </c>
      <c r="DA77" s="71" t="s">
        <v>410</v>
      </c>
    </row>
    <row r="78" spans="1:105" ht="12" customHeight="1" x14ac:dyDescent="0.25">
      <c r="A78" s="60" t="s">
        <v>187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411</v>
      </c>
    </row>
    <row r="79" spans="1:105" ht="12" customHeight="1" x14ac:dyDescent="0.25">
      <c r="A79" s="57" t="s">
        <v>189</v>
      </c>
      <c r="B79" s="261">
        <f t="shared" ref="B79:Y79" si="3">B80+B84+B95</f>
        <v>9.8141986175903746</v>
      </c>
      <c r="C79" s="261">
        <f t="shared" si="3"/>
        <v>6.6313073174497879</v>
      </c>
      <c r="D79" s="261">
        <f t="shared" si="3"/>
        <v>0</v>
      </c>
      <c r="E79" s="261">
        <f t="shared" si="3"/>
        <v>0</v>
      </c>
      <c r="F79" s="261">
        <f t="shared" si="3"/>
        <v>0</v>
      </c>
      <c r="G79" s="261">
        <f t="shared" si="3"/>
        <v>0</v>
      </c>
      <c r="H79" s="261">
        <f t="shared" si="3"/>
        <v>0</v>
      </c>
      <c r="I79" s="261">
        <f t="shared" si="3"/>
        <v>0</v>
      </c>
      <c r="J79" s="261">
        <f t="shared" si="3"/>
        <v>0</v>
      </c>
      <c r="K79" s="261">
        <f t="shared" si="3"/>
        <v>0</v>
      </c>
      <c r="L79" s="261">
        <f t="shared" si="3"/>
        <v>0</v>
      </c>
      <c r="M79" s="261">
        <f t="shared" si="3"/>
        <v>0</v>
      </c>
      <c r="N79" s="261">
        <f t="shared" si="3"/>
        <v>0</v>
      </c>
      <c r="O79" s="261">
        <f t="shared" si="3"/>
        <v>0</v>
      </c>
      <c r="P79" s="261">
        <f t="shared" si="3"/>
        <v>0</v>
      </c>
      <c r="Q79" s="261">
        <f t="shared" si="3"/>
        <v>0</v>
      </c>
      <c r="R79" s="261">
        <f t="shared" si="3"/>
        <v>0</v>
      </c>
      <c r="S79" s="261">
        <f t="shared" si="3"/>
        <v>0</v>
      </c>
      <c r="T79" s="261">
        <f t="shared" si="3"/>
        <v>0</v>
      </c>
      <c r="U79" s="261">
        <f t="shared" si="3"/>
        <v>0</v>
      </c>
      <c r="V79" s="261">
        <f t="shared" si="3"/>
        <v>0</v>
      </c>
      <c r="W79" s="261">
        <f t="shared" si="3"/>
        <v>0</v>
      </c>
      <c r="X79" s="261">
        <f t="shared" si="3"/>
        <v>0</v>
      </c>
      <c r="Y79" s="261">
        <f t="shared" si="3"/>
        <v>0</v>
      </c>
      <c r="DA79" s="70"/>
    </row>
    <row r="80" spans="1:105" ht="12" customHeight="1" x14ac:dyDescent="0.25">
      <c r="A80" s="60" t="s">
        <v>190</v>
      </c>
      <c r="B80" s="262">
        <v>5.6122465321757851</v>
      </c>
      <c r="C80" s="262">
        <v>4.1378265155341829</v>
      </c>
      <c r="D80" s="262">
        <v>0</v>
      </c>
      <c r="E80" s="262">
        <v>0</v>
      </c>
      <c r="F80" s="262">
        <v>0</v>
      </c>
      <c r="G80" s="262">
        <v>0</v>
      </c>
      <c r="H80" s="262">
        <v>0</v>
      </c>
      <c r="I80" s="262">
        <v>0</v>
      </c>
      <c r="J80" s="262">
        <v>0</v>
      </c>
      <c r="K80" s="262">
        <v>0</v>
      </c>
      <c r="L80" s="262">
        <v>0</v>
      </c>
      <c r="M80" s="262">
        <v>0</v>
      </c>
      <c r="N80" s="262">
        <v>0</v>
      </c>
      <c r="O80" s="262">
        <v>0</v>
      </c>
      <c r="P80" s="262">
        <v>0</v>
      </c>
      <c r="Q80" s="262">
        <v>0</v>
      </c>
      <c r="R80" s="262">
        <v>0</v>
      </c>
      <c r="S80" s="262">
        <v>0</v>
      </c>
      <c r="T80" s="262">
        <v>0</v>
      </c>
      <c r="U80" s="262">
        <v>0</v>
      </c>
      <c r="V80" s="262">
        <v>0</v>
      </c>
      <c r="W80" s="262">
        <v>0</v>
      </c>
      <c r="X80" s="262">
        <v>0</v>
      </c>
      <c r="Y80" s="262">
        <v>0</v>
      </c>
      <c r="DA80" s="72" t="s">
        <v>412</v>
      </c>
    </row>
    <row r="81" spans="1:105" ht="12" customHeight="1" x14ac:dyDescent="0.25">
      <c r="A81" s="59" t="s">
        <v>31</v>
      </c>
      <c r="B81" s="230">
        <v>2.578738896632407</v>
      </c>
      <c r="C81" s="230">
        <v>2.645740597676173</v>
      </c>
      <c r="D81" s="230">
        <v>0</v>
      </c>
      <c r="E81" s="230">
        <v>0</v>
      </c>
      <c r="F81" s="230">
        <v>0</v>
      </c>
      <c r="G81" s="230">
        <v>0</v>
      </c>
      <c r="H81" s="230">
        <v>0</v>
      </c>
      <c r="I81" s="230">
        <v>0</v>
      </c>
      <c r="J81" s="230">
        <v>0</v>
      </c>
      <c r="K81" s="230">
        <v>0</v>
      </c>
      <c r="L81" s="230">
        <v>0</v>
      </c>
      <c r="M81" s="230">
        <v>0</v>
      </c>
      <c r="N81" s="230">
        <v>0</v>
      </c>
      <c r="O81" s="230">
        <v>0</v>
      </c>
      <c r="P81" s="230">
        <v>0</v>
      </c>
      <c r="Q81" s="230">
        <v>0</v>
      </c>
      <c r="R81" s="230">
        <v>0</v>
      </c>
      <c r="S81" s="230">
        <v>0</v>
      </c>
      <c r="T81" s="230">
        <v>0</v>
      </c>
      <c r="U81" s="230">
        <v>0</v>
      </c>
      <c r="V81" s="230">
        <v>0</v>
      </c>
      <c r="W81" s="230">
        <v>0</v>
      </c>
      <c r="X81" s="230">
        <v>0</v>
      </c>
      <c r="Y81" s="230">
        <v>0</v>
      </c>
      <c r="DA81" s="71" t="s">
        <v>413</v>
      </c>
    </row>
    <row r="82" spans="1:105" ht="12" customHeight="1" x14ac:dyDescent="0.25">
      <c r="A82" s="59" t="s">
        <v>159</v>
      </c>
      <c r="B82" s="230">
        <v>0.55348699025248349</v>
      </c>
      <c r="C82" s="230">
        <v>0.56708685628412581</v>
      </c>
      <c r="D82" s="230">
        <v>0</v>
      </c>
      <c r="E82" s="230">
        <v>0</v>
      </c>
      <c r="F82" s="230">
        <v>0</v>
      </c>
      <c r="G82" s="230">
        <v>0</v>
      </c>
      <c r="H82" s="230">
        <v>0</v>
      </c>
      <c r="I82" s="230">
        <v>0</v>
      </c>
      <c r="J82" s="230">
        <v>0</v>
      </c>
      <c r="K82" s="230">
        <v>0</v>
      </c>
      <c r="L82" s="230">
        <v>0</v>
      </c>
      <c r="M82" s="230">
        <v>0</v>
      </c>
      <c r="N82" s="230">
        <v>0</v>
      </c>
      <c r="O82" s="230">
        <v>0</v>
      </c>
      <c r="P82" s="230">
        <v>0</v>
      </c>
      <c r="Q82" s="230">
        <v>0</v>
      </c>
      <c r="R82" s="230">
        <v>0</v>
      </c>
      <c r="S82" s="230">
        <v>0</v>
      </c>
      <c r="T82" s="230">
        <v>0</v>
      </c>
      <c r="U82" s="230">
        <v>0</v>
      </c>
      <c r="V82" s="230">
        <v>0</v>
      </c>
      <c r="W82" s="230">
        <v>0</v>
      </c>
      <c r="X82" s="230">
        <v>0</v>
      </c>
      <c r="Y82" s="230">
        <v>0</v>
      </c>
      <c r="DA82" s="71" t="s">
        <v>414</v>
      </c>
    </row>
    <row r="83" spans="1:105" ht="12" customHeight="1" x14ac:dyDescent="0.25">
      <c r="A83" s="59" t="s">
        <v>35</v>
      </c>
      <c r="B83" s="230">
        <v>2.4800206452908942</v>
      </c>
      <c r="C83" s="230">
        <v>0.92499906157388434</v>
      </c>
      <c r="D83" s="230">
        <v>0</v>
      </c>
      <c r="E83" s="230">
        <v>0</v>
      </c>
      <c r="F83" s="230">
        <v>0</v>
      </c>
      <c r="G83" s="230">
        <v>0</v>
      </c>
      <c r="H83" s="230">
        <v>0</v>
      </c>
      <c r="I83" s="230">
        <v>0</v>
      </c>
      <c r="J83" s="230">
        <v>0</v>
      </c>
      <c r="K83" s="230">
        <v>0</v>
      </c>
      <c r="L83" s="230">
        <v>0</v>
      </c>
      <c r="M83" s="230">
        <v>0</v>
      </c>
      <c r="N83" s="230">
        <v>0</v>
      </c>
      <c r="O83" s="230">
        <v>0</v>
      </c>
      <c r="P83" s="230">
        <v>0</v>
      </c>
      <c r="Q83" s="230">
        <v>0</v>
      </c>
      <c r="R83" s="230">
        <v>0</v>
      </c>
      <c r="S83" s="230">
        <v>0</v>
      </c>
      <c r="T83" s="230">
        <v>0</v>
      </c>
      <c r="U83" s="230">
        <v>0</v>
      </c>
      <c r="V83" s="230">
        <v>0</v>
      </c>
      <c r="W83" s="230">
        <v>0</v>
      </c>
      <c r="X83" s="230">
        <v>0</v>
      </c>
      <c r="Y83" s="230">
        <v>0</v>
      </c>
      <c r="DA83" s="71" t="s">
        <v>415</v>
      </c>
    </row>
    <row r="84" spans="1:105" ht="12" customHeight="1" x14ac:dyDescent="0.25">
      <c r="A84" s="60" t="s">
        <v>195</v>
      </c>
      <c r="B84" s="262">
        <v>4.2019520854145904</v>
      </c>
      <c r="C84" s="262">
        <v>2.4934808019156049</v>
      </c>
      <c r="D84" s="262">
        <v>0</v>
      </c>
      <c r="E84" s="262">
        <v>0</v>
      </c>
      <c r="F84" s="262">
        <v>0</v>
      </c>
      <c r="G84" s="262">
        <v>0</v>
      </c>
      <c r="H84" s="262">
        <v>0</v>
      </c>
      <c r="I84" s="262">
        <v>0</v>
      </c>
      <c r="J84" s="262">
        <v>0</v>
      </c>
      <c r="K84" s="262">
        <v>0</v>
      </c>
      <c r="L84" s="262">
        <v>0</v>
      </c>
      <c r="M84" s="262">
        <v>0</v>
      </c>
      <c r="N84" s="262">
        <v>0</v>
      </c>
      <c r="O84" s="262">
        <v>0</v>
      </c>
      <c r="P84" s="262">
        <v>0</v>
      </c>
      <c r="Q84" s="262">
        <v>0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416</v>
      </c>
    </row>
    <row r="85" spans="1:105" ht="12" customHeight="1" x14ac:dyDescent="0.25">
      <c r="A85" s="64" t="s">
        <v>28</v>
      </c>
      <c r="B85" s="229">
        <v>0</v>
      </c>
      <c r="C85" s="229">
        <v>0</v>
      </c>
      <c r="D85" s="229">
        <v>0</v>
      </c>
      <c r="E85" s="229">
        <v>0</v>
      </c>
      <c r="F85" s="229">
        <v>0</v>
      </c>
      <c r="G85" s="229">
        <v>0</v>
      </c>
      <c r="H85" s="229">
        <v>0</v>
      </c>
      <c r="I85" s="229">
        <v>0</v>
      </c>
      <c r="J85" s="229">
        <v>0</v>
      </c>
      <c r="K85" s="229">
        <v>0</v>
      </c>
      <c r="L85" s="229">
        <v>0</v>
      </c>
      <c r="M85" s="229">
        <v>0</v>
      </c>
      <c r="N85" s="229">
        <v>0</v>
      </c>
      <c r="O85" s="229">
        <v>0</v>
      </c>
      <c r="P85" s="229">
        <v>0</v>
      </c>
      <c r="Q85" s="229">
        <v>0</v>
      </c>
      <c r="R85" s="229">
        <v>0</v>
      </c>
      <c r="S85" s="229">
        <v>0</v>
      </c>
      <c r="T85" s="229">
        <v>0</v>
      </c>
      <c r="U85" s="229">
        <v>0</v>
      </c>
      <c r="V85" s="229">
        <v>0</v>
      </c>
      <c r="W85" s="229">
        <v>0</v>
      </c>
      <c r="X85" s="229">
        <v>0</v>
      </c>
      <c r="Y85" s="229">
        <v>0</v>
      </c>
      <c r="DA85" s="73" t="s">
        <v>417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</v>
      </c>
      <c r="W86" s="229">
        <v>0</v>
      </c>
      <c r="X86" s="229">
        <v>0</v>
      </c>
      <c r="Y86" s="229">
        <v>0</v>
      </c>
      <c r="DA86" s="73" t="s">
        <v>418</v>
      </c>
    </row>
    <row r="87" spans="1:105" ht="12" customHeight="1" x14ac:dyDescent="0.25">
      <c r="A87" s="64" t="s">
        <v>31</v>
      </c>
      <c r="B87" s="229">
        <v>1.930730808477761</v>
      </c>
      <c r="C87" s="229">
        <v>1.594340256264366</v>
      </c>
      <c r="D87" s="229">
        <v>0</v>
      </c>
      <c r="E87" s="229">
        <v>0</v>
      </c>
      <c r="F87" s="229">
        <v>0</v>
      </c>
      <c r="G87" s="229">
        <v>0</v>
      </c>
      <c r="H87" s="229">
        <v>0</v>
      </c>
      <c r="I87" s="229">
        <v>0</v>
      </c>
      <c r="J87" s="229">
        <v>0</v>
      </c>
      <c r="K87" s="229">
        <v>0</v>
      </c>
      <c r="L87" s="229">
        <v>0</v>
      </c>
      <c r="M87" s="229">
        <v>0</v>
      </c>
      <c r="N87" s="229">
        <v>0</v>
      </c>
      <c r="O87" s="229">
        <v>0</v>
      </c>
      <c r="P87" s="229">
        <v>0</v>
      </c>
      <c r="Q87" s="229">
        <v>0</v>
      </c>
      <c r="R87" s="229">
        <v>0</v>
      </c>
      <c r="S87" s="229">
        <v>0</v>
      </c>
      <c r="T87" s="229">
        <v>0</v>
      </c>
      <c r="U87" s="229">
        <v>0</v>
      </c>
      <c r="V87" s="229">
        <v>0</v>
      </c>
      <c r="W87" s="229">
        <v>0</v>
      </c>
      <c r="X87" s="229">
        <v>0</v>
      </c>
      <c r="Y87" s="229">
        <v>0</v>
      </c>
      <c r="DA87" s="73" t="s">
        <v>419</v>
      </c>
    </row>
    <row r="88" spans="1:105" ht="12" customHeight="1" x14ac:dyDescent="0.25">
      <c r="A88" s="64" t="s">
        <v>159</v>
      </c>
      <c r="B88" s="229">
        <v>0.41440193327352248</v>
      </c>
      <c r="C88" s="229">
        <v>0.34173017739014477</v>
      </c>
      <c r="D88" s="229">
        <v>0</v>
      </c>
      <c r="E88" s="229">
        <v>0</v>
      </c>
      <c r="F88" s="229">
        <v>0</v>
      </c>
      <c r="G88" s="229">
        <v>0</v>
      </c>
      <c r="H88" s="229">
        <v>0</v>
      </c>
      <c r="I88" s="229">
        <v>0</v>
      </c>
      <c r="J88" s="229">
        <v>0</v>
      </c>
      <c r="K88" s="229">
        <v>0</v>
      </c>
      <c r="L88" s="229">
        <v>0</v>
      </c>
      <c r="M88" s="229">
        <v>0</v>
      </c>
      <c r="N88" s="229">
        <v>0</v>
      </c>
      <c r="O88" s="229">
        <v>0</v>
      </c>
      <c r="P88" s="229">
        <v>0</v>
      </c>
      <c r="Q88" s="229">
        <v>0</v>
      </c>
      <c r="R88" s="229">
        <v>0</v>
      </c>
      <c r="S88" s="229">
        <v>0</v>
      </c>
      <c r="T88" s="229">
        <v>0</v>
      </c>
      <c r="U88" s="229">
        <v>0</v>
      </c>
      <c r="V88" s="229">
        <v>0</v>
      </c>
      <c r="W88" s="229">
        <v>0</v>
      </c>
      <c r="X88" s="229">
        <v>0</v>
      </c>
      <c r="Y88" s="229">
        <v>0</v>
      </c>
      <c r="DA88" s="73" t="s">
        <v>420</v>
      </c>
    </row>
    <row r="89" spans="1:105" ht="12" customHeight="1" x14ac:dyDescent="0.25">
      <c r="A89" s="64" t="s">
        <v>32</v>
      </c>
      <c r="B89" s="229">
        <v>0</v>
      </c>
      <c r="C89" s="229">
        <v>0</v>
      </c>
      <c r="D89" s="229">
        <v>0</v>
      </c>
      <c r="E89" s="229">
        <v>0</v>
      </c>
      <c r="F89" s="229">
        <v>0</v>
      </c>
      <c r="G89" s="229">
        <v>0</v>
      </c>
      <c r="H89" s="229">
        <v>0</v>
      </c>
      <c r="I89" s="229">
        <v>0</v>
      </c>
      <c r="J89" s="229">
        <v>0</v>
      </c>
      <c r="K89" s="229">
        <v>0</v>
      </c>
      <c r="L89" s="229">
        <v>0</v>
      </c>
      <c r="M89" s="229">
        <v>0</v>
      </c>
      <c r="N89" s="229">
        <v>0</v>
      </c>
      <c r="O89" s="229">
        <v>0</v>
      </c>
      <c r="P89" s="229">
        <v>0</v>
      </c>
      <c r="Q89" s="229">
        <v>0</v>
      </c>
      <c r="R89" s="229">
        <v>0</v>
      </c>
      <c r="S89" s="229">
        <v>0</v>
      </c>
      <c r="T89" s="229">
        <v>0</v>
      </c>
      <c r="U89" s="229">
        <v>0</v>
      </c>
      <c r="V89" s="229">
        <v>0</v>
      </c>
      <c r="W89" s="229">
        <v>0</v>
      </c>
      <c r="X89" s="229">
        <v>0</v>
      </c>
      <c r="Y89" s="229">
        <v>0</v>
      </c>
      <c r="DA89" s="73" t="s">
        <v>421</v>
      </c>
    </row>
    <row r="90" spans="1:105" ht="12" customHeight="1" x14ac:dyDescent="0.25">
      <c r="A90" s="64" t="s">
        <v>33</v>
      </c>
      <c r="B90" s="229">
        <v>0</v>
      </c>
      <c r="C90" s="229">
        <v>0</v>
      </c>
      <c r="D90" s="229">
        <v>0</v>
      </c>
      <c r="E90" s="229">
        <v>0</v>
      </c>
      <c r="F90" s="229">
        <v>0</v>
      </c>
      <c r="G90" s="229">
        <v>0</v>
      </c>
      <c r="H90" s="229">
        <v>0</v>
      </c>
      <c r="I90" s="229">
        <v>0</v>
      </c>
      <c r="J90" s="229">
        <v>0</v>
      </c>
      <c r="K90" s="229">
        <v>0</v>
      </c>
      <c r="L90" s="229">
        <v>0</v>
      </c>
      <c r="M90" s="229">
        <v>0</v>
      </c>
      <c r="N90" s="229">
        <v>0</v>
      </c>
      <c r="O90" s="229">
        <v>0</v>
      </c>
      <c r="P90" s="229">
        <v>0</v>
      </c>
      <c r="Q90" s="229">
        <v>0</v>
      </c>
      <c r="R90" s="229">
        <v>0</v>
      </c>
      <c r="S90" s="229">
        <v>0</v>
      </c>
      <c r="T90" s="229">
        <v>0</v>
      </c>
      <c r="U90" s="229">
        <v>0</v>
      </c>
      <c r="V90" s="229">
        <v>0</v>
      </c>
      <c r="W90" s="229">
        <v>0</v>
      </c>
      <c r="X90" s="229">
        <v>0</v>
      </c>
      <c r="Y90" s="229">
        <v>0</v>
      </c>
      <c r="DA90" s="73" t="s">
        <v>422</v>
      </c>
    </row>
    <row r="91" spans="1:105" ht="12" customHeight="1" x14ac:dyDescent="0.25">
      <c r="A91" s="64" t="s">
        <v>35</v>
      </c>
      <c r="B91" s="229">
        <v>1.856819343663306</v>
      </c>
      <c r="C91" s="229">
        <v>0.55741036826109436</v>
      </c>
      <c r="D91" s="229">
        <v>0</v>
      </c>
      <c r="E91" s="229">
        <v>0</v>
      </c>
      <c r="F91" s="229">
        <v>0</v>
      </c>
      <c r="G91" s="229">
        <v>0</v>
      </c>
      <c r="H91" s="229">
        <v>0</v>
      </c>
      <c r="I91" s="229">
        <v>0</v>
      </c>
      <c r="J91" s="229">
        <v>0</v>
      </c>
      <c r="K91" s="229">
        <v>0</v>
      </c>
      <c r="L91" s="229">
        <v>0</v>
      </c>
      <c r="M91" s="229">
        <v>0</v>
      </c>
      <c r="N91" s="229">
        <v>0</v>
      </c>
      <c r="O91" s="229">
        <v>0</v>
      </c>
      <c r="P91" s="229">
        <v>0</v>
      </c>
      <c r="Q91" s="229">
        <v>0</v>
      </c>
      <c r="R91" s="229">
        <v>0</v>
      </c>
      <c r="S91" s="229">
        <v>0</v>
      </c>
      <c r="T91" s="229">
        <v>0</v>
      </c>
      <c r="U91" s="229">
        <v>0</v>
      </c>
      <c r="V91" s="229">
        <v>0</v>
      </c>
      <c r="W91" s="229">
        <v>0</v>
      </c>
      <c r="X91" s="229">
        <v>0</v>
      </c>
      <c r="Y91" s="229">
        <v>0</v>
      </c>
      <c r="DA91" s="73" t="s">
        <v>423</v>
      </c>
    </row>
    <row r="92" spans="1:105" ht="12" customHeight="1" x14ac:dyDescent="0.25">
      <c r="A92" s="64" t="s">
        <v>36</v>
      </c>
      <c r="B92" s="229">
        <v>0</v>
      </c>
      <c r="C92" s="229">
        <v>0</v>
      </c>
      <c r="D92" s="229">
        <v>0</v>
      </c>
      <c r="E92" s="229">
        <v>0</v>
      </c>
      <c r="F92" s="229">
        <v>0</v>
      </c>
      <c r="G92" s="229">
        <v>0</v>
      </c>
      <c r="H92" s="229">
        <v>0</v>
      </c>
      <c r="I92" s="229">
        <v>0</v>
      </c>
      <c r="J92" s="229">
        <v>0</v>
      </c>
      <c r="K92" s="229">
        <v>0</v>
      </c>
      <c r="L92" s="229">
        <v>0</v>
      </c>
      <c r="M92" s="229">
        <v>0</v>
      </c>
      <c r="N92" s="229">
        <v>0</v>
      </c>
      <c r="O92" s="229">
        <v>0</v>
      </c>
      <c r="P92" s="229">
        <v>0</v>
      </c>
      <c r="Q92" s="229">
        <v>0</v>
      </c>
      <c r="R92" s="229">
        <v>0</v>
      </c>
      <c r="S92" s="229">
        <v>0</v>
      </c>
      <c r="T92" s="229">
        <v>0</v>
      </c>
      <c r="U92" s="229">
        <v>0</v>
      </c>
      <c r="V92" s="229">
        <v>0</v>
      </c>
      <c r="W92" s="229">
        <v>0</v>
      </c>
      <c r="X92" s="229">
        <v>0</v>
      </c>
      <c r="Y92" s="229">
        <v>0</v>
      </c>
      <c r="DA92" s="73" t="s">
        <v>424</v>
      </c>
    </row>
    <row r="93" spans="1:105" ht="12" customHeight="1" x14ac:dyDescent="0.25">
      <c r="A93" s="64" t="s">
        <v>38</v>
      </c>
      <c r="B93" s="229">
        <v>0</v>
      </c>
      <c r="C93" s="229">
        <v>0</v>
      </c>
      <c r="D93" s="229">
        <v>0</v>
      </c>
      <c r="E93" s="229">
        <v>0</v>
      </c>
      <c r="F93" s="229">
        <v>0</v>
      </c>
      <c r="G93" s="229">
        <v>0</v>
      </c>
      <c r="H93" s="229">
        <v>0</v>
      </c>
      <c r="I93" s="229">
        <v>0</v>
      </c>
      <c r="J93" s="229">
        <v>0</v>
      </c>
      <c r="K93" s="229">
        <v>0</v>
      </c>
      <c r="L93" s="229">
        <v>0</v>
      </c>
      <c r="M93" s="229">
        <v>0</v>
      </c>
      <c r="N93" s="229">
        <v>0</v>
      </c>
      <c r="O93" s="229">
        <v>0</v>
      </c>
      <c r="P93" s="229">
        <v>0</v>
      </c>
      <c r="Q93" s="229">
        <v>0</v>
      </c>
      <c r="R93" s="229">
        <v>0</v>
      </c>
      <c r="S93" s="229">
        <v>0</v>
      </c>
      <c r="T93" s="229">
        <v>0</v>
      </c>
      <c r="U93" s="229">
        <v>0</v>
      </c>
      <c r="V93" s="229">
        <v>0</v>
      </c>
      <c r="W93" s="229">
        <v>0</v>
      </c>
      <c r="X93" s="229">
        <v>0</v>
      </c>
      <c r="Y93" s="229">
        <v>0</v>
      </c>
      <c r="DA93" s="73" t="s">
        <v>425</v>
      </c>
    </row>
    <row r="94" spans="1:105" ht="12" customHeight="1" x14ac:dyDescent="0.25">
      <c r="A94" s="64" t="s">
        <v>39</v>
      </c>
      <c r="B94" s="229">
        <v>0</v>
      </c>
      <c r="C94" s="229">
        <v>0</v>
      </c>
      <c r="D94" s="229">
        <v>0</v>
      </c>
      <c r="E94" s="229">
        <v>0</v>
      </c>
      <c r="F94" s="229">
        <v>0</v>
      </c>
      <c r="G94" s="229">
        <v>0</v>
      </c>
      <c r="H94" s="229">
        <v>0</v>
      </c>
      <c r="I94" s="229">
        <v>0</v>
      </c>
      <c r="J94" s="229">
        <v>0</v>
      </c>
      <c r="K94" s="229">
        <v>0</v>
      </c>
      <c r="L94" s="229">
        <v>0</v>
      </c>
      <c r="M94" s="229">
        <v>0</v>
      </c>
      <c r="N94" s="229">
        <v>0</v>
      </c>
      <c r="O94" s="229">
        <v>0</v>
      </c>
      <c r="P94" s="229">
        <v>0</v>
      </c>
      <c r="Q94" s="229">
        <v>0</v>
      </c>
      <c r="R94" s="229">
        <v>0</v>
      </c>
      <c r="S94" s="229">
        <v>0</v>
      </c>
      <c r="T94" s="229">
        <v>0</v>
      </c>
      <c r="U94" s="229">
        <v>0</v>
      </c>
      <c r="V94" s="229">
        <v>0</v>
      </c>
      <c r="W94" s="229">
        <v>0</v>
      </c>
      <c r="X94" s="229">
        <v>0</v>
      </c>
      <c r="Y94" s="229">
        <v>0</v>
      </c>
      <c r="DA94" s="73" t="s">
        <v>426</v>
      </c>
    </row>
    <row r="95" spans="1:105" ht="12" customHeight="1" x14ac:dyDescent="0.25">
      <c r="A95" s="101" t="s">
        <v>207</v>
      </c>
      <c r="B95" s="278">
        <v>0</v>
      </c>
      <c r="C95" s="278">
        <v>0</v>
      </c>
      <c r="D95" s="278">
        <v>0</v>
      </c>
      <c r="E95" s="278">
        <v>0</v>
      </c>
      <c r="F95" s="278">
        <v>0</v>
      </c>
      <c r="G95" s="278">
        <v>0</v>
      </c>
      <c r="H95" s="278">
        <v>0</v>
      </c>
      <c r="I95" s="278">
        <v>0</v>
      </c>
      <c r="J95" s="278">
        <v>0</v>
      </c>
      <c r="K95" s="278">
        <v>0</v>
      </c>
      <c r="L95" s="278">
        <v>0</v>
      </c>
      <c r="M95" s="278">
        <v>0</v>
      </c>
      <c r="N95" s="278">
        <v>0</v>
      </c>
      <c r="O95" s="278">
        <v>0</v>
      </c>
      <c r="P95" s="278">
        <v>0</v>
      </c>
      <c r="Q95" s="278">
        <v>0</v>
      </c>
      <c r="R95" s="278">
        <v>0</v>
      </c>
      <c r="S95" s="278">
        <v>0</v>
      </c>
      <c r="T95" s="278">
        <v>0</v>
      </c>
      <c r="U95" s="278">
        <v>0</v>
      </c>
      <c r="V95" s="278">
        <v>0</v>
      </c>
      <c r="W95" s="278">
        <v>0</v>
      </c>
      <c r="X95" s="278">
        <v>0</v>
      </c>
      <c r="Y95" s="278">
        <v>0</v>
      </c>
      <c r="DA95" s="102" t="s">
        <v>427</v>
      </c>
    </row>
    <row r="96" spans="1:105" ht="12" customHeight="1" x14ac:dyDescent="0.25">
      <c r="A96" s="100" t="s">
        <v>105</v>
      </c>
      <c r="B96" s="279">
        <v>28.8</v>
      </c>
      <c r="C96" s="279">
        <v>12</v>
      </c>
      <c r="D96" s="279">
        <v>0</v>
      </c>
      <c r="E96" s="279">
        <v>0</v>
      </c>
      <c r="F96" s="279">
        <v>0</v>
      </c>
      <c r="G96" s="279">
        <v>0</v>
      </c>
      <c r="H96" s="279">
        <v>0</v>
      </c>
      <c r="I96" s="279">
        <v>0</v>
      </c>
      <c r="J96" s="279">
        <v>0</v>
      </c>
      <c r="K96" s="279">
        <v>0</v>
      </c>
      <c r="L96" s="279">
        <v>0</v>
      </c>
      <c r="M96" s="279">
        <v>0</v>
      </c>
      <c r="N96" s="279">
        <v>0</v>
      </c>
      <c r="O96" s="279">
        <v>0</v>
      </c>
      <c r="P96" s="279">
        <v>0</v>
      </c>
      <c r="Q96" s="279">
        <v>0</v>
      </c>
      <c r="R96" s="279">
        <v>0</v>
      </c>
      <c r="S96" s="279">
        <v>0</v>
      </c>
      <c r="T96" s="279">
        <v>0</v>
      </c>
      <c r="U96" s="279">
        <v>0</v>
      </c>
      <c r="V96" s="279">
        <v>0</v>
      </c>
      <c r="W96" s="279">
        <v>0</v>
      </c>
      <c r="X96" s="279">
        <v>0</v>
      </c>
      <c r="Y96" s="279">
        <v>0</v>
      </c>
      <c r="DA96" s="105" t="s">
        <v>428</v>
      </c>
    </row>
    <row r="98" spans="1:105" ht="15" customHeight="1" x14ac:dyDescent="0.25">
      <c r="A98" s="32" t="s">
        <v>429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4">SUM(B$101:B$105,B$109:B$110,B$112:B$114,B$107,B$106,B115)</f>
        <v>0</v>
      </c>
      <c r="C100" s="232">
        <f t="shared" si="4"/>
        <v>0</v>
      </c>
      <c r="D100" s="232">
        <f t="shared" si="4"/>
        <v>0</v>
      </c>
      <c r="E100" s="232">
        <f t="shared" si="4"/>
        <v>0</v>
      </c>
      <c r="F100" s="232">
        <f t="shared" si="4"/>
        <v>0</v>
      </c>
      <c r="G100" s="232">
        <f t="shared" si="4"/>
        <v>0</v>
      </c>
      <c r="H100" s="232">
        <f t="shared" si="4"/>
        <v>0</v>
      </c>
      <c r="I100" s="232">
        <f t="shared" si="4"/>
        <v>0</v>
      </c>
      <c r="J100" s="232">
        <f t="shared" si="4"/>
        <v>0</v>
      </c>
      <c r="K100" s="232">
        <f t="shared" si="4"/>
        <v>0</v>
      </c>
      <c r="L100" s="232">
        <f t="shared" si="4"/>
        <v>0</v>
      </c>
      <c r="M100" s="232">
        <f t="shared" si="4"/>
        <v>0</v>
      </c>
      <c r="N100" s="232">
        <f t="shared" si="4"/>
        <v>0</v>
      </c>
      <c r="O100" s="232">
        <f t="shared" si="4"/>
        <v>0</v>
      </c>
      <c r="P100" s="232">
        <f t="shared" si="4"/>
        <v>0</v>
      </c>
      <c r="Q100" s="232">
        <f t="shared" si="4"/>
        <v>0</v>
      </c>
      <c r="R100" s="232">
        <f t="shared" si="4"/>
        <v>0</v>
      </c>
      <c r="S100" s="232">
        <f t="shared" si="4"/>
        <v>0</v>
      </c>
      <c r="T100" s="232">
        <f t="shared" si="4"/>
        <v>0</v>
      </c>
      <c r="U100" s="232">
        <f t="shared" si="4"/>
        <v>0</v>
      </c>
      <c r="V100" s="232">
        <f t="shared" si="4"/>
        <v>0</v>
      </c>
      <c r="W100" s="232">
        <f t="shared" si="4"/>
        <v>0</v>
      </c>
      <c r="X100" s="232">
        <f t="shared" si="4"/>
        <v>0</v>
      </c>
      <c r="Y100" s="232">
        <f t="shared" si="4"/>
        <v>0</v>
      </c>
      <c r="DA100" s="95"/>
    </row>
    <row r="101" spans="1:105" ht="12" customHeight="1" x14ac:dyDescent="0.25">
      <c r="A101" s="55" t="s">
        <v>91</v>
      </c>
      <c r="B101" s="266">
        <f t="shared" ref="B101:Y101" si="5">IF(B$6=0,0,B$6/B$5)</f>
        <v>0</v>
      </c>
      <c r="C101" s="266">
        <f t="shared" si="5"/>
        <v>0</v>
      </c>
      <c r="D101" s="266">
        <f t="shared" si="5"/>
        <v>0</v>
      </c>
      <c r="E101" s="266">
        <f t="shared" si="5"/>
        <v>0</v>
      </c>
      <c r="F101" s="266">
        <f t="shared" si="5"/>
        <v>0</v>
      </c>
      <c r="G101" s="266">
        <f t="shared" si="5"/>
        <v>0</v>
      </c>
      <c r="H101" s="266">
        <f t="shared" si="5"/>
        <v>0</v>
      </c>
      <c r="I101" s="266">
        <f t="shared" si="5"/>
        <v>0</v>
      </c>
      <c r="J101" s="266">
        <f t="shared" si="5"/>
        <v>0</v>
      </c>
      <c r="K101" s="266">
        <f t="shared" si="5"/>
        <v>0</v>
      </c>
      <c r="L101" s="266">
        <f t="shared" si="5"/>
        <v>0</v>
      </c>
      <c r="M101" s="266">
        <f t="shared" si="5"/>
        <v>0</v>
      </c>
      <c r="N101" s="266">
        <f t="shared" si="5"/>
        <v>0</v>
      </c>
      <c r="O101" s="266">
        <f t="shared" si="5"/>
        <v>0</v>
      </c>
      <c r="P101" s="266">
        <f t="shared" si="5"/>
        <v>0</v>
      </c>
      <c r="Q101" s="266">
        <f t="shared" si="5"/>
        <v>0</v>
      </c>
      <c r="R101" s="266">
        <f t="shared" si="5"/>
        <v>0</v>
      </c>
      <c r="S101" s="266">
        <f t="shared" si="5"/>
        <v>0</v>
      </c>
      <c r="T101" s="266">
        <f t="shared" si="5"/>
        <v>0</v>
      </c>
      <c r="U101" s="266">
        <f t="shared" si="5"/>
        <v>0</v>
      </c>
      <c r="V101" s="266">
        <f t="shared" si="5"/>
        <v>0</v>
      </c>
      <c r="W101" s="266">
        <f t="shared" si="5"/>
        <v>0</v>
      </c>
      <c r="X101" s="266">
        <f t="shared" si="5"/>
        <v>0</v>
      </c>
      <c r="Y101" s="266">
        <f t="shared" si="5"/>
        <v>0</v>
      </c>
      <c r="DA101" s="76"/>
    </row>
    <row r="102" spans="1:105" ht="12" customHeight="1" x14ac:dyDescent="0.25">
      <c r="A102" s="173" t="s">
        <v>92</v>
      </c>
      <c r="B102" s="267">
        <f t="shared" ref="B102:Y102" si="6">IF(B$7=0,0,B$7/B$5)</f>
        <v>0</v>
      </c>
      <c r="C102" s="267">
        <f t="shared" si="6"/>
        <v>0</v>
      </c>
      <c r="D102" s="267">
        <f t="shared" si="6"/>
        <v>0</v>
      </c>
      <c r="E102" s="267">
        <f t="shared" si="6"/>
        <v>0</v>
      </c>
      <c r="F102" s="267">
        <f t="shared" si="6"/>
        <v>0</v>
      </c>
      <c r="G102" s="267">
        <f t="shared" si="6"/>
        <v>0</v>
      </c>
      <c r="H102" s="267">
        <f t="shared" si="6"/>
        <v>0</v>
      </c>
      <c r="I102" s="267">
        <f t="shared" si="6"/>
        <v>0</v>
      </c>
      <c r="J102" s="267">
        <f t="shared" si="6"/>
        <v>0</v>
      </c>
      <c r="K102" s="267">
        <f t="shared" si="6"/>
        <v>0</v>
      </c>
      <c r="L102" s="267">
        <f t="shared" si="6"/>
        <v>0</v>
      </c>
      <c r="M102" s="267">
        <f t="shared" si="6"/>
        <v>0</v>
      </c>
      <c r="N102" s="267">
        <f t="shared" si="6"/>
        <v>0</v>
      </c>
      <c r="O102" s="267">
        <f t="shared" si="6"/>
        <v>0</v>
      </c>
      <c r="P102" s="267">
        <f t="shared" si="6"/>
        <v>0</v>
      </c>
      <c r="Q102" s="267">
        <f t="shared" si="6"/>
        <v>0</v>
      </c>
      <c r="R102" s="267">
        <f t="shared" si="6"/>
        <v>0</v>
      </c>
      <c r="S102" s="267">
        <f t="shared" si="6"/>
        <v>0</v>
      </c>
      <c r="T102" s="267">
        <f t="shared" si="6"/>
        <v>0</v>
      </c>
      <c r="U102" s="267">
        <f t="shared" si="6"/>
        <v>0</v>
      </c>
      <c r="V102" s="267">
        <f t="shared" si="6"/>
        <v>0</v>
      </c>
      <c r="W102" s="267">
        <f t="shared" si="6"/>
        <v>0</v>
      </c>
      <c r="X102" s="267">
        <f t="shared" si="6"/>
        <v>0</v>
      </c>
      <c r="Y102" s="267">
        <f t="shared" si="6"/>
        <v>0</v>
      </c>
      <c r="DA102" s="77"/>
    </row>
    <row r="103" spans="1:105" ht="12" customHeight="1" x14ac:dyDescent="0.25">
      <c r="A103" s="173" t="s">
        <v>93</v>
      </c>
      <c r="B103" s="267">
        <f t="shared" ref="B103:Y103" si="7">IF(B$8=0,0,B$8/B$5)</f>
        <v>0</v>
      </c>
      <c r="C103" s="267">
        <f t="shared" si="7"/>
        <v>0</v>
      </c>
      <c r="D103" s="267">
        <f t="shared" si="7"/>
        <v>0</v>
      </c>
      <c r="E103" s="267">
        <f t="shared" si="7"/>
        <v>0</v>
      </c>
      <c r="F103" s="267">
        <f t="shared" si="7"/>
        <v>0</v>
      </c>
      <c r="G103" s="267">
        <f t="shared" si="7"/>
        <v>0</v>
      </c>
      <c r="H103" s="267">
        <f t="shared" si="7"/>
        <v>0</v>
      </c>
      <c r="I103" s="267">
        <f t="shared" si="7"/>
        <v>0</v>
      </c>
      <c r="J103" s="267">
        <f t="shared" si="7"/>
        <v>0</v>
      </c>
      <c r="K103" s="267">
        <f t="shared" si="7"/>
        <v>0</v>
      </c>
      <c r="L103" s="267">
        <f t="shared" si="7"/>
        <v>0</v>
      </c>
      <c r="M103" s="267">
        <f t="shared" si="7"/>
        <v>0</v>
      </c>
      <c r="N103" s="267">
        <f t="shared" si="7"/>
        <v>0</v>
      </c>
      <c r="O103" s="267">
        <f t="shared" si="7"/>
        <v>0</v>
      </c>
      <c r="P103" s="267">
        <f t="shared" si="7"/>
        <v>0</v>
      </c>
      <c r="Q103" s="267">
        <f t="shared" si="7"/>
        <v>0</v>
      </c>
      <c r="R103" s="267">
        <f t="shared" si="7"/>
        <v>0</v>
      </c>
      <c r="S103" s="267">
        <f t="shared" si="7"/>
        <v>0</v>
      </c>
      <c r="T103" s="267">
        <f t="shared" si="7"/>
        <v>0</v>
      </c>
      <c r="U103" s="267">
        <f t="shared" si="7"/>
        <v>0</v>
      </c>
      <c r="V103" s="267">
        <f t="shared" si="7"/>
        <v>0</v>
      </c>
      <c r="W103" s="267">
        <f t="shared" si="7"/>
        <v>0</v>
      </c>
      <c r="X103" s="267">
        <f t="shared" si="7"/>
        <v>0</v>
      </c>
      <c r="Y103" s="267">
        <f t="shared" si="7"/>
        <v>0</v>
      </c>
      <c r="DA103" s="77"/>
    </row>
    <row r="104" spans="1:105" ht="12" customHeight="1" x14ac:dyDescent="0.25">
      <c r="A104" s="173" t="s">
        <v>94</v>
      </c>
      <c r="B104" s="267">
        <f t="shared" ref="B104:Y104" si="8">IF(B$9=0,0,B$9/B$5)</f>
        <v>0</v>
      </c>
      <c r="C104" s="267">
        <f t="shared" si="8"/>
        <v>0</v>
      </c>
      <c r="D104" s="267">
        <f t="shared" si="8"/>
        <v>0</v>
      </c>
      <c r="E104" s="267">
        <f t="shared" si="8"/>
        <v>0</v>
      </c>
      <c r="F104" s="267">
        <f t="shared" si="8"/>
        <v>0</v>
      </c>
      <c r="G104" s="267">
        <f t="shared" si="8"/>
        <v>0</v>
      </c>
      <c r="H104" s="267">
        <f t="shared" si="8"/>
        <v>0</v>
      </c>
      <c r="I104" s="267">
        <f t="shared" si="8"/>
        <v>0</v>
      </c>
      <c r="J104" s="267">
        <f t="shared" si="8"/>
        <v>0</v>
      </c>
      <c r="K104" s="267">
        <f t="shared" si="8"/>
        <v>0</v>
      </c>
      <c r="L104" s="267">
        <f t="shared" si="8"/>
        <v>0</v>
      </c>
      <c r="M104" s="267">
        <f t="shared" si="8"/>
        <v>0</v>
      </c>
      <c r="N104" s="267">
        <f t="shared" si="8"/>
        <v>0</v>
      </c>
      <c r="O104" s="267">
        <f t="shared" si="8"/>
        <v>0</v>
      </c>
      <c r="P104" s="267">
        <f t="shared" si="8"/>
        <v>0</v>
      </c>
      <c r="Q104" s="267">
        <f t="shared" si="8"/>
        <v>0</v>
      </c>
      <c r="R104" s="267">
        <f t="shared" si="8"/>
        <v>0</v>
      </c>
      <c r="S104" s="267">
        <f t="shared" si="8"/>
        <v>0</v>
      </c>
      <c r="T104" s="267">
        <f t="shared" si="8"/>
        <v>0</v>
      </c>
      <c r="U104" s="267">
        <f t="shared" si="8"/>
        <v>0</v>
      </c>
      <c r="V104" s="267">
        <f t="shared" si="8"/>
        <v>0</v>
      </c>
      <c r="W104" s="267">
        <f t="shared" si="8"/>
        <v>0</v>
      </c>
      <c r="X104" s="267">
        <f t="shared" si="8"/>
        <v>0</v>
      </c>
      <c r="Y104" s="267">
        <f t="shared" si="8"/>
        <v>0</v>
      </c>
      <c r="DA104" s="77"/>
    </row>
    <row r="105" spans="1:105" ht="12" customHeight="1" x14ac:dyDescent="0.25">
      <c r="A105" s="56" t="s">
        <v>95</v>
      </c>
      <c r="B105" s="268">
        <f t="shared" ref="B105:Y105" si="9">IF(B$10=0,0,B$10/B$5)</f>
        <v>0</v>
      </c>
      <c r="C105" s="268">
        <f t="shared" si="9"/>
        <v>0</v>
      </c>
      <c r="D105" s="268">
        <f t="shared" si="9"/>
        <v>0</v>
      </c>
      <c r="E105" s="268">
        <f t="shared" si="9"/>
        <v>0</v>
      </c>
      <c r="F105" s="268">
        <f t="shared" si="9"/>
        <v>0</v>
      </c>
      <c r="G105" s="268">
        <f t="shared" si="9"/>
        <v>0</v>
      </c>
      <c r="H105" s="268">
        <f t="shared" si="9"/>
        <v>0</v>
      </c>
      <c r="I105" s="268">
        <f t="shared" si="9"/>
        <v>0</v>
      </c>
      <c r="J105" s="268">
        <f t="shared" si="9"/>
        <v>0</v>
      </c>
      <c r="K105" s="268">
        <f t="shared" si="9"/>
        <v>0</v>
      </c>
      <c r="L105" s="268">
        <f t="shared" si="9"/>
        <v>0</v>
      </c>
      <c r="M105" s="268">
        <f t="shared" si="9"/>
        <v>0</v>
      </c>
      <c r="N105" s="268">
        <f t="shared" si="9"/>
        <v>0</v>
      </c>
      <c r="O105" s="268">
        <f t="shared" si="9"/>
        <v>0</v>
      </c>
      <c r="P105" s="268">
        <f t="shared" si="9"/>
        <v>0</v>
      </c>
      <c r="Q105" s="268">
        <f t="shared" si="9"/>
        <v>0</v>
      </c>
      <c r="R105" s="268">
        <f t="shared" si="9"/>
        <v>0</v>
      </c>
      <c r="S105" s="268">
        <f t="shared" si="9"/>
        <v>0</v>
      </c>
      <c r="T105" s="268">
        <f t="shared" si="9"/>
        <v>0</v>
      </c>
      <c r="U105" s="268">
        <f t="shared" si="9"/>
        <v>0</v>
      </c>
      <c r="V105" s="268">
        <f t="shared" si="9"/>
        <v>0</v>
      </c>
      <c r="W105" s="268">
        <f t="shared" si="9"/>
        <v>0</v>
      </c>
      <c r="X105" s="268">
        <f t="shared" si="9"/>
        <v>0</v>
      </c>
      <c r="Y105" s="268">
        <f t="shared" si="9"/>
        <v>0</v>
      </c>
      <c r="DA105" s="78"/>
    </row>
    <row r="106" spans="1:105" ht="12" customHeight="1" x14ac:dyDescent="0.25">
      <c r="A106" s="174" t="s">
        <v>165</v>
      </c>
      <c r="B106" s="269">
        <f t="shared" ref="B106:Y106" si="10">IF(B$16=0,0,B$16/B$5)</f>
        <v>0</v>
      </c>
      <c r="C106" s="269">
        <f t="shared" si="10"/>
        <v>0</v>
      </c>
      <c r="D106" s="269">
        <f t="shared" si="10"/>
        <v>0</v>
      </c>
      <c r="E106" s="269">
        <f t="shared" si="10"/>
        <v>0</v>
      </c>
      <c r="F106" s="269">
        <f t="shared" si="10"/>
        <v>0</v>
      </c>
      <c r="G106" s="269">
        <f t="shared" si="10"/>
        <v>0</v>
      </c>
      <c r="H106" s="269">
        <f t="shared" si="10"/>
        <v>0</v>
      </c>
      <c r="I106" s="269">
        <f t="shared" si="10"/>
        <v>0</v>
      </c>
      <c r="J106" s="269">
        <f t="shared" si="10"/>
        <v>0</v>
      </c>
      <c r="K106" s="269">
        <f t="shared" si="10"/>
        <v>0</v>
      </c>
      <c r="L106" s="269">
        <f t="shared" si="10"/>
        <v>0</v>
      </c>
      <c r="M106" s="269">
        <f t="shared" si="10"/>
        <v>0</v>
      </c>
      <c r="N106" s="269">
        <f t="shared" si="10"/>
        <v>0</v>
      </c>
      <c r="O106" s="269">
        <f t="shared" si="10"/>
        <v>0</v>
      </c>
      <c r="P106" s="269">
        <f t="shared" si="10"/>
        <v>0</v>
      </c>
      <c r="Q106" s="269">
        <f t="shared" si="10"/>
        <v>0</v>
      </c>
      <c r="R106" s="269">
        <f t="shared" si="10"/>
        <v>0</v>
      </c>
      <c r="S106" s="269">
        <f t="shared" si="10"/>
        <v>0</v>
      </c>
      <c r="T106" s="269">
        <f t="shared" si="10"/>
        <v>0</v>
      </c>
      <c r="U106" s="269">
        <f t="shared" si="10"/>
        <v>0</v>
      </c>
      <c r="V106" s="269">
        <f t="shared" si="10"/>
        <v>0</v>
      </c>
      <c r="W106" s="269">
        <f t="shared" si="10"/>
        <v>0</v>
      </c>
      <c r="X106" s="269">
        <f t="shared" si="10"/>
        <v>0</v>
      </c>
      <c r="Y106" s="269">
        <f t="shared" si="10"/>
        <v>0</v>
      </c>
      <c r="DA106" s="79"/>
    </row>
    <row r="107" spans="1:105" ht="12" customHeight="1" x14ac:dyDescent="0.25">
      <c r="A107" s="174" t="s">
        <v>172</v>
      </c>
      <c r="B107" s="269">
        <f t="shared" ref="B107:Y107" si="11">IF(B$22=0,0,B$22/B$5)</f>
        <v>0</v>
      </c>
      <c r="C107" s="269">
        <f t="shared" si="11"/>
        <v>0</v>
      </c>
      <c r="D107" s="269">
        <f t="shared" si="11"/>
        <v>0</v>
      </c>
      <c r="E107" s="269">
        <f t="shared" si="11"/>
        <v>0</v>
      </c>
      <c r="F107" s="269">
        <f t="shared" si="11"/>
        <v>0</v>
      </c>
      <c r="G107" s="269">
        <f t="shared" si="11"/>
        <v>0</v>
      </c>
      <c r="H107" s="269">
        <f t="shared" si="11"/>
        <v>0</v>
      </c>
      <c r="I107" s="269">
        <f t="shared" si="11"/>
        <v>0</v>
      </c>
      <c r="J107" s="269">
        <f t="shared" si="11"/>
        <v>0</v>
      </c>
      <c r="K107" s="269">
        <f t="shared" si="11"/>
        <v>0</v>
      </c>
      <c r="L107" s="269">
        <f t="shared" si="11"/>
        <v>0</v>
      </c>
      <c r="M107" s="269">
        <f t="shared" si="11"/>
        <v>0</v>
      </c>
      <c r="N107" s="269">
        <f t="shared" si="11"/>
        <v>0</v>
      </c>
      <c r="O107" s="269">
        <f t="shared" si="11"/>
        <v>0</v>
      </c>
      <c r="P107" s="269">
        <f t="shared" si="11"/>
        <v>0</v>
      </c>
      <c r="Q107" s="269">
        <f t="shared" si="11"/>
        <v>0</v>
      </c>
      <c r="R107" s="269">
        <f t="shared" si="11"/>
        <v>0</v>
      </c>
      <c r="S107" s="269">
        <f t="shared" si="11"/>
        <v>0</v>
      </c>
      <c r="T107" s="269">
        <f t="shared" si="11"/>
        <v>0</v>
      </c>
      <c r="U107" s="269">
        <f t="shared" si="11"/>
        <v>0</v>
      </c>
      <c r="V107" s="269">
        <f t="shared" si="11"/>
        <v>0</v>
      </c>
      <c r="W107" s="269">
        <f t="shared" si="11"/>
        <v>0</v>
      </c>
      <c r="X107" s="269">
        <f t="shared" si="11"/>
        <v>0</v>
      </c>
      <c r="Y107" s="269">
        <f t="shared" si="11"/>
        <v>0</v>
      </c>
      <c r="DA107" s="79"/>
    </row>
    <row r="108" spans="1:105" ht="12" customHeight="1" x14ac:dyDescent="0.25">
      <c r="A108" s="174" t="s">
        <v>179</v>
      </c>
      <c r="B108" s="269">
        <f t="shared" ref="B108:Y108" si="12">IF(B$28=0,0,B$28/B$5)</f>
        <v>0</v>
      </c>
      <c r="C108" s="269">
        <f t="shared" si="12"/>
        <v>0</v>
      </c>
      <c r="D108" s="269">
        <f t="shared" si="12"/>
        <v>0</v>
      </c>
      <c r="E108" s="269">
        <f t="shared" si="12"/>
        <v>0</v>
      </c>
      <c r="F108" s="269">
        <f t="shared" si="12"/>
        <v>0</v>
      </c>
      <c r="G108" s="269">
        <f t="shared" si="12"/>
        <v>0</v>
      </c>
      <c r="H108" s="269">
        <f t="shared" si="12"/>
        <v>0</v>
      </c>
      <c r="I108" s="269">
        <f t="shared" si="12"/>
        <v>0</v>
      </c>
      <c r="J108" s="269">
        <f t="shared" si="12"/>
        <v>0</v>
      </c>
      <c r="K108" s="269">
        <f t="shared" si="12"/>
        <v>0</v>
      </c>
      <c r="L108" s="269">
        <f t="shared" si="12"/>
        <v>0</v>
      </c>
      <c r="M108" s="269">
        <f t="shared" si="12"/>
        <v>0</v>
      </c>
      <c r="N108" s="269">
        <f t="shared" si="12"/>
        <v>0</v>
      </c>
      <c r="O108" s="269">
        <f t="shared" si="12"/>
        <v>0</v>
      </c>
      <c r="P108" s="269">
        <f t="shared" si="12"/>
        <v>0</v>
      </c>
      <c r="Q108" s="269">
        <f t="shared" si="12"/>
        <v>0</v>
      </c>
      <c r="R108" s="269">
        <f t="shared" si="12"/>
        <v>0</v>
      </c>
      <c r="S108" s="269">
        <f t="shared" si="12"/>
        <v>0</v>
      </c>
      <c r="T108" s="269">
        <f t="shared" si="12"/>
        <v>0</v>
      </c>
      <c r="U108" s="269">
        <f t="shared" si="12"/>
        <v>0</v>
      </c>
      <c r="V108" s="269">
        <f t="shared" si="12"/>
        <v>0</v>
      </c>
      <c r="W108" s="269">
        <f t="shared" si="12"/>
        <v>0</v>
      </c>
      <c r="X108" s="269">
        <f t="shared" si="12"/>
        <v>0</v>
      </c>
      <c r="Y108" s="269">
        <f t="shared" si="12"/>
        <v>0</v>
      </c>
      <c r="DA108" s="79"/>
    </row>
    <row r="109" spans="1:105" ht="12" customHeight="1" x14ac:dyDescent="0.25">
      <c r="A109" s="62" t="s">
        <v>181</v>
      </c>
      <c r="B109" s="270">
        <f t="shared" ref="B109:Y109" si="13">IF(B$29=0,0,B$29/B$5)</f>
        <v>0</v>
      </c>
      <c r="C109" s="270">
        <f t="shared" si="13"/>
        <v>0</v>
      </c>
      <c r="D109" s="270">
        <f t="shared" si="13"/>
        <v>0</v>
      </c>
      <c r="E109" s="270">
        <f t="shared" si="13"/>
        <v>0</v>
      </c>
      <c r="F109" s="270">
        <f t="shared" si="13"/>
        <v>0</v>
      </c>
      <c r="G109" s="270">
        <f t="shared" si="13"/>
        <v>0</v>
      </c>
      <c r="H109" s="270">
        <f t="shared" si="13"/>
        <v>0</v>
      </c>
      <c r="I109" s="270">
        <f t="shared" si="13"/>
        <v>0</v>
      </c>
      <c r="J109" s="270">
        <f t="shared" si="13"/>
        <v>0</v>
      </c>
      <c r="K109" s="270">
        <f t="shared" si="13"/>
        <v>0</v>
      </c>
      <c r="L109" s="270">
        <f t="shared" si="13"/>
        <v>0</v>
      </c>
      <c r="M109" s="270">
        <f t="shared" si="13"/>
        <v>0</v>
      </c>
      <c r="N109" s="270">
        <f t="shared" si="13"/>
        <v>0</v>
      </c>
      <c r="O109" s="270">
        <f t="shared" si="13"/>
        <v>0</v>
      </c>
      <c r="P109" s="270">
        <f t="shared" si="13"/>
        <v>0</v>
      </c>
      <c r="Q109" s="270">
        <f t="shared" si="13"/>
        <v>0</v>
      </c>
      <c r="R109" s="270">
        <f t="shared" si="13"/>
        <v>0</v>
      </c>
      <c r="S109" s="270">
        <f t="shared" si="13"/>
        <v>0</v>
      </c>
      <c r="T109" s="270">
        <f t="shared" si="13"/>
        <v>0</v>
      </c>
      <c r="U109" s="270">
        <f t="shared" si="13"/>
        <v>0</v>
      </c>
      <c r="V109" s="270">
        <f t="shared" si="13"/>
        <v>0</v>
      </c>
      <c r="W109" s="270">
        <f t="shared" si="13"/>
        <v>0</v>
      </c>
      <c r="X109" s="270">
        <f t="shared" si="13"/>
        <v>0</v>
      </c>
      <c r="Y109" s="270">
        <f t="shared" si="13"/>
        <v>0</v>
      </c>
      <c r="DA109" s="80"/>
    </row>
    <row r="110" spans="1:105" ht="12" customHeight="1" x14ac:dyDescent="0.25">
      <c r="A110" s="62" t="s">
        <v>187</v>
      </c>
      <c r="B110" s="270">
        <f t="shared" ref="B110:Y110" si="14">IF(B$34=0,0,B$34/B$5)</f>
        <v>0</v>
      </c>
      <c r="C110" s="270">
        <f t="shared" si="14"/>
        <v>0</v>
      </c>
      <c r="D110" s="270">
        <f t="shared" si="14"/>
        <v>0</v>
      </c>
      <c r="E110" s="270">
        <f t="shared" si="14"/>
        <v>0</v>
      </c>
      <c r="F110" s="270">
        <f t="shared" si="14"/>
        <v>0</v>
      </c>
      <c r="G110" s="270">
        <f t="shared" si="14"/>
        <v>0</v>
      </c>
      <c r="H110" s="270">
        <f t="shared" si="14"/>
        <v>0</v>
      </c>
      <c r="I110" s="270">
        <f t="shared" si="14"/>
        <v>0</v>
      </c>
      <c r="J110" s="270">
        <f t="shared" si="14"/>
        <v>0</v>
      </c>
      <c r="K110" s="270">
        <f t="shared" si="14"/>
        <v>0</v>
      </c>
      <c r="L110" s="270">
        <f t="shared" si="14"/>
        <v>0</v>
      </c>
      <c r="M110" s="270">
        <f t="shared" si="14"/>
        <v>0</v>
      </c>
      <c r="N110" s="270">
        <f t="shared" si="14"/>
        <v>0</v>
      </c>
      <c r="O110" s="270">
        <f t="shared" si="14"/>
        <v>0</v>
      </c>
      <c r="P110" s="270">
        <f t="shared" si="14"/>
        <v>0</v>
      </c>
      <c r="Q110" s="270">
        <f t="shared" si="14"/>
        <v>0</v>
      </c>
      <c r="R110" s="270">
        <f t="shared" si="14"/>
        <v>0</v>
      </c>
      <c r="S110" s="270">
        <f t="shared" si="14"/>
        <v>0</v>
      </c>
      <c r="T110" s="270">
        <f t="shared" si="14"/>
        <v>0</v>
      </c>
      <c r="U110" s="270">
        <f t="shared" si="14"/>
        <v>0</v>
      </c>
      <c r="V110" s="270">
        <f t="shared" si="14"/>
        <v>0</v>
      </c>
      <c r="W110" s="270">
        <f t="shared" si="14"/>
        <v>0</v>
      </c>
      <c r="X110" s="270">
        <f t="shared" si="14"/>
        <v>0</v>
      </c>
      <c r="Y110" s="270">
        <f t="shared" si="14"/>
        <v>0</v>
      </c>
      <c r="DA110" s="80"/>
    </row>
    <row r="111" spans="1:105" ht="12" customHeight="1" x14ac:dyDescent="0.25">
      <c r="A111" s="174" t="s">
        <v>189</v>
      </c>
      <c r="B111" s="269">
        <f t="shared" ref="B111:Y111" si="15">IF(B$35=0,0,B$35/B$5)</f>
        <v>0</v>
      </c>
      <c r="C111" s="269">
        <f t="shared" si="15"/>
        <v>0</v>
      </c>
      <c r="D111" s="269">
        <f t="shared" si="15"/>
        <v>0</v>
      </c>
      <c r="E111" s="269">
        <f t="shared" si="15"/>
        <v>0</v>
      </c>
      <c r="F111" s="269">
        <f t="shared" si="15"/>
        <v>0</v>
      </c>
      <c r="G111" s="269">
        <f t="shared" si="15"/>
        <v>0</v>
      </c>
      <c r="H111" s="269">
        <f t="shared" si="15"/>
        <v>0</v>
      </c>
      <c r="I111" s="269">
        <f t="shared" si="15"/>
        <v>0</v>
      </c>
      <c r="J111" s="269">
        <f t="shared" si="15"/>
        <v>0</v>
      </c>
      <c r="K111" s="269">
        <f t="shared" si="15"/>
        <v>0</v>
      </c>
      <c r="L111" s="269">
        <f t="shared" si="15"/>
        <v>0</v>
      </c>
      <c r="M111" s="269">
        <f t="shared" si="15"/>
        <v>0</v>
      </c>
      <c r="N111" s="269">
        <f t="shared" si="15"/>
        <v>0</v>
      </c>
      <c r="O111" s="269">
        <f t="shared" si="15"/>
        <v>0</v>
      </c>
      <c r="P111" s="269">
        <f t="shared" si="15"/>
        <v>0</v>
      </c>
      <c r="Q111" s="269">
        <f t="shared" si="15"/>
        <v>0</v>
      </c>
      <c r="R111" s="269">
        <f t="shared" si="15"/>
        <v>0</v>
      </c>
      <c r="S111" s="269">
        <f t="shared" si="15"/>
        <v>0</v>
      </c>
      <c r="T111" s="269">
        <f t="shared" si="15"/>
        <v>0</v>
      </c>
      <c r="U111" s="269">
        <f t="shared" si="15"/>
        <v>0</v>
      </c>
      <c r="V111" s="269">
        <f t="shared" si="15"/>
        <v>0</v>
      </c>
      <c r="W111" s="269">
        <f t="shared" si="15"/>
        <v>0</v>
      </c>
      <c r="X111" s="269">
        <f t="shared" si="15"/>
        <v>0</v>
      </c>
      <c r="Y111" s="269">
        <f t="shared" si="15"/>
        <v>0</v>
      </c>
      <c r="DA111" s="79"/>
    </row>
    <row r="112" spans="1:105" ht="12" customHeight="1" x14ac:dyDescent="0.25">
      <c r="A112" s="62" t="s">
        <v>190</v>
      </c>
      <c r="B112" s="270">
        <f t="shared" ref="B112:Y112" si="16">IF(B$36=0,0,B$36/B$5)</f>
        <v>0</v>
      </c>
      <c r="C112" s="270">
        <f t="shared" si="16"/>
        <v>0</v>
      </c>
      <c r="D112" s="270">
        <f t="shared" si="16"/>
        <v>0</v>
      </c>
      <c r="E112" s="270">
        <f t="shared" si="16"/>
        <v>0</v>
      </c>
      <c r="F112" s="270">
        <f t="shared" si="16"/>
        <v>0</v>
      </c>
      <c r="G112" s="270">
        <f t="shared" si="16"/>
        <v>0</v>
      </c>
      <c r="H112" s="270">
        <f t="shared" si="16"/>
        <v>0</v>
      </c>
      <c r="I112" s="270">
        <f t="shared" si="16"/>
        <v>0</v>
      </c>
      <c r="J112" s="270">
        <f t="shared" si="16"/>
        <v>0</v>
      </c>
      <c r="K112" s="270">
        <f t="shared" si="16"/>
        <v>0</v>
      </c>
      <c r="L112" s="270">
        <f t="shared" si="16"/>
        <v>0</v>
      </c>
      <c r="M112" s="270">
        <f t="shared" si="16"/>
        <v>0</v>
      </c>
      <c r="N112" s="270">
        <f t="shared" si="16"/>
        <v>0</v>
      </c>
      <c r="O112" s="270">
        <f t="shared" si="16"/>
        <v>0</v>
      </c>
      <c r="P112" s="270">
        <f t="shared" si="16"/>
        <v>0</v>
      </c>
      <c r="Q112" s="270">
        <f t="shared" si="16"/>
        <v>0</v>
      </c>
      <c r="R112" s="270">
        <f t="shared" si="16"/>
        <v>0</v>
      </c>
      <c r="S112" s="270">
        <f t="shared" si="16"/>
        <v>0</v>
      </c>
      <c r="T112" s="270">
        <f t="shared" si="16"/>
        <v>0</v>
      </c>
      <c r="U112" s="270">
        <f t="shared" si="16"/>
        <v>0</v>
      </c>
      <c r="V112" s="270">
        <f t="shared" si="16"/>
        <v>0</v>
      </c>
      <c r="W112" s="270">
        <f t="shared" si="16"/>
        <v>0</v>
      </c>
      <c r="X112" s="270">
        <f t="shared" si="16"/>
        <v>0</v>
      </c>
      <c r="Y112" s="270">
        <f t="shared" si="16"/>
        <v>0</v>
      </c>
      <c r="DA112" s="80"/>
    </row>
    <row r="113" spans="1:105" ht="12" customHeight="1" x14ac:dyDescent="0.25">
      <c r="A113" s="62" t="s">
        <v>195</v>
      </c>
      <c r="B113" s="270">
        <f t="shared" ref="B113:Y113" si="17">IF(B$40=0,0,B$40/B$5)</f>
        <v>0</v>
      </c>
      <c r="C113" s="270">
        <f t="shared" si="17"/>
        <v>0</v>
      </c>
      <c r="D113" s="270">
        <f t="shared" si="17"/>
        <v>0</v>
      </c>
      <c r="E113" s="270">
        <f t="shared" si="17"/>
        <v>0</v>
      </c>
      <c r="F113" s="270">
        <f t="shared" si="17"/>
        <v>0</v>
      </c>
      <c r="G113" s="270">
        <f t="shared" si="17"/>
        <v>0</v>
      </c>
      <c r="H113" s="270">
        <f t="shared" si="17"/>
        <v>0</v>
      </c>
      <c r="I113" s="270">
        <f t="shared" si="17"/>
        <v>0</v>
      </c>
      <c r="J113" s="270">
        <f t="shared" si="17"/>
        <v>0</v>
      </c>
      <c r="K113" s="270">
        <f t="shared" si="17"/>
        <v>0</v>
      </c>
      <c r="L113" s="270">
        <f t="shared" si="17"/>
        <v>0</v>
      </c>
      <c r="M113" s="270">
        <f t="shared" si="17"/>
        <v>0</v>
      </c>
      <c r="N113" s="270">
        <f t="shared" si="17"/>
        <v>0</v>
      </c>
      <c r="O113" s="270">
        <f t="shared" si="17"/>
        <v>0</v>
      </c>
      <c r="P113" s="270">
        <f t="shared" si="17"/>
        <v>0</v>
      </c>
      <c r="Q113" s="270">
        <f t="shared" si="17"/>
        <v>0</v>
      </c>
      <c r="R113" s="270">
        <f t="shared" si="17"/>
        <v>0</v>
      </c>
      <c r="S113" s="270">
        <f t="shared" si="17"/>
        <v>0</v>
      </c>
      <c r="T113" s="270">
        <f t="shared" si="17"/>
        <v>0</v>
      </c>
      <c r="U113" s="270">
        <f t="shared" si="17"/>
        <v>0</v>
      </c>
      <c r="V113" s="270">
        <f t="shared" si="17"/>
        <v>0</v>
      </c>
      <c r="W113" s="270">
        <f t="shared" si="17"/>
        <v>0</v>
      </c>
      <c r="X113" s="270">
        <f t="shared" si="17"/>
        <v>0</v>
      </c>
      <c r="Y113" s="270">
        <f t="shared" si="17"/>
        <v>0</v>
      </c>
      <c r="DA113" s="80"/>
    </row>
    <row r="114" spans="1:105" ht="12" customHeight="1" x14ac:dyDescent="0.25">
      <c r="A114" s="103" t="s">
        <v>207</v>
      </c>
      <c r="B114" s="280">
        <f t="shared" ref="B114:Y114" si="18">IF(B$51=0,0,B$51/B$5)</f>
        <v>0</v>
      </c>
      <c r="C114" s="280">
        <f t="shared" si="18"/>
        <v>0</v>
      </c>
      <c r="D114" s="280">
        <f t="shared" si="18"/>
        <v>0</v>
      </c>
      <c r="E114" s="280">
        <f t="shared" si="18"/>
        <v>0</v>
      </c>
      <c r="F114" s="280">
        <f t="shared" si="18"/>
        <v>0</v>
      </c>
      <c r="G114" s="280">
        <f t="shared" si="18"/>
        <v>0</v>
      </c>
      <c r="H114" s="280">
        <f t="shared" si="18"/>
        <v>0</v>
      </c>
      <c r="I114" s="280">
        <f t="shared" si="18"/>
        <v>0</v>
      </c>
      <c r="J114" s="280">
        <f t="shared" si="18"/>
        <v>0</v>
      </c>
      <c r="K114" s="280">
        <f t="shared" si="18"/>
        <v>0</v>
      </c>
      <c r="L114" s="280">
        <f t="shared" si="18"/>
        <v>0</v>
      </c>
      <c r="M114" s="280">
        <f t="shared" si="18"/>
        <v>0</v>
      </c>
      <c r="N114" s="280">
        <f t="shared" si="18"/>
        <v>0</v>
      </c>
      <c r="O114" s="280">
        <f t="shared" si="18"/>
        <v>0</v>
      </c>
      <c r="P114" s="280">
        <f t="shared" si="18"/>
        <v>0</v>
      </c>
      <c r="Q114" s="280">
        <f t="shared" si="18"/>
        <v>0</v>
      </c>
      <c r="R114" s="280">
        <f t="shared" si="18"/>
        <v>0</v>
      </c>
      <c r="S114" s="280">
        <f t="shared" si="18"/>
        <v>0</v>
      </c>
      <c r="T114" s="280">
        <f t="shared" si="18"/>
        <v>0</v>
      </c>
      <c r="U114" s="280">
        <f t="shared" si="18"/>
        <v>0</v>
      </c>
      <c r="V114" s="280">
        <f t="shared" si="18"/>
        <v>0</v>
      </c>
      <c r="W114" s="280">
        <f t="shared" si="18"/>
        <v>0</v>
      </c>
      <c r="X114" s="280">
        <f t="shared" si="18"/>
        <v>0</v>
      </c>
      <c r="Y114" s="280">
        <f t="shared" si="18"/>
        <v>0</v>
      </c>
      <c r="DA114" s="104"/>
    </row>
    <row r="115" spans="1:105" ht="12" customHeight="1" x14ac:dyDescent="0.25">
      <c r="A115" s="100" t="s">
        <v>105</v>
      </c>
      <c r="B115" s="281">
        <f t="shared" ref="B115:Y115" si="19">IF(B$52=0,0,B$52/B$5)</f>
        <v>0</v>
      </c>
      <c r="C115" s="281">
        <f t="shared" si="19"/>
        <v>0</v>
      </c>
      <c r="D115" s="281">
        <f t="shared" si="19"/>
        <v>0</v>
      </c>
      <c r="E115" s="281">
        <f t="shared" si="19"/>
        <v>0</v>
      </c>
      <c r="F115" s="281">
        <f t="shared" si="19"/>
        <v>0</v>
      </c>
      <c r="G115" s="281">
        <f t="shared" si="19"/>
        <v>0</v>
      </c>
      <c r="H115" s="281">
        <f t="shared" si="19"/>
        <v>0</v>
      </c>
      <c r="I115" s="281">
        <f t="shared" si="19"/>
        <v>0</v>
      </c>
      <c r="J115" s="281">
        <f t="shared" si="19"/>
        <v>0</v>
      </c>
      <c r="K115" s="281">
        <f t="shared" si="19"/>
        <v>0</v>
      </c>
      <c r="L115" s="281">
        <f t="shared" si="19"/>
        <v>0</v>
      </c>
      <c r="M115" s="281">
        <f t="shared" si="19"/>
        <v>0</v>
      </c>
      <c r="N115" s="281">
        <f t="shared" si="19"/>
        <v>0</v>
      </c>
      <c r="O115" s="281">
        <f t="shared" si="19"/>
        <v>0</v>
      </c>
      <c r="P115" s="281">
        <f t="shared" si="19"/>
        <v>0</v>
      </c>
      <c r="Q115" s="281">
        <f t="shared" si="19"/>
        <v>0</v>
      </c>
      <c r="R115" s="281">
        <f t="shared" si="19"/>
        <v>0</v>
      </c>
      <c r="S115" s="281">
        <f t="shared" si="19"/>
        <v>0</v>
      </c>
      <c r="T115" s="281">
        <f t="shared" si="19"/>
        <v>0</v>
      </c>
      <c r="U115" s="281">
        <f t="shared" si="19"/>
        <v>0</v>
      </c>
      <c r="V115" s="281">
        <f t="shared" si="19"/>
        <v>0</v>
      </c>
      <c r="W115" s="281">
        <f t="shared" si="19"/>
        <v>0</v>
      </c>
      <c r="X115" s="281">
        <f t="shared" si="19"/>
        <v>0</v>
      </c>
      <c r="Y115" s="281">
        <f t="shared" si="19"/>
        <v>0</v>
      </c>
      <c r="DA115" s="106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20">SUM(B$118:B$122,B$126:B$127,B$129:B$131,B$124,B$123,B132)</f>
        <v>1</v>
      </c>
      <c r="C117" s="232">
        <f t="shared" si="20"/>
        <v>1</v>
      </c>
      <c r="D117" s="232">
        <f t="shared" si="20"/>
        <v>0</v>
      </c>
      <c r="E117" s="232">
        <f t="shared" si="20"/>
        <v>0</v>
      </c>
      <c r="F117" s="232">
        <f t="shared" si="20"/>
        <v>0</v>
      </c>
      <c r="G117" s="232">
        <f t="shared" si="20"/>
        <v>0</v>
      </c>
      <c r="H117" s="232">
        <f t="shared" si="20"/>
        <v>0</v>
      </c>
      <c r="I117" s="232">
        <f t="shared" si="20"/>
        <v>0</v>
      </c>
      <c r="J117" s="232">
        <f t="shared" si="20"/>
        <v>0</v>
      </c>
      <c r="K117" s="232">
        <f t="shared" si="20"/>
        <v>0</v>
      </c>
      <c r="L117" s="232">
        <f t="shared" si="20"/>
        <v>0</v>
      </c>
      <c r="M117" s="232">
        <f t="shared" si="20"/>
        <v>0</v>
      </c>
      <c r="N117" s="232">
        <f t="shared" si="20"/>
        <v>0</v>
      </c>
      <c r="O117" s="232">
        <f t="shared" si="20"/>
        <v>0</v>
      </c>
      <c r="P117" s="232">
        <f t="shared" si="20"/>
        <v>0</v>
      </c>
      <c r="Q117" s="232">
        <f t="shared" si="20"/>
        <v>0</v>
      </c>
      <c r="R117" s="232">
        <f t="shared" si="20"/>
        <v>0</v>
      </c>
      <c r="S117" s="232">
        <f t="shared" si="20"/>
        <v>0</v>
      </c>
      <c r="T117" s="232">
        <f t="shared" si="20"/>
        <v>0</v>
      </c>
      <c r="U117" s="232">
        <f t="shared" si="20"/>
        <v>0</v>
      </c>
      <c r="V117" s="232">
        <f t="shared" si="20"/>
        <v>0</v>
      </c>
      <c r="W117" s="232">
        <f t="shared" si="20"/>
        <v>0</v>
      </c>
      <c r="X117" s="232">
        <f t="shared" si="20"/>
        <v>0</v>
      </c>
      <c r="Y117" s="232">
        <f t="shared" si="20"/>
        <v>0</v>
      </c>
      <c r="DA117" s="95"/>
    </row>
    <row r="118" spans="1:105" ht="12" customHeight="1" x14ac:dyDescent="0.25">
      <c r="A118" s="55" t="s">
        <v>91</v>
      </c>
      <c r="B118" s="266">
        <f t="shared" ref="B118:Y118" si="21">IF(B$55=0,0,B$55/B$54)</f>
        <v>0</v>
      </c>
      <c r="C118" s="266">
        <f t="shared" si="21"/>
        <v>0</v>
      </c>
      <c r="D118" s="266">
        <f t="shared" si="21"/>
        <v>0</v>
      </c>
      <c r="E118" s="266">
        <f t="shared" si="21"/>
        <v>0</v>
      </c>
      <c r="F118" s="266">
        <f t="shared" si="21"/>
        <v>0</v>
      </c>
      <c r="G118" s="266">
        <f t="shared" si="21"/>
        <v>0</v>
      </c>
      <c r="H118" s="266">
        <f t="shared" si="21"/>
        <v>0</v>
      </c>
      <c r="I118" s="266">
        <f t="shared" si="21"/>
        <v>0</v>
      </c>
      <c r="J118" s="266">
        <f t="shared" si="21"/>
        <v>0</v>
      </c>
      <c r="K118" s="266">
        <f t="shared" si="21"/>
        <v>0</v>
      </c>
      <c r="L118" s="266">
        <f t="shared" si="21"/>
        <v>0</v>
      </c>
      <c r="M118" s="266">
        <f t="shared" si="21"/>
        <v>0</v>
      </c>
      <c r="N118" s="266">
        <f t="shared" si="21"/>
        <v>0</v>
      </c>
      <c r="O118" s="266">
        <f t="shared" si="21"/>
        <v>0</v>
      </c>
      <c r="P118" s="266">
        <f t="shared" si="21"/>
        <v>0</v>
      </c>
      <c r="Q118" s="266">
        <f t="shared" si="21"/>
        <v>0</v>
      </c>
      <c r="R118" s="266">
        <f t="shared" si="21"/>
        <v>0</v>
      </c>
      <c r="S118" s="266">
        <f t="shared" si="21"/>
        <v>0</v>
      </c>
      <c r="T118" s="266">
        <f t="shared" si="21"/>
        <v>0</v>
      </c>
      <c r="U118" s="266">
        <f t="shared" si="21"/>
        <v>0</v>
      </c>
      <c r="V118" s="266">
        <f t="shared" si="21"/>
        <v>0</v>
      </c>
      <c r="W118" s="266">
        <f t="shared" si="21"/>
        <v>0</v>
      </c>
      <c r="X118" s="266">
        <f t="shared" si="21"/>
        <v>0</v>
      </c>
      <c r="Y118" s="266">
        <f t="shared" si="21"/>
        <v>0</v>
      </c>
      <c r="DA118" s="76"/>
    </row>
    <row r="119" spans="1:105" ht="12" customHeight="1" x14ac:dyDescent="0.25">
      <c r="A119" s="173" t="s">
        <v>92</v>
      </c>
      <c r="B119" s="267">
        <f t="shared" ref="B119:Y119" si="22">IF(B$56=0,0,B$56/B$54)</f>
        <v>0</v>
      </c>
      <c r="C119" s="267">
        <f t="shared" si="22"/>
        <v>0</v>
      </c>
      <c r="D119" s="267">
        <f t="shared" si="22"/>
        <v>0</v>
      </c>
      <c r="E119" s="267">
        <f t="shared" si="22"/>
        <v>0</v>
      </c>
      <c r="F119" s="267">
        <f t="shared" si="22"/>
        <v>0</v>
      </c>
      <c r="G119" s="267">
        <f t="shared" si="22"/>
        <v>0</v>
      </c>
      <c r="H119" s="267">
        <f t="shared" si="22"/>
        <v>0</v>
      </c>
      <c r="I119" s="267">
        <f t="shared" si="22"/>
        <v>0</v>
      </c>
      <c r="J119" s="267">
        <f t="shared" si="22"/>
        <v>0</v>
      </c>
      <c r="K119" s="267">
        <f t="shared" si="22"/>
        <v>0</v>
      </c>
      <c r="L119" s="267">
        <f t="shared" si="22"/>
        <v>0</v>
      </c>
      <c r="M119" s="267">
        <f t="shared" si="22"/>
        <v>0</v>
      </c>
      <c r="N119" s="267">
        <f t="shared" si="22"/>
        <v>0</v>
      </c>
      <c r="O119" s="267">
        <f t="shared" si="22"/>
        <v>0</v>
      </c>
      <c r="P119" s="267">
        <f t="shared" si="22"/>
        <v>0</v>
      </c>
      <c r="Q119" s="267">
        <f t="shared" si="22"/>
        <v>0</v>
      </c>
      <c r="R119" s="267">
        <f t="shared" si="22"/>
        <v>0</v>
      </c>
      <c r="S119" s="267">
        <f t="shared" si="22"/>
        <v>0</v>
      </c>
      <c r="T119" s="267">
        <f t="shared" si="22"/>
        <v>0</v>
      </c>
      <c r="U119" s="267">
        <f t="shared" si="22"/>
        <v>0</v>
      </c>
      <c r="V119" s="267">
        <f t="shared" si="22"/>
        <v>0</v>
      </c>
      <c r="W119" s="267">
        <f t="shared" si="22"/>
        <v>0</v>
      </c>
      <c r="X119" s="267">
        <f t="shared" si="22"/>
        <v>0</v>
      </c>
      <c r="Y119" s="267">
        <f t="shared" si="22"/>
        <v>0</v>
      </c>
      <c r="DA119" s="77"/>
    </row>
    <row r="120" spans="1:105" ht="12" customHeight="1" x14ac:dyDescent="0.25">
      <c r="A120" s="173" t="s">
        <v>93</v>
      </c>
      <c r="B120" s="267">
        <f t="shared" ref="B120:Y120" si="23">IF(B$57=0,0,B$57/B$54)</f>
        <v>0</v>
      </c>
      <c r="C120" s="267">
        <f t="shared" si="23"/>
        <v>0</v>
      </c>
      <c r="D120" s="267">
        <f t="shared" si="23"/>
        <v>0</v>
      </c>
      <c r="E120" s="267">
        <f t="shared" si="23"/>
        <v>0</v>
      </c>
      <c r="F120" s="267">
        <f t="shared" si="23"/>
        <v>0</v>
      </c>
      <c r="G120" s="267">
        <f t="shared" si="23"/>
        <v>0</v>
      </c>
      <c r="H120" s="267">
        <f t="shared" si="23"/>
        <v>0</v>
      </c>
      <c r="I120" s="267">
        <f t="shared" si="23"/>
        <v>0</v>
      </c>
      <c r="J120" s="267">
        <f t="shared" si="23"/>
        <v>0</v>
      </c>
      <c r="K120" s="267">
        <f t="shared" si="23"/>
        <v>0</v>
      </c>
      <c r="L120" s="267">
        <f t="shared" si="23"/>
        <v>0</v>
      </c>
      <c r="M120" s="267">
        <f t="shared" si="23"/>
        <v>0</v>
      </c>
      <c r="N120" s="267">
        <f t="shared" si="23"/>
        <v>0</v>
      </c>
      <c r="O120" s="267">
        <f t="shared" si="23"/>
        <v>0</v>
      </c>
      <c r="P120" s="267">
        <f t="shared" si="23"/>
        <v>0</v>
      </c>
      <c r="Q120" s="267">
        <f t="shared" si="23"/>
        <v>0</v>
      </c>
      <c r="R120" s="267">
        <f t="shared" si="23"/>
        <v>0</v>
      </c>
      <c r="S120" s="267">
        <f t="shared" si="23"/>
        <v>0</v>
      </c>
      <c r="T120" s="267">
        <f t="shared" si="23"/>
        <v>0</v>
      </c>
      <c r="U120" s="267">
        <f t="shared" si="23"/>
        <v>0</v>
      </c>
      <c r="V120" s="267">
        <f t="shared" si="23"/>
        <v>0</v>
      </c>
      <c r="W120" s="267">
        <f t="shared" si="23"/>
        <v>0</v>
      </c>
      <c r="X120" s="267">
        <f t="shared" si="23"/>
        <v>0</v>
      </c>
      <c r="Y120" s="267">
        <f t="shared" si="23"/>
        <v>0</v>
      </c>
      <c r="DA120" s="77"/>
    </row>
    <row r="121" spans="1:105" ht="12" customHeight="1" x14ac:dyDescent="0.25">
      <c r="A121" s="173" t="s">
        <v>94</v>
      </c>
      <c r="B121" s="267">
        <f t="shared" ref="B121:Y121" si="24">IF(B$58=0,0,B$58/B$54)</f>
        <v>0</v>
      </c>
      <c r="C121" s="267">
        <f t="shared" si="24"/>
        <v>0</v>
      </c>
      <c r="D121" s="267">
        <f t="shared" si="24"/>
        <v>0</v>
      </c>
      <c r="E121" s="267">
        <f t="shared" si="24"/>
        <v>0</v>
      </c>
      <c r="F121" s="267">
        <f t="shared" si="24"/>
        <v>0</v>
      </c>
      <c r="G121" s="267">
        <f t="shared" si="24"/>
        <v>0</v>
      </c>
      <c r="H121" s="267">
        <f t="shared" si="24"/>
        <v>0</v>
      </c>
      <c r="I121" s="267">
        <f t="shared" si="24"/>
        <v>0</v>
      </c>
      <c r="J121" s="267">
        <f t="shared" si="24"/>
        <v>0</v>
      </c>
      <c r="K121" s="267">
        <f t="shared" si="24"/>
        <v>0</v>
      </c>
      <c r="L121" s="267">
        <f t="shared" si="24"/>
        <v>0</v>
      </c>
      <c r="M121" s="267">
        <f t="shared" si="24"/>
        <v>0</v>
      </c>
      <c r="N121" s="267">
        <f t="shared" si="24"/>
        <v>0</v>
      </c>
      <c r="O121" s="267">
        <f t="shared" si="24"/>
        <v>0</v>
      </c>
      <c r="P121" s="267">
        <f t="shared" si="24"/>
        <v>0</v>
      </c>
      <c r="Q121" s="267">
        <f t="shared" si="24"/>
        <v>0</v>
      </c>
      <c r="R121" s="267">
        <f t="shared" si="24"/>
        <v>0</v>
      </c>
      <c r="S121" s="267">
        <f t="shared" si="24"/>
        <v>0</v>
      </c>
      <c r="T121" s="267">
        <f t="shared" si="24"/>
        <v>0</v>
      </c>
      <c r="U121" s="267">
        <f t="shared" si="24"/>
        <v>0</v>
      </c>
      <c r="V121" s="267">
        <f t="shared" si="24"/>
        <v>0</v>
      </c>
      <c r="W121" s="267">
        <f t="shared" si="24"/>
        <v>0</v>
      </c>
      <c r="X121" s="267">
        <f t="shared" si="24"/>
        <v>0</v>
      </c>
      <c r="Y121" s="267">
        <f t="shared" si="24"/>
        <v>0</v>
      </c>
      <c r="DA121" s="77"/>
    </row>
    <row r="122" spans="1:105" ht="12" customHeight="1" x14ac:dyDescent="0.25">
      <c r="A122" s="56" t="s">
        <v>95</v>
      </c>
      <c r="B122" s="268">
        <f t="shared" ref="B122:Y122" si="25">IF(B$59=0,0,B$59/B$54)</f>
        <v>1.1825910456067514E-3</v>
      </c>
      <c r="C122" s="268">
        <f t="shared" si="25"/>
        <v>1.2830858373417203E-3</v>
      </c>
      <c r="D122" s="268">
        <f t="shared" si="25"/>
        <v>0</v>
      </c>
      <c r="E122" s="268">
        <f t="shared" si="25"/>
        <v>0</v>
      </c>
      <c r="F122" s="268">
        <f t="shared" si="25"/>
        <v>0</v>
      </c>
      <c r="G122" s="268">
        <f t="shared" si="25"/>
        <v>0</v>
      </c>
      <c r="H122" s="268">
        <f t="shared" si="25"/>
        <v>0</v>
      </c>
      <c r="I122" s="268">
        <f t="shared" si="25"/>
        <v>0</v>
      </c>
      <c r="J122" s="268">
        <f t="shared" si="25"/>
        <v>0</v>
      </c>
      <c r="K122" s="268">
        <f t="shared" si="25"/>
        <v>0</v>
      </c>
      <c r="L122" s="268">
        <f t="shared" si="25"/>
        <v>0</v>
      </c>
      <c r="M122" s="268">
        <f t="shared" si="25"/>
        <v>0</v>
      </c>
      <c r="N122" s="268">
        <f t="shared" si="25"/>
        <v>0</v>
      </c>
      <c r="O122" s="268">
        <f t="shared" si="25"/>
        <v>0</v>
      </c>
      <c r="P122" s="268">
        <f t="shared" si="25"/>
        <v>0</v>
      </c>
      <c r="Q122" s="268">
        <f t="shared" si="25"/>
        <v>0</v>
      </c>
      <c r="R122" s="268">
        <f t="shared" si="25"/>
        <v>0</v>
      </c>
      <c r="S122" s="268">
        <f t="shared" si="25"/>
        <v>0</v>
      </c>
      <c r="T122" s="268">
        <f t="shared" si="25"/>
        <v>0</v>
      </c>
      <c r="U122" s="268">
        <f t="shared" si="25"/>
        <v>0</v>
      </c>
      <c r="V122" s="268">
        <f t="shared" si="25"/>
        <v>0</v>
      </c>
      <c r="W122" s="268">
        <f t="shared" si="25"/>
        <v>0</v>
      </c>
      <c r="X122" s="268">
        <f t="shared" si="25"/>
        <v>0</v>
      </c>
      <c r="Y122" s="268">
        <f t="shared" si="25"/>
        <v>0</v>
      </c>
      <c r="DA122" s="78"/>
    </row>
    <row r="123" spans="1:105" ht="12" customHeight="1" x14ac:dyDescent="0.25">
      <c r="A123" s="174" t="s">
        <v>220</v>
      </c>
      <c r="B123" s="269">
        <f t="shared" ref="B123:Y123" si="26">IF(B$65=0,0,B$65/B$54)</f>
        <v>0.16696526051185631</v>
      </c>
      <c r="C123" s="269">
        <f t="shared" si="26"/>
        <v>0.14986762919678917</v>
      </c>
      <c r="D123" s="269">
        <f t="shared" si="26"/>
        <v>0</v>
      </c>
      <c r="E123" s="269">
        <f t="shared" si="26"/>
        <v>0</v>
      </c>
      <c r="F123" s="269">
        <f t="shared" si="26"/>
        <v>0</v>
      </c>
      <c r="G123" s="269">
        <f t="shared" si="26"/>
        <v>0</v>
      </c>
      <c r="H123" s="269">
        <f t="shared" si="26"/>
        <v>0</v>
      </c>
      <c r="I123" s="269">
        <f t="shared" si="26"/>
        <v>0</v>
      </c>
      <c r="J123" s="269">
        <f t="shared" si="26"/>
        <v>0</v>
      </c>
      <c r="K123" s="269">
        <f t="shared" si="26"/>
        <v>0</v>
      </c>
      <c r="L123" s="269">
        <f t="shared" si="26"/>
        <v>0</v>
      </c>
      <c r="M123" s="269">
        <f t="shared" si="26"/>
        <v>0</v>
      </c>
      <c r="N123" s="269">
        <f t="shared" si="26"/>
        <v>0</v>
      </c>
      <c r="O123" s="269">
        <f t="shared" si="26"/>
        <v>0</v>
      </c>
      <c r="P123" s="269">
        <f t="shared" si="26"/>
        <v>0</v>
      </c>
      <c r="Q123" s="269">
        <f t="shared" si="26"/>
        <v>0</v>
      </c>
      <c r="R123" s="269">
        <f t="shared" si="26"/>
        <v>0</v>
      </c>
      <c r="S123" s="269">
        <f t="shared" si="26"/>
        <v>0</v>
      </c>
      <c r="T123" s="269">
        <f t="shared" si="26"/>
        <v>0</v>
      </c>
      <c r="U123" s="269">
        <f t="shared" si="26"/>
        <v>0</v>
      </c>
      <c r="V123" s="269">
        <f t="shared" si="26"/>
        <v>0</v>
      </c>
      <c r="W123" s="269">
        <f t="shared" si="26"/>
        <v>0</v>
      </c>
      <c r="X123" s="269">
        <f t="shared" si="26"/>
        <v>0</v>
      </c>
      <c r="Y123" s="269">
        <f t="shared" si="26"/>
        <v>0</v>
      </c>
      <c r="DA123" s="79"/>
    </row>
    <row r="124" spans="1:105" ht="12" customHeight="1" x14ac:dyDescent="0.25">
      <c r="A124" s="174" t="s">
        <v>226</v>
      </c>
      <c r="B124" s="269">
        <f t="shared" ref="B124:Y124" si="27">IF(B$71=0,0,B$71/B$54)</f>
        <v>0</v>
      </c>
      <c r="C124" s="269">
        <f t="shared" si="27"/>
        <v>0</v>
      </c>
      <c r="D124" s="269">
        <f t="shared" si="27"/>
        <v>0</v>
      </c>
      <c r="E124" s="269">
        <f t="shared" si="27"/>
        <v>0</v>
      </c>
      <c r="F124" s="269">
        <f t="shared" si="27"/>
        <v>0</v>
      </c>
      <c r="G124" s="269">
        <f t="shared" si="27"/>
        <v>0</v>
      </c>
      <c r="H124" s="269">
        <f t="shared" si="27"/>
        <v>0</v>
      </c>
      <c r="I124" s="269">
        <f t="shared" si="27"/>
        <v>0</v>
      </c>
      <c r="J124" s="269">
        <f t="shared" si="27"/>
        <v>0</v>
      </c>
      <c r="K124" s="269">
        <f t="shared" si="27"/>
        <v>0</v>
      </c>
      <c r="L124" s="269">
        <f t="shared" si="27"/>
        <v>0</v>
      </c>
      <c r="M124" s="269">
        <f t="shared" si="27"/>
        <v>0</v>
      </c>
      <c r="N124" s="269">
        <f t="shared" si="27"/>
        <v>0</v>
      </c>
      <c r="O124" s="269">
        <f t="shared" si="27"/>
        <v>0</v>
      </c>
      <c r="P124" s="269">
        <f t="shared" si="27"/>
        <v>0</v>
      </c>
      <c r="Q124" s="269">
        <f t="shared" si="27"/>
        <v>0</v>
      </c>
      <c r="R124" s="269">
        <f t="shared" si="27"/>
        <v>0</v>
      </c>
      <c r="S124" s="269">
        <f t="shared" si="27"/>
        <v>0</v>
      </c>
      <c r="T124" s="269">
        <f t="shared" si="27"/>
        <v>0</v>
      </c>
      <c r="U124" s="269">
        <f t="shared" si="27"/>
        <v>0</v>
      </c>
      <c r="V124" s="269">
        <f t="shared" si="27"/>
        <v>0</v>
      </c>
      <c r="W124" s="269">
        <f t="shared" si="27"/>
        <v>0</v>
      </c>
      <c r="X124" s="269">
        <f t="shared" si="27"/>
        <v>0</v>
      </c>
      <c r="Y124" s="269">
        <f t="shared" si="27"/>
        <v>0</v>
      </c>
      <c r="DA124" s="79"/>
    </row>
    <row r="125" spans="1:105" ht="12" customHeight="1" x14ac:dyDescent="0.25">
      <c r="A125" s="174" t="s">
        <v>179</v>
      </c>
      <c r="B125" s="269">
        <f t="shared" ref="B125:Y125" si="28">IF(B$72=0,0,B$72/B$54)</f>
        <v>0.30681363889856822</v>
      </c>
      <c r="C125" s="269">
        <f t="shared" si="28"/>
        <v>0.40042045944442428</v>
      </c>
      <c r="D125" s="269">
        <f t="shared" si="28"/>
        <v>0</v>
      </c>
      <c r="E125" s="269">
        <f t="shared" si="28"/>
        <v>0</v>
      </c>
      <c r="F125" s="269">
        <f t="shared" si="28"/>
        <v>0</v>
      </c>
      <c r="G125" s="269">
        <f t="shared" si="28"/>
        <v>0</v>
      </c>
      <c r="H125" s="269">
        <f t="shared" si="28"/>
        <v>0</v>
      </c>
      <c r="I125" s="269">
        <f t="shared" si="28"/>
        <v>0</v>
      </c>
      <c r="J125" s="269">
        <f t="shared" si="28"/>
        <v>0</v>
      </c>
      <c r="K125" s="269">
        <f t="shared" si="28"/>
        <v>0</v>
      </c>
      <c r="L125" s="269">
        <f t="shared" si="28"/>
        <v>0</v>
      </c>
      <c r="M125" s="269">
        <f t="shared" si="28"/>
        <v>0</v>
      </c>
      <c r="N125" s="269">
        <f t="shared" si="28"/>
        <v>0</v>
      </c>
      <c r="O125" s="269">
        <f t="shared" si="28"/>
        <v>0</v>
      </c>
      <c r="P125" s="269">
        <f t="shared" si="28"/>
        <v>0</v>
      </c>
      <c r="Q125" s="269">
        <f t="shared" si="28"/>
        <v>0</v>
      </c>
      <c r="R125" s="269">
        <f t="shared" si="28"/>
        <v>0</v>
      </c>
      <c r="S125" s="269">
        <f t="shared" si="28"/>
        <v>0</v>
      </c>
      <c r="T125" s="269">
        <f t="shared" si="28"/>
        <v>0</v>
      </c>
      <c r="U125" s="269">
        <f t="shared" si="28"/>
        <v>0</v>
      </c>
      <c r="V125" s="269">
        <f t="shared" si="28"/>
        <v>0</v>
      </c>
      <c r="W125" s="269">
        <f t="shared" si="28"/>
        <v>0</v>
      </c>
      <c r="X125" s="269">
        <f t="shared" si="28"/>
        <v>0</v>
      </c>
      <c r="Y125" s="269">
        <f t="shared" si="28"/>
        <v>0</v>
      </c>
      <c r="DA125" s="79"/>
    </row>
    <row r="126" spans="1:105" ht="12" customHeight="1" x14ac:dyDescent="0.25">
      <c r="A126" s="62" t="s">
        <v>181</v>
      </c>
      <c r="B126" s="270">
        <f t="shared" ref="B126:Y126" si="29">IF(B$73=0,0,B$73/B$54)</f>
        <v>0.30681363889856822</v>
      </c>
      <c r="C126" s="270">
        <f t="shared" si="29"/>
        <v>0.40042045944442428</v>
      </c>
      <c r="D126" s="270">
        <f t="shared" si="29"/>
        <v>0</v>
      </c>
      <c r="E126" s="270">
        <f t="shared" si="29"/>
        <v>0</v>
      </c>
      <c r="F126" s="270">
        <f t="shared" si="29"/>
        <v>0</v>
      </c>
      <c r="G126" s="270">
        <f t="shared" si="29"/>
        <v>0</v>
      </c>
      <c r="H126" s="270">
        <f t="shared" si="29"/>
        <v>0</v>
      </c>
      <c r="I126" s="270">
        <f t="shared" si="29"/>
        <v>0</v>
      </c>
      <c r="J126" s="270">
        <f t="shared" si="29"/>
        <v>0</v>
      </c>
      <c r="K126" s="270">
        <f t="shared" si="29"/>
        <v>0</v>
      </c>
      <c r="L126" s="270">
        <f t="shared" si="29"/>
        <v>0</v>
      </c>
      <c r="M126" s="270">
        <f t="shared" si="29"/>
        <v>0</v>
      </c>
      <c r="N126" s="270">
        <f t="shared" si="29"/>
        <v>0</v>
      </c>
      <c r="O126" s="270">
        <f t="shared" si="29"/>
        <v>0</v>
      </c>
      <c r="P126" s="270">
        <f t="shared" si="29"/>
        <v>0</v>
      </c>
      <c r="Q126" s="270">
        <f t="shared" si="29"/>
        <v>0</v>
      </c>
      <c r="R126" s="270">
        <f t="shared" si="29"/>
        <v>0</v>
      </c>
      <c r="S126" s="270">
        <f t="shared" si="29"/>
        <v>0</v>
      </c>
      <c r="T126" s="270">
        <f t="shared" si="29"/>
        <v>0</v>
      </c>
      <c r="U126" s="270">
        <f t="shared" si="29"/>
        <v>0</v>
      </c>
      <c r="V126" s="270">
        <f t="shared" si="29"/>
        <v>0</v>
      </c>
      <c r="W126" s="270">
        <f t="shared" si="29"/>
        <v>0</v>
      </c>
      <c r="X126" s="270">
        <f t="shared" si="29"/>
        <v>0</v>
      </c>
      <c r="Y126" s="270">
        <f t="shared" si="29"/>
        <v>0</v>
      </c>
      <c r="DA126" s="80"/>
    </row>
    <row r="127" spans="1:105" ht="12" customHeight="1" x14ac:dyDescent="0.25">
      <c r="A127" s="62" t="s">
        <v>187</v>
      </c>
      <c r="B127" s="270">
        <f t="shared" ref="B127:Y127" si="30">IF(B$78=0,0,B$78/B$54)</f>
        <v>0</v>
      </c>
      <c r="C127" s="270">
        <f t="shared" si="30"/>
        <v>0</v>
      </c>
      <c r="D127" s="270">
        <f t="shared" si="30"/>
        <v>0</v>
      </c>
      <c r="E127" s="270">
        <f t="shared" si="30"/>
        <v>0</v>
      </c>
      <c r="F127" s="270">
        <f t="shared" si="30"/>
        <v>0</v>
      </c>
      <c r="G127" s="270">
        <f t="shared" si="30"/>
        <v>0</v>
      </c>
      <c r="H127" s="270">
        <f t="shared" si="30"/>
        <v>0</v>
      </c>
      <c r="I127" s="270">
        <f t="shared" si="30"/>
        <v>0</v>
      </c>
      <c r="J127" s="270">
        <f t="shared" si="30"/>
        <v>0</v>
      </c>
      <c r="K127" s="270">
        <f t="shared" si="30"/>
        <v>0</v>
      </c>
      <c r="L127" s="270">
        <f t="shared" si="30"/>
        <v>0</v>
      </c>
      <c r="M127" s="270">
        <f t="shared" si="30"/>
        <v>0</v>
      </c>
      <c r="N127" s="270">
        <f t="shared" si="30"/>
        <v>0</v>
      </c>
      <c r="O127" s="270">
        <f t="shared" si="30"/>
        <v>0</v>
      </c>
      <c r="P127" s="270">
        <f t="shared" si="30"/>
        <v>0</v>
      </c>
      <c r="Q127" s="270">
        <f t="shared" si="30"/>
        <v>0</v>
      </c>
      <c r="R127" s="270">
        <f t="shared" si="30"/>
        <v>0</v>
      </c>
      <c r="S127" s="270">
        <f t="shared" si="30"/>
        <v>0</v>
      </c>
      <c r="T127" s="270">
        <f t="shared" si="30"/>
        <v>0</v>
      </c>
      <c r="U127" s="270">
        <f t="shared" si="30"/>
        <v>0</v>
      </c>
      <c r="V127" s="270">
        <f t="shared" si="30"/>
        <v>0</v>
      </c>
      <c r="W127" s="270">
        <f t="shared" si="30"/>
        <v>0</v>
      </c>
      <c r="X127" s="270">
        <f t="shared" si="30"/>
        <v>0</v>
      </c>
      <c r="Y127" s="270">
        <f t="shared" si="30"/>
        <v>0</v>
      </c>
      <c r="DA127" s="80"/>
    </row>
    <row r="128" spans="1:105" ht="12" customHeight="1" x14ac:dyDescent="0.25">
      <c r="A128" s="174" t="s">
        <v>189</v>
      </c>
      <c r="B128" s="269">
        <f t="shared" ref="B128:Y128" si="31">IF(B$79=0,0,B$79/B$54)</f>
        <v>0.1334439765428875</v>
      </c>
      <c r="C128" s="269">
        <f t="shared" si="31"/>
        <v>0.15960604918210322</v>
      </c>
      <c r="D128" s="269">
        <f t="shared" si="31"/>
        <v>0</v>
      </c>
      <c r="E128" s="269">
        <f t="shared" si="31"/>
        <v>0</v>
      </c>
      <c r="F128" s="269">
        <f t="shared" si="31"/>
        <v>0</v>
      </c>
      <c r="G128" s="269">
        <f t="shared" si="31"/>
        <v>0</v>
      </c>
      <c r="H128" s="269">
        <f t="shared" si="31"/>
        <v>0</v>
      </c>
      <c r="I128" s="269">
        <f t="shared" si="31"/>
        <v>0</v>
      </c>
      <c r="J128" s="269">
        <f t="shared" si="31"/>
        <v>0</v>
      </c>
      <c r="K128" s="269">
        <f t="shared" si="31"/>
        <v>0</v>
      </c>
      <c r="L128" s="269">
        <f t="shared" si="31"/>
        <v>0</v>
      </c>
      <c r="M128" s="269">
        <f t="shared" si="31"/>
        <v>0</v>
      </c>
      <c r="N128" s="269">
        <f t="shared" si="31"/>
        <v>0</v>
      </c>
      <c r="O128" s="269">
        <f t="shared" si="31"/>
        <v>0</v>
      </c>
      <c r="P128" s="269">
        <f t="shared" si="31"/>
        <v>0</v>
      </c>
      <c r="Q128" s="269">
        <f t="shared" si="31"/>
        <v>0</v>
      </c>
      <c r="R128" s="269">
        <f t="shared" si="31"/>
        <v>0</v>
      </c>
      <c r="S128" s="269">
        <f t="shared" si="31"/>
        <v>0</v>
      </c>
      <c r="T128" s="269">
        <f t="shared" si="31"/>
        <v>0</v>
      </c>
      <c r="U128" s="269">
        <f t="shared" si="31"/>
        <v>0</v>
      </c>
      <c r="V128" s="269">
        <f t="shared" si="31"/>
        <v>0</v>
      </c>
      <c r="W128" s="269">
        <f t="shared" si="31"/>
        <v>0</v>
      </c>
      <c r="X128" s="269">
        <f t="shared" si="31"/>
        <v>0</v>
      </c>
      <c r="Y128" s="269">
        <f t="shared" si="31"/>
        <v>0</v>
      </c>
      <c r="DA128" s="79"/>
    </row>
    <row r="129" spans="1:105" ht="12" customHeight="1" x14ac:dyDescent="0.25">
      <c r="A129" s="62" t="s">
        <v>190</v>
      </c>
      <c r="B129" s="270">
        <f t="shared" ref="B129:Y129" si="32">IF(B$80=0,0,B$80/B$54)</f>
        <v>7.6309897911608138E-2</v>
      </c>
      <c r="C129" s="270">
        <f t="shared" si="32"/>
        <v>9.9591545185593836E-2</v>
      </c>
      <c r="D129" s="270">
        <f t="shared" si="32"/>
        <v>0</v>
      </c>
      <c r="E129" s="270">
        <f t="shared" si="32"/>
        <v>0</v>
      </c>
      <c r="F129" s="270">
        <f t="shared" si="32"/>
        <v>0</v>
      </c>
      <c r="G129" s="270">
        <f t="shared" si="32"/>
        <v>0</v>
      </c>
      <c r="H129" s="270">
        <f t="shared" si="32"/>
        <v>0</v>
      </c>
      <c r="I129" s="270">
        <f t="shared" si="32"/>
        <v>0</v>
      </c>
      <c r="J129" s="270">
        <f t="shared" si="32"/>
        <v>0</v>
      </c>
      <c r="K129" s="270">
        <f t="shared" si="32"/>
        <v>0</v>
      </c>
      <c r="L129" s="270">
        <f t="shared" si="32"/>
        <v>0</v>
      </c>
      <c r="M129" s="270">
        <f t="shared" si="32"/>
        <v>0</v>
      </c>
      <c r="N129" s="270">
        <f t="shared" si="32"/>
        <v>0</v>
      </c>
      <c r="O129" s="270">
        <f t="shared" si="32"/>
        <v>0</v>
      </c>
      <c r="P129" s="270">
        <f t="shared" si="32"/>
        <v>0</v>
      </c>
      <c r="Q129" s="270">
        <f t="shared" si="32"/>
        <v>0</v>
      </c>
      <c r="R129" s="270">
        <f t="shared" si="32"/>
        <v>0</v>
      </c>
      <c r="S129" s="270">
        <f t="shared" si="32"/>
        <v>0</v>
      </c>
      <c r="T129" s="270">
        <f t="shared" si="32"/>
        <v>0</v>
      </c>
      <c r="U129" s="270">
        <f t="shared" si="32"/>
        <v>0</v>
      </c>
      <c r="V129" s="270">
        <f t="shared" si="32"/>
        <v>0</v>
      </c>
      <c r="W129" s="270">
        <f t="shared" si="32"/>
        <v>0</v>
      </c>
      <c r="X129" s="270">
        <f t="shared" si="32"/>
        <v>0</v>
      </c>
      <c r="Y129" s="270">
        <f t="shared" si="32"/>
        <v>0</v>
      </c>
      <c r="DA129" s="80"/>
    </row>
    <row r="130" spans="1:105" ht="12" customHeight="1" x14ac:dyDescent="0.25">
      <c r="A130" s="62" t="s">
        <v>195</v>
      </c>
      <c r="B130" s="270">
        <f t="shared" ref="B130:Y130" si="33">IF(B$84=0,0,B$84/B$54)</f>
        <v>5.7134078631279374E-2</v>
      </c>
      <c r="C130" s="270">
        <f t="shared" si="33"/>
        <v>6.0014503996509386E-2</v>
      </c>
      <c r="D130" s="270">
        <f t="shared" si="33"/>
        <v>0</v>
      </c>
      <c r="E130" s="270">
        <f t="shared" si="33"/>
        <v>0</v>
      </c>
      <c r="F130" s="270">
        <f t="shared" si="33"/>
        <v>0</v>
      </c>
      <c r="G130" s="270">
        <f t="shared" si="33"/>
        <v>0</v>
      </c>
      <c r="H130" s="270">
        <f t="shared" si="33"/>
        <v>0</v>
      </c>
      <c r="I130" s="270">
        <f t="shared" si="33"/>
        <v>0</v>
      </c>
      <c r="J130" s="270">
        <f t="shared" si="33"/>
        <v>0</v>
      </c>
      <c r="K130" s="270">
        <f t="shared" si="33"/>
        <v>0</v>
      </c>
      <c r="L130" s="270">
        <f t="shared" si="33"/>
        <v>0</v>
      </c>
      <c r="M130" s="270">
        <f t="shared" si="33"/>
        <v>0</v>
      </c>
      <c r="N130" s="270">
        <f t="shared" si="33"/>
        <v>0</v>
      </c>
      <c r="O130" s="270">
        <f t="shared" si="33"/>
        <v>0</v>
      </c>
      <c r="P130" s="270">
        <f t="shared" si="33"/>
        <v>0</v>
      </c>
      <c r="Q130" s="270">
        <f t="shared" si="33"/>
        <v>0</v>
      </c>
      <c r="R130" s="270">
        <f t="shared" si="33"/>
        <v>0</v>
      </c>
      <c r="S130" s="270">
        <f t="shared" si="33"/>
        <v>0</v>
      </c>
      <c r="T130" s="270">
        <f t="shared" si="33"/>
        <v>0</v>
      </c>
      <c r="U130" s="270">
        <f t="shared" si="33"/>
        <v>0</v>
      </c>
      <c r="V130" s="270">
        <f t="shared" si="33"/>
        <v>0</v>
      </c>
      <c r="W130" s="270">
        <f t="shared" si="33"/>
        <v>0</v>
      </c>
      <c r="X130" s="270">
        <f t="shared" si="33"/>
        <v>0</v>
      </c>
      <c r="Y130" s="270">
        <f t="shared" si="33"/>
        <v>0</v>
      </c>
      <c r="DA130" s="80"/>
    </row>
    <row r="131" spans="1:105" ht="12" customHeight="1" x14ac:dyDescent="0.25">
      <c r="A131" s="103" t="s">
        <v>207</v>
      </c>
      <c r="B131" s="280">
        <f t="shared" ref="B131:Y131" si="34">IF(B$95=0,0,B$95/B$54)</f>
        <v>0</v>
      </c>
      <c r="C131" s="280">
        <f t="shared" si="34"/>
        <v>0</v>
      </c>
      <c r="D131" s="280">
        <f t="shared" si="34"/>
        <v>0</v>
      </c>
      <c r="E131" s="280">
        <f t="shared" si="34"/>
        <v>0</v>
      </c>
      <c r="F131" s="280">
        <f t="shared" si="34"/>
        <v>0</v>
      </c>
      <c r="G131" s="280">
        <f t="shared" si="34"/>
        <v>0</v>
      </c>
      <c r="H131" s="280">
        <f t="shared" si="34"/>
        <v>0</v>
      </c>
      <c r="I131" s="280">
        <f t="shared" si="34"/>
        <v>0</v>
      </c>
      <c r="J131" s="280">
        <f t="shared" si="34"/>
        <v>0</v>
      </c>
      <c r="K131" s="280">
        <f t="shared" si="34"/>
        <v>0</v>
      </c>
      <c r="L131" s="280">
        <f t="shared" si="34"/>
        <v>0</v>
      </c>
      <c r="M131" s="280">
        <f t="shared" si="34"/>
        <v>0</v>
      </c>
      <c r="N131" s="280">
        <f t="shared" si="34"/>
        <v>0</v>
      </c>
      <c r="O131" s="280">
        <f t="shared" si="34"/>
        <v>0</v>
      </c>
      <c r="P131" s="280">
        <f t="shared" si="34"/>
        <v>0</v>
      </c>
      <c r="Q131" s="280">
        <f t="shared" si="34"/>
        <v>0</v>
      </c>
      <c r="R131" s="280">
        <f t="shared" si="34"/>
        <v>0</v>
      </c>
      <c r="S131" s="280">
        <f t="shared" si="34"/>
        <v>0</v>
      </c>
      <c r="T131" s="280">
        <f t="shared" si="34"/>
        <v>0</v>
      </c>
      <c r="U131" s="280">
        <f t="shared" si="34"/>
        <v>0</v>
      </c>
      <c r="V131" s="280">
        <f t="shared" si="34"/>
        <v>0</v>
      </c>
      <c r="W131" s="280">
        <f t="shared" si="34"/>
        <v>0</v>
      </c>
      <c r="X131" s="280">
        <f t="shared" si="34"/>
        <v>0</v>
      </c>
      <c r="Y131" s="280">
        <f t="shared" si="34"/>
        <v>0</v>
      </c>
      <c r="DA131" s="104"/>
    </row>
    <row r="132" spans="1:105" ht="12" customHeight="1" x14ac:dyDescent="0.25">
      <c r="A132" s="100" t="s">
        <v>105</v>
      </c>
      <c r="B132" s="281">
        <f t="shared" ref="B132:Y132" si="35">IF(B$96=0,0,B$96/B$54)</f>
        <v>0.39159453300108127</v>
      </c>
      <c r="C132" s="281">
        <f t="shared" si="35"/>
        <v>0.2888227763393415</v>
      </c>
      <c r="D132" s="281">
        <f t="shared" si="35"/>
        <v>0</v>
      </c>
      <c r="E132" s="281">
        <f t="shared" si="35"/>
        <v>0</v>
      </c>
      <c r="F132" s="281">
        <f t="shared" si="35"/>
        <v>0</v>
      </c>
      <c r="G132" s="281">
        <f t="shared" si="35"/>
        <v>0</v>
      </c>
      <c r="H132" s="281">
        <f t="shared" si="35"/>
        <v>0</v>
      </c>
      <c r="I132" s="281">
        <f t="shared" si="35"/>
        <v>0</v>
      </c>
      <c r="J132" s="281">
        <f t="shared" si="35"/>
        <v>0</v>
      </c>
      <c r="K132" s="281">
        <f t="shared" si="35"/>
        <v>0</v>
      </c>
      <c r="L132" s="281">
        <f t="shared" si="35"/>
        <v>0</v>
      </c>
      <c r="M132" s="281">
        <f t="shared" si="35"/>
        <v>0</v>
      </c>
      <c r="N132" s="281">
        <f t="shared" si="35"/>
        <v>0</v>
      </c>
      <c r="O132" s="281">
        <f t="shared" si="35"/>
        <v>0</v>
      </c>
      <c r="P132" s="281">
        <f t="shared" si="35"/>
        <v>0</v>
      </c>
      <c r="Q132" s="281">
        <f t="shared" si="35"/>
        <v>0</v>
      </c>
      <c r="R132" s="281">
        <f t="shared" si="35"/>
        <v>0</v>
      </c>
      <c r="S132" s="281">
        <f t="shared" si="35"/>
        <v>0</v>
      </c>
      <c r="T132" s="281">
        <f t="shared" si="35"/>
        <v>0</v>
      </c>
      <c r="U132" s="281">
        <f t="shared" si="35"/>
        <v>0</v>
      </c>
      <c r="V132" s="281">
        <f t="shared" si="35"/>
        <v>0</v>
      </c>
      <c r="W132" s="281">
        <f t="shared" si="35"/>
        <v>0</v>
      </c>
      <c r="X132" s="281">
        <f t="shared" si="35"/>
        <v>0</v>
      </c>
      <c r="Y132" s="281">
        <f t="shared" si="35"/>
        <v>0</v>
      </c>
      <c r="DA132" s="106"/>
    </row>
    <row r="133" spans="1:105" ht="12" customHeight="1" x14ac:dyDescent="0.25">
      <c r="A133" s="6"/>
    </row>
    <row r="134" spans="1:105" ht="15" customHeight="1" x14ac:dyDescent="0.25">
      <c r="A134" s="32" t="s">
        <v>430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431</v>
      </c>
      <c r="B136" s="272">
        <f>IF(B$5=0,0,(B$5-B$52)/ISI_fec!B$5)</f>
        <v>0</v>
      </c>
      <c r="C136" s="272">
        <f>IF(C$5=0,0,(C$5-C$52)/ISI_fec!C$5)</f>
        <v>0</v>
      </c>
      <c r="D136" s="272">
        <f>IF(D$5=0,0,(D$5-D$52)/ISI_fec!D$5)</f>
        <v>0</v>
      </c>
      <c r="E136" s="272">
        <f>IF(E$5=0,0,(E$5-E$52)/ISI_fec!E$5)</f>
        <v>0</v>
      </c>
      <c r="F136" s="272">
        <f>IF(F$5=0,0,(F$5-F$52)/ISI_fec!F$5)</f>
        <v>0</v>
      </c>
      <c r="G136" s="272">
        <f>IF(G$5=0,0,(G$5-G$52)/ISI_fec!G$5)</f>
        <v>0</v>
      </c>
      <c r="H136" s="272">
        <f>IF(H$5=0,0,(H$5-H$52)/ISI_fec!H$5)</f>
        <v>0</v>
      </c>
      <c r="I136" s="272">
        <f>IF(I$5=0,0,(I$5-I$52)/ISI_fec!I$5)</f>
        <v>0</v>
      </c>
      <c r="J136" s="272">
        <f>IF(J$5=0,0,(J$5-J$52)/ISI_fec!J$5)</f>
        <v>0</v>
      </c>
      <c r="K136" s="272">
        <f>IF(K$5=0,0,(K$5-K$52)/ISI_fec!K$5)</f>
        <v>0</v>
      </c>
      <c r="L136" s="272">
        <f>IF(L$5=0,0,(L$5-L$52)/ISI_fec!L$5)</f>
        <v>0</v>
      </c>
      <c r="M136" s="272">
        <f>IF(M$5=0,0,(M$5-M$52)/ISI_fec!M$5)</f>
        <v>0</v>
      </c>
      <c r="N136" s="272">
        <f>IF(N$5=0,0,(N$5-N$52)/ISI_fec!N$5)</f>
        <v>0</v>
      </c>
      <c r="O136" s="272">
        <f>IF(O$5=0,0,(O$5-O$52)/ISI_fec!O$5)</f>
        <v>0</v>
      </c>
      <c r="P136" s="272">
        <f>IF(P$5=0,0,(P$5-P$52)/ISI_fec!P$5)</f>
        <v>0</v>
      </c>
      <c r="Q136" s="272">
        <f>IF(Q$5=0,0,(Q$5-Q$52)/ISI_fec!Q$5)</f>
        <v>0</v>
      </c>
      <c r="R136" s="272">
        <f>IF(R$5=0,0,(R$5-R$52)/ISI_fec!R$5)</f>
        <v>0</v>
      </c>
      <c r="S136" s="272">
        <f>IF(S$5=0,0,(S$5-S$52)/ISI_fec!S$5)</f>
        <v>0</v>
      </c>
      <c r="T136" s="272">
        <f>IF(T$5=0,0,(T$5-T$52)/ISI_fec!T$5)</f>
        <v>0</v>
      </c>
      <c r="U136" s="272">
        <f>IF(U$5=0,0,(U$5-U$52)/ISI_fec!U$5)</f>
        <v>0</v>
      </c>
      <c r="V136" s="272">
        <f>IF(V$5=0,0,(V$5-V$52)/ISI_fec!V$5)</f>
        <v>0</v>
      </c>
      <c r="W136" s="272">
        <f>IF(W$5=0,0,(W$5-W$52)/ISI_fec!W$5)</f>
        <v>0</v>
      </c>
      <c r="X136" s="272">
        <f>IF(X$5=0,0,(X$5-X$52)/ISI_fec!X$5)</f>
        <v>0</v>
      </c>
      <c r="Y136" s="272">
        <f>IF(Y$5=0,0,(Y$5-Y$52)/ISI_fec!Y$5)</f>
        <v>0</v>
      </c>
      <c r="DA136" s="111"/>
    </row>
    <row r="137" spans="1:105" ht="12" customHeight="1" x14ac:dyDescent="0.25">
      <c r="A137" s="55" t="s">
        <v>91</v>
      </c>
      <c r="B137" s="273">
        <f>IF(B$6=0,0,B$6/ISI_fec!B$6)</f>
        <v>0</v>
      </c>
      <c r="C137" s="273">
        <f>IF(C$6=0,0,C$6/ISI_fec!C$6)</f>
        <v>0</v>
      </c>
      <c r="D137" s="273">
        <f>IF(D$6=0,0,D$6/ISI_fec!D$6)</f>
        <v>0</v>
      </c>
      <c r="E137" s="273">
        <f>IF(E$6=0,0,E$6/ISI_fec!E$6)</f>
        <v>0</v>
      </c>
      <c r="F137" s="273">
        <f>IF(F$6=0,0,F$6/ISI_fec!F$6)</f>
        <v>0</v>
      </c>
      <c r="G137" s="273">
        <f>IF(G$6=0,0,G$6/ISI_fec!G$6)</f>
        <v>0</v>
      </c>
      <c r="H137" s="273">
        <f>IF(H$6=0,0,H$6/ISI_fec!H$6)</f>
        <v>0</v>
      </c>
      <c r="I137" s="273">
        <f>IF(I$6=0,0,I$6/ISI_fec!I$6)</f>
        <v>0</v>
      </c>
      <c r="J137" s="273">
        <f>IF(J$6=0,0,J$6/ISI_fec!J$6)</f>
        <v>0</v>
      </c>
      <c r="K137" s="273">
        <f>IF(K$6=0,0,K$6/ISI_fec!K$6)</f>
        <v>0</v>
      </c>
      <c r="L137" s="273">
        <f>IF(L$6=0,0,L$6/ISI_fec!L$6)</f>
        <v>0</v>
      </c>
      <c r="M137" s="273">
        <f>IF(M$6=0,0,M$6/ISI_fec!M$6)</f>
        <v>0</v>
      </c>
      <c r="N137" s="273">
        <f>IF(N$6=0,0,N$6/ISI_fec!N$6)</f>
        <v>0</v>
      </c>
      <c r="O137" s="273">
        <f>IF(O$6=0,0,O$6/ISI_fec!O$6)</f>
        <v>0</v>
      </c>
      <c r="P137" s="273">
        <f>IF(P$6=0,0,P$6/ISI_fec!P$6)</f>
        <v>0</v>
      </c>
      <c r="Q137" s="273">
        <f>IF(Q$6=0,0,Q$6/ISI_fec!Q$6)</f>
        <v>0</v>
      </c>
      <c r="R137" s="273">
        <f>IF(R$6=0,0,R$6/ISI_fec!R$6)</f>
        <v>0</v>
      </c>
      <c r="S137" s="273">
        <f>IF(S$6=0,0,S$6/ISI_fec!S$6)</f>
        <v>0</v>
      </c>
      <c r="T137" s="273">
        <f>IF(T$6=0,0,T$6/ISI_fec!T$6)</f>
        <v>0</v>
      </c>
      <c r="U137" s="273">
        <f>IF(U$6=0,0,U$6/ISI_fec!U$6)</f>
        <v>0</v>
      </c>
      <c r="V137" s="273">
        <f>IF(V$6=0,0,V$6/ISI_fec!V$6)</f>
        <v>0</v>
      </c>
      <c r="W137" s="273">
        <f>IF(W$6=0,0,W$6/ISI_fec!W$6)</f>
        <v>0</v>
      </c>
      <c r="X137" s="273">
        <f>IF(X$6=0,0,X$6/ISI_fec!X$6)</f>
        <v>0</v>
      </c>
      <c r="Y137" s="273">
        <f>IF(Y$6=0,0,Y$6/ISI_fec!Y$6)</f>
        <v>0</v>
      </c>
      <c r="DA137" s="76"/>
    </row>
    <row r="138" spans="1:105" ht="12" customHeight="1" x14ac:dyDescent="0.25">
      <c r="A138" s="173" t="s">
        <v>92</v>
      </c>
      <c r="B138" s="274">
        <f>IF(B$7=0,0,B$7/ISI_fec!B$7)</f>
        <v>0</v>
      </c>
      <c r="C138" s="274">
        <f>IF(C$7=0,0,C$7/ISI_fec!C$7)</f>
        <v>0</v>
      </c>
      <c r="D138" s="274">
        <f>IF(D$7=0,0,D$7/ISI_fec!D$7)</f>
        <v>0</v>
      </c>
      <c r="E138" s="274">
        <f>IF(E$7=0,0,E$7/ISI_fec!E$7)</f>
        <v>0</v>
      </c>
      <c r="F138" s="274">
        <f>IF(F$7=0,0,F$7/ISI_fec!F$7)</f>
        <v>0</v>
      </c>
      <c r="G138" s="274">
        <f>IF(G$7=0,0,G$7/ISI_fec!G$7)</f>
        <v>0</v>
      </c>
      <c r="H138" s="274">
        <f>IF(H$7=0,0,H$7/ISI_fec!H$7)</f>
        <v>0</v>
      </c>
      <c r="I138" s="274">
        <f>IF(I$7=0,0,I$7/ISI_fec!I$7)</f>
        <v>0</v>
      </c>
      <c r="J138" s="274">
        <f>IF(J$7=0,0,J$7/ISI_fec!J$7)</f>
        <v>0</v>
      </c>
      <c r="K138" s="274">
        <f>IF(K$7=0,0,K$7/ISI_fec!K$7)</f>
        <v>0</v>
      </c>
      <c r="L138" s="274">
        <f>IF(L$7=0,0,L$7/ISI_fec!L$7)</f>
        <v>0</v>
      </c>
      <c r="M138" s="274">
        <f>IF(M$7=0,0,M$7/ISI_fec!M$7)</f>
        <v>0</v>
      </c>
      <c r="N138" s="274">
        <f>IF(N$7=0,0,N$7/ISI_fec!N$7)</f>
        <v>0</v>
      </c>
      <c r="O138" s="274">
        <f>IF(O$7=0,0,O$7/ISI_fec!O$7)</f>
        <v>0</v>
      </c>
      <c r="P138" s="274">
        <f>IF(P$7=0,0,P$7/ISI_fec!P$7)</f>
        <v>0</v>
      </c>
      <c r="Q138" s="274">
        <f>IF(Q$7=0,0,Q$7/ISI_fec!Q$7)</f>
        <v>0</v>
      </c>
      <c r="R138" s="274">
        <f>IF(R$7=0,0,R$7/ISI_fec!R$7)</f>
        <v>0</v>
      </c>
      <c r="S138" s="274">
        <f>IF(S$7=0,0,S$7/ISI_fec!S$7)</f>
        <v>0</v>
      </c>
      <c r="T138" s="274">
        <f>IF(T$7=0,0,T$7/ISI_fec!T$7)</f>
        <v>0</v>
      </c>
      <c r="U138" s="274">
        <f>IF(U$7=0,0,U$7/ISI_fec!U$7)</f>
        <v>0</v>
      </c>
      <c r="V138" s="274">
        <f>IF(V$7=0,0,V$7/ISI_fec!V$7)</f>
        <v>0</v>
      </c>
      <c r="W138" s="274">
        <f>IF(W$7=0,0,W$7/ISI_fec!W$7)</f>
        <v>0</v>
      </c>
      <c r="X138" s="274">
        <f>IF(X$7=0,0,X$7/ISI_fec!X$7)</f>
        <v>0</v>
      </c>
      <c r="Y138" s="274">
        <f>IF(Y$7=0,0,Y$7/ISI_fec!Y$7)</f>
        <v>0</v>
      </c>
      <c r="DA138" s="77"/>
    </row>
    <row r="139" spans="1:105" ht="12" customHeight="1" x14ac:dyDescent="0.25">
      <c r="A139" s="173" t="s">
        <v>93</v>
      </c>
      <c r="B139" s="274">
        <f>IF(B$8=0,0,B$8/ISI_fec!B$8)</f>
        <v>0</v>
      </c>
      <c r="C139" s="274">
        <f>IF(C$8=0,0,C$8/ISI_fec!C$8)</f>
        <v>0</v>
      </c>
      <c r="D139" s="274">
        <f>IF(D$8=0,0,D$8/ISI_fec!D$8)</f>
        <v>0</v>
      </c>
      <c r="E139" s="274">
        <f>IF(E$8=0,0,E$8/ISI_fec!E$8)</f>
        <v>0</v>
      </c>
      <c r="F139" s="274">
        <f>IF(F$8=0,0,F$8/ISI_fec!F$8)</f>
        <v>0</v>
      </c>
      <c r="G139" s="274">
        <f>IF(G$8=0,0,G$8/ISI_fec!G$8)</f>
        <v>0</v>
      </c>
      <c r="H139" s="274">
        <f>IF(H$8=0,0,H$8/ISI_fec!H$8)</f>
        <v>0</v>
      </c>
      <c r="I139" s="274">
        <f>IF(I$8=0,0,I$8/ISI_fec!I$8)</f>
        <v>0</v>
      </c>
      <c r="J139" s="274">
        <f>IF(J$8=0,0,J$8/ISI_fec!J$8)</f>
        <v>0</v>
      </c>
      <c r="K139" s="274">
        <f>IF(K$8=0,0,K$8/ISI_fec!K$8)</f>
        <v>0</v>
      </c>
      <c r="L139" s="274">
        <f>IF(L$8=0,0,L$8/ISI_fec!L$8)</f>
        <v>0</v>
      </c>
      <c r="M139" s="274">
        <f>IF(M$8=0,0,M$8/ISI_fec!M$8)</f>
        <v>0</v>
      </c>
      <c r="N139" s="274">
        <f>IF(N$8=0,0,N$8/ISI_fec!N$8)</f>
        <v>0</v>
      </c>
      <c r="O139" s="274">
        <f>IF(O$8=0,0,O$8/ISI_fec!O$8)</f>
        <v>0</v>
      </c>
      <c r="P139" s="274">
        <f>IF(P$8=0,0,P$8/ISI_fec!P$8)</f>
        <v>0</v>
      </c>
      <c r="Q139" s="274">
        <f>IF(Q$8=0,0,Q$8/ISI_fec!Q$8)</f>
        <v>0</v>
      </c>
      <c r="R139" s="274">
        <f>IF(R$8=0,0,R$8/ISI_fec!R$8)</f>
        <v>0</v>
      </c>
      <c r="S139" s="274">
        <f>IF(S$8=0,0,S$8/ISI_fec!S$8)</f>
        <v>0</v>
      </c>
      <c r="T139" s="274">
        <f>IF(T$8=0,0,T$8/ISI_fec!T$8)</f>
        <v>0</v>
      </c>
      <c r="U139" s="274">
        <f>IF(U$8=0,0,U$8/ISI_fec!U$8)</f>
        <v>0</v>
      </c>
      <c r="V139" s="274">
        <f>IF(V$8=0,0,V$8/ISI_fec!V$8)</f>
        <v>0</v>
      </c>
      <c r="W139" s="274">
        <f>IF(W$8=0,0,W$8/ISI_fec!W$8)</f>
        <v>0</v>
      </c>
      <c r="X139" s="274">
        <f>IF(X$8=0,0,X$8/ISI_fec!X$8)</f>
        <v>0</v>
      </c>
      <c r="Y139" s="274">
        <f>IF(Y$8=0,0,Y$8/ISI_fec!Y$8)</f>
        <v>0</v>
      </c>
      <c r="DA139" s="77"/>
    </row>
    <row r="140" spans="1:105" ht="12" customHeight="1" x14ac:dyDescent="0.25">
      <c r="A140" s="173" t="s">
        <v>94</v>
      </c>
      <c r="B140" s="274">
        <f>IF(B$9=0,0,B$9/ISI_fec!B$9)</f>
        <v>0</v>
      </c>
      <c r="C140" s="274">
        <f>IF(C$9=0,0,C$9/ISI_fec!C$9)</f>
        <v>0</v>
      </c>
      <c r="D140" s="274">
        <f>IF(D$9=0,0,D$9/ISI_fec!D$9)</f>
        <v>0</v>
      </c>
      <c r="E140" s="274">
        <f>IF(E$9=0,0,E$9/ISI_fec!E$9)</f>
        <v>0</v>
      </c>
      <c r="F140" s="274">
        <f>IF(F$9=0,0,F$9/ISI_fec!F$9)</f>
        <v>0</v>
      </c>
      <c r="G140" s="274">
        <f>IF(G$9=0,0,G$9/ISI_fec!G$9)</f>
        <v>0</v>
      </c>
      <c r="H140" s="274">
        <f>IF(H$9=0,0,H$9/ISI_fec!H$9)</f>
        <v>0</v>
      </c>
      <c r="I140" s="274">
        <f>IF(I$9=0,0,I$9/ISI_fec!I$9)</f>
        <v>0</v>
      </c>
      <c r="J140" s="274">
        <f>IF(J$9=0,0,J$9/ISI_fec!J$9)</f>
        <v>0</v>
      </c>
      <c r="K140" s="274">
        <f>IF(K$9=0,0,K$9/ISI_fec!K$9)</f>
        <v>0</v>
      </c>
      <c r="L140" s="274">
        <f>IF(L$9=0,0,L$9/ISI_fec!L$9)</f>
        <v>0</v>
      </c>
      <c r="M140" s="274">
        <f>IF(M$9=0,0,M$9/ISI_fec!M$9)</f>
        <v>0</v>
      </c>
      <c r="N140" s="274">
        <f>IF(N$9=0,0,N$9/ISI_fec!N$9)</f>
        <v>0</v>
      </c>
      <c r="O140" s="274">
        <f>IF(O$9=0,0,O$9/ISI_fec!O$9)</f>
        <v>0</v>
      </c>
      <c r="P140" s="274">
        <f>IF(P$9=0,0,P$9/ISI_fec!P$9)</f>
        <v>0</v>
      </c>
      <c r="Q140" s="274">
        <f>IF(Q$9=0,0,Q$9/ISI_fec!Q$9)</f>
        <v>0</v>
      </c>
      <c r="R140" s="274">
        <f>IF(R$9=0,0,R$9/ISI_fec!R$9)</f>
        <v>0</v>
      </c>
      <c r="S140" s="274">
        <f>IF(S$9=0,0,S$9/ISI_fec!S$9)</f>
        <v>0</v>
      </c>
      <c r="T140" s="274">
        <f>IF(T$9=0,0,T$9/ISI_fec!T$9)</f>
        <v>0</v>
      </c>
      <c r="U140" s="274">
        <f>IF(U$9=0,0,U$9/ISI_fec!U$9)</f>
        <v>0</v>
      </c>
      <c r="V140" s="274">
        <f>IF(V$9=0,0,V$9/ISI_fec!V$9)</f>
        <v>0</v>
      </c>
      <c r="W140" s="274">
        <f>IF(W$9=0,0,W$9/ISI_fec!W$9)</f>
        <v>0</v>
      </c>
      <c r="X140" s="274">
        <f>IF(X$9=0,0,X$9/ISI_fec!X$9)</f>
        <v>0</v>
      </c>
      <c r="Y140" s="274">
        <f>IF(Y$9=0,0,Y$9/ISI_fec!Y$9)</f>
        <v>0</v>
      </c>
      <c r="DA140" s="77"/>
    </row>
    <row r="141" spans="1:105" ht="12" customHeight="1" x14ac:dyDescent="0.25">
      <c r="A141" s="56" t="s">
        <v>95</v>
      </c>
      <c r="B141" s="275">
        <f>IF(B$10=0,0,B$10/ISI_fec!B$10)</f>
        <v>0</v>
      </c>
      <c r="C141" s="275">
        <f>IF(C$10=0,0,C$10/ISI_fec!C$10)</f>
        <v>0</v>
      </c>
      <c r="D141" s="275">
        <f>IF(D$10=0,0,D$10/ISI_fec!D$10)</f>
        <v>0</v>
      </c>
      <c r="E141" s="275">
        <f>IF(E$10=0,0,E$10/ISI_fec!E$10)</f>
        <v>0</v>
      </c>
      <c r="F141" s="275">
        <f>IF(F$10=0,0,F$10/ISI_fec!F$10)</f>
        <v>0</v>
      </c>
      <c r="G141" s="275">
        <f>IF(G$10=0,0,G$10/ISI_fec!G$10)</f>
        <v>0</v>
      </c>
      <c r="H141" s="275">
        <f>IF(H$10=0,0,H$10/ISI_fec!H$10)</f>
        <v>0</v>
      </c>
      <c r="I141" s="275">
        <f>IF(I$10=0,0,I$10/ISI_fec!I$10)</f>
        <v>0</v>
      </c>
      <c r="J141" s="275">
        <f>IF(J$10=0,0,J$10/ISI_fec!J$10)</f>
        <v>0</v>
      </c>
      <c r="K141" s="275">
        <f>IF(K$10=0,0,K$10/ISI_fec!K$10)</f>
        <v>0</v>
      </c>
      <c r="L141" s="275">
        <f>IF(L$10=0,0,L$10/ISI_fec!L$10)</f>
        <v>0</v>
      </c>
      <c r="M141" s="275">
        <f>IF(M$10=0,0,M$10/ISI_fec!M$10)</f>
        <v>0</v>
      </c>
      <c r="N141" s="275">
        <f>IF(N$10=0,0,N$10/ISI_fec!N$10)</f>
        <v>0</v>
      </c>
      <c r="O141" s="275">
        <f>IF(O$10=0,0,O$10/ISI_fec!O$10)</f>
        <v>0</v>
      </c>
      <c r="P141" s="275">
        <f>IF(P$10=0,0,P$10/ISI_fec!P$10)</f>
        <v>0</v>
      </c>
      <c r="Q141" s="275">
        <f>IF(Q$10=0,0,Q$10/ISI_fec!Q$10)</f>
        <v>0</v>
      </c>
      <c r="R141" s="275">
        <f>IF(R$10=0,0,R$10/ISI_fec!R$10)</f>
        <v>0</v>
      </c>
      <c r="S141" s="275">
        <f>IF(S$10=0,0,S$10/ISI_fec!S$10)</f>
        <v>0</v>
      </c>
      <c r="T141" s="275">
        <f>IF(T$10=0,0,T$10/ISI_fec!T$10)</f>
        <v>0</v>
      </c>
      <c r="U141" s="275">
        <f>IF(U$10=0,0,U$10/ISI_fec!U$10)</f>
        <v>0</v>
      </c>
      <c r="V141" s="275">
        <f>IF(V$10=0,0,V$10/ISI_fec!V$10)</f>
        <v>0</v>
      </c>
      <c r="W141" s="275">
        <f>IF(W$10=0,0,W$10/ISI_fec!W$10)</f>
        <v>0</v>
      </c>
      <c r="X141" s="275">
        <f>IF(X$10=0,0,X$10/ISI_fec!X$10)</f>
        <v>0</v>
      </c>
      <c r="Y141" s="275">
        <f>IF(Y$10=0,0,Y$10/ISI_fec!Y$10)</f>
        <v>0</v>
      </c>
      <c r="DA141" s="78"/>
    </row>
    <row r="142" spans="1:105" ht="12" customHeight="1" x14ac:dyDescent="0.25">
      <c r="A142" s="174" t="s">
        <v>165</v>
      </c>
      <c r="B142" s="276">
        <f>IF(B$16=0,0,B$16/ISI_fec!B$16)</f>
        <v>0</v>
      </c>
      <c r="C142" s="276">
        <f>IF(C$16=0,0,C$16/ISI_fec!C$16)</f>
        <v>0</v>
      </c>
      <c r="D142" s="276">
        <f>IF(D$16=0,0,D$16/ISI_fec!D$16)</f>
        <v>0</v>
      </c>
      <c r="E142" s="276">
        <f>IF(E$16=0,0,E$16/ISI_fec!E$16)</f>
        <v>0</v>
      </c>
      <c r="F142" s="276">
        <f>IF(F$16=0,0,F$16/ISI_fec!F$16)</f>
        <v>0</v>
      </c>
      <c r="G142" s="276">
        <f>IF(G$16=0,0,G$16/ISI_fec!G$16)</f>
        <v>0</v>
      </c>
      <c r="H142" s="276">
        <f>IF(H$16=0,0,H$16/ISI_fec!H$16)</f>
        <v>0</v>
      </c>
      <c r="I142" s="276">
        <f>IF(I$16=0,0,I$16/ISI_fec!I$16)</f>
        <v>0</v>
      </c>
      <c r="J142" s="276">
        <f>IF(J$16=0,0,J$16/ISI_fec!J$16)</f>
        <v>0</v>
      </c>
      <c r="K142" s="276">
        <f>IF(K$16=0,0,K$16/ISI_fec!K$16)</f>
        <v>0</v>
      </c>
      <c r="L142" s="276">
        <f>IF(L$16=0,0,L$16/ISI_fec!L$16)</f>
        <v>0</v>
      </c>
      <c r="M142" s="276">
        <f>IF(M$16=0,0,M$16/ISI_fec!M$16)</f>
        <v>0</v>
      </c>
      <c r="N142" s="276">
        <f>IF(N$16=0,0,N$16/ISI_fec!N$16)</f>
        <v>0</v>
      </c>
      <c r="O142" s="276">
        <f>IF(O$16=0,0,O$16/ISI_fec!O$16)</f>
        <v>0</v>
      </c>
      <c r="P142" s="276">
        <f>IF(P$16=0,0,P$16/ISI_fec!P$16)</f>
        <v>0</v>
      </c>
      <c r="Q142" s="276">
        <f>IF(Q$16=0,0,Q$16/ISI_fec!Q$16)</f>
        <v>0</v>
      </c>
      <c r="R142" s="276">
        <f>IF(R$16=0,0,R$16/ISI_fec!R$16)</f>
        <v>0</v>
      </c>
      <c r="S142" s="276">
        <f>IF(S$16=0,0,S$16/ISI_fec!S$16)</f>
        <v>0</v>
      </c>
      <c r="T142" s="276">
        <f>IF(T$16=0,0,T$16/ISI_fec!T$16)</f>
        <v>0</v>
      </c>
      <c r="U142" s="276">
        <f>IF(U$16=0,0,U$16/ISI_fec!U$16)</f>
        <v>0</v>
      </c>
      <c r="V142" s="276">
        <f>IF(V$16=0,0,V$16/ISI_fec!V$16)</f>
        <v>0</v>
      </c>
      <c r="W142" s="276">
        <f>IF(W$16=0,0,W$16/ISI_fec!W$16)</f>
        <v>0</v>
      </c>
      <c r="X142" s="276">
        <f>IF(X$16=0,0,X$16/ISI_fec!X$16)</f>
        <v>0</v>
      </c>
      <c r="Y142" s="276">
        <f>IF(Y$16=0,0,Y$16/ISI_fec!Y$16)</f>
        <v>0</v>
      </c>
      <c r="DA142" s="79"/>
    </row>
    <row r="143" spans="1:105" ht="12" customHeight="1" x14ac:dyDescent="0.25">
      <c r="A143" s="174" t="s">
        <v>172</v>
      </c>
      <c r="B143" s="276">
        <f>IF(B$22=0,0,B$22/ISI_fec!B$22)</f>
        <v>0</v>
      </c>
      <c r="C143" s="276">
        <f>IF(C$22=0,0,C$22/ISI_fec!C$22)</f>
        <v>0</v>
      </c>
      <c r="D143" s="276">
        <f>IF(D$22=0,0,D$22/ISI_fec!D$22)</f>
        <v>0</v>
      </c>
      <c r="E143" s="276">
        <f>IF(E$22=0,0,E$22/ISI_fec!E$22)</f>
        <v>0</v>
      </c>
      <c r="F143" s="276">
        <f>IF(F$22=0,0,F$22/ISI_fec!F$22)</f>
        <v>0</v>
      </c>
      <c r="G143" s="276">
        <f>IF(G$22=0,0,G$22/ISI_fec!G$22)</f>
        <v>0</v>
      </c>
      <c r="H143" s="276">
        <f>IF(H$22=0,0,H$22/ISI_fec!H$22)</f>
        <v>0</v>
      </c>
      <c r="I143" s="276">
        <f>IF(I$22=0,0,I$22/ISI_fec!I$22)</f>
        <v>0</v>
      </c>
      <c r="J143" s="276">
        <f>IF(J$22=0,0,J$22/ISI_fec!J$22)</f>
        <v>0</v>
      </c>
      <c r="K143" s="276">
        <f>IF(K$22=0,0,K$22/ISI_fec!K$22)</f>
        <v>0</v>
      </c>
      <c r="L143" s="276">
        <f>IF(L$22=0,0,L$22/ISI_fec!L$22)</f>
        <v>0</v>
      </c>
      <c r="M143" s="276">
        <f>IF(M$22=0,0,M$22/ISI_fec!M$22)</f>
        <v>0</v>
      </c>
      <c r="N143" s="276">
        <f>IF(N$22=0,0,N$22/ISI_fec!N$22)</f>
        <v>0</v>
      </c>
      <c r="O143" s="276">
        <f>IF(O$22=0,0,O$22/ISI_fec!O$22)</f>
        <v>0</v>
      </c>
      <c r="P143" s="276">
        <f>IF(P$22=0,0,P$22/ISI_fec!P$22)</f>
        <v>0</v>
      </c>
      <c r="Q143" s="276">
        <f>IF(Q$22=0,0,Q$22/ISI_fec!Q$22)</f>
        <v>0</v>
      </c>
      <c r="R143" s="276">
        <f>IF(R$22=0,0,R$22/ISI_fec!R$22)</f>
        <v>0</v>
      </c>
      <c r="S143" s="276">
        <f>IF(S$22=0,0,S$22/ISI_fec!S$22)</f>
        <v>0</v>
      </c>
      <c r="T143" s="276">
        <f>IF(T$22=0,0,T$22/ISI_fec!T$22)</f>
        <v>0</v>
      </c>
      <c r="U143" s="276">
        <f>IF(U$22=0,0,U$22/ISI_fec!U$22)</f>
        <v>0</v>
      </c>
      <c r="V143" s="276">
        <f>IF(V$22=0,0,V$22/ISI_fec!V$22)</f>
        <v>0</v>
      </c>
      <c r="W143" s="276">
        <f>IF(W$22=0,0,W$22/ISI_fec!W$22)</f>
        <v>0</v>
      </c>
      <c r="X143" s="276">
        <f>IF(X$22=0,0,X$22/ISI_fec!X$22)</f>
        <v>0</v>
      </c>
      <c r="Y143" s="276">
        <f>IF(Y$22=0,0,Y$22/ISI_fec!Y$22)</f>
        <v>0</v>
      </c>
      <c r="DA143" s="79"/>
    </row>
    <row r="144" spans="1:105" ht="12" customHeight="1" x14ac:dyDescent="0.25">
      <c r="A144" s="174" t="s">
        <v>179</v>
      </c>
      <c r="B144" s="276">
        <f>IF(B$28=0,0,B$28/ISI_fec!B$28)</f>
        <v>0</v>
      </c>
      <c r="C144" s="276">
        <f>IF(C$28=0,0,C$28/ISI_fec!C$28)</f>
        <v>0</v>
      </c>
      <c r="D144" s="276">
        <f>IF(D$28=0,0,D$28/ISI_fec!D$28)</f>
        <v>0</v>
      </c>
      <c r="E144" s="276">
        <f>IF(E$28=0,0,E$28/ISI_fec!E$28)</f>
        <v>0</v>
      </c>
      <c r="F144" s="276">
        <f>IF(F$28=0,0,F$28/ISI_fec!F$28)</f>
        <v>0</v>
      </c>
      <c r="G144" s="276">
        <f>IF(G$28=0,0,G$28/ISI_fec!G$28)</f>
        <v>0</v>
      </c>
      <c r="H144" s="276">
        <f>IF(H$28=0,0,H$28/ISI_fec!H$28)</f>
        <v>0</v>
      </c>
      <c r="I144" s="276">
        <f>IF(I$28=0,0,I$28/ISI_fec!I$28)</f>
        <v>0</v>
      </c>
      <c r="J144" s="276">
        <f>IF(J$28=0,0,J$28/ISI_fec!J$28)</f>
        <v>0</v>
      </c>
      <c r="K144" s="276">
        <f>IF(K$28=0,0,K$28/ISI_fec!K$28)</f>
        <v>0</v>
      </c>
      <c r="L144" s="276">
        <f>IF(L$28=0,0,L$28/ISI_fec!L$28)</f>
        <v>0</v>
      </c>
      <c r="M144" s="276">
        <f>IF(M$28=0,0,M$28/ISI_fec!M$28)</f>
        <v>0</v>
      </c>
      <c r="N144" s="276">
        <f>IF(N$28=0,0,N$28/ISI_fec!N$28)</f>
        <v>0</v>
      </c>
      <c r="O144" s="276">
        <f>IF(O$28=0,0,O$28/ISI_fec!O$28)</f>
        <v>0</v>
      </c>
      <c r="P144" s="276">
        <f>IF(P$28=0,0,P$28/ISI_fec!P$28)</f>
        <v>0</v>
      </c>
      <c r="Q144" s="276">
        <f>IF(Q$28=0,0,Q$28/ISI_fec!Q$28)</f>
        <v>0</v>
      </c>
      <c r="R144" s="276">
        <f>IF(R$28=0,0,R$28/ISI_fec!R$28)</f>
        <v>0</v>
      </c>
      <c r="S144" s="276">
        <f>IF(S$28=0,0,S$28/ISI_fec!S$28)</f>
        <v>0</v>
      </c>
      <c r="T144" s="276">
        <f>IF(T$28=0,0,T$28/ISI_fec!T$28)</f>
        <v>0</v>
      </c>
      <c r="U144" s="276">
        <f>IF(U$28=0,0,U$28/ISI_fec!U$28)</f>
        <v>0</v>
      </c>
      <c r="V144" s="276">
        <f>IF(V$28=0,0,V$28/ISI_fec!V$28)</f>
        <v>0</v>
      </c>
      <c r="W144" s="276">
        <f>IF(W$28=0,0,W$28/ISI_fec!W$28)</f>
        <v>0</v>
      </c>
      <c r="X144" s="276">
        <f>IF(X$28=0,0,X$28/ISI_fec!X$28)</f>
        <v>0</v>
      </c>
      <c r="Y144" s="276">
        <f>IF(Y$28=0,0,Y$28/ISI_fec!Y$28)</f>
        <v>0</v>
      </c>
      <c r="DA144" s="79"/>
    </row>
    <row r="145" spans="1:105" ht="12" customHeight="1" x14ac:dyDescent="0.25">
      <c r="A145" s="41" t="s">
        <v>189</v>
      </c>
      <c r="B145" s="277">
        <f>IF(B$35=0,0,B$35/ISI_fec!B$35)</f>
        <v>0</v>
      </c>
      <c r="C145" s="277">
        <f>IF(C$35=0,0,C$35/ISI_fec!C$35)</f>
        <v>0</v>
      </c>
      <c r="D145" s="277">
        <f>IF(D$35=0,0,D$35/ISI_fec!D$35)</f>
        <v>0</v>
      </c>
      <c r="E145" s="277">
        <f>IF(E$35=0,0,E$35/ISI_fec!E$35)</f>
        <v>0</v>
      </c>
      <c r="F145" s="277">
        <f>IF(F$35=0,0,F$35/ISI_fec!F$35)</f>
        <v>0</v>
      </c>
      <c r="G145" s="277">
        <f>IF(G$35=0,0,G$35/ISI_fec!G$35)</f>
        <v>0</v>
      </c>
      <c r="H145" s="277">
        <f>IF(H$35=0,0,H$35/ISI_fec!H$35)</f>
        <v>0</v>
      </c>
      <c r="I145" s="277">
        <f>IF(I$35=0,0,I$35/ISI_fec!I$35)</f>
        <v>0</v>
      </c>
      <c r="J145" s="277">
        <f>IF(J$35=0,0,J$35/ISI_fec!J$35)</f>
        <v>0</v>
      </c>
      <c r="K145" s="277">
        <f>IF(K$35=0,0,K$35/ISI_fec!K$35)</f>
        <v>0</v>
      </c>
      <c r="L145" s="277">
        <f>IF(L$35=0,0,L$35/ISI_fec!L$35)</f>
        <v>0</v>
      </c>
      <c r="M145" s="277">
        <f>IF(M$35=0,0,M$35/ISI_fec!M$35)</f>
        <v>0</v>
      </c>
      <c r="N145" s="277">
        <f>IF(N$35=0,0,N$35/ISI_fec!N$35)</f>
        <v>0</v>
      </c>
      <c r="O145" s="277">
        <f>IF(O$35=0,0,O$35/ISI_fec!O$35)</f>
        <v>0</v>
      </c>
      <c r="P145" s="277">
        <f>IF(P$35=0,0,P$35/ISI_fec!P$35)</f>
        <v>0</v>
      </c>
      <c r="Q145" s="277">
        <f>IF(Q$35=0,0,Q$35/ISI_fec!Q$35)</f>
        <v>0</v>
      </c>
      <c r="R145" s="277">
        <f>IF(R$35=0,0,R$35/ISI_fec!R$35)</f>
        <v>0</v>
      </c>
      <c r="S145" s="277">
        <f>IF(S$35=0,0,S$35/ISI_fec!S$35)</f>
        <v>0</v>
      </c>
      <c r="T145" s="277">
        <f>IF(T$35=0,0,T$35/ISI_fec!T$35)</f>
        <v>0</v>
      </c>
      <c r="U145" s="277">
        <f>IF(U$35=0,0,U$35/ISI_fec!U$35)</f>
        <v>0</v>
      </c>
      <c r="V145" s="277">
        <f>IF(V$35=0,0,V$35/ISI_fec!V$35)</f>
        <v>0</v>
      </c>
      <c r="W145" s="277">
        <f>IF(W$35=0,0,W$35/ISI_fec!W$35)</f>
        <v>0</v>
      </c>
      <c r="X145" s="277">
        <f>IF(X$35=0,0,X$35/ISI_fec!X$35)</f>
        <v>0</v>
      </c>
      <c r="Y145" s="277">
        <f>IF(Y$35=0,0,Y$35/ISI_fec!Y$35)</f>
        <v>0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432</v>
      </c>
      <c r="B147" s="272">
        <f>IF(B$54=0,0,(B$54-B$96)/ISI_fec!B$54)</f>
        <v>0.96632591663042233</v>
      </c>
      <c r="C147" s="272">
        <f>IF(C$54=0,0,(C$54-C$96)/ISI_fec!C$54)</f>
        <v>1.2088438943448867</v>
      </c>
      <c r="D147" s="272">
        <f>IF(D$54=0,0,(D$54-D$96)/ISI_fec!D$54)</f>
        <v>0</v>
      </c>
      <c r="E147" s="272">
        <f>IF(E$54=0,0,(E$54-E$96)/ISI_fec!E$54)</f>
        <v>0</v>
      </c>
      <c r="F147" s="272">
        <f>IF(F$54=0,0,(F$54-F$96)/ISI_fec!F$54)</f>
        <v>0</v>
      </c>
      <c r="G147" s="272">
        <f>IF(G$54=0,0,(G$54-G$96)/ISI_fec!G$54)</f>
        <v>0</v>
      </c>
      <c r="H147" s="272">
        <f>IF(H$54=0,0,(H$54-H$96)/ISI_fec!H$54)</f>
        <v>0</v>
      </c>
      <c r="I147" s="272">
        <f>IF(I$54=0,0,(I$54-I$96)/ISI_fec!I$54)</f>
        <v>0</v>
      </c>
      <c r="J147" s="272">
        <f>IF(J$54=0,0,(J$54-J$96)/ISI_fec!J$54)</f>
        <v>0</v>
      </c>
      <c r="K147" s="272">
        <f>IF(K$54=0,0,(K$54-K$96)/ISI_fec!K$54)</f>
        <v>0</v>
      </c>
      <c r="L147" s="272">
        <f>IF(L$54=0,0,(L$54-L$96)/ISI_fec!L$54)</f>
        <v>0</v>
      </c>
      <c r="M147" s="272">
        <f>IF(M$54=0,0,(M$54-M$96)/ISI_fec!M$54)</f>
        <v>0</v>
      </c>
      <c r="N147" s="272">
        <f>IF(N$54=0,0,(N$54-N$96)/ISI_fec!N$54)</f>
        <v>0</v>
      </c>
      <c r="O147" s="272">
        <f>IF(O$54=0,0,(O$54-O$96)/ISI_fec!O$54)</f>
        <v>0</v>
      </c>
      <c r="P147" s="272">
        <f>IF(P$54=0,0,(P$54-P$96)/ISI_fec!P$54)</f>
        <v>0</v>
      </c>
      <c r="Q147" s="272">
        <f>IF(Q$54=0,0,(Q$54-Q$96)/ISI_fec!Q$54)</f>
        <v>0</v>
      </c>
      <c r="R147" s="272">
        <f>IF(R$54=0,0,(R$54-R$96)/ISI_fec!R$54)</f>
        <v>0</v>
      </c>
      <c r="S147" s="272">
        <f>IF(S$54=0,0,(S$54-S$96)/ISI_fec!S$54)</f>
        <v>0</v>
      </c>
      <c r="T147" s="272">
        <f>IF(T$54=0,0,(T$54-T$96)/ISI_fec!T$54)</f>
        <v>0</v>
      </c>
      <c r="U147" s="272">
        <f>IF(U$54=0,0,(U$54-U$96)/ISI_fec!U$54)</f>
        <v>0</v>
      </c>
      <c r="V147" s="272">
        <f>IF(V$54=0,0,(V$54-V$96)/ISI_fec!V$54)</f>
        <v>0</v>
      </c>
      <c r="W147" s="272">
        <f>IF(W$54=0,0,(W$54-W$96)/ISI_fec!W$54)</f>
        <v>0</v>
      </c>
      <c r="X147" s="272">
        <f>IF(X$54=0,0,(X$54-X$96)/ISI_fec!X$54)</f>
        <v>0</v>
      </c>
      <c r="Y147" s="272">
        <f>IF(Y$54=0,0,(Y$54-Y$96)/ISI_fec!Y$54)</f>
        <v>0</v>
      </c>
      <c r="DA147" s="111"/>
    </row>
    <row r="148" spans="1:105" ht="12" customHeight="1" x14ac:dyDescent="0.25">
      <c r="A148" s="55" t="s">
        <v>91</v>
      </c>
      <c r="B148" s="273">
        <f>IF(B$55=0,0,B$55/ISI_fec!B$55)</f>
        <v>0</v>
      </c>
      <c r="C148" s="273">
        <f>IF(C$55=0,0,C$55/ISI_fec!C$55)</f>
        <v>0</v>
      </c>
      <c r="D148" s="273">
        <f>IF(D$55=0,0,D$55/ISI_fec!D$55)</f>
        <v>0</v>
      </c>
      <c r="E148" s="273">
        <f>IF(E$55=0,0,E$55/ISI_fec!E$55)</f>
        <v>0</v>
      </c>
      <c r="F148" s="273">
        <f>IF(F$55=0,0,F$55/ISI_fec!F$55)</f>
        <v>0</v>
      </c>
      <c r="G148" s="273">
        <f>IF(G$55=0,0,G$55/ISI_fec!G$55)</f>
        <v>0</v>
      </c>
      <c r="H148" s="273">
        <f>IF(H$55=0,0,H$55/ISI_fec!H$55)</f>
        <v>0</v>
      </c>
      <c r="I148" s="273">
        <f>IF(I$55=0,0,I$55/ISI_fec!I$55)</f>
        <v>0</v>
      </c>
      <c r="J148" s="273">
        <f>IF(J$55=0,0,J$55/ISI_fec!J$55)</f>
        <v>0</v>
      </c>
      <c r="K148" s="273">
        <f>IF(K$55=0,0,K$55/ISI_fec!K$55)</f>
        <v>0</v>
      </c>
      <c r="L148" s="273">
        <f>IF(L$55=0,0,L$55/ISI_fec!L$55)</f>
        <v>0</v>
      </c>
      <c r="M148" s="273">
        <f>IF(M$55=0,0,M$55/ISI_fec!M$55)</f>
        <v>0</v>
      </c>
      <c r="N148" s="273">
        <f>IF(N$55=0,0,N$55/ISI_fec!N$55)</f>
        <v>0</v>
      </c>
      <c r="O148" s="273">
        <f>IF(O$55=0,0,O$55/ISI_fec!O$55)</f>
        <v>0</v>
      </c>
      <c r="P148" s="273">
        <f>IF(P$55=0,0,P$55/ISI_fec!P$55)</f>
        <v>0</v>
      </c>
      <c r="Q148" s="273">
        <f>IF(Q$55=0,0,Q$55/ISI_fec!Q$55)</f>
        <v>0</v>
      </c>
      <c r="R148" s="273">
        <f>IF(R$55=0,0,R$55/ISI_fec!R$55)</f>
        <v>0</v>
      </c>
      <c r="S148" s="273">
        <f>IF(S$55=0,0,S$55/ISI_fec!S$55)</f>
        <v>0</v>
      </c>
      <c r="T148" s="273">
        <f>IF(T$55=0,0,T$55/ISI_fec!T$55)</f>
        <v>0</v>
      </c>
      <c r="U148" s="273">
        <f>IF(U$55=0,0,U$55/ISI_fec!U$55)</f>
        <v>0</v>
      </c>
      <c r="V148" s="273">
        <f>IF(V$55=0,0,V$55/ISI_fec!V$55)</f>
        <v>0</v>
      </c>
      <c r="W148" s="273">
        <f>IF(W$55=0,0,W$55/ISI_fec!W$55)</f>
        <v>0</v>
      </c>
      <c r="X148" s="273">
        <f>IF(X$55=0,0,X$55/ISI_fec!X$55)</f>
        <v>0</v>
      </c>
      <c r="Y148" s="273">
        <f>IF(Y$55=0,0,Y$55/ISI_fec!Y$55)</f>
        <v>0</v>
      </c>
      <c r="DA148" s="76"/>
    </row>
    <row r="149" spans="1:105" ht="12" customHeight="1" x14ac:dyDescent="0.25">
      <c r="A149" s="173" t="s">
        <v>92</v>
      </c>
      <c r="B149" s="274">
        <f>IF(B$56=0,0,B$56/ISI_fec!B$56)</f>
        <v>0</v>
      </c>
      <c r="C149" s="274">
        <f>IF(C$56=0,0,C$56/ISI_fec!C$56)</f>
        <v>0</v>
      </c>
      <c r="D149" s="274">
        <f>IF(D$56=0,0,D$56/ISI_fec!D$56)</f>
        <v>0</v>
      </c>
      <c r="E149" s="274">
        <f>IF(E$56=0,0,E$56/ISI_fec!E$56)</f>
        <v>0</v>
      </c>
      <c r="F149" s="274">
        <f>IF(F$56=0,0,F$56/ISI_fec!F$56)</f>
        <v>0</v>
      </c>
      <c r="G149" s="274">
        <f>IF(G$56=0,0,G$56/ISI_fec!G$56)</f>
        <v>0</v>
      </c>
      <c r="H149" s="274">
        <f>IF(H$56=0,0,H$56/ISI_fec!H$56)</f>
        <v>0</v>
      </c>
      <c r="I149" s="274">
        <f>IF(I$56=0,0,I$56/ISI_fec!I$56)</f>
        <v>0</v>
      </c>
      <c r="J149" s="274">
        <f>IF(J$56=0,0,J$56/ISI_fec!J$56)</f>
        <v>0</v>
      </c>
      <c r="K149" s="274">
        <f>IF(K$56=0,0,K$56/ISI_fec!K$56)</f>
        <v>0</v>
      </c>
      <c r="L149" s="274">
        <f>IF(L$56=0,0,L$56/ISI_fec!L$56)</f>
        <v>0</v>
      </c>
      <c r="M149" s="274">
        <f>IF(M$56=0,0,M$56/ISI_fec!M$56)</f>
        <v>0</v>
      </c>
      <c r="N149" s="274">
        <f>IF(N$56=0,0,N$56/ISI_fec!N$56)</f>
        <v>0</v>
      </c>
      <c r="O149" s="274">
        <f>IF(O$56=0,0,O$56/ISI_fec!O$56)</f>
        <v>0</v>
      </c>
      <c r="P149" s="274">
        <f>IF(P$56=0,0,P$56/ISI_fec!P$56)</f>
        <v>0</v>
      </c>
      <c r="Q149" s="274">
        <f>IF(Q$56=0,0,Q$56/ISI_fec!Q$56)</f>
        <v>0</v>
      </c>
      <c r="R149" s="274">
        <f>IF(R$56=0,0,R$56/ISI_fec!R$56)</f>
        <v>0</v>
      </c>
      <c r="S149" s="274">
        <f>IF(S$56=0,0,S$56/ISI_fec!S$56)</f>
        <v>0</v>
      </c>
      <c r="T149" s="274">
        <f>IF(T$56=0,0,T$56/ISI_fec!T$56)</f>
        <v>0</v>
      </c>
      <c r="U149" s="274">
        <f>IF(U$56=0,0,U$56/ISI_fec!U$56)</f>
        <v>0</v>
      </c>
      <c r="V149" s="274">
        <f>IF(V$56=0,0,V$56/ISI_fec!V$56)</f>
        <v>0</v>
      </c>
      <c r="W149" s="274">
        <f>IF(W$56=0,0,W$56/ISI_fec!W$56)</f>
        <v>0</v>
      </c>
      <c r="X149" s="274">
        <f>IF(X$56=0,0,X$56/ISI_fec!X$56)</f>
        <v>0</v>
      </c>
      <c r="Y149" s="274">
        <f>IF(Y$56=0,0,Y$56/ISI_fec!Y$56)</f>
        <v>0</v>
      </c>
      <c r="DA149" s="77"/>
    </row>
    <row r="150" spans="1:105" ht="12" customHeight="1" x14ac:dyDescent="0.25">
      <c r="A150" s="173" t="s">
        <v>93</v>
      </c>
      <c r="B150" s="274">
        <f>IF(B$57=0,0,B$57/ISI_fec!B$57)</f>
        <v>0</v>
      </c>
      <c r="C150" s="274">
        <f>IF(C$57=0,0,C$57/ISI_fec!C$57)</f>
        <v>0</v>
      </c>
      <c r="D150" s="274">
        <f>IF(D$57=0,0,D$57/ISI_fec!D$57)</f>
        <v>0</v>
      </c>
      <c r="E150" s="274">
        <f>IF(E$57=0,0,E$57/ISI_fec!E$57)</f>
        <v>0</v>
      </c>
      <c r="F150" s="274">
        <f>IF(F$57=0,0,F$57/ISI_fec!F$57)</f>
        <v>0</v>
      </c>
      <c r="G150" s="274">
        <f>IF(G$57=0,0,G$57/ISI_fec!G$57)</f>
        <v>0</v>
      </c>
      <c r="H150" s="274">
        <f>IF(H$57=0,0,H$57/ISI_fec!H$57)</f>
        <v>0</v>
      </c>
      <c r="I150" s="274">
        <f>IF(I$57=0,0,I$57/ISI_fec!I$57)</f>
        <v>0</v>
      </c>
      <c r="J150" s="274">
        <f>IF(J$57=0,0,J$57/ISI_fec!J$57)</f>
        <v>0</v>
      </c>
      <c r="K150" s="274">
        <f>IF(K$57=0,0,K$57/ISI_fec!K$57)</f>
        <v>0</v>
      </c>
      <c r="L150" s="274">
        <f>IF(L$57=0,0,L$57/ISI_fec!L$57)</f>
        <v>0</v>
      </c>
      <c r="M150" s="274">
        <f>IF(M$57=0,0,M$57/ISI_fec!M$57)</f>
        <v>0</v>
      </c>
      <c r="N150" s="274">
        <f>IF(N$57=0,0,N$57/ISI_fec!N$57)</f>
        <v>0</v>
      </c>
      <c r="O150" s="274">
        <f>IF(O$57=0,0,O$57/ISI_fec!O$57)</f>
        <v>0</v>
      </c>
      <c r="P150" s="274">
        <f>IF(P$57=0,0,P$57/ISI_fec!P$57)</f>
        <v>0</v>
      </c>
      <c r="Q150" s="274">
        <f>IF(Q$57=0,0,Q$57/ISI_fec!Q$57)</f>
        <v>0</v>
      </c>
      <c r="R150" s="274">
        <f>IF(R$57=0,0,R$57/ISI_fec!R$57)</f>
        <v>0</v>
      </c>
      <c r="S150" s="274">
        <f>IF(S$57=0,0,S$57/ISI_fec!S$57)</f>
        <v>0</v>
      </c>
      <c r="T150" s="274">
        <f>IF(T$57=0,0,T$57/ISI_fec!T$57)</f>
        <v>0</v>
      </c>
      <c r="U150" s="274">
        <f>IF(U$57=0,0,U$57/ISI_fec!U$57)</f>
        <v>0</v>
      </c>
      <c r="V150" s="274">
        <f>IF(V$57=0,0,V$57/ISI_fec!V$57)</f>
        <v>0</v>
      </c>
      <c r="W150" s="274">
        <f>IF(W$57=0,0,W$57/ISI_fec!W$57)</f>
        <v>0</v>
      </c>
      <c r="X150" s="274">
        <f>IF(X$57=0,0,X$57/ISI_fec!X$57)</f>
        <v>0</v>
      </c>
      <c r="Y150" s="274">
        <f>IF(Y$57=0,0,Y$57/ISI_fec!Y$57)</f>
        <v>0</v>
      </c>
      <c r="DA150" s="77"/>
    </row>
    <row r="151" spans="1:105" ht="12" customHeight="1" x14ac:dyDescent="0.25">
      <c r="A151" s="173" t="s">
        <v>94</v>
      </c>
      <c r="B151" s="274">
        <f>IF(B$58=0,0,B$58/ISI_fec!B$58)</f>
        <v>0</v>
      </c>
      <c r="C151" s="274">
        <f>IF(C$58=0,0,C$58/ISI_fec!C$58)</f>
        <v>0</v>
      </c>
      <c r="D151" s="274">
        <f>IF(D$58=0,0,D$58/ISI_fec!D$58)</f>
        <v>0</v>
      </c>
      <c r="E151" s="274">
        <f>IF(E$58=0,0,E$58/ISI_fec!E$58)</f>
        <v>0</v>
      </c>
      <c r="F151" s="274">
        <f>IF(F$58=0,0,F$58/ISI_fec!F$58)</f>
        <v>0</v>
      </c>
      <c r="G151" s="274">
        <f>IF(G$58=0,0,G$58/ISI_fec!G$58)</f>
        <v>0</v>
      </c>
      <c r="H151" s="274">
        <f>IF(H$58=0,0,H$58/ISI_fec!H$58)</f>
        <v>0</v>
      </c>
      <c r="I151" s="274">
        <f>IF(I$58=0,0,I$58/ISI_fec!I$58)</f>
        <v>0</v>
      </c>
      <c r="J151" s="274">
        <f>IF(J$58=0,0,J$58/ISI_fec!J$58)</f>
        <v>0</v>
      </c>
      <c r="K151" s="274">
        <f>IF(K$58=0,0,K$58/ISI_fec!K$58)</f>
        <v>0</v>
      </c>
      <c r="L151" s="274">
        <f>IF(L$58=0,0,L$58/ISI_fec!L$58)</f>
        <v>0</v>
      </c>
      <c r="M151" s="274">
        <f>IF(M$58=0,0,M$58/ISI_fec!M$58)</f>
        <v>0</v>
      </c>
      <c r="N151" s="274">
        <f>IF(N$58=0,0,N$58/ISI_fec!N$58)</f>
        <v>0</v>
      </c>
      <c r="O151" s="274">
        <f>IF(O$58=0,0,O$58/ISI_fec!O$58)</f>
        <v>0</v>
      </c>
      <c r="P151" s="274">
        <f>IF(P$58=0,0,P$58/ISI_fec!P$58)</f>
        <v>0</v>
      </c>
      <c r="Q151" s="274">
        <f>IF(Q$58=0,0,Q$58/ISI_fec!Q$58)</f>
        <v>0</v>
      </c>
      <c r="R151" s="274">
        <f>IF(R$58=0,0,R$58/ISI_fec!R$58)</f>
        <v>0</v>
      </c>
      <c r="S151" s="274">
        <f>IF(S$58=0,0,S$58/ISI_fec!S$58)</f>
        <v>0</v>
      </c>
      <c r="T151" s="274">
        <f>IF(T$58=0,0,T$58/ISI_fec!T$58)</f>
        <v>0</v>
      </c>
      <c r="U151" s="274">
        <f>IF(U$58=0,0,U$58/ISI_fec!U$58)</f>
        <v>0</v>
      </c>
      <c r="V151" s="274">
        <f>IF(V$58=0,0,V$58/ISI_fec!V$58)</f>
        <v>0</v>
      </c>
      <c r="W151" s="274">
        <f>IF(W$58=0,0,W$58/ISI_fec!W$58)</f>
        <v>0</v>
      </c>
      <c r="X151" s="274">
        <f>IF(X$58=0,0,X$58/ISI_fec!X$58)</f>
        <v>0</v>
      </c>
      <c r="Y151" s="274">
        <f>IF(Y$58=0,0,Y$58/ISI_fec!Y$58)</f>
        <v>0</v>
      </c>
      <c r="DA151" s="77"/>
    </row>
    <row r="152" spans="1:105" ht="12" customHeight="1" x14ac:dyDescent="0.25">
      <c r="A152" s="56" t="s">
        <v>95</v>
      </c>
      <c r="B152" s="275">
        <f>IF(B$59=0,0,B$59/ISI_fec!B$59)</f>
        <v>0.99549801888745248</v>
      </c>
      <c r="C152" s="275">
        <f>IF(C$59=0,0,C$59/ISI_fec!C$59)</f>
        <v>1.1865429681543349</v>
      </c>
      <c r="D152" s="275">
        <f>IF(D$59=0,0,D$59/ISI_fec!D$59)</f>
        <v>0</v>
      </c>
      <c r="E152" s="275">
        <f>IF(E$59=0,0,E$59/ISI_fec!E$59)</f>
        <v>0</v>
      </c>
      <c r="F152" s="275">
        <f>IF(F$59=0,0,F$59/ISI_fec!F$59)</f>
        <v>0</v>
      </c>
      <c r="G152" s="275">
        <f>IF(G$59=0,0,G$59/ISI_fec!G$59)</f>
        <v>0</v>
      </c>
      <c r="H152" s="275">
        <f>IF(H$59=0,0,H$59/ISI_fec!H$59)</f>
        <v>0</v>
      </c>
      <c r="I152" s="275">
        <f>IF(I$59=0,0,I$59/ISI_fec!I$59)</f>
        <v>0</v>
      </c>
      <c r="J152" s="275">
        <f>IF(J$59=0,0,J$59/ISI_fec!J$59)</f>
        <v>0</v>
      </c>
      <c r="K152" s="275">
        <f>IF(K$59=0,0,K$59/ISI_fec!K$59)</f>
        <v>0</v>
      </c>
      <c r="L152" s="275">
        <f>IF(L$59=0,0,L$59/ISI_fec!L$59)</f>
        <v>0</v>
      </c>
      <c r="M152" s="275">
        <f>IF(M$59=0,0,M$59/ISI_fec!M$59)</f>
        <v>0</v>
      </c>
      <c r="N152" s="275">
        <f>IF(N$59=0,0,N$59/ISI_fec!N$59)</f>
        <v>0</v>
      </c>
      <c r="O152" s="275">
        <f>IF(O$59=0,0,O$59/ISI_fec!O$59)</f>
        <v>0</v>
      </c>
      <c r="P152" s="275">
        <f>IF(P$59=0,0,P$59/ISI_fec!P$59)</f>
        <v>0</v>
      </c>
      <c r="Q152" s="275">
        <f>IF(Q$59=0,0,Q$59/ISI_fec!Q$59)</f>
        <v>0</v>
      </c>
      <c r="R152" s="275">
        <f>IF(R$59=0,0,R$59/ISI_fec!R$59)</f>
        <v>0</v>
      </c>
      <c r="S152" s="275">
        <f>IF(S$59=0,0,S$59/ISI_fec!S$59)</f>
        <v>0</v>
      </c>
      <c r="T152" s="275">
        <f>IF(T$59=0,0,T$59/ISI_fec!T$59)</f>
        <v>0</v>
      </c>
      <c r="U152" s="275">
        <f>IF(U$59=0,0,U$59/ISI_fec!U$59)</f>
        <v>0</v>
      </c>
      <c r="V152" s="275">
        <f>IF(V$59=0,0,V$59/ISI_fec!V$59)</f>
        <v>0</v>
      </c>
      <c r="W152" s="275">
        <f>IF(W$59=0,0,W$59/ISI_fec!W$59)</f>
        <v>0</v>
      </c>
      <c r="X152" s="275">
        <f>IF(X$59=0,0,X$59/ISI_fec!X$59)</f>
        <v>0</v>
      </c>
      <c r="Y152" s="275">
        <f>IF(Y$59=0,0,Y$59/ISI_fec!Y$59)</f>
        <v>0</v>
      </c>
      <c r="DA152" s="78"/>
    </row>
    <row r="153" spans="1:105" ht="12" customHeight="1" x14ac:dyDescent="0.25">
      <c r="A153" s="174" t="s">
        <v>220</v>
      </c>
      <c r="B153" s="276">
        <f>IF(B$65=0,0,B$65/ISI_fec!B$65)</f>
        <v>2.3487948000000003</v>
      </c>
      <c r="C153" s="276">
        <f>IF(C$65=0,0,C$65/ISI_fec!C$65)</f>
        <v>2.3487948000000007</v>
      </c>
      <c r="D153" s="276">
        <f>IF(D$65=0,0,D$65/ISI_fec!D$65)</f>
        <v>0</v>
      </c>
      <c r="E153" s="276">
        <f>IF(E$65=0,0,E$65/ISI_fec!E$65)</f>
        <v>0</v>
      </c>
      <c r="F153" s="276">
        <f>IF(F$65=0,0,F$65/ISI_fec!F$65)</f>
        <v>0</v>
      </c>
      <c r="G153" s="276">
        <f>IF(G$65=0,0,G$65/ISI_fec!G$65)</f>
        <v>0</v>
      </c>
      <c r="H153" s="276">
        <f>IF(H$65=0,0,H$65/ISI_fec!H$65)</f>
        <v>0</v>
      </c>
      <c r="I153" s="276">
        <f>IF(I$65=0,0,I$65/ISI_fec!I$65)</f>
        <v>0</v>
      </c>
      <c r="J153" s="276">
        <f>IF(J$65=0,0,J$65/ISI_fec!J$65)</f>
        <v>0</v>
      </c>
      <c r="K153" s="276">
        <f>IF(K$65=0,0,K$65/ISI_fec!K$65)</f>
        <v>0</v>
      </c>
      <c r="L153" s="276">
        <f>IF(L$65=0,0,L$65/ISI_fec!L$65)</f>
        <v>0</v>
      </c>
      <c r="M153" s="276">
        <f>IF(M$65=0,0,M$65/ISI_fec!M$65)</f>
        <v>0</v>
      </c>
      <c r="N153" s="276">
        <f>IF(N$65=0,0,N$65/ISI_fec!N$65)</f>
        <v>0</v>
      </c>
      <c r="O153" s="276">
        <f>IF(O$65=0,0,O$65/ISI_fec!O$65)</f>
        <v>0</v>
      </c>
      <c r="P153" s="276">
        <f>IF(P$65=0,0,P$65/ISI_fec!P$65)</f>
        <v>0</v>
      </c>
      <c r="Q153" s="276">
        <f>IF(Q$65=0,0,Q$65/ISI_fec!Q$65)</f>
        <v>0</v>
      </c>
      <c r="R153" s="276">
        <f>IF(R$65=0,0,R$65/ISI_fec!R$65)</f>
        <v>0</v>
      </c>
      <c r="S153" s="276">
        <f>IF(S$65=0,0,S$65/ISI_fec!S$65)</f>
        <v>0</v>
      </c>
      <c r="T153" s="276">
        <f>IF(T$65=0,0,T$65/ISI_fec!T$65)</f>
        <v>0</v>
      </c>
      <c r="U153" s="276">
        <f>IF(U$65=0,0,U$65/ISI_fec!U$65)</f>
        <v>0</v>
      </c>
      <c r="V153" s="276">
        <f>IF(V$65=0,0,V$65/ISI_fec!V$65)</f>
        <v>0</v>
      </c>
      <c r="W153" s="276">
        <f>IF(W$65=0,0,W$65/ISI_fec!W$65)</f>
        <v>0</v>
      </c>
      <c r="X153" s="276">
        <f>IF(X$65=0,0,X$65/ISI_fec!X$65)</f>
        <v>0</v>
      </c>
      <c r="Y153" s="276">
        <f>IF(Y$65=0,0,Y$65/ISI_fec!Y$65)</f>
        <v>0</v>
      </c>
      <c r="DA153" s="79"/>
    </row>
    <row r="154" spans="1:105" ht="12" customHeight="1" x14ac:dyDescent="0.25">
      <c r="A154" s="174" t="s">
        <v>226</v>
      </c>
      <c r="B154" s="276">
        <f>IF(B$71=0,0,B$71/ISI_fec!B$71)</f>
        <v>0</v>
      </c>
      <c r="C154" s="276">
        <f>IF(C$71=0,0,C$71/ISI_fec!C$71)</f>
        <v>0</v>
      </c>
      <c r="D154" s="276">
        <f>IF(D$71=0,0,D$71/ISI_fec!D$71)</f>
        <v>0</v>
      </c>
      <c r="E154" s="276">
        <f>IF(E$71=0,0,E$71/ISI_fec!E$71)</f>
        <v>0</v>
      </c>
      <c r="F154" s="276">
        <f>IF(F$71=0,0,F$71/ISI_fec!F$71)</f>
        <v>0</v>
      </c>
      <c r="G154" s="276">
        <f>IF(G$71=0,0,G$71/ISI_fec!G$71)</f>
        <v>0</v>
      </c>
      <c r="H154" s="276">
        <f>IF(H$71=0,0,H$71/ISI_fec!H$71)</f>
        <v>0</v>
      </c>
      <c r="I154" s="276">
        <f>IF(I$71=0,0,I$71/ISI_fec!I$71)</f>
        <v>0</v>
      </c>
      <c r="J154" s="276">
        <f>IF(J$71=0,0,J$71/ISI_fec!J$71)</f>
        <v>0</v>
      </c>
      <c r="K154" s="276">
        <f>IF(K$71=0,0,K$71/ISI_fec!K$71)</f>
        <v>0</v>
      </c>
      <c r="L154" s="276">
        <f>IF(L$71=0,0,L$71/ISI_fec!L$71)</f>
        <v>0</v>
      </c>
      <c r="M154" s="276">
        <f>IF(M$71=0,0,M$71/ISI_fec!M$71)</f>
        <v>0</v>
      </c>
      <c r="N154" s="276">
        <f>IF(N$71=0,0,N$71/ISI_fec!N$71)</f>
        <v>0</v>
      </c>
      <c r="O154" s="276">
        <f>IF(O$71=0,0,O$71/ISI_fec!O$71)</f>
        <v>0</v>
      </c>
      <c r="P154" s="276">
        <f>IF(P$71=0,0,P$71/ISI_fec!P$71)</f>
        <v>0</v>
      </c>
      <c r="Q154" s="276">
        <f>IF(Q$71=0,0,Q$71/ISI_fec!Q$71)</f>
        <v>0</v>
      </c>
      <c r="R154" s="276">
        <f>IF(R$71=0,0,R$71/ISI_fec!R$71)</f>
        <v>0</v>
      </c>
      <c r="S154" s="276">
        <f>IF(S$71=0,0,S$71/ISI_fec!S$71)</f>
        <v>0</v>
      </c>
      <c r="T154" s="276">
        <f>IF(T$71=0,0,T$71/ISI_fec!T$71)</f>
        <v>0</v>
      </c>
      <c r="U154" s="276">
        <f>IF(U$71=0,0,U$71/ISI_fec!U$71)</f>
        <v>0</v>
      </c>
      <c r="V154" s="276">
        <f>IF(V$71=0,0,V$71/ISI_fec!V$71)</f>
        <v>0</v>
      </c>
      <c r="W154" s="276">
        <f>IF(W$71=0,0,W$71/ISI_fec!W$71)</f>
        <v>0</v>
      </c>
      <c r="X154" s="276">
        <f>IF(X$71=0,0,X$71/ISI_fec!X$71)</f>
        <v>0</v>
      </c>
      <c r="Y154" s="276">
        <f>IF(Y$71=0,0,Y$71/ISI_fec!Y$71)</f>
        <v>0</v>
      </c>
      <c r="DA154" s="79"/>
    </row>
    <row r="155" spans="1:105" ht="12" customHeight="1" x14ac:dyDescent="0.25">
      <c r="A155" s="174" t="s">
        <v>179</v>
      </c>
      <c r="B155" s="276">
        <f>IF(B$72=0,0,B$72/ISI_fec!B$72)</f>
        <v>1.3949258935624047</v>
      </c>
      <c r="C155" s="276">
        <f>IF(C$72=0,0,C$72/ISI_fec!C$72)</f>
        <v>1.8317301653599622</v>
      </c>
      <c r="D155" s="276">
        <f>IF(D$72=0,0,D$72/ISI_fec!D$72)</f>
        <v>0</v>
      </c>
      <c r="E155" s="276">
        <f>IF(E$72=0,0,E$72/ISI_fec!E$72)</f>
        <v>0</v>
      </c>
      <c r="F155" s="276">
        <f>IF(F$72=0,0,F$72/ISI_fec!F$72)</f>
        <v>0</v>
      </c>
      <c r="G155" s="276">
        <f>IF(G$72=0,0,G$72/ISI_fec!G$72)</f>
        <v>0</v>
      </c>
      <c r="H155" s="276">
        <f>IF(H$72=0,0,H$72/ISI_fec!H$72)</f>
        <v>0</v>
      </c>
      <c r="I155" s="276">
        <f>IF(I$72=0,0,I$72/ISI_fec!I$72)</f>
        <v>0</v>
      </c>
      <c r="J155" s="276">
        <f>IF(J$72=0,0,J$72/ISI_fec!J$72)</f>
        <v>0</v>
      </c>
      <c r="K155" s="276">
        <f>IF(K$72=0,0,K$72/ISI_fec!K$72)</f>
        <v>0</v>
      </c>
      <c r="L155" s="276">
        <f>IF(L$72=0,0,L$72/ISI_fec!L$72)</f>
        <v>0</v>
      </c>
      <c r="M155" s="276">
        <f>IF(M$72=0,0,M$72/ISI_fec!M$72)</f>
        <v>0</v>
      </c>
      <c r="N155" s="276">
        <f>IF(N$72=0,0,N$72/ISI_fec!N$72)</f>
        <v>0</v>
      </c>
      <c r="O155" s="276">
        <f>IF(O$72=0,0,O$72/ISI_fec!O$72)</f>
        <v>0</v>
      </c>
      <c r="P155" s="276">
        <f>IF(P$72=0,0,P$72/ISI_fec!P$72)</f>
        <v>0</v>
      </c>
      <c r="Q155" s="276">
        <f>IF(Q$72=0,0,Q$72/ISI_fec!Q$72)</f>
        <v>0</v>
      </c>
      <c r="R155" s="276">
        <f>IF(R$72=0,0,R$72/ISI_fec!R$72)</f>
        <v>0</v>
      </c>
      <c r="S155" s="276">
        <f>IF(S$72=0,0,S$72/ISI_fec!S$72)</f>
        <v>0</v>
      </c>
      <c r="T155" s="276">
        <f>IF(T$72=0,0,T$72/ISI_fec!T$72)</f>
        <v>0</v>
      </c>
      <c r="U155" s="276">
        <f>IF(U$72=0,0,U$72/ISI_fec!U$72)</f>
        <v>0</v>
      </c>
      <c r="V155" s="276">
        <f>IF(V$72=0,0,V$72/ISI_fec!V$72)</f>
        <v>0</v>
      </c>
      <c r="W155" s="276">
        <f>IF(W$72=0,0,W$72/ISI_fec!W$72)</f>
        <v>0</v>
      </c>
      <c r="X155" s="276">
        <f>IF(X$72=0,0,X$72/ISI_fec!X$72)</f>
        <v>0</v>
      </c>
      <c r="Y155" s="276">
        <f>IF(Y$72=0,0,Y$72/ISI_fec!Y$72)</f>
        <v>0</v>
      </c>
      <c r="DA155" s="79"/>
    </row>
    <row r="156" spans="1:105" ht="12" customHeight="1" x14ac:dyDescent="0.25">
      <c r="A156" s="41" t="s">
        <v>189</v>
      </c>
      <c r="B156" s="277">
        <f>IF(B$79=0,0,B$79/ISI_fec!B$79)</f>
        <v>1.7283800572026402</v>
      </c>
      <c r="C156" s="277">
        <f>IF(C$79=0,0,C$79/ISI_fec!C$79)</f>
        <v>2.0658741838641195</v>
      </c>
      <c r="D156" s="277">
        <f>IF(D$79=0,0,D$79/ISI_fec!D$79)</f>
        <v>0</v>
      </c>
      <c r="E156" s="277">
        <f>IF(E$79=0,0,E$79/ISI_fec!E$79)</f>
        <v>0</v>
      </c>
      <c r="F156" s="277">
        <f>IF(F$79=0,0,F$79/ISI_fec!F$79)</f>
        <v>0</v>
      </c>
      <c r="G156" s="277">
        <f>IF(G$79=0,0,G$79/ISI_fec!G$79)</f>
        <v>0</v>
      </c>
      <c r="H156" s="277">
        <f>IF(H$79=0,0,H$79/ISI_fec!H$79)</f>
        <v>0</v>
      </c>
      <c r="I156" s="277">
        <f>IF(I$79=0,0,I$79/ISI_fec!I$79)</f>
        <v>0</v>
      </c>
      <c r="J156" s="277">
        <f>IF(J$79=0,0,J$79/ISI_fec!J$79)</f>
        <v>0</v>
      </c>
      <c r="K156" s="277">
        <f>IF(K$79=0,0,K$79/ISI_fec!K$79)</f>
        <v>0</v>
      </c>
      <c r="L156" s="277">
        <f>IF(L$79=0,0,L$79/ISI_fec!L$79)</f>
        <v>0</v>
      </c>
      <c r="M156" s="277">
        <f>IF(M$79=0,0,M$79/ISI_fec!M$79)</f>
        <v>0</v>
      </c>
      <c r="N156" s="277">
        <f>IF(N$79=0,0,N$79/ISI_fec!N$79)</f>
        <v>0</v>
      </c>
      <c r="O156" s="277">
        <f>IF(O$79=0,0,O$79/ISI_fec!O$79)</f>
        <v>0</v>
      </c>
      <c r="P156" s="277">
        <f>IF(P$79=0,0,P$79/ISI_fec!P$79)</f>
        <v>0</v>
      </c>
      <c r="Q156" s="277">
        <f>IF(Q$79=0,0,Q$79/ISI_fec!Q$79)</f>
        <v>0</v>
      </c>
      <c r="R156" s="277">
        <f>IF(R$79=0,0,R$79/ISI_fec!R$79)</f>
        <v>0</v>
      </c>
      <c r="S156" s="277">
        <f>IF(S$79=0,0,S$79/ISI_fec!S$79)</f>
        <v>0</v>
      </c>
      <c r="T156" s="277">
        <f>IF(T$79=0,0,T$79/ISI_fec!T$79)</f>
        <v>0</v>
      </c>
      <c r="U156" s="277">
        <f>IF(U$79=0,0,U$79/ISI_fec!U$79)</f>
        <v>0</v>
      </c>
      <c r="V156" s="277">
        <f>IF(V$79=0,0,V$79/ISI_fec!V$79)</f>
        <v>0</v>
      </c>
      <c r="W156" s="277">
        <f>IF(W$79=0,0,W$79/ISI_fec!W$79)</f>
        <v>0</v>
      </c>
      <c r="X156" s="277">
        <f>IF(X$79=0,0,X$79/ISI_fec!X$79)</f>
        <v>0</v>
      </c>
      <c r="Y156" s="277">
        <f>IF(Y$79=0,0,Y$79/ISI_fec!Y$79)</f>
        <v>0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4" tint="0.79998168889431442"/>
    <pageSetUpPr fitToPage="1"/>
  </sheetPr>
  <dimension ref="A1:DA10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metals"</f>
        <v>IE: Non-ferrous metals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0.15" customHeight="1" x14ac:dyDescent="0.25"/>
    <row r="3" spans="1:105" ht="12" customHeight="1" x14ac:dyDescent="0.25">
      <c r="A3" s="30" t="s">
        <v>57</v>
      </c>
      <c r="B3" s="203">
        <f t="shared" ref="B3:Y3" si="0">SUM(B4:B5,B8)</f>
        <v>323.14052889265213</v>
      </c>
      <c r="C3" s="203">
        <f t="shared" si="0"/>
        <v>356.01711918122083</v>
      </c>
      <c r="D3" s="203">
        <f t="shared" si="0"/>
        <v>279.59040671333071</v>
      </c>
      <c r="E3" s="203">
        <f t="shared" si="0"/>
        <v>300.5169371991492</v>
      </c>
      <c r="F3" s="203">
        <f t="shared" si="0"/>
        <v>362.19316557364965</v>
      </c>
      <c r="G3" s="203">
        <f t="shared" si="0"/>
        <v>324.27450301781954</v>
      </c>
      <c r="H3" s="203">
        <f t="shared" si="0"/>
        <v>463.50099527704185</v>
      </c>
      <c r="I3" s="203">
        <f t="shared" si="0"/>
        <v>351.92249506914732</v>
      </c>
      <c r="J3" s="203">
        <f t="shared" si="0"/>
        <v>316.24131268210402</v>
      </c>
      <c r="K3" s="203">
        <f t="shared" si="0"/>
        <v>187.77722767472613</v>
      </c>
      <c r="L3" s="203">
        <f t="shared" si="0"/>
        <v>264.97554652570221</v>
      </c>
      <c r="M3" s="203">
        <f t="shared" si="0"/>
        <v>228.19221967963389</v>
      </c>
      <c r="N3" s="203">
        <f t="shared" si="0"/>
        <v>205.76821556163873</v>
      </c>
      <c r="O3" s="203">
        <f t="shared" si="0"/>
        <v>249.2971786195267</v>
      </c>
      <c r="P3" s="203">
        <f t="shared" si="0"/>
        <v>299.75741580310881</v>
      </c>
      <c r="Q3" s="203">
        <f t="shared" si="0"/>
        <v>316.12735800000002</v>
      </c>
      <c r="R3" s="203">
        <f t="shared" si="0"/>
        <v>278.97298973609969</v>
      </c>
      <c r="S3" s="203">
        <f t="shared" si="0"/>
        <v>344.83368695652177</v>
      </c>
      <c r="T3" s="203">
        <f t="shared" si="0"/>
        <v>341.66520179975782</v>
      </c>
      <c r="U3" s="203">
        <f t="shared" si="0"/>
        <v>413.67540901316289</v>
      </c>
      <c r="V3" s="203">
        <f t="shared" si="0"/>
        <v>325.920655514808</v>
      </c>
      <c r="W3" s="203">
        <f t="shared" si="0"/>
        <v>198.73024911032024</v>
      </c>
      <c r="X3" s="203">
        <f t="shared" si="0"/>
        <v>155.4304996147381</v>
      </c>
      <c r="Y3" s="203">
        <f t="shared" si="0"/>
        <v>209.3</v>
      </c>
      <c r="DA3" s="112"/>
    </row>
    <row r="4" spans="1:105" ht="12" customHeight="1" x14ac:dyDescent="0.25">
      <c r="A4" s="50" t="s">
        <v>45</v>
      </c>
      <c r="B4" s="241">
        <v>280.02513981080273</v>
      </c>
      <c r="C4" s="241">
        <v>308.51513400499209</v>
      </c>
      <c r="D4" s="241">
        <v>254.06566993856109</v>
      </c>
      <c r="E4" s="241">
        <v>273.08174795736278</v>
      </c>
      <c r="F4" s="241">
        <v>329.12734861102791</v>
      </c>
      <c r="G4" s="241">
        <v>294.67040669134701</v>
      </c>
      <c r="H4" s="241">
        <v>421.18645008801292</v>
      </c>
      <c r="I4" s="241">
        <v>319.79432172673972</v>
      </c>
      <c r="J4" s="241">
        <v>287.37059298035598</v>
      </c>
      <c r="K4" s="241">
        <v>119.20956650766909</v>
      </c>
      <c r="L4" s="241">
        <v>223.04399430948251</v>
      </c>
      <c r="M4" s="241">
        <v>178.143145351101</v>
      </c>
      <c r="N4" s="241">
        <v>160.2465740787635</v>
      </c>
      <c r="O4" s="241">
        <v>145</v>
      </c>
      <c r="P4" s="241">
        <v>170</v>
      </c>
      <c r="Q4" s="241">
        <v>219.1320747924693</v>
      </c>
      <c r="R4" s="241">
        <v>167.48597388325581</v>
      </c>
      <c r="S4" s="241">
        <v>241.7387462845096</v>
      </c>
      <c r="T4" s="241">
        <v>240</v>
      </c>
      <c r="U4" s="241">
        <v>300</v>
      </c>
      <c r="V4" s="241">
        <v>240</v>
      </c>
      <c r="W4" s="241">
        <v>99.999999999999986</v>
      </c>
      <c r="X4" s="241">
        <v>55.28095138322378</v>
      </c>
      <c r="Y4" s="241">
        <v>110</v>
      </c>
      <c r="DA4" s="83" t="s">
        <v>433</v>
      </c>
    </row>
    <row r="5" spans="1:105" ht="12" customHeight="1" x14ac:dyDescent="0.25">
      <c r="A5" s="107" t="s">
        <v>58</v>
      </c>
      <c r="B5" s="282">
        <f t="shared" ref="B5:Y5" si="1">SUM(B6:B7)</f>
        <v>0</v>
      </c>
      <c r="C5" s="282">
        <f t="shared" si="1"/>
        <v>0</v>
      </c>
      <c r="D5" s="282">
        <f t="shared" si="1"/>
        <v>0</v>
      </c>
      <c r="E5" s="282">
        <f t="shared" si="1"/>
        <v>0</v>
      </c>
      <c r="F5" s="282">
        <f t="shared" si="1"/>
        <v>0</v>
      </c>
      <c r="G5" s="282">
        <f t="shared" si="1"/>
        <v>0</v>
      </c>
      <c r="H5" s="282">
        <f t="shared" si="1"/>
        <v>0</v>
      </c>
      <c r="I5" s="282">
        <f t="shared" si="1"/>
        <v>0</v>
      </c>
      <c r="J5" s="282">
        <f t="shared" si="1"/>
        <v>0</v>
      </c>
      <c r="K5" s="282">
        <f t="shared" si="1"/>
        <v>0</v>
      </c>
      <c r="L5" s="282">
        <f t="shared" si="1"/>
        <v>0</v>
      </c>
      <c r="M5" s="282">
        <f t="shared" si="1"/>
        <v>0</v>
      </c>
      <c r="N5" s="282">
        <f t="shared" si="1"/>
        <v>0</v>
      </c>
      <c r="O5" s="282">
        <f t="shared" si="1"/>
        <v>0</v>
      </c>
      <c r="P5" s="282">
        <f t="shared" si="1"/>
        <v>0</v>
      </c>
      <c r="Q5" s="282">
        <f t="shared" si="1"/>
        <v>0</v>
      </c>
      <c r="R5" s="282">
        <f t="shared" si="1"/>
        <v>0</v>
      </c>
      <c r="S5" s="282">
        <f t="shared" si="1"/>
        <v>0</v>
      </c>
      <c r="T5" s="282">
        <f t="shared" si="1"/>
        <v>0</v>
      </c>
      <c r="U5" s="282">
        <f t="shared" si="1"/>
        <v>0</v>
      </c>
      <c r="V5" s="282">
        <f t="shared" si="1"/>
        <v>0</v>
      </c>
      <c r="W5" s="282">
        <f t="shared" si="1"/>
        <v>0</v>
      </c>
      <c r="X5" s="282">
        <f t="shared" si="1"/>
        <v>0</v>
      </c>
      <c r="Y5" s="282">
        <f t="shared" si="1"/>
        <v>0</v>
      </c>
      <c r="DA5" s="94"/>
    </row>
    <row r="6" spans="1:105" ht="12" customHeight="1" x14ac:dyDescent="0.25">
      <c r="A6" s="99" t="s">
        <v>46</v>
      </c>
      <c r="B6" s="282">
        <v>0</v>
      </c>
      <c r="C6" s="282">
        <v>0</v>
      </c>
      <c r="D6" s="282">
        <v>0</v>
      </c>
      <c r="E6" s="282">
        <v>0</v>
      </c>
      <c r="F6" s="282">
        <v>0</v>
      </c>
      <c r="G6" s="282">
        <v>0</v>
      </c>
      <c r="H6" s="282">
        <v>0</v>
      </c>
      <c r="I6" s="282">
        <v>0</v>
      </c>
      <c r="J6" s="282">
        <v>0</v>
      </c>
      <c r="K6" s="282">
        <v>0</v>
      </c>
      <c r="L6" s="282">
        <v>0</v>
      </c>
      <c r="M6" s="282">
        <v>0</v>
      </c>
      <c r="N6" s="282">
        <v>0</v>
      </c>
      <c r="O6" s="282">
        <v>0</v>
      </c>
      <c r="P6" s="282">
        <v>0</v>
      </c>
      <c r="Q6" s="282">
        <v>0</v>
      </c>
      <c r="R6" s="282">
        <v>0</v>
      </c>
      <c r="S6" s="282">
        <v>0</v>
      </c>
      <c r="T6" s="282">
        <v>0</v>
      </c>
      <c r="U6" s="282">
        <v>0</v>
      </c>
      <c r="V6" s="282">
        <v>0</v>
      </c>
      <c r="W6" s="282">
        <v>0</v>
      </c>
      <c r="X6" s="282">
        <v>0</v>
      </c>
      <c r="Y6" s="282">
        <v>0</v>
      </c>
      <c r="DA6" s="94" t="s">
        <v>434</v>
      </c>
    </row>
    <row r="7" spans="1:105" ht="12" customHeight="1" x14ac:dyDescent="0.25">
      <c r="A7" s="99" t="s">
        <v>80</v>
      </c>
      <c r="B7" s="282">
        <v>0</v>
      </c>
      <c r="C7" s="282">
        <v>0</v>
      </c>
      <c r="D7" s="282">
        <v>0</v>
      </c>
      <c r="E7" s="282">
        <v>0</v>
      </c>
      <c r="F7" s="282">
        <v>0</v>
      </c>
      <c r="G7" s="282">
        <v>0</v>
      </c>
      <c r="H7" s="282">
        <v>0</v>
      </c>
      <c r="I7" s="282">
        <v>0</v>
      </c>
      <c r="J7" s="282">
        <v>0</v>
      </c>
      <c r="K7" s="282">
        <v>0</v>
      </c>
      <c r="L7" s="282">
        <v>0</v>
      </c>
      <c r="M7" s="282">
        <v>0</v>
      </c>
      <c r="N7" s="282">
        <v>0</v>
      </c>
      <c r="O7" s="282">
        <v>0</v>
      </c>
      <c r="P7" s="282">
        <v>0</v>
      </c>
      <c r="Q7" s="282">
        <v>0</v>
      </c>
      <c r="R7" s="282">
        <v>0</v>
      </c>
      <c r="S7" s="282">
        <v>0</v>
      </c>
      <c r="T7" s="282">
        <v>0</v>
      </c>
      <c r="U7" s="282">
        <v>0</v>
      </c>
      <c r="V7" s="282">
        <v>0</v>
      </c>
      <c r="W7" s="282">
        <v>0</v>
      </c>
      <c r="X7" s="282">
        <v>0</v>
      </c>
      <c r="Y7" s="282">
        <v>0</v>
      </c>
      <c r="DA7" s="94" t="s">
        <v>435</v>
      </c>
    </row>
    <row r="8" spans="1:105" ht="12" customHeight="1" x14ac:dyDescent="0.25">
      <c r="A8" s="49" t="s">
        <v>47</v>
      </c>
      <c r="B8" s="242">
        <v>43.115389081849401</v>
      </c>
      <c r="C8" s="242">
        <v>47.501985176228743</v>
      </c>
      <c r="D8" s="242">
        <v>25.524736774769622</v>
      </c>
      <c r="E8" s="242">
        <v>27.435189241786421</v>
      </c>
      <c r="F8" s="242">
        <v>33.065816962621739</v>
      </c>
      <c r="G8" s="242">
        <v>29.604096326472529</v>
      </c>
      <c r="H8" s="242">
        <v>42.314545189028927</v>
      </c>
      <c r="I8" s="242">
        <v>32.128173342407592</v>
      </c>
      <c r="J8" s="242">
        <v>28.87071970174804</v>
      </c>
      <c r="K8" s="242">
        <v>68.56766116705704</v>
      </c>
      <c r="L8" s="242">
        <v>41.9315522162197</v>
      </c>
      <c r="M8" s="242">
        <v>50.049074328532903</v>
      </c>
      <c r="N8" s="242">
        <v>45.521641482875218</v>
      </c>
      <c r="O8" s="242">
        <v>104.2971786195267</v>
      </c>
      <c r="P8" s="242">
        <v>129.75741580310881</v>
      </c>
      <c r="Q8" s="242">
        <v>96.995283207530719</v>
      </c>
      <c r="R8" s="242">
        <v>111.4870158528439</v>
      </c>
      <c r="S8" s="242">
        <v>103.0949406720122</v>
      </c>
      <c r="T8" s="242">
        <v>101.6652017997578</v>
      </c>
      <c r="U8" s="242">
        <v>113.67540901316291</v>
      </c>
      <c r="V8" s="242">
        <v>85.920655514808004</v>
      </c>
      <c r="W8" s="242">
        <v>98.730249110320273</v>
      </c>
      <c r="X8" s="242">
        <v>100.1495482315143</v>
      </c>
      <c r="Y8" s="242">
        <v>99.300000000000026</v>
      </c>
      <c r="DA8" s="84" t="s">
        <v>436</v>
      </c>
    </row>
    <row r="9" spans="1:105" ht="12" customHeight="1" x14ac:dyDescent="0.25">
      <c r="A9" s="4"/>
      <c r="B9" s="243"/>
      <c r="C9" s="243"/>
      <c r="D9" s="243"/>
      <c r="E9" s="243"/>
      <c r="F9" s="243"/>
      <c r="G9" s="243"/>
      <c r="H9" s="243"/>
      <c r="I9" s="243"/>
      <c r="J9" s="243"/>
      <c r="K9" s="243"/>
      <c r="L9" s="243"/>
      <c r="M9" s="243"/>
      <c r="N9" s="243"/>
      <c r="O9" s="243"/>
      <c r="P9" s="243"/>
      <c r="Q9" s="243"/>
      <c r="R9" s="243"/>
      <c r="S9" s="243"/>
      <c r="T9" s="243"/>
      <c r="U9" s="243"/>
      <c r="V9" s="243"/>
      <c r="W9" s="243"/>
      <c r="X9" s="243"/>
      <c r="Y9" s="243"/>
    </row>
    <row r="10" spans="1:105" ht="12" customHeight="1" x14ac:dyDescent="0.25">
      <c r="A10" s="30" t="s">
        <v>437</v>
      </c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DA10" s="112"/>
    </row>
    <row r="11" spans="1:105" ht="12" customHeight="1" x14ac:dyDescent="0.25">
      <c r="A11" s="50" t="s">
        <v>438</v>
      </c>
      <c r="B11" s="241">
        <v>1200</v>
      </c>
      <c r="C11" s="241">
        <v>1100</v>
      </c>
      <c r="D11" s="241">
        <v>1100</v>
      </c>
      <c r="E11" s="241">
        <v>1100</v>
      </c>
      <c r="F11" s="241">
        <v>1100</v>
      </c>
      <c r="G11" s="241">
        <v>1800</v>
      </c>
      <c r="H11" s="241">
        <v>1816</v>
      </c>
      <c r="I11" s="241">
        <v>1803</v>
      </c>
      <c r="J11" s="241">
        <v>1890</v>
      </c>
      <c r="K11" s="241">
        <v>1245</v>
      </c>
      <c r="L11" s="241">
        <v>1850</v>
      </c>
      <c r="M11" s="241">
        <v>1927</v>
      </c>
      <c r="N11" s="241">
        <v>1926</v>
      </c>
      <c r="O11" s="241">
        <v>1935</v>
      </c>
      <c r="P11" s="241">
        <v>1951</v>
      </c>
      <c r="Q11" s="241">
        <v>1983</v>
      </c>
      <c r="R11" s="241">
        <v>1967</v>
      </c>
      <c r="S11" s="241">
        <v>1937</v>
      </c>
      <c r="T11" s="241">
        <v>1874</v>
      </c>
      <c r="U11" s="241">
        <v>1893</v>
      </c>
      <c r="V11" s="241">
        <v>1883</v>
      </c>
      <c r="W11" s="241">
        <v>1878</v>
      </c>
      <c r="X11" s="241">
        <v>1629</v>
      </c>
      <c r="Y11" s="241">
        <v>1380.3330000000001</v>
      </c>
      <c r="DA11" s="83" t="s">
        <v>439</v>
      </c>
    </row>
    <row r="12" spans="1:105" ht="12" customHeight="1" x14ac:dyDescent="0.25">
      <c r="A12" s="107" t="s">
        <v>440</v>
      </c>
      <c r="B12" s="282">
        <f t="shared" ref="B12:Y12" si="2">SUM(B13:B14)</f>
        <v>0</v>
      </c>
      <c r="C12" s="282">
        <f t="shared" si="2"/>
        <v>0</v>
      </c>
      <c r="D12" s="282">
        <f t="shared" si="2"/>
        <v>0</v>
      </c>
      <c r="E12" s="282">
        <f t="shared" si="2"/>
        <v>0</v>
      </c>
      <c r="F12" s="282">
        <f t="shared" si="2"/>
        <v>0</v>
      </c>
      <c r="G12" s="282">
        <f t="shared" si="2"/>
        <v>0</v>
      </c>
      <c r="H12" s="282">
        <f t="shared" si="2"/>
        <v>0</v>
      </c>
      <c r="I12" s="282">
        <f t="shared" si="2"/>
        <v>0</v>
      </c>
      <c r="J12" s="282">
        <f t="shared" si="2"/>
        <v>0</v>
      </c>
      <c r="K12" s="282">
        <f t="shared" si="2"/>
        <v>0</v>
      </c>
      <c r="L12" s="282">
        <f t="shared" si="2"/>
        <v>0</v>
      </c>
      <c r="M12" s="282">
        <f t="shared" si="2"/>
        <v>0</v>
      </c>
      <c r="N12" s="282">
        <f t="shared" si="2"/>
        <v>0</v>
      </c>
      <c r="O12" s="282">
        <f t="shared" si="2"/>
        <v>0</v>
      </c>
      <c r="P12" s="282">
        <f t="shared" si="2"/>
        <v>0</v>
      </c>
      <c r="Q12" s="282">
        <f t="shared" si="2"/>
        <v>0</v>
      </c>
      <c r="R12" s="282">
        <f t="shared" si="2"/>
        <v>0</v>
      </c>
      <c r="S12" s="282">
        <f t="shared" si="2"/>
        <v>0</v>
      </c>
      <c r="T12" s="282">
        <f t="shared" si="2"/>
        <v>0</v>
      </c>
      <c r="U12" s="282">
        <f t="shared" si="2"/>
        <v>0</v>
      </c>
      <c r="V12" s="282">
        <f t="shared" si="2"/>
        <v>0</v>
      </c>
      <c r="W12" s="282">
        <f t="shared" si="2"/>
        <v>0</v>
      </c>
      <c r="X12" s="282">
        <f t="shared" si="2"/>
        <v>0</v>
      </c>
      <c r="Y12" s="282">
        <f t="shared" si="2"/>
        <v>0</v>
      </c>
      <c r="DA12" s="94"/>
    </row>
    <row r="13" spans="1:105" ht="12" customHeight="1" x14ac:dyDescent="0.25">
      <c r="A13" s="99" t="s">
        <v>46</v>
      </c>
      <c r="B13" s="282">
        <v>0</v>
      </c>
      <c r="C13" s="282">
        <v>0</v>
      </c>
      <c r="D13" s="282">
        <v>0</v>
      </c>
      <c r="E13" s="282">
        <v>0</v>
      </c>
      <c r="F13" s="282">
        <v>0</v>
      </c>
      <c r="G13" s="282">
        <v>0</v>
      </c>
      <c r="H13" s="282">
        <v>0</v>
      </c>
      <c r="I13" s="282">
        <v>0</v>
      </c>
      <c r="J13" s="282">
        <v>0</v>
      </c>
      <c r="K13" s="282">
        <v>0</v>
      </c>
      <c r="L13" s="282">
        <v>0</v>
      </c>
      <c r="M13" s="282">
        <v>0</v>
      </c>
      <c r="N13" s="282">
        <v>0</v>
      </c>
      <c r="O13" s="282">
        <v>0</v>
      </c>
      <c r="P13" s="282">
        <v>0</v>
      </c>
      <c r="Q13" s="282">
        <v>0</v>
      </c>
      <c r="R13" s="282">
        <v>0</v>
      </c>
      <c r="S13" s="282">
        <v>0</v>
      </c>
      <c r="T13" s="282">
        <v>0</v>
      </c>
      <c r="U13" s="282">
        <v>0</v>
      </c>
      <c r="V13" s="282">
        <v>0</v>
      </c>
      <c r="W13" s="282">
        <v>0</v>
      </c>
      <c r="X13" s="282">
        <v>0</v>
      </c>
      <c r="Y13" s="282">
        <v>0</v>
      </c>
      <c r="DA13" s="94" t="s">
        <v>441</v>
      </c>
    </row>
    <row r="14" spans="1:105" ht="12" customHeight="1" x14ac:dyDescent="0.25">
      <c r="A14" s="99" t="s">
        <v>80</v>
      </c>
      <c r="B14" s="282">
        <v>0</v>
      </c>
      <c r="C14" s="282">
        <v>0</v>
      </c>
      <c r="D14" s="282">
        <v>0</v>
      </c>
      <c r="E14" s="282">
        <v>0</v>
      </c>
      <c r="F14" s="282">
        <v>0</v>
      </c>
      <c r="G14" s="282">
        <v>0</v>
      </c>
      <c r="H14" s="282">
        <v>0</v>
      </c>
      <c r="I14" s="282">
        <v>0</v>
      </c>
      <c r="J14" s="282">
        <v>0</v>
      </c>
      <c r="K14" s="282">
        <v>0</v>
      </c>
      <c r="L14" s="282">
        <v>0</v>
      </c>
      <c r="M14" s="282">
        <v>0</v>
      </c>
      <c r="N14" s="282">
        <v>0</v>
      </c>
      <c r="O14" s="282">
        <v>0</v>
      </c>
      <c r="P14" s="282">
        <v>0</v>
      </c>
      <c r="Q14" s="282">
        <v>0</v>
      </c>
      <c r="R14" s="282">
        <v>0</v>
      </c>
      <c r="S14" s="282">
        <v>0</v>
      </c>
      <c r="T14" s="282">
        <v>0</v>
      </c>
      <c r="U14" s="282">
        <v>0</v>
      </c>
      <c r="V14" s="282">
        <v>0</v>
      </c>
      <c r="W14" s="282">
        <v>0</v>
      </c>
      <c r="X14" s="282">
        <v>0</v>
      </c>
      <c r="Y14" s="282">
        <v>0</v>
      </c>
      <c r="DA14" s="94" t="s">
        <v>442</v>
      </c>
    </row>
    <row r="15" spans="1:105" ht="12" customHeight="1" x14ac:dyDescent="0.25">
      <c r="A15" s="49" t="s">
        <v>443</v>
      </c>
      <c r="B15" s="242">
        <v>12</v>
      </c>
      <c r="C15" s="242">
        <v>13</v>
      </c>
      <c r="D15" s="242">
        <v>7</v>
      </c>
      <c r="E15" s="242">
        <v>9</v>
      </c>
      <c r="F15" s="242">
        <v>19.600000000000001</v>
      </c>
      <c r="G15" s="242">
        <v>20</v>
      </c>
      <c r="H15" s="242">
        <v>22</v>
      </c>
      <c r="I15" s="242">
        <v>22.5</v>
      </c>
      <c r="J15" s="242">
        <v>22.5</v>
      </c>
      <c r="K15" s="242">
        <v>19</v>
      </c>
      <c r="L15" s="242">
        <v>20</v>
      </c>
      <c r="M15" s="242">
        <v>20</v>
      </c>
      <c r="N15" s="242">
        <v>20</v>
      </c>
      <c r="O15" s="242">
        <v>20</v>
      </c>
      <c r="P15" s="242">
        <v>17.2</v>
      </c>
      <c r="Q15" s="242">
        <v>17.2</v>
      </c>
      <c r="R15" s="242">
        <v>18</v>
      </c>
      <c r="S15" s="242">
        <v>17.5</v>
      </c>
      <c r="T15" s="242">
        <v>15</v>
      </c>
      <c r="U15" s="242">
        <v>16.3</v>
      </c>
      <c r="V15" s="242">
        <v>12</v>
      </c>
      <c r="W15" s="242">
        <v>14</v>
      </c>
      <c r="X15" s="242">
        <v>15</v>
      </c>
      <c r="Y15" s="242">
        <v>14.303789172369219</v>
      </c>
      <c r="DA15" s="84" t="s">
        <v>444</v>
      </c>
    </row>
    <row r="16" spans="1:105" ht="12" customHeight="1" x14ac:dyDescent="0.25">
      <c r="A16" s="4"/>
      <c r="B16" s="243"/>
      <c r="C16" s="243"/>
      <c r="D16" s="243"/>
      <c r="E16" s="243"/>
      <c r="F16" s="243"/>
      <c r="G16" s="243"/>
      <c r="H16" s="243"/>
      <c r="I16" s="243"/>
      <c r="J16" s="243"/>
      <c r="K16" s="243"/>
      <c r="L16" s="243"/>
      <c r="M16" s="243"/>
      <c r="N16" s="243"/>
      <c r="O16" s="243"/>
      <c r="P16" s="243"/>
      <c r="Q16" s="243"/>
      <c r="R16" s="243"/>
      <c r="S16" s="243"/>
      <c r="T16" s="243"/>
      <c r="U16" s="243"/>
      <c r="V16" s="243"/>
      <c r="W16" s="243"/>
      <c r="X16" s="243"/>
      <c r="Y16" s="243"/>
    </row>
    <row r="17" spans="1:105" ht="12" customHeight="1" x14ac:dyDescent="0.25">
      <c r="A17" s="30" t="s">
        <v>445</v>
      </c>
      <c r="B17" s="203"/>
      <c r="C17" s="203"/>
      <c r="D17" s="203"/>
      <c r="E17" s="203"/>
      <c r="F17" s="203"/>
      <c r="G17" s="203"/>
      <c r="H17" s="203"/>
      <c r="I17" s="203"/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DA17" s="112"/>
    </row>
    <row r="18" spans="1:105" ht="12" customHeight="1" x14ac:dyDescent="0.25">
      <c r="A18" s="50" t="s">
        <v>438</v>
      </c>
      <c r="B18" s="241">
        <v>1379.3103448275861</v>
      </c>
      <c r="C18" s="241">
        <v>1379.3103448275861</v>
      </c>
      <c r="D18" s="241">
        <v>1251.491236887776</v>
      </c>
      <c r="E18" s="241">
        <v>1251.491236887776</v>
      </c>
      <c r="F18" s="241">
        <v>1251.491236887776</v>
      </c>
      <c r="G18" s="241">
        <v>2018.4058845266361</v>
      </c>
      <c r="H18" s="241">
        <v>2018.4058845266361</v>
      </c>
      <c r="I18" s="241">
        <v>2018.4058845266361</v>
      </c>
      <c r="J18" s="241">
        <v>2018.4058845266361</v>
      </c>
      <c r="K18" s="241">
        <v>2018.4058845266361</v>
      </c>
      <c r="L18" s="241">
        <v>2018.4058845266361</v>
      </c>
      <c r="M18" s="241">
        <v>2146.2249924664461</v>
      </c>
      <c r="N18" s="241">
        <v>2146.2249924664461</v>
      </c>
      <c r="O18" s="241">
        <v>2146.2249924664461</v>
      </c>
      <c r="P18" s="241">
        <v>2146.2249924664461</v>
      </c>
      <c r="Q18" s="241">
        <v>2146.2249924664461</v>
      </c>
      <c r="R18" s="241">
        <v>2146.2249924664461</v>
      </c>
      <c r="S18" s="241">
        <v>2146.2249924664461</v>
      </c>
      <c r="T18" s="241">
        <v>2146.2249924664461</v>
      </c>
      <c r="U18" s="241">
        <v>2018.4058845266361</v>
      </c>
      <c r="V18" s="241">
        <v>2018.4058845266361</v>
      </c>
      <c r="W18" s="241">
        <v>2018.4058845266361</v>
      </c>
      <c r="X18" s="241">
        <v>1890.5867765868261</v>
      </c>
      <c r="Y18" s="241">
        <v>1890.5867765868261</v>
      </c>
      <c r="DA18" s="83" t="s">
        <v>446</v>
      </c>
    </row>
    <row r="19" spans="1:105" ht="12" customHeight="1" x14ac:dyDescent="0.25">
      <c r="A19" s="107" t="s">
        <v>440</v>
      </c>
      <c r="B19" s="282">
        <f t="shared" ref="B19:Y19" si="3">SUM(B20:B21)</f>
        <v>0</v>
      </c>
      <c r="C19" s="282">
        <f t="shared" si="3"/>
        <v>0</v>
      </c>
      <c r="D19" s="282">
        <f t="shared" si="3"/>
        <v>0</v>
      </c>
      <c r="E19" s="282">
        <f t="shared" si="3"/>
        <v>0</v>
      </c>
      <c r="F19" s="282">
        <f t="shared" si="3"/>
        <v>0</v>
      </c>
      <c r="G19" s="282">
        <f t="shared" si="3"/>
        <v>0</v>
      </c>
      <c r="H19" s="282">
        <f t="shared" si="3"/>
        <v>0</v>
      </c>
      <c r="I19" s="282">
        <f t="shared" si="3"/>
        <v>0</v>
      </c>
      <c r="J19" s="282">
        <f t="shared" si="3"/>
        <v>0</v>
      </c>
      <c r="K19" s="282">
        <f t="shared" si="3"/>
        <v>0</v>
      </c>
      <c r="L19" s="282">
        <f t="shared" si="3"/>
        <v>0</v>
      </c>
      <c r="M19" s="282">
        <f t="shared" si="3"/>
        <v>0</v>
      </c>
      <c r="N19" s="282">
        <f t="shared" si="3"/>
        <v>0</v>
      </c>
      <c r="O19" s="282">
        <f t="shared" si="3"/>
        <v>0</v>
      </c>
      <c r="P19" s="282">
        <f t="shared" si="3"/>
        <v>0</v>
      </c>
      <c r="Q19" s="282">
        <f t="shared" si="3"/>
        <v>0</v>
      </c>
      <c r="R19" s="282">
        <f t="shared" si="3"/>
        <v>0</v>
      </c>
      <c r="S19" s="282">
        <f t="shared" si="3"/>
        <v>0</v>
      </c>
      <c r="T19" s="282">
        <f t="shared" si="3"/>
        <v>0</v>
      </c>
      <c r="U19" s="282">
        <f t="shared" si="3"/>
        <v>0</v>
      </c>
      <c r="V19" s="282">
        <f t="shared" si="3"/>
        <v>0</v>
      </c>
      <c r="W19" s="282">
        <f t="shared" si="3"/>
        <v>0</v>
      </c>
      <c r="X19" s="282">
        <f t="shared" si="3"/>
        <v>0</v>
      </c>
      <c r="Y19" s="282">
        <f t="shared" si="3"/>
        <v>0</v>
      </c>
      <c r="DA19" s="94"/>
    </row>
    <row r="20" spans="1:105" ht="12" customHeight="1" x14ac:dyDescent="0.25">
      <c r="A20" s="99" t="s">
        <v>46</v>
      </c>
      <c r="B20" s="282">
        <v>0</v>
      </c>
      <c r="C20" s="282">
        <v>0</v>
      </c>
      <c r="D20" s="282">
        <v>0</v>
      </c>
      <c r="E20" s="282">
        <v>0</v>
      </c>
      <c r="F20" s="282">
        <v>0</v>
      </c>
      <c r="G20" s="282">
        <v>0</v>
      </c>
      <c r="H20" s="282">
        <v>0</v>
      </c>
      <c r="I20" s="282">
        <v>0</v>
      </c>
      <c r="J20" s="282">
        <v>0</v>
      </c>
      <c r="K20" s="282">
        <v>0</v>
      </c>
      <c r="L20" s="282">
        <v>0</v>
      </c>
      <c r="M20" s="282">
        <v>0</v>
      </c>
      <c r="N20" s="282">
        <v>0</v>
      </c>
      <c r="O20" s="282">
        <v>0</v>
      </c>
      <c r="P20" s="282">
        <v>0</v>
      </c>
      <c r="Q20" s="282">
        <v>0</v>
      </c>
      <c r="R20" s="282">
        <v>0</v>
      </c>
      <c r="S20" s="282">
        <v>0</v>
      </c>
      <c r="T20" s="282">
        <v>0</v>
      </c>
      <c r="U20" s="282">
        <v>0</v>
      </c>
      <c r="V20" s="282">
        <v>0</v>
      </c>
      <c r="W20" s="282">
        <v>0</v>
      </c>
      <c r="X20" s="282">
        <v>0</v>
      </c>
      <c r="Y20" s="282">
        <v>0</v>
      </c>
      <c r="DA20" s="94" t="s">
        <v>447</v>
      </c>
    </row>
    <row r="21" spans="1:105" ht="12" customHeight="1" x14ac:dyDescent="0.25">
      <c r="A21" s="99" t="s">
        <v>80</v>
      </c>
      <c r="B21" s="282">
        <v>0</v>
      </c>
      <c r="C21" s="282">
        <v>0</v>
      </c>
      <c r="D21" s="282">
        <v>0</v>
      </c>
      <c r="E21" s="282">
        <v>0</v>
      </c>
      <c r="F21" s="282">
        <v>0</v>
      </c>
      <c r="G21" s="282">
        <v>0</v>
      </c>
      <c r="H21" s="282">
        <v>0</v>
      </c>
      <c r="I21" s="282">
        <v>0</v>
      </c>
      <c r="J21" s="282">
        <v>0</v>
      </c>
      <c r="K21" s="282">
        <v>0</v>
      </c>
      <c r="L21" s="282">
        <v>0</v>
      </c>
      <c r="M21" s="282">
        <v>0</v>
      </c>
      <c r="N21" s="282">
        <v>0</v>
      </c>
      <c r="O21" s="282">
        <v>0</v>
      </c>
      <c r="P21" s="282">
        <v>0</v>
      </c>
      <c r="Q21" s="282">
        <v>0</v>
      </c>
      <c r="R21" s="282">
        <v>0</v>
      </c>
      <c r="S21" s="282">
        <v>0</v>
      </c>
      <c r="T21" s="282">
        <v>0</v>
      </c>
      <c r="U21" s="282">
        <v>0</v>
      </c>
      <c r="V21" s="282">
        <v>0</v>
      </c>
      <c r="W21" s="282">
        <v>0</v>
      </c>
      <c r="X21" s="282">
        <v>0</v>
      </c>
      <c r="Y21" s="282">
        <v>0</v>
      </c>
      <c r="DA21" s="94" t="s">
        <v>448</v>
      </c>
    </row>
    <row r="22" spans="1:105" ht="12" customHeight="1" x14ac:dyDescent="0.25">
      <c r="A22" s="49" t="s">
        <v>443</v>
      </c>
      <c r="B22" s="242">
        <v>13.793103448275859</v>
      </c>
      <c r="C22" s="242">
        <v>13.793103448275859</v>
      </c>
      <c r="D22" s="242">
        <v>13.793103448275859</v>
      </c>
      <c r="E22" s="242">
        <v>12.357134249855619</v>
      </c>
      <c r="F22" s="242">
        <v>20.972949440377072</v>
      </c>
      <c r="G22" s="242">
        <v>22.40891863879731</v>
      </c>
      <c r="H22" s="242">
        <v>23.844887837217549</v>
      </c>
      <c r="I22" s="242">
        <v>23.844887837217549</v>
      </c>
      <c r="J22" s="242">
        <v>23.844887837217549</v>
      </c>
      <c r="K22" s="242">
        <v>23.844887837217549</v>
      </c>
      <c r="L22" s="242">
        <v>23.844887837217549</v>
      </c>
      <c r="M22" s="242">
        <v>22.40891863879731</v>
      </c>
      <c r="N22" s="242">
        <v>22.40891863879731</v>
      </c>
      <c r="O22" s="242">
        <v>22.40891863879731</v>
      </c>
      <c r="P22" s="242">
        <v>22.40891863879731</v>
      </c>
      <c r="Q22" s="242">
        <v>22.40891863879731</v>
      </c>
      <c r="R22" s="242">
        <v>20.972949440377072</v>
      </c>
      <c r="S22" s="242">
        <v>20.972949440377072</v>
      </c>
      <c r="T22" s="242">
        <v>19.536980241956829</v>
      </c>
      <c r="U22" s="242">
        <v>19.536980241956829</v>
      </c>
      <c r="V22" s="242">
        <v>19.536980241956829</v>
      </c>
      <c r="W22" s="242">
        <v>18.10101104353658</v>
      </c>
      <c r="X22" s="242">
        <v>18.10101104353658</v>
      </c>
      <c r="Y22" s="242">
        <v>18.10101104353658</v>
      </c>
      <c r="DA22" s="84" t="s">
        <v>449</v>
      </c>
    </row>
    <row r="23" spans="1:105" ht="12" customHeight="1" x14ac:dyDescent="0.25">
      <c r="A23" s="108" t="s">
        <v>450</v>
      </c>
      <c r="B23" s="245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DA23" s="109"/>
    </row>
    <row r="24" spans="1:105" ht="12" customHeight="1" x14ac:dyDescent="0.25">
      <c r="A24" s="51" t="s">
        <v>438</v>
      </c>
      <c r="B24" s="246">
        <v>0</v>
      </c>
      <c r="C24" s="241">
        <v>0</v>
      </c>
      <c r="D24" s="241">
        <v>0</v>
      </c>
      <c r="E24" s="241">
        <v>0</v>
      </c>
      <c r="F24" s="241">
        <v>0</v>
      </c>
      <c r="G24" s="241">
        <v>894.73375557866916</v>
      </c>
      <c r="H24" s="241">
        <v>0</v>
      </c>
      <c r="I24" s="241">
        <v>0</v>
      </c>
      <c r="J24" s="241">
        <v>127.8191079398099</v>
      </c>
      <c r="K24" s="241">
        <v>0</v>
      </c>
      <c r="L24" s="241">
        <v>127.8191079398099</v>
      </c>
      <c r="M24" s="241">
        <v>127.8191079398099</v>
      </c>
      <c r="N24" s="241">
        <v>0</v>
      </c>
      <c r="O24" s="241">
        <v>127.8191079398099</v>
      </c>
      <c r="P24" s="241">
        <v>0</v>
      </c>
      <c r="Q24" s="241">
        <v>0</v>
      </c>
      <c r="R24" s="241">
        <v>127.8191079398099</v>
      </c>
      <c r="S24" s="241">
        <v>0</v>
      </c>
      <c r="T24" s="241">
        <v>0</v>
      </c>
      <c r="U24" s="241">
        <v>0</v>
      </c>
      <c r="V24" s="241">
        <v>0</v>
      </c>
      <c r="W24" s="241">
        <v>0</v>
      </c>
      <c r="X24" s="241">
        <v>0</v>
      </c>
      <c r="Y24" s="241">
        <v>0</v>
      </c>
      <c r="DA24" s="83" t="s">
        <v>451</v>
      </c>
    </row>
    <row r="25" spans="1:105" ht="12" customHeight="1" x14ac:dyDescent="0.25">
      <c r="A25" s="99" t="s">
        <v>440</v>
      </c>
      <c r="B25" s="283"/>
      <c r="C25" s="282">
        <f t="shared" ref="C25:Y25" si="4">SUM(C26:C27)</f>
        <v>0</v>
      </c>
      <c r="D25" s="282">
        <f t="shared" si="4"/>
        <v>0</v>
      </c>
      <c r="E25" s="282">
        <f t="shared" si="4"/>
        <v>0</v>
      </c>
      <c r="F25" s="282">
        <f t="shared" si="4"/>
        <v>0</v>
      </c>
      <c r="G25" s="282">
        <f t="shared" si="4"/>
        <v>0</v>
      </c>
      <c r="H25" s="282">
        <f t="shared" si="4"/>
        <v>0</v>
      </c>
      <c r="I25" s="282">
        <f t="shared" si="4"/>
        <v>0</v>
      </c>
      <c r="J25" s="282">
        <f t="shared" si="4"/>
        <v>0</v>
      </c>
      <c r="K25" s="282">
        <f t="shared" si="4"/>
        <v>0</v>
      </c>
      <c r="L25" s="282">
        <f t="shared" si="4"/>
        <v>0</v>
      </c>
      <c r="M25" s="282">
        <f t="shared" si="4"/>
        <v>0</v>
      </c>
      <c r="N25" s="282">
        <f t="shared" si="4"/>
        <v>0</v>
      </c>
      <c r="O25" s="282">
        <f t="shared" si="4"/>
        <v>0</v>
      </c>
      <c r="P25" s="282">
        <f t="shared" si="4"/>
        <v>0</v>
      </c>
      <c r="Q25" s="282">
        <f t="shared" si="4"/>
        <v>0</v>
      </c>
      <c r="R25" s="282">
        <f t="shared" si="4"/>
        <v>0</v>
      </c>
      <c r="S25" s="282">
        <f t="shared" si="4"/>
        <v>0</v>
      </c>
      <c r="T25" s="282">
        <f t="shared" si="4"/>
        <v>0</v>
      </c>
      <c r="U25" s="282">
        <f t="shared" si="4"/>
        <v>0</v>
      </c>
      <c r="V25" s="282">
        <f t="shared" si="4"/>
        <v>0</v>
      </c>
      <c r="W25" s="282">
        <f t="shared" si="4"/>
        <v>0</v>
      </c>
      <c r="X25" s="282">
        <f t="shared" si="4"/>
        <v>0</v>
      </c>
      <c r="Y25" s="282">
        <f t="shared" si="4"/>
        <v>0</v>
      </c>
      <c r="DA25" s="94"/>
    </row>
    <row r="26" spans="1:105" ht="12" customHeight="1" x14ac:dyDescent="0.25">
      <c r="A26" s="44" t="s">
        <v>46</v>
      </c>
      <c r="B26" s="283">
        <v>0</v>
      </c>
      <c r="C26" s="282">
        <v>0</v>
      </c>
      <c r="D26" s="282">
        <v>0</v>
      </c>
      <c r="E26" s="282">
        <v>0</v>
      </c>
      <c r="F26" s="282">
        <v>0</v>
      </c>
      <c r="G26" s="282">
        <v>0</v>
      </c>
      <c r="H26" s="282">
        <v>0</v>
      </c>
      <c r="I26" s="282">
        <v>0</v>
      </c>
      <c r="J26" s="282">
        <v>0</v>
      </c>
      <c r="K26" s="282">
        <v>0</v>
      </c>
      <c r="L26" s="282">
        <v>0</v>
      </c>
      <c r="M26" s="282">
        <v>0</v>
      </c>
      <c r="N26" s="282">
        <v>0</v>
      </c>
      <c r="O26" s="282">
        <v>0</v>
      </c>
      <c r="P26" s="282">
        <v>0</v>
      </c>
      <c r="Q26" s="282">
        <v>0</v>
      </c>
      <c r="R26" s="282">
        <v>0</v>
      </c>
      <c r="S26" s="282">
        <v>0</v>
      </c>
      <c r="T26" s="282">
        <v>0</v>
      </c>
      <c r="U26" s="282">
        <v>0</v>
      </c>
      <c r="V26" s="282">
        <v>0</v>
      </c>
      <c r="W26" s="282">
        <v>0</v>
      </c>
      <c r="X26" s="282">
        <v>0</v>
      </c>
      <c r="Y26" s="282">
        <v>0</v>
      </c>
      <c r="DA26" s="94" t="s">
        <v>452</v>
      </c>
    </row>
    <row r="27" spans="1:105" ht="12" customHeight="1" x14ac:dyDescent="0.25">
      <c r="A27" s="44" t="s">
        <v>80</v>
      </c>
      <c r="B27" s="283">
        <v>0</v>
      </c>
      <c r="C27" s="282">
        <v>0</v>
      </c>
      <c r="D27" s="282">
        <v>0</v>
      </c>
      <c r="E27" s="282">
        <v>0</v>
      </c>
      <c r="F27" s="282">
        <v>0</v>
      </c>
      <c r="G27" s="282">
        <v>0</v>
      </c>
      <c r="H27" s="282">
        <v>0</v>
      </c>
      <c r="I27" s="282">
        <v>0</v>
      </c>
      <c r="J27" s="282">
        <v>0</v>
      </c>
      <c r="K27" s="282">
        <v>0</v>
      </c>
      <c r="L27" s="282">
        <v>0</v>
      </c>
      <c r="M27" s="282">
        <v>0</v>
      </c>
      <c r="N27" s="282">
        <v>0</v>
      </c>
      <c r="O27" s="282">
        <v>0</v>
      </c>
      <c r="P27" s="282">
        <v>0</v>
      </c>
      <c r="Q27" s="282">
        <v>0</v>
      </c>
      <c r="R27" s="282">
        <v>0</v>
      </c>
      <c r="S27" s="282">
        <v>0</v>
      </c>
      <c r="T27" s="282">
        <v>0</v>
      </c>
      <c r="U27" s="282">
        <v>0</v>
      </c>
      <c r="V27" s="282">
        <v>0</v>
      </c>
      <c r="W27" s="282">
        <v>0</v>
      </c>
      <c r="X27" s="282">
        <v>0</v>
      </c>
      <c r="Y27" s="282">
        <v>0</v>
      </c>
      <c r="DA27" s="94" t="s">
        <v>453</v>
      </c>
    </row>
    <row r="28" spans="1:105" ht="12" customHeight="1" x14ac:dyDescent="0.25">
      <c r="A28" s="52" t="s">
        <v>443</v>
      </c>
      <c r="B28" s="247">
        <v>0</v>
      </c>
      <c r="C28" s="242">
        <v>0</v>
      </c>
      <c r="D28" s="242">
        <v>0</v>
      </c>
      <c r="E28" s="242">
        <v>0</v>
      </c>
      <c r="F28" s="242">
        <v>8.6158151905214453</v>
      </c>
      <c r="G28" s="242">
        <v>2.871938396840481</v>
      </c>
      <c r="H28" s="242">
        <v>1.435969198420241</v>
      </c>
      <c r="I28" s="242">
        <v>0</v>
      </c>
      <c r="J28" s="242">
        <v>1.435969198420241</v>
      </c>
      <c r="K28" s="242">
        <v>0</v>
      </c>
      <c r="L28" s="242">
        <v>0</v>
      </c>
      <c r="M28" s="242">
        <v>0</v>
      </c>
      <c r="N28" s="242">
        <v>0</v>
      </c>
      <c r="O28" s="242">
        <v>1.435969198420241</v>
      </c>
      <c r="P28" s="242">
        <v>0</v>
      </c>
      <c r="Q28" s="242">
        <v>0</v>
      </c>
      <c r="R28" s="242">
        <v>0</v>
      </c>
      <c r="S28" s="242">
        <v>0</v>
      </c>
      <c r="T28" s="242">
        <v>0</v>
      </c>
      <c r="U28" s="242">
        <v>0</v>
      </c>
      <c r="V28" s="242">
        <v>0</v>
      </c>
      <c r="W28" s="242">
        <v>0</v>
      </c>
      <c r="X28" s="242">
        <v>0</v>
      </c>
      <c r="Y28" s="242">
        <v>0</v>
      </c>
      <c r="DA28" s="84" t="s">
        <v>454</v>
      </c>
    </row>
    <row r="29" spans="1:105" ht="12" customHeight="1" x14ac:dyDescent="0.25">
      <c r="A29" s="108" t="s">
        <v>455</v>
      </c>
      <c r="B29" s="245"/>
      <c r="C29" s="210"/>
      <c r="D29" s="210"/>
      <c r="E29" s="210"/>
      <c r="F29" s="210"/>
      <c r="G29" s="210"/>
      <c r="H29" s="210"/>
      <c r="I29" s="210"/>
      <c r="J29" s="210"/>
      <c r="K29" s="210"/>
      <c r="L29" s="210"/>
      <c r="M29" s="210"/>
      <c r="N29" s="210"/>
      <c r="O29" s="210"/>
      <c r="P29" s="210"/>
      <c r="Q29" s="210"/>
      <c r="R29" s="210"/>
      <c r="S29" s="210"/>
      <c r="T29" s="210"/>
      <c r="U29" s="210"/>
      <c r="V29" s="210"/>
      <c r="W29" s="210"/>
      <c r="X29" s="210"/>
      <c r="Y29" s="210"/>
      <c r="DA29" s="109"/>
    </row>
    <row r="30" spans="1:105" ht="12" customHeight="1" x14ac:dyDescent="0.25">
      <c r="A30" s="51" t="s">
        <v>438</v>
      </c>
      <c r="B30" s="246"/>
      <c r="C30" s="241">
        <f t="shared" ref="C30:Y30" si="5">B18+C24-C18</f>
        <v>0</v>
      </c>
      <c r="D30" s="241">
        <f t="shared" si="5"/>
        <v>127.81910793981001</v>
      </c>
      <c r="E30" s="241">
        <f t="shared" si="5"/>
        <v>0</v>
      </c>
      <c r="F30" s="241">
        <f t="shared" si="5"/>
        <v>0</v>
      </c>
      <c r="G30" s="241">
        <f t="shared" si="5"/>
        <v>127.8191079398091</v>
      </c>
      <c r="H30" s="241">
        <f t="shared" si="5"/>
        <v>0</v>
      </c>
      <c r="I30" s="241">
        <f t="shared" si="5"/>
        <v>0</v>
      </c>
      <c r="J30" s="241">
        <f t="shared" si="5"/>
        <v>127.81910793981001</v>
      </c>
      <c r="K30" s="241">
        <f t="shared" si="5"/>
        <v>0</v>
      </c>
      <c r="L30" s="241">
        <f t="shared" si="5"/>
        <v>127.81910793981001</v>
      </c>
      <c r="M30" s="241">
        <f t="shared" si="5"/>
        <v>0</v>
      </c>
      <c r="N30" s="241">
        <f t="shared" si="5"/>
        <v>0</v>
      </c>
      <c r="O30" s="241">
        <f t="shared" si="5"/>
        <v>127.81910793980978</v>
      </c>
      <c r="P30" s="241">
        <f t="shared" si="5"/>
        <v>0</v>
      </c>
      <c r="Q30" s="241">
        <f t="shared" si="5"/>
        <v>0</v>
      </c>
      <c r="R30" s="241">
        <f t="shared" si="5"/>
        <v>127.81910793980978</v>
      </c>
      <c r="S30" s="241">
        <f t="shared" si="5"/>
        <v>0</v>
      </c>
      <c r="T30" s="241">
        <f t="shared" si="5"/>
        <v>0</v>
      </c>
      <c r="U30" s="241">
        <f t="shared" si="5"/>
        <v>127.81910793981001</v>
      </c>
      <c r="V30" s="241">
        <f t="shared" si="5"/>
        <v>0</v>
      </c>
      <c r="W30" s="241">
        <f t="shared" si="5"/>
        <v>0</v>
      </c>
      <c r="X30" s="241">
        <f t="shared" si="5"/>
        <v>127.81910793981001</v>
      </c>
      <c r="Y30" s="241">
        <f t="shared" si="5"/>
        <v>0</v>
      </c>
      <c r="DA30" s="83"/>
    </row>
    <row r="31" spans="1:105" ht="12" customHeight="1" x14ac:dyDescent="0.25">
      <c r="A31" s="99" t="s">
        <v>440</v>
      </c>
      <c r="B31" s="283"/>
      <c r="C31" s="282">
        <f t="shared" ref="C31:Y31" si="6">SUM(C32:C33)</f>
        <v>0</v>
      </c>
      <c r="D31" s="282">
        <f t="shared" si="6"/>
        <v>0</v>
      </c>
      <c r="E31" s="282">
        <f t="shared" si="6"/>
        <v>0</v>
      </c>
      <c r="F31" s="282">
        <f t="shared" si="6"/>
        <v>0</v>
      </c>
      <c r="G31" s="282">
        <f t="shared" si="6"/>
        <v>0</v>
      </c>
      <c r="H31" s="282">
        <f t="shared" si="6"/>
        <v>0</v>
      </c>
      <c r="I31" s="282">
        <f t="shared" si="6"/>
        <v>0</v>
      </c>
      <c r="J31" s="282">
        <f t="shared" si="6"/>
        <v>0</v>
      </c>
      <c r="K31" s="282">
        <f t="shared" si="6"/>
        <v>0</v>
      </c>
      <c r="L31" s="282">
        <f t="shared" si="6"/>
        <v>0</v>
      </c>
      <c r="M31" s="282">
        <f t="shared" si="6"/>
        <v>0</v>
      </c>
      <c r="N31" s="282">
        <f t="shared" si="6"/>
        <v>0</v>
      </c>
      <c r="O31" s="282">
        <f t="shared" si="6"/>
        <v>0</v>
      </c>
      <c r="P31" s="282">
        <f t="shared" si="6"/>
        <v>0</v>
      </c>
      <c r="Q31" s="282">
        <f t="shared" si="6"/>
        <v>0</v>
      </c>
      <c r="R31" s="282">
        <f t="shared" si="6"/>
        <v>0</v>
      </c>
      <c r="S31" s="282">
        <f t="shared" si="6"/>
        <v>0</v>
      </c>
      <c r="T31" s="282">
        <f t="shared" si="6"/>
        <v>0</v>
      </c>
      <c r="U31" s="282">
        <f t="shared" si="6"/>
        <v>0</v>
      </c>
      <c r="V31" s="282">
        <f t="shared" si="6"/>
        <v>0</v>
      </c>
      <c r="W31" s="282">
        <f t="shared" si="6"/>
        <v>0</v>
      </c>
      <c r="X31" s="282">
        <f t="shared" si="6"/>
        <v>0</v>
      </c>
      <c r="Y31" s="282">
        <f t="shared" si="6"/>
        <v>0</v>
      </c>
      <c r="DA31" s="94"/>
    </row>
    <row r="32" spans="1:105" ht="12" customHeight="1" x14ac:dyDescent="0.25">
      <c r="A32" s="44" t="s">
        <v>46</v>
      </c>
      <c r="B32" s="283"/>
      <c r="C32" s="282">
        <f t="shared" ref="C32:Y32" si="7">B20+C26-C20</f>
        <v>0</v>
      </c>
      <c r="D32" s="282">
        <f t="shared" si="7"/>
        <v>0</v>
      </c>
      <c r="E32" s="282">
        <f t="shared" si="7"/>
        <v>0</v>
      </c>
      <c r="F32" s="282">
        <f t="shared" si="7"/>
        <v>0</v>
      </c>
      <c r="G32" s="282">
        <f t="shared" si="7"/>
        <v>0</v>
      </c>
      <c r="H32" s="282">
        <f t="shared" si="7"/>
        <v>0</v>
      </c>
      <c r="I32" s="282">
        <f t="shared" si="7"/>
        <v>0</v>
      </c>
      <c r="J32" s="282">
        <f t="shared" si="7"/>
        <v>0</v>
      </c>
      <c r="K32" s="282">
        <f t="shared" si="7"/>
        <v>0</v>
      </c>
      <c r="L32" s="282">
        <f t="shared" si="7"/>
        <v>0</v>
      </c>
      <c r="M32" s="282">
        <f t="shared" si="7"/>
        <v>0</v>
      </c>
      <c r="N32" s="282">
        <f t="shared" si="7"/>
        <v>0</v>
      </c>
      <c r="O32" s="282">
        <f t="shared" si="7"/>
        <v>0</v>
      </c>
      <c r="P32" s="282">
        <f t="shared" si="7"/>
        <v>0</v>
      </c>
      <c r="Q32" s="282">
        <f t="shared" si="7"/>
        <v>0</v>
      </c>
      <c r="R32" s="282">
        <f t="shared" si="7"/>
        <v>0</v>
      </c>
      <c r="S32" s="282">
        <f t="shared" si="7"/>
        <v>0</v>
      </c>
      <c r="T32" s="282">
        <f t="shared" si="7"/>
        <v>0</v>
      </c>
      <c r="U32" s="282">
        <f t="shared" si="7"/>
        <v>0</v>
      </c>
      <c r="V32" s="282">
        <f t="shared" si="7"/>
        <v>0</v>
      </c>
      <c r="W32" s="282">
        <f t="shared" si="7"/>
        <v>0</v>
      </c>
      <c r="X32" s="282">
        <f t="shared" si="7"/>
        <v>0</v>
      </c>
      <c r="Y32" s="282">
        <f t="shared" si="7"/>
        <v>0</v>
      </c>
      <c r="DA32" s="94"/>
    </row>
    <row r="33" spans="1:105" ht="12" customHeight="1" x14ac:dyDescent="0.25">
      <c r="A33" s="44" t="s">
        <v>80</v>
      </c>
      <c r="B33" s="283"/>
      <c r="C33" s="282">
        <f t="shared" ref="C33:Y33" si="8">B21+C27-C21</f>
        <v>0</v>
      </c>
      <c r="D33" s="282">
        <f t="shared" si="8"/>
        <v>0</v>
      </c>
      <c r="E33" s="282">
        <f t="shared" si="8"/>
        <v>0</v>
      </c>
      <c r="F33" s="282">
        <f t="shared" si="8"/>
        <v>0</v>
      </c>
      <c r="G33" s="282">
        <f t="shared" si="8"/>
        <v>0</v>
      </c>
      <c r="H33" s="282">
        <f t="shared" si="8"/>
        <v>0</v>
      </c>
      <c r="I33" s="282">
        <f t="shared" si="8"/>
        <v>0</v>
      </c>
      <c r="J33" s="282">
        <f t="shared" si="8"/>
        <v>0</v>
      </c>
      <c r="K33" s="282">
        <f t="shared" si="8"/>
        <v>0</v>
      </c>
      <c r="L33" s="282">
        <f t="shared" si="8"/>
        <v>0</v>
      </c>
      <c r="M33" s="282">
        <f t="shared" si="8"/>
        <v>0</v>
      </c>
      <c r="N33" s="282">
        <f t="shared" si="8"/>
        <v>0</v>
      </c>
      <c r="O33" s="282">
        <f t="shared" si="8"/>
        <v>0</v>
      </c>
      <c r="P33" s="282">
        <f t="shared" si="8"/>
        <v>0</v>
      </c>
      <c r="Q33" s="282">
        <f t="shared" si="8"/>
        <v>0</v>
      </c>
      <c r="R33" s="282">
        <f t="shared" si="8"/>
        <v>0</v>
      </c>
      <c r="S33" s="282">
        <f t="shared" si="8"/>
        <v>0</v>
      </c>
      <c r="T33" s="282">
        <f t="shared" si="8"/>
        <v>0</v>
      </c>
      <c r="U33" s="282">
        <f t="shared" si="8"/>
        <v>0</v>
      </c>
      <c r="V33" s="282">
        <f t="shared" si="8"/>
        <v>0</v>
      </c>
      <c r="W33" s="282">
        <f t="shared" si="8"/>
        <v>0</v>
      </c>
      <c r="X33" s="282">
        <f t="shared" si="8"/>
        <v>0</v>
      </c>
      <c r="Y33" s="282">
        <f t="shared" si="8"/>
        <v>0</v>
      </c>
      <c r="DA33" s="94"/>
    </row>
    <row r="34" spans="1:105" ht="12" customHeight="1" x14ac:dyDescent="0.25">
      <c r="A34" s="52" t="s">
        <v>443</v>
      </c>
      <c r="B34" s="247"/>
      <c r="C34" s="242">
        <f t="shared" ref="C34:Y34" si="9">B22+C28-C22</f>
        <v>0</v>
      </c>
      <c r="D34" s="242">
        <f t="shared" si="9"/>
        <v>0</v>
      </c>
      <c r="E34" s="242">
        <f t="shared" si="9"/>
        <v>1.4359691984202403</v>
      </c>
      <c r="F34" s="242">
        <f t="shared" si="9"/>
        <v>0</v>
      </c>
      <c r="G34" s="242">
        <f t="shared" si="9"/>
        <v>1.4359691984202421</v>
      </c>
      <c r="H34" s="242">
        <f t="shared" si="9"/>
        <v>0</v>
      </c>
      <c r="I34" s="242">
        <f t="shared" si="9"/>
        <v>0</v>
      </c>
      <c r="J34" s="242">
        <f t="shared" si="9"/>
        <v>1.4359691984202421</v>
      </c>
      <c r="K34" s="242">
        <f t="shared" si="9"/>
        <v>0</v>
      </c>
      <c r="L34" s="242">
        <f t="shared" si="9"/>
        <v>0</v>
      </c>
      <c r="M34" s="242">
        <f t="shared" si="9"/>
        <v>1.4359691984202385</v>
      </c>
      <c r="N34" s="242">
        <f t="shared" si="9"/>
        <v>0</v>
      </c>
      <c r="O34" s="242">
        <f t="shared" si="9"/>
        <v>1.4359691984202421</v>
      </c>
      <c r="P34" s="242">
        <f t="shared" si="9"/>
        <v>0</v>
      </c>
      <c r="Q34" s="242">
        <f t="shared" si="9"/>
        <v>0</v>
      </c>
      <c r="R34" s="242">
        <f t="shared" si="9"/>
        <v>1.4359691984202385</v>
      </c>
      <c r="S34" s="242">
        <f t="shared" si="9"/>
        <v>0</v>
      </c>
      <c r="T34" s="242">
        <f t="shared" si="9"/>
        <v>1.4359691984202421</v>
      </c>
      <c r="U34" s="242">
        <f t="shared" si="9"/>
        <v>0</v>
      </c>
      <c r="V34" s="242">
        <f t="shared" si="9"/>
        <v>0</v>
      </c>
      <c r="W34" s="242">
        <f t="shared" si="9"/>
        <v>1.4359691984202492</v>
      </c>
      <c r="X34" s="242">
        <f t="shared" si="9"/>
        <v>0</v>
      </c>
      <c r="Y34" s="242">
        <f t="shared" si="9"/>
        <v>0</v>
      </c>
      <c r="DA34" s="84"/>
    </row>
    <row r="35" spans="1:105" ht="12" customHeight="1" x14ac:dyDescent="0.25">
      <c r="A35" s="30" t="s">
        <v>456</v>
      </c>
      <c r="B35" s="203"/>
      <c r="C35" s="203"/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DA35" s="112"/>
    </row>
    <row r="36" spans="1:105" ht="12" customHeight="1" x14ac:dyDescent="0.25">
      <c r="A36" s="50" t="s">
        <v>438</v>
      </c>
      <c r="B36" s="241">
        <f t="shared" ref="B36:Y36" si="10">B18-B11</f>
        <v>179.31034482758605</v>
      </c>
      <c r="C36" s="241">
        <f t="shared" si="10"/>
        <v>279.31034482758605</v>
      </c>
      <c r="D36" s="241">
        <f t="shared" si="10"/>
        <v>151.49123688777604</v>
      </c>
      <c r="E36" s="241">
        <f t="shared" si="10"/>
        <v>151.49123688777604</v>
      </c>
      <c r="F36" s="241">
        <f t="shared" si="10"/>
        <v>151.49123688777604</v>
      </c>
      <c r="G36" s="241">
        <f t="shared" si="10"/>
        <v>218.4058845266361</v>
      </c>
      <c r="H36" s="241">
        <f t="shared" si="10"/>
        <v>202.4058845266361</v>
      </c>
      <c r="I36" s="241">
        <f t="shared" si="10"/>
        <v>215.4058845266361</v>
      </c>
      <c r="J36" s="241">
        <f t="shared" si="10"/>
        <v>128.4058845266361</v>
      </c>
      <c r="K36" s="241">
        <f t="shared" si="10"/>
        <v>773.4058845266361</v>
      </c>
      <c r="L36" s="241">
        <f t="shared" si="10"/>
        <v>168.4058845266361</v>
      </c>
      <c r="M36" s="241">
        <f t="shared" si="10"/>
        <v>219.22499246644611</v>
      </c>
      <c r="N36" s="241">
        <f t="shared" si="10"/>
        <v>220.22499246644611</v>
      </c>
      <c r="O36" s="241">
        <f t="shared" si="10"/>
        <v>211.22499246644611</v>
      </c>
      <c r="P36" s="241">
        <f t="shared" si="10"/>
        <v>195.22499246644611</v>
      </c>
      <c r="Q36" s="241">
        <f t="shared" si="10"/>
        <v>163.22499246644611</v>
      </c>
      <c r="R36" s="241">
        <f t="shared" si="10"/>
        <v>179.22499246644611</v>
      </c>
      <c r="S36" s="241">
        <f t="shared" si="10"/>
        <v>209.22499246644611</v>
      </c>
      <c r="T36" s="241">
        <f t="shared" si="10"/>
        <v>272.22499246644611</v>
      </c>
      <c r="U36" s="241">
        <f t="shared" si="10"/>
        <v>125.4058845266361</v>
      </c>
      <c r="V36" s="241">
        <f t="shared" si="10"/>
        <v>135.4058845266361</v>
      </c>
      <c r="W36" s="241">
        <f t="shared" si="10"/>
        <v>140.4058845266361</v>
      </c>
      <c r="X36" s="241">
        <f t="shared" si="10"/>
        <v>261.58677658682609</v>
      </c>
      <c r="Y36" s="241">
        <f t="shared" si="10"/>
        <v>510.25377658682601</v>
      </c>
      <c r="DA36" s="83"/>
    </row>
    <row r="37" spans="1:105" ht="12" customHeight="1" x14ac:dyDescent="0.25">
      <c r="A37" s="107" t="s">
        <v>440</v>
      </c>
      <c r="B37" s="282">
        <f t="shared" ref="B37:Y37" si="11">SUM(B38:B39)</f>
        <v>0</v>
      </c>
      <c r="C37" s="282">
        <f t="shared" si="11"/>
        <v>0</v>
      </c>
      <c r="D37" s="282">
        <f t="shared" si="11"/>
        <v>0</v>
      </c>
      <c r="E37" s="282">
        <f t="shared" si="11"/>
        <v>0</v>
      </c>
      <c r="F37" s="282">
        <f t="shared" si="11"/>
        <v>0</v>
      </c>
      <c r="G37" s="282">
        <f t="shared" si="11"/>
        <v>0</v>
      </c>
      <c r="H37" s="282">
        <f t="shared" si="11"/>
        <v>0</v>
      </c>
      <c r="I37" s="282">
        <f t="shared" si="11"/>
        <v>0</v>
      </c>
      <c r="J37" s="282">
        <f t="shared" si="11"/>
        <v>0</v>
      </c>
      <c r="K37" s="282">
        <f t="shared" si="11"/>
        <v>0</v>
      </c>
      <c r="L37" s="282">
        <f t="shared" si="11"/>
        <v>0</v>
      </c>
      <c r="M37" s="282">
        <f t="shared" si="11"/>
        <v>0</v>
      </c>
      <c r="N37" s="282">
        <f t="shared" si="11"/>
        <v>0</v>
      </c>
      <c r="O37" s="282">
        <f t="shared" si="11"/>
        <v>0</v>
      </c>
      <c r="P37" s="282">
        <f t="shared" si="11"/>
        <v>0</v>
      </c>
      <c r="Q37" s="282">
        <f t="shared" si="11"/>
        <v>0</v>
      </c>
      <c r="R37" s="282">
        <f t="shared" si="11"/>
        <v>0</v>
      </c>
      <c r="S37" s="282">
        <f t="shared" si="11"/>
        <v>0</v>
      </c>
      <c r="T37" s="282">
        <f t="shared" si="11"/>
        <v>0</v>
      </c>
      <c r="U37" s="282">
        <f t="shared" si="11"/>
        <v>0</v>
      </c>
      <c r="V37" s="282">
        <f t="shared" si="11"/>
        <v>0</v>
      </c>
      <c r="W37" s="282">
        <f t="shared" si="11"/>
        <v>0</v>
      </c>
      <c r="X37" s="282">
        <f t="shared" si="11"/>
        <v>0</v>
      </c>
      <c r="Y37" s="282">
        <f t="shared" si="11"/>
        <v>0</v>
      </c>
      <c r="DA37" s="94"/>
    </row>
    <row r="38" spans="1:105" ht="12" customHeight="1" x14ac:dyDescent="0.25">
      <c r="A38" s="99" t="s">
        <v>46</v>
      </c>
      <c r="B38" s="282">
        <f t="shared" ref="B38:Y38" si="12">B20-B13</f>
        <v>0</v>
      </c>
      <c r="C38" s="282">
        <f t="shared" si="12"/>
        <v>0</v>
      </c>
      <c r="D38" s="282">
        <f t="shared" si="12"/>
        <v>0</v>
      </c>
      <c r="E38" s="282">
        <f t="shared" si="12"/>
        <v>0</v>
      </c>
      <c r="F38" s="282">
        <f t="shared" si="12"/>
        <v>0</v>
      </c>
      <c r="G38" s="282">
        <f t="shared" si="12"/>
        <v>0</v>
      </c>
      <c r="H38" s="282">
        <f t="shared" si="12"/>
        <v>0</v>
      </c>
      <c r="I38" s="282">
        <f t="shared" si="12"/>
        <v>0</v>
      </c>
      <c r="J38" s="282">
        <f t="shared" si="12"/>
        <v>0</v>
      </c>
      <c r="K38" s="282">
        <f t="shared" si="12"/>
        <v>0</v>
      </c>
      <c r="L38" s="282">
        <f t="shared" si="12"/>
        <v>0</v>
      </c>
      <c r="M38" s="282">
        <f t="shared" si="12"/>
        <v>0</v>
      </c>
      <c r="N38" s="282">
        <f t="shared" si="12"/>
        <v>0</v>
      </c>
      <c r="O38" s="282">
        <f t="shared" si="12"/>
        <v>0</v>
      </c>
      <c r="P38" s="282">
        <f t="shared" si="12"/>
        <v>0</v>
      </c>
      <c r="Q38" s="282">
        <f t="shared" si="12"/>
        <v>0</v>
      </c>
      <c r="R38" s="282">
        <f t="shared" si="12"/>
        <v>0</v>
      </c>
      <c r="S38" s="282">
        <f t="shared" si="12"/>
        <v>0</v>
      </c>
      <c r="T38" s="282">
        <f t="shared" si="12"/>
        <v>0</v>
      </c>
      <c r="U38" s="282">
        <f t="shared" si="12"/>
        <v>0</v>
      </c>
      <c r="V38" s="282">
        <f t="shared" si="12"/>
        <v>0</v>
      </c>
      <c r="W38" s="282">
        <f t="shared" si="12"/>
        <v>0</v>
      </c>
      <c r="X38" s="282">
        <f t="shared" si="12"/>
        <v>0</v>
      </c>
      <c r="Y38" s="282">
        <f t="shared" si="12"/>
        <v>0</v>
      </c>
      <c r="DA38" s="94"/>
    </row>
    <row r="39" spans="1:105" ht="12" customHeight="1" x14ac:dyDescent="0.25">
      <c r="A39" s="99" t="s">
        <v>80</v>
      </c>
      <c r="B39" s="282">
        <f t="shared" ref="B39:Y39" si="13">B21-B14</f>
        <v>0</v>
      </c>
      <c r="C39" s="282">
        <f t="shared" si="13"/>
        <v>0</v>
      </c>
      <c r="D39" s="282">
        <f t="shared" si="13"/>
        <v>0</v>
      </c>
      <c r="E39" s="282">
        <f t="shared" si="13"/>
        <v>0</v>
      </c>
      <c r="F39" s="282">
        <f t="shared" si="13"/>
        <v>0</v>
      </c>
      <c r="G39" s="282">
        <f t="shared" si="13"/>
        <v>0</v>
      </c>
      <c r="H39" s="282">
        <f t="shared" si="13"/>
        <v>0</v>
      </c>
      <c r="I39" s="282">
        <f t="shared" si="13"/>
        <v>0</v>
      </c>
      <c r="J39" s="282">
        <f t="shared" si="13"/>
        <v>0</v>
      </c>
      <c r="K39" s="282">
        <f t="shared" si="13"/>
        <v>0</v>
      </c>
      <c r="L39" s="282">
        <f t="shared" si="13"/>
        <v>0</v>
      </c>
      <c r="M39" s="282">
        <f t="shared" si="13"/>
        <v>0</v>
      </c>
      <c r="N39" s="282">
        <f t="shared" si="13"/>
        <v>0</v>
      </c>
      <c r="O39" s="282">
        <f t="shared" si="13"/>
        <v>0</v>
      </c>
      <c r="P39" s="282">
        <f t="shared" si="13"/>
        <v>0</v>
      </c>
      <c r="Q39" s="282">
        <f t="shared" si="13"/>
        <v>0</v>
      </c>
      <c r="R39" s="282">
        <f t="shared" si="13"/>
        <v>0</v>
      </c>
      <c r="S39" s="282">
        <f t="shared" si="13"/>
        <v>0</v>
      </c>
      <c r="T39" s="282">
        <f t="shared" si="13"/>
        <v>0</v>
      </c>
      <c r="U39" s="282">
        <f t="shared" si="13"/>
        <v>0</v>
      </c>
      <c r="V39" s="282">
        <f t="shared" si="13"/>
        <v>0</v>
      </c>
      <c r="W39" s="282">
        <f t="shared" si="13"/>
        <v>0</v>
      </c>
      <c r="X39" s="282">
        <f t="shared" si="13"/>
        <v>0</v>
      </c>
      <c r="Y39" s="282">
        <f t="shared" si="13"/>
        <v>0</v>
      </c>
      <c r="DA39" s="94"/>
    </row>
    <row r="40" spans="1:105" ht="12" customHeight="1" x14ac:dyDescent="0.25">
      <c r="A40" s="49" t="s">
        <v>443</v>
      </c>
      <c r="B40" s="242">
        <f t="shared" ref="B40:Y40" si="14">B22-B15</f>
        <v>1.7931034482758594</v>
      </c>
      <c r="C40" s="242">
        <f t="shared" si="14"/>
        <v>0.79310344827585944</v>
      </c>
      <c r="D40" s="242">
        <f t="shared" si="14"/>
        <v>6.7931034482758594</v>
      </c>
      <c r="E40" s="242">
        <f t="shared" si="14"/>
        <v>3.3571342498556191</v>
      </c>
      <c r="F40" s="242">
        <f t="shared" si="14"/>
        <v>1.3729494403770701</v>
      </c>
      <c r="G40" s="242">
        <f t="shared" si="14"/>
        <v>2.4089186387973101</v>
      </c>
      <c r="H40" s="242">
        <f t="shared" si="14"/>
        <v>1.8448878372175486</v>
      </c>
      <c r="I40" s="242">
        <f t="shared" si="14"/>
        <v>1.3448878372175486</v>
      </c>
      <c r="J40" s="242">
        <f t="shared" si="14"/>
        <v>1.3448878372175486</v>
      </c>
      <c r="K40" s="242">
        <f t="shared" si="14"/>
        <v>4.8448878372175486</v>
      </c>
      <c r="L40" s="242">
        <f t="shared" si="14"/>
        <v>3.8448878372175486</v>
      </c>
      <c r="M40" s="242">
        <f t="shared" si="14"/>
        <v>2.4089186387973101</v>
      </c>
      <c r="N40" s="242">
        <f t="shared" si="14"/>
        <v>2.4089186387973101</v>
      </c>
      <c r="O40" s="242">
        <f t="shared" si="14"/>
        <v>2.4089186387973101</v>
      </c>
      <c r="P40" s="242">
        <f t="shared" si="14"/>
        <v>5.2089186387973108</v>
      </c>
      <c r="Q40" s="242">
        <f t="shared" si="14"/>
        <v>5.2089186387973108</v>
      </c>
      <c r="R40" s="242">
        <f t="shared" si="14"/>
        <v>2.9729494403770715</v>
      </c>
      <c r="S40" s="242">
        <f t="shared" si="14"/>
        <v>3.4729494403770715</v>
      </c>
      <c r="T40" s="242">
        <f t="shared" si="14"/>
        <v>4.5369802419568295</v>
      </c>
      <c r="U40" s="242">
        <f t="shared" si="14"/>
        <v>3.2369802419568288</v>
      </c>
      <c r="V40" s="242">
        <f t="shared" si="14"/>
        <v>7.5369802419568295</v>
      </c>
      <c r="W40" s="242">
        <f t="shared" si="14"/>
        <v>4.1010110435365803</v>
      </c>
      <c r="X40" s="242">
        <f t="shared" si="14"/>
        <v>3.1010110435365803</v>
      </c>
      <c r="Y40" s="242">
        <f t="shared" si="14"/>
        <v>3.7972218711673609</v>
      </c>
      <c r="DA40" s="84"/>
    </row>
    <row r="41" spans="1:105" ht="12" customHeight="1" x14ac:dyDescent="0.25">
      <c r="A41" s="4"/>
      <c r="B41" s="243"/>
      <c r="C41" s="243"/>
      <c r="D41" s="243"/>
      <c r="E41" s="243"/>
      <c r="F41" s="243"/>
      <c r="G41" s="243"/>
      <c r="H41" s="243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Y41" s="243"/>
    </row>
    <row r="42" spans="1:105" ht="12" customHeight="1" x14ac:dyDescent="0.25">
      <c r="A42" s="30" t="s">
        <v>69</v>
      </c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DA42" s="112"/>
    </row>
    <row r="43" spans="1:105" ht="12" customHeight="1" x14ac:dyDescent="0.25">
      <c r="A43" s="31" t="s">
        <v>70</v>
      </c>
      <c r="B43" s="210">
        <v>459.937747205503</v>
      </c>
      <c r="C43" s="210">
        <v>409.53611349957009</v>
      </c>
      <c r="D43" s="210">
        <v>414.42046431642302</v>
      </c>
      <c r="E43" s="210">
        <v>414.41788478073948</v>
      </c>
      <c r="F43" s="210">
        <v>432.18976784178852</v>
      </c>
      <c r="G43" s="210">
        <v>400.80111779879621</v>
      </c>
      <c r="H43" s="210">
        <v>531.23104041272575</v>
      </c>
      <c r="I43" s="210">
        <v>460.84445399828019</v>
      </c>
      <c r="J43" s="210">
        <v>469.35924333619948</v>
      </c>
      <c r="K43" s="210">
        <v>373.15047291487531</v>
      </c>
      <c r="L43" s="210">
        <v>474.93035253654341</v>
      </c>
      <c r="M43" s="210">
        <v>411.73989681857262</v>
      </c>
      <c r="N43" s="210">
        <v>370.60283748925201</v>
      </c>
      <c r="O43" s="210">
        <v>435.48632846087708</v>
      </c>
      <c r="P43" s="210">
        <v>423.48865004299222</v>
      </c>
      <c r="Q43" s="210">
        <v>429.40662080825439</v>
      </c>
      <c r="R43" s="210">
        <v>438.38675838349093</v>
      </c>
      <c r="S43" s="210">
        <v>465.04342218400689</v>
      </c>
      <c r="T43" s="210">
        <v>488.6981943250214</v>
      </c>
      <c r="U43" s="210">
        <v>487.77678417884778</v>
      </c>
      <c r="V43" s="210">
        <v>524.06534823731715</v>
      </c>
      <c r="W43" s="210">
        <v>488.58839208942379</v>
      </c>
      <c r="X43" s="210">
        <v>438.19931212381772</v>
      </c>
      <c r="Y43" s="210">
        <v>417.86070507308682</v>
      </c>
      <c r="DA43" s="109" t="s">
        <v>457</v>
      </c>
    </row>
    <row r="44" spans="1:105" ht="12" customHeight="1" x14ac:dyDescent="0.25">
      <c r="A44" s="24" t="s">
        <v>28</v>
      </c>
      <c r="B44" s="213">
        <v>0</v>
      </c>
      <c r="C44" s="213">
        <v>0</v>
      </c>
      <c r="D44" s="213">
        <v>0</v>
      </c>
      <c r="E44" s="213">
        <v>0</v>
      </c>
      <c r="F44" s="213">
        <v>0</v>
      </c>
      <c r="G44" s="213">
        <v>0</v>
      </c>
      <c r="H44" s="213">
        <v>0</v>
      </c>
      <c r="I44" s="213">
        <v>0</v>
      </c>
      <c r="J44" s="213">
        <v>0</v>
      </c>
      <c r="K44" s="213">
        <v>0.61969045571797066</v>
      </c>
      <c r="L44" s="213">
        <v>0.78125537403267409</v>
      </c>
      <c r="M44" s="213">
        <v>0.47007738607050731</v>
      </c>
      <c r="N44" s="213">
        <v>0.35374032674118661</v>
      </c>
      <c r="O44" s="213">
        <v>5.322441960447119E-2</v>
      </c>
      <c r="P44" s="213">
        <v>0</v>
      </c>
      <c r="Q44" s="213">
        <v>1.9948409286328461E-2</v>
      </c>
      <c r="R44" s="213">
        <v>0</v>
      </c>
      <c r="S44" s="213">
        <v>2.6569217540842651E-2</v>
      </c>
      <c r="T44" s="213">
        <v>0</v>
      </c>
      <c r="U44" s="213">
        <v>0</v>
      </c>
      <c r="V44" s="213">
        <v>0</v>
      </c>
      <c r="W44" s="213">
        <v>0</v>
      </c>
      <c r="X44" s="213">
        <v>0</v>
      </c>
      <c r="Y44" s="213">
        <v>0</v>
      </c>
      <c r="DA44" s="85" t="s">
        <v>458</v>
      </c>
    </row>
    <row r="45" spans="1:105" ht="12" customHeight="1" x14ac:dyDescent="0.25">
      <c r="A45" s="14" t="s">
        <v>29</v>
      </c>
      <c r="B45" s="204">
        <f t="shared" ref="B45:Y45" si="15">B46+B47+B48+B49+B50</f>
        <v>415.54428202923469</v>
      </c>
      <c r="C45" s="204">
        <f t="shared" si="15"/>
        <v>371.92175408426488</v>
      </c>
      <c r="D45" s="204">
        <f t="shared" si="15"/>
        <v>366.28030954428203</v>
      </c>
      <c r="E45" s="204">
        <f t="shared" si="15"/>
        <v>363.19466895958726</v>
      </c>
      <c r="F45" s="204">
        <f t="shared" si="15"/>
        <v>380.77927773000863</v>
      </c>
      <c r="G45" s="204">
        <f t="shared" si="15"/>
        <v>353.1013757523645</v>
      </c>
      <c r="H45" s="204">
        <f t="shared" si="15"/>
        <v>364.03147033533963</v>
      </c>
      <c r="I45" s="204">
        <f t="shared" si="15"/>
        <v>230.9754084264832</v>
      </c>
      <c r="J45" s="204">
        <f t="shared" si="15"/>
        <v>221.0594153052451</v>
      </c>
      <c r="K45" s="204">
        <f t="shared" si="15"/>
        <v>141.49312123817717</v>
      </c>
      <c r="L45" s="204">
        <f t="shared" si="15"/>
        <v>225.8208942390369</v>
      </c>
      <c r="M45" s="204">
        <f t="shared" si="15"/>
        <v>150.18392089423898</v>
      </c>
      <c r="N45" s="204">
        <f t="shared" si="15"/>
        <v>92.948323301805672</v>
      </c>
      <c r="O45" s="204">
        <f t="shared" si="15"/>
        <v>94.776526225279454</v>
      </c>
      <c r="P45" s="204">
        <f t="shared" si="15"/>
        <v>47.455288048151324</v>
      </c>
      <c r="Q45" s="204">
        <f t="shared" si="15"/>
        <v>10.312209802235598</v>
      </c>
      <c r="R45" s="204">
        <f t="shared" si="15"/>
        <v>5.0007738607050722</v>
      </c>
      <c r="S45" s="204">
        <f t="shared" si="15"/>
        <v>5.8026655202063617</v>
      </c>
      <c r="T45" s="204">
        <f t="shared" si="15"/>
        <v>5.8407566638005166</v>
      </c>
      <c r="U45" s="204">
        <f t="shared" si="15"/>
        <v>6.3711092003439376</v>
      </c>
      <c r="V45" s="204">
        <f t="shared" si="15"/>
        <v>9.7298366294067069</v>
      </c>
      <c r="W45" s="204">
        <f t="shared" si="15"/>
        <v>3.9351676698194313</v>
      </c>
      <c r="X45" s="204">
        <f t="shared" si="15"/>
        <v>5.226913155631987</v>
      </c>
      <c r="Y45" s="204">
        <f t="shared" si="15"/>
        <v>4.7266552020636281</v>
      </c>
      <c r="DA45" s="71"/>
    </row>
    <row r="46" spans="1:105" ht="12" customHeight="1" x14ac:dyDescent="0.25">
      <c r="A46" s="18" t="s">
        <v>30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459</v>
      </c>
    </row>
    <row r="47" spans="1:105" ht="12" customHeight="1" x14ac:dyDescent="0.25">
      <c r="A47" s="18" t="s">
        <v>31</v>
      </c>
      <c r="B47" s="204">
        <v>7.6611349957007739</v>
      </c>
      <c r="C47" s="204">
        <v>10.90481513327601</v>
      </c>
      <c r="D47" s="204">
        <v>11.75073086844368</v>
      </c>
      <c r="E47" s="204">
        <v>7.650988822012037</v>
      </c>
      <c r="F47" s="204">
        <v>1.6432502149613071</v>
      </c>
      <c r="G47" s="204">
        <v>2.7301805674978499</v>
      </c>
      <c r="H47" s="204">
        <v>2.9937231298366291</v>
      </c>
      <c r="I47" s="204">
        <v>2.9475494411006018</v>
      </c>
      <c r="J47" s="204">
        <v>2.4339638865004298</v>
      </c>
      <c r="K47" s="204">
        <v>1.6365434221840069</v>
      </c>
      <c r="L47" s="204">
        <v>2.1276010318142728</v>
      </c>
      <c r="M47" s="204">
        <v>1.0339638865004299</v>
      </c>
      <c r="N47" s="204">
        <v>1.864058469475494</v>
      </c>
      <c r="O47" s="204">
        <v>2.010490111779879</v>
      </c>
      <c r="P47" s="204">
        <v>4.879105760963026</v>
      </c>
      <c r="Q47" s="204">
        <v>3.8936371453138432</v>
      </c>
      <c r="R47" s="204">
        <v>1.5903697334479789</v>
      </c>
      <c r="S47" s="204">
        <v>2.308942390369733</v>
      </c>
      <c r="T47" s="204">
        <v>1.678159931212382</v>
      </c>
      <c r="U47" s="204">
        <v>1.192777300085984</v>
      </c>
      <c r="V47" s="204">
        <v>2.2886500429922609</v>
      </c>
      <c r="W47" s="204">
        <v>1.2343938091143589</v>
      </c>
      <c r="X47" s="204">
        <v>1.299742046431642</v>
      </c>
      <c r="Y47" s="204">
        <v>1.831384350816853</v>
      </c>
      <c r="DA47" s="71" t="s">
        <v>460</v>
      </c>
    </row>
    <row r="48" spans="1:105" ht="12" customHeight="1" x14ac:dyDescent="0.25">
      <c r="A48" s="18" t="s">
        <v>71</v>
      </c>
      <c r="B48" s="204">
        <v>5.3881341358555446</v>
      </c>
      <c r="C48" s="204">
        <v>2.3698194325021489</v>
      </c>
      <c r="D48" s="204">
        <v>4.1417024935511604</v>
      </c>
      <c r="E48" s="204">
        <v>4.6712811693895091</v>
      </c>
      <c r="F48" s="204">
        <v>3.282115219260533</v>
      </c>
      <c r="G48" s="204">
        <v>2.6997420464316422</v>
      </c>
      <c r="H48" s="204">
        <v>1.547463456577816</v>
      </c>
      <c r="I48" s="204">
        <v>1.311607910576096</v>
      </c>
      <c r="J48" s="204">
        <v>2.7214961306964738</v>
      </c>
      <c r="K48" s="204">
        <v>3.9430782459157352</v>
      </c>
      <c r="L48" s="204">
        <v>3.5634565778159928</v>
      </c>
      <c r="M48" s="204">
        <v>2.4969905417024929</v>
      </c>
      <c r="N48" s="204">
        <v>3.02975064488392</v>
      </c>
      <c r="O48" s="204">
        <v>3.3441960447119521</v>
      </c>
      <c r="P48" s="204">
        <v>3.7951848667239889</v>
      </c>
      <c r="Q48" s="204">
        <v>2.421496130696474</v>
      </c>
      <c r="R48" s="204">
        <v>2.2281169389509889</v>
      </c>
      <c r="S48" s="204">
        <v>2.662510748065348</v>
      </c>
      <c r="T48" s="204">
        <v>2.7794496990541702</v>
      </c>
      <c r="U48" s="204">
        <v>1.5371453138435081</v>
      </c>
      <c r="V48" s="204">
        <v>4.9961306964746344</v>
      </c>
      <c r="W48" s="204">
        <v>1.695356835769561</v>
      </c>
      <c r="X48" s="204">
        <v>1.836027515047292</v>
      </c>
      <c r="Y48" s="204">
        <v>1.9684436801375751</v>
      </c>
      <c r="DA48" s="71" t="s">
        <v>461</v>
      </c>
    </row>
    <row r="49" spans="1:105" ht="12" customHeight="1" x14ac:dyDescent="0.25">
      <c r="A49" s="18" t="s">
        <v>32</v>
      </c>
      <c r="B49" s="204">
        <v>376.23370593293203</v>
      </c>
      <c r="C49" s="204">
        <v>330.92803095442821</v>
      </c>
      <c r="D49" s="204">
        <v>323.04883920894241</v>
      </c>
      <c r="E49" s="204">
        <v>323.04883920894241</v>
      </c>
      <c r="F49" s="204">
        <v>348.65631986242482</v>
      </c>
      <c r="G49" s="204">
        <v>347.67145313843503</v>
      </c>
      <c r="H49" s="204">
        <v>359.49028374892521</v>
      </c>
      <c r="I49" s="204">
        <v>226.71625107480651</v>
      </c>
      <c r="J49" s="204">
        <v>215.90395528804819</v>
      </c>
      <c r="K49" s="204">
        <v>135.3751504729149</v>
      </c>
      <c r="L49" s="204">
        <v>219.326483233018</v>
      </c>
      <c r="M49" s="204">
        <v>146.42287188306099</v>
      </c>
      <c r="N49" s="204">
        <v>87.480223559759239</v>
      </c>
      <c r="O49" s="204">
        <v>89.034393809114363</v>
      </c>
      <c r="P49" s="204">
        <v>37.936543422184002</v>
      </c>
      <c r="Q49" s="204">
        <v>3.6539982803095441</v>
      </c>
      <c r="R49" s="204">
        <v>0.83817712811693879</v>
      </c>
      <c r="S49" s="204">
        <v>0.36147893379191742</v>
      </c>
      <c r="T49" s="204">
        <v>1.0400687876182291</v>
      </c>
      <c r="U49" s="204">
        <v>3.2590713671539122</v>
      </c>
      <c r="V49" s="204">
        <v>2.010146173688736</v>
      </c>
      <c r="W49" s="204">
        <v>0.74359415305245047</v>
      </c>
      <c r="X49" s="204">
        <v>1.882115219260533</v>
      </c>
      <c r="Y49" s="204">
        <v>0.74952708512467758</v>
      </c>
      <c r="DA49" s="71" t="s">
        <v>462</v>
      </c>
    </row>
    <row r="50" spans="1:105" ht="12" customHeight="1" x14ac:dyDescent="0.25">
      <c r="A50" s="18" t="s">
        <v>33</v>
      </c>
      <c r="B50" s="204">
        <v>26.261306964746339</v>
      </c>
      <c r="C50" s="204">
        <v>27.71908856405847</v>
      </c>
      <c r="D50" s="204">
        <v>27.33903697334479</v>
      </c>
      <c r="E50" s="204">
        <v>27.823559759243341</v>
      </c>
      <c r="F50" s="204">
        <v>27.19759243336199</v>
      </c>
      <c r="G50" s="204">
        <v>0</v>
      </c>
      <c r="H50" s="204">
        <v>0</v>
      </c>
      <c r="I50" s="204">
        <v>0</v>
      </c>
      <c r="J50" s="204">
        <v>0</v>
      </c>
      <c r="K50" s="204">
        <v>0.53834909716251067</v>
      </c>
      <c r="L50" s="204">
        <v>0.80335339638865</v>
      </c>
      <c r="M50" s="204">
        <v>0.23009458297506449</v>
      </c>
      <c r="N50" s="204">
        <v>0.57429062768701633</v>
      </c>
      <c r="O50" s="204">
        <v>0.3874462596732588</v>
      </c>
      <c r="P50" s="204">
        <v>0.84445399828030943</v>
      </c>
      <c r="Q50" s="204">
        <v>0.34307824591573521</v>
      </c>
      <c r="R50" s="204">
        <v>0.3441100601891659</v>
      </c>
      <c r="S50" s="204">
        <v>0.46973344797936373</v>
      </c>
      <c r="T50" s="204">
        <v>0.34307824591573521</v>
      </c>
      <c r="U50" s="204">
        <v>0.3821152192605331</v>
      </c>
      <c r="V50" s="204">
        <v>0.43490971625107477</v>
      </c>
      <c r="W50" s="204">
        <v>0.26182287188306103</v>
      </c>
      <c r="X50" s="204">
        <v>0.2090283748925193</v>
      </c>
      <c r="Y50" s="204">
        <v>0.17730008598452279</v>
      </c>
      <c r="DA50" s="71" t="s">
        <v>463</v>
      </c>
    </row>
    <row r="51" spans="1:105" ht="12" customHeight="1" x14ac:dyDescent="0.25">
      <c r="A51" s="14" t="s">
        <v>34</v>
      </c>
      <c r="B51" s="204">
        <f t="shared" ref="B51:Y51" si="16">B52+B53</f>
        <v>8.6844368013757525E-3</v>
      </c>
      <c r="C51" s="204">
        <f t="shared" si="16"/>
        <v>0.28409286328460881</v>
      </c>
      <c r="D51" s="204">
        <f t="shared" si="16"/>
        <v>7.3079105760963019</v>
      </c>
      <c r="E51" s="204">
        <f t="shared" si="16"/>
        <v>9.9088564058469473</v>
      </c>
      <c r="F51" s="204">
        <f t="shared" si="16"/>
        <v>12.53981083404987</v>
      </c>
      <c r="G51" s="204">
        <f t="shared" si="16"/>
        <v>6.8920894239036974</v>
      </c>
      <c r="H51" s="204">
        <f t="shared" si="16"/>
        <v>151.3767841788478</v>
      </c>
      <c r="I51" s="204">
        <f t="shared" si="16"/>
        <v>188.2241616509028</v>
      </c>
      <c r="J51" s="204">
        <f t="shared" si="16"/>
        <v>204.79372312983659</v>
      </c>
      <c r="K51" s="204">
        <f t="shared" si="16"/>
        <v>193.19871023215819</v>
      </c>
      <c r="L51" s="204">
        <f t="shared" si="16"/>
        <v>203.06251074806539</v>
      </c>
      <c r="M51" s="204">
        <f t="shared" si="16"/>
        <v>211.60894239036969</v>
      </c>
      <c r="N51" s="204">
        <f t="shared" si="16"/>
        <v>231.50988822012039</v>
      </c>
      <c r="O51" s="204">
        <f t="shared" si="16"/>
        <v>291.67566638005161</v>
      </c>
      <c r="P51" s="204">
        <f t="shared" si="16"/>
        <v>328.29802235597589</v>
      </c>
      <c r="Q51" s="204">
        <f t="shared" si="16"/>
        <v>374.18650042992249</v>
      </c>
      <c r="R51" s="204">
        <f t="shared" si="16"/>
        <v>386.82579535683573</v>
      </c>
      <c r="S51" s="204">
        <f t="shared" si="16"/>
        <v>408.57171109200351</v>
      </c>
      <c r="T51" s="204">
        <f t="shared" si="16"/>
        <v>416.78521066208077</v>
      </c>
      <c r="U51" s="204">
        <f t="shared" si="16"/>
        <v>420.4735167669819</v>
      </c>
      <c r="V51" s="204">
        <f t="shared" si="16"/>
        <v>444.11689692290412</v>
      </c>
      <c r="W51" s="204">
        <f t="shared" si="16"/>
        <v>423.96515667401383</v>
      </c>
      <c r="X51" s="204">
        <f t="shared" si="16"/>
        <v>373.34200854774008</v>
      </c>
      <c r="Y51" s="204">
        <f t="shared" si="16"/>
        <v>352.45803462184949</v>
      </c>
      <c r="DA51" s="71"/>
    </row>
    <row r="52" spans="1:105" ht="12" customHeight="1" x14ac:dyDescent="0.25">
      <c r="A52" s="18" t="s">
        <v>73</v>
      </c>
      <c r="B52" s="204">
        <v>8.6844368013757525E-3</v>
      </c>
      <c r="C52" s="204">
        <v>0.28409286328460881</v>
      </c>
      <c r="D52" s="204">
        <v>7.3079105760963019</v>
      </c>
      <c r="E52" s="204">
        <v>9.9088564058469473</v>
      </c>
      <c r="F52" s="204">
        <v>12.53981083404987</v>
      </c>
      <c r="G52" s="204">
        <v>6.8920894239036974</v>
      </c>
      <c r="H52" s="204">
        <v>151.3767841788478</v>
      </c>
      <c r="I52" s="204">
        <v>188.2241616509028</v>
      </c>
      <c r="J52" s="204">
        <v>204.79372312983659</v>
      </c>
      <c r="K52" s="204">
        <v>193.19871023215819</v>
      </c>
      <c r="L52" s="204">
        <v>203.06251074806539</v>
      </c>
      <c r="M52" s="204">
        <v>211.60894239036969</v>
      </c>
      <c r="N52" s="204">
        <v>231.50988822012039</v>
      </c>
      <c r="O52" s="204">
        <v>291.67566638005161</v>
      </c>
      <c r="P52" s="204">
        <v>328.29802235597589</v>
      </c>
      <c r="Q52" s="204">
        <v>374.18650042992249</v>
      </c>
      <c r="R52" s="204">
        <v>386.82579535683573</v>
      </c>
      <c r="S52" s="204">
        <v>408.57171109200351</v>
      </c>
      <c r="T52" s="204">
        <v>416.78521066208077</v>
      </c>
      <c r="U52" s="204">
        <v>420.4735167669819</v>
      </c>
      <c r="V52" s="204">
        <v>444.11689692290412</v>
      </c>
      <c r="W52" s="204">
        <v>423.96515667401383</v>
      </c>
      <c r="X52" s="204">
        <v>373.34200854774008</v>
      </c>
      <c r="Y52" s="204">
        <v>352.45803462184949</v>
      </c>
      <c r="DA52" s="71" t="s">
        <v>464</v>
      </c>
    </row>
    <row r="53" spans="1:105" ht="12" customHeight="1" x14ac:dyDescent="0.25">
      <c r="A53" s="18" t="s">
        <v>36</v>
      </c>
      <c r="B53" s="204">
        <v>0</v>
      </c>
      <c r="C53" s="204">
        <v>0</v>
      </c>
      <c r="D53" s="204">
        <v>0</v>
      </c>
      <c r="E53" s="204">
        <v>0</v>
      </c>
      <c r="F53" s="204">
        <v>0</v>
      </c>
      <c r="G53" s="204">
        <v>0</v>
      </c>
      <c r="H53" s="204">
        <v>0</v>
      </c>
      <c r="I53" s="204">
        <v>0</v>
      </c>
      <c r="J53" s="204">
        <v>0</v>
      </c>
      <c r="K53" s="204">
        <v>0</v>
      </c>
      <c r="L53" s="204">
        <v>0</v>
      </c>
      <c r="M53" s="204">
        <v>0</v>
      </c>
      <c r="N53" s="204">
        <v>0</v>
      </c>
      <c r="O53" s="204">
        <v>0</v>
      </c>
      <c r="P53" s="204">
        <v>0</v>
      </c>
      <c r="Q53" s="204">
        <v>0</v>
      </c>
      <c r="R53" s="204">
        <v>0</v>
      </c>
      <c r="S53" s="204">
        <v>0</v>
      </c>
      <c r="T53" s="204">
        <v>0</v>
      </c>
      <c r="U53" s="204">
        <v>0</v>
      </c>
      <c r="V53" s="204">
        <v>0</v>
      </c>
      <c r="W53" s="204">
        <v>0</v>
      </c>
      <c r="X53" s="204">
        <v>0</v>
      </c>
      <c r="Y53" s="204">
        <v>0</v>
      </c>
      <c r="DA53" s="71" t="s">
        <v>465</v>
      </c>
    </row>
    <row r="54" spans="1:105" ht="12" customHeight="1" x14ac:dyDescent="0.25">
      <c r="A54" s="14" t="s">
        <v>37</v>
      </c>
      <c r="B54" s="204">
        <f t="shared" ref="B54:Y54" si="17">B55+B56+B57+B58+B59+B60</f>
        <v>0</v>
      </c>
      <c r="C54" s="204">
        <f t="shared" si="17"/>
        <v>0</v>
      </c>
      <c r="D54" s="204">
        <f t="shared" si="17"/>
        <v>0</v>
      </c>
      <c r="E54" s="204">
        <f t="shared" si="17"/>
        <v>0</v>
      </c>
      <c r="F54" s="204">
        <f t="shared" si="17"/>
        <v>0</v>
      </c>
      <c r="G54" s="204">
        <f t="shared" si="17"/>
        <v>0</v>
      </c>
      <c r="H54" s="204">
        <f t="shared" si="17"/>
        <v>0</v>
      </c>
      <c r="I54" s="204">
        <f t="shared" si="17"/>
        <v>0</v>
      </c>
      <c r="J54" s="204">
        <f t="shared" si="17"/>
        <v>0</v>
      </c>
      <c r="K54" s="204">
        <f t="shared" si="17"/>
        <v>0</v>
      </c>
      <c r="L54" s="204">
        <f t="shared" si="17"/>
        <v>0</v>
      </c>
      <c r="M54" s="204">
        <f t="shared" si="17"/>
        <v>0</v>
      </c>
      <c r="N54" s="204">
        <f t="shared" si="17"/>
        <v>0</v>
      </c>
      <c r="O54" s="204">
        <f t="shared" si="17"/>
        <v>0</v>
      </c>
      <c r="P54" s="204">
        <f t="shared" si="17"/>
        <v>0</v>
      </c>
      <c r="Q54" s="204">
        <f t="shared" si="17"/>
        <v>0</v>
      </c>
      <c r="R54" s="204">
        <f t="shared" si="17"/>
        <v>0</v>
      </c>
      <c r="S54" s="204">
        <f t="shared" si="17"/>
        <v>0</v>
      </c>
      <c r="T54" s="204">
        <f t="shared" si="17"/>
        <v>0</v>
      </c>
      <c r="U54" s="204">
        <f t="shared" si="17"/>
        <v>0</v>
      </c>
      <c r="V54" s="204">
        <f t="shared" si="17"/>
        <v>7.6086660898291893E-3</v>
      </c>
      <c r="W54" s="204">
        <f t="shared" si="17"/>
        <v>3.776679976085149E-2</v>
      </c>
      <c r="X54" s="204">
        <f t="shared" si="17"/>
        <v>0.264870214082711</v>
      </c>
      <c r="Y54" s="204">
        <f t="shared" si="17"/>
        <v>0.39527578227768401</v>
      </c>
      <c r="DA54" s="71"/>
    </row>
    <row r="55" spans="1:105" ht="12" customHeight="1" x14ac:dyDescent="0.25">
      <c r="A55" s="18" t="s">
        <v>38</v>
      </c>
      <c r="B55" s="204">
        <v>0</v>
      </c>
      <c r="C55" s="204">
        <v>0</v>
      </c>
      <c r="D55" s="204">
        <v>0</v>
      </c>
      <c r="E55" s="204">
        <v>0</v>
      </c>
      <c r="F55" s="204">
        <v>0</v>
      </c>
      <c r="G55" s="204">
        <v>0</v>
      </c>
      <c r="H55" s="204">
        <v>0</v>
      </c>
      <c r="I55" s="204">
        <v>0</v>
      </c>
      <c r="J55" s="204">
        <v>0</v>
      </c>
      <c r="K55" s="204">
        <v>0</v>
      </c>
      <c r="L55" s="204">
        <v>0</v>
      </c>
      <c r="M55" s="204">
        <v>0</v>
      </c>
      <c r="N55" s="204">
        <v>0</v>
      </c>
      <c r="O55" s="204">
        <v>0</v>
      </c>
      <c r="P55" s="204">
        <v>0</v>
      </c>
      <c r="Q55" s="204">
        <v>0</v>
      </c>
      <c r="R55" s="204">
        <v>0</v>
      </c>
      <c r="S55" s="204">
        <v>0</v>
      </c>
      <c r="T55" s="204">
        <v>0</v>
      </c>
      <c r="U55" s="204">
        <v>0</v>
      </c>
      <c r="V55" s="204">
        <v>0</v>
      </c>
      <c r="W55" s="204">
        <v>0</v>
      </c>
      <c r="X55" s="204">
        <v>0</v>
      </c>
      <c r="Y55" s="204">
        <v>0</v>
      </c>
      <c r="DA55" s="71" t="s">
        <v>466</v>
      </c>
    </row>
    <row r="56" spans="1:105" ht="12" customHeight="1" x14ac:dyDescent="0.25">
      <c r="A56" s="18" t="s">
        <v>74</v>
      </c>
      <c r="B56" s="204">
        <v>0</v>
      </c>
      <c r="C56" s="204">
        <v>0</v>
      </c>
      <c r="D56" s="204">
        <v>0</v>
      </c>
      <c r="E56" s="204">
        <v>0</v>
      </c>
      <c r="F56" s="204">
        <v>0</v>
      </c>
      <c r="G56" s="204">
        <v>0</v>
      </c>
      <c r="H56" s="204">
        <v>0</v>
      </c>
      <c r="I56" s="204">
        <v>0</v>
      </c>
      <c r="J56" s="204">
        <v>0</v>
      </c>
      <c r="K56" s="204">
        <v>0</v>
      </c>
      <c r="L56" s="204">
        <v>0</v>
      </c>
      <c r="M56" s="204">
        <v>0</v>
      </c>
      <c r="N56" s="204">
        <v>0</v>
      </c>
      <c r="O56" s="204">
        <v>0</v>
      </c>
      <c r="P56" s="204">
        <v>0</v>
      </c>
      <c r="Q56" s="204">
        <v>0</v>
      </c>
      <c r="R56" s="204">
        <v>0</v>
      </c>
      <c r="S56" s="204">
        <v>0</v>
      </c>
      <c r="T56" s="204">
        <v>0</v>
      </c>
      <c r="U56" s="204">
        <v>0</v>
      </c>
      <c r="V56" s="204">
        <v>7.6086660898291893E-3</v>
      </c>
      <c r="W56" s="204">
        <v>3.776679976085149E-2</v>
      </c>
      <c r="X56" s="204">
        <v>0.264870214082711</v>
      </c>
      <c r="Y56" s="204">
        <v>0.39527578227768401</v>
      </c>
      <c r="DA56" s="71" t="s">
        <v>467</v>
      </c>
    </row>
    <row r="57" spans="1:105" ht="12" customHeight="1" x14ac:dyDescent="0.25">
      <c r="A57" s="18" t="s">
        <v>75</v>
      </c>
      <c r="B57" s="204">
        <v>0</v>
      </c>
      <c r="C57" s="204">
        <v>0</v>
      </c>
      <c r="D57" s="204">
        <v>0</v>
      </c>
      <c r="E57" s="204">
        <v>0</v>
      </c>
      <c r="F57" s="204">
        <v>0</v>
      </c>
      <c r="G57" s="204">
        <v>0</v>
      </c>
      <c r="H57" s="204">
        <v>0</v>
      </c>
      <c r="I57" s="204">
        <v>0</v>
      </c>
      <c r="J57" s="204">
        <v>0</v>
      </c>
      <c r="K57" s="204">
        <v>0</v>
      </c>
      <c r="L57" s="204">
        <v>0</v>
      </c>
      <c r="M57" s="204">
        <v>0</v>
      </c>
      <c r="N57" s="204">
        <v>0</v>
      </c>
      <c r="O57" s="204">
        <v>0</v>
      </c>
      <c r="P57" s="204">
        <v>0</v>
      </c>
      <c r="Q57" s="204">
        <v>0</v>
      </c>
      <c r="R57" s="204">
        <v>0</v>
      </c>
      <c r="S57" s="204">
        <v>0</v>
      </c>
      <c r="T57" s="204">
        <v>0</v>
      </c>
      <c r="U57" s="204">
        <v>0</v>
      </c>
      <c r="V57" s="204">
        <v>0</v>
      </c>
      <c r="W57" s="204">
        <v>0</v>
      </c>
      <c r="X57" s="204">
        <v>0</v>
      </c>
      <c r="Y57" s="204">
        <v>0</v>
      </c>
      <c r="DA57" s="71" t="s">
        <v>468</v>
      </c>
    </row>
    <row r="58" spans="1:105" ht="12" customHeight="1" x14ac:dyDescent="0.25">
      <c r="A58" s="18" t="s">
        <v>76</v>
      </c>
      <c r="B58" s="204">
        <v>0</v>
      </c>
      <c r="C58" s="204">
        <v>0</v>
      </c>
      <c r="D58" s="204">
        <v>0</v>
      </c>
      <c r="E58" s="204">
        <v>0</v>
      </c>
      <c r="F58" s="204">
        <v>0</v>
      </c>
      <c r="G58" s="204">
        <v>0</v>
      </c>
      <c r="H58" s="204">
        <v>0</v>
      </c>
      <c r="I58" s="204">
        <v>0</v>
      </c>
      <c r="J58" s="204">
        <v>0</v>
      </c>
      <c r="K58" s="204">
        <v>0</v>
      </c>
      <c r="L58" s="204">
        <v>0</v>
      </c>
      <c r="M58" s="204">
        <v>0</v>
      </c>
      <c r="N58" s="204">
        <v>0</v>
      </c>
      <c r="O58" s="204">
        <v>0</v>
      </c>
      <c r="P58" s="204">
        <v>0</v>
      </c>
      <c r="Q58" s="204">
        <v>0</v>
      </c>
      <c r="R58" s="204">
        <v>0</v>
      </c>
      <c r="S58" s="204">
        <v>0</v>
      </c>
      <c r="T58" s="204">
        <v>0</v>
      </c>
      <c r="U58" s="204">
        <v>0</v>
      </c>
      <c r="V58" s="204">
        <v>0</v>
      </c>
      <c r="W58" s="204">
        <v>0</v>
      </c>
      <c r="X58" s="204">
        <v>0</v>
      </c>
      <c r="Y58" s="204">
        <v>0</v>
      </c>
      <c r="DA58" s="71" t="s">
        <v>469</v>
      </c>
    </row>
    <row r="59" spans="1:105" ht="12" customHeight="1" x14ac:dyDescent="0.25">
      <c r="A59" s="18" t="s">
        <v>77</v>
      </c>
      <c r="B59" s="204">
        <v>0</v>
      </c>
      <c r="C59" s="204">
        <v>0</v>
      </c>
      <c r="D59" s="204">
        <v>0</v>
      </c>
      <c r="E59" s="204">
        <v>0</v>
      </c>
      <c r="F59" s="204">
        <v>0</v>
      </c>
      <c r="G59" s="204">
        <v>0</v>
      </c>
      <c r="H59" s="204">
        <v>0</v>
      </c>
      <c r="I59" s="204">
        <v>0</v>
      </c>
      <c r="J59" s="204">
        <v>0</v>
      </c>
      <c r="K59" s="204">
        <v>0</v>
      </c>
      <c r="L59" s="204">
        <v>0</v>
      </c>
      <c r="M59" s="204">
        <v>0</v>
      </c>
      <c r="N59" s="204">
        <v>0</v>
      </c>
      <c r="O59" s="204">
        <v>0</v>
      </c>
      <c r="P59" s="204">
        <v>0</v>
      </c>
      <c r="Q59" s="204">
        <v>0</v>
      </c>
      <c r="R59" s="204">
        <v>0</v>
      </c>
      <c r="S59" s="204">
        <v>0</v>
      </c>
      <c r="T59" s="204">
        <v>0</v>
      </c>
      <c r="U59" s="204">
        <v>0</v>
      </c>
      <c r="V59" s="204">
        <v>0</v>
      </c>
      <c r="W59" s="204">
        <v>0</v>
      </c>
      <c r="X59" s="204">
        <v>0</v>
      </c>
      <c r="Y59" s="204">
        <v>0</v>
      </c>
      <c r="DA59" s="71" t="s">
        <v>470</v>
      </c>
    </row>
    <row r="60" spans="1:105" ht="12" customHeight="1" x14ac:dyDescent="0.25">
      <c r="A60" s="18" t="s">
        <v>78</v>
      </c>
      <c r="B60" s="204">
        <v>0</v>
      </c>
      <c r="C60" s="204">
        <v>0</v>
      </c>
      <c r="D60" s="204">
        <v>0</v>
      </c>
      <c r="E60" s="204">
        <v>0</v>
      </c>
      <c r="F60" s="204">
        <v>0</v>
      </c>
      <c r="G60" s="204">
        <v>0</v>
      </c>
      <c r="H60" s="204">
        <v>0</v>
      </c>
      <c r="I60" s="204">
        <v>0</v>
      </c>
      <c r="J60" s="204">
        <v>0</v>
      </c>
      <c r="K60" s="204">
        <v>0</v>
      </c>
      <c r="L60" s="204">
        <v>0</v>
      </c>
      <c r="M60" s="204">
        <v>0</v>
      </c>
      <c r="N60" s="204">
        <v>0</v>
      </c>
      <c r="O60" s="204">
        <v>0</v>
      </c>
      <c r="P60" s="204">
        <v>0</v>
      </c>
      <c r="Q60" s="204">
        <v>0</v>
      </c>
      <c r="R60" s="204">
        <v>0</v>
      </c>
      <c r="S60" s="204">
        <v>0</v>
      </c>
      <c r="T60" s="204">
        <v>0</v>
      </c>
      <c r="U60" s="204">
        <v>0</v>
      </c>
      <c r="V60" s="204">
        <v>0</v>
      </c>
      <c r="W60" s="204">
        <v>0</v>
      </c>
      <c r="X60" s="204">
        <v>0</v>
      </c>
      <c r="Y60" s="204">
        <v>0</v>
      </c>
      <c r="DA60" s="71" t="s">
        <v>471</v>
      </c>
    </row>
    <row r="61" spans="1:105" ht="12" customHeight="1" x14ac:dyDescent="0.25">
      <c r="A61" s="14" t="s">
        <v>39</v>
      </c>
      <c r="B61" s="204">
        <v>0</v>
      </c>
      <c r="C61" s="204">
        <v>0</v>
      </c>
      <c r="D61" s="204">
        <v>0</v>
      </c>
      <c r="E61" s="204">
        <v>0</v>
      </c>
      <c r="F61" s="204">
        <v>0</v>
      </c>
      <c r="G61" s="204">
        <v>0</v>
      </c>
      <c r="H61" s="204">
        <v>0</v>
      </c>
      <c r="I61" s="204">
        <v>0</v>
      </c>
      <c r="J61" s="204">
        <v>0</v>
      </c>
      <c r="K61" s="204">
        <v>0</v>
      </c>
      <c r="L61" s="204">
        <v>0</v>
      </c>
      <c r="M61" s="204">
        <v>0</v>
      </c>
      <c r="N61" s="204">
        <v>0</v>
      </c>
      <c r="O61" s="204">
        <v>0</v>
      </c>
      <c r="P61" s="204">
        <v>0</v>
      </c>
      <c r="Q61" s="204">
        <v>0</v>
      </c>
      <c r="R61" s="204">
        <v>0</v>
      </c>
      <c r="S61" s="204">
        <v>0</v>
      </c>
      <c r="T61" s="204">
        <v>0</v>
      </c>
      <c r="U61" s="204">
        <v>0</v>
      </c>
      <c r="V61" s="204">
        <v>0</v>
      </c>
      <c r="W61" s="204">
        <v>0</v>
      </c>
      <c r="X61" s="204">
        <v>0</v>
      </c>
      <c r="Y61" s="204">
        <v>0</v>
      </c>
      <c r="DA61" s="71" t="s">
        <v>472</v>
      </c>
    </row>
    <row r="62" spans="1:105" ht="12" customHeight="1" x14ac:dyDescent="0.25">
      <c r="A62" s="21" t="s">
        <v>40</v>
      </c>
      <c r="B62" s="207">
        <v>44.384780739466898</v>
      </c>
      <c r="C62" s="207">
        <v>37.330266552020632</v>
      </c>
      <c r="D62" s="207">
        <v>40.832244196044719</v>
      </c>
      <c r="E62" s="207">
        <v>41.31435941530524</v>
      </c>
      <c r="F62" s="207">
        <v>38.870679277730012</v>
      </c>
      <c r="G62" s="207">
        <v>40.807652622527939</v>
      </c>
      <c r="H62" s="207">
        <v>15.82278589853826</v>
      </c>
      <c r="I62" s="207">
        <v>41.644883920894237</v>
      </c>
      <c r="J62" s="207">
        <v>43.506104901117787</v>
      </c>
      <c r="K62" s="207">
        <v>37.838950988822013</v>
      </c>
      <c r="L62" s="207">
        <v>45.265692175408432</v>
      </c>
      <c r="M62" s="207">
        <v>49.476956147893382</v>
      </c>
      <c r="N62" s="207">
        <v>45.79088564058469</v>
      </c>
      <c r="O62" s="207">
        <v>48.980911435941529</v>
      </c>
      <c r="P62" s="207">
        <v>47.735339638865007</v>
      </c>
      <c r="Q62" s="207">
        <v>44.88796216680997</v>
      </c>
      <c r="R62" s="207">
        <v>46.560189165950128</v>
      </c>
      <c r="S62" s="207">
        <v>50.642476354256232</v>
      </c>
      <c r="T62" s="207">
        <v>66.072226999140142</v>
      </c>
      <c r="U62" s="207">
        <v>60.932158211521923</v>
      </c>
      <c r="V62" s="207">
        <v>70.211006018916592</v>
      </c>
      <c r="W62" s="207">
        <v>60.650300945829748</v>
      </c>
      <c r="X62" s="207">
        <v>59.365520206362852</v>
      </c>
      <c r="Y62" s="207">
        <v>60.280739466895959</v>
      </c>
      <c r="DA62" s="86" t="s">
        <v>473</v>
      </c>
    </row>
    <row r="63" spans="1:105" ht="12" customHeight="1" x14ac:dyDescent="0.25">
      <c r="A63" s="114" t="s">
        <v>144</v>
      </c>
      <c r="B63" s="284">
        <f t="shared" ref="B63:Y63" si="18">SUM(B64:B65,B68)</f>
        <v>459.93774720550283</v>
      </c>
      <c r="C63" s="284">
        <f t="shared" si="18"/>
        <v>409.53611349957004</v>
      </c>
      <c r="D63" s="284">
        <f t="shared" si="18"/>
        <v>414.42046431642314</v>
      </c>
      <c r="E63" s="284">
        <f t="shared" si="18"/>
        <v>414.41788478073954</v>
      </c>
      <c r="F63" s="284">
        <f t="shared" si="18"/>
        <v>432.18976784178852</v>
      </c>
      <c r="G63" s="284">
        <f t="shared" si="18"/>
        <v>400.8011177987961</v>
      </c>
      <c r="H63" s="284">
        <f t="shared" si="18"/>
        <v>531.23104041272575</v>
      </c>
      <c r="I63" s="284">
        <f t="shared" si="18"/>
        <v>460.84445399828041</v>
      </c>
      <c r="J63" s="284">
        <f t="shared" si="18"/>
        <v>469.35924333619943</v>
      </c>
      <c r="K63" s="284">
        <f t="shared" si="18"/>
        <v>373.15047291487531</v>
      </c>
      <c r="L63" s="284">
        <f t="shared" si="18"/>
        <v>474.93035253654347</v>
      </c>
      <c r="M63" s="284">
        <f t="shared" si="18"/>
        <v>411.73989681857256</v>
      </c>
      <c r="N63" s="284">
        <f t="shared" si="18"/>
        <v>370.60283748925195</v>
      </c>
      <c r="O63" s="284">
        <f t="shared" si="18"/>
        <v>435.48632846087696</v>
      </c>
      <c r="P63" s="284">
        <f t="shared" si="18"/>
        <v>423.48865004299222</v>
      </c>
      <c r="Q63" s="284">
        <f t="shared" si="18"/>
        <v>429.40662080825433</v>
      </c>
      <c r="R63" s="284">
        <f t="shared" si="18"/>
        <v>438.38675838349104</v>
      </c>
      <c r="S63" s="284">
        <f t="shared" si="18"/>
        <v>465.04342218400689</v>
      </c>
      <c r="T63" s="284">
        <f t="shared" si="18"/>
        <v>488.69819432502135</v>
      </c>
      <c r="U63" s="284">
        <f t="shared" si="18"/>
        <v>487.77678417884789</v>
      </c>
      <c r="V63" s="284">
        <f t="shared" si="18"/>
        <v>524.06534823731704</v>
      </c>
      <c r="W63" s="284">
        <f t="shared" si="18"/>
        <v>488.58839208942373</v>
      </c>
      <c r="X63" s="284">
        <f t="shared" si="18"/>
        <v>438.19931212381778</v>
      </c>
      <c r="Y63" s="284">
        <f t="shared" si="18"/>
        <v>417.86070507308682</v>
      </c>
      <c r="DA63" s="118"/>
    </row>
    <row r="64" spans="1:105" ht="12" customHeight="1" x14ac:dyDescent="0.25">
      <c r="A64" s="51" t="s">
        <v>45</v>
      </c>
      <c r="B64" s="241">
        <f>NFM_fec!B5</f>
        <v>455.38390812426019</v>
      </c>
      <c r="C64" s="241">
        <f>NFM_fec!C5</f>
        <v>404.75267282077903</v>
      </c>
      <c r="D64" s="241">
        <f>NFM_fec!D5</f>
        <v>411.79991937494623</v>
      </c>
      <c r="E64" s="241">
        <f>NFM_fec!E5</f>
        <v>411.05470988170748</v>
      </c>
      <c r="F64" s="241">
        <f>NFM_fec!F5</f>
        <v>425.40326680449709</v>
      </c>
      <c r="G64" s="241">
        <f>NFM_fec!G5</f>
        <v>396.36073738067358</v>
      </c>
      <c r="H64" s="241">
        <f>NFM_fec!H5</f>
        <v>524.73760635056362</v>
      </c>
      <c r="I64" s="241">
        <f>NFM_fec!I5</f>
        <v>455.04395245522858</v>
      </c>
      <c r="J64" s="241">
        <f>NFM_fec!J5</f>
        <v>463.72796770176859</v>
      </c>
      <c r="K64" s="241">
        <f>NFM_fec!K5</f>
        <v>367.43065221206518</v>
      </c>
      <c r="L64" s="241">
        <f>NFM_fec!L5</f>
        <v>469.69593587543602</v>
      </c>
      <c r="M64" s="241">
        <f>NFM_fec!M5</f>
        <v>407.36975462884919</v>
      </c>
      <c r="N64" s="241">
        <f>NFM_fec!N5</f>
        <v>366.66729690760189</v>
      </c>
      <c r="O64" s="241">
        <f>NFM_fec!O5</f>
        <v>430.88972499131808</v>
      </c>
      <c r="P64" s="241">
        <f>NFM_fec!P5</f>
        <v>419.67007738384808</v>
      </c>
      <c r="Q64" s="241">
        <f>NFM_fec!Q5</f>
        <v>425.59661381497182</v>
      </c>
      <c r="R64" s="241">
        <f>NFM_fec!R5</f>
        <v>434.29101789637252</v>
      </c>
      <c r="S64" s="241">
        <f>NFM_fec!S5</f>
        <v>460.75339141260798</v>
      </c>
      <c r="T64" s="241">
        <f>NFM_fec!T5</f>
        <v>484.69987004204421</v>
      </c>
      <c r="U64" s="241">
        <f>NFM_fec!U5</f>
        <v>483.48631667787862</v>
      </c>
      <c r="V64" s="241">
        <f>NFM_fec!V5</f>
        <v>520.64589387014325</v>
      </c>
      <c r="W64" s="241">
        <f>NFM_fec!W5</f>
        <v>484.86331544134038</v>
      </c>
      <c r="X64" s="241">
        <f>NFM_fec!X5</f>
        <v>434.08001230996922</v>
      </c>
      <c r="Y64" s="241">
        <f>NFM_fec!Y5</f>
        <v>413.44531835686689</v>
      </c>
      <c r="DA64" s="83"/>
    </row>
    <row r="65" spans="1:105" ht="12" customHeight="1" x14ac:dyDescent="0.25">
      <c r="A65" s="99" t="s">
        <v>58</v>
      </c>
      <c r="B65" s="282">
        <f t="shared" ref="B65:Y65" si="19">SUM(B66:B67)</f>
        <v>0</v>
      </c>
      <c r="C65" s="282">
        <f t="shared" si="19"/>
        <v>0</v>
      </c>
      <c r="D65" s="282">
        <f t="shared" si="19"/>
        <v>0</v>
      </c>
      <c r="E65" s="282">
        <f t="shared" si="19"/>
        <v>0</v>
      </c>
      <c r="F65" s="282">
        <f t="shared" si="19"/>
        <v>0</v>
      </c>
      <c r="G65" s="282">
        <f t="shared" si="19"/>
        <v>0</v>
      </c>
      <c r="H65" s="282">
        <f t="shared" si="19"/>
        <v>0</v>
      </c>
      <c r="I65" s="282">
        <f t="shared" si="19"/>
        <v>0</v>
      </c>
      <c r="J65" s="282">
        <f t="shared" si="19"/>
        <v>0</v>
      </c>
      <c r="K65" s="282">
        <f t="shared" si="19"/>
        <v>0</v>
      </c>
      <c r="L65" s="282">
        <f t="shared" si="19"/>
        <v>0</v>
      </c>
      <c r="M65" s="282">
        <f t="shared" si="19"/>
        <v>0</v>
      </c>
      <c r="N65" s="282">
        <f t="shared" si="19"/>
        <v>0</v>
      </c>
      <c r="O65" s="282">
        <f t="shared" si="19"/>
        <v>0</v>
      </c>
      <c r="P65" s="282">
        <f t="shared" si="19"/>
        <v>0</v>
      </c>
      <c r="Q65" s="282">
        <f t="shared" si="19"/>
        <v>0</v>
      </c>
      <c r="R65" s="282">
        <f t="shared" si="19"/>
        <v>0</v>
      </c>
      <c r="S65" s="282">
        <f t="shared" si="19"/>
        <v>0</v>
      </c>
      <c r="T65" s="282">
        <f t="shared" si="19"/>
        <v>0</v>
      </c>
      <c r="U65" s="282">
        <f t="shared" si="19"/>
        <v>0</v>
      </c>
      <c r="V65" s="282">
        <f t="shared" si="19"/>
        <v>0</v>
      </c>
      <c r="W65" s="282">
        <f t="shared" si="19"/>
        <v>0</v>
      </c>
      <c r="X65" s="282">
        <f t="shared" si="19"/>
        <v>0</v>
      </c>
      <c r="Y65" s="282">
        <f t="shared" si="19"/>
        <v>0</v>
      </c>
      <c r="DA65" s="94"/>
    </row>
    <row r="66" spans="1:105" ht="12" customHeight="1" x14ac:dyDescent="0.25">
      <c r="A66" s="44" t="s">
        <v>46</v>
      </c>
      <c r="B66" s="282">
        <f>NFM_fec!B34</f>
        <v>0</v>
      </c>
      <c r="C66" s="282">
        <f>NFM_fec!C34</f>
        <v>0</v>
      </c>
      <c r="D66" s="282">
        <f>NFM_fec!D34</f>
        <v>0</v>
      </c>
      <c r="E66" s="282">
        <f>NFM_fec!E34</f>
        <v>0</v>
      </c>
      <c r="F66" s="282">
        <f>NFM_fec!F34</f>
        <v>0</v>
      </c>
      <c r="G66" s="282">
        <f>NFM_fec!G34</f>
        <v>0</v>
      </c>
      <c r="H66" s="282">
        <f>NFM_fec!H34</f>
        <v>0</v>
      </c>
      <c r="I66" s="282">
        <f>NFM_fec!I34</f>
        <v>0</v>
      </c>
      <c r="J66" s="282">
        <f>NFM_fec!J34</f>
        <v>0</v>
      </c>
      <c r="K66" s="282">
        <f>NFM_fec!K34</f>
        <v>0</v>
      </c>
      <c r="L66" s="282">
        <f>NFM_fec!L34</f>
        <v>0</v>
      </c>
      <c r="M66" s="282">
        <f>NFM_fec!M34</f>
        <v>0</v>
      </c>
      <c r="N66" s="282">
        <f>NFM_fec!N34</f>
        <v>0</v>
      </c>
      <c r="O66" s="282">
        <f>NFM_fec!O34</f>
        <v>0</v>
      </c>
      <c r="P66" s="282">
        <f>NFM_fec!P34</f>
        <v>0</v>
      </c>
      <c r="Q66" s="282">
        <f>NFM_fec!Q34</f>
        <v>0</v>
      </c>
      <c r="R66" s="282">
        <f>NFM_fec!R34</f>
        <v>0</v>
      </c>
      <c r="S66" s="282">
        <f>NFM_fec!S34</f>
        <v>0</v>
      </c>
      <c r="T66" s="282">
        <f>NFM_fec!T34</f>
        <v>0</v>
      </c>
      <c r="U66" s="282">
        <f>NFM_fec!U34</f>
        <v>0</v>
      </c>
      <c r="V66" s="282">
        <f>NFM_fec!V34</f>
        <v>0</v>
      </c>
      <c r="W66" s="282">
        <f>NFM_fec!W34</f>
        <v>0</v>
      </c>
      <c r="X66" s="282">
        <f>NFM_fec!X34</f>
        <v>0</v>
      </c>
      <c r="Y66" s="282">
        <f>NFM_fec!Y34</f>
        <v>0</v>
      </c>
      <c r="DA66" s="94"/>
    </row>
    <row r="67" spans="1:105" ht="12" customHeight="1" x14ac:dyDescent="0.25">
      <c r="A67" s="44" t="s">
        <v>80</v>
      </c>
      <c r="B67" s="282">
        <f>NFM_fec!B72</f>
        <v>0</v>
      </c>
      <c r="C67" s="282">
        <f>NFM_fec!C72</f>
        <v>0</v>
      </c>
      <c r="D67" s="282">
        <f>NFM_fec!D72</f>
        <v>0</v>
      </c>
      <c r="E67" s="282">
        <f>NFM_fec!E72</f>
        <v>0</v>
      </c>
      <c r="F67" s="282">
        <f>NFM_fec!F72</f>
        <v>0</v>
      </c>
      <c r="G67" s="282">
        <f>NFM_fec!G72</f>
        <v>0</v>
      </c>
      <c r="H67" s="282">
        <f>NFM_fec!H72</f>
        <v>0</v>
      </c>
      <c r="I67" s="282">
        <f>NFM_fec!I72</f>
        <v>0</v>
      </c>
      <c r="J67" s="282">
        <f>NFM_fec!J72</f>
        <v>0</v>
      </c>
      <c r="K67" s="282">
        <f>NFM_fec!K72</f>
        <v>0</v>
      </c>
      <c r="L67" s="282">
        <f>NFM_fec!L72</f>
        <v>0</v>
      </c>
      <c r="M67" s="282">
        <f>NFM_fec!M72</f>
        <v>0</v>
      </c>
      <c r="N67" s="282">
        <f>NFM_fec!N72</f>
        <v>0</v>
      </c>
      <c r="O67" s="282">
        <f>NFM_fec!O72</f>
        <v>0</v>
      </c>
      <c r="P67" s="282">
        <f>NFM_fec!P72</f>
        <v>0</v>
      </c>
      <c r="Q67" s="282">
        <f>NFM_fec!Q72</f>
        <v>0</v>
      </c>
      <c r="R67" s="282">
        <f>NFM_fec!R72</f>
        <v>0</v>
      </c>
      <c r="S67" s="282">
        <f>NFM_fec!S72</f>
        <v>0</v>
      </c>
      <c r="T67" s="282">
        <f>NFM_fec!T72</f>
        <v>0</v>
      </c>
      <c r="U67" s="282">
        <f>NFM_fec!U72</f>
        <v>0</v>
      </c>
      <c r="V67" s="282">
        <f>NFM_fec!V72</f>
        <v>0</v>
      </c>
      <c r="W67" s="282">
        <f>NFM_fec!W72</f>
        <v>0</v>
      </c>
      <c r="X67" s="282">
        <f>NFM_fec!X72</f>
        <v>0</v>
      </c>
      <c r="Y67" s="282">
        <f>NFM_fec!Y72</f>
        <v>0</v>
      </c>
      <c r="DA67" s="94"/>
    </row>
    <row r="68" spans="1:105" ht="12" customHeight="1" x14ac:dyDescent="0.25">
      <c r="A68" s="52" t="s">
        <v>47</v>
      </c>
      <c r="B68" s="242">
        <f>NFM_fec!B115</f>
        <v>4.5538390812426419</v>
      </c>
      <c r="C68" s="242">
        <f>NFM_fec!C115</f>
        <v>4.7834406787910089</v>
      </c>
      <c r="D68" s="242">
        <f>NFM_fec!D115</f>
        <v>2.6205449414769082</v>
      </c>
      <c r="E68" s="242">
        <f>NFM_fec!E115</f>
        <v>3.3631748990320589</v>
      </c>
      <c r="F68" s="242">
        <f>NFM_fec!F115</f>
        <v>6.7865010372914281</v>
      </c>
      <c r="G68" s="242">
        <f>NFM_fec!G115</f>
        <v>4.4403804181225146</v>
      </c>
      <c r="H68" s="242">
        <f>NFM_fec!H115</f>
        <v>6.4934340621621196</v>
      </c>
      <c r="I68" s="242">
        <f>NFM_fec!I115</f>
        <v>5.8005015430518334</v>
      </c>
      <c r="J68" s="242">
        <f>NFM_fec!J115</f>
        <v>5.6312756344308337</v>
      </c>
      <c r="K68" s="242">
        <f>NFM_fec!K115</f>
        <v>5.7198207028101269</v>
      </c>
      <c r="L68" s="242">
        <f>NFM_fec!L115</f>
        <v>5.2344166611074456</v>
      </c>
      <c r="M68" s="242">
        <f>NFM_fec!M115</f>
        <v>4.3701421897233663</v>
      </c>
      <c r="N68" s="242">
        <f>NFM_fec!N115</f>
        <v>3.9355405816500588</v>
      </c>
      <c r="O68" s="242">
        <f>NFM_fec!O115</f>
        <v>4.5966034695588869</v>
      </c>
      <c r="P68" s="242">
        <f>NFM_fec!P115</f>
        <v>3.818572659144138</v>
      </c>
      <c r="Q68" s="242">
        <f>NFM_fec!Q115</f>
        <v>3.8100069932825131</v>
      </c>
      <c r="R68" s="242">
        <f>NFM_fec!R115</f>
        <v>4.095740487118519</v>
      </c>
      <c r="S68" s="242">
        <f>NFM_fec!S115</f>
        <v>4.2900307713989037</v>
      </c>
      <c r="T68" s="242">
        <f>NFM_fec!T115</f>
        <v>3.998324282977137</v>
      </c>
      <c r="U68" s="242">
        <f>NFM_fec!U115</f>
        <v>4.290467500969271</v>
      </c>
      <c r="V68" s="242">
        <f>NFM_fec!V115</f>
        <v>3.4194543671737838</v>
      </c>
      <c r="W68" s="242">
        <f>NFM_fec!W115</f>
        <v>3.725076648083359</v>
      </c>
      <c r="X68" s="242">
        <f>NFM_fec!X115</f>
        <v>4.1192998138485546</v>
      </c>
      <c r="Y68" s="242">
        <f>NFM_fec!Y115</f>
        <v>4.4153867162199276</v>
      </c>
      <c r="DA68" s="84"/>
    </row>
    <row r="69" spans="1:105" ht="12" customHeight="1" x14ac:dyDescent="0.25">
      <c r="A69" s="4"/>
      <c r="B69" s="243"/>
      <c r="C69" s="243"/>
      <c r="D69" s="243"/>
      <c r="E69" s="243"/>
      <c r="F69" s="243"/>
      <c r="G69" s="243"/>
      <c r="H69" s="243"/>
      <c r="I69" s="243"/>
      <c r="J69" s="243"/>
      <c r="K69" s="243"/>
      <c r="L69" s="243"/>
      <c r="M69" s="243"/>
      <c r="N69" s="243"/>
      <c r="O69" s="243"/>
      <c r="P69" s="243"/>
      <c r="Q69" s="243"/>
      <c r="R69" s="285"/>
      <c r="S69" s="285"/>
      <c r="T69" s="285"/>
      <c r="U69" s="285"/>
      <c r="V69" s="285"/>
      <c r="W69" s="285"/>
      <c r="X69" s="285"/>
      <c r="Y69" s="285"/>
    </row>
    <row r="70" spans="1:105" ht="12" customHeight="1" x14ac:dyDescent="0.25">
      <c r="A70" s="30" t="s">
        <v>84</v>
      </c>
      <c r="B70" s="203">
        <f t="shared" ref="B70:Y70" si="20">SUM(B71:B72)</f>
        <v>1335.2476561182427</v>
      </c>
      <c r="C70" s="203">
        <f t="shared" si="20"/>
        <v>1192.6714057187928</v>
      </c>
      <c r="D70" s="203">
        <f t="shared" si="20"/>
        <v>1190.2235864389399</v>
      </c>
      <c r="E70" s="203">
        <f t="shared" si="20"/>
        <v>1188.6032239190131</v>
      </c>
      <c r="F70" s="203">
        <f t="shared" si="20"/>
        <v>1255.7001686387048</v>
      </c>
      <c r="G70" s="203">
        <f t="shared" si="20"/>
        <v>1158.4348887625285</v>
      </c>
      <c r="H70" s="203">
        <f t="shared" si="20"/>
        <v>1533.2210870377203</v>
      </c>
      <c r="I70" s="203">
        <f t="shared" si="20"/>
        <v>1188.6490083624069</v>
      </c>
      <c r="J70" s="203">
        <f t="shared" si="20"/>
        <v>1195.5466011621738</v>
      </c>
      <c r="K70" s="203">
        <f t="shared" si="20"/>
        <v>913.11019380096218</v>
      </c>
      <c r="L70" s="203">
        <f t="shared" si="20"/>
        <v>1209.8867382018436</v>
      </c>
      <c r="M70" s="203">
        <f t="shared" si="20"/>
        <v>984.55428900215952</v>
      </c>
      <c r="N70" s="203">
        <f t="shared" si="20"/>
        <v>844.71017760167354</v>
      </c>
      <c r="O70" s="203">
        <f t="shared" si="20"/>
        <v>990.67334076065936</v>
      </c>
      <c r="P70" s="203">
        <f t="shared" si="20"/>
        <v>921.24750060061456</v>
      </c>
      <c r="Q70" s="203">
        <f t="shared" si="20"/>
        <v>909.63915480090554</v>
      </c>
      <c r="R70" s="203">
        <f t="shared" si="20"/>
        <v>923.44058028084044</v>
      </c>
      <c r="S70" s="203">
        <f t="shared" si="20"/>
        <v>976.70193984077889</v>
      </c>
      <c r="T70" s="203">
        <f t="shared" si="20"/>
        <v>996.40263528156527</v>
      </c>
      <c r="U70" s="203">
        <f t="shared" si="20"/>
        <v>1007.2376186419605</v>
      </c>
      <c r="V70" s="203">
        <f t="shared" si="20"/>
        <v>1072.5091242463975</v>
      </c>
      <c r="W70" s="203">
        <f t="shared" si="20"/>
        <v>1007.5258177791318</v>
      </c>
      <c r="X70" s="203">
        <f t="shared" si="20"/>
        <v>892.76203613987002</v>
      </c>
      <c r="Y70" s="203">
        <f t="shared" si="20"/>
        <v>841.75944941917828</v>
      </c>
      <c r="DA70" s="112"/>
    </row>
    <row r="71" spans="1:105" ht="12" customHeight="1" x14ac:dyDescent="0.25">
      <c r="A71" s="24" t="s">
        <v>145</v>
      </c>
      <c r="B71" s="213">
        <f>NFM_emi!B5+(NFM_emi!B34-NFM_emi!B70)+NFM_emi!B72+(NFM_emi!B115-NFM_emi!B158)</f>
        <v>1335.2476561182427</v>
      </c>
      <c r="C71" s="213">
        <f>NFM_emi!C5+(NFM_emi!C34-NFM_emi!C70)+NFM_emi!C72+(NFM_emi!C115-NFM_emi!C158)</f>
        <v>1192.6714057187928</v>
      </c>
      <c r="D71" s="213">
        <f>NFM_emi!D5+(NFM_emi!D34-NFM_emi!D70)+NFM_emi!D72+(NFM_emi!D115-NFM_emi!D158)</f>
        <v>1190.2235864389399</v>
      </c>
      <c r="E71" s="213">
        <f>NFM_emi!E5+(NFM_emi!E34-NFM_emi!E70)+NFM_emi!E72+(NFM_emi!E115-NFM_emi!E158)</f>
        <v>1188.6032239190131</v>
      </c>
      <c r="F71" s="213">
        <f>NFM_emi!F5+(NFM_emi!F34-NFM_emi!F70)+NFM_emi!F72+(NFM_emi!F115-NFM_emi!F158)</f>
        <v>1255.7001686387048</v>
      </c>
      <c r="G71" s="213">
        <f>NFM_emi!G5+(NFM_emi!G34-NFM_emi!G70)+NFM_emi!G72+(NFM_emi!G115-NFM_emi!G158)</f>
        <v>1158.4348887625285</v>
      </c>
      <c r="H71" s="213">
        <f>NFM_emi!H5+(NFM_emi!H34-NFM_emi!H70)+NFM_emi!H72+(NFM_emi!H115-NFM_emi!H158)</f>
        <v>1533.2210870377203</v>
      </c>
      <c r="I71" s="213">
        <f>NFM_emi!I5+(NFM_emi!I34-NFM_emi!I70)+NFM_emi!I72+(NFM_emi!I115-NFM_emi!I158)</f>
        <v>1188.6490083624069</v>
      </c>
      <c r="J71" s="213">
        <f>NFM_emi!J5+(NFM_emi!J34-NFM_emi!J70)+NFM_emi!J72+(NFM_emi!J115-NFM_emi!J158)</f>
        <v>1195.5466011621738</v>
      </c>
      <c r="K71" s="213">
        <f>NFM_emi!K5+(NFM_emi!K34-NFM_emi!K70)+NFM_emi!K72+(NFM_emi!K115-NFM_emi!K158)</f>
        <v>913.11019380096218</v>
      </c>
      <c r="L71" s="213">
        <f>NFM_emi!L5+(NFM_emi!L34-NFM_emi!L70)+NFM_emi!L72+(NFM_emi!L115-NFM_emi!L158)</f>
        <v>1209.8867382018436</v>
      </c>
      <c r="M71" s="213">
        <f>NFM_emi!M5+(NFM_emi!M34-NFM_emi!M70)+NFM_emi!M72+(NFM_emi!M115-NFM_emi!M158)</f>
        <v>984.55428900215952</v>
      </c>
      <c r="N71" s="213">
        <f>NFM_emi!N5+(NFM_emi!N34-NFM_emi!N70)+NFM_emi!N72+(NFM_emi!N115-NFM_emi!N158)</f>
        <v>844.71017760167354</v>
      </c>
      <c r="O71" s="213">
        <f>NFM_emi!O5+(NFM_emi!O34-NFM_emi!O70)+NFM_emi!O72+(NFM_emi!O115-NFM_emi!O158)</f>
        <v>990.67334076065936</v>
      </c>
      <c r="P71" s="213">
        <f>NFM_emi!P5+(NFM_emi!P34-NFM_emi!P70)+NFM_emi!P72+(NFM_emi!P115-NFM_emi!P158)</f>
        <v>921.24750060061456</v>
      </c>
      <c r="Q71" s="213">
        <f>NFM_emi!Q5+(NFM_emi!Q34-NFM_emi!Q70)+NFM_emi!Q72+(NFM_emi!Q115-NFM_emi!Q158)</f>
        <v>909.63915480090554</v>
      </c>
      <c r="R71" s="213">
        <f>NFM_emi!R5+(NFM_emi!R34-NFM_emi!R70)+NFM_emi!R72+(NFM_emi!R115-NFM_emi!R158)</f>
        <v>923.44058028084044</v>
      </c>
      <c r="S71" s="213">
        <f>NFM_emi!S5+(NFM_emi!S34-NFM_emi!S70)+NFM_emi!S72+(NFM_emi!S115-NFM_emi!S158)</f>
        <v>976.70193984077889</v>
      </c>
      <c r="T71" s="213">
        <f>NFM_emi!T5+(NFM_emi!T34-NFM_emi!T70)+NFM_emi!T72+(NFM_emi!T115-NFM_emi!T158)</f>
        <v>996.40263528156527</v>
      </c>
      <c r="U71" s="213">
        <f>NFM_emi!U5+(NFM_emi!U34-NFM_emi!U70)+NFM_emi!U72+(NFM_emi!U115-NFM_emi!U158)</f>
        <v>1007.2376186419605</v>
      </c>
      <c r="V71" s="213">
        <f>NFM_emi!V5+(NFM_emi!V34-NFM_emi!V70)+NFM_emi!V72+(NFM_emi!V115-NFM_emi!V158)</f>
        <v>1072.5091242463975</v>
      </c>
      <c r="W71" s="213">
        <f>NFM_emi!W5+(NFM_emi!W34-NFM_emi!W70)+NFM_emi!W72+(NFM_emi!W115-NFM_emi!W158)</f>
        <v>1007.5258177791318</v>
      </c>
      <c r="X71" s="213">
        <f>NFM_emi!X5+(NFM_emi!X34-NFM_emi!X70)+NFM_emi!X72+(NFM_emi!X115-NFM_emi!X158)</f>
        <v>892.76203613987002</v>
      </c>
      <c r="Y71" s="213">
        <f>NFM_emi!Y5+(NFM_emi!Y34-NFM_emi!Y70)+NFM_emi!Y72+(NFM_emi!Y115-NFM_emi!Y158)</f>
        <v>841.75944941917828</v>
      </c>
      <c r="DA71" s="85"/>
    </row>
    <row r="72" spans="1:105" ht="12" customHeight="1" x14ac:dyDescent="0.25">
      <c r="A72" s="14" t="s">
        <v>146</v>
      </c>
      <c r="B72" s="204">
        <f>NFM_emi!B70+NFM_emi!B158</f>
        <v>0</v>
      </c>
      <c r="C72" s="204">
        <f>NFM_emi!C70+NFM_emi!C158</f>
        <v>0</v>
      </c>
      <c r="D72" s="204">
        <f>NFM_emi!D70+NFM_emi!D158</f>
        <v>0</v>
      </c>
      <c r="E72" s="204">
        <f>NFM_emi!E70+NFM_emi!E158</f>
        <v>0</v>
      </c>
      <c r="F72" s="204">
        <f>NFM_emi!F70+NFM_emi!F158</f>
        <v>0</v>
      </c>
      <c r="G72" s="204">
        <f>NFM_emi!G70+NFM_emi!G158</f>
        <v>0</v>
      </c>
      <c r="H72" s="204">
        <f>NFM_emi!H70+NFM_emi!H158</f>
        <v>0</v>
      </c>
      <c r="I72" s="204">
        <f>NFM_emi!I70+NFM_emi!I158</f>
        <v>0</v>
      </c>
      <c r="J72" s="204">
        <f>NFM_emi!J70+NFM_emi!J158</f>
        <v>0</v>
      </c>
      <c r="K72" s="204">
        <f>NFM_emi!K70+NFM_emi!K158</f>
        <v>0</v>
      </c>
      <c r="L72" s="204">
        <f>NFM_emi!L70+NFM_emi!L158</f>
        <v>0</v>
      </c>
      <c r="M72" s="204">
        <f>NFM_emi!M70+NFM_emi!M158</f>
        <v>0</v>
      </c>
      <c r="N72" s="204">
        <f>NFM_emi!N70+NFM_emi!N158</f>
        <v>0</v>
      </c>
      <c r="O72" s="204">
        <f>NFM_emi!O70+NFM_emi!O158</f>
        <v>0</v>
      </c>
      <c r="P72" s="204">
        <f>NFM_emi!P70+NFM_emi!P158</f>
        <v>0</v>
      </c>
      <c r="Q72" s="204">
        <f>NFM_emi!Q70+NFM_emi!Q158</f>
        <v>0</v>
      </c>
      <c r="R72" s="204">
        <f>NFM_emi!R70+NFM_emi!R158</f>
        <v>0</v>
      </c>
      <c r="S72" s="204">
        <f>NFM_emi!S70+NFM_emi!S158</f>
        <v>0</v>
      </c>
      <c r="T72" s="204">
        <f>NFM_emi!T70+NFM_emi!T158</f>
        <v>0</v>
      </c>
      <c r="U72" s="204">
        <f>NFM_emi!U70+NFM_emi!U158</f>
        <v>0</v>
      </c>
      <c r="V72" s="204">
        <f>NFM_emi!V70+NFM_emi!V158</f>
        <v>0</v>
      </c>
      <c r="W72" s="204">
        <f>NFM_emi!W70+NFM_emi!W158</f>
        <v>0</v>
      </c>
      <c r="X72" s="204">
        <f>NFM_emi!X70+NFM_emi!X158</f>
        <v>0</v>
      </c>
      <c r="Y72" s="204">
        <f>NFM_emi!Y70+NFM_emi!Y158</f>
        <v>0</v>
      </c>
      <c r="DA72" s="71"/>
    </row>
    <row r="73" spans="1:105" ht="12" customHeight="1" x14ac:dyDescent="0.25">
      <c r="A73" s="31" t="s">
        <v>144</v>
      </c>
      <c r="B73" s="210">
        <f t="shared" ref="B73:Y73" si="21">SUM(B74:B75,B78)</f>
        <v>1335.2476561182427</v>
      </c>
      <c r="C73" s="210">
        <f t="shared" si="21"/>
        <v>1192.6714057187928</v>
      </c>
      <c r="D73" s="210">
        <f t="shared" si="21"/>
        <v>1190.2235864389399</v>
      </c>
      <c r="E73" s="210">
        <f t="shared" si="21"/>
        <v>1188.6032239190131</v>
      </c>
      <c r="F73" s="210">
        <f t="shared" si="21"/>
        <v>1255.7001686387048</v>
      </c>
      <c r="G73" s="210">
        <f t="shared" si="21"/>
        <v>1158.4348887625285</v>
      </c>
      <c r="H73" s="210">
        <f t="shared" si="21"/>
        <v>1533.2210870377203</v>
      </c>
      <c r="I73" s="210">
        <f t="shared" si="21"/>
        <v>1188.6490083624069</v>
      </c>
      <c r="J73" s="210">
        <f t="shared" si="21"/>
        <v>1195.5466011621738</v>
      </c>
      <c r="K73" s="210">
        <f t="shared" si="21"/>
        <v>913.11019380096218</v>
      </c>
      <c r="L73" s="210">
        <f t="shared" si="21"/>
        <v>1209.8867382018436</v>
      </c>
      <c r="M73" s="210">
        <f t="shared" si="21"/>
        <v>984.55428900215952</v>
      </c>
      <c r="N73" s="210">
        <f t="shared" si="21"/>
        <v>844.71017760167354</v>
      </c>
      <c r="O73" s="210">
        <f t="shared" si="21"/>
        <v>990.67334076065936</v>
      </c>
      <c r="P73" s="210">
        <f t="shared" si="21"/>
        <v>921.24750060061456</v>
      </c>
      <c r="Q73" s="210">
        <f t="shared" si="21"/>
        <v>909.63915480090554</v>
      </c>
      <c r="R73" s="210">
        <f t="shared" si="21"/>
        <v>923.44058028084044</v>
      </c>
      <c r="S73" s="210">
        <f t="shared" si="21"/>
        <v>976.70193984077889</v>
      </c>
      <c r="T73" s="210">
        <f t="shared" si="21"/>
        <v>996.40263528156527</v>
      </c>
      <c r="U73" s="210">
        <f t="shared" si="21"/>
        <v>1007.2376186419605</v>
      </c>
      <c r="V73" s="210">
        <f t="shared" si="21"/>
        <v>1072.5091242463975</v>
      </c>
      <c r="W73" s="210">
        <f t="shared" si="21"/>
        <v>1007.5258177791318</v>
      </c>
      <c r="X73" s="210">
        <f t="shared" si="21"/>
        <v>892.76203613987002</v>
      </c>
      <c r="Y73" s="210">
        <f t="shared" si="21"/>
        <v>841.75944941917828</v>
      </c>
      <c r="DA73" s="109"/>
    </row>
    <row r="74" spans="1:105" ht="12" customHeight="1" x14ac:dyDescent="0.25">
      <c r="A74" s="51" t="s">
        <v>45</v>
      </c>
      <c r="B74" s="241">
        <f>NFM_emi!B$5</f>
        <v>1323.7948953098089</v>
      </c>
      <c r="C74" s="241">
        <f>NFM_emi!C$5</f>
        <v>1180.4756102622409</v>
      </c>
      <c r="D74" s="241">
        <f>NFM_emi!D$5</f>
        <v>1183.6761047113071</v>
      </c>
      <c r="E74" s="241">
        <f>NFM_emi!E$5</f>
        <v>1180.229611656014</v>
      </c>
      <c r="F74" s="241">
        <f>NFM_emi!F$5</f>
        <v>1238.3806459075799</v>
      </c>
      <c r="G74" s="241">
        <f>NFM_emi!G$5</f>
        <v>1147.434943083676</v>
      </c>
      <c r="H74" s="241">
        <f>NFM_emi!H$5</f>
        <v>1514.90561475135</v>
      </c>
      <c r="I74" s="241">
        <f>NFM_emi!I$5</f>
        <v>1175.055009668861</v>
      </c>
      <c r="J74" s="241">
        <f>NFM_emi!J$5</f>
        <v>1182.5361501066211</v>
      </c>
      <c r="K74" s="241">
        <f>NFM_emi!K$5</f>
        <v>900.49818975422761</v>
      </c>
      <c r="L74" s="241">
        <f>NFM_emi!L$5</f>
        <v>1197.835860863757</v>
      </c>
      <c r="M74" s="241">
        <f>NFM_emi!M$5</f>
        <v>975.3792011852006</v>
      </c>
      <c r="N74" s="241">
        <f>NFM_emi!N$5</f>
        <v>836.83073734395055</v>
      </c>
      <c r="O74" s="241">
        <f>NFM_emi!O$5</f>
        <v>981.34048227989388</v>
      </c>
      <c r="P74" s="241">
        <f>NFM_emi!P$5</f>
        <v>913.80771341362799</v>
      </c>
      <c r="Q74" s="241">
        <f>NFM_emi!Q$5</f>
        <v>902.31067528471158</v>
      </c>
      <c r="R74" s="241">
        <f>NFM_emi!R$5</f>
        <v>915.62074598164213</v>
      </c>
      <c r="S74" s="241">
        <f>NFM_emi!S$5</f>
        <v>968.56329760567189</v>
      </c>
      <c r="T74" s="241">
        <f>NFM_emi!T$5</f>
        <v>989.28881292491428</v>
      </c>
      <c r="U74" s="241">
        <f>NFM_emi!U$5</f>
        <v>999.40068685579911</v>
      </c>
      <c r="V74" s="241">
        <f>NFM_emi!V$5</f>
        <v>1066.395791626242</v>
      </c>
      <c r="W74" s="241">
        <f>NFM_emi!W$5</f>
        <v>1000.723990856783</v>
      </c>
      <c r="X74" s="241">
        <f>NFM_emi!X$5</f>
        <v>885.4390191362354</v>
      </c>
      <c r="Y74" s="241">
        <f>NFM_emi!Y$5</f>
        <v>834.0862911432672</v>
      </c>
      <c r="DA74" s="83"/>
    </row>
    <row r="75" spans="1:105" ht="12" customHeight="1" x14ac:dyDescent="0.25">
      <c r="A75" s="99" t="s">
        <v>58</v>
      </c>
      <c r="B75" s="282">
        <f t="shared" ref="B75:Y75" si="22">SUM(B76:B77)</f>
        <v>0</v>
      </c>
      <c r="C75" s="282">
        <f t="shared" si="22"/>
        <v>0</v>
      </c>
      <c r="D75" s="282">
        <f t="shared" si="22"/>
        <v>0</v>
      </c>
      <c r="E75" s="282">
        <f t="shared" si="22"/>
        <v>0</v>
      </c>
      <c r="F75" s="282">
        <f t="shared" si="22"/>
        <v>0</v>
      </c>
      <c r="G75" s="282">
        <f t="shared" si="22"/>
        <v>0</v>
      </c>
      <c r="H75" s="282">
        <f t="shared" si="22"/>
        <v>0</v>
      </c>
      <c r="I75" s="282">
        <f t="shared" si="22"/>
        <v>0</v>
      </c>
      <c r="J75" s="282">
        <f t="shared" si="22"/>
        <v>0</v>
      </c>
      <c r="K75" s="282">
        <f t="shared" si="22"/>
        <v>0</v>
      </c>
      <c r="L75" s="282">
        <f t="shared" si="22"/>
        <v>0</v>
      </c>
      <c r="M75" s="282">
        <f t="shared" si="22"/>
        <v>0</v>
      </c>
      <c r="N75" s="282">
        <f t="shared" si="22"/>
        <v>0</v>
      </c>
      <c r="O75" s="282">
        <f t="shared" si="22"/>
        <v>0</v>
      </c>
      <c r="P75" s="282">
        <f t="shared" si="22"/>
        <v>0</v>
      </c>
      <c r="Q75" s="282">
        <f t="shared" si="22"/>
        <v>0</v>
      </c>
      <c r="R75" s="282">
        <f t="shared" si="22"/>
        <v>0</v>
      </c>
      <c r="S75" s="282">
        <f t="shared" si="22"/>
        <v>0</v>
      </c>
      <c r="T75" s="282">
        <f t="shared" si="22"/>
        <v>0</v>
      </c>
      <c r="U75" s="282">
        <f t="shared" si="22"/>
        <v>0</v>
      </c>
      <c r="V75" s="282">
        <f t="shared" si="22"/>
        <v>0</v>
      </c>
      <c r="W75" s="282">
        <f t="shared" si="22"/>
        <v>0</v>
      </c>
      <c r="X75" s="282">
        <f t="shared" si="22"/>
        <v>0</v>
      </c>
      <c r="Y75" s="282">
        <f t="shared" si="22"/>
        <v>0</v>
      </c>
      <c r="DA75" s="94"/>
    </row>
    <row r="76" spans="1:105" ht="12" customHeight="1" x14ac:dyDescent="0.25">
      <c r="A76" s="44" t="s">
        <v>46</v>
      </c>
      <c r="B76" s="282">
        <f>NFM_emi!B$34</f>
        <v>0</v>
      </c>
      <c r="C76" s="282">
        <f>NFM_emi!C$34</f>
        <v>0</v>
      </c>
      <c r="D76" s="282">
        <f>NFM_emi!D$34</f>
        <v>0</v>
      </c>
      <c r="E76" s="282">
        <f>NFM_emi!E$34</f>
        <v>0</v>
      </c>
      <c r="F76" s="282">
        <f>NFM_emi!F$34</f>
        <v>0</v>
      </c>
      <c r="G76" s="282">
        <f>NFM_emi!G$34</f>
        <v>0</v>
      </c>
      <c r="H76" s="282">
        <f>NFM_emi!H$34</f>
        <v>0</v>
      </c>
      <c r="I76" s="282">
        <f>NFM_emi!I$34</f>
        <v>0</v>
      </c>
      <c r="J76" s="282">
        <f>NFM_emi!J$34</f>
        <v>0</v>
      </c>
      <c r="K76" s="282">
        <f>NFM_emi!K$34</f>
        <v>0</v>
      </c>
      <c r="L76" s="282">
        <f>NFM_emi!L$34</f>
        <v>0</v>
      </c>
      <c r="M76" s="282">
        <f>NFM_emi!M$34</f>
        <v>0</v>
      </c>
      <c r="N76" s="282">
        <f>NFM_emi!N$34</f>
        <v>0</v>
      </c>
      <c r="O76" s="282">
        <f>NFM_emi!O$34</f>
        <v>0</v>
      </c>
      <c r="P76" s="282">
        <f>NFM_emi!P$34</f>
        <v>0</v>
      </c>
      <c r="Q76" s="282">
        <f>NFM_emi!Q$34</f>
        <v>0</v>
      </c>
      <c r="R76" s="282">
        <f>NFM_emi!R$34</f>
        <v>0</v>
      </c>
      <c r="S76" s="282">
        <f>NFM_emi!S$34</f>
        <v>0</v>
      </c>
      <c r="T76" s="282">
        <f>NFM_emi!T$34</f>
        <v>0</v>
      </c>
      <c r="U76" s="282">
        <f>NFM_emi!U$34</f>
        <v>0</v>
      </c>
      <c r="V76" s="282">
        <f>NFM_emi!V$34</f>
        <v>0</v>
      </c>
      <c r="W76" s="282">
        <f>NFM_emi!W$34</f>
        <v>0</v>
      </c>
      <c r="X76" s="282">
        <f>NFM_emi!X$34</f>
        <v>0</v>
      </c>
      <c r="Y76" s="282">
        <f>NFM_emi!Y$34</f>
        <v>0</v>
      </c>
      <c r="DA76" s="94"/>
    </row>
    <row r="77" spans="1:105" ht="12" customHeight="1" x14ac:dyDescent="0.25">
      <c r="A77" s="44" t="s">
        <v>80</v>
      </c>
      <c r="B77" s="282">
        <f>NFM_emi!B$72</f>
        <v>0</v>
      </c>
      <c r="C77" s="282">
        <f>NFM_emi!C$72</f>
        <v>0</v>
      </c>
      <c r="D77" s="282">
        <f>NFM_emi!D$72</f>
        <v>0</v>
      </c>
      <c r="E77" s="282">
        <f>NFM_emi!E$72</f>
        <v>0</v>
      </c>
      <c r="F77" s="282">
        <f>NFM_emi!F$72</f>
        <v>0</v>
      </c>
      <c r="G77" s="282">
        <f>NFM_emi!G$72</f>
        <v>0</v>
      </c>
      <c r="H77" s="282">
        <f>NFM_emi!H$72</f>
        <v>0</v>
      </c>
      <c r="I77" s="282">
        <f>NFM_emi!I$72</f>
        <v>0</v>
      </c>
      <c r="J77" s="282">
        <f>NFM_emi!J$72</f>
        <v>0</v>
      </c>
      <c r="K77" s="282">
        <f>NFM_emi!K$72</f>
        <v>0</v>
      </c>
      <c r="L77" s="282">
        <f>NFM_emi!L$72</f>
        <v>0</v>
      </c>
      <c r="M77" s="282">
        <f>NFM_emi!M$72</f>
        <v>0</v>
      </c>
      <c r="N77" s="282">
        <f>NFM_emi!N$72</f>
        <v>0</v>
      </c>
      <c r="O77" s="282">
        <f>NFM_emi!O$72</f>
        <v>0</v>
      </c>
      <c r="P77" s="282">
        <f>NFM_emi!P$72</f>
        <v>0</v>
      </c>
      <c r="Q77" s="282">
        <f>NFM_emi!Q$72</f>
        <v>0</v>
      </c>
      <c r="R77" s="282">
        <f>NFM_emi!R$72</f>
        <v>0</v>
      </c>
      <c r="S77" s="282">
        <f>NFM_emi!S$72</f>
        <v>0</v>
      </c>
      <c r="T77" s="282">
        <f>NFM_emi!T$72</f>
        <v>0</v>
      </c>
      <c r="U77" s="282">
        <f>NFM_emi!U$72</f>
        <v>0</v>
      </c>
      <c r="V77" s="282">
        <f>NFM_emi!V$72</f>
        <v>0</v>
      </c>
      <c r="W77" s="282">
        <f>NFM_emi!W$72</f>
        <v>0</v>
      </c>
      <c r="X77" s="282">
        <f>NFM_emi!X$72</f>
        <v>0</v>
      </c>
      <c r="Y77" s="282">
        <f>NFM_emi!Y$72</f>
        <v>0</v>
      </c>
      <c r="DA77" s="94"/>
    </row>
    <row r="78" spans="1:105" ht="12" customHeight="1" x14ac:dyDescent="0.25">
      <c r="A78" s="52" t="s">
        <v>47</v>
      </c>
      <c r="B78" s="242">
        <f>NFM_emi!B$115</f>
        <v>11.452760808433871</v>
      </c>
      <c r="C78" s="242">
        <f>NFM_emi!C$115</f>
        <v>12.195795456551895</v>
      </c>
      <c r="D78" s="242">
        <f>NFM_emi!D$115</f>
        <v>6.5474817276329809</v>
      </c>
      <c r="E78" s="242">
        <f>NFM_emi!E$115</f>
        <v>8.373612262999071</v>
      </c>
      <c r="F78" s="242">
        <f>NFM_emi!F$115</f>
        <v>17.319522731124778</v>
      </c>
      <c r="G78" s="242">
        <f>NFM_emi!G$115</f>
        <v>10.999945678852615</v>
      </c>
      <c r="H78" s="242">
        <f>NFM_emi!H$115</f>
        <v>18.315472286370355</v>
      </c>
      <c r="I78" s="242">
        <f>NFM_emi!I$115</f>
        <v>13.593998693545828</v>
      </c>
      <c r="J78" s="242">
        <f>NFM_emi!J$115</f>
        <v>13.010451055552636</v>
      </c>
      <c r="K78" s="242">
        <f>NFM_emi!K$115</f>
        <v>12.612004046734555</v>
      </c>
      <c r="L78" s="242">
        <f>NFM_emi!L$115</f>
        <v>12.05087733808657</v>
      </c>
      <c r="M78" s="242">
        <f>NFM_emi!M$115</f>
        <v>9.1750878169588876</v>
      </c>
      <c r="N78" s="242">
        <f>NFM_emi!N$115</f>
        <v>7.879440257722977</v>
      </c>
      <c r="O78" s="242">
        <f>NFM_emi!O$115</f>
        <v>9.3328584807654931</v>
      </c>
      <c r="P78" s="242">
        <f>NFM_emi!P$115</f>
        <v>7.4397871869866012</v>
      </c>
      <c r="Q78" s="242">
        <f>NFM_emi!Q$115</f>
        <v>7.3284795161939984</v>
      </c>
      <c r="R78" s="242">
        <f>NFM_emi!R$115</f>
        <v>7.8198342991982832</v>
      </c>
      <c r="S78" s="242">
        <f>NFM_emi!S$115</f>
        <v>8.1386422351069552</v>
      </c>
      <c r="T78" s="242">
        <f>NFM_emi!T$115</f>
        <v>7.1138223566509717</v>
      </c>
      <c r="U78" s="242">
        <f>NFM_emi!U$115</f>
        <v>7.8369317861613874</v>
      </c>
      <c r="V78" s="242">
        <f>NFM_emi!V$115</f>
        <v>6.1133326201553615</v>
      </c>
      <c r="W78" s="242">
        <f>NFM_emi!W$115</f>
        <v>6.8018269223487744</v>
      </c>
      <c r="X78" s="242">
        <f>NFM_emi!X$115</f>
        <v>7.3230170036346394</v>
      </c>
      <c r="Y78" s="242">
        <f>NFM_emi!Y$115</f>
        <v>7.6731582759111125</v>
      </c>
      <c r="DA78" s="84"/>
    </row>
    <row r="79" spans="1:105" ht="12" customHeight="1" x14ac:dyDescent="0.25">
      <c r="A79" s="3"/>
      <c r="B79" s="248"/>
      <c r="C79" s="248"/>
      <c r="D79" s="248"/>
      <c r="E79" s="248"/>
      <c r="F79" s="248"/>
      <c r="G79" s="248"/>
      <c r="H79" s="248"/>
      <c r="I79" s="248"/>
      <c r="J79" s="248"/>
      <c r="K79" s="248"/>
      <c r="L79" s="248"/>
      <c r="M79" s="248"/>
      <c r="N79" s="248"/>
      <c r="O79" s="248"/>
      <c r="P79" s="248"/>
      <c r="Q79" s="248"/>
      <c r="R79" s="248"/>
      <c r="S79" s="248"/>
      <c r="T79" s="248"/>
      <c r="U79" s="248"/>
      <c r="V79" s="248"/>
      <c r="W79" s="248"/>
      <c r="X79" s="248"/>
      <c r="Y79" s="248"/>
      <c r="DA79" s="87"/>
    </row>
    <row r="80" spans="1:105" ht="12" customHeight="1" x14ac:dyDescent="0.25">
      <c r="A80" s="110" t="s">
        <v>147</v>
      </c>
      <c r="B80" s="286"/>
      <c r="C80" s="286"/>
      <c r="D80" s="286"/>
      <c r="E80" s="286"/>
      <c r="F80" s="286"/>
      <c r="G80" s="286"/>
      <c r="H80" s="286"/>
      <c r="I80" s="286"/>
      <c r="J80" s="286"/>
      <c r="K80" s="286"/>
      <c r="L80" s="286"/>
      <c r="M80" s="286"/>
      <c r="N80" s="286"/>
      <c r="O80" s="286"/>
      <c r="P80" s="286"/>
      <c r="Q80" s="286"/>
      <c r="R80" s="286"/>
      <c r="S80" s="286"/>
      <c r="T80" s="286"/>
      <c r="U80" s="286"/>
      <c r="V80" s="286"/>
      <c r="W80" s="286"/>
      <c r="X80" s="286"/>
      <c r="Y80" s="286"/>
      <c r="DA80" s="118"/>
    </row>
    <row r="81" spans="1:105" ht="12" customHeight="1" x14ac:dyDescent="0.25">
      <c r="A81" s="50" t="s">
        <v>45</v>
      </c>
      <c r="B81" s="287">
        <f t="shared" ref="B81:Y81" si="23">IF(B$4=0,"",B$4/B$11*1000)</f>
        <v>233.35428317566894</v>
      </c>
      <c r="C81" s="287">
        <f t="shared" si="23"/>
        <v>280.46830364090192</v>
      </c>
      <c r="D81" s="287">
        <f t="shared" si="23"/>
        <v>230.96879085323735</v>
      </c>
      <c r="E81" s="287">
        <f t="shared" si="23"/>
        <v>248.25613450669343</v>
      </c>
      <c r="F81" s="287">
        <f t="shared" si="23"/>
        <v>299.20668055547992</v>
      </c>
      <c r="G81" s="287">
        <f t="shared" si="23"/>
        <v>163.70578149519278</v>
      </c>
      <c r="H81" s="287">
        <f t="shared" si="23"/>
        <v>231.9308645859102</v>
      </c>
      <c r="I81" s="287">
        <f t="shared" si="23"/>
        <v>177.36789890556832</v>
      </c>
      <c r="J81" s="287">
        <f t="shared" si="23"/>
        <v>152.04793279383912</v>
      </c>
      <c r="K81" s="287">
        <f t="shared" si="23"/>
        <v>95.750655829453095</v>
      </c>
      <c r="L81" s="287">
        <f t="shared" si="23"/>
        <v>120.56432124836893</v>
      </c>
      <c r="M81" s="287">
        <f t="shared" si="23"/>
        <v>92.445846056617015</v>
      </c>
      <c r="N81" s="287">
        <f t="shared" si="23"/>
        <v>83.201751858132653</v>
      </c>
      <c r="O81" s="287">
        <f t="shared" si="23"/>
        <v>74.935400516795866</v>
      </c>
      <c r="P81" s="287">
        <f t="shared" si="23"/>
        <v>87.134802665299844</v>
      </c>
      <c r="Q81" s="287">
        <f t="shared" si="23"/>
        <v>110.50533272439198</v>
      </c>
      <c r="R81" s="287">
        <f t="shared" si="23"/>
        <v>85.147927749494556</v>
      </c>
      <c r="S81" s="287">
        <f t="shared" si="23"/>
        <v>124.80059178343294</v>
      </c>
      <c r="T81" s="287">
        <f t="shared" si="23"/>
        <v>128.06830309498397</v>
      </c>
      <c r="U81" s="287">
        <f t="shared" si="23"/>
        <v>158.47860538827257</v>
      </c>
      <c r="V81" s="287">
        <f t="shared" si="23"/>
        <v>127.45618693574085</v>
      </c>
      <c r="W81" s="287">
        <f t="shared" si="23"/>
        <v>53.248136315228962</v>
      </c>
      <c r="X81" s="287">
        <f t="shared" si="23"/>
        <v>33.935513433532094</v>
      </c>
      <c r="Y81" s="287">
        <f t="shared" si="23"/>
        <v>79.6909151632251</v>
      </c>
      <c r="DA81" s="83"/>
    </row>
    <row r="82" spans="1:105" ht="12" customHeight="1" x14ac:dyDescent="0.25">
      <c r="A82" s="107" t="s">
        <v>58</v>
      </c>
      <c r="B82" s="288" t="str">
        <f t="shared" ref="B82:Y82" si="24">IF(B$5=0,"",B$5/B$12*1000)</f>
        <v/>
      </c>
      <c r="C82" s="288" t="str">
        <f t="shared" si="24"/>
        <v/>
      </c>
      <c r="D82" s="288" t="str">
        <f t="shared" si="24"/>
        <v/>
      </c>
      <c r="E82" s="288" t="str">
        <f t="shared" si="24"/>
        <v/>
      </c>
      <c r="F82" s="288" t="str">
        <f t="shared" si="24"/>
        <v/>
      </c>
      <c r="G82" s="288" t="str">
        <f t="shared" si="24"/>
        <v/>
      </c>
      <c r="H82" s="288" t="str">
        <f t="shared" si="24"/>
        <v/>
      </c>
      <c r="I82" s="288" t="str">
        <f t="shared" si="24"/>
        <v/>
      </c>
      <c r="J82" s="288" t="str">
        <f t="shared" si="24"/>
        <v/>
      </c>
      <c r="K82" s="288" t="str">
        <f t="shared" si="24"/>
        <v/>
      </c>
      <c r="L82" s="288" t="str">
        <f t="shared" si="24"/>
        <v/>
      </c>
      <c r="M82" s="288" t="str">
        <f t="shared" si="24"/>
        <v/>
      </c>
      <c r="N82" s="288" t="str">
        <f t="shared" si="24"/>
        <v/>
      </c>
      <c r="O82" s="288" t="str">
        <f t="shared" si="24"/>
        <v/>
      </c>
      <c r="P82" s="288" t="str">
        <f t="shared" si="24"/>
        <v/>
      </c>
      <c r="Q82" s="288" t="str">
        <f t="shared" si="24"/>
        <v/>
      </c>
      <c r="R82" s="288" t="str">
        <f t="shared" si="24"/>
        <v/>
      </c>
      <c r="S82" s="288" t="str">
        <f t="shared" si="24"/>
        <v/>
      </c>
      <c r="T82" s="288" t="str">
        <f t="shared" si="24"/>
        <v/>
      </c>
      <c r="U82" s="288" t="str">
        <f t="shared" si="24"/>
        <v/>
      </c>
      <c r="V82" s="288" t="str">
        <f t="shared" si="24"/>
        <v/>
      </c>
      <c r="W82" s="288" t="str">
        <f t="shared" si="24"/>
        <v/>
      </c>
      <c r="X82" s="288" t="str">
        <f t="shared" si="24"/>
        <v/>
      </c>
      <c r="Y82" s="288" t="str">
        <f t="shared" si="24"/>
        <v/>
      </c>
      <c r="DA82" s="94"/>
    </row>
    <row r="83" spans="1:105" ht="12" customHeight="1" x14ac:dyDescent="0.25">
      <c r="A83" s="49" t="s">
        <v>47</v>
      </c>
      <c r="B83" s="289">
        <f t="shared" ref="B83:Y83" si="25">IF(B$8=0,"",B$8/B$15*1000)</f>
        <v>3592.9490901541167</v>
      </c>
      <c r="C83" s="289">
        <f t="shared" si="25"/>
        <v>3653.9988597099032</v>
      </c>
      <c r="D83" s="289">
        <f t="shared" si="25"/>
        <v>3646.3909678242317</v>
      </c>
      <c r="E83" s="289">
        <f t="shared" si="25"/>
        <v>3048.3543601984911</v>
      </c>
      <c r="F83" s="289">
        <f t="shared" si="25"/>
        <v>1687.0314776847827</v>
      </c>
      <c r="G83" s="289">
        <f t="shared" si="25"/>
        <v>1480.2048163236266</v>
      </c>
      <c r="H83" s="289">
        <f t="shared" si="25"/>
        <v>1923.388417683133</v>
      </c>
      <c r="I83" s="289">
        <f t="shared" si="25"/>
        <v>1427.9188152181152</v>
      </c>
      <c r="J83" s="289">
        <f t="shared" si="25"/>
        <v>1283.1430978554686</v>
      </c>
      <c r="K83" s="289">
        <f t="shared" si="25"/>
        <v>3608.8242719503705</v>
      </c>
      <c r="L83" s="289">
        <f t="shared" si="25"/>
        <v>2096.5776108109849</v>
      </c>
      <c r="M83" s="289">
        <f t="shared" si="25"/>
        <v>2502.4537164266453</v>
      </c>
      <c r="N83" s="289">
        <f t="shared" si="25"/>
        <v>2276.082074143761</v>
      </c>
      <c r="O83" s="289">
        <f t="shared" si="25"/>
        <v>5214.8589309763356</v>
      </c>
      <c r="P83" s="289">
        <f t="shared" si="25"/>
        <v>7544.035802506326</v>
      </c>
      <c r="Q83" s="289">
        <f t="shared" si="25"/>
        <v>5639.2606516006235</v>
      </c>
      <c r="R83" s="289">
        <f t="shared" si="25"/>
        <v>6193.7231029357727</v>
      </c>
      <c r="S83" s="289">
        <f t="shared" si="25"/>
        <v>5891.1394669721258</v>
      </c>
      <c r="T83" s="289">
        <f t="shared" si="25"/>
        <v>6777.6801199838528</v>
      </c>
      <c r="U83" s="289">
        <f t="shared" si="25"/>
        <v>6973.951473200178</v>
      </c>
      <c r="V83" s="289">
        <f t="shared" si="25"/>
        <v>7160.0546262340004</v>
      </c>
      <c r="W83" s="289">
        <f t="shared" si="25"/>
        <v>7052.1606507371625</v>
      </c>
      <c r="X83" s="289">
        <f t="shared" si="25"/>
        <v>6676.6365487676203</v>
      </c>
      <c r="Y83" s="289">
        <f t="shared" si="25"/>
        <v>6942.2164157605794</v>
      </c>
      <c r="DA83" s="84"/>
    </row>
    <row r="84" spans="1:105" ht="12" customHeight="1" x14ac:dyDescent="0.25">
      <c r="A84" s="115" t="s">
        <v>148</v>
      </c>
      <c r="B84" s="290"/>
      <c r="C84" s="290"/>
      <c r="D84" s="290"/>
      <c r="E84" s="290"/>
      <c r="F84" s="290"/>
      <c r="G84" s="290"/>
      <c r="H84" s="290"/>
      <c r="I84" s="290"/>
      <c r="J84" s="290"/>
      <c r="K84" s="290"/>
      <c r="L84" s="290"/>
      <c r="M84" s="290"/>
      <c r="N84" s="290"/>
      <c r="O84" s="290"/>
      <c r="P84" s="290"/>
      <c r="Q84" s="290"/>
      <c r="R84" s="290"/>
      <c r="S84" s="290"/>
      <c r="T84" s="290"/>
      <c r="U84" s="290"/>
      <c r="V84" s="290"/>
      <c r="W84" s="290"/>
      <c r="X84" s="290"/>
      <c r="Y84" s="290"/>
      <c r="DA84" s="119"/>
    </row>
    <row r="85" spans="1:105" ht="12" customHeight="1" x14ac:dyDescent="0.25">
      <c r="A85" s="50" t="s">
        <v>45</v>
      </c>
      <c r="B85" s="252">
        <f t="shared" ref="B85:Y85" si="26">IF(B$64=0,"",B$64/B$11)</f>
        <v>0.37948659010355018</v>
      </c>
      <c r="C85" s="252">
        <f t="shared" si="26"/>
        <v>0.36795697529161731</v>
      </c>
      <c r="D85" s="252">
        <f t="shared" si="26"/>
        <v>0.37436356306813295</v>
      </c>
      <c r="E85" s="252">
        <f t="shared" si="26"/>
        <v>0.37368609989246132</v>
      </c>
      <c r="F85" s="252">
        <f t="shared" si="26"/>
        <v>0.3867302425495428</v>
      </c>
      <c r="G85" s="252">
        <f t="shared" si="26"/>
        <v>0.22020040965592977</v>
      </c>
      <c r="H85" s="252">
        <f t="shared" si="26"/>
        <v>0.28895242640449537</v>
      </c>
      <c r="I85" s="252">
        <f t="shared" si="26"/>
        <v>0.25238155987533478</v>
      </c>
      <c r="J85" s="252">
        <f t="shared" si="26"/>
        <v>0.24535871306971882</v>
      </c>
      <c r="K85" s="252">
        <f t="shared" si="26"/>
        <v>0.29512502185708045</v>
      </c>
      <c r="L85" s="252">
        <f t="shared" si="26"/>
        <v>0.25388969506780323</v>
      </c>
      <c r="M85" s="252">
        <f t="shared" si="26"/>
        <v>0.21140101433775257</v>
      </c>
      <c r="N85" s="252">
        <f t="shared" si="26"/>
        <v>0.19037762040893141</v>
      </c>
      <c r="O85" s="252">
        <f t="shared" si="26"/>
        <v>0.22268202841928583</v>
      </c>
      <c r="P85" s="252">
        <f t="shared" si="26"/>
        <v>0.2151051139845454</v>
      </c>
      <c r="Q85" s="252">
        <f t="shared" si="26"/>
        <v>0.2146225989989772</v>
      </c>
      <c r="R85" s="252">
        <f t="shared" si="26"/>
        <v>0.22078851952027073</v>
      </c>
      <c r="S85" s="252">
        <f t="shared" si="26"/>
        <v>0.2378695877194672</v>
      </c>
      <c r="T85" s="252">
        <f t="shared" si="26"/>
        <v>0.25864454111101615</v>
      </c>
      <c r="U85" s="252">
        <f t="shared" si="26"/>
        <v>0.25540745730474307</v>
      </c>
      <c r="V85" s="252">
        <f t="shared" si="26"/>
        <v>0.27649808490182859</v>
      </c>
      <c r="W85" s="252">
        <f t="shared" si="26"/>
        <v>0.25818067914874354</v>
      </c>
      <c r="X85" s="252">
        <f t="shared" si="26"/>
        <v>0.26647023468997494</v>
      </c>
      <c r="Y85" s="252">
        <f t="shared" si="26"/>
        <v>0.29952577990736068</v>
      </c>
      <c r="DA85" s="83"/>
    </row>
    <row r="86" spans="1:105" ht="12" customHeight="1" x14ac:dyDescent="0.25">
      <c r="A86" s="107" t="s">
        <v>58</v>
      </c>
      <c r="B86" s="291" t="str">
        <f t="shared" ref="B86:Y86" si="27">IF(B$65=0,"",B$65/B$12)</f>
        <v/>
      </c>
      <c r="C86" s="291" t="str">
        <f t="shared" si="27"/>
        <v/>
      </c>
      <c r="D86" s="291" t="str">
        <f t="shared" si="27"/>
        <v/>
      </c>
      <c r="E86" s="291" t="str">
        <f t="shared" si="27"/>
        <v/>
      </c>
      <c r="F86" s="291" t="str">
        <f t="shared" si="27"/>
        <v/>
      </c>
      <c r="G86" s="291" t="str">
        <f t="shared" si="27"/>
        <v/>
      </c>
      <c r="H86" s="291" t="str">
        <f t="shared" si="27"/>
        <v/>
      </c>
      <c r="I86" s="291" t="str">
        <f t="shared" si="27"/>
        <v/>
      </c>
      <c r="J86" s="291" t="str">
        <f t="shared" si="27"/>
        <v/>
      </c>
      <c r="K86" s="291" t="str">
        <f t="shared" si="27"/>
        <v/>
      </c>
      <c r="L86" s="291" t="str">
        <f t="shared" si="27"/>
        <v/>
      </c>
      <c r="M86" s="291" t="str">
        <f t="shared" si="27"/>
        <v/>
      </c>
      <c r="N86" s="291" t="str">
        <f t="shared" si="27"/>
        <v/>
      </c>
      <c r="O86" s="291" t="str">
        <f t="shared" si="27"/>
        <v/>
      </c>
      <c r="P86" s="291" t="str">
        <f t="shared" si="27"/>
        <v/>
      </c>
      <c r="Q86" s="291" t="str">
        <f t="shared" si="27"/>
        <v/>
      </c>
      <c r="R86" s="291" t="str">
        <f t="shared" si="27"/>
        <v/>
      </c>
      <c r="S86" s="291" t="str">
        <f t="shared" si="27"/>
        <v/>
      </c>
      <c r="T86" s="291" t="str">
        <f t="shared" si="27"/>
        <v/>
      </c>
      <c r="U86" s="291" t="str">
        <f t="shared" si="27"/>
        <v/>
      </c>
      <c r="V86" s="291" t="str">
        <f t="shared" si="27"/>
        <v/>
      </c>
      <c r="W86" s="291" t="str">
        <f t="shared" si="27"/>
        <v/>
      </c>
      <c r="X86" s="291" t="str">
        <f t="shared" si="27"/>
        <v/>
      </c>
      <c r="Y86" s="291" t="str">
        <f t="shared" si="27"/>
        <v/>
      </c>
      <c r="DA86" s="94"/>
    </row>
    <row r="87" spans="1:105" ht="12" customHeight="1" x14ac:dyDescent="0.25">
      <c r="A87" s="99" t="s">
        <v>46</v>
      </c>
      <c r="B87" s="291" t="str">
        <f t="shared" ref="B87:Y87" si="28">IF(B$66=0,"",B$66/B$13)</f>
        <v/>
      </c>
      <c r="C87" s="291" t="str">
        <f t="shared" si="28"/>
        <v/>
      </c>
      <c r="D87" s="291" t="str">
        <f t="shared" si="28"/>
        <v/>
      </c>
      <c r="E87" s="291" t="str">
        <f t="shared" si="28"/>
        <v/>
      </c>
      <c r="F87" s="291" t="str">
        <f t="shared" si="28"/>
        <v/>
      </c>
      <c r="G87" s="291" t="str">
        <f t="shared" si="28"/>
        <v/>
      </c>
      <c r="H87" s="291" t="str">
        <f t="shared" si="28"/>
        <v/>
      </c>
      <c r="I87" s="291" t="str">
        <f t="shared" si="28"/>
        <v/>
      </c>
      <c r="J87" s="291" t="str">
        <f t="shared" si="28"/>
        <v/>
      </c>
      <c r="K87" s="291" t="str">
        <f t="shared" si="28"/>
        <v/>
      </c>
      <c r="L87" s="291" t="str">
        <f t="shared" si="28"/>
        <v/>
      </c>
      <c r="M87" s="291" t="str">
        <f t="shared" si="28"/>
        <v/>
      </c>
      <c r="N87" s="291" t="str">
        <f t="shared" si="28"/>
        <v/>
      </c>
      <c r="O87" s="291" t="str">
        <f t="shared" si="28"/>
        <v/>
      </c>
      <c r="P87" s="291" t="str">
        <f t="shared" si="28"/>
        <v/>
      </c>
      <c r="Q87" s="291" t="str">
        <f t="shared" si="28"/>
        <v/>
      </c>
      <c r="R87" s="291" t="str">
        <f t="shared" si="28"/>
        <v/>
      </c>
      <c r="S87" s="291" t="str">
        <f t="shared" si="28"/>
        <v/>
      </c>
      <c r="T87" s="291" t="str">
        <f t="shared" si="28"/>
        <v/>
      </c>
      <c r="U87" s="291" t="str">
        <f t="shared" si="28"/>
        <v/>
      </c>
      <c r="V87" s="291" t="str">
        <f t="shared" si="28"/>
        <v/>
      </c>
      <c r="W87" s="291" t="str">
        <f t="shared" si="28"/>
        <v/>
      </c>
      <c r="X87" s="291" t="str">
        <f t="shared" si="28"/>
        <v/>
      </c>
      <c r="Y87" s="291" t="str">
        <f t="shared" si="28"/>
        <v/>
      </c>
      <c r="DA87" s="94"/>
    </row>
    <row r="88" spans="1:105" ht="12" customHeight="1" x14ac:dyDescent="0.25">
      <c r="A88" s="99" t="s">
        <v>80</v>
      </c>
      <c r="B88" s="291" t="str">
        <f t="shared" ref="B88:Y88" si="29">IF(B$67=0,"",B$67/B$14)</f>
        <v/>
      </c>
      <c r="C88" s="291" t="str">
        <f t="shared" si="29"/>
        <v/>
      </c>
      <c r="D88" s="291" t="str">
        <f t="shared" si="29"/>
        <v/>
      </c>
      <c r="E88" s="291" t="str">
        <f t="shared" si="29"/>
        <v/>
      </c>
      <c r="F88" s="291" t="str">
        <f t="shared" si="29"/>
        <v/>
      </c>
      <c r="G88" s="291" t="str">
        <f t="shared" si="29"/>
        <v/>
      </c>
      <c r="H88" s="291" t="str">
        <f t="shared" si="29"/>
        <v/>
      </c>
      <c r="I88" s="291" t="str">
        <f t="shared" si="29"/>
        <v/>
      </c>
      <c r="J88" s="291" t="str">
        <f t="shared" si="29"/>
        <v/>
      </c>
      <c r="K88" s="291" t="str">
        <f t="shared" si="29"/>
        <v/>
      </c>
      <c r="L88" s="291" t="str">
        <f t="shared" si="29"/>
        <v/>
      </c>
      <c r="M88" s="291" t="str">
        <f t="shared" si="29"/>
        <v/>
      </c>
      <c r="N88" s="291" t="str">
        <f t="shared" si="29"/>
        <v/>
      </c>
      <c r="O88" s="291" t="str">
        <f t="shared" si="29"/>
        <v/>
      </c>
      <c r="P88" s="291" t="str">
        <f t="shared" si="29"/>
        <v/>
      </c>
      <c r="Q88" s="291" t="str">
        <f t="shared" si="29"/>
        <v/>
      </c>
      <c r="R88" s="291" t="str">
        <f t="shared" si="29"/>
        <v/>
      </c>
      <c r="S88" s="291" t="str">
        <f t="shared" si="29"/>
        <v/>
      </c>
      <c r="T88" s="291" t="str">
        <f t="shared" si="29"/>
        <v/>
      </c>
      <c r="U88" s="291" t="str">
        <f t="shared" si="29"/>
        <v/>
      </c>
      <c r="V88" s="291" t="str">
        <f t="shared" si="29"/>
        <v/>
      </c>
      <c r="W88" s="291" t="str">
        <f t="shared" si="29"/>
        <v/>
      </c>
      <c r="X88" s="291" t="str">
        <f t="shared" si="29"/>
        <v/>
      </c>
      <c r="Y88" s="291" t="str">
        <f t="shared" si="29"/>
        <v/>
      </c>
      <c r="DA88" s="94"/>
    </row>
    <row r="89" spans="1:105" ht="12" customHeight="1" x14ac:dyDescent="0.25">
      <c r="A89" s="49" t="s">
        <v>47</v>
      </c>
      <c r="B89" s="253">
        <f t="shared" ref="B89:Y89" si="30">IF(B$68=0,"",B$68/B$15)</f>
        <v>0.37948659010355351</v>
      </c>
      <c r="C89" s="253">
        <f t="shared" si="30"/>
        <v>0.36795697529161608</v>
      </c>
      <c r="D89" s="253">
        <f t="shared" si="30"/>
        <v>0.37436356306812973</v>
      </c>
      <c r="E89" s="253">
        <f t="shared" si="30"/>
        <v>0.373686099892451</v>
      </c>
      <c r="F89" s="253">
        <f t="shared" si="30"/>
        <v>0.34625005292303201</v>
      </c>
      <c r="G89" s="253">
        <f t="shared" si="30"/>
        <v>0.22201902090612574</v>
      </c>
      <c r="H89" s="253">
        <f t="shared" si="30"/>
        <v>0.2951560937346418</v>
      </c>
      <c r="I89" s="253">
        <f t="shared" si="30"/>
        <v>0.25780006858008148</v>
      </c>
      <c r="J89" s="253">
        <f t="shared" si="30"/>
        <v>0.25027891708581484</v>
      </c>
      <c r="K89" s="253">
        <f t="shared" si="30"/>
        <v>0.30104319488474351</v>
      </c>
      <c r="L89" s="253">
        <f t="shared" si="30"/>
        <v>0.2617208330553723</v>
      </c>
      <c r="M89" s="253">
        <f t="shared" si="30"/>
        <v>0.2185071094861683</v>
      </c>
      <c r="N89" s="253">
        <f t="shared" si="30"/>
        <v>0.19677702908250294</v>
      </c>
      <c r="O89" s="253">
        <f t="shared" si="30"/>
        <v>0.22983017347794435</v>
      </c>
      <c r="P89" s="253">
        <f t="shared" si="30"/>
        <v>0.22201003832233362</v>
      </c>
      <c r="Q89" s="253">
        <f t="shared" si="30"/>
        <v>0.22151203449316939</v>
      </c>
      <c r="R89" s="253">
        <f t="shared" si="30"/>
        <v>0.22754113817325106</v>
      </c>
      <c r="S89" s="253">
        <f t="shared" si="30"/>
        <v>0.24514461550850877</v>
      </c>
      <c r="T89" s="253">
        <f t="shared" si="30"/>
        <v>0.2665549521984758</v>
      </c>
      <c r="U89" s="253">
        <f t="shared" si="30"/>
        <v>0.26321886509013931</v>
      </c>
      <c r="V89" s="253">
        <f t="shared" si="30"/>
        <v>0.28495453059781534</v>
      </c>
      <c r="W89" s="253">
        <f t="shared" si="30"/>
        <v>0.26607690343452567</v>
      </c>
      <c r="X89" s="253">
        <f t="shared" si="30"/>
        <v>0.27461998758990364</v>
      </c>
      <c r="Y89" s="253">
        <f t="shared" si="30"/>
        <v>0.30868650698160294</v>
      </c>
      <c r="DA89" s="84"/>
    </row>
    <row r="90" spans="1:105" ht="12" customHeight="1" x14ac:dyDescent="0.25">
      <c r="A90" s="115" t="s">
        <v>149</v>
      </c>
      <c r="B90" s="290"/>
      <c r="C90" s="290"/>
      <c r="D90" s="290"/>
      <c r="E90" s="290"/>
      <c r="F90" s="290"/>
      <c r="G90" s="290"/>
      <c r="H90" s="290"/>
      <c r="I90" s="290"/>
      <c r="J90" s="290"/>
      <c r="K90" s="290"/>
      <c r="L90" s="290"/>
      <c r="M90" s="290"/>
      <c r="N90" s="290"/>
      <c r="O90" s="290"/>
      <c r="P90" s="290"/>
      <c r="Q90" s="290"/>
      <c r="R90" s="290"/>
      <c r="S90" s="290"/>
      <c r="T90" s="290"/>
      <c r="U90" s="290"/>
      <c r="V90" s="290"/>
      <c r="W90" s="290"/>
      <c r="X90" s="290"/>
      <c r="Y90" s="290"/>
      <c r="DA90" s="119"/>
    </row>
    <row r="91" spans="1:105" ht="12" customHeight="1" x14ac:dyDescent="0.25">
      <c r="A91" s="50" t="s">
        <v>45</v>
      </c>
      <c r="B91" s="252">
        <f>IF(NFM_ued!B$5=0,"",NFM_ued!B$5/B$11)</f>
        <v>0.15119026605736019</v>
      </c>
      <c r="C91" s="252">
        <f>IF(NFM_ued!C$5=0,"",NFM_ued!C$5/C$11)</f>
        <v>0.14654283259199907</v>
      </c>
      <c r="D91" s="252">
        <f>IF(NFM_ued!D$5=0,"",NFM_ued!D$5/D$11)</f>
        <v>0.14992536971900983</v>
      </c>
      <c r="E91" s="252">
        <f>IF(NFM_ued!E$5=0,"",NFM_ued!E$5/E$11)</f>
        <v>0.14968339108307291</v>
      </c>
      <c r="F91" s="252">
        <f>IF(NFM_ued!F$5=0,"",NFM_ued!F$5/F$11)</f>
        <v>0.15416296700989093</v>
      </c>
      <c r="G91" s="252">
        <f>IF(NFM_ued!G$5=0,"",NFM_ued!G$5/G$11)</f>
        <v>9.0744219381818661E-2</v>
      </c>
      <c r="H91" s="252">
        <f>IF(NFM_ued!H$5=0,"",NFM_ued!H$5/H$11)</f>
        <v>0.12145860365360665</v>
      </c>
      <c r="I91" s="252">
        <f>IF(NFM_ued!I$5=0,"",NFM_ued!I$5/I$11)</f>
        <v>0.11021704500433156</v>
      </c>
      <c r="J91" s="252">
        <f>IF(NFM_ued!J$5=0,"",NFM_ued!J$5/J$11)</f>
        <v>0.10831542758551477</v>
      </c>
      <c r="K91" s="252">
        <f>IF(NFM_ued!K$5=0,"",NFM_ued!K$5/K$11)</f>
        <v>0.13228692661743222</v>
      </c>
      <c r="L91" s="252">
        <f>IF(NFM_ued!L$5=0,"",NFM_ued!L$5/L$11)</f>
        <v>0.1128664615920386</v>
      </c>
      <c r="M91" s="252">
        <f>IF(NFM_ued!M$5=0,"",NFM_ued!M$5/M$11)</f>
        <v>9.6610794847150072E-2</v>
      </c>
      <c r="N91" s="252">
        <f>IF(NFM_ued!N$5=0,"",NFM_ued!N$5/N$11)</f>
        <v>8.8586110395617756E-2</v>
      </c>
      <c r="O91" s="252">
        <f>IF(NFM_ued!O$5=0,"",NFM_ued!O$5/O$11)</f>
        <v>0.10490610601707173</v>
      </c>
      <c r="P91" s="252">
        <f>IF(NFM_ued!P$5=0,"",NFM_ued!P$5/P$11)</f>
        <v>0.10301525042331419</v>
      </c>
      <c r="Q91" s="252">
        <f>IF(NFM_ued!Q$5=0,"",NFM_ued!Q$5/Q$11)</f>
        <v>0.10391277790939475</v>
      </c>
      <c r="R91" s="252">
        <f>IF(NFM_ued!R$5=0,"",NFM_ued!R$5/R$11)</f>
        <v>0.10828496455773615</v>
      </c>
      <c r="S91" s="252">
        <f>IF(NFM_ued!S$5=0,"",NFM_ued!S$5/S$11)</f>
        <v>0.11671855091618777</v>
      </c>
      <c r="T91" s="252">
        <f>IF(NFM_ued!T$5=0,"",NFM_ued!T$5/T$11)</f>
        <v>0.12738272200630704</v>
      </c>
      <c r="U91" s="252">
        <f>IF(NFM_ued!U$5=0,"",NFM_ued!U$5/U$11)</f>
        <v>0.12554391000304274</v>
      </c>
      <c r="V91" s="252">
        <f>IF(NFM_ued!V$5=0,"",NFM_ued!V$5/V$11)</f>
        <v>0.13608245734908647</v>
      </c>
      <c r="W91" s="252">
        <f>IF(NFM_ued!W$5=0,"",NFM_ued!W$5/W$11)</f>
        <v>0.12698913593447828</v>
      </c>
      <c r="X91" s="252">
        <f>IF(NFM_ued!X$5=0,"",NFM_ued!X$5/X$11)</f>
        <v>0.13121716245085463</v>
      </c>
      <c r="Y91" s="252">
        <f>IF(NFM_ued!Y$5=0,"",NFM_ued!Y$5/Y$11)</f>
        <v>0.14771785899345605</v>
      </c>
      <c r="DA91" s="83"/>
    </row>
    <row r="92" spans="1:105" ht="12" customHeight="1" x14ac:dyDescent="0.25">
      <c r="A92" s="107" t="s">
        <v>58</v>
      </c>
      <c r="B92" s="291" t="str">
        <f>IF(SUM(NFM_ued!B$34,NFM_ued!B$72)=0,"",SUM(NFM_ued!B$34,NFM_ued!B$72)/B$12)</f>
        <v/>
      </c>
      <c r="C92" s="291" t="str">
        <f>IF(SUM(NFM_ued!C$34,NFM_ued!C$72)=0,"",SUM(NFM_ued!C$34,NFM_ued!C$72)/C$12)</f>
        <v/>
      </c>
      <c r="D92" s="291" t="str">
        <f>IF(SUM(NFM_ued!D$34,NFM_ued!D$72)=0,"",SUM(NFM_ued!D$34,NFM_ued!D$72)/D$12)</f>
        <v/>
      </c>
      <c r="E92" s="291" t="str">
        <f>IF(SUM(NFM_ued!E$34,NFM_ued!E$72)=0,"",SUM(NFM_ued!E$34,NFM_ued!E$72)/E$12)</f>
        <v/>
      </c>
      <c r="F92" s="291" t="str">
        <f>IF(SUM(NFM_ued!F$34,NFM_ued!F$72)=0,"",SUM(NFM_ued!F$34,NFM_ued!F$72)/F$12)</f>
        <v/>
      </c>
      <c r="G92" s="291" t="str">
        <f>IF(SUM(NFM_ued!G$34,NFM_ued!G$72)=0,"",SUM(NFM_ued!G$34,NFM_ued!G$72)/G$12)</f>
        <v/>
      </c>
      <c r="H92" s="291" t="str">
        <f>IF(SUM(NFM_ued!H$34,NFM_ued!H$72)=0,"",SUM(NFM_ued!H$34,NFM_ued!H$72)/H$12)</f>
        <v/>
      </c>
      <c r="I92" s="291" t="str">
        <f>IF(SUM(NFM_ued!I$34,NFM_ued!I$72)=0,"",SUM(NFM_ued!I$34,NFM_ued!I$72)/I$12)</f>
        <v/>
      </c>
      <c r="J92" s="291" t="str">
        <f>IF(SUM(NFM_ued!J$34,NFM_ued!J$72)=0,"",SUM(NFM_ued!J$34,NFM_ued!J$72)/J$12)</f>
        <v/>
      </c>
      <c r="K92" s="291" t="str">
        <f>IF(SUM(NFM_ued!K$34,NFM_ued!K$72)=0,"",SUM(NFM_ued!K$34,NFM_ued!K$72)/K$12)</f>
        <v/>
      </c>
      <c r="L92" s="291" t="str">
        <f>IF(SUM(NFM_ued!L$34,NFM_ued!L$72)=0,"",SUM(NFM_ued!L$34,NFM_ued!L$72)/L$12)</f>
        <v/>
      </c>
      <c r="M92" s="291" t="str">
        <f>IF(SUM(NFM_ued!M$34,NFM_ued!M$72)=0,"",SUM(NFM_ued!M$34,NFM_ued!M$72)/M$12)</f>
        <v/>
      </c>
      <c r="N92" s="291" t="str">
        <f>IF(SUM(NFM_ued!N$34,NFM_ued!N$72)=0,"",SUM(NFM_ued!N$34,NFM_ued!N$72)/N$12)</f>
        <v/>
      </c>
      <c r="O92" s="291" t="str">
        <f>IF(SUM(NFM_ued!O$34,NFM_ued!O$72)=0,"",SUM(NFM_ued!O$34,NFM_ued!O$72)/O$12)</f>
        <v/>
      </c>
      <c r="P92" s="291" t="str">
        <f>IF(SUM(NFM_ued!P$34,NFM_ued!P$72)=0,"",SUM(NFM_ued!P$34,NFM_ued!P$72)/P$12)</f>
        <v/>
      </c>
      <c r="Q92" s="291" t="str">
        <f>IF(SUM(NFM_ued!Q$34,NFM_ued!Q$72)=0,"",SUM(NFM_ued!Q$34,NFM_ued!Q$72)/Q$12)</f>
        <v/>
      </c>
      <c r="R92" s="291" t="str">
        <f>IF(SUM(NFM_ued!R$34,NFM_ued!R$72)=0,"",SUM(NFM_ued!R$34,NFM_ued!R$72)/R$12)</f>
        <v/>
      </c>
      <c r="S92" s="291" t="str">
        <f>IF(SUM(NFM_ued!S$34,NFM_ued!S$72)=0,"",SUM(NFM_ued!S$34,NFM_ued!S$72)/S$12)</f>
        <v/>
      </c>
      <c r="T92" s="291" t="str">
        <f>IF(SUM(NFM_ued!T$34,NFM_ued!T$72)=0,"",SUM(NFM_ued!T$34,NFM_ued!T$72)/T$12)</f>
        <v/>
      </c>
      <c r="U92" s="291" t="str">
        <f>IF(SUM(NFM_ued!U$34,NFM_ued!U$72)=0,"",SUM(NFM_ued!U$34,NFM_ued!U$72)/U$12)</f>
        <v/>
      </c>
      <c r="V92" s="291" t="str">
        <f>IF(SUM(NFM_ued!V$34,NFM_ued!V$72)=0,"",SUM(NFM_ued!V$34,NFM_ued!V$72)/V$12)</f>
        <v/>
      </c>
      <c r="W92" s="291" t="str">
        <f>IF(SUM(NFM_ued!W$34,NFM_ued!W$72)=0,"",SUM(NFM_ued!W$34,NFM_ued!W$72)/W$12)</f>
        <v/>
      </c>
      <c r="X92" s="291" t="str">
        <f>IF(SUM(NFM_ued!X$34,NFM_ued!X$72)=0,"",SUM(NFM_ued!X$34,NFM_ued!X$72)/X$12)</f>
        <v/>
      </c>
      <c r="Y92" s="291" t="str">
        <f>IF(SUM(NFM_ued!Y$34,NFM_ued!Y$72)=0,"",SUM(NFM_ued!Y$34,NFM_ued!Y$72)/Y$12)</f>
        <v/>
      </c>
      <c r="DA92" s="94"/>
    </row>
    <row r="93" spans="1:105" ht="12" customHeight="1" x14ac:dyDescent="0.25">
      <c r="A93" s="99" t="s">
        <v>46</v>
      </c>
      <c r="B93" s="291" t="str">
        <f>IF(NFM_ued!B$34=0,"",NFM_ued!B$34/B$13)</f>
        <v/>
      </c>
      <c r="C93" s="291" t="str">
        <f>IF(NFM_ued!C$34=0,"",NFM_ued!C$34/C$13)</f>
        <v/>
      </c>
      <c r="D93" s="291" t="str">
        <f>IF(NFM_ued!D$34=0,"",NFM_ued!D$34/D$13)</f>
        <v/>
      </c>
      <c r="E93" s="291" t="str">
        <f>IF(NFM_ued!E$34=0,"",NFM_ued!E$34/E$13)</f>
        <v/>
      </c>
      <c r="F93" s="291" t="str">
        <f>IF(NFM_ued!F$34=0,"",NFM_ued!F$34/F$13)</f>
        <v/>
      </c>
      <c r="G93" s="291" t="str">
        <f>IF(NFM_ued!G$34=0,"",NFM_ued!G$34/G$13)</f>
        <v/>
      </c>
      <c r="H93" s="291" t="str">
        <f>IF(NFM_ued!H$34=0,"",NFM_ued!H$34/H$13)</f>
        <v/>
      </c>
      <c r="I93" s="291" t="str">
        <f>IF(NFM_ued!I$34=0,"",NFM_ued!I$34/I$13)</f>
        <v/>
      </c>
      <c r="J93" s="291" t="str">
        <f>IF(NFM_ued!J$34=0,"",NFM_ued!J$34/J$13)</f>
        <v/>
      </c>
      <c r="K93" s="291" t="str">
        <f>IF(NFM_ued!K$34=0,"",NFM_ued!K$34/K$13)</f>
        <v/>
      </c>
      <c r="L93" s="291" t="str">
        <f>IF(NFM_ued!L$34=0,"",NFM_ued!L$34/L$13)</f>
        <v/>
      </c>
      <c r="M93" s="291" t="str">
        <f>IF(NFM_ued!M$34=0,"",NFM_ued!M$34/M$13)</f>
        <v/>
      </c>
      <c r="N93" s="291" t="str">
        <f>IF(NFM_ued!N$34=0,"",NFM_ued!N$34/N$13)</f>
        <v/>
      </c>
      <c r="O93" s="291" t="str">
        <f>IF(NFM_ued!O$34=0,"",NFM_ued!O$34/O$13)</f>
        <v/>
      </c>
      <c r="P93" s="291" t="str">
        <f>IF(NFM_ued!P$34=0,"",NFM_ued!P$34/P$13)</f>
        <v/>
      </c>
      <c r="Q93" s="291" t="str">
        <f>IF(NFM_ued!Q$34=0,"",NFM_ued!Q$34/Q$13)</f>
        <v/>
      </c>
      <c r="R93" s="291" t="str">
        <f>IF(NFM_ued!R$34=0,"",NFM_ued!R$34/R$13)</f>
        <v/>
      </c>
      <c r="S93" s="291" t="str">
        <f>IF(NFM_ued!S$34=0,"",NFM_ued!S$34/S$13)</f>
        <v/>
      </c>
      <c r="T93" s="291" t="str">
        <f>IF(NFM_ued!T$34=0,"",NFM_ued!T$34/T$13)</f>
        <v/>
      </c>
      <c r="U93" s="291" t="str">
        <f>IF(NFM_ued!U$34=0,"",NFM_ued!U$34/U$13)</f>
        <v/>
      </c>
      <c r="V93" s="291" t="str">
        <f>IF(NFM_ued!V$34=0,"",NFM_ued!V$34/V$13)</f>
        <v/>
      </c>
      <c r="W93" s="291" t="str">
        <f>IF(NFM_ued!W$34=0,"",NFM_ued!W$34/W$13)</f>
        <v/>
      </c>
      <c r="X93" s="291" t="str">
        <f>IF(NFM_ued!X$34=0,"",NFM_ued!X$34/X$13)</f>
        <v/>
      </c>
      <c r="Y93" s="291" t="str">
        <f>IF(NFM_ued!Y$34=0,"",NFM_ued!Y$34/Y$13)</f>
        <v/>
      </c>
      <c r="DA93" s="94"/>
    </row>
    <row r="94" spans="1:105" ht="12" customHeight="1" x14ac:dyDescent="0.25">
      <c r="A94" s="99" t="s">
        <v>80</v>
      </c>
      <c r="B94" s="291" t="str">
        <f>IF(NFM_ued!B$72=0,"",NFM_ued!B$72/B$14)</f>
        <v/>
      </c>
      <c r="C94" s="291" t="str">
        <f>IF(NFM_ued!C$72=0,"",NFM_ued!C$72/C$14)</f>
        <v/>
      </c>
      <c r="D94" s="291" t="str">
        <f>IF(NFM_ued!D$72=0,"",NFM_ued!D$72/D$14)</f>
        <v/>
      </c>
      <c r="E94" s="291" t="str">
        <f>IF(NFM_ued!E$72=0,"",NFM_ued!E$72/E$14)</f>
        <v/>
      </c>
      <c r="F94" s="291" t="str">
        <f>IF(NFM_ued!F$72=0,"",NFM_ued!F$72/F$14)</f>
        <v/>
      </c>
      <c r="G94" s="291" t="str">
        <f>IF(NFM_ued!G$72=0,"",NFM_ued!G$72/G$14)</f>
        <v/>
      </c>
      <c r="H94" s="291" t="str">
        <f>IF(NFM_ued!H$72=0,"",NFM_ued!H$72/H$14)</f>
        <v/>
      </c>
      <c r="I94" s="291" t="str">
        <f>IF(NFM_ued!I$72=0,"",NFM_ued!I$72/I$14)</f>
        <v/>
      </c>
      <c r="J94" s="291" t="str">
        <f>IF(NFM_ued!J$72=0,"",NFM_ued!J$72/J$14)</f>
        <v/>
      </c>
      <c r="K94" s="291" t="str">
        <f>IF(NFM_ued!K$72=0,"",NFM_ued!K$72/K$14)</f>
        <v/>
      </c>
      <c r="L94" s="291" t="str">
        <f>IF(NFM_ued!L$72=0,"",NFM_ued!L$72/L$14)</f>
        <v/>
      </c>
      <c r="M94" s="291" t="str">
        <f>IF(NFM_ued!M$72=0,"",NFM_ued!M$72/M$14)</f>
        <v/>
      </c>
      <c r="N94" s="291" t="str">
        <f>IF(NFM_ued!N$72=0,"",NFM_ued!N$72/N$14)</f>
        <v/>
      </c>
      <c r="O94" s="291" t="str">
        <f>IF(NFM_ued!O$72=0,"",NFM_ued!O$72/O$14)</f>
        <v/>
      </c>
      <c r="P94" s="291" t="str">
        <f>IF(NFM_ued!P$72=0,"",NFM_ued!P$72/P$14)</f>
        <v/>
      </c>
      <c r="Q94" s="291" t="str">
        <f>IF(NFM_ued!Q$72=0,"",NFM_ued!Q$72/Q$14)</f>
        <v/>
      </c>
      <c r="R94" s="291" t="str">
        <f>IF(NFM_ued!R$72=0,"",NFM_ued!R$72/R$14)</f>
        <v/>
      </c>
      <c r="S94" s="291" t="str">
        <f>IF(NFM_ued!S$72=0,"",NFM_ued!S$72/S$14)</f>
        <v/>
      </c>
      <c r="T94" s="291" t="str">
        <f>IF(NFM_ued!T$72=0,"",NFM_ued!T$72/T$14)</f>
        <v/>
      </c>
      <c r="U94" s="291" t="str">
        <f>IF(NFM_ued!U$72=0,"",NFM_ued!U$72/U$14)</f>
        <v/>
      </c>
      <c r="V94" s="291" t="str">
        <f>IF(NFM_ued!V$72=0,"",NFM_ued!V$72/V$14)</f>
        <v/>
      </c>
      <c r="W94" s="291" t="str">
        <f>IF(NFM_ued!W$72=0,"",NFM_ued!W$72/W$14)</f>
        <v/>
      </c>
      <c r="X94" s="291" t="str">
        <f>IF(NFM_ued!X$72=0,"",NFM_ued!X$72/X$14)</f>
        <v/>
      </c>
      <c r="Y94" s="291" t="str">
        <f>IF(NFM_ued!Y$72=0,"",NFM_ued!Y$72/Y$14)</f>
        <v/>
      </c>
      <c r="DA94" s="94"/>
    </row>
    <row r="95" spans="1:105" ht="12" customHeight="1" x14ac:dyDescent="0.25">
      <c r="A95" s="49" t="s">
        <v>47</v>
      </c>
      <c r="B95" s="253">
        <f>IF(NFM_ued!B$115=0,"",NFM_ued!B$115/B$15)</f>
        <v>0.16875725784160381</v>
      </c>
      <c r="C95" s="253">
        <f>IF(NFM_ued!C$115=0,"",NFM_ued!C$115/C$15)</f>
        <v>0.16294938009869009</v>
      </c>
      <c r="D95" s="253">
        <f>IF(NFM_ued!D$115=0,"",NFM_ued!D$115/D$15)</f>
        <v>0.1667748443538053</v>
      </c>
      <c r="E95" s="253">
        <f>IF(NFM_ued!E$115=0,"",NFM_ued!E$115/E$15)</f>
        <v>0.16664092782566453</v>
      </c>
      <c r="F95" s="253">
        <f>IF(NFM_ued!F$115=0,"",NFM_ued!F$115/F$15)</f>
        <v>0.15659643431221182</v>
      </c>
      <c r="G95" s="253">
        <f>IF(NFM_ued!G$115=0,"",NFM_ued!G$115/G$15)</f>
        <v>0.10223093603148174</v>
      </c>
      <c r="H95" s="253">
        <f>IF(NFM_ued!H$115=0,"",NFM_ued!H$115/H$15)</f>
        <v>0.13150651187041559</v>
      </c>
      <c r="I95" s="253">
        <f>IF(NFM_ued!I$115=0,"",NFM_ued!I$115/I$15)</f>
        <v>0.1218872326044661</v>
      </c>
      <c r="J95" s="253">
        <f>IF(NFM_ued!J$115=0,"",NFM_ued!J$115/J$15)</f>
        <v>0.11949690225814452</v>
      </c>
      <c r="K95" s="253">
        <f>IF(NFM_ued!K$115=0,"",NFM_ued!K$115/K$15)</f>
        <v>0.14580632571272084</v>
      </c>
      <c r="L95" s="253">
        <f>IF(NFM_ued!L$115=0,"",NFM_ued!L$115/L$15)</f>
        <v>0.12505124500072695</v>
      </c>
      <c r="M95" s="253">
        <f>IF(NFM_ued!M$115=0,"",NFM_ued!M$115/M$15)</f>
        <v>0.10695556613285524</v>
      </c>
      <c r="N95" s="253">
        <f>IF(NFM_ued!N$115=0,"",NFM_ued!N$115/N$15)</f>
        <v>9.7667736380135345E-2</v>
      </c>
      <c r="O95" s="253">
        <f>IF(NFM_ued!O$115=0,"",NFM_ued!O$115/O$15)</f>
        <v>0.11507271082820525</v>
      </c>
      <c r="P95" s="253">
        <f>IF(NFM_ued!P$115=0,"",NFM_ued!P$115/P$15)</f>
        <v>0.11257704799908705</v>
      </c>
      <c r="Q95" s="253">
        <f>IF(NFM_ued!Q$115=0,"",NFM_ued!Q$115/Q$15)</f>
        <v>0.1129789309385878</v>
      </c>
      <c r="R95" s="253">
        <f>IF(NFM_ued!R$115=0,"",NFM_ued!R$115/R$15)</f>
        <v>0.11623768798737223</v>
      </c>
      <c r="S95" s="253">
        <f>IF(NFM_ued!S$115=0,"",NFM_ued!S$115/S$15)</f>
        <v>0.12536888661828041</v>
      </c>
      <c r="T95" s="253">
        <f>IF(NFM_ued!T$115=0,"",NFM_ued!T$115/T$15)</f>
        <v>0.137719818099104</v>
      </c>
      <c r="U95" s="253">
        <f>IF(NFM_ued!U$115=0,"",NFM_ued!U$115/U$15)</f>
        <v>0.13541349595406901</v>
      </c>
      <c r="V95" s="253">
        <f>IF(NFM_ued!V$115=0,"",NFM_ued!V$115/V$15)</f>
        <v>0.14710185501403833</v>
      </c>
      <c r="W95" s="253">
        <f>IF(NFM_ued!W$115=0,"",NFM_ued!W$115/W$15)</f>
        <v>0.13691966831137087</v>
      </c>
      <c r="X95" s="253">
        <f>IF(NFM_ued!X$115=0,"",NFM_ued!X$115/X$15)</f>
        <v>0.14187827808848133</v>
      </c>
      <c r="Y95" s="253">
        <f>IF(NFM_ued!Y$115=0,"",NFM_ued!Y$115/Y$15)</f>
        <v>0.16003509734241259</v>
      </c>
      <c r="DA95" s="84"/>
    </row>
    <row r="96" spans="1:105" ht="12" customHeight="1" x14ac:dyDescent="0.25">
      <c r="A96" s="110" t="s">
        <v>87</v>
      </c>
      <c r="B96" s="292">
        <f t="shared" ref="B96:Y96" si="31">IF(B$63=0,"",B$73/B$63)</f>
        <v>2.903105179409522</v>
      </c>
      <c r="C96" s="292">
        <f t="shared" si="31"/>
        <v>2.9122496561467344</v>
      </c>
      <c r="D96" s="292">
        <f t="shared" si="31"/>
        <v>2.8720193352473218</v>
      </c>
      <c r="E96" s="292">
        <f t="shared" si="31"/>
        <v>2.8681272396047288</v>
      </c>
      <c r="F96" s="292">
        <f t="shared" si="31"/>
        <v>2.9054370604590023</v>
      </c>
      <c r="G96" s="292">
        <f t="shared" si="31"/>
        <v>2.8902985478799685</v>
      </c>
      <c r="H96" s="292">
        <f t="shared" si="31"/>
        <v>2.8861662259918495</v>
      </c>
      <c r="I96" s="292">
        <f t="shared" si="31"/>
        <v>2.579284611216873</v>
      </c>
      <c r="J96" s="292">
        <f t="shared" si="31"/>
        <v>2.5471887858524829</v>
      </c>
      <c r="K96" s="292">
        <f t="shared" si="31"/>
        <v>2.4470294427558312</v>
      </c>
      <c r="L96" s="292">
        <f t="shared" si="31"/>
        <v>2.5475035060193356</v>
      </c>
      <c r="M96" s="292">
        <f t="shared" si="31"/>
        <v>2.3912044876136687</v>
      </c>
      <c r="N96" s="292">
        <f t="shared" si="31"/>
        <v>2.2792868595512883</v>
      </c>
      <c r="O96" s="292">
        <f t="shared" si="31"/>
        <v>2.2748666858543163</v>
      </c>
      <c r="P96" s="292">
        <f t="shared" si="31"/>
        <v>2.1753770744672623</v>
      </c>
      <c r="Q96" s="292">
        <f t="shared" si="31"/>
        <v>2.1183631334997335</v>
      </c>
      <c r="R96" s="292">
        <f t="shared" si="31"/>
        <v>2.106451809096467</v>
      </c>
      <c r="S96" s="292">
        <f t="shared" si="31"/>
        <v>2.1002381568023138</v>
      </c>
      <c r="T96" s="292">
        <f t="shared" si="31"/>
        <v>2.0388915835012926</v>
      </c>
      <c r="U96" s="292">
        <f t="shared" si="31"/>
        <v>2.0649560440593815</v>
      </c>
      <c r="V96" s="292">
        <f t="shared" si="31"/>
        <v>2.0465179158548827</v>
      </c>
      <c r="W96" s="292">
        <f t="shared" si="31"/>
        <v>2.0621157483306107</v>
      </c>
      <c r="X96" s="292">
        <f t="shared" si="31"/>
        <v>2.0373423952057936</v>
      </c>
      <c r="Y96" s="292">
        <f t="shared" si="31"/>
        <v>2.0144498853318802</v>
      </c>
      <c r="DA96" s="119"/>
    </row>
    <row r="97" spans="1:105" ht="12" customHeight="1" x14ac:dyDescent="0.25">
      <c r="A97" s="50" t="s">
        <v>45</v>
      </c>
      <c r="B97" s="255">
        <f t="shared" ref="B97:Y97" si="32">IF(B$64=0,"",B$74/B$64)</f>
        <v>2.906986548476338</v>
      </c>
      <c r="C97" s="255">
        <f t="shared" si="32"/>
        <v>2.9165356760595014</v>
      </c>
      <c r="D97" s="255">
        <f t="shared" si="32"/>
        <v>2.8743961545887604</v>
      </c>
      <c r="E97" s="255">
        <f t="shared" si="32"/>
        <v>2.8712226944088735</v>
      </c>
      <c r="F97" s="255">
        <f t="shared" si="32"/>
        <v>2.9110746027173868</v>
      </c>
      <c r="G97" s="255">
        <f t="shared" si="32"/>
        <v>2.8949258462541767</v>
      </c>
      <c r="H97" s="255">
        <f t="shared" si="32"/>
        <v>2.8869774081701336</v>
      </c>
      <c r="I97" s="255">
        <f t="shared" si="32"/>
        <v>2.5822890367595286</v>
      </c>
      <c r="J97" s="255">
        <f t="shared" si="32"/>
        <v>2.5500643318263916</v>
      </c>
      <c r="K97" s="255">
        <f t="shared" si="32"/>
        <v>2.4507976793250736</v>
      </c>
      <c r="L97" s="255">
        <f t="shared" si="32"/>
        <v>2.5502368008170815</v>
      </c>
      <c r="M97" s="255">
        <f t="shared" si="32"/>
        <v>2.3943338701565104</v>
      </c>
      <c r="N97" s="255">
        <f t="shared" si="32"/>
        <v>2.282261724461419</v>
      </c>
      <c r="O97" s="255">
        <f t="shared" si="32"/>
        <v>2.2774747815108998</v>
      </c>
      <c r="P97" s="255">
        <f t="shared" si="32"/>
        <v>2.1774430979452952</v>
      </c>
      <c r="Q97" s="255">
        <f t="shared" si="32"/>
        <v>2.1201077405117497</v>
      </c>
      <c r="R97" s="255">
        <f t="shared" si="32"/>
        <v>2.108311496785598</v>
      </c>
      <c r="S97" s="255">
        <f t="shared" si="32"/>
        <v>2.1021295028044982</v>
      </c>
      <c r="T97" s="255">
        <f t="shared" si="32"/>
        <v>2.0410337903311189</v>
      </c>
      <c r="U97" s="255">
        <f t="shared" si="32"/>
        <v>2.0670712952599382</v>
      </c>
      <c r="V97" s="255">
        <f t="shared" si="32"/>
        <v>2.0482170399911324</v>
      </c>
      <c r="W97" s="255">
        <f t="shared" si="32"/>
        <v>2.0639300994464538</v>
      </c>
      <c r="X97" s="255">
        <f t="shared" si="32"/>
        <v>2.039806012777106</v>
      </c>
      <c r="Y97" s="255">
        <f t="shared" si="32"/>
        <v>2.0174041260356526</v>
      </c>
      <c r="DA97" s="83"/>
    </row>
    <row r="98" spans="1:105" ht="12" customHeight="1" x14ac:dyDescent="0.25">
      <c r="A98" s="107" t="s">
        <v>58</v>
      </c>
      <c r="B98" s="293" t="str">
        <f t="shared" ref="B98:Y98" si="33">IF(B$65=0,"",B$75/B$65)</f>
        <v/>
      </c>
      <c r="C98" s="293" t="str">
        <f t="shared" si="33"/>
        <v/>
      </c>
      <c r="D98" s="293" t="str">
        <f t="shared" si="33"/>
        <v/>
      </c>
      <c r="E98" s="293" t="str">
        <f t="shared" si="33"/>
        <v/>
      </c>
      <c r="F98" s="293" t="str">
        <f t="shared" si="33"/>
        <v/>
      </c>
      <c r="G98" s="293" t="str">
        <f t="shared" si="33"/>
        <v/>
      </c>
      <c r="H98" s="293" t="str">
        <f t="shared" si="33"/>
        <v/>
      </c>
      <c r="I98" s="293" t="str">
        <f t="shared" si="33"/>
        <v/>
      </c>
      <c r="J98" s="293" t="str">
        <f t="shared" si="33"/>
        <v/>
      </c>
      <c r="K98" s="293" t="str">
        <f t="shared" si="33"/>
        <v/>
      </c>
      <c r="L98" s="293" t="str">
        <f t="shared" si="33"/>
        <v/>
      </c>
      <c r="M98" s="293" t="str">
        <f t="shared" si="33"/>
        <v/>
      </c>
      <c r="N98" s="293" t="str">
        <f t="shared" si="33"/>
        <v/>
      </c>
      <c r="O98" s="293" t="str">
        <f t="shared" si="33"/>
        <v/>
      </c>
      <c r="P98" s="293" t="str">
        <f t="shared" si="33"/>
        <v/>
      </c>
      <c r="Q98" s="293" t="str">
        <f t="shared" si="33"/>
        <v/>
      </c>
      <c r="R98" s="293" t="str">
        <f t="shared" si="33"/>
        <v/>
      </c>
      <c r="S98" s="293" t="str">
        <f t="shared" si="33"/>
        <v/>
      </c>
      <c r="T98" s="293" t="str">
        <f t="shared" si="33"/>
        <v/>
      </c>
      <c r="U98" s="293" t="str">
        <f t="shared" si="33"/>
        <v/>
      </c>
      <c r="V98" s="293" t="str">
        <f t="shared" si="33"/>
        <v/>
      </c>
      <c r="W98" s="293" t="str">
        <f t="shared" si="33"/>
        <v/>
      </c>
      <c r="X98" s="293" t="str">
        <f t="shared" si="33"/>
        <v/>
      </c>
      <c r="Y98" s="293" t="str">
        <f t="shared" si="33"/>
        <v/>
      </c>
      <c r="DA98" s="94"/>
    </row>
    <row r="99" spans="1:105" ht="12" customHeight="1" x14ac:dyDescent="0.25">
      <c r="A99" s="99" t="s">
        <v>46</v>
      </c>
      <c r="B99" s="293" t="str">
        <f t="shared" ref="B99:Y99" si="34">IF(B$66=0,"",B$76/B$66)</f>
        <v/>
      </c>
      <c r="C99" s="293" t="str">
        <f t="shared" si="34"/>
        <v/>
      </c>
      <c r="D99" s="293" t="str">
        <f t="shared" si="34"/>
        <v/>
      </c>
      <c r="E99" s="293" t="str">
        <f t="shared" si="34"/>
        <v/>
      </c>
      <c r="F99" s="293" t="str">
        <f t="shared" si="34"/>
        <v/>
      </c>
      <c r="G99" s="293" t="str">
        <f t="shared" si="34"/>
        <v/>
      </c>
      <c r="H99" s="293" t="str">
        <f t="shared" si="34"/>
        <v/>
      </c>
      <c r="I99" s="293" t="str">
        <f t="shared" si="34"/>
        <v/>
      </c>
      <c r="J99" s="293" t="str">
        <f t="shared" si="34"/>
        <v/>
      </c>
      <c r="K99" s="293" t="str">
        <f t="shared" si="34"/>
        <v/>
      </c>
      <c r="L99" s="293" t="str">
        <f t="shared" si="34"/>
        <v/>
      </c>
      <c r="M99" s="293" t="str">
        <f t="shared" si="34"/>
        <v/>
      </c>
      <c r="N99" s="293" t="str">
        <f t="shared" si="34"/>
        <v/>
      </c>
      <c r="O99" s="293" t="str">
        <f t="shared" si="34"/>
        <v/>
      </c>
      <c r="P99" s="293" t="str">
        <f t="shared" si="34"/>
        <v/>
      </c>
      <c r="Q99" s="293" t="str">
        <f t="shared" si="34"/>
        <v/>
      </c>
      <c r="R99" s="293" t="str">
        <f t="shared" si="34"/>
        <v/>
      </c>
      <c r="S99" s="293" t="str">
        <f t="shared" si="34"/>
        <v/>
      </c>
      <c r="T99" s="293" t="str">
        <f t="shared" si="34"/>
        <v/>
      </c>
      <c r="U99" s="293" t="str">
        <f t="shared" si="34"/>
        <v/>
      </c>
      <c r="V99" s="293" t="str">
        <f t="shared" si="34"/>
        <v/>
      </c>
      <c r="W99" s="293" t="str">
        <f t="shared" si="34"/>
        <v/>
      </c>
      <c r="X99" s="293" t="str">
        <f t="shared" si="34"/>
        <v/>
      </c>
      <c r="Y99" s="293" t="str">
        <f t="shared" si="34"/>
        <v/>
      </c>
      <c r="DA99" s="94"/>
    </row>
    <row r="100" spans="1:105" ht="12" customHeight="1" x14ac:dyDescent="0.25">
      <c r="A100" s="99" t="s">
        <v>80</v>
      </c>
      <c r="B100" s="293" t="str">
        <f t="shared" ref="B100:Y100" si="35">IF(B$67=0,"",B$77/B$67)</f>
        <v/>
      </c>
      <c r="C100" s="293" t="str">
        <f t="shared" si="35"/>
        <v/>
      </c>
      <c r="D100" s="293" t="str">
        <f t="shared" si="35"/>
        <v/>
      </c>
      <c r="E100" s="293" t="str">
        <f t="shared" si="35"/>
        <v/>
      </c>
      <c r="F100" s="293" t="str">
        <f t="shared" si="35"/>
        <v/>
      </c>
      <c r="G100" s="293" t="str">
        <f t="shared" si="35"/>
        <v/>
      </c>
      <c r="H100" s="293" t="str">
        <f t="shared" si="35"/>
        <v/>
      </c>
      <c r="I100" s="293" t="str">
        <f t="shared" si="35"/>
        <v/>
      </c>
      <c r="J100" s="293" t="str">
        <f t="shared" si="35"/>
        <v/>
      </c>
      <c r="K100" s="293" t="str">
        <f t="shared" si="35"/>
        <v/>
      </c>
      <c r="L100" s="293" t="str">
        <f t="shared" si="35"/>
        <v/>
      </c>
      <c r="M100" s="293" t="str">
        <f t="shared" si="35"/>
        <v/>
      </c>
      <c r="N100" s="293" t="str">
        <f t="shared" si="35"/>
        <v/>
      </c>
      <c r="O100" s="293" t="str">
        <f t="shared" si="35"/>
        <v/>
      </c>
      <c r="P100" s="293" t="str">
        <f t="shared" si="35"/>
        <v/>
      </c>
      <c r="Q100" s="293" t="str">
        <f t="shared" si="35"/>
        <v/>
      </c>
      <c r="R100" s="293" t="str">
        <f t="shared" si="35"/>
        <v/>
      </c>
      <c r="S100" s="293" t="str">
        <f t="shared" si="35"/>
        <v/>
      </c>
      <c r="T100" s="293" t="str">
        <f t="shared" si="35"/>
        <v/>
      </c>
      <c r="U100" s="293" t="str">
        <f t="shared" si="35"/>
        <v/>
      </c>
      <c r="V100" s="293" t="str">
        <f t="shared" si="35"/>
        <v/>
      </c>
      <c r="W100" s="293" t="str">
        <f t="shared" si="35"/>
        <v/>
      </c>
      <c r="X100" s="293" t="str">
        <f t="shared" si="35"/>
        <v/>
      </c>
      <c r="Y100" s="293" t="str">
        <f t="shared" si="35"/>
        <v/>
      </c>
      <c r="DA100" s="94"/>
    </row>
    <row r="101" spans="1:105" ht="12" customHeight="1" x14ac:dyDescent="0.25">
      <c r="A101" s="49" t="s">
        <v>47</v>
      </c>
      <c r="B101" s="256">
        <f t="shared" ref="B101:Y101" si="36">IF(B$68=0,"",B$78/B$68)</f>
        <v>2.5149682727279563</v>
      </c>
      <c r="C101" s="256">
        <f t="shared" si="36"/>
        <v>2.549586432758757</v>
      </c>
      <c r="D101" s="256">
        <f t="shared" si="36"/>
        <v>2.4985191530212405</v>
      </c>
      <c r="E101" s="256">
        <f t="shared" si="36"/>
        <v>2.4897938746536923</v>
      </c>
      <c r="F101" s="256">
        <f t="shared" si="36"/>
        <v>2.5520548270684715</v>
      </c>
      <c r="G101" s="256">
        <f t="shared" si="36"/>
        <v>2.4772529925495936</v>
      </c>
      <c r="H101" s="256">
        <f t="shared" si="36"/>
        <v>2.8206141944362564</v>
      </c>
      <c r="I101" s="256">
        <f t="shared" si="36"/>
        <v>2.3435902210610533</v>
      </c>
      <c r="J101" s="256">
        <f t="shared" si="36"/>
        <v>2.3103914459459118</v>
      </c>
      <c r="K101" s="256">
        <f t="shared" si="36"/>
        <v>2.2049649284527963</v>
      </c>
      <c r="L101" s="256">
        <f t="shared" si="36"/>
        <v>2.3022388392629343</v>
      </c>
      <c r="M101" s="256">
        <f t="shared" si="36"/>
        <v>2.0994941168126338</v>
      </c>
      <c r="N101" s="256">
        <f t="shared" si="36"/>
        <v>2.002124001582358</v>
      </c>
      <c r="O101" s="256">
        <f t="shared" si="36"/>
        <v>2.0303814637422097</v>
      </c>
      <c r="P101" s="256">
        <f t="shared" si="36"/>
        <v>1.9483162561201837</v>
      </c>
      <c r="Q101" s="256">
        <f t="shared" si="36"/>
        <v>1.9234819067563296</v>
      </c>
      <c r="R101" s="256">
        <f t="shared" si="36"/>
        <v>1.9092601994175125</v>
      </c>
      <c r="S101" s="256">
        <f t="shared" si="36"/>
        <v>1.8971057945239602</v>
      </c>
      <c r="T101" s="256">
        <f t="shared" si="36"/>
        <v>1.7792009484918634</v>
      </c>
      <c r="U101" s="256">
        <f t="shared" si="36"/>
        <v>1.8265915740862564</v>
      </c>
      <c r="V101" s="256">
        <f t="shared" si="36"/>
        <v>1.7878093882001698</v>
      </c>
      <c r="W101" s="256">
        <f t="shared" si="36"/>
        <v>1.825956232564631</v>
      </c>
      <c r="X101" s="256">
        <f t="shared" si="36"/>
        <v>1.7777334339723467</v>
      </c>
      <c r="Y101" s="256">
        <f t="shared" si="36"/>
        <v>1.7378224760526089</v>
      </c>
      <c r="DA101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5:Y5 B12:Y12 B19:Y19 C25:Y25" formulaRange="1"/>
    <ignoredError sqref="C31:Y31 B37:Y37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final energy consumption"</f>
        <v>IE: Non-ferrous metals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152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455.38390812426019</v>
      </c>
      <c r="C5" s="223">
        <v>404.75267282077903</v>
      </c>
      <c r="D5" s="223">
        <v>411.79991937494623</v>
      </c>
      <c r="E5" s="223">
        <v>411.05470988170748</v>
      </c>
      <c r="F5" s="223">
        <v>425.40326680449709</v>
      </c>
      <c r="G5" s="223">
        <v>396.36073738067358</v>
      </c>
      <c r="H5" s="223">
        <v>524.73760635056362</v>
      </c>
      <c r="I5" s="223">
        <v>455.04395245522858</v>
      </c>
      <c r="J5" s="223">
        <v>463.72796770176859</v>
      </c>
      <c r="K5" s="223">
        <v>367.43065221206518</v>
      </c>
      <c r="L5" s="223">
        <v>469.69593587543602</v>
      </c>
      <c r="M5" s="223">
        <v>407.36975462884919</v>
      </c>
      <c r="N5" s="223">
        <v>366.66729690760189</v>
      </c>
      <c r="O5" s="223">
        <v>430.88972499131808</v>
      </c>
      <c r="P5" s="223">
        <v>419.67007738384808</v>
      </c>
      <c r="Q5" s="223">
        <v>425.59661381497182</v>
      </c>
      <c r="R5" s="223">
        <v>434.29101789637252</v>
      </c>
      <c r="S5" s="223">
        <v>460.75339141260798</v>
      </c>
      <c r="T5" s="223">
        <v>484.69987004204421</v>
      </c>
      <c r="U5" s="223">
        <v>483.48631667787862</v>
      </c>
      <c r="V5" s="223">
        <v>520.64589387014325</v>
      </c>
      <c r="W5" s="223">
        <v>484.86331544134038</v>
      </c>
      <c r="X5" s="223">
        <v>434.08001230996922</v>
      </c>
      <c r="Y5" s="223">
        <v>413.44531835686689</v>
      </c>
      <c r="DA5" s="89" t="s">
        <v>474</v>
      </c>
    </row>
    <row r="6" spans="1:105" ht="12" customHeight="1" x14ac:dyDescent="0.25">
      <c r="A6" s="55" t="s">
        <v>91</v>
      </c>
      <c r="B6" s="259">
        <v>0.68307586218601435</v>
      </c>
      <c r="C6" s="259">
        <v>0.60712900923090474</v>
      </c>
      <c r="D6" s="259">
        <v>0.61769987906219392</v>
      </c>
      <c r="E6" s="259">
        <v>0.61658206482235001</v>
      </c>
      <c r="F6" s="259">
        <v>0.63810490020645216</v>
      </c>
      <c r="G6" s="259">
        <v>0.59454110607154975</v>
      </c>
      <c r="H6" s="259">
        <v>0.78710640952526356</v>
      </c>
      <c r="I6" s="259">
        <v>0.68256592868346022</v>
      </c>
      <c r="J6" s="259">
        <v>0.69559195155321152</v>
      </c>
      <c r="K6" s="259">
        <v>0.55114597831834855</v>
      </c>
      <c r="L6" s="259">
        <v>0.70454390381362086</v>
      </c>
      <c r="M6" s="259">
        <v>0.61105463194379717</v>
      </c>
      <c r="N6" s="259">
        <v>0.55000094536182054</v>
      </c>
      <c r="O6" s="259">
        <v>0.64633458748715078</v>
      </c>
      <c r="P6" s="259">
        <v>0.62950511607594006</v>
      </c>
      <c r="Q6" s="259">
        <v>0.63839492072272197</v>
      </c>
      <c r="R6" s="259">
        <v>0.65143652684480347</v>
      </c>
      <c r="S6" s="259">
        <v>0.69113008711913693</v>
      </c>
      <c r="T6" s="259">
        <v>0.72704980506347361</v>
      </c>
      <c r="U6" s="259">
        <v>0.72522947501735102</v>
      </c>
      <c r="V6" s="259">
        <v>0.7809688408056662</v>
      </c>
      <c r="W6" s="259">
        <v>0.7272949731625612</v>
      </c>
      <c r="X6" s="259">
        <v>0.6511200184653152</v>
      </c>
      <c r="Y6" s="259">
        <v>0.62016797753559383</v>
      </c>
      <c r="DA6" s="67" t="s">
        <v>475</v>
      </c>
    </row>
    <row r="7" spans="1:105" ht="12" customHeight="1" x14ac:dyDescent="0.25">
      <c r="A7" s="173" t="s">
        <v>92</v>
      </c>
      <c r="B7" s="224">
        <v>0.34153793109300717</v>
      </c>
      <c r="C7" s="224">
        <v>0.30356450461545242</v>
      </c>
      <c r="D7" s="224">
        <v>0.30884993953109702</v>
      </c>
      <c r="E7" s="224">
        <v>0.308291032411175</v>
      </c>
      <c r="F7" s="224">
        <v>0.31905245010322608</v>
      </c>
      <c r="G7" s="224">
        <v>0.29727055303577488</v>
      </c>
      <c r="H7" s="224">
        <v>0.39355320476263178</v>
      </c>
      <c r="I7" s="224">
        <v>0.34128296434173011</v>
      </c>
      <c r="J7" s="224">
        <v>0.34779597577660593</v>
      </c>
      <c r="K7" s="224">
        <v>0.27557298915917428</v>
      </c>
      <c r="L7" s="224">
        <v>0.35227195190681049</v>
      </c>
      <c r="M7" s="224">
        <v>0.30552731597189858</v>
      </c>
      <c r="N7" s="224">
        <v>0.27500047268091038</v>
      </c>
      <c r="O7" s="224">
        <v>0.32316729374357539</v>
      </c>
      <c r="P7" s="224">
        <v>0.31475255803797009</v>
      </c>
      <c r="Q7" s="224">
        <v>0.3191974603613611</v>
      </c>
      <c r="R7" s="224">
        <v>0.32571826342240179</v>
      </c>
      <c r="S7" s="224">
        <v>0.34556504355956852</v>
      </c>
      <c r="T7" s="224">
        <v>0.36352490253173692</v>
      </c>
      <c r="U7" s="224">
        <v>0.36261473750867551</v>
      </c>
      <c r="V7" s="224">
        <v>0.39048442040283321</v>
      </c>
      <c r="W7" s="224">
        <v>0.36364748658128071</v>
      </c>
      <c r="X7" s="224">
        <v>0.3255600092326576</v>
      </c>
      <c r="Y7" s="224">
        <v>0.31008398876779691</v>
      </c>
      <c r="DA7" s="177" t="s">
        <v>476</v>
      </c>
    </row>
    <row r="8" spans="1:105" ht="12" customHeight="1" x14ac:dyDescent="0.25">
      <c r="A8" s="173" t="s">
        <v>93</v>
      </c>
      <c r="B8" s="224">
        <v>8.6522942543561729</v>
      </c>
      <c r="C8" s="224">
        <v>7.6903007835914527</v>
      </c>
      <c r="D8" s="224">
        <v>7.8241984681211152</v>
      </c>
      <c r="E8" s="224">
        <v>7.8100394877497594</v>
      </c>
      <c r="F8" s="224">
        <v>8.0826620692817208</v>
      </c>
      <c r="G8" s="224">
        <v>7.5308540102396231</v>
      </c>
      <c r="H8" s="224">
        <v>9.9700145206533328</v>
      </c>
      <c r="I8" s="224">
        <v>8.6458350966571533</v>
      </c>
      <c r="J8" s="224">
        <v>8.81083138634067</v>
      </c>
      <c r="K8" s="224">
        <v>6.9811823920324096</v>
      </c>
      <c r="L8" s="224">
        <v>8.9242227816391893</v>
      </c>
      <c r="M8" s="224">
        <v>7.7400253379547568</v>
      </c>
      <c r="N8" s="224">
        <v>6.9666786412497226</v>
      </c>
      <c r="O8" s="224">
        <v>8.1869047748372363</v>
      </c>
      <c r="P8" s="224">
        <v>7.9737314702952364</v>
      </c>
      <c r="Q8" s="224">
        <v>8.0863356624878051</v>
      </c>
      <c r="R8" s="224">
        <v>8.2515293400341729</v>
      </c>
      <c r="S8" s="224">
        <v>8.7543144368423924</v>
      </c>
      <c r="T8" s="224">
        <v>9.2092975308039939</v>
      </c>
      <c r="U8" s="224">
        <v>9.1862400168864387</v>
      </c>
      <c r="V8" s="224">
        <v>9.8922719835384321</v>
      </c>
      <c r="W8" s="224">
        <v>9.2124029933924358</v>
      </c>
      <c r="X8" s="224">
        <v>8.2475202338939866</v>
      </c>
      <c r="Y8" s="224">
        <v>7.8554610487841821</v>
      </c>
      <c r="DA8" s="177" t="s">
        <v>477</v>
      </c>
    </row>
    <row r="9" spans="1:105" ht="12" customHeight="1" x14ac:dyDescent="0.25">
      <c r="A9" s="173" t="s">
        <v>94</v>
      </c>
      <c r="B9" s="224">
        <v>0.22769195406200551</v>
      </c>
      <c r="C9" s="224">
        <v>0.2023763364103022</v>
      </c>
      <c r="D9" s="224">
        <v>0.20589995968739869</v>
      </c>
      <c r="E9" s="224">
        <v>0.205527354940784</v>
      </c>
      <c r="F9" s="224">
        <v>0.2127016334021514</v>
      </c>
      <c r="G9" s="224">
        <v>0.19818036869051731</v>
      </c>
      <c r="H9" s="224">
        <v>0.26236880317508882</v>
      </c>
      <c r="I9" s="224">
        <v>0.2275219762278208</v>
      </c>
      <c r="J9" s="224">
        <v>0.23186398385107129</v>
      </c>
      <c r="K9" s="224">
        <v>0.18371532610611679</v>
      </c>
      <c r="L9" s="224">
        <v>0.23484796793787449</v>
      </c>
      <c r="M9" s="224">
        <v>0.20368487731459969</v>
      </c>
      <c r="N9" s="224">
        <v>0.1833336484539409</v>
      </c>
      <c r="O9" s="224">
        <v>0.21544486249571759</v>
      </c>
      <c r="P9" s="224">
        <v>0.20983503869198081</v>
      </c>
      <c r="Q9" s="224">
        <v>0.2127983069075747</v>
      </c>
      <c r="R9" s="224">
        <v>0.21714550894826859</v>
      </c>
      <c r="S9" s="224">
        <v>0.2303766957063797</v>
      </c>
      <c r="T9" s="224">
        <v>0.2423499350211587</v>
      </c>
      <c r="U9" s="224">
        <v>0.2417431583391178</v>
      </c>
      <c r="V9" s="224">
        <v>0.26032294693522301</v>
      </c>
      <c r="W9" s="224">
        <v>0.24243165772085459</v>
      </c>
      <c r="X9" s="224">
        <v>0.2170400061551058</v>
      </c>
      <c r="Y9" s="224">
        <v>0.206722659178532</v>
      </c>
      <c r="DA9" s="177" t="s">
        <v>478</v>
      </c>
    </row>
    <row r="10" spans="1:105" ht="12" customHeight="1" x14ac:dyDescent="0.25">
      <c r="A10" s="56" t="s">
        <v>95</v>
      </c>
      <c r="B10" s="260">
        <v>1.4195285626833249</v>
      </c>
      <c r="C10" s="260">
        <v>1.2487872907191659</v>
      </c>
      <c r="D10" s="260">
        <v>1.2549973013818529</v>
      </c>
      <c r="E10" s="260">
        <v>1.2405351572748791</v>
      </c>
      <c r="F10" s="260">
        <v>1.25133181654982</v>
      </c>
      <c r="G10" s="260">
        <v>1.264504690308569</v>
      </c>
      <c r="H10" s="260">
        <v>1.2863688140884779</v>
      </c>
      <c r="I10" s="260">
        <v>1.199012664367668</v>
      </c>
      <c r="J10" s="260">
        <v>1.2200997239727811</v>
      </c>
      <c r="K10" s="260">
        <v>0.96322884703549128</v>
      </c>
      <c r="L10" s="260">
        <v>1.238540704706264</v>
      </c>
      <c r="M10" s="260">
        <v>1.084197930568723</v>
      </c>
      <c r="N10" s="260">
        <v>0.96574810672061706</v>
      </c>
      <c r="O10" s="260">
        <v>1.124179934203702</v>
      </c>
      <c r="P10" s="260">
        <v>1.0869377775169859</v>
      </c>
      <c r="Q10" s="260">
        <v>1.093456334815897</v>
      </c>
      <c r="R10" s="260">
        <v>1.1159793056124649</v>
      </c>
      <c r="S10" s="260">
        <v>1.1853086725530639</v>
      </c>
      <c r="T10" s="260">
        <v>1.261839516577433</v>
      </c>
      <c r="U10" s="260">
        <v>1.2530042293402579</v>
      </c>
      <c r="V10" s="260">
        <v>1.3550425296538711</v>
      </c>
      <c r="W10" s="260">
        <v>1.255933766562876</v>
      </c>
      <c r="X10" s="260">
        <v>1.130271048878271</v>
      </c>
      <c r="Y10" s="260">
        <v>1.080737819655754</v>
      </c>
      <c r="DA10" s="68" t="s">
        <v>479</v>
      </c>
    </row>
    <row r="11" spans="1:105" ht="12" customHeight="1" x14ac:dyDescent="0.25">
      <c r="A11" s="37" t="s">
        <v>159</v>
      </c>
      <c r="B11" s="226">
        <v>9.1298155394076444E-2</v>
      </c>
      <c r="C11" s="226">
        <v>4.4711550779239648E-2</v>
      </c>
      <c r="D11" s="226">
        <v>6.1698496369898333E-2</v>
      </c>
      <c r="E11" s="226">
        <v>6.5560211388403275E-2</v>
      </c>
      <c r="F11" s="226">
        <v>5.0194414799223583E-2</v>
      </c>
      <c r="G11" s="226">
        <v>3.9312085710226707E-2</v>
      </c>
      <c r="H11" s="226">
        <v>1.224301145879178E-2</v>
      </c>
      <c r="I11" s="226">
        <v>5.9103027940323113E-3</v>
      </c>
      <c r="J11" s="226">
        <v>1.1512511250273709E-2</v>
      </c>
      <c r="K11" s="226">
        <v>1.408358321996416E-2</v>
      </c>
      <c r="L11" s="226">
        <v>1.5134192437087321E-2</v>
      </c>
      <c r="M11" s="226">
        <v>8.5713650996349384E-3</v>
      </c>
      <c r="N11" s="226">
        <v>8.8750885201429857E-3</v>
      </c>
      <c r="O11" s="226">
        <v>9.5533415553127315E-3</v>
      </c>
      <c r="P11" s="226">
        <v>9.6307435680465722E-3</v>
      </c>
      <c r="Q11" s="226">
        <v>5.6976427868250636E-3</v>
      </c>
      <c r="R11" s="226">
        <v>5.1699468530906276E-3</v>
      </c>
      <c r="S11" s="226">
        <v>6.1622663490789407E-3</v>
      </c>
      <c r="T11" s="226">
        <v>6.2386595203837566E-3</v>
      </c>
      <c r="U11" s="226">
        <v>3.503481925075904E-3</v>
      </c>
      <c r="V11" s="226">
        <v>1.127475300443031E-2</v>
      </c>
      <c r="W11" s="226">
        <v>3.8519899028250748E-3</v>
      </c>
      <c r="X11" s="226">
        <v>4.1215054767507744E-3</v>
      </c>
      <c r="Y11" s="226">
        <v>4.3627070363750336E-3</v>
      </c>
      <c r="DA11" s="69" t="s">
        <v>480</v>
      </c>
    </row>
    <row r="12" spans="1:105" ht="12" customHeight="1" x14ac:dyDescent="0.25">
      <c r="A12" s="37" t="s">
        <v>35</v>
      </c>
      <c r="B12" s="226">
        <v>1.4715169307420091E-4</v>
      </c>
      <c r="C12" s="226">
        <v>5.3600001369546813E-3</v>
      </c>
      <c r="D12" s="226">
        <v>0.10886515746915031</v>
      </c>
      <c r="E12" s="226">
        <v>0.13906821213024079</v>
      </c>
      <c r="F12" s="226">
        <v>0.191775249940771</v>
      </c>
      <c r="G12" s="226">
        <v>0.1003586288968476</v>
      </c>
      <c r="H12" s="226">
        <v>1.197642306458879</v>
      </c>
      <c r="I12" s="226">
        <v>0.84816642194624658</v>
      </c>
      <c r="J12" s="226">
        <v>0.8663212910445377</v>
      </c>
      <c r="K12" s="226">
        <v>0.69005227485980003</v>
      </c>
      <c r="L12" s="226">
        <v>0.86241744421728317</v>
      </c>
      <c r="M12" s="226">
        <v>0.7263854120724097</v>
      </c>
      <c r="N12" s="226">
        <v>0.67816496869520337</v>
      </c>
      <c r="O12" s="226">
        <v>0.83322784521207383</v>
      </c>
      <c r="P12" s="226">
        <v>0.8330961937926511</v>
      </c>
      <c r="Q12" s="226">
        <v>0.88043957125327232</v>
      </c>
      <c r="R12" s="226">
        <v>0.89756007345866795</v>
      </c>
      <c r="S12" s="226">
        <v>0.94562161233614017</v>
      </c>
      <c r="T12" s="226">
        <v>0.93550209717303567</v>
      </c>
      <c r="U12" s="226">
        <v>0.95834879936159068</v>
      </c>
      <c r="V12" s="226">
        <v>1.0022544260629429</v>
      </c>
      <c r="W12" s="226">
        <v>0.96336944856091122</v>
      </c>
      <c r="X12" s="226">
        <v>0.83867087194984247</v>
      </c>
      <c r="Y12" s="226">
        <v>0.78203691354823057</v>
      </c>
      <c r="DA12" s="69" t="s">
        <v>481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482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483</v>
      </c>
    </row>
    <row r="15" spans="1:105" ht="12" customHeight="1" x14ac:dyDescent="0.25">
      <c r="A15" s="37" t="s">
        <v>40</v>
      </c>
      <c r="B15" s="226">
        <v>1.328083255596175</v>
      </c>
      <c r="C15" s="226">
        <v>1.198715739802972</v>
      </c>
      <c r="D15" s="226">
        <v>1.084433647542804</v>
      </c>
      <c r="E15" s="226">
        <v>1.0359067337562351</v>
      </c>
      <c r="F15" s="226">
        <v>1.009362151809825</v>
      </c>
      <c r="G15" s="226">
        <v>1.1248339757014949</v>
      </c>
      <c r="H15" s="226">
        <v>7.6483496170807574E-2</v>
      </c>
      <c r="I15" s="226">
        <v>0.34493593962738939</v>
      </c>
      <c r="J15" s="226">
        <v>0.34226592167796949</v>
      </c>
      <c r="K15" s="226">
        <v>0.25909298895572702</v>
      </c>
      <c r="L15" s="226">
        <v>0.3609890680518934</v>
      </c>
      <c r="M15" s="226">
        <v>0.34924115339667883</v>
      </c>
      <c r="N15" s="226">
        <v>0.27870804950527078</v>
      </c>
      <c r="O15" s="226">
        <v>0.28139874743631532</v>
      </c>
      <c r="P15" s="226">
        <v>0.24421084015628799</v>
      </c>
      <c r="Q15" s="226">
        <v>0.2073191207757992</v>
      </c>
      <c r="R15" s="226">
        <v>0.21324928530070661</v>
      </c>
      <c r="S15" s="226">
        <v>0.23352479386784511</v>
      </c>
      <c r="T15" s="226">
        <v>0.32009875988401421</v>
      </c>
      <c r="U15" s="226">
        <v>0.2911519480535914</v>
      </c>
      <c r="V15" s="226">
        <v>0.34151335058649812</v>
      </c>
      <c r="W15" s="226">
        <v>0.28871232809913988</v>
      </c>
      <c r="X15" s="226">
        <v>0.2874786714516781</v>
      </c>
      <c r="Y15" s="226">
        <v>0.29433819907114889</v>
      </c>
      <c r="DA15" s="69" t="s">
        <v>484</v>
      </c>
    </row>
    <row r="16" spans="1:105" ht="12" customHeight="1" x14ac:dyDescent="0.25">
      <c r="A16" s="57" t="s">
        <v>485</v>
      </c>
      <c r="B16" s="294">
        <v>248.8796752163806</v>
      </c>
      <c r="C16" s="294">
        <v>222.13178681686901</v>
      </c>
      <c r="D16" s="294">
        <v>225.2137791873713</v>
      </c>
      <c r="E16" s="294">
        <v>224.80087401525071</v>
      </c>
      <c r="F16" s="294">
        <v>233.36268467948281</v>
      </c>
      <c r="G16" s="294">
        <v>213.84842381555421</v>
      </c>
      <c r="H16" s="294">
        <v>289.36207510383588</v>
      </c>
      <c r="I16" s="294">
        <v>246.27242126653539</v>
      </c>
      <c r="J16" s="294">
        <v>250.76541364707941</v>
      </c>
      <c r="K16" s="294">
        <v>198.23932636542361</v>
      </c>
      <c r="L16" s="294">
        <v>253.912605238537</v>
      </c>
      <c r="M16" s="294">
        <v>218.22686150741919</v>
      </c>
      <c r="N16" s="294">
        <v>196.1988141273838</v>
      </c>
      <c r="O16" s="294">
        <v>231.42001349445999</v>
      </c>
      <c r="P16" s="294">
        <v>225.3891027722029</v>
      </c>
      <c r="Q16" s="294">
        <v>229.17932872896071</v>
      </c>
      <c r="R16" s="294">
        <v>233.72640437709711</v>
      </c>
      <c r="S16" s="294">
        <v>247.744310273152</v>
      </c>
      <c r="T16" s="294">
        <v>258.08471985815868</v>
      </c>
      <c r="U16" s="294">
        <v>258.44706062623322</v>
      </c>
      <c r="V16" s="294">
        <v>277.32907153819423</v>
      </c>
      <c r="W16" s="294">
        <v>259.22720677447478</v>
      </c>
      <c r="X16" s="294">
        <v>231.11721207005121</v>
      </c>
      <c r="Y16" s="294">
        <v>219.40592147563211</v>
      </c>
      <c r="DA16" s="70" t="s">
        <v>486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0.6101445849934114</v>
      </c>
      <c r="L17" s="229">
        <v>0.7725083248146567</v>
      </c>
      <c r="M17" s="229">
        <v>0.46524951139720339</v>
      </c>
      <c r="N17" s="229">
        <v>0.35012263804871963</v>
      </c>
      <c r="O17" s="229">
        <v>5.2672212156032877E-2</v>
      </c>
      <c r="P17" s="229">
        <v>0</v>
      </c>
      <c r="Q17" s="229">
        <v>1.9771769175173301E-2</v>
      </c>
      <c r="R17" s="229">
        <v>0</v>
      </c>
      <c r="S17" s="229">
        <v>2.6326541447289319E-2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487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488</v>
      </c>
    </row>
    <row r="19" spans="1:105" ht="12" customHeight="1" x14ac:dyDescent="0.25">
      <c r="A19" s="46" t="s">
        <v>31</v>
      </c>
      <c r="B19" s="229">
        <v>4.3677248063759953</v>
      </c>
      <c r="C19" s="229">
        <v>6.130859833700951</v>
      </c>
      <c r="D19" s="229">
        <v>6.7076657452407176</v>
      </c>
      <c r="E19" s="229">
        <v>4.3581950204730759</v>
      </c>
      <c r="F19" s="229">
        <v>0.9212460445243813</v>
      </c>
      <c r="G19" s="229">
        <v>1.616690969652725</v>
      </c>
      <c r="H19" s="229">
        <v>1.682002274078731</v>
      </c>
      <c r="I19" s="229">
        <v>1.73395192148121</v>
      </c>
      <c r="J19" s="229">
        <v>1.435368874739968</v>
      </c>
      <c r="K19" s="229">
        <v>0.96683421383262058</v>
      </c>
      <c r="L19" s="229">
        <v>1.2560366969675081</v>
      </c>
      <c r="M19" s="229">
        <v>0.62314137943117742</v>
      </c>
      <c r="N19" s="229">
        <v>1.126066519341693</v>
      </c>
      <c r="O19" s="229">
        <v>1.205327622314075</v>
      </c>
      <c r="P19" s="229">
        <v>2.928750694692718</v>
      </c>
      <c r="Q19" s="229">
        <v>2.3245901947526768</v>
      </c>
      <c r="R19" s="229">
        <v>0.95031207201559842</v>
      </c>
      <c r="S19" s="229">
        <v>1.382471575047425</v>
      </c>
      <c r="T19" s="229">
        <v>1.026578729836094</v>
      </c>
      <c r="U19" s="229">
        <v>0.72342935333557379</v>
      </c>
      <c r="V19" s="229">
        <v>1.4007843941810001</v>
      </c>
      <c r="W19" s="229">
        <v>0.74915434563257055</v>
      </c>
      <c r="X19" s="229">
        <v>0.79444498967410626</v>
      </c>
      <c r="Y19" s="229">
        <v>1.125863439178082</v>
      </c>
      <c r="DA19" s="73" t="s">
        <v>489</v>
      </c>
    </row>
    <row r="20" spans="1:105" ht="12" customHeight="1" x14ac:dyDescent="0.25">
      <c r="A20" s="46" t="s">
        <v>159</v>
      </c>
      <c r="B20" s="229">
        <v>3.0192879018867309</v>
      </c>
      <c r="C20" s="229">
        <v>1.306916512501719</v>
      </c>
      <c r="D20" s="229">
        <v>2.3287646972231641</v>
      </c>
      <c r="E20" s="229">
        <v>2.623230709566331</v>
      </c>
      <c r="F20" s="229">
        <v>1.8114461142494209</v>
      </c>
      <c r="G20" s="229">
        <v>1.5751332970426071</v>
      </c>
      <c r="H20" s="229">
        <v>0.86246660373040862</v>
      </c>
      <c r="I20" s="229">
        <v>0.76805751206910755</v>
      </c>
      <c r="J20" s="229">
        <v>1.598062958263343</v>
      </c>
      <c r="K20" s="229">
        <v>2.32103656643348</v>
      </c>
      <c r="L20" s="229">
        <v>2.0946660277295561</v>
      </c>
      <c r="M20" s="229">
        <v>1.4996469513155151</v>
      </c>
      <c r="N20" s="229">
        <v>1.8248363811378769</v>
      </c>
      <c r="O20" s="229">
        <v>1.999122539926576</v>
      </c>
      <c r="P20" s="229">
        <v>2.2722794253858849</v>
      </c>
      <c r="Q20" s="229">
        <v>1.442256741444629</v>
      </c>
      <c r="R20" s="229">
        <v>1.3282745513105361</v>
      </c>
      <c r="S20" s="229">
        <v>1.590445950606943</v>
      </c>
      <c r="T20" s="229">
        <v>1.6964222754121761</v>
      </c>
      <c r="U20" s="229">
        <v>0.93014804714921406</v>
      </c>
      <c r="V20" s="229">
        <v>3.0509719610323671</v>
      </c>
      <c r="W20" s="229">
        <v>1.0265577037249201</v>
      </c>
      <c r="X20" s="229">
        <v>1.119697729163982</v>
      </c>
      <c r="Y20" s="229">
        <v>1.2074122591576819</v>
      </c>
      <c r="DA20" s="73" t="s">
        <v>490</v>
      </c>
    </row>
    <row r="21" spans="1:105" ht="12" customHeight="1" x14ac:dyDescent="0.25">
      <c r="A21" s="46" t="s">
        <v>32</v>
      </c>
      <c r="B21" s="229">
        <v>215.27346114788401</v>
      </c>
      <c r="C21" s="229">
        <v>186.87716643002409</v>
      </c>
      <c r="D21" s="229">
        <v>184.7605011008016</v>
      </c>
      <c r="E21" s="229">
        <v>184.47224911767279</v>
      </c>
      <c r="F21" s="229">
        <v>196.58948605966171</v>
      </c>
      <c r="G21" s="229">
        <v>206.6354896238812</v>
      </c>
      <c r="H21" s="229">
        <v>202.44894447870061</v>
      </c>
      <c r="I21" s="229">
        <v>133.54922443149411</v>
      </c>
      <c r="J21" s="229">
        <v>127.4770752105982</v>
      </c>
      <c r="K21" s="229">
        <v>80.080799794595436</v>
      </c>
      <c r="L21" s="229">
        <v>129.62372038684421</v>
      </c>
      <c r="M21" s="229">
        <v>88.320696878330779</v>
      </c>
      <c r="N21" s="229">
        <v>52.884840516460152</v>
      </c>
      <c r="O21" s="229">
        <v>53.415767500253061</v>
      </c>
      <c r="P21" s="229">
        <v>22.784114100779139</v>
      </c>
      <c r="Q21" s="229">
        <v>2.1825910979259442</v>
      </c>
      <c r="R21" s="229">
        <v>0.50110230210641993</v>
      </c>
      <c r="S21" s="229">
        <v>0.2165432694928679</v>
      </c>
      <c r="T21" s="229">
        <v>0.6365129379582144</v>
      </c>
      <c r="U21" s="229">
        <v>1.9775846054808841</v>
      </c>
      <c r="V21" s="229">
        <v>1.230746351682259</v>
      </c>
      <c r="W21" s="229">
        <v>0.45147113675746547</v>
      </c>
      <c r="X21" s="229">
        <v>1.150978594862043</v>
      </c>
      <c r="Y21" s="229">
        <v>0.46103157590314903</v>
      </c>
      <c r="DA21" s="73" t="s">
        <v>491</v>
      </c>
    </row>
    <row r="22" spans="1:105" ht="12" customHeight="1" x14ac:dyDescent="0.25">
      <c r="A22" s="46" t="s">
        <v>33</v>
      </c>
      <c r="B22" s="229">
        <v>26.21433496041756</v>
      </c>
      <c r="C22" s="229">
        <v>27.660171490397111</v>
      </c>
      <c r="D22" s="229">
        <v>27.30781176174213</v>
      </c>
      <c r="E22" s="229">
        <v>27.782726493354009</v>
      </c>
      <c r="F22" s="229">
        <v>27.119606342897221</v>
      </c>
      <c r="G22" s="229">
        <v>0</v>
      </c>
      <c r="H22" s="229">
        <v>0</v>
      </c>
      <c r="I22" s="229">
        <v>0</v>
      </c>
      <c r="J22" s="229">
        <v>0</v>
      </c>
      <c r="K22" s="229">
        <v>0.53685596207896125</v>
      </c>
      <c r="L22" s="229">
        <v>0.80175467449742177</v>
      </c>
      <c r="M22" s="229">
        <v>0.22965767706509899</v>
      </c>
      <c r="N22" s="229">
        <v>0.57320000909391644</v>
      </c>
      <c r="O22" s="229">
        <v>0.38671196556780812</v>
      </c>
      <c r="P22" s="229">
        <v>0.84308792416668799</v>
      </c>
      <c r="Q22" s="229">
        <v>0.34253059406007358</v>
      </c>
      <c r="R22" s="229">
        <v>0.34353175842096578</v>
      </c>
      <c r="S22" s="229">
        <v>0.4689547597915556</v>
      </c>
      <c r="T22" s="229">
        <v>0.34257914170550252</v>
      </c>
      <c r="U22" s="229">
        <v>0.38151497644017218</v>
      </c>
      <c r="V22" s="229">
        <v>0.43440564359311112</v>
      </c>
      <c r="W22" s="229">
        <v>0.26146666012762609</v>
      </c>
      <c r="X22" s="229">
        <v>0.20867864992567481</v>
      </c>
      <c r="Y22" s="229">
        <v>0.17696739628983041</v>
      </c>
      <c r="DA22" s="73" t="s">
        <v>492</v>
      </c>
    </row>
    <row r="23" spans="1:105" ht="12" customHeight="1" x14ac:dyDescent="0.25">
      <c r="A23" s="46" t="s">
        <v>35</v>
      </c>
      <c r="B23" s="229">
        <v>4.8663998163309069E-3</v>
      </c>
      <c r="C23" s="229">
        <v>0.1566725502451175</v>
      </c>
      <c r="D23" s="229">
        <v>4.1090358823636839</v>
      </c>
      <c r="E23" s="229">
        <v>5.5644726741845512</v>
      </c>
      <c r="F23" s="229">
        <v>6.9209001181500929</v>
      </c>
      <c r="G23" s="229">
        <v>4.0211099249777096</v>
      </c>
      <c r="H23" s="229">
        <v>84.368661747326172</v>
      </c>
      <c r="I23" s="229">
        <v>110.22118740149099</v>
      </c>
      <c r="J23" s="229">
        <v>120.25490660347781</v>
      </c>
      <c r="K23" s="229">
        <v>113.7236552434897</v>
      </c>
      <c r="L23" s="229">
        <v>119.3639191276836</v>
      </c>
      <c r="M23" s="229">
        <v>127.0884691098794</v>
      </c>
      <c r="N23" s="229">
        <v>139.43974806330141</v>
      </c>
      <c r="O23" s="229">
        <v>174.36041165424251</v>
      </c>
      <c r="P23" s="229">
        <v>196.5608706271785</v>
      </c>
      <c r="Q23" s="229">
        <v>222.86758833160221</v>
      </c>
      <c r="R23" s="229">
        <v>230.60318369324349</v>
      </c>
      <c r="S23" s="229">
        <v>244.05956817676591</v>
      </c>
      <c r="T23" s="229">
        <v>254.3826267732467</v>
      </c>
      <c r="U23" s="229">
        <v>254.4343836438274</v>
      </c>
      <c r="V23" s="229">
        <v>271.21216318770553</v>
      </c>
      <c r="W23" s="229">
        <v>256.73855692823219</v>
      </c>
      <c r="X23" s="229">
        <v>227.8434121064254</v>
      </c>
      <c r="Y23" s="229">
        <v>216.4346468051034</v>
      </c>
      <c r="DA23" s="73" t="s">
        <v>493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494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495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496</v>
      </c>
    </row>
    <row r="27" spans="1:105" ht="12" customHeight="1" x14ac:dyDescent="0.25">
      <c r="A27" s="57" t="s">
        <v>497</v>
      </c>
      <c r="B27" s="261">
        <v>195.18010434349921</v>
      </c>
      <c r="C27" s="261">
        <v>172.56872807934269</v>
      </c>
      <c r="D27" s="261">
        <v>176.37449463979121</v>
      </c>
      <c r="E27" s="261">
        <v>176.0728607692578</v>
      </c>
      <c r="F27" s="261">
        <v>181.5367292554709</v>
      </c>
      <c r="G27" s="261">
        <v>172.62696283677329</v>
      </c>
      <c r="H27" s="261">
        <v>222.67611949452291</v>
      </c>
      <c r="I27" s="261">
        <v>197.6753125584153</v>
      </c>
      <c r="J27" s="261">
        <v>201.65637103319489</v>
      </c>
      <c r="K27" s="261">
        <v>160.23648031398989</v>
      </c>
      <c r="L27" s="261">
        <v>204.32890332689519</v>
      </c>
      <c r="M27" s="261">
        <v>179.19840302767631</v>
      </c>
      <c r="N27" s="261">
        <v>161.527720965751</v>
      </c>
      <c r="O27" s="261">
        <v>188.9736800440908</v>
      </c>
      <c r="P27" s="261">
        <v>184.06621265102709</v>
      </c>
      <c r="Q27" s="261">
        <v>186.06710240071581</v>
      </c>
      <c r="R27" s="261">
        <v>190.00280457441329</v>
      </c>
      <c r="S27" s="261">
        <v>201.8023862036755</v>
      </c>
      <c r="T27" s="261">
        <v>214.81108849388769</v>
      </c>
      <c r="U27" s="261">
        <v>213.27042443455349</v>
      </c>
      <c r="V27" s="261">
        <v>230.637731610613</v>
      </c>
      <c r="W27" s="261">
        <v>213.8343977894456</v>
      </c>
      <c r="X27" s="261">
        <v>192.39128892329259</v>
      </c>
      <c r="Y27" s="261">
        <v>183.96622338731291</v>
      </c>
      <c r="DA27" s="70" t="s">
        <v>498</v>
      </c>
    </row>
    <row r="28" spans="1:105" ht="12" customHeight="1" x14ac:dyDescent="0.25">
      <c r="A28" s="18" t="s">
        <v>31</v>
      </c>
      <c r="B28" s="295">
        <v>3.19781727705268</v>
      </c>
      <c r="C28" s="295">
        <v>4.6097973637359191</v>
      </c>
      <c r="D28" s="295">
        <v>4.9534223903590338</v>
      </c>
      <c r="E28" s="295">
        <v>3.2178815028932242</v>
      </c>
      <c r="F28" s="295">
        <v>0.68916762574801693</v>
      </c>
      <c r="G28" s="295">
        <v>1.077889059396455</v>
      </c>
      <c r="H28" s="295">
        <v>1.270709875305392</v>
      </c>
      <c r="I28" s="295">
        <v>1.177472559519128</v>
      </c>
      <c r="J28" s="295">
        <v>0.97041527849153242</v>
      </c>
      <c r="K28" s="295">
        <v>0.64606874570695505</v>
      </c>
      <c r="L28" s="295">
        <v>0.84896908971756613</v>
      </c>
      <c r="M28" s="295">
        <v>0.40076031507001553</v>
      </c>
      <c r="N28" s="295">
        <v>0.72012757280249939</v>
      </c>
      <c r="O28" s="295">
        <v>0.78579522326172024</v>
      </c>
      <c r="P28" s="295">
        <v>1.9105265762328949</v>
      </c>
      <c r="Q28" s="295">
        <v>1.537631194024226</v>
      </c>
      <c r="R28" s="295">
        <v>0.62657841906189637</v>
      </c>
      <c r="S28" s="295">
        <v>0.90721140908116127</v>
      </c>
      <c r="T28" s="295">
        <v>0.63959083023541685</v>
      </c>
      <c r="U28" s="295">
        <v>0.46005533143178051</v>
      </c>
      <c r="V28" s="295">
        <v>0.87480625478377128</v>
      </c>
      <c r="W28" s="295">
        <v>0.4769016670479741</v>
      </c>
      <c r="X28" s="295">
        <v>0.4946282140164438</v>
      </c>
      <c r="Y28" s="295">
        <v>0.68882017653479277</v>
      </c>
      <c r="DA28" s="122" t="s">
        <v>499</v>
      </c>
    </row>
    <row r="29" spans="1:105" ht="12" customHeight="1" x14ac:dyDescent="0.25">
      <c r="A29" s="18" t="s">
        <v>159</v>
      </c>
      <c r="B29" s="295">
        <v>2.210563037981466</v>
      </c>
      <c r="C29" s="295">
        <v>0.98267134747338458</v>
      </c>
      <c r="D29" s="295">
        <v>1.719727194410001</v>
      </c>
      <c r="E29" s="295">
        <v>1.9368673357849591</v>
      </c>
      <c r="F29" s="295">
        <v>1.3551103151517581</v>
      </c>
      <c r="G29" s="295">
        <v>1.050181500264082</v>
      </c>
      <c r="H29" s="295">
        <v>0.65157155098473662</v>
      </c>
      <c r="I29" s="295">
        <v>0.52156385271706995</v>
      </c>
      <c r="J29" s="295">
        <v>1.0804084845235791</v>
      </c>
      <c r="K29" s="295">
        <v>1.550988951116349</v>
      </c>
      <c r="L29" s="295">
        <v>1.4158079259286751</v>
      </c>
      <c r="M29" s="295">
        <v>0.96446649916204263</v>
      </c>
      <c r="N29" s="295">
        <v>1.1669958846469899</v>
      </c>
      <c r="O29" s="295">
        <v>1.303297886406362</v>
      </c>
      <c r="P29" s="295">
        <v>1.4822873926052711</v>
      </c>
      <c r="Q29" s="295">
        <v>0.95399996112989704</v>
      </c>
      <c r="R29" s="295">
        <v>0.87578406393920349</v>
      </c>
      <c r="S29" s="295">
        <v>1.0436892432078071</v>
      </c>
      <c r="T29" s="295">
        <v>1.0569244228681469</v>
      </c>
      <c r="U29" s="295">
        <v>0.59151535134538302</v>
      </c>
      <c r="V29" s="295">
        <v>1.905367710954204</v>
      </c>
      <c r="W29" s="295">
        <v>0.65349294585480155</v>
      </c>
      <c r="X29" s="295">
        <v>0.69713333863662441</v>
      </c>
      <c r="Y29" s="295">
        <v>0.73871297047395845</v>
      </c>
      <c r="DA29" s="122" t="s">
        <v>500</v>
      </c>
    </row>
    <row r="30" spans="1:105" ht="12" customHeight="1" x14ac:dyDescent="0.25">
      <c r="A30" s="18" t="s">
        <v>32</v>
      </c>
      <c r="B30" s="295">
        <v>157.61185144831009</v>
      </c>
      <c r="C30" s="295">
        <v>140.51305893769421</v>
      </c>
      <c r="D30" s="295">
        <v>136.44043066040129</v>
      </c>
      <c r="E30" s="295">
        <v>136.20543262619631</v>
      </c>
      <c r="F30" s="295">
        <v>147.06506493029971</v>
      </c>
      <c r="G30" s="295">
        <v>137.76914557545589</v>
      </c>
      <c r="H30" s="295">
        <v>152.94502091867949</v>
      </c>
      <c r="I30" s="295">
        <v>90.68910456226277</v>
      </c>
      <c r="J30" s="295">
        <v>86.183909668648226</v>
      </c>
      <c r="K30" s="295">
        <v>53.512485530907107</v>
      </c>
      <c r="L30" s="295">
        <v>87.614105677256504</v>
      </c>
      <c r="M30" s="295">
        <v>56.801604702408333</v>
      </c>
      <c r="N30" s="295">
        <v>33.820232805988951</v>
      </c>
      <c r="O30" s="295">
        <v>34.82360660413061</v>
      </c>
      <c r="P30" s="295">
        <v>14.86287500822197</v>
      </c>
      <c r="Q30" s="295">
        <v>1.443703997180275</v>
      </c>
      <c r="R30" s="295">
        <v>0.33039661126914921</v>
      </c>
      <c r="S30" s="295">
        <v>0.1421009503482393</v>
      </c>
      <c r="T30" s="295">
        <v>0.39656757598053771</v>
      </c>
      <c r="U30" s="295">
        <v>1.2576187804849419</v>
      </c>
      <c r="V30" s="295">
        <v>0.76861550640949516</v>
      </c>
      <c r="W30" s="295">
        <v>0.28740050564864311</v>
      </c>
      <c r="X30" s="295">
        <v>0.71660907192744305</v>
      </c>
      <c r="Y30" s="295">
        <v>0.28206604855519252</v>
      </c>
      <c r="DA30" s="122" t="s">
        <v>501</v>
      </c>
    </row>
    <row r="31" spans="1:105" ht="12" customHeight="1" x14ac:dyDescent="0.25">
      <c r="A31" s="18" t="s">
        <v>35</v>
      </c>
      <c r="B31" s="295">
        <v>3.562920765289928E-3</v>
      </c>
      <c r="C31" s="295">
        <v>0.11780218903712</v>
      </c>
      <c r="D31" s="295">
        <v>3.0344073654729389</v>
      </c>
      <c r="E31" s="295">
        <v>4.1085388807749137</v>
      </c>
      <c r="F31" s="295">
        <v>5.1774011197270751</v>
      </c>
      <c r="G31" s="295">
        <v>2.6809764365140292</v>
      </c>
      <c r="H31" s="295">
        <v>63.738374971786449</v>
      </c>
      <c r="I31" s="295">
        <v>74.847763675019223</v>
      </c>
      <c r="J31" s="295">
        <v>81.301190749818929</v>
      </c>
      <c r="K31" s="295">
        <v>75.993689765194219</v>
      </c>
      <c r="L31" s="295">
        <v>80.679392577948065</v>
      </c>
      <c r="M31" s="295">
        <v>81.734284711975803</v>
      </c>
      <c r="N31" s="295">
        <v>89.172713689880695</v>
      </c>
      <c r="O31" s="295">
        <v>113.67164915776689</v>
      </c>
      <c r="P31" s="295">
        <v>128.22353499094979</v>
      </c>
      <c r="Q31" s="295">
        <v>147.41873932410741</v>
      </c>
      <c r="R31" s="295">
        <v>152.04582002487811</v>
      </c>
      <c r="S31" s="295">
        <v>160.1578135433187</v>
      </c>
      <c r="T31" s="295">
        <v>158.488375734557</v>
      </c>
      <c r="U31" s="295">
        <v>161.8041819221076</v>
      </c>
      <c r="V31" s="295">
        <v>169.37517130804409</v>
      </c>
      <c r="W31" s="295">
        <v>163.43634193455841</v>
      </c>
      <c r="X31" s="295">
        <v>141.8572481045467</v>
      </c>
      <c r="Y31" s="295">
        <v>132.41797045063799</v>
      </c>
      <c r="DA31" s="122" t="s">
        <v>502</v>
      </c>
    </row>
    <row r="32" spans="1:105" ht="12" customHeight="1" x14ac:dyDescent="0.25">
      <c r="A32" s="47" t="s">
        <v>40</v>
      </c>
      <c r="B32" s="296">
        <v>32.156309659389613</v>
      </c>
      <c r="C32" s="296">
        <v>26.345398241402101</v>
      </c>
      <c r="D32" s="296">
        <v>30.22650702914796</v>
      </c>
      <c r="E32" s="296">
        <v>30.604140423608321</v>
      </c>
      <c r="F32" s="296">
        <v>27.249985264544339</v>
      </c>
      <c r="G32" s="296">
        <v>30.04877026514286</v>
      </c>
      <c r="H32" s="296">
        <v>4.0704421777667941</v>
      </c>
      <c r="I32" s="296">
        <v>30.43940790889712</v>
      </c>
      <c r="J32" s="296">
        <v>32.120446851712671</v>
      </c>
      <c r="K32" s="296">
        <v>28.533247321065311</v>
      </c>
      <c r="L32" s="296">
        <v>33.770628056044437</v>
      </c>
      <c r="M32" s="296">
        <v>39.297286799060103</v>
      </c>
      <c r="N32" s="296">
        <v>36.647651012431901</v>
      </c>
      <c r="O32" s="296">
        <v>38.389331172525203</v>
      </c>
      <c r="P32" s="296">
        <v>37.586988683017147</v>
      </c>
      <c r="Q32" s="296">
        <v>34.713027924274002</v>
      </c>
      <c r="R32" s="296">
        <v>36.124225455264963</v>
      </c>
      <c r="S32" s="296">
        <v>39.551571057719627</v>
      </c>
      <c r="T32" s="296">
        <v>54.229629930246617</v>
      </c>
      <c r="U32" s="296">
        <v>49.157053049183808</v>
      </c>
      <c r="V32" s="296">
        <v>57.713770830421453</v>
      </c>
      <c r="W32" s="296">
        <v>48.980260736335779</v>
      </c>
      <c r="X32" s="296">
        <v>48.625670194165401</v>
      </c>
      <c r="Y32" s="296">
        <v>49.838653741111003</v>
      </c>
      <c r="DA32" s="123" t="s">
        <v>503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v>0</v>
      </c>
      <c r="C34" s="223">
        <v>0</v>
      </c>
      <c r="D34" s="223">
        <v>0</v>
      </c>
      <c r="E34" s="223">
        <v>0</v>
      </c>
      <c r="F34" s="223">
        <v>0</v>
      </c>
      <c r="G34" s="223">
        <v>0</v>
      </c>
      <c r="H34" s="223">
        <v>0</v>
      </c>
      <c r="I34" s="223">
        <v>0</v>
      </c>
      <c r="J34" s="223">
        <v>0</v>
      </c>
      <c r="K34" s="223">
        <v>0</v>
      </c>
      <c r="L34" s="223">
        <v>0</v>
      </c>
      <c r="M34" s="223">
        <v>0</v>
      </c>
      <c r="N34" s="223">
        <v>0</v>
      </c>
      <c r="O34" s="223">
        <v>0</v>
      </c>
      <c r="P34" s="223">
        <v>0</v>
      </c>
      <c r="Q34" s="223">
        <v>0</v>
      </c>
      <c r="R34" s="223">
        <v>0</v>
      </c>
      <c r="S34" s="223">
        <v>0</v>
      </c>
      <c r="T34" s="223">
        <v>0</v>
      </c>
      <c r="U34" s="223">
        <v>0</v>
      </c>
      <c r="V34" s="223">
        <v>0</v>
      </c>
      <c r="W34" s="223">
        <v>0</v>
      </c>
      <c r="X34" s="223">
        <v>0</v>
      </c>
      <c r="Y34" s="223">
        <v>0</v>
      </c>
      <c r="DA34" s="89" t="s">
        <v>504</v>
      </c>
    </row>
    <row r="35" spans="1:105" ht="12" customHeight="1" x14ac:dyDescent="0.25">
      <c r="A35" s="55" t="s">
        <v>91</v>
      </c>
      <c r="B35" s="259">
        <v>0</v>
      </c>
      <c r="C35" s="259">
        <v>0</v>
      </c>
      <c r="D35" s="259">
        <v>0</v>
      </c>
      <c r="E35" s="259">
        <v>0</v>
      </c>
      <c r="F35" s="259">
        <v>0</v>
      </c>
      <c r="G35" s="259">
        <v>0</v>
      </c>
      <c r="H35" s="259">
        <v>0</v>
      </c>
      <c r="I35" s="259">
        <v>0</v>
      </c>
      <c r="J35" s="259">
        <v>0</v>
      </c>
      <c r="K35" s="259">
        <v>0</v>
      </c>
      <c r="L35" s="259">
        <v>0</v>
      </c>
      <c r="M35" s="259">
        <v>0</v>
      </c>
      <c r="N35" s="259">
        <v>0</v>
      </c>
      <c r="O35" s="259">
        <v>0</v>
      </c>
      <c r="P35" s="259">
        <v>0</v>
      </c>
      <c r="Q35" s="259">
        <v>0</v>
      </c>
      <c r="R35" s="259">
        <v>0</v>
      </c>
      <c r="S35" s="259">
        <v>0</v>
      </c>
      <c r="T35" s="259">
        <v>0</v>
      </c>
      <c r="U35" s="259">
        <v>0</v>
      </c>
      <c r="V35" s="259">
        <v>0</v>
      </c>
      <c r="W35" s="259">
        <v>0</v>
      </c>
      <c r="X35" s="259">
        <v>0</v>
      </c>
      <c r="Y35" s="259">
        <v>0</v>
      </c>
      <c r="DA35" s="67" t="s">
        <v>505</v>
      </c>
    </row>
    <row r="36" spans="1:105" ht="12" customHeight="1" x14ac:dyDescent="0.25">
      <c r="A36" s="173" t="s">
        <v>92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506</v>
      </c>
    </row>
    <row r="37" spans="1:105" ht="12" customHeight="1" x14ac:dyDescent="0.25">
      <c r="A37" s="173" t="s">
        <v>93</v>
      </c>
      <c r="B37" s="224">
        <v>0</v>
      </c>
      <c r="C37" s="224">
        <v>0</v>
      </c>
      <c r="D37" s="224">
        <v>0</v>
      </c>
      <c r="E37" s="224">
        <v>0</v>
      </c>
      <c r="F37" s="224">
        <v>0</v>
      </c>
      <c r="G37" s="224">
        <v>0</v>
      </c>
      <c r="H37" s="224">
        <v>0</v>
      </c>
      <c r="I37" s="224">
        <v>0</v>
      </c>
      <c r="J37" s="224">
        <v>0</v>
      </c>
      <c r="K37" s="224">
        <v>0</v>
      </c>
      <c r="L37" s="224">
        <v>0</v>
      </c>
      <c r="M37" s="224">
        <v>0</v>
      </c>
      <c r="N37" s="224">
        <v>0</v>
      </c>
      <c r="O37" s="224">
        <v>0</v>
      </c>
      <c r="P37" s="224">
        <v>0</v>
      </c>
      <c r="Q37" s="224">
        <v>0</v>
      </c>
      <c r="R37" s="224">
        <v>0</v>
      </c>
      <c r="S37" s="224">
        <v>0</v>
      </c>
      <c r="T37" s="224">
        <v>0</v>
      </c>
      <c r="U37" s="224">
        <v>0</v>
      </c>
      <c r="V37" s="224">
        <v>0</v>
      </c>
      <c r="W37" s="224">
        <v>0</v>
      </c>
      <c r="X37" s="224">
        <v>0</v>
      </c>
      <c r="Y37" s="224">
        <v>0</v>
      </c>
      <c r="DA37" s="177" t="s">
        <v>507</v>
      </c>
    </row>
    <row r="38" spans="1:105" ht="12" customHeight="1" x14ac:dyDescent="0.25">
      <c r="A38" s="173" t="s">
        <v>94</v>
      </c>
      <c r="B38" s="224">
        <v>0</v>
      </c>
      <c r="C38" s="224">
        <v>0</v>
      </c>
      <c r="D38" s="224">
        <v>0</v>
      </c>
      <c r="E38" s="224">
        <v>0</v>
      </c>
      <c r="F38" s="224">
        <v>0</v>
      </c>
      <c r="G38" s="224">
        <v>0</v>
      </c>
      <c r="H38" s="224">
        <v>0</v>
      </c>
      <c r="I38" s="224">
        <v>0</v>
      </c>
      <c r="J38" s="224">
        <v>0</v>
      </c>
      <c r="K38" s="224">
        <v>0</v>
      </c>
      <c r="L38" s="224">
        <v>0</v>
      </c>
      <c r="M38" s="224">
        <v>0</v>
      </c>
      <c r="N38" s="224">
        <v>0</v>
      </c>
      <c r="O38" s="224">
        <v>0</v>
      </c>
      <c r="P38" s="224">
        <v>0</v>
      </c>
      <c r="Q38" s="224">
        <v>0</v>
      </c>
      <c r="R38" s="224">
        <v>0</v>
      </c>
      <c r="S38" s="224">
        <v>0</v>
      </c>
      <c r="T38" s="224">
        <v>0</v>
      </c>
      <c r="U38" s="224">
        <v>0</v>
      </c>
      <c r="V38" s="224">
        <v>0</v>
      </c>
      <c r="W38" s="224">
        <v>0</v>
      </c>
      <c r="X38" s="224">
        <v>0</v>
      </c>
      <c r="Y38" s="224">
        <v>0</v>
      </c>
      <c r="DA38" s="177" t="s">
        <v>508</v>
      </c>
    </row>
    <row r="39" spans="1:105" ht="12" customHeight="1" x14ac:dyDescent="0.25">
      <c r="A39" s="56" t="s">
        <v>95</v>
      </c>
      <c r="B39" s="260">
        <v>0</v>
      </c>
      <c r="C39" s="260">
        <v>0</v>
      </c>
      <c r="D39" s="260">
        <v>0</v>
      </c>
      <c r="E39" s="260">
        <v>0</v>
      </c>
      <c r="F39" s="260">
        <v>0</v>
      </c>
      <c r="G39" s="260">
        <v>0</v>
      </c>
      <c r="H39" s="260">
        <v>0</v>
      </c>
      <c r="I39" s="260">
        <v>0</v>
      </c>
      <c r="J39" s="260">
        <v>0</v>
      </c>
      <c r="K39" s="260">
        <v>0</v>
      </c>
      <c r="L39" s="260">
        <v>0</v>
      </c>
      <c r="M39" s="260">
        <v>0</v>
      </c>
      <c r="N39" s="260">
        <v>0</v>
      </c>
      <c r="O39" s="260">
        <v>0</v>
      </c>
      <c r="P39" s="260">
        <v>0</v>
      </c>
      <c r="Q39" s="260">
        <v>0</v>
      </c>
      <c r="R39" s="260">
        <v>0</v>
      </c>
      <c r="S39" s="260">
        <v>0</v>
      </c>
      <c r="T39" s="260">
        <v>0</v>
      </c>
      <c r="U39" s="260">
        <v>0</v>
      </c>
      <c r="V39" s="260">
        <v>0</v>
      </c>
      <c r="W39" s="260">
        <v>0</v>
      </c>
      <c r="X39" s="260">
        <v>0</v>
      </c>
      <c r="Y39" s="260">
        <v>0</v>
      </c>
      <c r="DA39" s="68" t="s">
        <v>509</v>
      </c>
    </row>
    <row r="40" spans="1:105" ht="12" customHeight="1" x14ac:dyDescent="0.25">
      <c r="A40" s="37" t="s">
        <v>159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510</v>
      </c>
    </row>
    <row r="41" spans="1:105" ht="12" customHeight="1" x14ac:dyDescent="0.25">
      <c r="A41" s="37" t="s">
        <v>35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511</v>
      </c>
    </row>
    <row r="42" spans="1:105" ht="12" customHeight="1" x14ac:dyDescent="0.25">
      <c r="A42" s="37" t="s">
        <v>96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512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</v>
      </c>
      <c r="Q43" s="226">
        <v>0</v>
      </c>
      <c r="R43" s="226">
        <v>0</v>
      </c>
      <c r="S43" s="226">
        <v>0</v>
      </c>
      <c r="T43" s="226">
        <v>0</v>
      </c>
      <c r="U43" s="226">
        <v>0</v>
      </c>
      <c r="V43" s="226">
        <v>0</v>
      </c>
      <c r="W43" s="226">
        <v>0</v>
      </c>
      <c r="X43" s="226">
        <v>0</v>
      </c>
      <c r="Y43" s="226">
        <v>0</v>
      </c>
      <c r="DA43" s="69" t="s">
        <v>513</v>
      </c>
    </row>
    <row r="44" spans="1:105" ht="12" customHeight="1" x14ac:dyDescent="0.25">
      <c r="A44" s="37" t="s">
        <v>40</v>
      </c>
      <c r="B44" s="226">
        <v>0</v>
      </c>
      <c r="C44" s="226">
        <v>0</v>
      </c>
      <c r="D44" s="226">
        <v>0</v>
      </c>
      <c r="E44" s="226">
        <v>0</v>
      </c>
      <c r="F44" s="226">
        <v>0</v>
      </c>
      <c r="G44" s="226">
        <v>0</v>
      </c>
      <c r="H44" s="226">
        <v>0</v>
      </c>
      <c r="I44" s="226">
        <v>0</v>
      </c>
      <c r="J44" s="226">
        <v>0</v>
      </c>
      <c r="K44" s="226">
        <v>0</v>
      </c>
      <c r="L44" s="226">
        <v>0</v>
      </c>
      <c r="M44" s="226">
        <v>0</v>
      </c>
      <c r="N44" s="226">
        <v>0</v>
      </c>
      <c r="O44" s="226">
        <v>0</v>
      </c>
      <c r="P44" s="226">
        <v>0</v>
      </c>
      <c r="Q44" s="226">
        <v>0</v>
      </c>
      <c r="R44" s="226">
        <v>0</v>
      </c>
      <c r="S44" s="226">
        <v>0</v>
      </c>
      <c r="T44" s="226">
        <v>0</v>
      </c>
      <c r="U44" s="226">
        <v>0</v>
      </c>
      <c r="V44" s="226">
        <v>0</v>
      </c>
      <c r="W44" s="226">
        <v>0</v>
      </c>
      <c r="X44" s="226">
        <v>0</v>
      </c>
      <c r="Y44" s="226">
        <v>0</v>
      </c>
      <c r="DA44" s="69" t="s">
        <v>514</v>
      </c>
    </row>
    <row r="45" spans="1:105" ht="12" customHeight="1" x14ac:dyDescent="0.25">
      <c r="A45" s="57" t="s">
        <v>515</v>
      </c>
      <c r="B45" s="261">
        <v>0</v>
      </c>
      <c r="C45" s="261">
        <v>0</v>
      </c>
      <c r="D45" s="261">
        <v>0</v>
      </c>
      <c r="E45" s="261">
        <v>0</v>
      </c>
      <c r="F45" s="261">
        <v>0</v>
      </c>
      <c r="G45" s="261">
        <v>0</v>
      </c>
      <c r="H45" s="261">
        <v>0</v>
      </c>
      <c r="I45" s="261">
        <v>0</v>
      </c>
      <c r="J45" s="261">
        <v>0</v>
      </c>
      <c r="K45" s="261">
        <v>0</v>
      </c>
      <c r="L45" s="261">
        <v>0</v>
      </c>
      <c r="M45" s="261">
        <v>0</v>
      </c>
      <c r="N45" s="261">
        <v>0</v>
      </c>
      <c r="O45" s="261">
        <v>0</v>
      </c>
      <c r="P45" s="261">
        <v>0</v>
      </c>
      <c r="Q45" s="261">
        <v>0</v>
      </c>
      <c r="R45" s="261">
        <v>0</v>
      </c>
      <c r="S45" s="261">
        <v>0</v>
      </c>
      <c r="T45" s="261">
        <v>0</v>
      </c>
      <c r="U45" s="261">
        <v>0</v>
      </c>
      <c r="V45" s="261">
        <v>0</v>
      </c>
      <c r="W45" s="261">
        <v>0</v>
      </c>
      <c r="X45" s="261">
        <v>0</v>
      </c>
      <c r="Y45" s="261">
        <v>0</v>
      </c>
      <c r="DA45" s="70" t="s">
        <v>516</v>
      </c>
    </row>
    <row r="46" spans="1:105" ht="12" customHeight="1" x14ac:dyDescent="0.25">
      <c r="A46" s="57" t="s">
        <v>517</v>
      </c>
      <c r="B46" s="294">
        <v>0</v>
      </c>
      <c r="C46" s="294">
        <v>0</v>
      </c>
      <c r="D46" s="294">
        <v>0</v>
      </c>
      <c r="E46" s="294">
        <v>0</v>
      </c>
      <c r="F46" s="294">
        <v>0</v>
      </c>
      <c r="G46" s="294">
        <v>0</v>
      </c>
      <c r="H46" s="294">
        <v>0</v>
      </c>
      <c r="I46" s="294">
        <v>0</v>
      </c>
      <c r="J46" s="294">
        <v>0</v>
      </c>
      <c r="K46" s="294">
        <v>0</v>
      </c>
      <c r="L46" s="294">
        <v>0</v>
      </c>
      <c r="M46" s="294">
        <v>0</v>
      </c>
      <c r="N46" s="294">
        <v>0</v>
      </c>
      <c r="O46" s="294">
        <v>0</v>
      </c>
      <c r="P46" s="294">
        <v>0</v>
      </c>
      <c r="Q46" s="294">
        <v>0</v>
      </c>
      <c r="R46" s="294">
        <v>0</v>
      </c>
      <c r="S46" s="294">
        <v>0</v>
      </c>
      <c r="T46" s="294">
        <v>0</v>
      </c>
      <c r="U46" s="294">
        <v>0</v>
      </c>
      <c r="V46" s="294">
        <v>0</v>
      </c>
      <c r="W46" s="294">
        <v>0</v>
      </c>
      <c r="X46" s="294">
        <v>0</v>
      </c>
      <c r="Y46" s="294">
        <v>0</v>
      </c>
      <c r="DA46" s="70" t="s">
        <v>518</v>
      </c>
    </row>
    <row r="47" spans="1:105" ht="12" customHeight="1" x14ac:dyDescent="0.25">
      <c r="A47" s="60" t="s">
        <v>519</v>
      </c>
      <c r="B47" s="262">
        <v>0</v>
      </c>
      <c r="C47" s="262">
        <v>0</v>
      </c>
      <c r="D47" s="262">
        <v>0</v>
      </c>
      <c r="E47" s="262">
        <v>0</v>
      </c>
      <c r="F47" s="262">
        <v>0</v>
      </c>
      <c r="G47" s="262">
        <v>0</v>
      </c>
      <c r="H47" s="262">
        <v>0</v>
      </c>
      <c r="I47" s="262">
        <v>0</v>
      </c>
      <c r="J47" s="262">
        <v>0</v>
      </c>
      <c r="K47" s="262">
        <v>0</v>
      </c>
      <c r="L47" s="262">
        <v>0</v>
      </c>
      <c r="M47" s="262">
        <v>0</v>
      </c>
      <c r="N47" s="262">
        <v>0</v>
      </c>
      <c r="O47" s="262">
        <v>0</v>
      </c>
      <c r="P47" s="262">
        <v>0</v>
      </c>
      <c r="Q47" s="262">
        <v>0</v>
      </c>
      <c r="R47" s="262">
        <v>0</v>
      </c>
      <c r="S47" s="262">
        <v>0</v>
      </c>
      <c r="T47" s="262">
        <v>0</v>
      </c>
      <c r="U47" s="262">
        <v>0</v>
      </c>
      <c r="V47" s="262">
        <v>0</v>
      </c>
      <c r="W47" s="262">
        <v>0</v>
      </c>
      <c r="X47" s="262">
        <v>0</v>
      </c>
      <c r="Y47" s="262">
        <v>0</v>
      </c>
      <c r="DA47" s="72" t="s">
        <v>520</v>
      </c>
    </row>
    <row r="48" spans="1:105" ht="12" customHeight="1" x14ac:dyDescent="0.25">
      <c r="A48" s="59" t="s">
        <v>31</v>
      </c>
      <c r="B48" s="297">
        <v>0</v>
      </c>
      <c r="C48" s="297">
        <v>0</v>
      </c>
      <c r="D48" s="297">
        <v>0</v>
      </c>
      <c r="E48" s="297">
        <v>0</v>
      </c>
      <c r="F48" s="297">
        <v>0</v>
      </c>
      <c r="G48" s="297">
        <v>0</v>
      </c>
      <c r="H48" s="297">
        <v>0</v>
      </c>
      <c r="I48" s="297">
        <v>0</v>
      </c>
      <c r="J48" s="297">
        <v>0</v>
      </c>
      <c r="K48" s="297">
        <v>0</v>
      </c>
      <c r="L48" s="297">
        <v>0</v>
      </c>
      <c r="M48" s="297">
        <v>0</v>
      </c>
      <c r="N48" s="297">
        <v>0</v>
      </c>
      <c r="O48" s="297">
        <v>0</v>
      </c>
      <c r="P48" s="297">
        <v>0</v>
      </c>
      <c r="Q48" s="297">
        <v>0</v>
      </c>
      <c r="R48" s="297">
        <v>0</v>
      </c>
      <c r="S48" s="297">
        <v>0</v>
      </c>
      <c r="T48" s="297">
        <v>0</v>
      </c>
      <c r="U48" s="297">
        <v>0</v>
      </c>
      <c r="V48" s="297">
        <v>0</v>
      </c>
      <c r="W48" s="297">
        <v>0</v>
      </c>
      <c r="X48" s="297">
        <v>0</v>
      </c>
      <c r="Y48" s="297">
        <v>0</v>
      </c>
      <c r="DA48" s="71" t="s">
        <v>521</v>
      </c>
    </row>
    <row r="49" spans="1:105" ht="12" customHeight="1" x14ac:dyDescent="0.25">
      <c r="A49" s="59" t="s">
        <v>159</v>
      </c>
      <c r="B49" s="297">
        <v>0</v>
      </c>
      <c r="C49" s="297">
        <v>0</v>
      </c>
      <c r="D49" s="297">
        <v>0</v>
      </c>
      <c r="E49" s="297">
        <v>0</v>
      </c>
      <c r="F49" s="297">
        <v>0</v>
      </c>
      <c r="G49" s="297">
        <v>0</v>
      </c>
      <c r="H49" s="297">
        <v>0</v>
      </c>
      <c r="I49" s="297">
        <v>0</v>
      </c>
      <c r="J49" s="297">
        <v>0</v>
      </c>
      <c r="K49" s="297">
        <v>0</v>
      </c>
      <c r="L49" s="297">
        <v>0</v>
      </c>
      <c r="M49" s="297">
        <v>0</v>
      </c>
      <c r="N49" s="297">
        <v>0</v>
      </c>
      <c r="O49" s="297">
        <v>0</v>
      </c>
      <c r="P49" s="297">
        <v>0</v>
      </c>
      <c r="Q49" s="297">
        <v>0</v>
      </c>
      <c r="R49" s="297">
        <v>0</v>
      </c>
      <c r="S49" s="297">
        <v>0</v>
      </c>
      <c r="T49" s="297">
        <v>0</v>
      </c>
      <c r="U49" s="297">
        <v>0</v>
      </c>
      <c r="V49" s="297">
        <v>0</v>
      </c>
      <c r="W49" s="297">
        <v>0</v>
      </c>
      <c r="X49" s="297">
        <v>0</v>
      </c>
      <c r="Y49" s="297">
        <v>0</v>
      </c>
      <c r="DA49" s="71" t="s">
        <v>522</v>
      </c>
    </row>
    <row r="50" spans="1:105" ht="12" customHeight="1" x14ac:dyDescent="0.25">
      <c r="A50" s="59" t="s">
        <v>32</v>
      </c>
      <c r="B50" s="297">
        <v>0</v>
      </c>
      <c r="C50" s="297">
        <v>0</v>
      </c>
      <c r="D50" s="297">
        <v>0</v>
      </c>
      <c r="E50" s="297">
        <v>0</v>
      </c>
      <c r="F50" s="297">
        <v>0</v>
      </c>
      <c r="G50" s="297">
        <v>0</v>
      </c>
      <c r="H50" s="297">
        <v>0</v>
      </c>
      <c r="I50" s="297">
        <v>0</v>
      </c>
      <c r="J50" s="297">
        <v>0</v>
      </c>
      <c r="K50" s="297">
        <v>0</v>
      </c>
      <c r="L50" s="297">
        <v>0</v>
      </c>
      <c r="M50" s="297">
        <v>0</v>
      </c>
      <c r="N50" s="297">
        <v>0</v>
      </c>
      <c r="O50" s="297">
        <v>0</v>
      </c>
      <c r="P50" s="297">
        <v>0</v>
      </c>
      <c r="Q50" s="297">
        <v>0</v>
      </c>
      <c r="R50" s="297">
        <v>0</v>
      </c>
      <c r="S50" s="297">
        <v>0</v>
      </c>
      <c r="T50" s="297">
        <v>0</v>
      </c>
      <c r="U50" s="297">
        <v>0</v>
      </c>
      <c r="V50" s="297">
        <v>0</v>
      </c>
      <c r="W50" s="297">
        <v>0</v>
      </c>
      <c r="X50" s="297">
        <v>0</v>
      </c>
      <c r="Y50" s="297">
        <v>0</v>
      </c>
      <c r="DA50" s="71" t="s">
        <v>523</v>
      </c>
    </row>
    <row r="51" spans="1:105" ht="12" customHeight="1" x14ac:dyDescent="0.25">
      <c r="A51" s="59" t="s">
        <v>35</v>
      </c>
      <c r="B51" s="297">
        <v>0</v>
      </c>
      <c r="C51" s="297">
        <v>0</v>
      </c>
      <c r="D51" s="297">
        <v>0</v>
      </c>
      <c r="E51" s="297">
        <v>0</v>
      </c>
      <c r="F51" s="297">
        <v>0</v>
      </c>
      <c r="G51" s="297">
        <v>0</v>
      </c>
      <c r="H51" s="297">
        <v>0</v>
      </c>
      <c r="I51" s="297">
        <v>0</v>
      </c>
      <c r="J51" s="297">
        <v>0</v>
      </c>
      <c r="K51" s="297">
        <v>0</v>
      </c>
      <c r="L51" s="297">
        <v>0</v>
      </c>
      <c r="M51" s="297">
        <v>0</v>
      </c>
      <c r="N51" s="297">
        <v>0</v>
      </c>
      <c r="O51" s="297">
        <v>0</v>
      </c>
      <c r="P51" s="297">
        <v>0</v>
      </c>
      <c r="Q51" s="297">
        <v>0</v>
      </c>
      <c r="R51" s="297">
        <v>0</v>
      </c>
      <c r="S51" s="297">
        <v>0</v>
      </c>
      <c r="T51" s="297">
        <v>0</v>
      </c>
      <c r="U51" s="297">
        <v>0</v>
      </c>
      <c r="V51" s="297">
        <v>0</v>
      </c>
      <c r="W51" s="297">
        <v>0</v>
      </c>
      <c r="X51" s="297">
        <v>0</v>
      </c>
      <c r="Y51" s="297">
        <v>0</v>
      </c>
      <c r="DA51" s="71" t="s">
        <v>524</v>
      </c>
    </row>
    <row r="52" spans="1:105" ht="12" customHeight="1" x14ac:dyDescent="0.25">
      <c r="A52" s="60" t="s">
        <v>525</v>
      </c>
      <c r="B52" s="262">
        <v>0</v>
      </c>
      <c r="C52" s="262">
        <v>0</v>
      </c>
      <c r="D52" s="262">
        <v>0</v>
      </c>
      <c r="E52" s="262">
        <v>0</v>
      </c>
      <c r="F52" s="262">
        <v>0</v>
      </c>
      <c r="G52" s="262">
        <v>0</v>
      </c>
      <c r="H52" s="262">
        <v>0</v>
      </c>
      <c r="I52" s="262">
        <v>0</v>
      </c>
      <c r="J52" s="262">
        <v>0</v>
      </c>
      <c r="K52" s="262">
        <v>0</v>
      </c>
      <c r="L52" s="262">
        <v>0</v>
      </c>
      <c r="M52" s="262">
        <v>0</v>
      </c>
      <c r="N52" s="262">
        <v>0</v>
      </c>
      <c r="O52" s="262">
        <v>0</v>
      </c>
      <c r="P52" s="262">
        <v>0</v>
      </c>
      <c r="Q52" s="262">
        <v>0</v>
      </c>
      <c r="R52" s="262">
        <v>0</v>
      </c>
      <c r="S52" s="262">
        <v>0</v>
      </c>
      <c r="T52" s="262">
        <v>0</v>
      </c>
      <c r="U52" s="262">
        <v>0</v>
      </c>
      <c r="V52" s="262">
        <v>0</v>
      </c>
      <c r="W52" s="262">
        <v>0</v>
      </c>
      <c r="X52" s="262">
        <v>0</v>
      </c>
      <c r="Y52" s="262">
        <v>0</v>
      </c>
      <c r="DA52" s="72" t="s">
        <v>526</v>
      </c>
    </row>
    <row r="53" spans="1:105" ht="12" customHeight="1" x14ac:dyDescent="0.25">
      <c r="A53" s="57" t="s">
        <v>527</v>
      </c>
      <c r="B53" s="294">
        <f t="shared" ref="B53:Y53" si="0">B54+B58+B69</f>
        <v>0</v>
      </c>
      <c r="C53" s="294">
        <f t="shared" si="0"/>
        <v>0</v>
      </c>
      <c r="D53" s="294">
        <f t="shared" si="0"/>
        <v>0</v>
      </c>
      <c r="E53" s="294">
        <f t="shared" si="0"/>
        <v>0</v>
      </c>
      <c r="F53" s="294">
        <f t="shared" si="0"/>
        <v>0</v>
      </c>
      <c r="G53" s="294">
        <f t="shared" si="0"/>
        <v>0</v>
      </c>
      <c r="H53" s="294">
        <f t="shared" si="0"/>
        <v>0</v>
      </c>
      <c r="I53" s="294">
        <f t="shared" si="0"/>
        <v>0</v>
      </c>
      <c r="J53" s="294">
        <f t="shared" si="0"/>
        <v>0</v>
      </c>
      <c r="K53" s="294">
        <f t="shared" si="0"/>
        <v>0</v>
      </c>
      <c r="L53" s="294">
        <f t="shared" si="0"/>
        <v>0</v>
      </c>
      <c r="M53" s="294">
        <f t="shared" si="0"/>
        <v>0</v>
      </c>
      <c r="N53" s="294">
        <f t="shared" si="0"/>
        <v>0</v>
      </c>
      <c r="O53" s="294">
        <f t="shared" si="0"/>
        <v>0</v>
      </c>
      <c r="P53" s="294">
        <f t="shared" si="0"/>
        <v>0</v>
      </c>
      <c r="Q53" s="294">
        <f t="shared" si="0"/>
        <v>0</v>
      </c>
      <c r="R53" s="294">
        <f t="shared" si="0"/>
        <v>0</v>
      </c>
      <c r="S53" s="294">
        <f t="shared" si="0"/>
        <v>0</v>
      </c>
      <c r="T53" s="294">
        <f t="shared" si="0"/>
        <v>0</v>
      </c>
      <c r="U53" s="294">
        <f t="shared" si="0"/>
        <v>0</v>
      </c>
      <c r="V53" s="294">
        <f t="shared" si="0"/>
        <v>0</v>
      </c>
      <c r="W53" s="294">
        <f t="shared" si="0"/>
        <v>0</v>
      </c>
      <c r="X53" s="294">
        <f t="shared" si="0"/>
        <v>0</v>
      </c>
      <c r="Y53" s="294">
        <f t="shared" si="0"/>
        <v>0</v>
      </c>
      <c r="DA53" s="70"/>
    </row>
    <row r="54" spans="1:105" ht="12" customHeight="1" x14ac:dyDescent="0.25">
      <c r="A54" s="60" t="s">
        <v>528</v>
      </c>
      <c r="B54" s="262">
        <v>0</v>
      </c>
      <c r="C54" s="262">
        <v>0</v>
      </c>
      <c r="D54" s="262">
        <v>0</v>
      </c>
      <c r="E54" s="262">
        <v>0</v>
      </c>
      <c r="F54" s="262">
        <v>0</v>
      </c>
      <c r="G54" s="262">
        <v>0</v>
      </c>
      <c r="H54" s="262">
        <v>0</v>
      </c>
      <c r="I54" s="262">
        <v>0</v>
      </c>
      <c r="J54" s="262">
        <v>0</v>
      </c>
      <c r="K54" s="262">
        <v>0</v>
      </c>
      <c r="L54" s="262">
        <v>0</v>
      </c>
      <c r="M54" s="262">
        <v>0</v>
      </c>
      <c r="N54" s="262">
        <v>0</v>
      </c>
      <c r="O54" s="262">
        <v>0</v>
      </c>
      <c r="P54" s="262">
        <v>0</v>
      </c>
      <c r="Q54" s="262">
        <v>0</v>
      </c>
      <c r="R54" s="262">
        <v>0</v>
      </c>
      <c r="S54" s="262">
        <v>0</v>
      </c>
      <c r="T54" s="262">
        <v>0</v>
      </c>
      <c r="U54" s="262">
        <v>0</v>
      </c>
      <c r="V54" s="262">
        <v>0</v>
      </c>
      <c r="W54" s="262">
        <v>0</v>
      </c>
      <c r="X54" s="262">
        <v>0</v>
      </c>
      <c r="Y54" s="262">
        <v>0</v>
      </c>
      <c r="DA54" s="72" t="s">
        <v>529</v>
      </c>
    </row>
    <row r="55" spans="1:105" ht="12" customHeight="1" x14ac:dyDescent="0.25">
      <c r="A55" s="59" t="s">
        <v>31</v>
      </c>
      <c r="B55" s="230">
        <v>0</v>
      </c>
      <c r="C55" s="230">
        <v>0</v>
      </c>
      <c r="D55" s="230">
        <v>0</v>
      </c>
      <c r="E55" s="230">
        <v>0</v>
      </c>
      <c r="F55" s="230">
        <v>0</v>
      </c>
      <c r="G55" s="230">
        <v>0</v>
      </c>
      <c r="H55" s="230">
        <v>0</v>
      </c>
      <c r="I55" s="230">
        <v>0</v>
      </c>
      <c r="J55" s="230">
        <v>0</v>
      </c>
      <c r="K55" s="230">
        <v>0</v>
      </c>
      <c r="L55" s="230">
        <v>0</v>
      </c>
      <c r="M55" s="230">
        <v>0</v>
      </c>
      <c r="N55" s="230">
        <v>0</v>
      </c>
      <c r="O55" s="230">
        <v>0</v>
      </c>
      <c r="P55" s="230">
        <v>0</v>
      </c>
      <c r="Q55" s="230">
        <v>0</v>
      </c>
      <c r="R55" s="230">
        <v>0</v>
      </c>
      <c r="S55" s="230">
        <v>0</v>
      </c>
      <c r="T55" s="230">
        <v>0</v>
      </c>
      <c r="U55" s="230">
        <v>0</v>
      </c>
      <c r="V55" s="230">
        <v>0</v>
      </c>
      <c r="W55" s="230">
        <v>0</v>
      </c>
      <c r="X55" s="230">
        <v>0</v>
      </c>
      <c r="Y55" s="230">
        <v>0</v>
      </c>
      <c r="DA55" s="71" t="s">
        <v>530</v>
      </c>
    </row>
    <row r="56" spans="1:105" ht="12" customHeight="1" x14ac:dyDescent="0.25">
      <c r="A56" s="59" t="s">
        <v>159</v>
      </c>
      <c r="B56" s="230">
        <v>0</v>
      </c>
      <c r="C56" s="230">
        <v>0</v>
      </c>
      <c r="D56" s="230">
        <v>0</v>
      </c>
      <c r="E56" s="230">
        <v>0</v>
      </c>
      <c r="F56" s="230">
        <v>0</v>
      </c>
      <c r="G56" s="230">
        <v>0</v>
      </c>
      <c r="H56" s="230">
        <v>0</v>
      </c>
      <c r="I56" s="230">
        <v>0</v>
      </c>
      <c r="J56" s="230">
        <v>0</v>
      </c>
      <c r="K56" s="230">
        <v>0</v>
      </c>
      <c r="L56" s="230">
        <v>0</v>
      </c>
      <c r="M56" s="230">
        <v>0</v>
      </c>
      <c r="N56" s="230">
        <v>0</v>
      </c>
      <c r="O56" s="230">
        <v>0</v>
      </c>
      <c r="P56" s="230">
        <v>0</v>
      </c>
      <c r="Q56" s="230">
        <v>0</v>
      </c>
      <c r="R56" s="230">
        <v>0</v>
      </c>
      <c r="S56" s="230">
        <v>0</v>
      </c>
      <c r="T56" s="230">
        <v>0</v>
      </c>
      <c r="U56" s="230">
        <v>0</v>
      </c>
      <c r="V56" s="230">
        <v>0</v>
      </c>
      <c r="W56" s="230">
        <v>0</v>
      </c>
      <c r="X56" s="230">
        <v>0</v>
      </c>
      <c r="Y56" s="230">
        <v>0</v>
      </c>
      <c r="DA56" s="71" t="s">
        <v>531</v>
      </c>
    </row>
    <row r="57" spans="1:105" ht="12" customHeight="1" x14ac:dyDescent="0.25">
      <c r="A57" s="59" t="s">
        <v>35</v>
      </c>
      <c r="B57" s="230">
        <v>0</v>
      </c>
      <c r="C57" s="230">
        <v>0</v>
      </c>
      <c r="D57" s="230">
        <v>0</v>
      </c>
      <c r="E57" s="230">
        <v>0</v>
      </c>
      <c r="F57" s="230">
        <v>0</v>
      </c>
      <c r="G57" s="230">
        <v>0</v>
      </c>
      <c r="H57" s="230">
        <v>0</v>
      </c>
      <c r="I57" s="230">
        <v>0</v>
      </c>
      <c r="J57" s="230">
        <v>0</v>
      </c>
      <c r="K57" s="230">
        <v>0</v>
      </c>
      <c r="L57" s="230">
        <v>0</v>
      </c>
      <c r="M57" s="230">
        <v>0</v>
      </c>
      <c r="N57" s="230">
        <v>0</v>
      </c>
      <c r="O57" s="230">
        <v>0</v>
      </c>
      <c r="P57" s="230">
        <v>0</v>
      </c>
      <c r="Q57" s="230">
        <v>0</v>
      </c>
      <c r="R57" s="230">
        <v>0</v>
      </c>
      <c r="S57" s="230">
        <v>0</v>
      </c>
      <c r="T57" s="230">
        <v>0</v>
      </c>
      <c r="U57" s="230">
        <v>0</v>
      </c>
      <c r="V57" s="230">
        <v>0</v>
      </c>
      <c r="W57" s="230">
        <v>0</v>
      </c>
      <c r="X57" s="230">
        <v>0</v>
      </c>
      <c r="Y57" s="230">
        <v>0</v>
      </c>
      <c r="DA57" s="71" t="s">
        <v>532</v>
      </c>
    </row>
    <row r="58" spans="1:105" ht="12" customHeight="1" x14ac:dyDescent="0.25">
      <c r="A58" s="60" t="s">
        <v>533</v>
      </c>
      <c r="B58" s="262">
        <v>0</v>
      </c>
      <c r="C58" s="262">
        <v>0</v>
      </c>
      <c r="D58" s="262">
        <v>0</v>
      </c>
      <c r="E58" s="262">
        <v>0</v>
      </c>
      <c r="F58" s="262">
        <v>0</v>
      </c>
      <c r="G58" s="262">
        <v>0</v>
      </c>
      <c r="H58" s="262">
        <v>0</v>
      </c>
      <c r="I58" s="262">
        <v>0</v>
      </c>
      <c r="J58" s="262">
        <v>0</v>
      </c>
      <c r="K58" s="262">
        <v>0</v>
      </c>
      <c r="L58" s="262">
        <v>0</v>
      </c>
      <c r="M58" s="262">
        <v>0</v>
      </c>
      <c r="N58" s="262">
        <v>0</v>
      </c>
      <c r="O58" s="262">
        <v>0</v>
      </c>
      <c r="P58" s="262">
        <v>0</v>
      </c>
      <c r="Q58" s="262">
        <v>0</v>
      </c>
      <c r="R58" s="262">
        <v>0</v>
      </c>
      <c r="S58" s="262">
        <v>0</v>
      </c>
      <c r="T58" s="262">
        <v>0</v>
      </c>
      <c r="U58" s="262">
        <v>0</v>
      </c>
      <c r="V58" s="262">
        <v>0</v>
      </c>
      <c r="W58" s="262">
        <v>0</v>
      </c>
      <c r="X58" s="262">
        <v>0</v>
      </c>
      <c r="Y58" s="262">
        <v>0</v>
      </c>
      <c r="DA58" s="72" t="s">
        <v>534</v>
      </c>
    </row>
    <row r="59" spans="1:105" ht="12" customHeight="1" x14ac:dyDescent="0.25">
      <c r="A59" s="64" t="s">
        <v>28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535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536</v>
      </c>
    </row>
    <row r="61" spans="1:105" ht="12" customHeight="1" x14ac:dyDescent="0.25">
      <c r="A61" s="64" t="s">
        <v>31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537</v>
      </c>
    </row>
    <row r="62" spans="1:105" ht="12" customHeight="1" x14ac:dyDescent="0.25">
      <c r="A62" s="64" t="s">
        <v>159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538</v>
      </c>
    </row>
    <row r="63" spans="1:105" ht="12" customHeight="1" x14ac:dyDescent="0.25">
      <c r="A63" s="64" t="s">
        <v>32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539</v>
      </c>
    </row>
    <row r="64" spans="1:105" ht="12" customHeight="1" x14ac:dyDescent="0.25">
      <c r="A64" s="64" t="s">
        <v>33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540</v>
      </c>
    </row>
    <row r="65" spans="1:105" ht="12" customHeight="1" x14ac:dyDescent="0.25">
      <c r="A65" s="64" t="s">
        <v>35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541</v>
      </c>
    </row>
    <row r="66" spans="1:105" ht="12" customHeight="1" x14ac:dyDescent="0.25">
      <c r="A66" s="64" t="s">
        <v>36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542</v>
      </c>
    </row>
    <row r="67" spans="1:105" ht="12" customHeight="1" x14ac:dyDescent="0.25">
      <c r="A67" s="64" t="s">
        <v>38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543</v>
      </c>
    </row>
    <row r="68" spans="1:105" ht="12" customHeight="1" x14ac:dyDescent="0.25">
      <c r="A68" s="64" t="s">
        <v>39</v>
      </c>
      <c r="B68" s="229">
        <v>0</v>
      </c>
      <c r="C68" s="229">
        <v>0</v>
      </c>
      <c r="D68" s="229">
        <v>0</v>
      </c>
      <c r="E68" s="229">
        <v>0</v>
      </c>
      <c r="F68" s="229">
        <v>0</v>
      </c>
      <c r="G68" s="229">
        <v>0</v>
      </c>
      <c r="H68" s="229">
        <v>0</v>
      </c>
      <c r="I68" s="229">
        <v>0</v>
      </c>
      <c r="J68" s="229">
        <v>0</v>
      </c>
      <c r="K68" s="229">
        <v>0</v>
      </c>
      <c r="L68" s="229">
        <v>0</v>
      </c>
      <c r="M68" s="229">
        <v>0</v>
      </c>
      <c r="N68" s="229">
        <v>0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>
        <v>0</v>
      </c>
      <c r="U68" s="229">
        <v>0</v>
      </c>
      <c r="V68" s="229">
        <v>0</v>
      </c>
      <c r="W68" s="229">
        <v>0</v>
      </c>
      <c r="X68" s="229">
        <v>0</v>
      </c>
      <c r="Y68" s="229">
        <v>0</v>
      </c>
      <c r="DA68" s="73" t="s">
        <v>544</v>
      </c>
    </row>
    <row r="69" spans="1:105" ht="12" customHeight="1" x14ac:dyDescent="0.25">
      <c r="A69" s="61" t="s">
        <v>545</v>
      </c>
      <c r="B69" s="263">
        <v>0</v>
      </c>
      <c r="C69" s="263">
        <v>0</v>
      </c>
      <c r="D69" s="263">
        <v>0</v>
      </c>
      <c r="E69" s="263">
        <v>0</v>
      </c>
      <c r="F69" s="263">
        <v>0</v>
      </c>
      <c r="G69" s="263">
        <v>0</v>
      </c>
      <c r="H69" s="263">
        <v>0</v>
      </c>
      <c r="I69" s="263">
        <v>0</v>
      </c>
      <c r="J69" s="263">
        <v>0</v>
      </c>
      <c r="K69" s="263">
        <v>0</v>
      </c>
      <c r="L69" s="263">
        <v>0</v>
      </c>
      <c r="M69" s="263">
        <v>0</v>
      </c>
      <c r="N69" s="263">
        <v>0</v>
      </c>
      <c r="O69" s="263">
        <v>0</v>
      </c>
      <c r="P69" s="263">
        <v>0</v>
      </c>
      <c r="Q69" s="263">
        <v>0</v>
      </c>
      <c r="R69" s="263">
        <v>0</v>
      </c>
      <c r="S69" s="263">
        <v>0</v>
      </c>
      <c r="T69" s="263">
        <v>0</v>
      </c>
      <c r="U69" s="263">
        <v>0</v>
      </c>
      <c r="V69" s="263">
        <v>0</v>
      </c>
      <c r="W69" s="263">
        <v>0</v>
      </c>
      <c r="X69" s="263">
        <v>0</v>
      </c>
      <c r="Y69" s="263">
        <v>0</v>
      </c>
      <c r="DA69" s="74" t="s">
        <v>546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298"/>
      <c r="R71" s="298"/>
      <c r="S71" s="298"/>
      <c r="T71" s="298"/>
      <c r="U71" s="298"/>
      <c r="V71" s="298"/>
      <c r="W71" s="298"/>
      <c r="X71" s="298"/>
      <c r="Y71" s="298"/>
      <c r="DA71" s="124"/>
    </row>
    <row r="72" spans="1:105" ht="15" customHeight="1" x14ac:dyDescent="0.25">
      <c r="A72" s="34" t="s">
        <v>80</v>
      </c>
      <c r="B72" s="223">
        <v>0</v>
      </c>
      <c r="C72" s="223">
        <v>0</v>
      </c>
      <c r="D72" s="223">
        <v>0</v>
      </c>
      <c r="E72" s="223">
        <v>0</v>
      </c>
      <c r="F72" s="223">
        <v>0</v>
      </c>
      <c r="G72" s="223">
        <v>0</v>
      </c>
      <c r="H72" s="223">
        <v>0</v>
      </c>
      <c r="I72" s="223">
        <v>0</v>
      </c>
      <c r="J72" s="223">
        <v>0</v>
      </c>
      <c r="K72" s="223">
        <v>0</v>
      </c>
      <c r="L72" s="223">
        <v>0</v>
      </c>
      <c r="M72" s="223">
        <v>0</v>
      </c>
      <c r="N72" s="223">
        <v>0</v>
      </c>
      <c r="O72" s="223">
        <v>0</v>
      </c>
      <c r="P72" s="223">
        <v>0</v>
      </c>
      <c r="Q72" s="223">
        <v>0</v>
      </c>
      <c r="R72" s="223">
        <v>0</v>
      </c>
      <c r="S72" s="223">
        <v>0</v>
      </c>
      <c r="T72" s="223">
        <v>0</v>
      </c>
      <c r="U72" s="223">
        <v>0</v>
      </c>
      <c r="V72" s="223">
        <v>0</v>
      </c>
      <c r="W72" s="223">
        <v>0</v>
      </c>
      <c r="X72" s="223">
        <v>0</v>
      </c>
      <c r="Y72" s="223">
        <v>0</v>
      </c>
      <c r="DA72" s="89" t="s">
        <v>547</v>
      </c>
    </row>
    <row r="73" spans="1:105" ht="12" customHeight="1" x14ac:dyDescent="0.25">
      <c r="A73" s="55" t="s">
        <v>91</v>
      </c>
      <c r="B73" s="259">
        <v>0</v>
      </c>
      <c r="C73" s="259">
        <v>0</v>
      </c>
      <c r="D73" s="259">
        <v>0</v>
      </c>
      <c r="E73" s="259">
        <v>0</v>
      </c>
      <c r="F73" s="259">
        <v>0</v>
      </c>
      <c r="G73" s="259">
        <v>0</v>
      </c>
      <c r="H73" s="259">
        <v>0</v>
      </c>
      <c r="I73" s="259">
        <v>0</v>
      </c>
      <c r="J73" s="259">
        <v>0</v>
      </c>
      <c r="K73" s="259">
        <v>0</v>
      </c>
      <c r="L73" s="259">
        <v>0</v>
      </c>
      <c r="M73" s="259">
        <v>0</v>
      </c>
      <c r="N73" s="259">
        <v>0</v>
      </c>
      <c r="O73" s="259">
        <v>0</v>
      </c>
      <c r="P73" s="259">
        <v>0</v>
      </c>
      <c r="Q73" s="259">
        <v>0</v>
      </c>
      <c r="R73" s="259">
        <v>0</v>
      </c>
      <c r="S73" s="259">
        <v>0</v>
      </c>
      <c r="T73" s="259">
        <v>0</v>
      </c>
      <c r="U73" s="259">
        <v>0</v>
      </c>
      <c r="V73" s="259">
        <v>0</v>
      </c>
      <c r="W73" s="259">
        <v>0</v>
      </c>
      <c r="X73" s="259">
        <v>0</v>
      </c>
      <c r="Y73" s="259">
        <v>0</v>
      </c>
      <c r="DA73" s="67" t="s">
        <v>548</v>
      </c>
    </row>
    <row r="74" spans="1:105" ht="12" customHeight="1" x14ac:dyDescent="0.25">
      <c r="A74" s="173" t="s">
        <v>92</v>
      </c>
      <c r="B74" s="224">
        <v>0</v>
      </c>
      <c r="C74" s="224">
        <v>0</v>
      </c>
      <c r="D74" s="224">
        <v>0</v>
      </c>
      <c r="E74" s="224">
        <v>0</v>
      </c>
      <c r="F74" s="224">
        <v>0</v>
      </c>
      <c r="G74" s="224">
        <v>0</v>
      </c>
      <c r="H74" s="224">
        <v>0</v>
      </c>
      <c r="I74" s="224">
        <v>0</v>
      </c>
      <c r="J74" s="224">
        <v>0</v>
      </c>
      <c r="K74" s="224">
        <v>0</v>
      </c>
      <c r="L74" s="224">
        <v>0</v>
      </c>
      <c r="M74" s="224">
        <v>0</v>
      </c>
      <c r="N74" s="224">
        <v>0</v>
      </c>
      <c r="O74" s="224">
        <v>0</v>
      </c>
      <c r="P74" s="224">
        <v>0</v>
      </c>
      <c r="Q74" s="224">
        <v>0</v>
      </c>
      <c r="R74" s="224">
        <v>0</v>
      </c>
      <c r="S74" s="224">
        <v>0</v>
      </c>
      <c r="T74" s="224">
        <v>0</v>
      </c>
      <c r="U74" s="224">
        <v>0</v>
      </c>
      <c r="V74" s="224">
        <v>0</v>
      </c>
      <c r="W74" s="224">
        <v>0</v>
      </c>
      <c r="X74" s="224">
        <v>0</v>
      </c>
      <c r="Y74" s="224">
        <v>0</v>
      </c>
      <c r="DA74" s="177" t="s">
        <v>549</v>
      </c>
    </row>
    <row r="75" spans="1:105" ht="12" customHeight="1" x14ac:dyDescent="0.25">
      <c r="A75" s="173" t="s">
        <v>93</v>
      </c>
      <c r="B75" s="224">
        <v>0</v>
      </c>
      <c r="C75" s="224">
        <v>0</v>
      </c>
      <c r="D75" s="224">
        <v>0</v>
      </c>
      <c r="E75" s="224">
        <v>0</v>
      </c>
      <c r="F75" s="224">
        <v>0</v>
      </c>
      <c r="G75" s="224">
        <v>0</v>
      </c>
      <c r="H75" s="224">
        <v>0</v>
      </c>
      <c r="I75" s="224">
        <v>0</v>
      </c>
      <c r="J75" s="224">
        <v>0</v>
      </c>
      <c r="K75" s="224">
        <v>0</v>
      </c>
      <c r="L75" s="224">
        <v>0</v>
      </c>
      <c r="M75" s="224">
        <v>0</v>
      </c>
      <c r="N75" s="224">
        <v>0</v>
      </c>
      <c r="O75" s="224">
        <v>0</v>
      </c>
      <c r="P75" s="224">
        <v>0</v>
      </c>
      <c r="Q75" s="224">
        <v>0</v>
      </c>
      <c r="R75" s="224">
        <v>0</v>
      </c>
      <c r="S75" s="224">
        <v>0</v>
      </c>
      <c r="T75" s="224">
        <v>0</v>
      </c>
      <c r="U75" s="224">
        <v>0</v>
      </c>
      <c r="V75" s="224">
        <v>0</v>
      </c>
      <c r="W75" s="224">
        <v>0</v>
      </c>
      <c r="X75" s="224">
        <v>0</v>
      </c>
      <c r="Y75" s="224">
        <v>0</v>
      </c>
      <c r="DA75" s="177" t="s">
        <v>550</v>
      </c>
    </row>
    <row r="76" spans="1:105" ht="12" customHeight="1" x14ac:dyDescent="0.25">
      <c r="A76" s="173" t="s">
        <v>94</v>
      </c>
      <c r="B76" s="224">
        <v>0</v>
      </c>
      <c r="C76" s="224">
        <v>0</v>
      </c>
      <c r="D76" s="224">
        <v>0</v>
      </c>
      <c r="E76" s="224">
        <v>0</v>
      </c>
      <c r="F76" s="224">
        <v>0</v>
      </c>
      <c r="G76" s="224">
        <v>0</v>
      </c>
      <c r="H76" s="224">
        <v>0</v>
      </c>
      <c r="I76" s="224">
        <v>0</v>
      </c>
      <c r="J76" s="224">
        <v>0</v>
      </c>
      <c r="K76" s="224">
        <v>0</v>
      </c>
      <c r="L76" s="224">
        <v>0</v>
      </c>
      <c r="M76" s="224">
        <v>0</v>
      </c>
      <c r="N76" s="224">
        <v>0</v>
      </c>
      <c r="O76" s="224">
        <v>0</v>
      </c>
      <c r="P76" s="224">
        <v>0</v>
      </c>
      <c r="Q76" s="224">
        <v>0</v>
      </c>
      <c r="R76" s="224">
        <v>0</v>
      </c>
      <c r="S76" s="224">
        <v>0</v>
      </c>
      <c r="T76" s="224">
        <v>0</v>
      </c>
      <c r="U76" s="224">
        <v>0</v>
      </c>
      <c r="V76" s="224">
        <v>0</v>
      </c>
      <c r="W76" s="224">
        <v>0</v>
      </c>
      <c r="X76" s="224">
        <v>0</v>
      </c>
      <c r="Y76" s="224">
        <v>0</v>
      </c>
      <c r="DA76" s="177" t="s">
        <v>551</v>
      </c>
    </row>
    <row r="77" spans="1:105" ht="12" customHeight="1" x14ac:dyDescent="0.25">
      <c r="A77" s="56" t="s">
        <v>95</v>
      </c>
      <c r="B77" s="260">
        <v>0</v>
      </c>
      <c r="C77" s="260">
        <v>0</v>
      </c>
      <c r="D77" s="260">
        <v>0</v>
      </c>
      <c r="E77" s="260">
        <v>0</v>
      </c>
      <c r="F77" s="260">
        <v>0</v>
      </c>
      <c r="G77" s="260">
        <v>0</v>
      </c>
      <c r="H77" s="260">
        <v>0</v>
      </c>
      <c r="I77" s="260">
        <v>0</v>
      </c>
      <c r="J77" s="260">
        <v>0</v>
      </c>
      <c r="K77" s="260">
        <v>0</v>
      </c>
      <c r="L77" s="260">
        <v>0</v>
      </c>
      <c r="M77" s="260">
        <v>0</v>
      </c>
      <c r="N77" s="260">
        <v>0</v>
      </c>
      <c r="O77" s="260">
        <v>0</v>
      </c>
      <c r="P77" s="260">
        <v>0</v>
      </c>
      <c r="Q77" s="260">
        <v>0</v>
      </c>
      <c r="R77" s="260">
        <v>0</v>
      </c>
      <c r="S77" s="260">
        <v>0</v>
      </c>
      <c r="T77" s="260">
        <v>0</v>
      </c>
      <c r="U77" s="260">
        <v>0</v>
      </c>
      <c r="V77" s="260">
        <v>0</v>
      </c>
      <c r="W77" s="260">
        <v>0</v>
      </c>
      <c r="X77" s="260">
        <v>0</v>
      </c>
      <c r="Y77" s="260">
        <v>0</v>
      </c>
      <c r="DA77" s="68" t="s">
        <v>552</v>
      </c>
    </row>
    <row r="78" spans="1:105" ht="12" customHeight="1" x14ac:dyDescent="0.25">
      <c r="A78" s="37" t="s">
        <v>159</v>
      </c>
      <c r="B78" s="226">
        <v>0</v>
      </c>
      <c r="C78" s="226">
        <v>0</v>
      </c>
      <c r="D78" s="226">
        <v>0</v>
      </c>
      <c r="E78" s="226">
        <v>0</v>
      </c>
      <c r="F78" s="226">
        <v>0</v>
      </c>
      <c r="G78" s="226">
        <v>0</v>
      </c>
      <c r="H78" s="226">
        <v>0</v>
      </c>
      <c r="I78" s="226">
        <v>0</v>
      </c>
      <c r="J78" s="226">
        <v>0</v>
      </c>
      <c r="K78" s="226">
        <v>0</v>
      </c>
      <c r="L78" s="226">
        <v>0</v>
      </c>
      <c r="M78" s="226">
        <v>0</v>
      </c>
      <c r="N78" s="226">
        <v>0</v>
      </c>
      <c r="O78" s="226">
        <v>0</v>
      </c>
      <c r="P78" s="226">
        <v>0</v>
      </c>
      <c r="Q78" s="226">
        <v>0</v>
      </c>
      <c r="R78" s="226">
        <v>0</v>
      </c>
      <c r="S78" s="226">
        <v>0</v>
      </c>
      <c r="T78" s="226">
        <v>0</v>
      </c>
      <c r="U78" s="226">
        <v>0</v>
      </c>
      <c r="V78" s="226">
        <v>0</v>
      </c>
      <c r="W78" s="226">
        <v>0</v>
      </c>
      <c r="X78" s="226">
        <v>0</v>
      </c>
      <c r="Y78" s="226">
        <v>0</v>
      </c>
      <c r="DA78" s="69" t="s">
        <v>553</v>
      </c>
    </row>
    <row r="79" spans="1:105" ht="12" customHeight="1" x14ac:dyDescent="0.25">
      <c r="A79" s="37" t="s">
        <v>35</v>
      </c>
      <c r="B79" s="226">
        <v>0</v>
      </c>
      <c r="C79" s="226">
        <v>0</v>
      </c>
      <c r="D79" s="226">
        <v>0</v>
      </c>
      <c r="E79" s="226">
        <v>0</v>
      </c>
      <c r="F79" s="226">
        <v>0</v>
      </c>
      <c r="G79" s="226">
        <v>0</v>
      </c>
      <c r="H79" s="226">
        <v>0</v>
      </c>
      <c r="I79" s="226">
        <v>0</v>
      </c>
      <c r="J79" s="226">
        <v>0</v>
      </c>
      <c r="K79" s="226">
        <v>0</v>
      </c>
      <c r="L79" s="226">
        <v>0</v>
      </c>
      <c r="M79" s="226">
        <v>0</v>
      </c>
      <c r="N79" s="226">
        <v>0</v>
      </c>
      <c r="O79" s="226">
        <v>0</v>
      </c>
      <c r="P79" s="226">
        <v>0</v>
      </c>
      <c r="Q79" s="226">
        <v>0</v>
      </c>
      <c r="R79" s="226">
        <v>0</v>
      </c>
      <c r="S79" s="226">
        <v>0</v>
      </c>
      <c r="T79" s="226">
        <v>0</v>
      </c>
      <c r="U79" s="226">
        <v>0</v>
      </c>
      <c r="V79" s="226">
        <v>0</v>
      </c>
      <c r="W79" s="226">
        <v>0</v>
      </c>
      <c r="X79" s="226">
        <v>0</v>
      </c>
      <c r="Y79" s="226">
        <v>0</v>
      </c>
      <c r="DA79" s="69" t="s">
        <v>554</v>
      </c>
    </row>
    <row r="80" spans="1:105" ht="12" customHeight="1" x14ac:dyDescent="0.25">
      <c r="A80" s="37" t="s">
        <v>96</v>
      </c>
      <c r="B80" s="226">
        <v>0</v>
      </c>
      <c r="C80" s="226">
        <v>0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0</v>
      </c>
      <c r="J80" s="226">
        <v>0</v>
      </c>
      <c r="K80" s="226">
        <v>0</v>
      </c>
      <c r="L80" s="226">
        <v>0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0</v>
      </c>
      <c r="U80" s="226">
        <v>0</v>
      </c>
      <c r="V80" s="226">
        <v>0</v>
      </c>
      <c r="W80" s="226">
        <v>0</v>
      </c>
      <c r="X80" s="226">
        <v>0</v>
      </c>
      <c r="Y80" s="226">
        <v>0</v>
      </c>
      <c r="DA80" s="69" t="s">
        <v>555</v>
      </c>
    </row>
    <row r="81" spans="1:105" ht="12" customHeight="1" x14ac:dyDescent="0.25">
      <c r="A81" s="37" t="s">
        <v>78</v>
      </c>
      <c r="B81" s="226">
        <v>0</v>
      </c>
      <c r="C81" s="226">
        <v>0</v>
      </c>
      <c r="D81" s="226">
        <v>0</v>
      </c>
      <c r="E81" s="226">
        <v>0</v>
      </c>
      <c r="F81" s="226">
        <v>0</v>
      </c>
      <c r="G81" s="226">
        <v>0</v>
      </c>
      <c r="H81" s="226">
        <v>0</v>
      </c>
      <c r="I81" s="226">
        <v>0</v>
      </c>
      <c r="J81" s="226">
        <v>0</v>
      </c>
      <c r="K81" s="226">
        <v>0</v>
      </c>
      <c r="L81" s="226">
        <v>0</v>
      </c>
      <c r="M81" s="226">
        <v>0</v>
      </c>
      <c r="N81" s="226">
        <v>0</v>
      </c>
      <c r="O81" s="226">
        <v>0</v>
      </c>
      <c r="P81" s="226">
        <v>0</v>
      </c>
      <c r="Q81" s="226">
        <v>0</v>
      </c>
      <c r="R81" s="226">
        <v>0</v>
      </c>
      <c r="S81" s="226">
        <v>0</v>
      </c>
      <c r="T81" s="226">
        <v>0</v>
      </c>
      <c r="U81" s="226">
        <v>0</v>
      </c>
      <c r="V81" s="226">
        <v>0</v>
      </c>
      <c r="W81" s="226">
        <v>0</v>
      </c>
      <c r="X81" s="226">
        <v>0</v>
      </c>
      <c r="Y81" s="226">
        <v>0</v>
      </c>
      <c r="DA81" s="69" t="s">
        <v>556</v>
      </c>
    </row>
    <row r="82" spans="1:105" ht="12" customHeight="1" x14ac:dyDescent="0.25">
      <c r="A82" s="37" t="s">
        <v>40</v>
      </c>
      <c r="B82" s="226">
        <v>0</v>
      </c>
      <c r="C82" s="226">
        <v>0</v>
      </c>
      <c r="D82" s="226">
        <v>0</v>
      </c>
      <c r="E82" s="226">
        <v>0</v>
      </c>
      <c r="F82" s="226">
        <v>0</v>
      </c>
      <c r="G82" s="226">
        <v>0</v>
      </c>
      <c r="H82" s="226">
        <v>0</v>
      </c>
      <c r="I82" s="226">
        <v>0</v>
      </c>
      <c r="J82" s="226">
        <v>0</v>
      </c>
      <c r="K82" s="226">
        <v>0</v>
      </c>
      <c r="L82" s="226">
        <v>0</v>
      </c>
      <c r="M82" s="226">
        <v>0</v>
      </c>
      <c r="N82" s="226">
        <v>0</v>
      </c>
      <c r="O82" s="226">
        <v>0</v>
      </c>
      <c r="P82" s="226">
        <v>0</v>
      </c>
      <c r="Q82" s="226">
        <v>0</v>
      </c>
      <c r="R82" s="226">
        <v>0</v>
      </c>
      <c r="S82" s="226">
        <v>0</v>
      </c>
      <c r="T82" s="226">
        <v>0</v>
      </c>
      <c r="U82" s="226">
        <v>0</v>
      </c>
      <c r="V82" s="226">
        <v>0</v>
      </c>
      <c r="W82" s="226">
        <v>0</v>
      </c>
      <c r="X82" s="226">
        <v>0</v>
      </c>
      <c r="Y82" s="226">
        <v>0</v>
      </c>
      <c r="DA82" s="69" t="s">
        <v>557</v>
      </c>
    </row>
    <row r="83" spans="1:105" ht="12" customHeight="1" x14ac:dyDescent="0.25">
      <c r="A83" s="57" t="s">
        <v>558</v>
      </c>
      <c r="B83" s="261">
        <v>0</v>
      </c>
      <c r="C83" s="261">
        <v>0</v>
      </c>
      <c r="D83" s="261">
        <v>0</v>
      </c>
      <c r="E83" s="261">
        <v>0</v>
      </c>
      <c r="F83" s="261">
        <v>0</v>
      </c>
      <c r="G83" s="261">
        <v>0</v>
      </c>
      <c r="H83" s="261">
        <v>0</v>
      </c>
      <c r="I83" s="261">
        <v>0</v>
      </c>
      <c r="J83" s="261">
        <v>0</v>
      </c>
      <c r="K83" s="261">
        <v>0</v>
      </c>
      <c r="L83" s="261">
        <v>0</v>
      </c>
      <c r="M83" s="261">
        <v>0</v>
      </c>
      <c r="N83" s="261">
        <v>0</v>
      </c>
      <c r="O83" s="261">
        <v>0</v>
      </c>
      <c r="P83" s="261">
        <v>0</v>
      </c>
      <c r="Q83" s="261">
        <v>0</v>
      </c>
      <c r="R83" s="261">
        <v>0</v>
      </c>
      <c r="S83" s="261">
        <v>0</v>
      </c>
      <c r="T83" s="261">
        <v>0</v>
      </c>
      <c r="U83" s="261">
        <v>0</v>
      </c>
      <c r="V83" s="261">
        <v>0</v>
      </c>
      <c r="W83" s="261">
        <v>0</v>
      </c>
      <c r="X83" s="261">
        <v>0</v>
      </c>
      <c r="Y83" s="261">
        <v>0</v>
      </c>
      <c r="DA83" s="70" t="s">
        <v>559</v>
      </c>
    </row>
    <row r="84" spans="1:105" ht="12" customHeight="1" x14ac:dyDescent="0.25">
      <c r="A84" s="60" t="s">
        <v>560</v>
      </c>
      <c r="B84" s="262">
        <v>0</v>
      </c>
      <c r="C84" s="262">
        <v>0</v>
      </c>
      <c r="D84" s="262">
        <v>0</v>
      </c>
      <c r="E84" s="262">
        <v>0</v>
      </c>
      <c r="F84" s="262">
        <v>0</v>
      </c>
      <c r="G84" s="262">
        <v>0</v>
      </c>
      <c r="H84" s="262">
        <v>0</v>
      </c>
      <c r="I84" s="262">
        <v>0</v>
      </c>
      <c r="J84" s="262">
        <v>0</v>
      </c>
      <c r="K84" s="262">
        <v>0</v>
      </c>
      <c r="L84" s="262">
        <v>0</v>
      </c>
      <c r="M84" s="262">
        <v>0</v>
      </c>
      <c r="N84" s="262">
        <v>0</v>
      </c>
      <c r="O84" s="262">
        <v>0</v>
      </c>
      <c r="P84" s="262">
        <v>0</v>
      </c>
      <c r="Q84" s="262">
        <v>0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561</v>
      </c>
    </row>
    <row r="85" spans="1:105" ht="12" customHeight="1" x14ac:dyDescent="0.25">
      <c r="A85" s="59" t="s">
        <v>31</v>
      </c>
      <c r="B85" s="230">
        <v>0</v>
      </c>
      <c r="C85" s="230">
        <v>0</v>
      </c>
      <c r="D85" s="230">
        <v>0</v>
      </c>
      <c r="E85" s="230">
        <v>0</v>
      </c>
      <c r="F85" s="230">
        <v>0</v>
      </c>
      <c r="G85" s="230">
        <v>0</v>
      </c>
      <c r="H85" s="230">
        <v>0</v>
      </c>
      <c r="I85" s="230">
        <v>0</v>
      </c>
      <c r="J85" s="230">
        <v>0</v>
      </c>
      <c r="K85" s="230">
        <v>0</v>
      </c>
      <c r="L85" s="230">
        <v>0</v>
      </c>
      <c r="M85" s="230">
        <v>0</v>
      </c>
      <c r="N85" s="230">
        <v>0</v>
      </c>
      <c r="O85" s="230">
        <v>0</v>
      </c>
      <c r="P85" s="230">
        <v>0</v>
      </c>
      <c r="Q85" s="230">
        <v>0</v>
      </c>
      <c r="R85" s="230">
        <v>0</v>
      </c>
      <c r="S85" s="230">
        <v>0</v>
      </c>
      <c r="T85" s="230">
        <v>0</v>
      </c>
      <c r="U85" s="230">
        <v>0</v>
      </c>
      <c r="V85" s="230">
        <v>0</v>
      </c>
      <c r="W85" s="230">
        <v>0</v>
      </c>
      <c r="X85" s="230">
        <v>0</v>
      </c>
      <c r="Y85" s="230">
        <v>0</v>
      </c>
      <c r="DA85" s="71" t="s">
        <v>562</v>
      </c>
    </row>
    <row r="86" spans="1:105" ht="12" customHeight="1" x14ac:dyDescent="0.25">
      <c r="A86" s="59" t="s">
        <v>159</v>
      </c>
      <c r="B86" s="230">
        <v>0</v>
      </c>
      <c r="C86" s="230">
        <v>0</v>
      </c>
      <c r="D86" s="230">
        <v>0</v>
      </c>
      <c r="E86" s="230">
        <v>0</v>
      </c>
      <c r="F86" s="230">
        <v>0</v>
      </c>
      <c r="G86" s="230">
        <v>0</v>
      </c>
      <c r="H86" s="230">
        <v>0</v>
      </c>
      <c r="I86" s="230">
        <v>0</v>
      </c>
      <c r="J86" s="230">
        <v>0</v>
      </c>
      <c r="K86" s="230">
        <v>0</v>
      </c>
      <c r="L86" s="230">
        <v>0</v>
      </c>
      <c r="M86" s="230">
        <v>0</v>
      </c>
      <c r="N86" s="230">
        <v>0</v>
      </c>
      <c r="O86" s="230">
        <v>0</v>
      </c>
      <c r="P86" s="230">
        <v>0</v>
      </c>
      <c r="Q86" s="230">
        <v>0</v>
      </c>
      <c r="R86" s="230">
        <v>0</v>
      </c>
      <c r="S86" s="230">
        <v>0</v>
      </c>
      <c r="T86" s="230">
        <v>0</v>
      </c>
      <c r="U86" s="230">
        <v>0</v>
      </c>
      <c r="V86" s="230">
        <v>0</v>
      </c>
      <c r="W86" s="230">
        <v>0</v>
      </c>
      <c r="X86" s="230">
        <v>0</v>
      </c>
      <c r="Y86" s="230">
        <v>0</v>
      </c>
      <c r="DA86" s="71" t="s">
        <v>563</v>
      </c>
    </row>
    <row r="87" spans="1:105" ht="12" customHeight="1" x14ac:dyDescent="0.25">
      <c r="A87" s="59" t="s">
        <v>32</v>
      </c>
      <c r="B87" s="230">
        <v>0</v>
      </c>
      <c r="C87" s="230">
        <v>0</v>
      </c>
      <c r="D87" s="230">
        <v>0</v>
      </c>
      <c r="E87" s="230">
        <v>0</v>
      </c>
      <c r="F87" s="230">
        <v>0</v>
      </c>
      <c r="G87" s="230">
        <v>0</v>
      </c>
      <c r="H87" s="230">
        <v>0</v>
      </c>
      <c r="I87" s="230">
        <v>0</v>
      </c>
      <c r="J87" s="230">
        <v>0</v>
      </c>
      <c r="K87" s="230">
        <v>0</v>
      </c>
      <c r="L87" s="230">
        <v>0</v>
      </c>
      <c r="M87" s="230">
        <v>0</v>
      </c>
      <c r="N87" s="230">
        <v>0</v>
      </c>
      <c r="O87" s="230">
        <v>0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564</v>
      </c>
    </row>
    <row r="88" spans="1:105" ht="12" customHeight="1" x14ac:dyDescent="0.25">
      <c r="A88" s="59" t="s">
        <v>35</v>
      </c>
      <c r="B88" s="230">
        <v>0</v>
      </c>
      <c r="C88" s="230">
        <v>0</v>
      </c>
      <c r="D88" s="230">
        <v>0</v>
      </c>
      <c r="E88" s="230">
        <v>0</v>
      </c>
      <c r="F88" s="230">
        <v>0</v>
      </c>
      <c r="G88" s="230">
        <v>0</v>
      </c>
      <c r="H88" s="230">
        <v>0</v>
      </c>
      <c r="I88" s="230">
        <v>0</v>
      </c>
      <c r="J88" s="230">
        <v>0</v>
      </c>
      <c r="K88" s="230">
        <v>0</v>
      </c>
      <c r="L88" s="230">
        <v>0</v>
      </c>
      <c r="M88" s="230">
        <v>0</v>
      </c>
      <c r="N88" s="230">
        <v>0</v>
      </c>
      <c r="O88" s="230">
        <v>0</v>
      </c>
      <c r="P88" s="230">
        <v>0</v>
      </c>
      <c r="Q88" s="230">
        <v>0</v>
      </c>
      <c r="R88" s="230">
        <v>0</v>
      </c>
      <c r="S88" s="230">
        <v>0</v>
      </c>
      <c r="T88" s="230">
        <v>0</v>
      </c>
      <c r="U88" s="230">
        <v>0</v>
      </c>
      <c r="V88" s="230">
        <v>0</v>
      </c>
      <c r="W88" s="230">
        <v>0</v>
      </c>
      <c r="X88" s="230">
        <v>0</v>
      </c>
      <c r="Y88" s="230">
        <v>0</v>
      </c>
      <c r="DA88" s="71" t="s">
        <v>565</v>
      </c>
    </row>
    <row r="89" spans="1:105" ht="12" customHeight="1" x14ac:dyDescent="0.25">
      <c r="A89" s="60" t="s">
        <v>566</v>
      </c>
      <c r="B89" s="262">
        <v>0</v>
      </c>
      <c r="C89" s="262">
        <v>0</v>
      </c>
      <c r="D89" s="262">
        <v>0</v>
      </c>
      <c r="E89" s="262">
        <v>0</v>
      </c>
      <c r="F89" s="262">
        <v>0</v>
      </c>
      <c r="G89" s="262">
        <v>0</v>
      </c>
      <c r="H89" s="262">
        <v>0</v>
      </c>
      <c r="I89" s="262">
        <v>0</v>
      </c>
      <c r="J89" s="262">
        <v>0</v>
      </c>
      <c r="K89" s="262">
        <v>0</v>
      </c>
      <c r="L89" s="262">
        <v>0</v>
      </c>
      <c r="M89" s="262">
        <v>0</v>
      </c>
      <c r="N89" s="262">
        <v>0</v>
      </c>
      <c r="O89" s="262">
        <v>0</v>
      </c>
      <c r="P89" s="262">
        <v>0</v>
      </c>
      <c r="Q89" s="262">
        <v>0</v>
      </c>
      <c r="R89" s="262">
        <v>0</v>
      </c>
      <c r="S89" s="262">
        <v>0</v>
      </c>
      <c r="T89" s="262">
        <v>0</v>
      </c>
      <c r="U89" s="262">
        <v>0</v>
      </c>
      <c r="V89" s="262">
        <v>0</v>
      </c>
      <c r="W89" s="262">
        <v>0</v>
      </c>
      <c r="X89" s="262">
        <v>0</v>
      </c>
      <c r="Y89" s="262">
        <v>0</v>
      </c>
      <c r="DA89" s="72" t="s">
        <v>567</v>
      </c>
    </row>
    <row r="90" spans="1:105" ht="12" customHeight="1" x14ac:dyDescent="0.25">
      <c r="A90" s="57" t="s">
        <v>517</v>
      </c>
      <c r="B90" s="294">
        <v>0</v>
      </c>
      <c r="C90" s="294">
        <v>0</v>
      </c>
      <c r="D90" s="294">
        <v>0</v>
      </c>
      <c r="E90" s="294">
        <v>0</v>
      </c>
      <c r="F90" s="294">
        <v>0</v>
      </c>
      <c r="G90" s="294">
        <v>0</v>
      </c>
      <c r="H90" s="294">
        <v>0</v>
      </c>
      <c r="I90" s="294">
        <v>0</v>
      </c>
      <c r="J90" s="294">
        <v>0</v>
      </c>
      <c r="K90" s="294">
        <v>0</v>
      </c>
      <c r="L90" s="294">
        <v>0</v>
      </c>
      <c r="M90" s="294">
        <v>0</v>
      </c>
      <c r="N90" s="294">
        <v>0</v>
      </c>
      <c r="O90" s="294">
        <v>0</v>
      </c>
      <c r="P90" s="294">
        <v>0</v>
      </c>
      <c r="Q90" s="294">
        <v>0</v>
      </c>
      <c r="R90" s="294">
        <v>0</v>
      </c>
      <c r="S90" s="294">
        <v>0</v>
      </c>
      <c r="T90" s="294">
        <v>0</v>
      </c>
      <c r="U90" s="294">
        <v>0</v>
      </c>
      <c r="V90" s="294">
        <v>0</v>
      </c>
      <c r="W90" s="294">
        <v>0</v>
      </c>
      <c r="X90" s="294">
        <v>0</v>
      </c>
      <c r="Y90" s="294">
        <v>0</v>
      </c>
      <c r="DA90" s="70" t="s">
        <v>568</v>
      </c>
    </row>
    <row r="91" spans="1:105" ht="12" customHeight="1" x14ac:dyDescent="0.25">
      <c r="A91" s="60" t="s">
        <v>519</v>
      </c>
      <c r="B91" s="262">
        <v>0</v>
      </c>
      <c r="C91" s="262">
        <v>0</v>
      </c>
      <c r="D91" s="262">
        <v>0</v>
      </c>
      <c r="E91" s="262">
        <v>0</v>
      </c>
      <c r="F91" s="262">
        <v>0</v>
      </c>
      <c r="G91" s="262">
        <v>0</v>
      </c>
      <c r="H91" s="262">
        <v>0</v>
      </c>
      <c r="I91" s="262">
        <v>0</v>
      </c>
      <c r="J91" s="262">
        <v>0</v>
      </c>
      <c r="K91" s="262">
        <v>0</v>
      </c>
      <c r="L91" s="262">
        <v>0</v>
      </c>
      <c r="M91" s="262">
        <v>0</v>
      </c>
      <c r="N91" s="262">
        <v>0</v>
      </c>
      <c r="O91" s="262">
        <v>0</v>
      </c>
      <c r="P91" s="262">
        <v>0</v>
      </c>
      <c r="Q91" s="262">
        <v>0</v>
      </c>
      <c r="R91" s="262">
        <v>0</v>
      </c>
      <c r="S91" s="262">
        <v>0</v>
      </c>
      <c r="T91" s="262">
        <v>0</v>
      </c>
      <c r="U91" s="262">
        <v>0</v>
      </c>
      <c r="V91" s="262">
        <v>0</v>
      </c>
      <c r="W91" s="262">
        <v>0</v>
      </c>
      <c r="X91" s="262">
        <v>0</v>
      </c>
      <c r="Y91" s="262">
        <v>0</v>
      </c>
      <c r="DA91" s="72" t="s">
        <v>569</v>
      </c>
    </row>
    <row r="92" spans="1:105" ht="12" customHeight="1" x14ac:dyDescent="0.25">
      <c r="A92" s="59" t="s">
        <v>31</v>
      </c>
      <c r="B92" s="297">
        <v>0</v>
      </c>
      <c r="C92" s="297">
        <v>0</v>
      </c>
      <c r="D92" s="297">
        <v>0</v>
      </c>
      <c r="E92" s="297">
        <v>0</v>
      </c>
      <c r="F92" s="297">
        <v>0</v>
      </c>
      <c r="G92" s="297">
        <v>0</v>
      </c>
      <c r="H92" s="297">
        <v>0</v>
      </c>
      <c r="I92" s="297">
        <v>0</v>
      </c>
      <c r="J92" s="297">
        <v>0</v>
      </c>
      <c r="K92" s="297">
        <v>0</v>
      </c>
      <c r="L92" s="297">
        <v>0</v>
      </c>
      <c r="M92" s="297">
        <v>0</v>
      </c>
      <c r="N92" s="297">
        <v>0</v>
      </c>
      <c r="O92" s="297">
        <v>0</v>
      </c>
      <c r="P92" s="297">
        <v>0</v>
      </c>
      <c r="Q92" s="297">
        <v>0</v>
      </c>
      <c r="R92" s="297">
        <v>0</v>
      </c>
      <c r="S92" s="297">
        <v>0</v>
      </c>
      <c r="T92" s="297">
        <v>0</v>
      </c>
      <c r="U92" s="297">
        <v>0</v>
      </c>
      <c r="V92" s="297">
        <v>0</v>
      </c>
      <c r="W92" s="297">
        <v>0</v>
      </c>
      <c r="X92" s="297">
        <v>0</v>
      </c>
      <c r="Y92" s="297">
        <v>0</v>
      </c>
      <c r="DA92" s="71" t="s">
        <v>570</v>
      </c>
    </row>
    <row r="93" spans="1:105" ht="12" customHeight="1" x14ac:dyDescent="0.25">
      <c r="A93" s="59" t="s">
        <v>159</v>
      </c>
      <c r="B93" s="297">
        <v>0</v>
      </c>
      <c r="C93" s="297">
        <v>0</v>
      </c>
      <c r="D93" s="297">
        <v>0</v>
      </c>
      <c r="E93" s="297">
        <v>0</v>
      </c>
      <c r="F93" s="297">
        <v>0</v>
      </c>
      <c r="G93" s="297">
        <v>0</v>
      </c>
      <c r="H93" s="297">
        <v>0</v>
      </c>
      <c r="I93" s="297">
        <v>0</v>
      </c>
      <c r="J93" s="297">
        <v>0</v>
      </c>
      <c r="K93" s="297">
        <v>0</v>
      </c>
      <c r="L93" s="297">
        <v>0</v>
      </c>
      <c r="M93" s="297">
        <v>0</v>
      </c>
      <c r="N93" s="297">
        <v>0</v>
      </c>
      <c r="O93" s="297">
        <v>0</v>
      </c>
      <c r="P93" s="297">
        <v>0</v>
      </c>
      <c r="Q93" s="297">
        <v>0</v>
      </c>
      <c r="R93" s="297">
        <v>0</v>
      </c>
      <c r="S93" s="297">
        <v>0</v>
      </c>
      <c r="T93" s="297">
        <v>0</v>
      </c>
      <c r="U93" s="297">
        <v>0</v>
      </c>
      <c r="V93" s="297">
        <v>0</v>
      </c>
      <c r="W93" s="297">
        <v>0</v>
      </c>
      <c r="X93" s="297">
        <v>0</v>
      </c>
      <c r="Y93" s="297">
        <v>0</v>
      </c>
      <c r="DA93" s="71" t="s">
        <v>571</v>
      </c>
    </row>
    <row r="94" spans="1:105" ht="12" customHeight="1" x14ac:dyDescent="0.25">
      <c r="A94" s="59" t="s">
        <v>32</v>
      </c>
      <c r="B94" s="297">
        <v>0</v>
      </c>
      <c r="C94" s="297">
        <v>0</v>
      </c>
      <c r="D94" s="297">
        <v>0</v>
      </c>
      <c r="E94" s="297">
        <v>0</v>
      </c>
      <c r="F94" s="297">
        <v>0</v>
      </c>
      <c r="G94" s="297">
        <v>0</v>
      </c>
      <c r="H94" s="297">
        <v>0</v>
      </c>
      <c r="I94" s="297">
        <v>0</v>
      </c>
      <c r="J94" s="297">
        <v>0</v>
      </c>
      <c r="K94" s="297">
        <v>0</v>
      </c>
      <c r="L94" s="297">
        <v>0</v>
      </c>
      <c r="M94" s="297">
        <v>0</v>
      </c>
      <c r="N94" s="297">
        <v>0</v>
      </c>
      <c r="O94" s="297">
        <v>0</v>
      </c>
      <c r="P94" s="297">
        <v>0</v>
      </c>
      <c r="Q94" s="297">
        <v>0</v>
      </c>
      <c r="R94" s="297">
        <v>0</v>
      </c>
      <c r="S94" s="297">
        <v>0</v>
      </c>
      <c r="T94" s="297">
        <v>0</v>
      </c>
      <c r="U94" s="297">
        <v>0</v>
      </c>
      <c r="V94" s="297">
        <v>0</v>
      </c>
      <c r="W94" s="297">
        <v>0</v>
      </c>
      <c r="X94" s="297">
        <v>0</v>
      </c>
      <c r="Y94" s="297">
        <v>0</v>
      </c>
      <c r="DA94" s="71" t="s">
        <v>572</v>
      </c>
    </row>
    <row r="95" spans="1:105" ht="12" customHeight="1" x14ac:dyDescent="0.25">
      <c r="A95" s="59" t="s">
        <v>35</v>
      </c>
      <c r="B95" s="297">
        <v>0</v>
      </c>
      <c r="C95" s="297">
        <v>0</v>
      </c>
      <c r="D95" s="297">
        <v>0</v>
      </c>
      <c r="E95" s="297">
        <v>0</v>
      </c>
      <c r="F95" s="297">
        <v>0</v>
      </c>
      <c r="G95" s="297">
        <v>0</v>
      </c>
      <c r="H95" s="297">
        <v>0</v>
      </c>
      <c r="I95" s="297">
        <v>0</v>
      </c>
      <c r="J95" s="297">
        <v>0</v>
      </c>
      <c r="K95" s="297">
        <v>0</v>
      </c>
      <c r="L95" s="297">
        <v>0</v>
      </c>
      <c r="M95" s="297">
        <v>0</v>
      </c>
      <c r="N95" s="297">
        <v>0</v>
      </c>
      <c r="O95" s="297">
        <v>0</v>
      </c>
      <c r="P95" s="297">
        <v>0</v>
      </c>
      <c r="Q95" s="297">
        <v>0</v>
      </c>
      <c r="R95" s="297">
        <v>0</v>
      </c>
      <c r="S95" s="297">
        <v>0</v>
      </c>
      <c r="T95" s="297">
        <v>0</v>
      </c>
      <c r="U95" s="297">
        <v>0</v>
      </c>
      <c r="V95" s="297">
        <v>0</v>
      </c>
      <c r="W95" s="297">
        <v>0</v>
      </c>
      <c r="X95" s="297">
        <v>0</v>
      </c>
      <c r="Y95" s="297">
        <v>0</v>
      </c>
      <c r="DA95" s="71" t="s">
        <v>573</v>
      </c>
    </row>
    <row r="96" spans="1:105" ht="12" customHeight="1" x14ac:dyDescent="0.25">
      <c r="A96" s="60" t="s">
        <v>525</v>
      </c>
      <c r="B96" s="262">
        <v>0</v>
      </c>
      <c r="C96" s="262">
        <v>0</v>
      </c>
      <c r="D96" s="262">
        <v>0</v>
      </c>
      <c r="E96" s="262">
        <v>0</v>
      </c>
      <c r="F96" s="262">
        <v>0</v>
      </c>
      <c r="G96" s="262">
        <v>0</v>
      </c>
      <c r="H96" s="262">
        <v>0</v>
      </c>
      <c r="I96" s="262">
        <v>0</v>
      </c>
      <c r="J96" s="262">
        <v>0</v>
      </c>
      <c r="K96" s="262">
        <v>0</v>
      </c>
      <c r="L96" s="262">
        <v>0</v>
      </c>
      <c r="M96" s="262">
        <v>0</v>
      </c>
      <c r="N96" s="262">
        <v>0</v>
      </c>
      <c r="O96" s="262">
        <v>0</v>
      </c>
      <c r="P96" s="262">
        <v>0</v>
      </c>
      <c r="Q96" s="262">
        <v>0</v>
      </c>
      <c r="R96" s="262">
        <v>0</v>
      </c>
      <c r="S96" s="262">
        <v>0</v>
      </c>
      <c r="T96" s="262">
        <v>0</v>
      </c>
      <c r="U96" s="262">
        <v>0</v>
      </c>
      <c r="V96" s="262">
        <v>0</v>
      </c>
      <c r="W96" s="262">
        <v>0</v>
      </c>
      <c r="X96" s="262">
        <v>0</v>
      </c>
      <c r="Y96" s="262">
        <v>0</v>
      </c>
      <c r="DA96" s="72" t="s">
        <v>574</v>
      </c>
    </row>
    <row r="97" spans="1:105" ht="12" customHeight="1" x14ac:dyDescent="0.25">
      <c r="A97" s="57" t="s">
        <v>527</v>
      </c>
      <c r="B97" s="294">
        <f t="shared" ref="B97:Y97" si="1">B98+B102+B113</f>
        <v>0</v>
      </c>
      <c r="C97" s="294">
        <f t="shared" si="1"/>
        <v>0</v>
      </c>
      <c r="D97" s="294">
        <f t="shared" si="1"/>
        <v>0</v>
      </c>
      <c r="E97" s="294">
        <f t="shared" si="1"/>
        <v>0</v>
      </c>
      <c r="F97" s="294">
        <f t="shared" si="1"/>
        <v>0</v>
      </c>
      <c r="G97" s="294">
        <f t="shared" si="1"/>
        <v>0</v>
      </c>
      <c r="H97" s="294">
        <f t="shared" si="1"/>
        <v>0</v>
      </c>
      <c r="I97" s="294">
        <f t="shared" si="1"/>
        <v>0</v>
      </c>
      <c r="J97" s="294">
        <f t="shared" si="1"/>
        <v>0</v>
      </c>
      <c r="K97" s="294">
        <f t="shared" si="1"/>
        <v>0</v>
      </c>
      <c r="L97" s="294">
        <f t="shared" si="1"/>
        <v>0</v>
      </c>
      <c r="M97" s="294">
        <f t="shared" si="1"/>
        <v>0</v>
      </c>
      <c r="N97" s="294">
        <f t="shared" si="1"/>
        <v>0</v>
      </c>
      <c r="O97" s="294">
        <f t="shared" si="1"/>
        <v>0</v>
      </c>
      <c r="P97" s="294">
        <f t="shared" si="1"/>
        <v>0</v>
      </c>
      <c r="Q97" s="294">
        <f t="shared" si="1"/>
        <v>0</v>
      </c>
      <c r="R97" s="294">
        <f t="shared" si="1"/>
        <v>0</v>
      </c>
      <c r="S97" s="294">
        <f t="shared" si="1"/>
        <v>0</v>
      </c>
      <c r="T97" s="294">
        <f t="shared" si="1"/>
        <v>0</v>
      </c>
      <c r="U97" s="294">
        <f t="shared" si="1"/>
        <v>0</v>
      </c>
      <c r="V97" s="294">
        <f t="shared" si="1"/>
        <v>0</v>
      </c>
      <c r="W97" s="294">
        <f t="shared" si="1"/>
        <v>0</v>
      </c>
      <c r="X97" s="294">
        <f t="shared" si="1"/>
        <v>0</v>
      </c>
      <c r="Y97" s="294">
        <f t="shared" si="1"/>
        <v>0</v>
      </c>
      <c r="DA97" s="70"/>
    </row>
    <row r="98" spans="1:105" ht="12" customHeight="1" x14ac:dyDescent="0.25">
      <c r="A98" s="60" t="s">
        <v>528</v>
      </c>
      <c r="B98" s="262">
        <v>0</v>
      </c>
      <c r="C98" s="262">
        <v>0</v>
      </c>
      <c r="D98" s="262">
        <v>0</v>
      </c>
      <c r="E98" s="262">
        <v>0</v>
      </c>
      <c r="F98" s="262">
        <v>0</v>
      </c>
      <c r="G98" s="262">
        <v>0</v>
      </c>
      <c r="H98" s="262">
        <v>0</v>
      </c>
      <c r="I98" s="262">
        <v>0</v>
      </c>
      <c r="J98" s="262">
        <v>0</v>
      </c>
      <c r="K98" s="262">
        <v>0</v>
      </c>
      <c r="L98" s="262">
        <v>0</v>
      </c>
      <c r="M98" s="262">
        <v>0</v>
      </c>
      <c r="N98" s="262">
        <v>0</v>
      </c>
      <c r="O98" s="262">
        <v>0</v>
      </c>
      <c r="P98" s="262">
        <v>0</v>
      </c>
      <c r="Q98" s="262">
        <v>0</v>
      </c>
      <c r="R98" s="262">
        <v>0</v>
      </c>
      <c r="S98" s="262">
        <v>0</v>
      </c>
      <c r="T98" s="262">
        <v>0</v>
      </c>
      <c r="U98" s="262">
        <v>0</v>
      </c>
      <c r="V98" s="262">
        <v>0</v>
      </c>
      <c r="W98" s="262">
        <v>0</v>
      </c>
      <c r="X98" s="262">
        <v>0</v>
      </c>
      <c r="Y98" s="262">
        <v>0</v>
      </c>
      <c r="DA98" s="72" t="s">
        <v>575</v>
      </c>
    </row>
    <row r="99" spans="1:105" ht="12" customHeight="1" x14ac:dyDescent="0.25">
      <c r="A99" s="59" t="s">
        <v>31</v>
      </c>
      <c r="B99" s="230">
        <v>0</v>
      </c>
      <c r="C99" s="230">
        <v>0</v>
      </c>
      <c r="D99" s="230">
        <v>0</v>
      </c>
      <c r="E99" s="230">
        <v>0</v>
      </c>
      <c r="F99" s="230">
        <v>0</v>
      </c>
      <c r="G99" s="230">
        <v>0</v>
      </c>
      <c r="H99" s="230">
        <v>0</v>
      </c>
      <c r="I99" s="230">
        <v>0</v>
      </c>
      <c r="J99" s="230">
        <v>0</v>
      </c>
      <c r="K99" s="230">
        <v>0</v>
      </c>
      <c r="L99" s="230">
        <v>0</v>
      </c>
      <c r="M99" s="230">
        <v>0</v>
      </c>
      <c r="N99" s="230">
        <v>0</v>
      </c>
      <c r="O99" s="230">
        <v>0</v>
      </c>
      <c r="P99" s="230">
        <v>0</v>
      </c>
      <c r="Q99" s="230">
        <v>0</v>
      </c>
      <c r="R99" s="230">
        <v>0</v>
      </c>
      <c r="S99" s="230">
        <v>0</v>
      </c>
      <c r="T99" s="230">
        <v>0</v>
      </c>
      <c r="U99" s="230">
        <v>0</v>
      </c>
      <c r="V99" s="230">
        <v>0</v>
      </c>
      <c r="W99" s="230">
        <v>0</v>
      </c>
      <c r="X99" s="230">
        <v>0</v>
      </c>
      <c r="Y99" s="230">
        <v>0</v>
      </c>
      <c r="DA99" s="71" t="s">
        <v>576</v>
      </c>
    </row>
    <row r="100" spans="1:105" ht="12" customHeight="1" x14ac:dyDescent="0.25">
      <c r="A100" s="59" t="s">
        <v>159</v>
      </c>
      <c r="B100" s="230">
        <v>0</v>
      </c>
      <c r="C100" s="230">
        <v>0</v>
      </c>
      <c r="D100" s="230">
        <v>0</v>
      </c>
      <c r="E100" s="230">
        <v>0</v>
      </c>
      <c r="F100" s="230">
        <v>0</v>
      </c>
      <c r="G100" s="230">
        <v>0</v>
      </c>
      <c r="H100" s="230">
        <v>0</v>
      </c>
      <c r="I100" s="230">
        <v>0</v>
      </c>
      <c r="J100" s="230">
        <v>0</v>
      </c>
      <c r="K100" s="230">
        <v>0</v>
      </c>
      <c r="L100" s="230">
        <v>0</v>
      </c>
      <c r="M100" s="230">
        <v>0</v>
      </c>
      <c r="N100" s="230">
        <v>0</v>
      </c>
      <c r="O100" s="230">
        <v>0</v>
      </c>
      <c r="P100" s="230">
        <v>0</v>
      </c>
      <c r="Q100" s="230">
        <v>0</v>
      </c>
      <c r="R100" s="230">
        <v>0</v>
      </c>
      <c r="S100" s="230">
        <v>0</v>
      </c>
      <c r="T100" s="230">
        <v>0</v>
      </c>
      <c r="U100" s="230">
        <v>0</v>
      </c>
      <c r="V100" s="230">
        <v>0</v>
      </c>
      <c r="W100" s="230">
        <v>0</v>
      </c>
      <c r="X100" s="230">
        <v>0</v>
      </c>
      <c r="Y100" s="230">
        <v>0</v>
      </c>
      <c r="DA100" s="71" t="s">
        <v>577</v>
      </c>
    </row>
    <row r="101" spans="1:105" ht="12" customHeight="1" x14ac:dyDescent="0.25">
      <c r="A101" s="59" t="s">
        <v>35</v>
      </c>
      <c r="B101" s="230">
        <v>0</v>
      </c>
      <c r="C101" s="230">
        <v>0</v>
      </c>
      <c r="D101" s="230">
        <v>0</v>
      </c>
      <c r="E101" s="230">
        <v>0</v>
      </c>
      <c r="F101" s="230">
        <v>0</v>
      </c>
      <c r="G101" s="230">
        <v>0</v>
      </c>
      <c r="H101" s="230">
        <v>0</v>
      </c>
      <c r="I101" s="230">
        <v>0</v>
      </c>
      <c r="J101" s="230">
        <v>0</v>
      </c>
      <c r="K101" s="230">
        <v>0</v>
      </c>
      <c r="L101" s="230">
        <v>0</v>
      </c>
      <c r="M101" s="230">
        <v>0</v>
      </c>
      <c r="N101" s="230">
        <v>0</v>
      </c>
      <c r="O101" s="230">
        <v>0</v>
      </c>
      <c r="P101" s="230">
        <v>0</v>
      </c>
      <c r="Q101" s="230">
        <v>0</v>
      </c>
      <c r="R101" s="230">
        <v>0</v>
      </c>
      <c r="S101" s="230">
        <v>0</v>
      </c>
      <c r="T101" s="230">
        <v>0</v>
      </c>
      <c r="U101" s="230">
        <v>0</v>
      </c>
      <c r="V101" s="230">
        <v>0</v>
      </c>
      <c r="W101" s="230">
        <v>0</v>
      </c>
      <c r="X101" s="230">
        <v>0</v>
      </c>
      <c r="Y101" s="230">
        <v>0</v>
      </c>
      <c r="DA101" s="71" t="s">
        <v>578</v>
      </c>
    </row>
    <row r="102" spans="1:105" ht="12" customHeight="1" x14ac:dyDescent="0.25">
      <c r="A102" s="60" t="s">
        <v>533</v>
      </c>
      <c r="B102" s="262">
        <v>0</v>
      </c>
      <c r="C102" s="262">
        <v>0</v>
      </c>
      <c r="D102" s="262">
        <v>0</v>
      </c>
      <c r="E102" s="262">
        <v>0</v>
      </c>
      <c r="F102" s="262">
        <v>0</v>
      </c>
      <c r="G102" s="262">
        <v>0</v>
      </c>
      <c r="H102" s="262">
        <v>0</v>
      </c>
      <c r="I102" s="262">
        <v>0</v>
      </c>
      <c r="J102" s="262">
        <v>0</v>
      </c>
      <c r="K102" s="262">
        <v>0</v>
      </c>
      <c r="L102" s="262">
        <v>0</v>
      </c>
      <c r="M102" s="262">
        <v>0</v>
      </c>
      <c r="N102" s="262">
        <v>0</v>
      </c>
      <c r="O102" s="262">
        <v>0</v>
      </c>
      <c r="P102" s="262">
        <v>0</v>
      </c>
      <c r="Q102" s="262">
        <v>0</v>
      </c>
      <c r="R102" s="262">
        <v>0</v>
      </c>
      <c r="S102" s="262">
        <v>0</v>
      </c>
      <c r="T102" s="262">
        <v>0</v>
      </c>
      <c r="U102" s="262">
        <v>0</v>
      </c>
      <c r="V102" s="262">
        <v>0</v>
      </c>
      <c r="W102" s="262">
        <v>0</v>
      </c>
      <c r="X102" s="262">
        <v>0</v>
      </c>
      <c r="Y102" s="262">
        <v>0</v>
      </c>
      <c r="DA102" s="72" t="s">
        <v>579</v>
      </c>
    </row>
    <row r="103" spans="1:105" ht="12" customHeight="1" x14ac:dyDescent="0.25">
      <c r="A103" s="64" t="s">
        <v>28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580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581</v>
      </c>
    </row>
    <row r="105" spans="1:105" ht="12" customHeight="1" x14ac:dyDescent="0.25">
      <c r="A105" s="64" t="s">
        <v>31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0</v>
      </c>
      <c r="T105" s="229">
        <v>0</v>
      </c>
      <c r="U105" s="229">
        <v>0</v>
      </c>
      <c r="V105" s="229">
        <v>0</v>
      </c>
      <c r="W105" s="229">
        <v>0</v>
      </c>
      <c r="X105" s="229">
        <v>0</v>
      </c>
      <c r="Y105" s="229">
        <v>0</v>
      </c>
      <c r="DA105" s="73" t="s">
        <v>582</v>
      </c>
    </row>
    <row r="106" spans="1:105" ht="12" customHeight="1" x14ac:dyDescent="0.25">
      <c r="A106" s="64" t="s">
        <v>159</v>
      </c>
      <c r="B106" s="229">
        <v>0</v>
      </c>
      <c r="C106" s="229">
        <v>0</v>
      </c>
      <c r="D106" s="229">
        <v>0</v>
      </c>
      <c r="E106" s="229">
        <v>0</v>
      </c>
      <c r="F106" s="229">
        <v>0</v>
      </c>
      <c r="G106" s="229">
        <v>0</v>
      </c>
      <c r="H106" s="229">
        <v>0</v>
      </c>
      <c r="I106" s="229">
        <v>0</v>
      </c>
      <c r="J106" s="229">
        <v>0</v>
      </c>
      <c r="K106" s="229">
        <v>0</v>
      </c>
      <c r="L106" s="229">
        <v>0</v>
      </c>
      <c r="M106" s="229">
        <v>0</v>
      </c>
      <c r="N106" s="229">
        <v>0</v>
      </c>
      <c r="O106" s="229">
        <v>0</v>
      </c>
      <c r="P106" s="229">
        <v>0</v>
      </c>
      <c r="Q106" s="229">
        <v>0</v>
      </c>
      <c r="R106" s="229">
        <v>0</v>
      </c>
      <c r="S106" s="229">
        <v>0</v>
      </c>
      <c r="T106" s="229">
        <v>0</v>
      </c>
      <c r="U106" s="229">
        <v>0</v>
      </c>
      <c r="V106" s="229">
        <v>0</v>
      </c>
      <c r="W106" s="229">
        <v>0</v>
      </c>
      <c r="X106" s="229">
        <v>0</v>
      </c>
      <c r="Y106" s="229">
        <v>0</v>
      </c>
      <c r="DA106" s="73" t="s">
        <v>583</v>
      </c>
    </row>
    <row r="107" spans="1:105" ht="12" customHeight="1" x14ac:dyDescent="0.25">
      <c r="A107" s="64" t="s">
        <v>32</v>
      </c>
      <c r="B107" s="229">
        <v>0</v>
      </c>
      <c r="C107" s="229">
        <v>0</v>
      </c>
      <c r="D107" s="229">
        <v>0</v>
      </c>
      <c r="E107" s="229">
        <v>0</v>
      </c>
      <c r="F107" s="229">
        <v>0</v>
      </c>
      <c r="G107" s="229">
        <v>0</v>
      </c>
      <c r="H107" s="229">
        <v>0</v>
      </c>
      <c r="I107" s="229">
        <v>0</v>
      </c>
      <c r="J107" s="229">
        <v>0</v>
      </c>
      <c r="K107" s="229">
        <v>0</v>
      </c>
      <c r="L107" s="229">
        <v>0</v>
      </c>
      <c r="M107" s="229">
        <v>0</v>
      </c>
      <c r="N107" s="229">
        <v>0</v>
      </c>
      <c r="O107" s="229">
        <v>0</v>
      </c>
      <c r="P107" s="229">
        <v>0</v>
      </c>
      <c r="Q107" s="229">
        <v>0</v>
      </c>
      <c r="R107" s="229">
        <v>0</v>
      </c>
      <c r="S107" s="229">
        <v>0</v>
      </c>
      <c r="T107" s="229">
        <v>0</v>
      </c>
      <c r="U107" s="229">
        <v>0</v>
      </c>
      <c r="V107" s="229">
        <v>0</v>
      </c>
      <c r="W107" s="229">
        <v>0</v>
      </c>
      <c r="X107" s="229">
        <v>0</v>
      </c>
      <c r="Y107" s="229">
        <v>0</v>
      </c>
      <c r="DA107" s="73" t="s">
        <v>584</v>
      </c>
    </row>
    <row r="108" spans="1:105" ht="12" customHeight="1" x14ac:dyDescent="0.25">
      <c r="A108" s="64" t="s">
        <v>33</v>
      </c>
      <c r="B108" s="229">
        <v>0</v>
      </c>
      <c r="C108" s="229">
        <v>0</v>
      </c>
      <c r="D108" s="229">
        <v>0</v>
      </c>
      <c r="E108" s="229">
        <v>0</v>
      </c>
      <c r="F108" s="229">
        <v>0</v>
      </c>
      <c r="G108" s="229">
        <v>0</v>
      </c>
      <c r="H108" s="229">
        <v>0</v>
      </c>
      <c r="I108" s="229">
        <v>0</v>
      </c>
      <c r="J108" s="229">
        <v>0</v>
      </c>
      <c r="K108" s="229">
        <v>0</v>
      </c>
      <c r="L108" s="229">
        <v>0</v>
      </c>
      <c r="M108" s="229">
        <v>0</v>
      </c>
      <c r="N108" s="229">
        <v>0</v>
      </c>
      <c r="O108" s="229">
        <v>0</v>
      </c>
      <c r="P108" s="229">
        <v>0</v>
      </c>
      <c r="Q108" s="229">
        <v>0</v>
      </c>
      <c r="R108" s="229">
        <v>0</v>
      </c>
      <c r="S108" s="229">
        <v>0</v>
      </c>
      <c r="T108" s="229">
        <v>0</v>
      </c>
      <c r="U108" s="229">
        <v>0</v>
      </c>
      <c r="V108" s="229">
        <v>0</v>
      </c>
      <c r="W108" s="229">
        <v>0</v>
      </c>
      <c r="X108" s="229">
        <v>0</v>
      </c>
      <c r="Y108" s="229">
        <v>0</v>
      </c>
      <c r="DA108" s="73" t="s">
        <v>585</v>
      </c>
    </row>
    <row r="109" spans="1:105" ht="12" customHeight="1" x14ac:dyDescent="0.25">
      <c r="A109" s="64" t="s">
        <v>35</v>
      </c>
      <c r="B109" s="229">
        <v>0</v>
      </c>
      <c r="C109" s="229">
        <v>0</v>
      </c>
      <c r="D109" s="229">
        <v>0</v>
      </c>
      <c r="E109" s="229">
        <v>0</v>
      </c>
      <c r="F109" s="229">
        <v>0</v>
      </c>
      <c r="G109" s="229">
        <v>0</v>
      </c>
      <c r="H109" s="229">
        <v>0</v>
      </c>
      <c r="I109" s="229">
        <v>0</v>
      </c>
      <c r="J109" s="229">
        <v>0</v>
      </c>
      <c r="K109" s="229">
        <v>0</v>
      </c>
      <c r="L109" s="229">
        <v>0</v>
      </c>
      <c r="M109" s="229">
        <v>0</v>
      </c>
      <c r="N109" s="229">
        <v>0</v>
      </c>
      <c r="O109" s="229">
        <v>0</v>
      </c>
      <c r="P109" s="229">
        <v>0</v>
      </c>
      <c r="Q109" s="229">
        <v>0</v>
      </c>
      <c r="R109" s="229">
        <v>0</v>
      </c>
      <c r="S109" s="229">
        <v>0</v>
      </c>
      <c r="T109" s="229">
        <v>0</v>
      </c>
      <c r="U109" s="229">
        <v>0</v>
      </c>
      <c r="V109" s="229">
        <v>0</v>
      </c>
      <c r="W109" s="229">
        <v>0</v>
      </c>
      <c r="X109" s="229">
        <v>0</v>
      </c>
      <c r="Y109" s="229">
        <v>0</v>
      </c>
      <c r="DA109" s="73" t="s">
        <v>586</v>
      </c>
    </row>
    <row r="110" spans="1:105" ht="12" customHeight="1" x14ac:dyDescent="0.25">
      <c r="A110" s="64" t="s">
        <v>36</v>
      </c>
      <c r="B110" s="229">
        <v>0</v>
      </c>
      <c r="C110" s="229">
        <v>0</v>
      </c>
      <c r="D110" s="229">
        <v>0</v>
      </c>
      <c r="E110" s="229">
        <v>0</v>
      </c>
      <c r="F110" s="229">
        <v>0</v>
      </c>
      <c r="G110" s="229">
        <v>0</v>
      </c>
      <c r="H110" s="229">
        <v>0</v>
      </c>
      <c r="I110" s="229">
        <v>0</v>
      </c>
      <c r="J110" s="229">
        <v>0</v>
      </c>
      <c r="K110" s="229">
        <v>0</v>
      </c>
      <c r="L110" s="229">
        <v>0</v>
      </c>
      <c r="M110" s="229">
        <v>0</v>
      </c>
      <c r="N110" s="229">
        <v>0</v>
      </c>
      <c r="O110" s="229">
        <v>0</v>
      </c>
      <c r="P110" s="229">
        <v>0</v>
      </c>
      <c r="Q110" s="229">
        <v>0</v>
      </c>
      <c r="R110" s="229">
        <v>0</v>
      </c>
      <c r="S110" s="229">
        <v>0</v>
      </c>
      <c r="T110" s="229">
        <v>0</v>
      </c>
      <c r="U110" s="229">
        <v>0</v>
      </c>
      <c r="V110" s="229">
        <v>0</v>
      </c>
      <c r="W110" s="229">
        <v>0</v>
      </c>
      <c r="X110" s="229">
        <v>0</v>
      </c>
      <c r="Y110" s="229">
        <v>0</v>
      </c>
      <c r="DA110" s="73" t="s">
        <v>587</v>
      </c>
    </row>
    <row r="111" spans="1:105" ht="12" customHeight="1" x14ac:dyDescent="0.25">
      <c r="A111" s="64" t="s">
        <v>38</v>
      </c>
      <c r="B111" s="229">
        <v>0</v>
      </c>
      <c r="C111" s="229">
        <v>0</v>
      </c>
      <c r="D111" s="229">
        <v>0</v>
      </c>
      <c r="E111" s="229">
        <v>0</v>
      </c>
      <c r="F111" s="229">
        <v>0</v>
      </c>
      <c r="G111" s="229">
        <v>0</v>
      </c>
      <c r="H111" s="229">
        <v>0</v>
      </c>
      <c r="I111" s="229">
        <v>0</v>
      </c>
      <c r="J111" s="229">
        <v>0</v>
      </c>
      <c r="K111" s="229">
        <v>0</v>
      </c>
      <c r="L111" s="229">
        <v>0</v>
      </c>
      <c r="M111" s="229">
        <v>0</v>
      </c>
      <c r="N111" s="229">
        <v>0</v>
      </c>
      <c r="O111" s="229">
        <v>0</v>
      </c>
      <c r="P111" s="229">
        <v>0</v>
      </c>
      <c r="Q111" s="229">
        <v>0</v>
      </c>
      <c r="R111" s="229">
        <v>0</v>
      </c>
      <c r="S111" s="229">
        <v>0</v>
      </c>
      <c r="T111" s="229">
        <v>0</v>
      </c>
      <c r="U111" s="229">
        <v>0</v>
      </c>
      <c r="V111" s="229">
        <v>0</v>
      </c>
      <c r="W111" s="229">
        <v>0</v>
      </c>
      <c r="X111" s="229">
        <v>0</v>
      </c>
      <c r="Y111" s="229">
        <v>0</v>
      </c>
      <c r="DA111" s="73" t="s">
        <v>588</v>
      </c>
    </row>
    <row r="112" spans="1:105" ht="12" customHeight="1" x14ac:dyDescent="0.25">
      <c r="A112" s="64" t="s">
        <v>39</v>
      </c>
      <c r="B112" s="229">
        <v>0</v>
      </c>
      <c r="C112" s="229">
        <v>0</v>
      </c>
      <c r="D112" s="229">
        <v>0</v>
      </c>
      <c r="E112" s="229">
        <v>0</v>
      </c>
      <c r="F112" s="229">
        <v>0</v>
      </c>
      <c r="G112" s="229">
        <v>0</v>
      </c>
      <c r="H112" s="229">
        <v>0</v>
      </c>
      <c r="I112" s="229">
        <v>0</v>
      </c>
      <c r="J112" s="229">
        <v>0</v>
      </c>
      <c r="K112" s="229">
        <v>0</v>
      </c>
      <c r="L112" s="229">
        <v>0</v>
      </c>
      <c r="M112" s="229">
        <v>0</v>
      </c>
      <c r="N112" s="229">
        <v>0</v>
      </c>
      <c r="O112" s="229">
        <v>0</v>
      </c>
      <c r="P112" s="229">
        <v>0</v>
      </c>
      <c r="Q112" s="229">
        <v>0</v>
      </c>
      <c r="R112" s="229">
        <v>0</v>
      </c>
      <c r="S112" s="229">
        <v>0</v>
      </c>
      <c r="T112" s="229">
        <v>0</v>
      </c>
      <c r="U112" s="229">
        <v>0</v>
      </c>
      <c r="V112" s="229">
        <v>0</v>
      </c>
      <c r="W112" s="229">
        <v>0</v>
      </c>
      <c r="X112" s="229">
        <v>0</v>
      </c>
      <c r="Y112" s="229">
        <v>0</v>
      </c>
      <c r="DA112" s="73" t="s">
        <v>589</v>
      </c>
    </row>
    <row r="113" spans="1:105" ht="12" customHeight="1" x14ac:dyDescent="0.25">
      <c r="A113" s="61" t="s">
        <v>545</v>
      </c>
      <c r="B113" s="263">
        <v>0</v>
      </c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0</v>
      </c>
      <c r="K113" s="263">
        <v>0</v>
      </c>
      <c r="L113" s="263">
        <v>0</v>
      </c>
      <c r="M113" s="263">
        <v>0</v>
      </c>
      <c r="N113" s="263">
        <v>0</v>
      </c>
      <c r="O113" s="263">
        <v>0</v>
      </c>
      <c r="P113" s="263">
        <v>0</v>
      </c>
      <c r="Q113" s="263">
        <v>0</v>
      </c>
      <c r="R113" s="263">
        <v>0</v>
      </c>
      <c r="S113" s="263">
        <v>0</v>
      </c>
      <c r="T113" s="263">
        <v>0</v>
      </c>
      <c r="U113" s="263">
        <v>0</v>
      </c>
      <c r="V113" s="263">
        <v>0</v>
      </c>
      <c r="W113" s="263">
        <v>0</v>
      </c>
      <c r="X113" s="263">
        <v>0</v>
      </c>
      <c r="Y113" s="263">
        <v>0</v>
      </c>
      <c r="DA113" s="74" t="s">
        <v>590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v>4.5538390812426419</v>
      </c>
      <c r="C115" s="223">
        <v>4.7834406787910089</v>
      </c>
      <c r="D115" s="223">
        <v>2.6205449414769082</v>
      </c>
      <c r="E115" s="223">
        <v>3.3631748990320589</v>
      </c>
      <c r="F115" s="223">
        <v>6.7865010372914281</v>
      </c>
      <c r="G115" s="223">
        <v>4.4403804181225146</v>
      </c>
      <c r="H115" s="223">
        <v>6.4934340621621196</v>
      </c>
      <c r="I115" s="223">
        <v>5.8005015430518334</v>
      </c>
      <c r="J115" s="223">
        <v>5.6312756344308337</v>
      </c>
      <c r="K115" s="223">
        <v>5.7198207028101269</v>
      </c>
      <c r="L115" s="223">
        <v>5.2344166611074456</v>
      </c>
      <c r="M115" s="223">
        <v>4.3701421897233663</v>
      </c>
      <c r="N115" s="223">
        <v>3.9355405816500588</v>
      </c>
      <c r="O115" s="223">
        <v>4.5966034695588869</v>
      </c>
      <c r="P115" s="223">
        <v>3.818572659144138</v>
      </c>
      <c r="Q115" s="223">
        <v>3.8100069932825131</v>
      </c>
      <c r="R115" s="223">
        <v>4.095740487118519</v>
      </c>
      <c r="S115" s="223">
        <v>4.2900307713989037</v>
      </c>
      <c r="T115" s="223">
        <v>3.998324282977137</v>
      </c>
      <c r="U115" s="223">
        <v>4.290467500969271</v>
      </c>
      <c r="V115" s="223">
        <v>3.4194543671737838</v>
      </c>
      <c r="W115" s="223">
        <v>3.725076648083359</v>
      </c>
      <c r="X115" s="223">
        <v>4.1192998138485546</v>
      </c>
      <c r="Y115" s="223">
        <v>4.4153867162199276</v>
      </c>
      <c r="DA115" s="89" t="s">
        <v>591</v>
      </c>
    </row>
    <row r="116" spans="1:105" ht="12" customHeight="1" x14ac:dyDescent="0.25">
      <c r="A116" s="55" t="s">
        <v>91</v>
      </c>
      <c r="B116" s="259">
        <v>6.8919756757879914E-3</v>
      </c>
      <c r="C116" s="259">
        <v>7.2394645960525738E-3</v>
      </c>
      <c r="D116" s="259">
        <v>3.9660452799798974E-3</v>
      </c>
      <c r="E116" s="259">
        <v>5.0899733574247541E-3</v>
      </c>
      <c r="F116" s="259">
        <v>1.027098218409641E-2</v>
      </c>
      <c r="G116" s="259">
        <v>6.7202624613529388E-3</v>
      </c>
      <c r="H116" s="259">
        <v>9.8274420352154595E-3</v>
      </c>
      <c r="I116" s="259">
        <v>8.7787281958510086E-3</v>
      </c>
      <c r="J116" s="259">
        <v>8.5226144366452525E-3</v>
      </c>
      <c r="K116" s="259">
        <v>8.6566223465920217E-3</v>
      </c>
      <c r="L116" s="259">
        <v>7.9219910193389694E-3</v>
      </c>
      <c r="M116" s="259">
        <v>6.6139609094176604E-3</v>
      </c>
      <c r="N116" s="259">
        <v>5.9562161674462958E-3</v>
      </c>
      <c r="O116" s="259">
        <v>6.9566971379843639E-3</v>
      </c>
      <c r="P116" s="259">
        <v>5.7791918891805056E-3</v>
      </c>
      <c r="Q116" s="259">
        <v>5.7662282425253297E-3</v>
      </c>
      <c r="R116" s="259">
        <v>6.1986695857826164E-3</v>
      </c>
      <c r="S116" s="259">
        <v>6.4927168477546E-3</v>
      </c>
      <c r="T116" s="259">
        <v>6.0512357179124589E-3</v>
      </c>
      <c r="U116" s="259">
        <v>6.4933778130335093E-3</v>
      </c>
      <c r="V116" s="259">
        <v>5.1751491219728923E-3</v>
      </c>
      <c r="W116" s="259">
        <v>5.6376910099067883E-3</v>
      </c>
      <c r="X116" s="259">
        <v>6.2343252828385076E-3</v>
      </c>
      <c r="Y116" s="259">
        <v>6.6824359193041801E-3</v>
      </c>
      <c r="DA116" s="67" t="s">
        <v>592</v>
      </c>
    </row>
    <row r="117" spans="1:105" ht="12" customHeight="1" x14ac:dyDescent="0.25">
      <c r="A117" s="173" t="s">
        <v>92</v>
      </c>
      <c r="B117" s="224">
        <v>3.4400668227988229E-3</v>
      </c>
      <c r="C117" s="224">
        <v>3.6135127492102951E-3</v>
      </c>
      <c r="D117" s="224">
        <v>1.979615342130005E-3</v>
      </c>
      <c r="E117" s="224">
        <v>2.5406137948687469E-3</v>
      </c>
      <c r="F117" s="224">
        <v>5.1266671142202024E-3</v>
      </c>
      <c r="G117" s="224">
        <v>3.3543577373635171E-3</v>
      </c>
      <c r="H117" s="224">
        <v>4.9052780927666189E-3</v>
      </c>
      <c r="I117" s="224">
        <v>4.3818221412197274E-3</v>
      </c>
      <c r="J117" s="224">
        <v>4.2539852933618366E-3</v>
      </c>
      <c r="K117" s="224">
        <v>4.3208741198299868E-3</v>
      </c>
      <c r="L117" s="224">
        <v>3.9541895906390224E-3</v>
      </c>
      <c r="M117" s="224">
        <v>3.3012982868913898E-3</v>
      </c>
      <c r="N117" s="224">
        <v>2.9729909957506161E-3</v>
      </c>
      <c r="O117" s="224">
        <v>3.47237195057328E-3</v>
      </c>
      <c r="P117" s="224">
        <v>2.8846309412264202E-3</v>
      </c>
      <c r="Q117" s="224">
        <v>2.8781602551911198E-3</v>
      </c>
      <c r="R117" s="224">
        <v>3.0940094090080852E-3</v>
      </c>
      <c r="S117" s="224">
        <v>3.2407804189230329E-3</v>
      </c>
      <c r="T117" s="224">
        <v>3.020419138050106E-3</v>
      </c>
      <c r="U117" s="224">
        <v>3.2411103337158229E-3</v>
      </c>
      <c r="V117" s="224">
        <v>2.583128501175379E-3</v>
      </c>
      <c r="W117" s="224">
        <v>2.8140020674338978E-3</v>
      </c>
      <c r="X117" s="224">
        <v>3.1118066251121178E-3</v>
      </c>
      <c r="Y117" s="224">
        <v>3.3354769637734009E-3</v>
      </c>
      <c r="DA117" s="177" t="s">
        <v>593</v>
      </c>
    </row>
    <row r="118" spans="1:105" ht="12" customHeight="1" x14ac:dyDescent="0.25">
      <c r="A118" s="173" t="s">
        <v>93</v>
      </c>
      <c r="B118" s="224">
        <v>8.7448615786204817E-2</v>
      </c>
      <c r="C118" s="224">
        <v>9.1857717980940307E-2</v>
      </c>
      <c r="D118" s="224">
        <v>5.0323040329070659E-2</v>
      </c>
      <c r="E118" s="224">
        <v>6.4583966257914099E-2</v>
      </c>
      <c r="F118" s="224">
        <v>0.13032303319342581</v>
      </c>
      <c r="G118" s="224">
        <v>8.5269838085741095E-2</v>
      </c>
      <c r="H118" s="224">
        <v>0.1246951880166781</v>
      </c>
      <c r="I118" s="224">
        <v>0.1113886155732441</v>
      </c>
      <c r="J118" s="224">
        <v>0.1081389242249379</v>
      </c>
      <c r="K118" s="224">
        <v>0.1098392793597386</v>
      </c>
      <c r="L118" s="224">
        <v>0.1005179329558111</v>
      </c>
      <c r="M118" s="224">
        <v>8.3921034199894162E-2</v>
      </c>
      <c r="N118" s="224">
        <v>7.5575260806044542E-2</v>
      </c>
      <c r="O118" s="224">
        <v>8.8269832016061131E-2</v>
      </c>
      <c r="P118" s="224">
        <v>7.3329093839831966E-2</v>
      </c>
      <c r="Q118" s="224">
        <v>7.316460501850329E-2</v>
      </c>
      <c r="R118" s="224">
        <v>7.8651623350478581E-2</v>
      </c>
      <c r="S118" s="224">
        <v>8.2382632751093379E-2</v>
      </c>
      <c r="T118" s="224">
        <v>7.6780913372417423E-2</v>
      </c>
      <c r="U118" s="224">
        <v>8.2391019388168507E-2</v>
      </c>
      <c r="V118" s="224">
        <v>6.5664716257429229E-2</v>
      </c>
      <c r="W118" s="224">
        <v>7.1533664400275462E-2</v>
      </c>
      <c r="X118" s="224">
        <v>7.9104039536940757E-2</v>
      </c>
      <c r="Y118" s="224">
        <v>8.4789877201119399E-2</v>
      </c>
      <c r="DA118" s="177" t="s">
        <v>594</v>
      </c>
    </row>
    <row r="119" spans="1:105" ht="12" customHeight="1" x14ac:dyDescent="0.25">
      <c r="A119" s="173" t="s">
        <v>94</v>
      </c>
      <c r="B119" s="224">
        <v>2.2973252252626651E-3</v>
      </c>
      <c r="C119" s="224">
        <v>2.4131548653508581E-3</v>
      </c>
      <c r="D119" s="224">
        <v>1.322015093326633E-3</v>
      </c>
      <c r="E119" s="224">
        <v>1.6966577858082521E-3</v>
      </c>
      <c r="F119" s="224">
        <v>3.423660728032137E-3</v>
      </c>
      <c r="G119" s="224">
        <v>2.240087487117647E-3</v>
      </c>
      <c r="H119" s="224">
        <v>3.2758140117384879E-3</v>
      </c>
      <c r="I119" s="224">
        <v>2.9262427319503371E-3</v>
      </c>
      <c r="J119" s="224">
        <v>2.840871478881752E-3</v>
      </c>
      <c r="K119" s="224">
        <v>2.8855407821973432E-3</v>
      </c>
      <c r="L119" s="224">
        <v>2.64066367311299E-3</v>
      </c>
      <c r="M119" s="224">
        <v>2.2046536364725539E-3</v>
      </c>
      <c r="N119" s="224">
        <v>1.9854053891487661E-3</v>
      </c>
      <c r="O119" s="224">
        <v>2.3188990459947888E-3</v>
      </c>
      <c r="P119" s="224">
        <v>1.926397296393502E-3</v>
      </c>
      <c r="Q119" s="224">
        <v>1.9220760808417771E-3</v>
      </c>
      <c r="R119" s="224">
        <v>2.066223195260872E-3</v>
      </c>
      <c r="S119" s="224">
        <v>2.164238949251533E-3</v>
      </c>
      <c r="T119" s="224">
        <v>2.0170785726374872E-3</v>
      </c>
      <c r="U119" s="224">
        <v>2.1644592710111711E-3</v>
      </c>
      <c r="V119" s="224">
        <v>1.725049707324297E-3</v>
      </c>
      <c r="W119" s="224">
        <v>1.879230336635598E-3</v>
      </c>
      <c r="X119" s="224">
        <v>2.078108427612837E-3</v>
      </c>
      <c r="Y119" s="224">
        <v>2.2274786397680612E-3</v>
      </c>
      <c r="DA119" s="177" t="s">
        <v>595</v>
      </c>
    </row>
    <row r="120" spans="1:105" ht="12" customHeight="1" x14ac:dyDescent="0.25">
      <c r="A120" s="56" t="s">
        <v>95</v>
      </c>
      <c r="B120" s="260">
        <v>1.406018282577544E-2</v>
      </c>
      <c r="C120" s="260">
        <v>1.47035212816654E-2</v>
      </c>
      <c r="D120" s="260">
        <v>7.9324595485599433E-3</v>
      </c>
      <c r="E120" s="260">
        <v>1.0078477132230861E-2</v>
      </c>
      <c r="F120" s="260">
        <v>1.989082699941153E-2</v>
      </c>
      <c r="G120" s="260">
        <v>1.3823275293856029E-2</v>
      </c>
      <c r="H120" s="260">
        <v>1.6120209921073159E-2</v>
      </c>
      <c r="I120" s="260">
        <v>1.513778888310801E-2</v>
      </c>
      <c r="J120" s="260">
        <v>1.4664324534108601E-2</v>
      </c>
      <c r="K120" s="260">
        <v>1.4808715364467571E-2</v>
      </c>
      <c r="L120" s="260">
        <v>1.3651748897484011E-2</v>
      </c>
      <c r="M120" s="260">
        <v>1.1401503170252731E-2</v>
      </c>
      <c r="N120" s="260">
        <v>1.015727382916869E-2</v>
      </c>
      <c r="O120" s="260">
        <v>1.179953374753088E-2</v>
      </c>
      <c r="P120" s="260">
        <v>9.7353744889526143E-3</v>
      </c>
      <c r="Q120" s="260">
        <v>9.6639177903396888E-3</v>
      </c>
      <c r="R120" s="260">
        <v>1.038461392147717E-2</v>
      </c>
      <c r="S120" s="260">
        <v>1.087954383830886E-2</v>
      </c>
      <c r="T120" s="260">
        <v>1.0162042970647109E-2</v>
      </c>
      <c r="U120" s="260">
        <v>1.089718958934272E-2</v>
      </c>
      <c r="V120" s="260">
        <v>8.6915492515899917E-3</v>
      </c>
      <c r="W120" s="260">
        <v>9.4581294149988174E-3</v>
      </c>
      <c r="X120" s="260">
        <v>1.0470750455504781E-2</v>
      </c>
      <c r="Y120" s="260">
        <v>1.123086024775282E-2</v>
      </c>
      <c r="DA120" s="68" t="s">
        <v>596</v>
      </c>
    </row>
    <row r="121" spans="1:105" ht="12" customHeight="1" x14ac:dyDescent="0.25">
      <c r="A121" s="37" t="s">
        <v>159</v>
      </c>
      <c r="B121" s="226">
        <v>9.0429230537655456E-4</v>
      </c>
      <c r="C121" s="226">
        <v>5.2644453006901813E-4</v>
      </c>
      <c r="D121" s="226">
        <v>3.899775928779284E-4</v>
      </c>
      <c r="E121" s="226">
        <v>5.3263068554520153E-4</v>
      </c>
      <c r="F121" s="226">
        <v>7.9787663663893416E-4</v>
      </c>
      <c r="G121" s="226">
        <v>4.2975070580048198E-4</v>
      </c>
      <c r="H121" s="226">
        <v>1.5342405118992021E-4</v>
      </c>
      <c r="I121" s="226">
        <v>7.4618824796557383E-5</v>
      </c>
      <c r="J121" s="226">
        <v>1.3836836273258289E-4</v>
      </c>
      <c r="K121" s="226">
        <v>2.1652152119210389E-4</v>
      </c>
      <c r="L121" s="226">
        <v>1.6681582941298451E-4</v>
      </c>
      <c r="M121" s="226">
        <v>9.0137089918275606E-5</v>
      </c>
      <c r="N121" s="226">
        <v>9.3343910000832681E-5</v>
      </c>
      <c r="O121" s="226">
        <v>1.002730725339347E-4</v>
      </c>
      <c r="P121" s="226">
        <v>8.6259671143447636E-5</v>
      </c>
      <c r="Q121" s="226">
        <v>5.0355510080674579E-5</v>
      </c>
      <c r="R121" s="226">
        <v>4.8108331215369029E-5</v>
      </c>
      <c r="S121" s="226">
        <v>5.6561340046331672E-5</v>
      </c>
      <c r="T121" s="226">
        <v>5.024214671714633E-5</v>
      </c>
      <c r="U121" s="226">
        <v>3.0469256101784571E-5</v>
      </c>
      <c r="V121" s="226">
        <v>7.2318815751524728E-5</v>
      </c>
      <c r="W121" s="226">
        <v>2.9008391983833451E-5</v>
      </c>
      <c r="X121" s="226">
        <v>3.8181333044744173E-5</v>
      </c>
      <c r="Y121" s="226">
        <v>4.5336576675944221E-5</v>
      </c>
      <c r="DA121" s="69" t="s">
        <v>597</v>
      </c>
    </row>
    <row r="122" spans="1:105" ht="12" customHeight="1" x14ac:dyDescent="0.25">
      <c r="A122" s="37" t="s">
        <v>35</v>
      </c>
      <c r="B122" s="226">
        <v>1.4575118543826131E-6</v>
      </c>
      <c r="C122" s="226">
        <v>6.3109928063134041E-5</v>
      </c>
      <c r="D122" s="226">
        <v>6.8810383649493486E-4</v>
      </c>
      <c r="E122" s="226">
        <v>1.1298315791821571E-3</v>
      </c>
      <c r="F122" s="226">
        <v>3.0484067206557048E-3</v>
      </c>
      <c r="G122" s="226">
        <v>1.097097516511804E-3</v>
      </c>
      <c r="H122" s="226">
        <v>1.500832823295376E-2</v>
      </c>
      <c r="I122" s="226">
        <v>1.07082807502576E-2</v>
      </c>
      <c r="J122" s="226">
        <v>1.0412277220520429E-2</v>
      </c>
      <c r="K122" s="226">
        <v>1.060888879776832E-2</v>
      </c>
      <c r="L122" s="226">
        <v>9.5059503079121775E-3</v>
      </c>
      <c r="M122" s="226">
        <v>7.6387210721058961E-3</v>
      </c>
      <c r="N122" s="226">
        <v>7.1326127801351457E-3</v>
      </c>
      <c r="O122" s="226">
        <v>8.7456640879526593E-3</v>
      </c>
      <c r="P122" s="226">
        <v>7.4617918335861278E-3</v>
      </c>
      <c r="Q122" s="226">
        <v>7.781285237499774E-3</v>
      </c>
      <c r="R122" s="226">
        <v>8.3521394951724115E-3</v>
      </c>
      <c r="S122" s="226">
        <v>8.6795381018380038E-3</v>
      </c>
      <c r="T122" s="226">
        <v>7.5339315227567587E-3</v>
      </c>
      <c r="U122" s="226">
        <v>8.3346155701812096E-3</v>
      </c>
      <c r="V122" s="226">
        <v>6.4286865660041544E-3</v>
      </c>
      <c r="W122" s="226">
        <v>7.2548992323704549E-3</v>
      </c>
      <c r="X122" s="226">
        <v>7.7693871954010911E-3</v>
      </c>
      <c r="Y122" s="226">
        <v>8.1268066360828846E-3</v>
      </c>
      <c r="DA122" s="69" t="s">
        <v>598</v>
      </c>
    </row>
    <row r="123" spans="1:105" ht="12" customHeight="1" x14ac:dyDescent="0.25">
      <c r="A123" s="37" t="s">
        <v>96</v>
      </c>
      <c r="B123" s="226">
        <v>0</v>
      </c>
      <c r="C123" s="226">
        <v>0</v>
      </c>
      <c r="D123" s="226">
        <v>0</v>
      </c>
      <c r="E123" s="226">
        <v>0</v>
      </c>
      <c r="F123" s="226">
        <v>0</v>
      </c>
      <c r="G123" s="226">
        <v>0</v>
      </c>
      <c r="H123" s="226">
        <v>0</v>
      </c>
      <c r="I123" s="226">
        <v>0</v>
      </c>
      <c r="J123" s="226">
        <v>0</v>
      </c>
      <c r="K123" s="226">
        <v>0</v>
      </c>
      <c r="L123" s="226">
        <v>0</v>
      </c>
      <c r="M123" s="226">
        <v>0</v>
      </c>
      <c r="N123" s="226">
        <v>0</v>
      </c>
      <c r="O123" s="226">
        <v>0</v>
      </c>
      <c r="P123" s="226">
        <v>0</v>
      </c>
      <c r="Q123" s="226">
        <v>0</v>
      </c>
      <c r="R123" s="226">
        <v>0</v>
      </c>
      <c r="S123" s="226">
        <v>0</v>
      </c>
      <c r="T123" s="226">
        <v>0</v>
      </c>
      <c r="U123" s="226">
        <v>0</v>
      </c>
      <c r="V123" s="226">
        <v>0</v>
      </c>
      <c r="W123" s="226">
        <v>0</v>
      </c>
      <c r="X123" s="226">
        <v>0</v>
      </c>
      <c r="Y123" s="226">
        <v>0</v>
      </c>
      <c r="DA123" s="69" t="s">
        <v>599</v>
      </c>
    </row>
    <row r="124" spans="1:105" ht="12" customHeight="1" x14ac:dyDescent="0.25">
      <c r="A124" s="37" t="s">
        <v>78</v>
      </c>
      <c r="B124" s="226">
        <v>0</v>
      </c>
      <c r="C124" s="226">
        <v>0</v>
      </c>
      <c r="D124" s="226">
        <v>0</v>
      </c>
      <c r="E124" s="226">
        <v>0</v>
      </c>
      <c r="F124" s="226">
        <v>0</v>
      </c>
      <c r="G124" s="226">
        <v>0</v>
      </c>
      <c r="H124" s="226">
        <v>0</v>
      </c>
      <c r="I124" s="226">
        <v>0</v>
      </c>
      <c r="J124" s="226">
        <v>0</v>
      </c>
      <c r="K124" s="226">
        <v>0</v>
      </c>
      <c r="L124" s="226">
        <v>0</v>
      </c>
      <c r="M124" s="226">
        <v>0</v>
      </c>
      <c r="N124" s="226">
        <v>0</v>
      </c>
      <c r="O124" s="226">
        <v>0</v>
      </c>
      <c r="P124" s="226">
        <v>0</v>
      </c>
      <c r="Q124" s="226">
        <v>0</v>
      </c>
      <c r="R124" s="226">
        <v>0</v>
      </c>
      <c r="S124" s="226">
        <v>0</v>
      </c>
      <c r="T124" s="226">
        <v>0</v>
      </c>
      <c r="U124" s="226">
        <v>0</v>
      </c>
      <c r="V124" s="226">
        <v>0</v>
      </c>
      <c r="W124" s="226">
        <v>0</v>
      </c>
      <c r="X124" s="226">
        <v>0</v>
      </c>
      <c r="Y124" s="226">
        <v>0</v>
      </c>
      <c r="DA124" s="69" t="s">
        <v>600</v>
      </c>
    </row>
    <row r="125" spans="1:105" ht="12" customHeight="1" x14ac:dyDescent="0.25">
      <c r="A125" s="37" t="s">
        <v>40</v>
      </c>
      <c r="B125" s="226">
        <v>1.3154433008544511E-2</v>
      </c>
      <c r="C125" s="226">
        <v>1.4113966823533251E-2</v>
      </c>
      <c r="D125" s="226">
        <v>6.8543781191870807E-3</v>
      </c>
      <c r="E125" s="226">
        <v>8.416014867503499E-3</v>
      </c>
      <c r="F125" s="226">
        <v>1.6044543642116889E-2</v>
      </c>
      <c r="G125" s="226">
        <v>1.229642707154374E-2</v>
      </c>
      <c r="H125" s="226">
        <v>9.5845763692947435E-4</v>
      </c>
      <c r="I125" s="226">
        <v>4.3548893080538427E-3</v>
      </c>
      <c r="J125" s="226">
        <v>4.1136789508555878E-3</v>
      </c>
      <c r="K125" s="226">
        <v>3.9833050455071427E-3</v>
      </c>
      <c r="L125" s="226">
        <v>3.9789827601588489E-3</v>
      </c>
      <c r="M125" s="226">
        <v>3.6726450082285571E-3</v>
      </c>
      <c r="N125" s="226">
        <v>2.9313171390327139E-3</v>
      </c>
      <c r="O125" s="226">
        <v>2.9535965870442831E-3</v>
      </c>
      <c r="P125" s="226">
        <v>2.1873229842230388E-3</v>
      </c>
      <c r="Q125" s="226">
        <v>1.8322770427592399E-3</v>
      </c>
      <c r="R125" s="226">
        <v>1.9843660950893882E-3</v>
      </c>
      <c r="S125" s="226">
        <v>2.143444396424529E-3</v>
      </c>
      <c r="T125" s="226">
        <v>2.577869301173204E-3</v>
      </c>
      <c r="U125" s="226">
        <v>2.5321047630597259E-3</v>
      </c>
      <c r="V125" s="226">
        <v>2.190543869834314E-3</v>
      </c>
      <c r="W125" s="226">
        <v>2.1742217906445299E-3</v>
      </c>
      <c r="X125" s="226">
        <v>2.6631819270589419E-3</v>
      </c>
      <c r="Y125" s="226">
        <v>3.0587170349939941E-3</v>
      </c>
      <c r="DA125" s="69" t="s">
        <v>601</v>
      </c>
    </row>
    <row r="126" spans="1:105" ht="12" customHeight="1" x14ac:dyDescent="0.25">
      <c r="A126" s="57" t="s">
        <v>602</v>
      </c>
      <c r="B126" s="294">
        <v>2.4258118097040411</v>
      </c>
      <c r="C126" s="294">
        <v>2.5495862615498162</v>
      </c>
      <c r="D126" s="294">
        <v>1.398864291984645</v>
      </c>
      <c r="E126" s="294">
        <v>1.7949526071657591</v>
      </c>
      <c r="F126" s="294">
        <v>3.620925482586034</v>
      </c>
      <c r="G126" s="294">
        <v>2.3679573184033309</v>
      </c>
      <c r="H126" s="294">
        <v>3.5014954181643492</v>
      </c>
      <c r="I126" s="294">
        <v>3.1315967652080769</v>
      </c>
      <c r="J126" s="294">
        <v>3.0412590181068442</v>
      </c>
      <c r="K126" s="294">
        <v>3.0925335222317138</v>
      </c>
      <c r="L126" s="294">
        <v>2.8273438527081121</v>
      </c>
      <c r="M126" s="294">
        <v>2.3652469159554221</v>
      </c>
      <c r="N126" s="294">
        <v>2.1322012648455431</v>
      </c>
      <c r="O126" s="294">
        <v>2.488960222664454</v>
      </c>
      <c r="P126" s="294">
        <v>2.0686965155381229</v>
      </c>
      <c r="Q126" s="294">
        <v>2.063484782211416</v>
      </c>
      <c r="R126" s="294">
        <v>2.2185486312784439</v>
      </c>
      <c r="S126" s="294">
        <v>2.3242691578686232</v>
      </c>
      <c r="T126" s="294">
        <v>2.1707425872451318</v>
      </c>
      <c r="U126" s="294">
        <v>2.3273801768745628</v>
      </c>
      <c r="V126" s="294">
        <v>1.856305087726194</v>
      </c>
      <c r="W126" s="294">
        <v>2.0206486775020092</v>
      </c>
      <c r="X126" s="294">
        <v>2.2364301463586109</v>
      </c>
      <c r="Y126" s="294">
        <v>2.3988632665440361</v>
      </c>
      <c r="DA126" s="70" t="s">
        <v>603</v>
      </c>
    </row>
    <row r="127" spans="1:105" ht="12" customHeight="1" x14ac:dyDescent="0.25">
      <c r="A127" s="60" t="s">
        <v>604</v>
      </c>
      <c r="B127" s="262">
        <v>2.0261544983678119</v>
      </c>
      <c r="C127" s="262">
        <v>2.1603508180315991</v>
      </c>
      <c r="D127" s="262">
        <v>1.1591313224254589</v>
      </c>
      <c r="E127" s="262">
        <v>1.4829625514387039</v>
      </c>
      <c r="F127" s="262">
        <v>3.0773981950274529</v>
      </c>
      <c r="G127" s="262">
        <v>1.955772545589799</v>
      </c>
      <c r="H127" s="262">
        <v>3.4374892972219371</v>
      </c>
      <c r="I127" s="262">
        <v>2.6493718980326069</v>
      </c>
      <c r="J127" s="262">
        <v>2.5568379301298489</v>
      </c>
      <c r="K127" s="262">
        <v>2.5432449393127579</v>
      </c>
      <c r="L127" s="262">
        <v>2.361243349329988</v>
      </c>
      <c r="M127" s="262">
        <v>1.8474250797395071</v>
      </c>
      <c r="N127" s="262">
        <v>1.649113895992391</v>
      </c>
      <c r="O127" s="262">
        <v>1.983428664698268</v>
      </c>
      <c r="P127" s="262">
        <v>1.6462611788283541</v>
      </c>
      <c r="Q127" s="262">
        <v>1.6785442442330929</v>
      </c>
      <c r="R127" s="262">
        <v>1.7967477472373641</v>
      </c>
      <c r="S127" s="262">
        <v>1.8687709388235849</v>
      </c>
      <c r="T127" s="262">
        <v>1.622732854574934</v>
      </c>
      <c r="U127" s="262">
        <v>1.79093846854313</v>
      </c>
      <c r="V127" s="262">
        <v>1.391791472906003</v>
      </c>
      <c r="W127" s="262">
        <v>1.55780499985369</v>
      </c>
      <c r="X127" s="262">
        <v>1.671186702553412</v>
      </c>
      <c r="Y127" s="262">
        <v>1.7489824704271779</v>
      </c>
      <c r="DA127" s="72" t="s">
        <v>605</v>
      </c>
    </row>
    <row r="128" spans="1:105" ht="12" customHeight="1" x14ac:dyDescent="0.25">
      <c r="A128" s="59" t="s">
        <v>28</v>
      </c>
      <c r="B128" s="230">
        <v>0</v>
      </c>
      <c r="C128" s="230">
        <v>0</v>
      </c>
      <c r="D128" s="230">
        <v>0</v>
      </c>
      <c r="E128" s="230">
        <v>0</v>
      </c>
      <c r="F128" s="230">
        <v>0</v>
      </c>
      <c r="G128" s="230">
        <v>0</v>
      </c>
      <c r="H128" s="230">
        <v>0</v>
      </c>
      <c r="I128" s="230">
        <v>0</v>
      </c>
      <c r="J128" s="230">
        <v>0</v>
      </c>
      <c r="K128" s="230">
        <v>7.8489010525147427E-3</v>
      </c>
      <c r="L128" s="230">
        <v>7.2066453895825678E-3</v>
      </c>
      <c r="M128" s="230">
        <v>3.9427735796126106E-3</v>
      </c>
      <c r="N128" s="230">
        <v>2.95151588563716E-3</v>
      </c>
      <c r="O128" s="230">
        <v>4.5219271305041409E-4</v>
      </c>
      <c r="P128" s="230">
        <v>0</v>
      </c>
      <c r="Q128" s="230">
        <v>1.4502820183547599E-4</v>
      </c>
      <c r="R128" s="230">
        <v>0</v>
      </c>
      <c r="S128" s="230">
        <v>1.989614997187646E-4</v>
      </c>
      <c r="T128" s="230">
        <v>0</v>
      </c>
      <c r="U128" s="230">
        <v>0</v>
      </c>
      <c r="V128" s="230">
        <v>0</v>
      </c>
      <c r="W128" s="230">
        <v>0</v>
      </c>
      <c r="X128" s="230">
        <v>0</v>
      </c>
      <c r="Y128" s="230">
        <v>0</v>
      </c>
      <c r="DA128" s="71" t="s">
        <v>606</v>
      </c>
    </row>
    <row r="129" spans="1:105" ht="12" customHeight="1" x14ac:dyDescent="0.25">
      <c r="A129" s="59" t="s">
        <v>31</v>
      </c>
      <c r="B129" s="230">
        <v>3.9744332251702583E-2</v>
      </c>
      <c r="C129" s="230">
        <v>6.8106638774702508E-2</v>
      </c>
      <c r="D129" s="230">
        <v>3.928666511074564E-2</v>
      </c>
      <c r="E129" s="230">
        <v>3.2804287770038548E-2</v>
      </c>
      <c r="F129" s="230">
        <v>1.374611423307388E-2</v>
      </c>
      <c r="G129" s="230">
        <v>1.4785611961661661E-2</v>
      </c>
      <c r="H129" s="230">
        <v>1.998141882613266E-2</v>
      </c>
      <c r="I129" s="230">
        <v>1.8653666008099611E-2</v>
      </c>
      <c r="J129" s="230">
        <v>1.4635214359457169E-2</v>
      </c>
      <c r="K129" s="230">
        <v>1.243735708748454E-2</v>
      </c>
      <c r="L129" s="230">
        <v>1.171742851252658E-2</v>
      </c>
      <c r="M129" s="230">
        <v>5.2808338472107273E-3</v>
      </c>
      <c r="N129" s="230">
        <v>9.4926830171394704E-3</v>
      </c>
      <c r="O129" s="230">
        <v>1.0347778180157179E-2</v>
      </c>
      <c r="P129" s="230">
        <v>2.147216272977362E-2</v>
      </c>
      <c r="Q129" s="230">
        <v>1.7051136545367079E-2</v>
      </c>
      <c r="R129" s="230">
        <v>7.3161798696185073E-3</v>
      </c>
      <c r="S129" s="230">
        <v>1.0447958705123399E-2</v>
      </c>
      <c r="T129" s="230">
        <v>6.4632932281938338E-3</v>
      </c>
      <c r="U129" s="230">
        <v>5.0204976216397853E-3</v>
      </c>
      <c r="V129" s="230">
        <v>7.0409437787545669E-3</v>
      </c>
      <c r="W129" s="230">
        <v>4.5065281020309073E-3</v>
      </c>
      <c r="X129" s="230">
        <v>5.7497481058351937E-3</v>
      </c>
      <c r="Y129" s="230">
        <v>8.9820043501401114E-3</v>
      </c>
      <c r="DA129" s="71" t="s">
        <v>607</v>
      </c>
    </row>
    <row r="130" spans="1:105" ht="12" customHeight="1" x14ac:dyDescent="0.25">
      <c r="A130" s="59" t="s">
        <v>159</v>
      </c>
      <c r="B130" s="230">
        <v>2.747416260313771E-2</v>
      </c>
      <c r="C130" s="230">
        <v>1.4518304648944651E-2</v>
      </c>
      <c r="D130" s="230">
        <v>1.3639528601503101E-2</v>
      </c>
      <c r="E130" s="230">
        <v>1.9745150154954601E-2</v>
      </c>
      <c r="F130" s="230">
        <v>2.702898466867865E-2</v>
      </c>
      <c r="G130" s="230">
        <v>1.4405542033161359E-2</v>
      </c>
      <c r="H130" s="230">
        <v>1.024570935382863E-2</v>
      </c>
      <c r="I130" s="230">
        <v>8.2626791018001883E-3</v>
      </c>
      <c r="J130" s="230">
        <v>1.6294065146375179E-2</v>
      </c>
      <c r="K130" s="230">
        <v>2.9857818617535808E-2</v>
      </c>
      <c r="L130" s="230">
        <v>1.9540909510682901E-2</v>
      </c>
      <c r="M130" s="230">
        <v>1.2708811580772261E-2</v>
      </c>
      <c r="N130" s="230">
        <v>1.538327712150849E-2</v>
      </c>
      <c r="O130" s="230">
        <v>1.7162534248072091E-2</v>
      </c>
      <c r="P130" s="230">
        <v>1.6659237564268431E-2</v>
      </c>
      <c r="Q130" s="230">
        <v>1.0579119144252009E-2</v>
      </c>
      <c r="R130" s="230">
        <v>1.0226004509248401E-2</v>
      </c>
      <c r="S130" s="230">
        <v>1.201971448425768E-2</v>
      </c>
      <c r="T130" s="230">
        <v>1.068059787930664E-2</v>
      </c>
      <c r="U130" s="230">
        <v>6.4550961845190142E-3</v>
      </c>
      <c r="V130" s="230">
        <v>1.533549498225617E-2</v>
      </c>
      <c r="W130" s="230">
        <v>6.1752443500629932E-3</v>
      </c>
      <c r="X130" s="230">
        <v>8.1037453581393158E-3</v>
      </c>
      <c r="Y130" s="230">
        <v>9.6325911178748343E-3</v>
      </c>
      <c r="DA130" s="71" t="s">
        <v>608</v>
      </c>
    </row>
    <row r="131" spans="1:105" ht="12" customHeight="1" x14ac:dyDescent="0.25">
      <c r="A131" s="59" t="s">
        <v>32</v>
      </c>
      <c r="B131" s="230">
        <v>1.9588917214623061</v>
      </c>
      <c r="C131" s="230">
        <v>2.0759854269260791</v>
      </c>
      <c r="D131" s="230">
        <v>1.082138587121898</v>
      </c>
      <c r="E131" s="230">
        <v>1.3885291312607431</v>
      </c>
      <c r="F131" s="230">
        <v>2.93335482790871</v>
      </c>
      <c r="G131" s="230">
        <v>1.889805921129722</v>
      </c>
      <c r="H131" s="230">
        <v>2.4050009996288768</v>
      </c>
      <c r="I131" s="230">
        <v>1.436708017865779</v>
      </c>
      <c r="J131" s="230">
        <v>1.2997734272047179</v>
      </c>
      <c r="K131" s="230">
        <v>1.0301595543961259</v>
      </c>
      <c r="L131" s="230">
        <v>1.2092454629929279</v>
      </c>
      <c r="M131" s="230">
        <v>0.748476896061819</v>
      </c>
      <c r="N131" s="230">
        <v>0.44581649379666732</v>
      </c>
      <c r="O131" s="230">
        <v>0.45857616069088969</v>
      </c>
      <c r="P131" s="230">
        <v>0.16704194266592839</v>
      </c>
      <c r="Q131" s="230">
        <v>1.6009556831756939E-2</v>
      </c>
      <c r="R131" s="230">
        <v>3.857842790015937E-3</v>
      </c>
      <c r="S131" s="230">
        <v>1.636514759774557E-3</v>
      </c>
      <c r="T131" s="230">
        <v>4.00745665383106E-3</v>
      </c>
      <c r="U131" s="230">
        <v>1.372415808486383E-2</v>
      </c>
      <c r="V131" s="230">
        <v>6.1862595729220904E-3</v>
      </c>
      <c r="W131" s="230">
        <v>2.7158186786401259E-3</v>
      </c>
      <c r="X131" s="230">
        <v>8.3301387530678797E-3</v>
      </c>
      <c r="Y131" s="230">
        <v>3.6780549720462521E-3</v>
      </c>
      <c r="DA131" s="71" t="s">
        <v>609</v>
      </c>
    </row>
    <row r="132" spans="1:105" ht="12" customHeight="1" x14ac:dyDescent="0.25">
      <c r="A132" s="59" t="s">
        <v>35</v>
      </c>
      <c r="B132" s="230">
        <v>4.4282050665723692E-5</v>
      </c>
      <c r="C132" s="230">
        <v>1.7404476818734141E-3</v>
      </c>
      <c r="D132" s="230">
        <v>2.4066541591312711E-2</v>
      </c>
      <c r="E132" s="230">
        <v>4.1883982252967557E-2</v>
      </c>
      <c r="F132" s="230">
        <v>0.10326826821699089</v>
      </c>
      <c r="G132" s="230">
        <v>3.6775470465254118E-2</v>
      </c>
      <c r="H132" s="230">
        <v>1.002261169413099</v>
      </c>
      <c r="I132" s="230">
        <v>1.1857475350569291</v>
      </c>
      <c r="J132" s="230">
        <v>1.226135223419299</v>
      </c>
      <c r="K132" s="230">
        <v>1.4629413081590961</v>
      </c>
      <c r="L132" s="230">
        <v>1.113532902924268</v>
      </c>
      <c r="M132" s="230">
        <v>1.0770157646700931</v>
      </c>
      <c r="N132" s="230">
        <v>1.1754699261714381</v>
      </c>
      <c r="O132" s="230">
        <v>1.4968899988660991</v>
      </c>
      <c r="P132" s="230">
        <v>1.4410878358683841</v>
      </c>
      <c r="Q132" s="230">
        <v>1.634759403509882</v>
      </c>
      <c r="R132" s="230">
        <v>1.775347720068482</v>
      </c>
      <c r="S132" s="230">
        <v>1.844467789374711</v>
      </c>
      <c r="T132" s="230">
        <v>1.601581506813603</v>
      </c>
      <c r="U132" s="230">
        <v>1.765738716652107</v>
      </c>
      <c r="V132" s="230">
        <v>1.3632287745720699</v>
      </c>
      <c r="W132" s="230">
        <v>1.544407408722956</v>
      </c>
      <c r="X132" s="230">
        <v>1.6490030703363701</v>
      </c>
      <c r="Y132" s="230">
        <v>1.726689819987117</v>
      </c>
      <c r="DA132" s="71" t="s">
        <v>610</v>
      </c>
    </row>
    <row r="133" spans="1:105" ht="12" customHeight="1" x14ac:dyDescent="0.25">
      <c r="A133" s="60" t="s">
        <v>611</v>
      </c>
      <c r="B133" s="262">
        <v>0.39965731133622839</v>
      </c>
      <c r="C133" s="262">
        <v>0.38923544351821637</v>
      </c>
      <c r="D133" s="262">
        <v>0.23973296955918641</v>
      </c>
      <c r="E133" s="262">
        <v>0.31199005572705513</v>
      </c>
      <c r="F133" s="262">
        <v>0.54352728755858049</v>
      </c>
      <c r="G133" s="262">
        <v>0.412184772813532</v>
      </c>
      <c r="H133" s="262">
        <v>6.4006120942411676E-2</v>
      </c>
      <c r="I133" s="262">
        <v>0.48222486717547031</v>
      </c>
      <c r="J133" s="262">
        <v>0.48442108797699451</v>
      </c>
      <c r="K133" s="262">
        <v>0.54928858291895599</v>
      </c>
      <c r="L133" s="262">
        <v>0.46610050337812409</v>
      </c>
      <c r="M133" s="262">
        <v>0.51782183621591471</v>
      </c>
      <c r="N133" s="262">
        <v>0.48308736885315212</v>
      </c>
      <c r="O133" s="262">
        <v>0.50553155796618598</v>
      </c>
      <c r="P133" s="262">
        <v>0.42243533670976818</v>
      </c>
      <c r="Q133" s="262">
        <v>0.38494053797832323</v>
      </c>
      <c r="R133" s="262">
        <v>0.42180088404107968</v>
      </c>
      <c r="S133" s="262">
        <v>0.45549821904503801</v>
      </c>
      <c r="T133" s="262">
        <v>0.54800973267019804</v>
      </c>
      <c r="U133" s="262">
        <v>0.53644170833143312</v>
      </c>
      <c r="V133" s="262">
        <v>0.46451361482019121</v>
      </c>
      <c r="W133" s="262">
        <v>0.46284367764831852</v>
      </c>
      <c r="X133" s="262">
        <v>0.56524344380519831</v>
      </c>
      <c r="Y133" s="262">
        <v>0.6498807961168579</v>
      </c>
      <c r="DA133" s="72" t="s">
        <v>612</v>
      </c>
    </row>
    <row r="134" spans="1:105" ht="12" customHeight="1" x14ac:dyDescent="0.25">
      <c r="A134" s="57" t="s">
        <v>613</v>
      </c>
      <c r="B134" s="294">
        <v>1.243021874312255</v>
      </c>
      <c r="C134" s="294">
        <v>1.3064457353512029</v>
      </c>
      <c r="D134" s="294">
        <v>0.71679876698406531</v>
      </c>
      <c r="E134" s="294">
        <v>0.91976028195404969</v>
      </c>
      <c r="F134" s="294">
        <v>1.855415808474536</v>
      </c>
      <c r="G134" s="294">
        <v>1.2133763766993291</v>
      </c>
      <c r="H134" s="294">
        <v>1.794218075850426</v>
      </c>
      <c r="I134" s="294">
        <v>1.6046765314223039</v>
      </c>
      <c r="J134" s="294">
        <v>1.558386132771544</v>
      </c>
      <c r="K134" s="294">
        <v>1.583965416362189</v>
      </c>
      <c r="L134" s="294">
        <v>1.448118842093661</v>
      </c>
      <c r="M134" s="294">
        <v>1.2116691942228759</v>
      </c>
      <c r="N134" s="294">
        <v>1.092337275266118</v>
      </c>
      <c r="O134" s="294">
        <v>1.275342202247552</v>
      </c>
      <c r="P134" s="294">
        <v>1.0600307121273169</v>
      </c>
      <c r="Q134" s="294">
        <v>1.0573475647475621</v>
      </c>
      <c r="R134" s="294">
        <v>1.136817154106061</v>
      </c>
      <c r="S134" s="294">
        <v>1.190972996816966</v>
      </c>
      <c r="T134" s="294">
        <v>1.1123206295941319</v>
      </c>
      <c r="U134" s="294">
        <v>1.1925840488214809</v>
      </c>
      <c r="V134" s="294">
        <v>0.95119820103534991</v>
      </c>
      <c r="W134" s="294">
        <v>1.035410288789701</v>
      </c>
      <c r="X134" s="294">
        <v>1.1459799070869701</v>
      </c>
      <c r="Y134" s="294">
        <v>1.2292130419474641</v>
      </c>
      <c r="DA134" s="70" t="s">
        <v>614</v>
      </c>
    </row>
    <row r="135" spans="1:105" ht="12" customHeight="1" x14ac:dyDescent="0.25">
      <c r="A135" s="60" t="s">
        <v>615</v>
      </c>
      <c r="B135" s="262">
        <v>1.0382315528897681</v>
      </c>
      <c r="C135" s="262">
        <v>1.1069957332466269</v>
      </c>
      <c r="D135" s="262">
        <v>0.59395604523465673</v>
      </c>
      <c r="E135" s="262">
        <v>0.75989195981741053</v>
      </c>
      <c r="F135" s="262">
        <v>1.576904381900456</v>
      </c>
      <c r="G135" s="262">
        <v>1.0021667986042511</v>
      </c>
      <c r="H135" s="262">
        <v>1.7614203921624241</v>
      </c>
      <c r="I135" s="262">
        <v>1.357577372353751</v>
      </c>
      <c r="J135" s="262">
        <v>1.3101615976593119</v>
      </c>
      <c r="K135" s="262">
        <v>1.301909314752157</v>
      </c>
      <c r="L135" s="262">
        <v>1.2087798058582639</v>
      </c>
      <c r="M135" s="262">
        <v>0.9459563807911151</v>
      </c>
      <c r="N135" s="262">
        <v>0.84450615988554856</v>
      </c>
      <c r="O135" s="262">
        <v>1.0162609685595809</v>
      </c>
      <c r="P135" s="262">
        <v>0.84356859337921442</v>
      </c>
      <c r="Q135" s="262">
        <v>0.86008681812885146</v>
      </c>
      <c r="R135" s="262">
        <v>0.92068013829555717</v>
      </c>
      <c r="S135" s="262">
        <v>0.95755230245565448</v>
      </c>
      <c r="T135" s="262">
        <v>0.83151233180281425</v>
      </c>
      <c r="U135" s="262">
        <v>0.91770337791289924</v>
      </c>
      <c r="V135" s="262">
        <v>0.71317454980751593</v>
      </c>
      <c r="W135" s="262">
        <v>0.79824233808449674</v>
      </c>
      <c r="X135" s="262">
        <v>0.85634080064401297</v>
      </c>
      <c r="Y135" s="262">
        <v>0.89620450351212932</v>
      </c>
      <c r="DA135" s="72" t="s">
        <v>616</v>
      </c>
    </row>
    <row r="136" spans="1:105" ht="12" customHeight="1" x14ac:dyDescent="0.25">
      <c r="A136" s="59" t="s">
        <v>31</v>
      </c>
      <c r="B136" s="297">
        <v>2.036558407835757E-2</v>
      </c>
      <c r="C136" s="297">
        <v>3.4898849714631031E-2</v>
      </c>
      <c r="D136" s="297">
        <v>2.013106866166791E-2</v>
      </c>
      <c r="E136" s="297">
        <v>1.6809402570419019E-2</v>
      </c>
      <c r="F136" s="297">
        <v>7.0437123812133306E-3</v>
      </c>
      <c r="G136" s="297">
        <v>7.5763664023388048E-3</v>
      </c>
      <c r="H136" s="297">
        <v>1.023877473978819E-2</v>
      </c>
      <c r="I136" s="297">
        <v>9.5584145445362038E-3</v>
      </c>
      <c r="J136" s="297">
        <v>7.4993004450223952E-3</v>
      </c>
      <c r="K136" s="297">
        <v>6.3865016741943958E-3</v>
      </c>
      <c r="L136" s="297">
        <v>6.0168097374273307E-3</v>
      </c>
      <c r="M136" s="297">
        <v>2.7097837917807498E-3</v>
      </c>
      <c r="N136" s="297">
        <v>4.8698897379099021E-3</v>
      </c>
      <c r="O136" s="297">
        <v>5.3031607910497807E-3</v>
      </c>
      <c r="P136" s="297">
        <v>1.100265397964127E-2</v>
      </c>
      <c r="Q136" s="297">
        <v>8.7377649111772607E-3</v>
      </c>
      <c r="R136" s="297">
        <v>3.7489188476860121E-3</v>
      </c>
      <c r="S136" s="297">
        <v>5.3540709351644657E-3</v>
      </c>
      <c r="T136" s="297">
        <v>3.3118871095443279E-3</v>
      </c>
      <c r="U136" s="297">
        <v>2.5725772867732409E-3</v>
      </c>
      <c r="V136" s="297">
        <v>3.607883801119142E-3</v>
      </c>
      <c r="W136" s="297">
        <v>2.3092116979638012E-3</v>
      </c>
      <c r="X136" s="297">
        <v>2.9462560280842948E-3</v>
      </c>
      <c r="Y136" s="297">
        <v>4.6025119663978204E-3</v>
      </c>
      <c r="DA136" s="71" t="s">
        <v>617</v>
      </c>
    </row>
    <row r="137" spans="1:105" ht="12" customHeight="1" x14ac:dyDescent="0.25">
      <c r="A137" s="59" t="s">
        <v>159</v>
      </c>
      <c r="B137" s="297">
        <v>1.407816754683805E-2</v>
      </c>
      <c r="C137" s="297">
        <v>7.4393941790436204E-3</v>
      </c>
      <c r="D137" s="297">
        <v>6.9890963260849518E-3</v>
      </c>
      <c r="E137" s="297">
        <v>1.0117707175802321E-2</v>
      </c>
      <c r="F137" s="297">
        <v>1.385005178440334E-2</v>
      </c>
      <c r="G137" s="297">
        <v>7.3816129457828289E-3</v>
      </c>
      <c r="H137" s="297">
        <v>5.2500531136454769E-3</v>
      </c>
      <c r="I137" s="297">
        <v>4.2339190628367177E-3</v>
      </c>
      <c r="J137" s="297">
        <v>8.3493201399181625E-3</v>
      </c>
      <c r="K137" s="297">
        <v>1.533179495027682E-2</v>
      </c>
      <c r="L137" s="297">
        <v>1.0034107269898861E-2</v>
      </c>
      <c r="M137" s="297">
        <v>6.5213435284584747E-3</v>
      </c>
      <c r="N137" s="297">
        <v>7.8918534680022731E-3</v>
      </c>
      <c r="O137" s="297">
        <v>8.7956735363689878E-3</v>
      </c>
      <c r="P137" s="297">
        <v>8.5364398915497609E-3</v>
      </c>
      <c r="Q137" s="297">
        <v>5.4212137592039196E-3</v>
      </c>
      <c r="R137" s="297">
        <v>5.2399560596427088E-3</v>
      </c>
      <c r="S137" s="297">
        <v>6.1595193650202428E-3</v>
      </c>
      <c r="T137" s="297">
        <v>5.4728964306307842E-3</v>
      </c>
      <c r="U137" s="297">
        <v>3.307686823045706E-3</v>
      </c>
      <c r="V137" s="297">
        <v>7.8581346005879744E-3</v>
      </c>
      <c r="W137" s="297">
        <v>3.1642866011473369E-3</v>
      </c>
      <c r="X137" s="297">
        <v>4.152479060299627E-3</v>
      </c>
      <c r="Y137" s="297">
        <v>4.9358822551388197E-3</v>
      </c>
      <c r="DA137" s="71" t="s">
        <v>618</v>
      </c>
    </row>
    <row r="138" spans="1:105" ht="12" customHeight="1" x14ac:dyDescent="0.25">
      <c r="A138" s="59" t="s">
        <v>32</v>
      </c>
      <c r="B138" s="297">
        <v>1.0037651104864189</v>
      </c>
      <c r="C138" s="297">
        <v>1.0637656582014141</v>
      </c>
      <c r="D138" s="297">
        <v>0.55450382814072785</v>
      </c>
      <c r="E138" s="297">
        <v>0.71150287766447684</v>
      </c>
      <c r="F138" s="297">
        <v>1.503094428687294</v>
      </c>
      <c r="G138" s="297">
        <v>0.96836452389753291</v>
      </c>
      <c r="H138" s="297">
        <v>1.2323581072211289</v>
      </c>
      <c r="I138" s="297">
        <v>0.73619045222838153</v>
      </c>
      <c r="J138" s="297">
        <v>0.66602314128497409</v>
      </c>
      <c r="K138" s="297">
        <v>0.52898020637026244</v>
      </c>
      <c r="L138" s="297">
        <v>0.62093827744691876</v>
      </c>
      <c r="M138" s="297">
        <v>0.3840701336479197</v>
      </c>
      <c r="N138" s="297">
        <v>0.22871059364474561</v>
      </c>
      <c r="O138" s="297">
        <v>0.2350169353020603</v>
      </c>
      <c r="P138" s="297">
        <v>8.5594763711986044E-2</v>
      </c>
      <c r="Q138" s="297">
        <v>8.2040128853482479E-3</v>
      </c>
      <c r="R138" s="297">
        <v>1.976815743275935E-3</v>
      </c>
      <c r="S138" s="297">
        <v>8.3863425933909501E-4</v>
      </c>
      <c r="T138" s="297">
        <v>2.0534801014419788E-3</v>
      </c>
      <c r="U138" s="297">
        <v>7.0324617259104093E-3</v>
      </c>
      <c r="V138" s="297">
        <v>3.1699309643702009E-3</v>
      </c>
      <c r="W138" s="297">
        <v>1.3916256861769289E-3</v>
      </c>
      <c r="X138" s="297">
        <v>4.2684863865770726E-3</v>
      </c>
      <c r="Y138" s="297">
        <v>1.8846898044140681E-3</v>
      </c>
      <c r="DA138" s="71" t="s">
        <v>619</v>
      </c>
    </row>
    <row r="139" spans="1:105" ht="12" customHeight="1" x14ac:dyDescent="0.25">
      <c r="A139" s="59" t="s">
        <v>35</v>
      </c>
      <c r="B139" s="297">
        <v>2.2690778153814681E-5</v>
      </c>
      <c r="C139" s="297">
        <v>8.9183115153877355E-4</v>
      </c>
      <c r="D139" s="297">
        <v>1.2332052106176021E-2</v>
      </c>
      <c r="E139" s="297">
        <v>2.1461972406712319E-2</v>
      </c>
      <c r="F139" s="297">
        <v>5.2916189047544367E-2</v>
      </c>
      <c r="G139" s="297">
        <v>1.8844295358596809E-2</v>
      </c>
      <c r="H139" s="297">
        <v>0.51357345708786062</v>
      </c>
      <c r="I139" s="297">
        <v>0.60759458651799703</v>
      </c>
      <c r="J139" s="297">
        <v>0.62828983578939779</v>
      </c>
      <c r="K139" s="297">
        <v>0.75121081175742388</v>
      </c>
      <c r="L139" s="297">
        <v>0.57179061140401855</v>
      </c>
      <c r="M139" s="297">
        <v>0.55265511982295612</v>
      </c>
      <c r="N139" s="297">
        <v>0.60303382303489084</v>
      </c>
      <c r="O139" s="297">
        <v>0.76714519893010191</v>
      </c>
      <c r="P139" s="297">
        <v>0.73843473579603736</v>
      </c>
      <c r="Q139" s="297">
        <v>0.83772382657312205</v>
      </c>
      <c r="R139" s="297">
        <v>0.90971444764495257</v>
      </c>
      <c r="S139" s="297">
        <v>0.9452000778961307</v>
      </c>
      <c r="T139" s="297">
        <v>0.82067406816119715</v>
      </c>
      <c r="U139" s="297">
        <v>0.90479065207716991</v>
      </c>
      <c r="V139" s="297">
        <v>0.69853860044143856</v>
      </c>
      <c r="W139" s="297">
        <v>0.79137721409920869</v>
      </c>
      <c r="X139" s="297">
        <v>0.84497357916905202</v>
      </c>
      <c r="Y139" s="297">
        <v>0.88478141948617861</v>
      </c>
      <c r="DA139" s="71" t="s">
        <v>620</v>
      </c>
    </row>
    <row r="140" spans="1:105" ht="12" customHeight="1" x14ac:dyDescent="0.25">
      <c r="A140" s="60" t="s">
        <v>621</v>
      </c>
      <c r="B140" s="262">
        <v>0.20479032142248699</v>
      </c>
      <c r="C140" s="262">
        <v>0.1994500021045757</v>
      </c>
      <c r="D140" s="262">
        <v>0.12284272174940861</v>
      </c>
      <c r="E140" s="262">
        <v>0.1598683221366391</v>
      </c>
      <c r="F140" s="262">
        <v>0.2785114265740799</v>
      </c>
      <c r="G140" s="262">
        <v>0.2112095780950779</v>
      </c>
      <c r="H140" s="262">
        <v>3.2797683688002267E-2</v>
      </c>
      <c r="I140" s="262">
        <v>0.2470991590685524</v>
      </c>
      <c r="J140" s="262">
        <v>0.24822453511223119</v>
      </c>
      <c r="K140" s="262">
        <v>0.28205610161003131</v>
      </c>
      <c r="L140" s="262">
        <v>0.23933903623539721</v>
      </c>
      <c r="M140" s="262">
        <v>0.26571281343176079</v>
      </c>
      <c r="N140" s="262">
        <v>0.24783111538056929</v>
      </c>
      <c r="O140" s="262">
        <v>0.25908123368797059</v>
      </c>
      <c r="P140" s="262">
        <v>0.2164621187481022</v>
      </c>
      <c r="Q140" s="262">
        <v>0.1972607466187104</v>
      </c>
      <c r="R140" s="262">
        <v>0.21613701581050401</v>
      </c>
      <c r="S140" s="262">
        <v>0.23342069436131169</v>
      </c>
      <c r="T140" s="262">
        <v>0.28080829779131772</v>
      </c>
      <c r="U140" s="262">
        <v>0.2748806709085812</v>
      </c>
      <c r="V140" s="262">
        <v>0.23802365122783389</v>
      </c>
      <c r="W140" s="262">
        <v>0.2371679507052043</v>
      </c>
      <c r="X140" s="262">
        <v>0.28963910644295732</v>
      </c>
      <c r="Y140" s="262">
        <v>0.33300853843533512</v>
      </c>
      <c r="DA140" s="72" t="s">
        <v>622</v>
      </c>
    </row>
    <row r="141" spans="1:105" ht="12" customHeight="1" x14ac:dyDescent="0.25">
      <c r="A141" s="57" t="s">
        <v>623</v>
      </c>
      <c r="B141" s="261">
        <f t="shared" ref="B141:Y141" si="2">B142+B146+B157</f>
        <v>0.77086723089051667</v>
      </c>
      <c r="C141" s="261">
        <f t="shared" si="2"/>
        <v>0.80758131041677017</v>
      </c>
      <c r="D141" s="261">
        <f t="shared" si="2"/>
        <v>0.43935870691513013</v>
      </c>
      <c r="E141" s="261">
        <f t="shared" si="2"/>
        <v>0.56447232158400418</v>
      </c>
      <c r="F141" s="261">
        <f t="shared" si="2"/>
        <v>1.1411245760116744</v>
      </c>
      <c r="G141" s="261">
        <f t="shared" si="2"/>
        <v>0.74763890195442295</v>
      </c>
      <c r="H141" s="261">
        <f t="shared" si="2"/>
        <v>1.0388966360698739</v>
      </c>
      <c r="I141" s="261">
        <f t="shared" si="2"/>
        <v>0.92161504889607948</v>
      </c>
      <c r="J141" s="261">
        <f t="shared" si="2"/>
        <v>0.8932097635845111</v>
      </c>
      <c r="K141" s="261">
        <f t="shared" si="2"/>
        <v>0.90281073224339814</v>
      </c>
      <c r="L141" s="261">
        <f t="shared" si="2"/>
        <v>0.83026744016928711</v>
      </c>
      <c r="M141" s="261">
        <f t="shared" si="2"/>
        <v>0.68578362934214021</v>
      </c>
      <c r="N141" s="261">
        <f t="shared" si="2"/>
        <v>0.61435489435083956</v>
      </c>
      <c r="O141" s="261">
        <f t="shared" si="2"/>
        <v>0.71948371074873629</v>
      </c>
      <c r="P141" s="261">
        <f t="shared" si="2"/>
        <v>0.59619074302311303</v>
      </c>
      <c r="Q141" s="261">
        <f t="shared" si="2"/>
        <v>0.59577965893613294</v>
      </c>
      <c r="R141" s="261">
        <f t="shared" si="2"/>
        <v>0.63997956227200614</v>
      </c>
      <c r="S141" s="261">
        <f t="shared" si="2"/>
        <v>0.66962870390798324</v>
      </c>
      <c r="T141" s="261">
        <f t="shared" si="2"/>
        <v>0.61722937636620867</v>
      </c>
      <c r="U141" s="261">
        <f t="shared" si="2"/>
        <v>0.66531611887795672</v>
      </c>
      <c r="V141" s="261">
        <f t="shared" si="2"/>
        <v>0.52811148557274878</v>
      </c>
      <c r="W141" s="261">
        <f t="shared" si="2"/>
        <v>0.57769496456239822</v>
      </c>
      <c r="X141" s="261">
        <f t="shared" si="2"/>
        <v>0.63589073007496544</v>
      </c>
      <c r="Y141" s="261">
        <f t="shared" si="2"/>
        <v>0.67904427875670925</v>
      </c>
      <c r="DA141" s="70"/>
    </row>
    <row r="142" spans="1:105" ht="12" customHeight="1" x14ac:dyDescent="0.25">
      <c r="A142" s="60" t="s">
        <v>624</v>
      </c>
      <c r="B142" s="262">
        <v>4.68058524927338E-2</v>
      </c>
      <c r="C142" s="262">
        <v>5.9574635292559082E-2</v>
      </c>
      <c r="D142" s="262">
        <v>4.4202746532546938E-2</v>
      </c>
      <c r="E142" s="262">
        <v>5.4387730281581857E-2</v>
      </c>
      <c r="F142" s="262">
        <v>9.8475454021717659E-2</v>
      </c>
      <c r="G142" s="262">
        <v>4.4799909564324038E-2</v>
      </c>
      <c r="H142" s="262">
        <v>0.36055080771068537</v>
      </c>
      <c r="I142" s="262">
        <v>0.25695425234954011</v>
      </c>
      <c r="J142" s="262">
        <v>0.25117653490491598</v>
      </c>
      <c r="K142" s="262">
        <v>0.25749227947190512</v>
      </c>
      <c r="L142" s="262">
        <v>0.2302232523785426</v>
      </c>
      <c r="M142" s="262">
        <v>0.1837361679557438</v>
      </c>
      <c r="N142" s="262">
        <v>0.1718773167099307</v>
      </c>
      <c r="O142" s="262">
        <v>0.21031433334148211</v>
      </c>
      <c r="P142" s="262">
        <v>0.1796759268780862</v>
      </c>
      <c r="Q142" s="262">
        <v>0.18623427974345949</v>
      </c>
      <c r="R142" s="262">
        <v>0.19957226203946071</v>
      </c>
      <c r="S142" s="262">
        <v>0.20760367586259501</v>
      </c>
      <c r="T142" s="262">
        <v>0.18021466232344091</v>
      </c>
      <c r="U142" s="262">
        <v>0.19871638645224149</v>
      </c>
      <c r="V142" s="262">
        <v>0.1545084757927967</v>
      </c>
      <c r="W142" s="262">
        <v>0.17303381801031481</v>
      </c>
      <c r="X142" s="262">
        <v>0.18550387071339081</v>
      </c>
      <c r="Y142" s="262">
        <v>0.19424378500994571</v>
      </c>
      <c r="DA142" s="72" t="s">
        <v>625</v>
      </c>
    </row>
    <row r="143" spans="1:105" ht="12" customHeight="1" x14ac:dyDescent="0.25">
      <c r="A143" s="59" t="s">
        <v>31</v>
      </c>
      <c r="B143" s="230">
        <v>2.7656713540221329E-2</v>
      </c>
      <c r="C143" s="230">
        <v>4.809351456606311E-2</v>
      </c>
      <c r="D143" s="230">
        <v>2.2555095531448351E-2</v>
      </c>
      <c r="E143" s="230">
        <v>1.889321335554723E-2</v>
      </c>
      <c r="F143" s="230">
        <v>9.3975506627837213E-3</v>
      </c>
      <c r="G143" s="230">
        <v>1.0041351731382131E-2</v>
      </c>
      <c r="H143" s="230">
        <v>6.9776255224997192E-3</v>
      </c>
      <c r="I143" s="230">
        <v>3.9525699421589641E-3</v>
      </c>
      <c r="J143" s="230">
        <v>2.924291014379285E-3</v>
      </c>
      <c r="K143" s="230">
        <v>2.1275882304162591E-3</v>
      </c>
      <c r="L143" s="230">
        <v>2.356433562012818E-3</v>
      </c>
      <c r="M143" s="230">
        <v>8.8609623820085255E-4</v>
      </c>
      <c r="N143" s="230">
        <v>1.3592556145457361E-3</v>
      </c>
      <c r="O143" s="230">
        <v>1.4276342332136269E-3</v>
      </c>
      <c r="P143" s="230">
        <v>2.6081534408369071E-3</v>
      </c>
      <c r="Q143" s="230">
        <v>1.9102056583189619E-3</v>
      </c>
      <c r="R143" s="230">
        <v>8.143871871024921E-4</v>
      </c>
      <c r="S143" s="230">
        <v>1.1618155399250991E-3</v>
      </c>
      <c r="T143" s="230">
        <v>7.1956627610355564E-4</v>
      </c>
      <c r="U143" s="230">
        <v>5.6135894230284423E-4</v>
      </c>
      <c r="V143" s="230">
        <v>7.8513380357542683E-4</v>
      </c>
      <c r="W143" s="230">
        <v>5.0143861387806057E-4</v>
      </c>
      <c r="X143" s="230">
        <v>6.4142665848566829E-4</v>
      </c>
      <c r="Y143" s="230">
        <v>9.9965284365136986E-4</v>
      </c>
      <c r="DA143" s="71" t="s">
        <v>626</v>
      </c>
    </row>
    <row r="144" spans="1:105" ht="12" customHeight="1" x14ac:dyDescent="0.25">
      <c r="A144" s="59" t="s">
        <v>159</v>
      </c>
      <c r="B144" s="230">
        <v>1.9118324596833301E-2</v>
      </c>
      <c r="C144" s="230">
        <v>1.025210329962596E-2</v>
      </c>
      <c r="D144" s="230">
        <v>7.8306690003748652E-3</v>
      </c>
      <c r="E144" s="230">
        <v>1.137196872646614E-2</v>
      </c>
      <c r="F144" s="230">
        <v>1.847840404063859E-2</v>
      </c>
      <c r="G144" s="230">
        <v>9.7832348644923059E-3</v>
      </c>
      <c r="H144" s="230">
        <v>3.5778601962884512E-3</v>
      </c>
      <c r="I144" s="230">
        <v>1.750798853442517E-3</v>
      </c>
      <c r="J144" s="230">
        <v>3.255749258258416E-3</v>
      </c>
      <c r="K144" s="230">
        <v>5.1076079129782886E-3</v>
      </c>
      <c r="L144" s="230">
        <v>3.9297747755833966E-3</v>
      </c>
      <c r="M144" s="230">
        <v>2.13247196551616E-3</v>
      </c>
      <c r="N144" s="230">
        <v>2.2027287501088779E-3</v>
      </c>
      <c r="O144" s="230">
        <v>2.3678340407637952E-3</v>
      </c>
      <c r="P144" s="230">
        <v>2.0235431484839661E-3</v>
      </c>
      <c r="Q144" s="230">
        <v>1.185158138615187E-3</v>
      </c>
      <c r="R144" s="230">
        <v>1.1382889972630561E-3</v>
      </c>
      <c r="S144" s="230">
        <v>1.3365951634576681E-3</v>
      </c>
      <c r="T144" s="230">
        <v>1.1890839191772049E-3</v>
      </c>
      <c r="U144" s="230">
        <v>7.2176629483616339E-4</v>
      </c>
      <c r="V144" s="230">
        <v>1.710057043980604E-3</v>
      </c>
      <c r="W144" s="230">
        <v>6.8711564582465252E-4</v>
      </c>
      <c r="X144" s="230">
        <v>9.0403235248077117E-4</v>
      </c>
      <c r="Y144" s="230">
        <v>1.0720599464599781E-3</v>
      </c>
      <c r="DA144" s="71" t="s">
        <v>627</v>
      </c>
    </row>
    <row r="145" spans="1:105" ht="12" customHeight="1" x14ac:dyDescent="0.25">
      <c r="A145" s="59" t="s">
        <v>35</v>
      </c>
      <c r="B145" s="230">
        <v>3.0814355679180451E-5</v>
      </c>
      <c r="C145" s="230">
        <v>1.2290174268700051E-3</v>
      </c>
      <c r="D145" s="230">
        <v>1.381698200072372E-2</v>
      </c>
      <c r="E145" s="230">
        <v>2.4122548199568491E-2</v>
      </c>
      <c r="F145" s="230">
        <v>7.0599499318295345E-2</v>
      </c>
      <c r="G145" s="230">
        <v>2.497532296844961E-2</v>
      </c>
      <c r="H145" s="230">
        <v>0.34999532199189731</v>
      </c>
      <c r="I145" s="230">
        <v>0.25125088355393871</v>
      </c>
      <c r="J145" s="230">
        <v>0.24499649463227829</v>
      </c>
      <c r="K145" s="230">
        <v>0.25025708332851049</v>
      </c>
      <c r="L145" s="230">
        <v>0.22393704404094639</v>
      </c>
      <c r="M145" s="230">
        <v>0.18071759975202681</v>
      </c>
      <c r="N145" s="230">
        <v>0.1683153323452761</v>
      </c>
      <c r="O145" s="230">
        <v>0.20651886506750469</v>
      </c>
      <c r="P145" s="230">
        <v>0.17504423028876531</v>
      </c>
      <c r="Q145" s="230">
        <v>0.18313891594652529</v>
      </c>
      <c r="R145" s="230">
        <v>0.19761958585509509</v>
      </c>
      <c r="S145" s="230">
        <v>0.20510526515921221</v>
      </c>
      <c r="T145" s="230">
        <v>0.17830601212816019</v>
      </c>
      <c r="U145" s="230">
        <v>0.19743326121510249</v>
      </c>
      <c r="V145" s="230">
        <v>0.15201328494524061</v>
      </c>
      <c r="W145" s="230">
        <v>0.1718452637506121</v>
      </c>
      <c r="X145" s="230">
        <v>0.18395841170242441</v>
      </c>
      <c r="Y145" s="230">
        <v>0.1921720722198344</v>
      </c>
      <c r="DA145" s="71" t="s">
        <v>628</v>
      </c>
    </row>
    <row r="146" spans="1:105" ht="12" customHeight="1" x14ac:dyDescent="0.25">
      <c r="A146" s="60" t="s">
        <v>629</v>
      </c>
      <c r="B146" s="262">
        <v>0.44595360434132952</v>
      </c>
      <c r="C146" s="262">
        <v>0.47314800041562127</v>
      </c>
      <c r="D146" s="262">
        <v>0.25752147256838892</v>
      </c>
      <c r="E146" s="262">
        <v>0.33039787690150801</v>
      </c>
      <c r="F146" s="262">
        <v>0.67106591419531503</v>
      </c>
      <c r="G146" s="262">
        <v>0.42291197328041003</v>
      </c>
      <c r="H146" s="262">
        <v>0.65599452553279081</v>
      </c>
      <c r="I146" s="262">
        <v>0.56248101512814452</v>
      </c>
      <c r="J146" s="262">
        <v>0.54524009672033735</v>
      </c>
      <c r="K146" s="262">
        <v>0.55135476612166645</v>
      </c>
      <c r="L146" s="262">
        <v>0.50630904204122285</v>
      </c>
      <c r="M146" s="262">
        <v>0.41515967161593542</v>
      </c>
      <c r="N146" s="262">
        <v>0.37330438211292361</v>
      </c>
      <c r="O146" s="262">
        <v>0.43942356863969678</v>
      </c>
      <c r="P146" s="262">
        <v>0.36520297621364728</v>
      </c>
      <c r="Q146" s="262">
        <v>0.3664212395315945</v>
      </c>
      <c r="R146" s="262">
        <v>0.39345530594136741</v>
      </c>
      <c r="S146" s="262">
        <v>0.41137351570401343</v>
      </c>
      <c r="T146" s="262">
        <v>0.37600412568111391</v>
      </c>
      <c r="U146" s="262">
        <v>0.40661835753210313</v>
      </c>
      <c r="V146" s="262">
        <v>0.32180521779689242</v>
      </c>
      <c r="W146" s="262">
        <v>0.35316081483161682</v>
      </c>
      <c r="X146" s="262">
        <v>0.38732979899697362</v>
      </c>
      <c r="Y146" s="262">
        <v>0.41247196210198661</v>
      </c>
      <c r="DA146" s="72" t="s">
        <v>630</v>
      </c>
    </row>
    <row r="147" spans="1:105" ht="12" customHeight="1" x14ac:dyDescent="0.25">
      <c r="A147" s="64" t="s">
        <v>28</v>
      </c>
      <c r="B147" s="229">
        <v>0</v>
      </c>
      <c r="C147" s="229">
        <v>0</v>
      </c>
      <c r="D147" s="229">
        <v>0</v>
      </c>
      <c r="E147" s="229">
        <v>0</v>
      </c>
      <c r="F147" s="229">
        <v>0</v>
      </c>
      <c r="G147" s="229">
        <v>0</v>
      </c>
      <c r="H147" s="229">
        <v>0</v>
      </c>
      <c r="I147" s="229">
        <v>0</v>
      </c>
      <c r="J147" s="229">
        <v>0</v>
      </c>
      <c r="K147" s="229">
        <v>1.6969696736122411E-3</v>
      </c>
      <c r="L147" s="229">
        <v>1.54040383122506E-3</v>
      </c>
      <c r="M147" s="229">
        <v>8.8510109634038186E-4</v>
      </c>
      <c r="N147" s="229">
        <v>6.6617280864737793E-4</v>
      </c>
      <c r="O147" s="229">
        <v>1.000147354770821E-4</v>
      </c>
      <c r="P147" s="229">
        <v>0</v>
      </c>
      <c r="Q147" s="229">
        <v>3.1611909368438901E-5</v>
      </c>
      <c r="R147" s="229">
        <v>0</v>
      </c>
      <c r="S147" s="229">
        <v>4.3714593887375667E-5</v>
      </c>
      <c r="T147" s="229">
        <v>0</v>
      </c>
      <c r="U147" s="229">
        <v>0</v>
      </c>
      <c r="V147" s="229">
        <v>0</v>
      </c>
      <c r="W147" s="229">
        <v>0</v>
      </c>
      <c r="X147" s="229">
        <v>0</v>
      </c>
      <c r="Y147" s="229">
        <v>0</v>
      </c>
      <c r="DA147" s="73" t="s">
        <v>631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632</v>
      </c>
    </row>
    <row r="149" spans="1:105" ht="12" customHeight="1" x14ac:dyDescent="0.25">
      <c r="A149" s="64" t="s">
        <v>31</v>
      </c>
      <c r="B149" s="229">
        <v>7.8262823932125202E-3</v>
      </c>
      <c r="C149" s="229">
        <v>1.3058932774603521E-2</v>
      </c>
      <c r="D149" s="229">
        <v>7.6699035309638402E-3</v>
      </c>
      <c r="E149" s="229">
        <v>6.4053949442800734E-3</v>
      </c>
      <c r="F149" s="229">
        <v>2.6491674104481421E-3</v>
      </c>
      <c r="G149" s="229">
        <v>3.1972083588989409E-3</v>
      </c>
      <c r="H149" s="229">
        <v>3.813161359633633E-3</v>
      </c>
      <c r="I149" s="229">
        <v>3.9603096114549704E-3</v>
      </c>
      <c r="J149" s="229">
        <v>3.1209274545094239E-3</v>
      </c>
      <c r="K149" s="229">
        <v>2.689015654055845E-3</v>
      </c>
      <c r="L149" s="229">
        <v>2.5045733204651539E-3</v>
      </c>
      <c r="M149" s="229">
        <v>1.1854781243149271E-3</v>
      </c>
      <c r="N149" s="229">
        <v>2.1425489653977988E-3</v>
      </c>
      <c r="O149" s="229">
        <v>2.288693001004993E-3</v>
      </c>
      <c r="P149" s="229">
        <v>4.7455198904207156E-3</v>
      </c>
      <c r="Q149" s="229">
        <v>3.7166494259681881E-3</v>
      </c>
      <c r="R149" s="229">
        <v>1.5997564675294821E-3</v>
      </c>
      <c r="S149" s="229">
        <v>2.2955610627791488E-3</v>
      </c>
      <c r="T149" s="229">
        <v>1.4956245296776579E-3</v>
      </c>
      <c r="U149" s="229">
        <v>1.1381814702440629E-3</v>
      </c>
      <c r="V149" s="229">
        <v>1.6254326477771459E-3</v>
      </c>
      <c r="W149" s="229">
        <v>1.020618022430109E-3</v>
      </c>
      <c r="X149" s="229">
        <v>1.3314119507090521E-3</v>
      </c>
      <c r="Y149" s="229">
        <v>2.1165659463217822E-3</v>
      </c>
      <c r="DA149" s="73" t="s">
        <v>633</v>
      </c>
    </row>
    <row r="150" spans="1:105" ht="12" customHeight="1" x14ac:dyDescent="0.25">
      <c r="A150" s="64" t="s">
        <v>159</v>
      </c>
      <c r="B150" s="229">
        <v>5.4100935370472421E-3</v>
      </c>
      <c r="C150" s="229">
        <v>2.7837750889301619E-3</v>
      </c>
      <c r="D150" s="229">
        <v>2.6628340248899649E-3</v>
      </c>
      <c r="E150" s="229">
        <v>3.855455904520876E-3</v>
      </c>
      <c r="F150" s="229">
        <v>5.2090579277656616E-3</v>
      </c>
      <c r="G150" s="229">
        <v>3.1150228696869881E-3</v>
      </c>
      <c r="H150" s="229">
        <v>1.9552436866475411E-3</v>
      </c>
      <c r="I150" s="229">
        <v>1.754227155617498E-3</v>
      </c>
      <c r="J150" s="229">
        <v>3.474673756864164E-3</v>
      </c>
      <c r="K150" s="229">
        <v>6.4554021480420594E-3</v>
      </c>
      <c r="L150" s="229">
        <v>4.1768243404053046E-3</v>
      </c>
      <c r="M150" s="229">
        <v>2.852961966035612E-3</v>
      </c>
      <c r="N150" s="229">
        <v>3.4720873352250292E-3</v>
      </c>
      <c r="O150" s="229">
        <v>3.7959619281744631E-3</v>
      </c>
      <c r="P150" s="229">
        <v>3.6818248918567761E-3</v>
      </c>
      <c r="Q150" s="229">
        <v>2.3059387853777138E-3</v>
      </c>
      <c r="R150" s="229">
        <v>2.2360189528129802E-3</v>
      </c>
      <c r="S150" s="229">
        <v>2.640897550854037E-3</v>
      </c>
      <c r="T150" s="229">
        <v>2.4715208819913259E-3</v>
      </c>
      <c r="U150" s="229">
        <v>1.4634148683179741E-3</v>
      </c>
      <c r="V150" s="229">
        <v>3.5402660491617999E-3</v>
      </c>
      <c r="W150" s="229">
        <v>1.3985413013942339E-3</v>
      </c>
      <c r="X150" s="229">
        <v>1.8765036688094081E-3</v>
      </c>
      <c r="Y150" s="229">
        <v>2.26987357611528E-3</v>
      </c>
      <c r="DA150" s="73" t="s">
        <v>634</v>
      </c>
    </row>
    <row r="151" spans="1:105" ht="12" customHeight="1" x14ac:dyDescent="0.25">
      <c r="A151" s="64" t="s">
        <v>32</v>
      </c>
      <c r="B151" s="229">
        <v>0.38573650433473983</v>
      </c>
      <c r="C151" s="229">
        <v>0.39805450127945569</v>
      </c>
      <c r="D151" s="229">
        <v>0.2112650322179748</v>
      </c>
      <c r="E151" s="229">
        <v>0.27112545590721449</v>
      </c>
      <c r="F151" s="229">
        <v>0.56531961553754262</v>
      </c>
      <c r="G151" s="229">
        <v>0.4086474948348115</v>
      </c>
      <c r="H151" s="229">
        <v>0.4589592441589419</v>
      </c>
      <c r="I151" s="229">
        <v>0.30502361141974399</v>
      </c>
      <c r="J151" s="229">
        <v>0.27717384070864198</v>
      </c>
      <c r="K151" s="229">
        <v>0.22272538678927931</v>
      </c>
      <c r="L151" s="229">
        <v>0.25847342881314189</v>
      </c>
      <c r="M151" s="229">
        <v>0.16802327293540709</v>
      </c>
      <c r="N151" s="229">
        <v>0.1006231500426904</v>
      </c>
      <c r="O151" s="229">
        <v>0.101426608797391</v>
      </c>
      <c r="P151" s="229">
        <v>3.6917606830378098E-2</v>
      </c>
      <c r="Q151" s="229">
        <v>3.48961548987898E-3</v>
      </c>
      <c r="R151" s="229">
        <v>8.4355620884451891E-4</v>
      </c>
      <c r="S151" s="229">
        <v>3.5956493198615458E-4</v>
      </c>
      <c r="T151" s="229">
        <v>9.2733692584834229E-4</v>
      </c>
      <c r="U151" s="229">
        <v>3.1113613836929351E-3</v>
      </c>
      <c r="V151" s="229">
        <v>1.4281250629770131E-3</v>
      </c>
      <c r="W151" s="229">
        <v>6.1506628302690361E-4</v>
      </c>
      <c r="X151" s="229">
        <v>1.928927334337222E-3</v>
      </c>
      <c r="Y151" s="229">
        <v>8.6671589091483485E-4</v>
      </c>
      <c r="DA151" s="73" t="s">
        <v>635</v>
      </c>
    </row>
    <row r="152" spans="1:105" ht="12" customHeight="1" x14ac:dyDescent="0.25">
      <c r="A152" s="64" t="s">
        <v>33</v>
      </c>
      <c r="B152" s="229">
        <v>4.6972004246008822E-2</v>
      </c>
      <c r="C152" s="229">
        <v>5.8917073595703369E-2</v>
      </c>
      <c r="D152" s="229">
        <v>3.1225211542911399E-2</v>
      </c>
      <c r="E152" s="229">
        <v>4.0833265832038987E-2</v>
      </c>
      <c r="F152" s="229">
        <v>7.7986090398768207E-2</v>
      </c>
      <c r="G152" s="229">
        <v>0</v>
      </c>
      <c r="H152" s="229">
        <v>0</v>
      </c>
      <c r="I152" s="229">
        <v>0</v>
      </c>
      <c r="J152" s="229">
        <v>0</v>
      </c>
      <c r="K152" s="229">
        <v>1.4931350849500011E-3</v>
      </c>
      <c r="L152" s="229">
        <v>1.5987218941553049E-3</v>
      </c>
      <c r="M152" s="229">
        <v>4.3690591128802699E-4</v>
      </c>
      <c r="N152" s="229">
        <v>1.09061859610935E-3</v>
      </c>
      <c r="O152" s="229">
        <v>7.342941061125889E-4</v>
      </c>
      <c r="P152" s="229">
        <v>1.36607411506779E-3</v>
      </c>
      <c r="Q152" s="229">
        <v>5.4765185651372932E-4</v>
      </c>
      <c r="R152" s="229">
        <v>5.7830176898636203E-4</v>
      </c>
      <c r="S152" s="229">
        <v>7.7868818875752636E-4</v>
      </c>
      <c r="T152" s="229">
        <v>4.9910421168815203E-4</v>
      </c>
      <c r="U152" s="229">
        <v>6.0024282233316897E-4</v>
      </c>
      <c r="V152" s="229">
        <v>5.0407265986691799E-4</v>
      </c>
      <c r="W152" s="229">
        <v>3.5621175682500262E-4</v>
      </c>
      <c r="X152" s="229">
        <v>3.4972496771972482E-4</v>
      </c>
      <c r="Y152" s="229">
        <v>3.3268969535926181E-4</v>
      </c>
      <c r="DA152" s="73" t="s">
        <v>636</v>
      </c>
    </row>
    <row r="153" spans="1:105" ht="12" customHeight="1" x14ac:dyDescent="0.25">
      <c r="A153" s="64" t="s">
        <v>35</v>
      </c>
      <c r="B153" s="229">
        <v>8.7198303211057666E-6</v>
      </c>
      <c r="C153" s="229">
        <v>3.3371767692845923E-4</v>
      </c>
      <c r="D153" s="229">
        <v>4.6984912516488736E-3</v>
      </c>
      <c r="E153" s="229">
        <v>8.178304313453455E-3</v>
      </c>
      <c r="F153" s="229">
        <v>1.990198292079037E-2</v>
      </c>
      <c r="G153" s="229">
        <v>7.9522472170125667E-3</v>
      </c>
      <c r="H153" s="229">
        <v>0.1912668763275677</v>
      </c>
      <c r="I153" s="229">
        <v>0.25174286694132803</v>
      </c>
      <c r="J153" s="229">
        <v>0.26147065480032172</v>
      </c>
      <c r="K153" s="229">
        <v>0.31629485677172697</v>
      </c>
      <c r="L153" s="229">
        <v>0.23801508984183001</v>
      </c>
      <c r="M153" s="229">
        <v>0.2417759515825493</v>
      </c>
      <c r="N153" s="229">
        <v>0.26530980436485357</v>
      </c>
      <c r="O153" s="229">
        <v>0.33107799607153682</v>
      </c>
      <c r="P153" s="229">
        <v>0.31849195048592388</v>
      </c>
      <c r="Q153" s="229">
        <v>0.35632977206448752</v>
      </c>
      <c r="R153" s="229">
        <v>0.38819767254319398</v>
      </c>
      <c r="S153" s="229">
        <v>0.40525508937574922</v>
      </c>
      <c r="T153" s="229">
        <v>0.37061053913190839</v>
      </c>
      <c r="U153" s="229">
        <v>0.4003051569875149</v>
      </c>
      <c r="V153" s="229">
        <v>0.31470732137710949</v>
      </c>
      <c r="W153" s="229">
        <v>0.34977037746794049</v>
      </c>
      <c r="X153" s="229">
        <v>0.38184323107539819</v>
      </c>
      <c r="Y153" s="229">
        <v>0.40688611699327548</v>
      </c>
      <c r="DA153" s="73" t="s">
        <v>637</v>
      </c>
    </row>
    <row r="154" spans="1:105" ht="12" customHeight="1" x14ac:dyDescent="0.25">
      <c r="A154" s="64" t="s">
        <v>36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638</v>
      </c>
    </row>
    <row r="155" spans="1:105" ht="12" customHeight="1" x14ac:dyDescent="0.25">
      <c r="A155" s="64" t="s">
        <v>38</v>
      </c>
      <c r="B155" s="229">
        <v>0</v>
      </c>
      <c r="C155" s="229">
        <v>0</v>
      </c>
      <c r="D155" s="229">
        <v>0</v>
      </c>
      <c r="E155" s="229">
        <v>0</v>
      </c>
      <c r="F155" s="229">
        <v>0</v>
      </c>
      <c r="G155" s="229">
        <v>0</v>
      </c>
      <c r="H155" s="229">
        <v>0</v>
      </c>
      <c r="I155" s="229">
        <v>0</v>
      </c>
      <c r="J155" s="229">
        <v>0</v>
      </c>
      <c r="K155" s="229">
        <v>0</v>
      </c>
      <c r="L155" s="229">
        <v>0</v>
      </c>
      <c r="M155" s="229">
        <v>0</v>
      </c>
      <c r="N155" s="229">
        <v>0</v>
      </c>
      <c r="O155" s="229">
        <v>0</v>
      </c>
      <c r="P155" s="229">
        <v>0</v>
      </c>
      <c r="Q155" s="229">
        <v>0</v>
      </c>
      <c r="R155" s="229">
        <v>0</v>
      </c>
      <c r="S155" s="229">
        <v>0</v>
      </c>
      <c r="T155" s="229">
        <v>0</v>
      </c>
      <c r="U155" s="229">
        <v>0</v>
      </c>
      <c r="V155" s="229">
        <v>0</v>
      </c>
      <c r="W155" s="229">
        <v>0</v>
      </c>
      <c r="X155" s="229">
        <v>0</v>
      </c>
      <c r="Y155" s="229">
        <v>0</v>
      </c>
      <c r="DA155" s="73" t="s">
        <v>639</v>
      </c>
    </row>
    <row r="156" spans="1:105" ht="12" customHeight="1" x14ac:dyDescent="0.25">
      <c r="A156" s="64" t="s">
        <v>39</v>
      </c>
      <c r="B156" s="229">
        <v>0</v>
      </c>
      <c r="C156" s="229">
        <v>0</v>
      </c>
      <c r="D156" s="229">
        <v>0</v>
      </c>
      <c r="E156" s="229">
        <v>0</v>
      </c>
      <c r="F156" s="229">
        <v>0</v>
      </c>
      <c r="G156" s="229">
        <v>0</v>
      </c>
      <c r="H156" s="229">
        <v>0</v>
      </c>
      <c r="I156" s="229">
        <v>0</v>
      </c>
      <c r="J156" s="229">
        <v>0</v>
      </c>
      <c r="K156" s="229">
        <v>0</v>
      </c>
      <c r="L156" s="229">
        <v>0</v>
      </c>
      <c r="M156" s="229">
        <v>0</v>
      </c>
      <c r="N156" s="229">
        <v>0</v>
      </c>
      <c r="O156" s="229">
        <v>0</v>
      </c>
      <c r="P156" s="229">
        <v>0</v>
      </c>
      <c r="Q156" s="229">
        <v>0</v>
      </c>
      <c r="R156" s="229">
        <v>0</v>
      </c>
      <c r="S156" s="229">
        <v>0</v>
      </c>
      <c r="T156" s="229">
        <v>0</v>
      </c>
      <c r="U156" s="229">
        <v>0</v>
      </c>
      <c r="V156" s="229">
        <v>0</v>
      </c>
      <c r="W156" s="229">
        <v>0</v>
      </c>
      <c r="X156" s="229">
        <v>0</v>
      </c>
      <c r="Y156" s="229">
        <v>0</v>
      </c>
      <c r="DA156" s="73" t="s">
        <v>640</v>
      </c>
    </row>
    <row r="157" spans="1:105" ht="12" customHeight="1" x14ac:dyDescent="0.25">
      <c r="A157" s="61" t="s">
        <v>641</v>
      </c>
      <c r="B157" s="263">
        <v>0.27810777405645343</v>
      </c>
      <c r="C157" s="263">
        <v>0.27485867470858982</v>
      </c>
      <c r="D157" s="263">
        <v>0.1376344878141943</v>
      </c>
      <c r="E157" s="263">
        <v>0.1796867144009143</v>
      </c>
      <c r="F157" s="263">
        <v>0.37158320779464171</v>
      </c>
      <c r="G157" s="263">
        <v>0.27992701910968881</v>
      </c>
      <c r="H157" s="263">
        <v>2.2351302826397731E-2</v>
      </c>
      <c r="I157" s="263">
        <v>0.1021797814183949</v>
      </c>
      <c r="J157" s="263">
        <v>9.6793131959257747E-2</v>
      </c>
      <c r="K157" s="263">
        <v>9.3963686649826531E-2</v>
      </c>
      <c r="L157" s="263">
        <v>9.3735145749521687E-2</v>
      </c>
      <c r="M157" s="263">
        <v>8.6887789770460938E-2</v>
      </c>
      <c r="N157" s="263">
        <v>6.9173195527985315E-2</v>
      </c>
      <c r="O157" s="263">
        <v>6.9745808767557441E-2</v>
      </c>
      <c r="P157" s="263">
        <v>5.1311839931379603E-2</v>
      </c>
      <c r="Q157" s="263">
        <v>4.3124139661079003E-2</v>
      </c>
      <c r="R157" s="263">
        <v>4.6951994291177988E-2</v>
      </c>
      <c r="S157" s="263">
        <v>5.0651512341374792E-2</v>
      </c>
      <c r="T157" s="263">
        <v>6.1010588361653899E-2</v>
      </c>
      <c r="U157" s="263">
        <v>5.998137489361214E-2</v>
      </c>
      <c r="V157" s="263">
        <v>5.1797791983059678E-2</v>
      </c>
      <c r="W157" s="263">
        <v>5.150033172046669E-2</v>
      </c>
      <c r="X157" s="263">
        <v>6.3057060364601014E-2</v>
      </c>
      <c r="Y157" s="263">
        <v>7.2328531644776886E-2</v>
      </c>
      <c r="DA157" s="74" t="s">
        <v>642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DA158" s="94"/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251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3">SUM(B163:B169)</f>
        <v>1.0000000000000004</v>
      </c>
      <c r="C162" s="232">
        <f t="shared" si="3"/>
        <v>0.99999999999999989</v>
      </c>
      <c r="D162" s="232">
        <f t="shared" si="3"/>
        <v>0.99999999999999989</v>
      </c>
      <c r="E162" s="232">
        <f t="shared" si="3"/>
        <v>0.99999999999999989</v>
      </c>
      <c r="F162" s="232">
        <f t="shared" si="3"/>
        <v>1</v>
      </c>
      <c r="G162" s="232">
        <f t="shared" si="3"/>
        <v>1</v>
      </c>
      <c r="H162" s="232">
        <f t="shared" si="3"/>
        <v>0.99999999999999989</v>
      </c>
      <c r="I162" s="232">
        <f t="shared" si="3"/>
        <v>0.99999999999999978</v>
      </c>
      <c r="J162" s="232">
        <f t="shared" si="3"/>
        <v>1</v>
      </c>
      <c r="K162" s="232">
        <f t="shared" si="3"/>
        <v>0.99999999999999967</v>
      </c>
      <c r="L162" s="232">
        <f t="shared" si="3"/>
        <v>0.99999999999999978</v>
      </c>
      <c r="M162" s="232">
        <f t="shared" si="3"/>
        <v>1.0000000000000002</v>
      </c>
      <c r="N162" s="232">
        <f t="shared" si="3"/>
        <v>0.99999999999999978</v>
      </c>
      <c r="O162" s="232">
        <f t="shared" si="3"/>
        <v>1.0000000000000002</v>
      </c>
      <c r="P162" s="232">
        <f t="shared" si="3"/>
        <v>1</v>
      </c>
      <c r="Q162" s="232">
        <f t="shared" si="3"/>
        <v>1</v>
      </c>
      <c r="R162" s="232">
        <f t="shared" si="3"/>
        <v>1</v>
      </c>
      <c r="S162" s="232">
        <f t="shared" si="3"/>
        <v>1</v>
      </c>
      <c r="T162" s="232">
        <f t="shared" si="3"/>
        <v>0.99999999999999978</v>
      </c>
      <c r="U162" s="232">
        <f t="shared" si="3"/>
        <v>0.99999999999999978</v>
      </c>
      <c r="V162" s="232">
        <f t="shared" si="3"/>
        <v>1</v>
      </c>
      <c r="W162" s="232">
        <f t="shared" si="3"/>
        <v>1</v>
      </c>
      <c r="X162" s="232">
        <f t="shared" si="3"/>
        <v>0.99999999999999978</v>
      </c>
      <c r="Y162" s="232">
        <f t="shared" si="3"/>
        <v>1</v>
      </c>
      <c r="DA162" s="95"/>
    </row>
    <row r="163" spans="1:105" ht="12" customHeight="1" x14ac:dyDescent="0.25">
      <c r="A163" s="55" t="s">
        <v>91</v>
      </c>
      <c r="B163" s="299">
        <f t="shared" ref="B163:Y163" si="4">IF(B6=0,0,B6/B$5)</f>
        <v>1.4999999999991745E-3</v>
      </c>
      <c r="C163" s="299">
        <f t="shared" si="4"/>
        <v>1.4999999999993482E-3</v>
      </c>
      <c r="D163" s="299">
        <f t="shared" si="4"/>
        <v>1.4999999999994525E-3</v>
      </c>
      <c r="E163" s="299">
        <f t="shared" si="4"/>
        <v>1.4999999999994861E-3</v>
      </c>
      <c r="F163" s="299">
        <f t="shared" si="4"/>
        <v>1.49999999999931E-3</v>
      </c>
      <c r="G163" s="299">
        <f t="shared" si="4"/>
        <v>1.5000000000013609E-3</v>
      </c>
      <c r="H163" s="299">
        <f t="shared" si="4"/>
        <v>1.4999999999988911E-3</v>
      </c>
      <c r="I163" s="299">
        <f t="shared" si="4"/>
        <v>1.5000000000013566E-3</v>
      </c>
      <c r="J163" s="299">
        <f t="shared" si="4"/>
        <v>1.5000000000012046E-3</v>
      </c>
      <c r="K163" s="299">
        <f t="shared" si="4"/>
        <v>1.5000000000006824E-3</v>
      </c>
      <c r="L163" s="299">
        <f t="shared" si="4"/>
        <v>1.5000000000009938E-3</v>
      </c>
      <c r="M163" s="299">
        <f t="shared" si="4"/>
        <v>1.5000000000012848E-3</v>
      </c>
      <c r="N163" s="299">
        <f t="shared" si="4"/>
        <v>1.5000000000011391E-3</v>
      </c>
      <c r="O163" s="299">
        <f t="shared" si="4"/>
        <v>1.5000000000004031E-3</v>
      </c>
      <c r="P163" s="299">
        <f t="shared" si="4"/>
        <v>1.5000000000004001E-3</v>
      </c>
      <c r="Q163" s="299">
        <f t="shared" si="4"/>
        <v>1.5000000000006208E-3</v>
      </c>
      <c r="R163" s="299">
        <f t="shared" si="4"/>
        <v>1.5000000000005634E-3</v>
      </c>
      <c r="S163" s="299">
        <f t="shared" si="4"/>
        <v>1.5000000000004881E-3</v>
      </c>
      <c r="T163" s="299">
        <f t="shared" si="4"/>
        <v>1.5000000000008403E-3</v>
      </c>
      <c r="U163" s="299">
        <f t="shared" si="4"/>
        <v>1.5000000000011027E-3</v>
      </c>
      <c r="V163" s="299">
        <f t="shared" si="4"/>
        <v>1.5000000000008667E-3</v>
      </c>
      <c r="W163" s="299">
        <f t="shared" si="4"/>
        <v>1.5000000000011356E-3</v>
      </c>
      <c r="X163" s="299">
        <f t="shared" si="4"/>
        <v>1.5000000000008325E-3</v>
      </c>
      <c r="Y163" s="299">
        <f t="shared" si="4"/>
        <v>1.50000000000071E-3</v>
      </c>
      <c r="DA163" s="67"/>
    </row>
    <row r="164" spans="1:105" ht="12" customHeight="1" x14ac:dyDescent="0.25">
      <c r="A164" s="173" t="s">
        <v>92</v>
      </c>
      <c r="B164" s="233">
        <f t="shared" ref="B164:Y164" si="5">IF(B7=0,0,B7/B$5)</f>
        <v>7.4999999999958726E-4</v>
      </c>
      <c r="C164" s="233">
        <f t="shared" si="5"/>
        <v>7.4999999999967421E-4</v>
      </c>
      <c r="D164" s="233">
        <f t="shared" si="5"/>
        <v>7.4999999999972647E-4</v>
      </c>
      <c r="E164" s="233">
        <f t="shared" si="5"/>
        <v>7.4999999999974306E-4</v>
      </c>
      <c r="F164" s="233">
        <f t="shared" si="5"/>
        <v>7.4999999999965502E-4</v>
      </c>
      <c r="G164" s="233">
        <f t="shared" si="5"/>
        <v>7.5000000000068046E-4</v>
      </c>
      <c r="H164" s="233">
        <f t="shared" si="5"/>
        <v>7.4999999999944555E-4</v>
      </c>
      <c r="I164" s="233">
        <f t="shared" si="5"/>
        <v>7.5000000000067829E-4</v>
      </c>
      <c r="J164" s="233">
        <f t="shared" si="5"/>
        <v>7.5000000000060272E-4</v>
      </c>
      <c r="K164" s="233">
        <f t="shared" si="5"/>
        <v>7.5000000000034121E-4</v>
      </c>
      <c r="L164" s="233">
        <f t="shared" si="5"/>
        <v>7.5000000000049712E-4</v>
      </c>
      <c r="M164" s="233">
        <f t="shared" si="5"/>
        <v>7.5000000000064241E-4</v>
      </c>
      <c r="N164" s="233">
        <f t="shared" si="5"/>
        <v>7.5000000000056987E-4</v>
      </c>
      <c r="O164" s="233">
        <f t="shared" si="5"/>
        <v>7.5000000000020157E-4</v>
      </c>
      <c r="P164" s="233">
        <f t="shared" si="5"/>
        <v>7.5000000000020027E-4</v>
      </c>
      <c r="Q164" s="233">
        <f t="shared" si="5"/>
        <v>7.5000000000031075E-4</v>
      </c>
      <c r="R164" s="233">
        <f t="shared" si="5"/>
        <v>7.500000000002818E-4</v>
      </c>
      <c r="S164" s="233">
        <f t="shared" si="5"/>
        <v>7.5000000000024429E-4</v>
      </c>
      <c r="T164" s="233">
        <f t="shared" si="5"/>
        <v>7.5000000000042036E-4</v>
      </c>
      <c r="U164" s="233">
        <f t="shared" si="5"/>
        <v>7.5000000000055133E-4</v>
      </c>
      <c r="V164" s="233">
        <f t="shared" si="5"/>
        <v>7.5000000000043359E-4</v>
      </c>
      <c r="W164" s="233">
        <f t="shared" si="5"/>
        <v>7.5000000000056803E-4</v>
      </c>
      <c r="X164" s="233">
        <f t="shared" si="5"/>
        <v>7.5000000000041624E-4</v>
      </c>
      <c r="Y164" s="233">
        <f t="shared" si="5"/>
        <v>7.5000000000035498E-4</v>
      </c>
      <c r="DA164" s="177"/>
    </row>
    <row r="165" spans="1:105" ht="12" customHeight="1" x14ac:dyDescent="0.25">
      <c r="A165" s="173" t="s">
        <v>93</v>
      </c>
      <c r="B165" s="233">
        <f t="shared" ref="B165:Y165" si="6">IF(B8=0,0,B8/B$5)</f>
        <v>1.8999999999989525E-2</v>
      </c>
      <c r="C165" s="233">
        <f t="shared" si="6"/>
        <v>1.8999999999991725E-2</v>
      </c>
      <c r="D165" s="233">
        <f t="shared" si="6"/>
        <v>1.8999999999993047E-2</v>
      </c>
      <c r="E165" s="233">
        <f t="shared" si="6"/>
        <v>1.8999999999993473E-2</v>
      </c>
      <c r="F165" s="233">
        <f t="shared" si="6"/>
        <v>1.8999999999991246E-2</v>
      </c>
      <c r="G165" s="233">
        <f t="shared" si="6"/>
        <v>1.9000000000017218E-2</v>
      </c>
      <c r="H165" s="233">
        <f t="shared" si="6"/>
        <v>1.8999999999985945E-2</v>
      </c>
      <c r="I165" s="233">
        <f t="shared" si="6"/>
        <v>1.9000000000017163E-2</v>
      </c>
      <c r="J165" s="233">
        <f t="shared" si="6"/>
        <v>1.9000000000015237E-2</v>
      </c>
      <c r="K165" s="233">
        <f t="shared" si="6"/>
        <v>1.9000000000008632E-2</v>
      </c>
      <c r="L165" s="233">
        <f t="shared" si="6"/>
        <v>1.9000000000012573E-2</v>
      </c>
      <c r="M165" s="233">
        <f t="shared" si="6"/>
        <v>1.9000000000016257E-2</v>
      </c>
      <c r="N165" s="233">
        <f t="shared" si="6"/>
        <v>1.9000000000014419E-2</v>
      </c>
      <c r="O165" s="233">
        <f t="shared" si="6"/>
        <v>1.9000000000005089E-2</v>
      </c>
      <c r="P165" s="233">
        <f t="shared" si="6"/>
        <v>1.9000000000005058E-2</v>
      </c>
      <c r="Q165" s="233">
        <f t="shared" si="6"/>
        <v>1.9000000000007851E-2</v>
      </c>
      <c r="R165" s="233">
        <f t="shared" si="6"/>
        <v>1.9000000000007126E-2</v>
      </c>
      <c r="S165" s="233">
        <f t="shared" si="6"/>
        <v>1.9000000000006165E-2</v>
      </c>
      <c r="T165" s="233">
        <f t="shared" si="6"/>
        <v>1.9000000000010633E-2</v>
      </c>
      <c r="U165" s="233">
        <f t="shared" si="6"/>
        <v>1.900000000001395E-2</v>
      </c>
      <c r="V165" s="233">
        <f t="shared" si="6"/>
        <v>1.9000000000010966E-2</v>
      </c>
      <c r="W165" s="233">
        <f t="shared" si="6"/>
        <v>1.9000000000014373E-2</v>
      </c>
      <c r="X165" s="233">
        <f t="shared" si="6"/>
        <v>1.9000000000010533E-2</v>
      </c>
      <c r="Y165" s="233">
        <f t="shared" si="6"/>
        <v>1.9000000000008975E-2</v>
      </c>
      <c r="DA165" s="177"/>
    </row>
    <row r="166" spans="1:105" ht="12" customHeight="1" x14ac:dyDescent="0.25">
      <c r="A166" s="173" t="s">
        <v>94</v>
      </c>
      <c r="B166" s="233">
        <f t="shared" ref="B166:Y166" si="7">IF(B9=0,0,B9/B$5)</f>
        <v>4.9999999999972647E-4</v>
      </c>
      <c r="C166" s="233">
        <f t="shared" si="7"/>
        <v>4.9999999999978425E-4</v>
      </c>
      <c r="D166" s="233">
        <f t="shared" si="7"/>
        <v>4.9999999999981927E-4</v>
      </c>
      <c r="E166" s="233">
        <f t="shared" si="7"/>
        <v>4.9999999999983033E-4</v>
      </c>
      <c r="F166" s="233">
        <f t="shared" si="7"/>
        <v>4.9999999999977168E-4</v>
      </c>
      <c r="G166" s="233">
        <f t="shared" si="7"/>
        <v>5.0000000000045538E-4</v>
      </c>
      <c r="H166" s="233">
        <f t="shared" si="7"/>
        <v>4.9999999999963225E-4</v>
      </c>
      <c r="I166" s="233">
        <f t="shared" si="7"/>
        <v>5.0000000000045386E-4</v>
      </c>
      <c r="J166" s="233">
        <f t="shared" si="7"/>
        <v>5.0000000000040323E-4</v>
      </c>
      <c r="K166" s="233">
        <f t="shared" si="7"/>
        <v>5.0000000000022921E-4</v>
      </c>
      <c r="L166" s="233">
        <f t="shared" si="7"/>
        <v>5.0000000000033319E-4</v>
      </c>
      <c r="M166" s="233">
        <f t="shared" si="7"/>
        <v>5.0000000000042979E-4</v>
      </c>
      <c r="N166" s="233">
        <f t="shared" si="7"/>
        <v>5.0000000000038165E-4</v>
      </c>
      <c r="O166" s="233">
        <f t="shared" si="7"/>
        <v>5.0000000000013586E-4</v>
      </c>
      <c r="P166" s="233">
        <f t="shared" si="7"/>
        <v>5.0000000000013532E-4</v>
      </c>
      <c r="Q166" s="233">
        <f t="shared" si="7"/>
        <v>5.0000000000020861E-4</v>
      </c>
      <c r="R166" s="233">
        <f t="shared" si="7"/>
        <v>5.0000000000018953E-4</v>
      </c>
      <c r="S166" s="233">
        <f t="shared" si="7"/>
        <v>5.0000000000016427E-4</v>
      </c>
      <c r="T166" s="233">
        <f t="shared" si="7"/>
        <v>5.0000000000028179E-4</v>
      </c>
      <c r="U166" s="233">
        <f t="shared" si="7"/>
        <v>5.0000000000036918E-4</v>
      </c>
      <c r="V166" s="233">
        <f t="shared" si="7"/>
        <v>5.0000000000029079E-4</v>
      </c>
      <c r="W166" s="233">
        <f t="shared" si="7"/>
        <v>5.0000000000038035E-4</v>
      </c>
      <c r="X166" s="233">
        <f t="shared" si="7"/>
        <v>5.0000000000027919E-4</v>
      </c>
      <c r="Y166" s="233">
        <f t="shared" si="7"/>
        <v>5.0000000000023832E-4</v>
      </c>
      <c r="DA166" s="177"/>
    </row>
    <row r="167" spans="1:105" ht="12" customHeight="1" x14ac:dyDescent="0.25">
      <c r="A167" s="56" t="s">
        <v>95</v>
      </c>
      <c r="B167" s="300">
        <f t="shared" ref="B167:Y167" si="8">IF(B10=0,0,B10/B$5)</f>
        <v>3.11721283373935E-3</v>
      </c>
      <c r="C167" s="300">
        <f t="shared" si="8"/>
        <v>3.0853095595791608E-3</v>
      </c>
      <c r="D167" s="300">
        <f t="shared" si="8"/>
        <v>3.0475899638027141E-3</v>
      </c>
      <c r="E167" s="300">
        <f t="shared" si="8"/>
        <v>3.0179319867953292E-3</v>
      </c>
      <c r="F167" s="300">
        <f t="shared" si="8"/>
        <v>2.941519057785928E-3</v>
      </c>
      <c r="G167" s="300">
        <f t="shared" si="8"/>
        <v>3.1902874605213758E-3</v>
      </c>
      <c r="H167" s="300">
        <f t="shared" si="8"/>
        <v>2.451451541723671E-3</v>
      </c>
      <c r="I167" s="300">
        <f t="shared" si="8"/>
        <v>2.6349381370706997E-3</v>
      </c>
      <c r="J167" s="300">
        <f t="shared" si="8"/>
        <v>2.6310678004166617E-3</v>
      </c>
      <c r="K167" s="300">
        <f t="shared" si="8"/>
        <v>2.6215255619979057E-3</v>
      </c>
      <c r="L167" s="300">
        <f t="shared" si="8"/>
        <v>2.6368989171639897E-3</v>
      </c>
      <c r="M167" s="300">
        <f t="shared" si="8"/>
        <v>2.6614590755676638E-3</v>
      </c>
      <c r="N167" s="300">
        <f t="shared" si="8"/>
        <v>2.6338539457037538E-3</v>
      </c>
      <c r="O167" s="300">
        <f t="shared" si="8"/>
        <v>2.6089736398944136E-3</v>
      </c>
      <c r="P167" s="300">
        <f t="shared" si="8"/>
        <v>2.5899815976701776E-3</v>
      </c>
      <c r="Q167" s="300">
        <f t="shared" si="8"/>
        <v>2.5692317544877773E-3</v>
      </c>
      <c r="R167" s="300">
        <f t="shared" si="8"/>
        <v>2.569657809222184E-3</v>
      </c>
      <c r="S167" s="300">
        <f t="shared" si="8"/>
        <v>2.5725446510964723E-3</v>
      </c>
      <c r="T167" s="300">
        <f t="shared" si="8"/>
        <v>2.6033419742158741E-3</v>
      </c>
      <c r="U167" s="300">
        <f t="shared" si="8"/>
        <v>2.5916022566054718E-3</v>
      </c>
      <c r="V167" s="300">
        <f t="shared" si="8"/>
        <v>2.6026182970182773E-3</v>
      </c>
      <c r="W167" s="300">
        <f t="shared" si="8"/>
        <v>2.5902841616707566E-3</v>
      </c>
      <c r="X167" s="300">
        <f t="shared" si="8"/>
        <v>2.6038311298036995E-3</v>
      </c>
      <c r="Y167" s="300">
        <f t="shared" si="8"/>
        <v>2.6139800637986934E-3</v>
      </c>
      <c r="DA167" s="68"/>
    </row>
    <row r="168" spans="1:105" ht="12" customHeight="1" x14ac:dyDescent="0.25">
      <c r="A168" s="174" t="s">
        <v>485</v>
      </c>
      <c r="B168" s="301">
        <f t="shared" ref="B168:Y168" si="9">IF(B16=0,0,B16/B$5)</f>
        <v>0.54652716263410217</v>
      </c>
      <c r="C168" s="301">
        <f t="shared" si="9"/>
        <v>0.54880869660180609</v>
      </c>
      <c r="D168" s="301">
        <f t="shared" si="9"/>
        <v>0.54690097931348269</v>
      </c>
      <c r="E168" s="301">
        <f t="shared" si="9"/>
        <v>0.54688796554585994</v>
      </c>
      <c r="F168" s="301">
        <f t="shared" si="9"/>
        <v>0.54856815377191137</v>
      </c>
      <c r="G168" s="301">
        <f t="shared" si="9"/>
        <v>0.53952978599434154</v>
      </c>
      <c r="H168" s="301">
        <f t="shared" si="9"/>
        <v>0.55144146636694558</v>
      </c>
      <c r="I168" s="301">
        <f t="shared" si="9"/>
        <v>0.54120578888643933</v>
      </c>
      <c r="J168" s="301">
        <f t="shared" si="9"/>
        <v>0.54075973655389042</v>
      </c>
      <c r="K168" s="301">
        <f t="shared" si="9"/>
        <v>0.53952854823611285</v>
      </c>
      <c r="L168" s="301">
        <f t="shared" si="9"/>
        <v>0.54058931714042968</v>
      </c>
      <c r="M168" s="301">
        <f t="shared" si="9"/>
        <v>0.5356972603580834</v>
      </c>
      <c r="N168" s="301">
        <f t="shared" si="9"/>
        <v>0.53508675516492765</v>
      </c>
      <c r="O168" s="301">
        <f t="shared" si="9"/>
        <v>0.53707480144513275</v>
      </c>
      <c r="P168" s="301">
        <f t="shared" si="9"/>
        <v>0.53706259969078629</v>
      </c>
      <c r="Q168" s="301">
        <f t="shared" si="9"/>
        <v>0.53848954923451631</v>
      </c>
      <c r="R168" s="301">
        <f t="shared" si="9"/>
        <v>0.53817922716713262</v>
      </c>
      <c r="S168" s="301">
        <f t="shared" si="9"/>
        <v>0.53769394841262319</v>
      </c>
      <c r="T168" s="301">
        <f t="shared" si="9"/>
        <v>0.53246294420456863</v>
      </c>
      <c r="U168" s="301">
        <f t="shared" si="9"/>
        <v>0.5345488625243201</v>
      </c>
      <c r="V168" s="301">
        <f t="shared" si="9"/>
        <v>0.53266351430664349</v>
      </c>
      <c r="W168" s="301">
        <f t="shared" si="9"/>
        <v>0.53463976035909555</v>
      </c>
      <c r="X168" s="301">
        <f t="shared" si="9"/>
        <v>0.53242997953339144</v>
      </c>
      <c r="Y168" s="301">
        <f t="shared" si="9"/>
        <v>0.5306770006432896</v>
      </c>
      <c r="DA168" s="178"/>
    </row>
    <row r="169" spans="1:105" ht="12" customHeight="1" x14ac:dyDescent="0.25">
      <c r="A169" s="41" t="s">
        <v>497</v>
      </c>
      <c r="B169" s="235">
        <f t="shared" ref="B169:Y169" si="10">IF(B27=0,0,B27/B$5)</f>
        <v>0.42860562453217077</v>
      </c>
      <c r="C169" s="235">
        <f t="shared" si="10"/>
        <v>0.4263559938386241</v>
      </c>
      <c r="D169" s="235">
        <f t="shared" si="10"/>
        <v>0.42830143072272242</v>
      </c>
      <c r="E169" s="235">
        <f t="shared" si="10"/>
        <v>0.42834410246735211</v>
      </c>
      <c r="F169" s="235">
        <f t="shared" si="10"/>
        <v>0.42674032717031268</v>
      </c>
      <c r="G169" s="235">
        <f t="shared" si="10"/>
        <v>0.4355299265451173</v>
      </c>
      <c r="H169" s="235">
        <f t="shared" si="10"/>
        <v>0.4243570820913467</v>
      </c>
      <c r="I169" s="235">
        <f t="shared" si="10"/>
        <v>0.43440927297647014</v>
      </c>
      <c r="J169" s="235">
        <f t="shared" si="10"/>
        <v>0.43485919564567554</v>
      </c>
      <c r="K169" s="235">
        <f t="shared" si="10"/>
        <v>0.43609992620187898</v>
      </c>
      <c r="L169" s="235">
        <f t="shared" si="10"/>
        <v>0.43502378394239177</v>
      </c>
      <c r="M169" s="235">
        <f t="shared" si="10"/>
        <v>0.43989128056633048</v>
      </c>
      <c r="N169" s="235">
        <f t="shared" si="10"/>
        <v>0.44052939088935189</v>
      </c>
      <c r="O169" s="235">
        <f t="shared" si="10"/>
        <v>0.43856622491496727</v>
      </c>
      <c r="P169" s="235">
        <f t="shared" si="10"/>
        <v>0.43859741871153779</v>
      </c>
      <c r="Q169" s="235">
        <f t="shared" si="10"/>
        <v>0.43719121901098701</v>
      </c>
      <c r="R169" s="235">
        <f t="shared" si="10"/>
        <v>0.43750111502363703</v>
      </c>
      <c r="S169" s="235">
        <f t="shared" si="10"/>
        <v>0.43798350693627341</v>
      </c>
      <c r="T169" s="235">
        <f t="shared" si="10"/>
        <v>0.4431837138212032</v>
      </c>
      <c r="U169" s="235">
        <f t="shared" si="10"/>
        <v>0.44110953521905832</v>
      </c>
      <c r="V169" s="235">
        <f t="shared" si="10"/>
        <v>0.44298386739632573</v>
      </c>
      <c r="W169" s="235">
        <f t="shared" si="10"/>
        <v>0.44101995547921724</v>
      </c>
      <c r="X169" s="235">
        <f t="shared" si="10"/>
        <v>0.44321618933679263</v>
      </c>
      <c r="Y169" s="235">
        <f t="shared" si="10"/>
        <v>0.44495901929290144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4"/>
    </row>
    <row r="171" spans="1:105" ht="12" customHeight="1" x14ac:dyDescent="0.25">
      <c r="A171" s="35" t="s">
        <v>46</v>
      </c>
      <c r="B171" s="232">
        <f t="shared" ref="B171:Y171" si="11">SUM(B$172:B$177,B$179:B$180,B$182:B$184)</f>
        <v>0</v>
      </c>
      <c r="C171" s="232">
        <f t="shared" si="11"/>
        <v>0</v>
      </c>
      <c r="D171" s="232">
        <f t="shared" si="11"/>
        <v>0</v>
      </c>
      <c r="E171" s="232">
        <f t="shared" si="11"/>
        <v>0</v>
      </c>
      <c r="F171" s="232">
        <f t="shared" si="11"/>
        <v>0</v>
      </c>
      <c r="G171" s="232">
        <f t="shared" si="11"/>
        <v>0</v>
      </c>
      <c r="H171" s="232">
        <f t="shared" si="11"/>
        <v>0</v>
      </c>
      <c r="I171" s="232">
        <f t="shared" si="11"/>
        <v>0</v>
      </c>
      <c r="J171" s="232">
        <f t="shared" si="11"/>
        <v>0</v>
      </c>
      <c r="K171" s="232">
        <f t="shared" si="11"/>
        <v>0</v>
      </c>
      <c r="L171" s="232">
        <f t="shared" si="11"/>
        <v>0</v>
      </c>
      <c r="M171" s="232">
        <f t="shared" si="11"/>
        <v>0</v>
      </c>
      <c r="N171" s="232">
        <f t="shared" si="11"/>
        <v>0</v>
      </c>
      <c r="O171" s="232">
        <f t="shared" si="11"/>
        <v>0</v>
      </c>
      <c r="P171" s="232">
        <f t="shared" si="11"/>
        <v>0</v>
      </c>
      <c r="Q171" s="232">
        <f t="shared" si="11"/>
        <v>0</v>
      </c>
      <c r="R171" s="232">
        <f t="shared" si="11"/>
        <v>0</v>
      </c>
      <c r="S171" s="232">
        <f t="shared" si="11"/>
        <v>0</v>
      </c>
      <c r="T171" s="232">
        <f t="shared" si="11"/>
        <v>0</v>
      </c>
      <c r="U171" s="232">
        <f t="shared" si="11"/>
        <v>0</v>
      </c>
      <c r="V171" s="232">
        <f t="shared" si="11"/>
        <v>0</v>
      </c>
      <c r="W171" s="232">
        <f t="shared" si="11"/>
        <v>0</v>
      </c>
      <c r="X171" s="232">
        <f t="shared" si="11"/>
        <v>0</v>
      </c>
      <c r="Y171" s="232">
        <f t="shared" si="11"/>
        <v>0</v>
      </c>
      <c r="DA171" s="95"/>
    </row>
    <row r="172" spans="1:105" ht="12" customHeight="1" x14ac:dyDescent="0.25">
      <c r="A172" s="55" t="s">
        <v>91</v>
      </c>
      <c r="B172" s="299">
        <f t="shared" ref="B172:Y172" si="12">IF(B$35=0,0,B$35/B$34)</f>
        <v>0</v>
      </c>
      <c r="C172" s="299">
        <f t="shared" si="12"/>
        <v>0</v>
      </c>
      <c r="D172" s="299">
        <f t="shared" si="12"/>
        <v>0</v>
      </c>
      <c r="E172" s="299">
        <f t="shared" si="12"/>
        <v>0</v>
      </c>
      <c r="F172" s="299">
        <f t="shared" si="12"/>
        <v>0</v>
      </c>
      <c r="G172" s="299">
        <f t="shared" si="12"/>
        <v>0</v>
      </c>
      <c r="H172" s="299">
        <f t="shared" si="12"/>
        <v>0</v>
      </c>
      <c r="I172" s="299">
        <f t="shared" si="12"/>
        <v>0</v>
      </c>
      <c r="J172" s="299">
        <f t="shared" si="12"/>
        <v>0</v>
      </c>
      <c r="K172" s="299">
        <f t="shared" si="12"/>
        <v>0</v>
      </c>
      <c r="L172" s="299">
        <f t="shared" si="12"/>
        <v>0</v>
      </c>
      <c r="M172" s="299">
        <f t="shared" si="12"/>
        <v>0</v>
      </c>
      <c r="N172" s="299">
        <f t="shared" si="12"/>
        <v>0</v>
      </c>
      <c r="O172" s="299">
        <f t="shared" si="12"/>
        <v>0</v>
      </c>
      <c r="P172" s="299">
        <f t="shared" si="12"/>
        <v>0</v>
      </c>
      <c r="Q172" s="299">
        <f t="shared" si="12"/>
        <v>0</v>
      </c>
      <c r="R172" s="299">
        <f t="shared" si="12"/>
        <v>0</v>
      </c>
      <c r="S172" s="299">
        <f t="shared" si="12"/>
        <v>0</v>
      </c>
      <c r="T172" s="299">
        <f t="shared" si="12"/>
        <v>0</v>
      </c>
      <c r="U172" s="299">
        <f t="shared" si="12"/>
        <v>0</v>
      </c>
      <c r="V172" s="299">
        <f t="shared" si="12"/>
        <v>0</v>
      </c>
      <c r="W172" s="299">
        <f t="shared" si="12"/>
        <v>0</v>
      </c>
      <c r="X172" s="299">
        <f t="shared" si="12"/>
        <v>0</v>
      </c>
      <c r="Y172" s="299">
        <f t="shared" si="12"/>
        <v>0</v>
      </c>
      <c r="DA172" s="67"/>
    </row>
    <row r="173" spans="1:105" ht="12" customHeight="1" x14ac:dyDescent="0.25">
      <c r="A173" s="173" t="s">
        <v>92</v>
      </c>
      <c r="B173" s="233">
        <f t="shared" ref="B173:Y173" si="13">IF(B$36=0,0,B$36/B$34)</f>
        <v>0</v>
      </c>
      <c r="C173" s="233">
        <f t="shared" si="13"/>
        <v>0</v>
      </c>
      <c r="D173" s="233">
        <f t="shared" si="13"/>
        <v>0</v>
      </c>
      <c r="E173" s="233">
        <f t="shared" si="13"/>
        <v>0</v>
      </c>
      <c r="F173" s="233">
        <f t="shared" si="13"/>
        <v>0</v>
      </c>
      <c r="G173" s="233">
        <f t="shared" si="13"/>
        <v>0</v>
      </c>
      <c r="H173" s="233">
        <f t="shared" si="13"/>
        <v>0</v>
      </c>
      <c r="I173" s="233">
        <f t="shared" si="13"/>
        <v>0</v>
      </c>
      <c r="J173" s="233">
        <f t="shared" si="13"/>
        <v>0</v>
      </c>
      <c r="K173" s="233">
        <f t="shared" si="13"/>
        <v>0</v>
      </c>
      <c r="L173" s="233">
        <f t="shared" si="13"/>
        <v>0</v>
      </c>
      <c r="M173" s="233">
        <f t="shared" si="13"/>
        <v>0</v>
      </c>
      <c r="N173" s="233">
        <f t="shared" si="13"/>
        <v>0</v>
      </c>
      <c r="O173" s="233">
        <f t="shared" si="13"/>
        <v>0</v>
      </c>
      <c r="P173" s="233">
        <f t="shared" si="13"/>
        <v>0</v>
      </c>
      <c r="Q173" s="233">
        <f t="shared" si="13"/>
        <v>0</v>
      </c>
      <c r="R173" s="233">
        <f t="shared" si="13"/>
        <v>0</v>
      </c>
      <c r="S173" s="233">
        <f t="shared" si="13"/>
        <v>0</v>
      </c>
      <c r="T173" s="233">
        <f t="shared" si="13"/>
        <v>0</v>
      </c>
      <c r="U173" s="233">
        <f t="shared" si="13"/>
        <v>0</v>
      </c>
      <c r="V173" s="233">
        <f t="shared" si="13"/>
        <v>0</v>
      </c>
      <c r="W173" s="233">
        <f t="shared" si="13"/>
        <v>0</v>
      </c>
      <c r="X173" s="233">
        <f t="shared" si="13"/>
        <v>0</v>
      </c>
      <c r="Y173" s="233">
        <f t="shared" si="13"/>
        <v>0</v>
      </c>
      <c r="DA173" s="177"/>
    </row>
    <row r="174" spans="1:105" ht="12" customHeight="1" x14ac:dyDescent="0.25">
      <c r="A174" s="173" t="s">
        <v>93</v>
      </c>
      <c r="B174" s="233">
        <f t="shared" ref="B174:Y174" si="14">IF(B$37=0,0,B$37/B$34)</f>
        <v>0</v>
      </c>
      <c r="C174" s="233">
        <f t="shared" si="14"/>
        <v>0</v>
      </c>
      <c r="D174" s="233">
        <f t="shared" si="14"/>
        <v>0</v>
      </c>
      <c r="E174" s="233">
        <f t="shared" si="14"/>
        <v>0</v>
      </c>
      <c r="F174" s="233">
        <f t="shared" si="14"/>
        <v>0</v>
      </c>
      <c r="G174" s="233">
        <f t="shared" si="14"/>
        <v>0</v>
      </c>
      <c r="H174" s="233">
        <f t="shared" si="14"/>
        <v>0</v>
      </c>
      <c r="I174" s="233">
        <f t="shared" si="14"/>
        <v>0</v>
      </c>
      <c r="J174" s="233">
        <f t="shared" si="14"/>
        <v>0</v>
      </c>
      <c r="K174" s="233">
        <f t="shared" si="14"/>
        <v>0</v>
      </c>
      <c r="L174" s="233">
        <f t="shared" si="14"/>
        <v>0</v>
      </c>
      <c r="M174" s="233">
        <f t="shared" si="14"/>
        <v>0</v>
      </c>
      <c r="N174" s="233">
        <f t="shared" si="14"/>
        <v>0</v>
      </c>
      <c r="O174" s="233">
        <f t="shared" si="14"/>
        <v>0</v>
      </c>
      <c r="P174" s="233">
        <f t="shared" si="14"/>
        <v>0</v>
      </c>
      <c r="Q174" s="233">
        <f t="shared" si="14"/>
        <v>0</v>
      </c>
      <c r="R174" s="233">
        <f t="shared" si="14"/>
        <v>0</v>
      </c>
      <c r="S174" s="233">
        <f t="shared" si="14"/>
        <v>0</v>
      </c>
      <c r="T174" s="233">
        <f t="shared" si="14"/>
        <v>0</v>
      </c>
      <c r="U174" s="233">
        <f t="shared" si="14"/>
        <v>0</v>
      </c>
      <c r="V174" s="233">
        <f t="shared" si="14"/>
        <v>0</v>
      </c>
      <c r="W174" s="233">
        <f t="shared" si="14"/>
        <v>0</v>
      </c>
      <c r="X174" s="233">
        <f t="shared" si="14"/>
        <v>0</v>
      </c>
      <c r="Y174" s="233">
        <f t="shared" si="14"/>
        <v>0</v>
      </c>
      <c r="DA174" s="177"/>
    </row>
    <row r="175" spans="1:105" ht="12" customHeight="1" x14ac:dyDescent="0.25">
      <c r="A175" s="173" t="s">
        <v>94</v>
      </c>
      <c r="B175" s="233">
        <f t="shared" ref="B175:Y175" si="15">IF(B$38=0,0,B$38/B$34)</f>
        <v>0</v>
      </c>
      <c r="C175" s="233">
        <f t="shared" si="15"/>
        <v>0</v>
      </c>
      <c r="D175" s="233">
        <f t="shared" si="15"/>
        <v>0</v>
      </c>
      <c r="E175" s="233">
        <f t="shared" si="15"/>
        <v>0</v>
      </c>
      <c r="F175" s="233">
        <f t="shared" si="15"/>
        <v>0</v>
      </c>
      <c r="G175" s="233">
        <f t="shared" si="15"/>
        <v>0</v>
      </c>
      <c r="H175" s="233">
        <f t="shared" si="15"/>
        <v>0</v>
      </c>
      <c r="I175" s="233">
        <f t="shared" si="15"/>
        <v>0</v>
      </c>
      <c r="J175" s="233">
        <f t="shared" si="15"/>
        <v>0</v>
      </c>
      <c r="K175" s="233">
        <f t="shared" si="15"/>
        <v>0</v>
      </c>
      <c r="L175" s="233">
        <f t="shared" si="15"/>
        <v>0</v>
      </c>
      <c r="M175" s="233">
        <f t="shared" si="15"/>
        <v>0</v>
      </c>
      <c r="N175" s="233">
        <f t="shared" si="15"/>
        <v>0</v>
      </c>
      <c r="O175" s="233">
        <f t="shared" si="15"/>
        <v>0</v>
      </c>
      <c r="P175" s="233">
        <f t="shared" si="15"/>
        <v>0</v>
      </c>
      <c r="Q175" s="233">
        <f t="shared" si="15"/>
        <v>0</v>
      </c>
      <c r="R175" s="233">
        <f t="shared" si="15"/>
        <v>0</v>
      </c>
      <c r="S175" s="233">
        <f t="shared" si="15"/>
        <v>0</v>
      </c>
      <c r="T175" s="233">
        <f t="shared" si="15"/>
        <v>0</v>
      </c>
      <c r="U175" s="233">
        <f t="shared" si="15"/>
        <v>0</v>
      </c>
      <c r="V175" s="233">
        <f t="shared" si="15"/>
        <v>0</v>
      </c>
      <c r="W175" s="233">
        <f t="shared" si="15"/>
        <v>0</v>
      </c>
      <c r="X175" s="233">
        <f t="shared" si="15"/>
        <v>0</v>
      </c>
      <c r="Y175" s="233">
        <f t="shared" si="15"/>
        <v>0</v>
      </c>
      <c r="DA175" s="177"/>
    </row>
    <row r="176" spans="1:105" ht="12" customHeight="1" x14ac:dyDescent="0.25">
      <c r="A176" s="56" t="s">
        <v>95</v>
      </c>
      <c r="B176" s="300">
        <f t="shared" ref="B176:Y176" si="16">IF(B$39=0,0,B$39/B$34)</f>
        <v>0</v>
      </c>
      <c r="C176" s="300">
        <f t="shared" si="16"/>
        <v>0</v>
      </c>
      <c r="D176" s="300">
        <f t="shared" si="16"/>
        <v>0</v>
      </c>
      <c r="E176" s="300">
        <f t="shared" si="16"/>
        <v>0</v>
      </c>
      <c r="F176" s="300">
        <f t="shared" si="16"/>
        <v>0</v>
      </c>
      <c r="G176" s="300">
        <f t="shared" si="16"/>
        <v>0</v>
      </c>
      <c r="H176" s="300">
        <f t="shared" si="16"/>
        <v>0</v>
      </c>
      <c r="I176" s="300">
        <f t="shared" si="16"/>
        <v>0</v>
      </c>
      <c r="J176" s="300">
        <f t="shared" si="16"/>
        <v>0</v>
      </c>
      <c r="K176" s="300">
        <f t="shared" si="16"/>
        <v>0</v>
      </c>
      <c r="L176" s="300">
        <f t="shared" si="16"/>
        <v>0</v>
      </c>
      <c r="M176" s="300">
        <f t="shared" si="16"/>
        <v>0</v>
      </c>
      <c r="N176" s="300">
        <f t="shared" si="16"/>
        <v>0</v>
      </c>
      <c r="O176" s="300">
        <f t="shared" si="16"/>
        <v>0</v>
      </c>
      <c r="P176" s="300">
        <f t="shared" si="16"/>
        <v>0</v>
      </c>
      <c r="Q176" s="300">
        <f t="shared" si="16"/>
        <v>0</v>
      </c>
      <c r="R176" s="300">
        <f t="shared" si="16"/>
        <v>0</v>
      </c>
      <c r="S176" s="300">
        <f t="shared" si="16"/>
        <v>0</v>
      </c>
      <c r="T176" s="300">
        <f t="shared" si="16"/>
        <v>0</v>
      </c>
      <c r="U176" s="300">
        <f t="shared" si="16"/>
        <v>0</v>
      </c>
      <c r="V176" s="300">
        <f t="shared" si="16"/>
        <v>0</v>
      </c>
      <c r="W176" s="300">
        <f t="shared" si="16"/>
        <v>0</v>
      </c>
      <c r="X176" s="300">
        <f t="shared" si="16"/>
        <v>0</v>
      </c>
      <c r="Y176" s="300">
        <f t="shared" si="16"/>
        <v>0</v>
      </c>
      <c r="DA176" s="68"/>
    </row>
    <row r="177" spans="1:105" ht="12" customHeight="1" x14ac:dyDescent="0.25">
      <c r="A177" s="174" t="s">
        <v>515</v>
      </c>
      <c r="B177" s="301">
        <f t="shared" ref="B177:Y177" si="17">IF(B$45=0,0,B$45/B$34)</f>
        <v>0</v>
      </c>
      <c r="C177" s="301">
        <f t="shared" si="17"/>
        <v>0</v>
      </c>
      <c r="D177" s="301">
        <f t="shared" si="17"/>
        <v>0</v>
      </c>
      <c r="E177" s="301">
        <f t="shared" si="17"/>
        <v>0</v>
      </c>
      <c r="F177" s="301">
        <f t="shared" si="17"/>
        <v>0</v>
      </c>
      <c r="G177" s="301">
        <f t="shared" si="17"/>
        <v>0</v>
      </c>
      <c r="H177" s="301">
        <f t="shared" si="17"/>
        <v>0</v>
      </c>
      <c r="I177" s="301">
        <f t="shared" si="17"/>
        <v>0</v>
      </c>
      <c r="J177" s="301">
        <f t="shared" si="17"/>
        <v>0</v>
      </c>
      <c r="K177" s="301">
        <f t="shared" si="17"/>
        <v>0</v>
      </c>
      <c r="L177" s="301">
        <f t="shared" si="17"/>
        <v>0</v>
      </c>
      <c r="M177" s="301">
        <f t="shared" si="17"/>
        <v>0</v>
      </c>
      <c r="N177" s="301">
        <f t="shared" si="17"/>
        <v>0</v>
      </c>
      <c r="O177" s="301">
        <f t="shared" si="17"/>
        <v>0</v>
      </c>
      <c r="P177" s="301">
        <f t="shared" si="17"/>
        <v>0</v>
      </c>
      <c r="Q177" s="301">
        <f t="shared" si="17"/>
        <v>0</v>
      </c>
      <c r="R177" s="301">
        <f t="shared" si="17"/>
        <v>0</v>
      </c>
      <c r="S177" s="301">
        <f t="shared" si="17"/>
        <v>0</v>
      </c>
      <c r="T177" s="301">
        <f t="shared" si="17"/>
        <v>0</v>
      </c>
      <c r="U177" s="301">
        <f t="shared" si="17"/>
        <v>0</v>
      </c>
      <c r="V177" s="301">
        <f t="shared" si="17"/>
        <v>0</v>
      </c>
      <c r="W177" s="301">
        <f t="shared" si="17"/>
        <v>0</v>
      </c>
      <c r="X177" s="301">
        <f t="shared" si="17"/>
        <v>0</v>
      </c>
      <c r="Y177" s="301">
        <f t="shared" si="17"/>
        <v>0</v>
      </c>
      <c r="DA177" s="178"/>
    </row>
    <row r="178" spans="1:105" ht="12" customHeight="1" x14ac:dyDescent="0.25">
      <c r="A178" s="174" t="s">
        <v>517</v>
      </c>
      <c r="B178" s="301">
        <f t="shared" ref="B178:Y178" si="18">IF(B$46=0,0,B$46/B$34)</f>
        <v>0</v>
      </c>
      <c r="C178" s="301">
        <f t="shared" si="18"/>
        <v>0</v>
      </c>
      <c r="D178" s="301">
        <f t="shared" si="18"/>
        <v>0</v>
      </c>
      <c r="E178" s="301">
        <f t="shared" si="18"/>
        <v>0</v>
      </c>
      <c r="F178" s="301">
        <f t="shared" si="18"/>
        <v>0</v>
      </c>
      <c r="G178" s="301">
        <f t="shared" si="18"/>
        <v>0</v>
      </c>
      <c r="H178" s="301">
        <f t="shared" si="18"/>
        <v>0</v>
      </c>
      <c r="I178" s="301">
        <f t="shared" si="18"/>
        <v>0</v>
      </c>
      <c r="J178" s="301">
        <f t="shared" si="18"/>
        <v>0</v>
      </c>
      <c r="K178" s="301">
        <f t="shared" si="18"/>
        <v>0</v>
      </c>
      <c r="L178" s="301">
        <f t="shared" si="18"/>
        <v>0</v>
      </c>
      <c r="M178" s="301">
        <f t="shared" si="18"/>
        <v>0</v>
      </c>
      <c r="N178" s="301">
        <f t="shared" si="18"/>
        <v>0</v>
      </c>
      <c r="O178" s="301">
        <f t="shared" si="18"/>
        <v>0</v>
      </c>
      <c r="P178" s="301">
        <f t="shared" si="18"/>
        <v>0</v>
      </c>
      <c r="Q178" s="301">
        <f t="shared" si="18"/>
        <v>0</v>
      </c>
      <c r="R178" s="301">
        <f t="shared" si="18"/>
        <v>0</v>
      </c>
      <c r="S178" s="301">
        <f t="shared" si="18"/>
        <v>0</v>
      </c>
      <c r="T178" s="301">
        <f t="shared" si="18"/>
        <v>0</v>
      </c>
      <c r="U178" s="301">
        <f t="shared" si="18"/>
        <v>0</v>
      </c>
      <c r="V178" s="301">
        <f t="shared" si="18"/>
        <v>0</v>
      </c>
      <c r="W178" s="301">
        <f t="shared" si="18"/>
        <v>0</v>
      </c>
      <c r="X178" s="301">
        <f t="shared" si="18"/>
        <v>0</v>
      </c>
      <c r="Y178" s="301">
        <f t="shared" si="18"/>
        <v>0</v>
      </c>
      <c r="DA178" s="178"/>
    </row>
    <row r="179" spans="1:105" ht="12" customHeight="1" x14ac:dyDescent="0.25">
      <c r="A179" s="62" t="s">
        <v>519</v>
      </c>
      <c r="B179" s="302">
        <f t="shared" ref="B179:Y179" si="19">IF(B$47=0,0,B$47/B$34)</f>
        <v>0</v>
      </c>
      <c r="C179" s="302">
        <f t="shared" si="19"/>
        <v>0</v>
      </c>
      <c r="D179" s="302">
        <f t="shared" si="19"/>
        <v>0</v>
      </c>
      <c r="E179" s="302">
        <f t="shared" si="19"/>
        <v>0</v>
      </c>
      <c r="F179" s="302">
        <f t="shared" si="19"/>
        <v>0</v>
      </c>
      <c r="G179" s="302">
        <f t="shared" si="19"/>
        <v>0</v>
      </c>
      <c r="H179" s="302">
        <f t="shared" si="19"/>
        <v>0</v>
      </c>
      <c r="I179" s="302">
        <f t="shared" si="19"/>
        <v>0</v>
      </c>
      <c r="J179" s="302">
        <f t="shared" si="19"/>
        <v>0</v>
      </c>
      <c r="K179" s="302">
        <f t="shared" si="19"/>
        <v>0</v>
      </c>
      <c r="L179" s="302">
        <f t="shared" si="19"/>
        <v>0</v>
      </c>
      <c r="M179" s="302">
        <f t="shared" si="19"/>
        <v>0</v>
      </c>
      <c r="N179" s="302">
        <f t="shared" si="19"/>
        <v>0</v>
      </c>
      <c r="O179" s="302">
        <f t="shared" si="19"/>
        <v>0</v>
      </c>
      <c r="P179" s="302">
        <f t="shared" si="19"/>
        <v>0</v>
      </c>
      <c r="Q179" s="302">
        <f t="shared" si="19"/>
        <v>0</v>
      </c>
      <c r="R179" s="302">
        <f t="shared" si="19"/>
        <v>0</v>
      </c>
      <c r="S179" s="302">
        <f t="shared" si="19"/>
        <v>0</v>
      </c>
      <c r="T179" s="302">
        <f t="shared" si="19"/>
        <v>0</v>
      </c>
      <c r="U179" s="302">
        <f t="shared" si="19"/>
        <v>0</v>
      </c>
      <c r="V179" s="302">
        <f t="shared" si="19"/>
        <v>0</v>
      </c>
      <c r="W179" s="302">
        <f t="shared" si="19"/>
        <v>0</v>
      </c>
      <c r="X179" s="302">
        <f t="shared" si="19"/>
        <v>0</v>
      </c>
      <c r="Y179" s="302">
        <f t="shared" si="19"/>
        <v>0</v>
      </c>
      <c r="DA179" s="72"/>
    </row>
    <row r="180" spans="1:105" ht="12" customHeight="1" x14ac:dyDescent="0.25">
      <c r="A180" s="62" t="s">
        <v>525</v>
      </c>
      <c r="B180" s="302">
        <f t="shared" ref="B180:Y180" si="20">IF(B$52=0,0,B$52/B$34)</f>
        <v>0</v>
      </c>
      <c r="C180" s="302">
        <f t="shared" si="20"/>
        <v>0</v>
      </c>
      <c r="D180" s="302">
        <f t="shared" si="20"/>
        <v>0</v>
      </c>
      <c r="E180" s="302">
        <f t="shared" si="20"/>
        <v>0</v>
      </c>
      <c r="F180" s="302">
        <f t="shared" si="20"/>
        <v>0</v>
      </c>
      <c r="G180" s="302">
        <f t="shared" si="20"/>
        <v>0</v>
      </c>
      <c r="H180" s="302">
        <f t="shared" si="20"/>
        <v>0</v>
      </c>
      <c r="I180" s="302">
        <f t="shared" si="20"/>
        <v>0</v>
      </c>
      <c r="J180" s="302">
        <f t="shared" si="20"/>
        <v>0</v>
      </c>
      <c r="K180" s="302">
        <f t="shared" si="20"/>
        <v>0</v>
      </c>
      <c r="L180" s="302">
        <f t="shared" si="20"/>
        <v>0</v>
      </c>
      <c r="M180" s="302">
        <f t="shared" si="20"/>
        <v>0</v>
      </c>
      <c r="N180" s="302">
        <f t="shared" si="20"/>
        <v>0</v>
      </c>
      <c r="O180" s="302">
        <f t="shared" si="20"/>
        <v>0</v>
      </c>
      <c r="P180" s="302">
        <f t="shared" si="20"/>
        <v>0</v>
      </c>
      <c r="Q180" s="302">
        <f t="shared" si="20"/>
        <v>0</v>
      </c>
      <c r="R180" s="302">
        <f t="shared" si="20"/>
        <v>0</v>
      </c>
      <c r="S180" s="302">
        <f t="shared" si="20"/>
        <v>0</v>
      </c>
      <c r="T180" s="302">
        <f t="shared" si="20"/>
        <v>0</v>
      </c>
      <c r="U180" s="302">
        <f t="shared" si="20"/>
        <v>0</v>
      </c>
      <c r="V180" s="302">
        <f t="shared" si="20"/>
        <v>0</v>
      </c>
      <c r="W180" s="302">
        <f t="shared" si="20"/>
        <v>0</v>
      </c>
      <c r="X180" s="302">
        <f t="shared" si="20"/>
        <v>0</v>
      </c>
      <c r="Y180" s="302">
        <f t="shared" si="20"/>
        <v>0</v>
      </c>
      <c r="DA180" s="72"/>
    </row>
    <row r="181" spans="1:105" ht="12" customHeight="1" x14ac:dyDescent="0.25">
      <c r="A181" s="174" t="s">
        <v>527</v>
      </c>
      <c r="B181" s="301">
        <f t="shared" ref="B181:Y181" si="21">IF(B$53=0,0,B$53/B$34)</f>
        <v>0</v>
      </c>
      <c r="C181" s="301">
        <f t="shared" si="21"/>
        <v>0</v>
      </c>
      <c r="D181" s="301">
        <f t="shared" si="21"/>
        <v>0</v>
      </c>
      <c r="E181" s="301">
        <f t="shared" si="21"/>
        <v>0</v>
      </c>
      <c r="F181" s="301">
        <f t="shared" si="21"/>
        <v>0</v>
      </c>
      <c r="G181" s="301">
        <f t="shared" si="21"/>
        <v>0</v>
      </c>
      <c r="H181" s="301">
        <f t="shared" si="21"/>
        <v>0</v>
      </c>
      <c r="I181" s="301">
        <f t="shared" si="21"/>
        <v>0</v>
      </c>
      <c r="J181" s="301">
        <f t="shared" si="21"/>
        <v>0</v>
      </c>
      <c r="K181" s="301">
        <f t="shared" si="21"/>
        <v>0</v>
      </c>
      <c r="L181" s="301">
        <f t="shared" si="21"/>
        <v>0</v>
      </c>
      <c r="M181" s="301">
        <f t="shared" si="21"/>
        <v>0</v>
      </c>
      <c r="N181" s="301">
        <f t="shared" si="21"/>
        <v>0</v>
      </c>
      <c r="O181" s="301">
        <f t="shared" si="21"/>
        <v>0</v>
      </c>
      <c r="P181" s="301">
        <f t="shared" si="21"/>
        <v>0</v>
      </c>
      <c r="Q181" s="301">
        <f t="shared" si="21"/>
        <v>0</v>
      </c>
      <c r="R181" s="301">
        <f t="shared" si="21"/>
        <v>0</v>
      </c>
      <c r="S181" s="301">
        <f t="shared" si="21"/>
        <v>0</v>
      </c>
      <c r="T181" s="301">
        <f t="shared" si="21"/>
        <v>0</v>
      </c>
      <c r="U181" s="301">
        <f t="shared" si="21"/>
        <v>0</v>
      </c>
      <c r="V181" s="301">
        <f t="shared" si="21"/>
        <v>0</v>
      </c>
      <c r="W181" s="301">
        <f t="shared" si="21"/>
        <v>0</v>
      </c>
      <c r="X181" s="301">
        <f t="shared" si="21"/>
        <v>0</v>
      </c>
      <c r="Y181" s="301">
        <f t="shared" si="21"/>
        <v>0</v>
      </c>
      <c r="DA181" s="178"/>
    </row>
    <row r="182" spans="1:105" ht="12" customHeight="1" x14ac:dyDescent="0.25">
      <c r="A182" s="62" t="s">
        <v>528</v>
      </c>
      <c r="B182" s="302">
        <f t="shared" ref="B182:Y182" si="22">IF(B$54=0,0,B$54/B$34)</f>
        <v>0</v>
      </c>
      <c r="C182" s="302">
        <f t="shared" si="22"/>
        <v>0</v>
      </c>
      <c r="D182" s="302">
        <f t="shared" si="22"/>
        <v>0</v>
      </c>
      <c r="E182" s="302">
        <f t="shared" si="22"/>
        <v>0</v>
      </c>
      <c r="F182" s="302">
        <f t="shared" si="22"/>
        <v>0</v>
      </c>
      <c r="G182" s="302">
        <f t="shared" si="22"/>
        <v>0</v>
      </c>
      <c r="H182" s="302">
        <f t="shared" si="22"/>
        <v>0</v>
      </c>
      <c r="I182" s="302">
        <f t="shared" si="22"/>
        <v>0</v>
      </c>
      <c r="J182" s="302">
        <f t="shared" si="22"/>
        <v>0</v>
      </c>
      <c r="K182" s="302">
        <f t="shared" si="22"/>
        <v>0</v>
      </c>
      <c r="L182" s="302">
        <f t="shared" si="22"/>
        <v>0</v>
      </c>
      <c r="M182" s="302">
        <f t="shared" si="22"/>
        <v>0</v>
      </c>
      <c r="N182" s="302">
        <f t="shared" si="22"/>
        <v>0</v>
      </c>
      <c r="O182" s="302">
        <f t="shared" si="22"/>
        <v>0</v>
      </c>
      <c r="P182" s="302">
        <f t="shared" si="22"/>
        <v>0</v>
      </c>
      <c r="Q182" s="302">
        <f t="shared" si="22"/>
        <v>0</v>
      </c>
      <c r="R182" s="302">
        <f t="shared" si="22"/>
        <v>0</v>
      </c>
      <c r="S182" s="302">
        <f t="shared" si="22"/>
        <v>0</v>
      </c>
      <c r="T182" s="302">
        <f t="shared" si="22"/>
        <v>0</v>
      </c>
      <c r="U182" s="302">
        <f t="shared" si="22"/>
        <v>0</v>
      </c>
      <c r="V182" s="302">
        <f t="shared" si="22"/>
        <v>0</v>
      </c>
      <c r="W182" s="302">
        <f t="shared" si="22"/>
        <v>0</v>
      </c>
      <c r="X182" s="302">
        <f t="shared" si="22"/>
        <v>0</v>
      </c>
      <c r="Y182" s="302">
        <f t="shared" si="22"/>
        <v>0</v>
      </c>
      <c r="DA182" s="72"/>
    </row>
    <row r="183" spans="1:105" ht="12" customHeight="1" x14ac:dyDescent="0.25">
      <c r="A183" s="62" t="s">
        <v>533</v>
      </c>
      <c r="B183" s="302">
        <f t="shared" ref="B183:Y183" si="23">IF(B$58=0,0,B$58/B$34)</f>
        <v>0</v>
      </c>
      <c r="C183" s="302">
        <f t="shared" si="23"/>
        <v>0</v>
      </c>
      <c r="D183" s="302">
        <f t="shared" si="23"/>
        <v>0</v>
      </c>
      <c r="E183" s="302">
        <f t="shared" si="23"/>
        <v>0</v>
      </c>
      <c r="F183" s="302">
        <f t="shared" si="23"/>
        <v>0</v>
      </c>
      <c r="G183" s="302">
        <f t="shared" si="23"/>
        <v>0</v>
      </c>
      <c r="H183" s="302">
        <f t="shared" si="23"/>
        <v>0</v>
      </c>
      <c r="I183" s="302">
        <f t="shared" si="23"/>
        <v>0</v>
      </c>
      <c r="J183" s="302">
        <f t="shared" si="23"/>
        <v>0</v>
      </c>
      <c r="K183" s="302">
        <f t="shared" si="23"/>
        <v>0</v>
      </c>
      <c r="L183" s="302">
        <f t="shared" si="23"/>
        <v>0</v>
      </c>
      <c r="M183" s="302">
        <f t="shared" si="23"/>
        <v>0</v>
      </c>
      <c r="N183" s="302">
        <f t="shared" si="23"/>
        <v>0</v>
      </c>
      <c r="O183" s="302">
        <f t="shared" si="23"/>
        <v>0</v>
      </c>
      <c r="P183" s="302">
        <f t="shared" si="23"/>
        <v>0</v>
      </c>
      <c r="Q183" s="302">
        <f t="shared" si="23"/>
        <v>0</v>
      </c>
      <c r="R183" s="302">
        <f t="shared" si="23"/>
        <v>0</v>
      </c>
      <c r="S183" s="302">
        <f t="shared" si="23"/>
        <v>0</v>
      </c>
      <c r="T183" s="302">
        <f t="shared" si="23"/>
        <v>0</v>
      </c>
      <c r="U183" s="302">
        <f t="shared" si="23"/>
        <v>0</v>
      </c>
      <c r="V183" s="302">
        <f t="shared" si="23"/>
        <v>0</v>
      </c>
      <c r="W183" s="302">
        <f t="shared" si="23"/>
        <v>0</v>
      </c>
      <c r="X183" s="302">
        <f t="shared" si="23"/>
        <v>0</v>
      </c>
      <c r="Y183" s="302">
        <f t="shared" si="23"/>
        <v>0</v>
      </c>
      <c r="DA183" s="72"/>
    </row>
    <row r="184" spans="1:105" ht="12" customHeight="1" x14ac:dyDescent="0.25">
      <c r="A184" s="63" t="s">
        <v>545</v>
      </c>
      <c r="B184" s="303">
        <f t="shared" ref="B184:Y184" si="24">IF(B$69=0,0,B$69/B$34)</f>
        <v>0</v>
      </c>
      <c r="C184" s="303">
        <f t="shared" si="24"/>
        <v>0</v>
      </c>
      <c r="D184" s="303">
        <f t="shared" si="24"/>
        <v>0</v>
      </c>
      <c r="E184" s="303">
        <f t="shared" si="24"/>
        <v>0</v>
      </c>
      <c r="F184" s="303">
        <f t="shared" si="24"/>
        <v>0</v>
      </c>
      <c r="G184" s="303">
        <f t="shared" si="24"/>
        <v>0</v>
      </c>
      <c r="H184" s="303">
        <f t="shared" si="24"/>
        <v>0</v>
      </c>
      <c r="I184" s="303">
        <f t="shared" si="24"/>
        <v>0</v>
      </c>
      <c r="J184" s="303">
        <f t="shared" si="24"/>
        <v>0</v>
      </c>
      <c r="K184" s="303">
        <f t="shared" si="24"/>
        <v>0</v>
      </c>
      <c r="L184" s="303">
        <f t="shared" si="24"/>
        <v>0</v>
      </c>
      <c r="M184" s="303">
        <f t="shared" si="24"/>
        <v>0</v>
      </c>
      <c r="N184" s="303">
        <f t="shared" si="24"/>
        <v>0</v>
      </c>
      <c r="O184" s="303">
        <f t="shared" si="24"/>
        <v>0</v>
      </c>
      <c r="P184" s="303">
        <f t="shared" si="24"/>
        <v>0</v>
      </c>
      <c r="Q184" s="303">
        <f t="shared" si="24"/>
        <v>0</v>
      </c>
      <c r="R184" s="303">
        <f t="shared" si="24"/>
        <v>0</v>
      </c>
      <c r="S184" s="303">
        <f t="shared" si="24"/>
        <v>0</v>
      </c>
      <c r="T184" s="303">
        <f t="shared" si="24"/>
        <v>0</v>
      </c>
      <c r="U184" s="303">
        <f t="shared" si="24"/>
        <v>0</v>
      </c>
      <c r="V184" s="303">
        <f t="shared" si="24"/>
        <v>0</v>
      </c>
      <c r="W184" s="303">
        <f t="shared" si="24"/>
        <v>0</v>
      </c>
      <c r="X184" s="303">
        <f t="shared" si="24"/>
        <v>0</v>
      </c>
      <c r="Y184" s="303">
        <f t="shared" si="24"/>
        <v>0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DA185" s="125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4"/>
    </row>
    <row r="187" spans="1:105" ht="12" customHeight="1" x14ac:dyDescent="0.25">
      <c r="A187" s="35" t="s">
        <v>80</v>
      </c>
      <c r="B187" s="232">
        <f t="shared" ref="B187:Y187" si="25">SUM(B$188:B$193,B$197:B$198,B$200:B$202)</f>
        <v>0</v>
      </c>
      <c r="C187" s="232">
        <f t="shared" si="25"/>
        <v>0</v>
      </c>
      <c r="D187" s="232">
        <f t="shared" si="25"/>
        <v>0</v>
      </c>
      <c r="E187" s="232">
        <f t="shared" si="25"/>
        <v>0</v>
      </c>
      <c r="F187" s="232">
        <f t="shared" si="25"/>
        <v>0</v>
      </c>
      <c r="G187" s="232">
        <f t="shared" si="25"/>
        <v>0</v>
      </c>
      <c r="H187" s="232">
        <f t="shared" si="25"/>
        <v>0</v>
      </c>
      <c r="I187" s="232">
        <f t="shared" si="25"/>
        <v>0</v>
      </c>
      <c r="J187" s="232">
        <f t="shared" si="25"/>
        <v>0</v>
      </c>
      <c r="K187" s="232">
        <f t="shared" si="25"/>
        <v>0</v>
      </c>
      <c r="L187" s="232">
        <f t="shared" si="25"/>
        <v>0</v>
      </c>
      <c r="M187" s="232">
        <f t="shared" si="25"/>
        <v>0</v>
      </c>
      <c r="N187" s="232">
        <f t="shared" si="25"/>
        <v>0</v>
      </c>
      <c r="O187" s="232">
        <f t="shared" si="25"/>
        <v>0</v>
      </c>
      <c r="P187" s="232">
        <f t="shared" si="25"/>
        <v>0</v>
      </c>
      <c r="Q187" s="232">
        <f t="shared" si="25"/>
        <v>0</v>
      </c>
      <c r="R187" s="232">
        <f t="shared" si="25"/>
        <v>0</v>
      </c>
      <c r="S187" s="232">
        <f t="shared" si="25"/>
        <v>0</v>
      </c>
      <c r="T187" s="232">
        <f t="shared" si="25"/>
        <v>0</v>
      </c>
      <c r="U187" s="232">
        <f t="shared" si="25"/>
        <v>0</v>
      </c>
      <c r="V187" s="232">
        <f t="shared" si="25"/>
        <v>0</v>
      </c>
      <c r="W187" s="232">
        <f t="shared" si="25"/>
        <v>0</v>
      </c>
      <c r="X187" s="232">
        <f t="shared" si="25"/>
        <v>0</v>
      </c>
      <c r="Y187" s="232">
        <f t="shared" si="25"/>
        <v>0</v>
      </c>
      <c r="DA187" s="95"/>
    </row>
    <row r="188" spans="1:105" ht="12" customHeight="1" x14ac:dyDescent="0.25">
      <c r="A188" s="55" t="s">
        <v>91</v>
      </c>
      <c r="B188" s="299">
        <f t="shared" ref="B188:Y188" si="26">IF(B$73=0,0,B$73/B$72)</f>
        <v>0</v>
      </c>
      <c r="C188" s="299">
        <f t="shared" si="26"/>
        <v>0</v>
      </c>
      <c r="D188" s="299">
        <f t="shared" si="26"/>
        <v>0</v>
      </c>
      <c r="E188" s="299">
        <f t="shared" si="26"/>
        <v>0</v>
      </c>
      <c r="F188" s="299">
        <f t="shared" si="26"/>
        <v>0</v>
      </c>
      <c r="G188" s="299">
        <f t="shared" si="26"/>
        <v>0</v>
      </c>
      <c r="H188" s="299">
        <f t="shared" si="26"/>
        <v>0</v>
      </c>
      <c r="I188" s="299">
        <f t="shared" si="26"/>
        <v>0</v>
      </c>
      <c r="J188" s="299">
        <f t="shared" si="26"/>
        <v>0</v>
      </c>
      <c r="K188" s="299">
        <f t="shared" si="26"/>
        <v>0</v>
      </c>
      <c r="L188" s="299">
        <f t="shared" si="26"/>
        <v>0</v>
      </c>
      <c r="M188" s="299">
        <f t="shared" si="26"/>
        <v>0</v>
      </c>
      <c r="N188" s="299">
        <f t="shared" si="26"/>
        <v>0</v>
      </c>
      <c r="O188" s="299">
        <f t="shared" si="26"/>
        <v>0</v>
      </c>
      <c r="P188" s="299">
        <f t="shared" si="26"/>
        <v>0</v>
      </c>
      <c r="Q188" s="299">
        <f t="shared" si="26"/>
        <v>0</v>
      </c>
      <c r="R188" s="299">
        <f t="shared" si="26"/>
        <v>0</v>
      </c>
      <c r="S188" s="299">
        <f t="shared" si="26"/>
        <v>0</v>
      </c>
      <c r="T188" s="299">
        <f t="shared" si="26"/>
        <v>0</v>
      </c>
      <c r="U188" s="299">
        <f t="shared" si="26"/>
        <v>0</v>
      </c>
      <c r="V188" s="299">
        <f t="shared" si="26"/>
        <v>0</v>
      </c>
      <c r="W188" s="299">
        <f t="shared" si="26"/>
        <v>0</v>
      </c>
      <c r="X188" s="299">
        <f t="shared" si="26"/>
        <v>0</v>
      </c>
      <c r="Y188" s="299">
        <f t="shared" si="26"/>
        <v>0</v>
      </c>
      <c r="DA188" s="67"/>
    </row>
    <row r="189" spans="1:105" ht="12" customHeight="1" x14ac:dyDescent="0.25">
      <c r="A189" s="173" t="s">
        <v>92</v>
      </c>
      <c r="B189" s="233">
        <f t="shared" ref="B189:Y189" si="27">IF(B$74=0,0,B$74/B$72)</f>
        <v>0</v>
      </c>
      <c r="C189" s="233">
        <f t="shared" si="27"/>
        <v>0</v>
      </c>
      <c r="D189" s="233">
        <f t="shared" si="27"/>
        <v>0</v>
      </c>
      <c r="E189" s="233">
        <f t="shared" si="27"/>
        <v>0</v>
      </c>
      <c r="F189" s="233">
        <f t="shared" si="27"/>
        <v>0</v>
      </c>
      <c r="G189" s="233">
        <f t="shared" si="27"/>
        <v>0</v>
      </c>
      <c r="H189" s="233">
        <f t="shared" si="27"/>
        <v>0</v>
      </c>
      <c r="I189" s="233">
        <f t="shared" si="27"/>
        <v>0</v>
      </c>
      <c r="J189" s="233">
        <f t="shared" si="27"/>
        <v>0</v>
      </c>
      <c r="K189" s="233">
        <f t="shared" si="27"/>
        <v>0</v>
      </c>
      <c r="L189" s="233">
        <f t="shared" si="27"/>
        <v>0</v>
      </c>
      <c r="M189" s="233">
        <f t="shared" si="27"/>
        <v>0</v>
      </c>
      <c r="N189" s="233">
        <f t="shared" si="27"/>
        <v>0</v>
      </c>
      <c r="O189" s="233">
        <f t="shared" si="27"/>
        <v>0</v>
      </c>
      <c r="P189" s="233">
        <f t="shared" si="27"/>
        <v>0</v>
      </c>
      <c r="Q189" s="233">
        <f t="shared" si="27"/>
        <v>0</v>
      </c>
      <c r="R189" s="233">
        <f t="shared" si="27"/>
        <v>0</v>
      </c>
      <c r="S189" s="233">
        <f t="shared" si="27"/>
        <v>0</v>
      </c>
      <c r="T189" s="233">
        <f t="shared" si="27"/>
        <v>0</v>
      </c>
      <c r="U189" s="233">
        <f t="shared" si="27"/>
        <v>0</v>
      </c>
      <c r="V189" s="233">
        <f t="shared" si="27"/>
        <v>0</v>
      </c>
      <c r="W189" s="233">
        <f t="shared" si="27"/>
        <v>0</v>
      </c>
      <c r="X189" s="233">
        <f t="shared" si="27"/>
        <v>0</v>
      </c>
      <c r="Y189" s="233">
        <f t="shared" si="27"/>
        <v>0</v>
      </c>
      <c r="DA189" s="177"/>
    </row>
    <row r="190" spans="1:105" ht="12" customHeight="1" x14ac:dyDescent="0.25">
      <c r="A190" s="173" t="s">
        <v>93</v>
      </c>
      <c r="B190" s="233">
        <f t="shared" ref="B190:Y190" si="28">IF(B$75=0,0,B$75/B$72)</f>
        <v>0</v>
      </c>
      <c r="C190" s="233">
        <f t="shared" si="28"/>
        <v>0</v>
      </c>
      <c r="D190" s="233">
        <f t="shared" si="28"/>
        <v>0</v>
      </c>
      <c r="E190" s="233">
        <f t="shared" si="28"/>
        <v>0</v>
      </c>
      <c r="F190" s="233">
        <f t="shared" si="28"/>
        <v>0</v>
      </c>
      <c r="G190" s="233">
        <f t="shared" si="28"/>
        <v>0</v>
      </c>
      <c r="H190" s="233">
        <f t="shared" si="28"/>
        <v>0</v>
      </c>
      <c r="I190" s="233">
        <f t="shared" si="28"/>
        <v>0</v>
      </c>
      <c r="J190" s="233">
        <f t="shared" si="28"/>
        <v>0</v>
      </c>
      <c r="K190" s="233">
        <f t="shared" si="28"/>
        <v>0</v>
      </c>
      <c r="L190" s="233">
        <f t="shared" si="28"/>
        <v>0</v>
      </c>
      <c r="M190" s="233">
        <f t="shared" si="28"/>
        <v>0</v>
      </c>
      <c r="N190" s="233">
        <f t="shared" si="28"/>
        <v>0</v>
      </c>
      <c r="O190" s="233">
        <f t="shared" si="28"/>
        <v>0</v>
      </c>
      <c r="P190" s="233">
        <f t="shared" si="28"/>
        <v>0</v>
      </c>
      <c r="Q190" s="233">
        <f t="shared" si="28"/>
        <v>0</v>
      </c>
      <c r="R190" s="233">
        <f t="shared" si="28"/>
        <v>0</v>
      </c>
      <c r="S190" s="233">
        <f t="shared" si="28"/>
        <v>0</v>
      </c>
      <c r="T190" s="233">
        <f t="shared" si="28"/>
        <v>0</v>
      </c>
      <c r="U190" s="233">
        <f t="shared" si="28"/>
        <v>0</v>
      </c>
      <c r="V190" s="233">
        <f t="shared" si="28"/>
        <v>0</v>
      </c>
      <c r="W190" s="233">
        <f t="shared" si="28"/>
        <v>0</v>
      </c>
      <c r="X190" s="233">
        <f t="shared" si="28"/>
        <v>0</v>
      </c>
      <c r="Y190" s="233">
        <f t="shared" si="28"/>
        <v>0</v>
      </c>
      <c r="DA190" s="177"/>
    </row>
    <row r="191" spans="1:105" ht="12" customHeight="1" x14ac:dyDescent="0.25">
      <c r="A191" s="173" t="s">
        <v>94</v>
      </c>
      <c r="B191" s="233">
        <f t="shared" ref="B191:Y191" si="29">IF(B$76=0,0,B$76/B$72)</f>
        <v>0</v>
      </c>
      <c r="C191" s="233">
        <f t="shared" si="29"/>
        <v>0</v>
      </c>
      <c r="D191" s="233">
        <f t="shared" si="29"/>
        <v>0</v>
      </c>
      <c r="E191" s="233">
        <f t="shared" si="29"/>
        <v>0</v>
      </c>
      <c r="F191" s="233">
        <f t="shared" si="29"/>
        <v>0</v>
      </c>
      <c r="G191" s="233">
        <f t="shared" si="29"/>
        <v>0</v>
      </c>
      <c r="H191" s="233">
        <f t="shared" si="29"/>
        <v>0</v>
      </c>
      <c r="I191" s="233">
        <f t="shared" si="29"/>
        <v>0</v>
      </c>
      <c r="J191" s="233">
        <f t="shared" si="29"/>
        <v>0</v>
      </c>
      <c r="K191" s="233">
        <f t="shared" si="29"/>
        <v>0</v>
      </c>
      <c r="L191" s="233">
        <f t="shared" si="29"/>
        <v>0</v>
      </c>
      <c r="M191" s="233">
        <f t="shared" si="29"/>
        <v>0</v>
      </c>
      <c r="N191" s="233">
        <f t="shared" si="29"/>
        <v>0</v>
      </c>
      <c r="O191" s="233">
        <f t="shared" si="29"/>
        <v>0</v>
      </c>
      <c r="P191" s="233">
        <f t="shared" si="29"/>
        <v>0</v>
      </c>
      <c r="Q191" s="233">
        <f t="shared" si="29"/>
        <v>0</v>
      </c>
      <c r="R191" s="233">
        <f t="shared" si="29"/>
        <v>0</v>
      </c>
      <c r="S191" s="233">
        <f t="shared" si="29"/>
        <v>0</v>
      </c>
      <c r="T191" s="233">
        <f t="shared" si="29"/>
        <v>0</v>
      </c>
      <c r="U191" s="233">
        <f t="shared" si="29"/>
        <v>0</v>
      </c>
      <c r="V191" s="233">
        <f t="shared" si="29"/>
        <v>0</v>
      </c>
      <c r="W191" s="233">
        <f t="shared" si="29"/>
        <v>0</v>
      </c>
      <c r="X191" s="233">
        <f t="shared" si="29"/>
        <v>0</v>
      </c>
      <c r="Y191" s="233">
        <f t="shared" si="29"/>
        <v>0</v>
      </c>
      <c r="DA191" s="177"/>
    </row>
    <row r="192" spans="1:105" ht="12" customHeight="1" x14ac:dyDescent="0.25">
      <c r="A192" s="56" t="s">
        <v>95</v>
      </c>
      <c r="B192" s="300">
        <f t="shared" ref="B192:Y192" si="30">IF(B$77=0,0,B$77/B$72)</f>
        <v>0</v>
      </c>
      <c r="C192" s="300">
        <f t="shared" si="30"/>
        <v>0</v>
      </c>
      <c r="D192" s="300">
        <f t="shared" si="30"/>
        <v>0</v>
      </c>
      <c r="E192" s="300">
        <f t="shared" si="30"/>
        <v>0</v>
      </c>
      <c r="F192" s="300">
        <f t="shared" si="30"/>
        <v>0</v>
      </c>
      <c r="G192" s="300">
        <f t="shared" si="30"/>
        <v>0</v>
      </c>
      <c r="H192" s="300">
        <f t="shared" si="30"/>
        <v>0</v>
      </c>
      <c r="I192" s="300">
        <f t="shared" si="30"/>
        <v>0</v>
      </c>
      <c r="J192" s="300">
        <f t="shared" si="30"/>
        <v>0</v>
      </c>
      <c r="K192" s="300">
        <f t="shared" si="30"/>
        <v>0</v>
      </c>
      <c r="L192" s="300">
        <f t="shared" si="30"/>
        <v>0</v>
      </c>
      <c r="M192" s="300">
        <f t="shared" si="30"/>
        <v>0</v>
      </c>
      <c r="N192" s="300">
        <f t="shared" si="30"/>
        <v>0</v>
      </c>
      <c r="O192" s="300">
        <f t="shared" si="30"/>
        <v>0</v>
      </c>
      <c r="P192" s="300">
        <f t="shared" si="30"/>
        <v>0</v>
      </c>
      <c r="Q192" s="300">
        <f t="shared" si="30"/>
        <v>0</v>
      </c>
      <c r="R192" s="300">
        <f t="shared" si="30"/>
        <v>0</v>
      </c>
      <c r="S192" s="300">
        <f t="shared" si="30"/>
        <v>0</v>
      </c>
      <c r="T192" s="300">
        <f t="shared" si="30"/>
        <v>0</v>
      </c>
      <c r="U192" s="300">
        <f t="shared" si="30"/>
        <v>0</v>
      </c>
      <c r="V192" s="300">
        <f t="shared" si="30"/>
        <v>0</v>
      </c>
      <c r="W192" s="300">
        <f t="shared" si="30"/>
        <v>0</v>
      </c>
      <c r="X192" s="300">
        <f t="shared" si="30"/>
        <v>0</v>
      </c>
      <c r="Y192" s="300">
        <f t="shared" si="30"/>
        <v>0</v>
      </c>
      <c r="DA192" s="68"/>
    </row>
    <row r="193" spans="1:105" ht="12" customHeight="1" x14ac:dyDescent="0.25">
      <c r="A193" s="174" t="s">
        <v>558</v>
      </c>
      <c r="B193" s="301">
        <f t="shared" ref="B193:Y193" si="31">IF(B$83=0,0,B$83/B$72)</f>
        <v>0</v>
      </c>
      <c r="C193" s="301">
        <f t="shared" si="31"/>
        <v>0</v>
      </c>
      <c r="D193" s="301">
        <f t="shared" si="31"/>
        <v>0</v>
      </c>
      <c r="E193" s="301">
        <f t="shared" si="31"/>
        <v>0</v>
      </c>
      <c r="F193" s="301">
        <f t="shared" si="31"/>
        <v>0</v>
      </c>
      <c r="G193" s="301">
        <f t="shared" si="31"/>
        <v>0</v>
      </c>
      <c r="H193" s="301">
        <f t="shared" si="31"/>
        <v>0</v>
      </c>
      <c r="I193" s="301">
        <f t="shared" si="31"/>
        <v>0</v>
      </c>
      <c r="J193" s="301">
        <f t="shared" si="31"/>
        <v>0</v>
      </c>
      <c r="K193" s="301">
        <f t="shared" si="31"/>
        <v>0</v>
      </c>
      <c r="L193" s="301">
        <f t="shared" si="31"/>
        <v>0</v>
      </c>
      <c r="M193" s="301">
        <f t="shared" si="31"/>
        <v>0</v>
      </c>
      <c r="N193" s="301">
        <f t="shared" si="31"/>
        <v>0</v>
      </c>
      <c r="O193" s="301">
        <f t="shared" si="31"/>
        <v>0</v>
      </c>
      <c r="P193" s="301">
        <f t="shared" si="31"/>
        <v>0</v>
      </c>
      <c r="Q193" s="301">
        <f t="shared" si="31"/>
        <v>0</v>
      </c>
      <c r="R193" s="301">
        <f t="shared" si="31"/>
        <v>0</v>
      </c>
      <c r="S193" s="301">
        <f t="shared" si="31"/>
        <v>0</v>
      </c>
      <c r="T193" s="301">
        <f t="shared" si="31"/>
        <v>0</v>
      </c>
      <c r="U193" s="301">
        <f t="shared" si="31"/>
        <v>0</v>
      </c>
      <c r="V193" s="301">
        <f t="shared" si="31"/>
        <v>0</v>
      </c>
      <c r="W193" s="301">
        <f t="shared" si="31"/>
        <v>0</v>
      </c>
      <c r="X193" s="301">
        <f t="shared" si="31"/>
        <v>0</v>
      </c>
      <c r="Y193" s="301">
        <f t="shared" si="31"/>
        <v>0</v>
      </c>
      <c r="DA193" s="178"/>
    </row>
    <row r="194" spans="1:105" ht="12" customHeight="1" x14ac:dyDescent="0.25">
      <c r="A194" s="62" t="s">
        <v>560</v>
      </c>
      <c r="B194" s="302">
        <f t="shared" ref="B194:Y194" si="32">IF(B$84=0,0,B$84/B$72)</f>
        <v>0</v>
      </c>
      <c r="C194" s="302">
        <f t="shared" si="32"/>
        <v>0</v>
      </c>
      <c r="D194" s="302">
        <f t="shared" si="32"/>
        <v>0</v>
      </c>
      <c r="E194" s="302">
        <f t="shared" si="32"/>
        <v>0</v>
      </c>
      <c r="F194" s="302">
        <f t="shared" si="32"/>
        <v>0</v>
      </c>
      <c r="G194" s="302">
        <f t="shared" si="32"/>
        <v>0</v>
      </c>
      <c r="H194" s="302">
        <f t="shared" si="32"/>
        <v>0</v>
      </c>
      <c r="I194" s="302">
        <f t="shared" si="32"/>
        <v>0</v>
      </c>
      <c r="J194" s="302">
        <f t="shared" si="32"/>
        <v>0</v>
      </c>
      <c r="K194" s="302">
        <f t="shared" si="32"/>
        <v>0</v>
      </c>
      <c r="L194" s="302">
        <f t="shared" si="32"/>
        <v>0</v>
      </c>
      <c r="M194" s="302">
        <f t="shared" si="32"/>
        <v>0</v>
      </c>
      <c r="N194" s="302">
        <f t="shared" si="32"/>
        <v>0</v>
      </c>
      <c r="O194" s="302">
        <f t="shared" si="32"/>
        <v>0</v>
      </c>
      <c r="P194" s="302">
        <f t="shared" si="32"/>
        <v>0</v>
      </c>
      <c r="Q194" s="302">
        <f t="shared" si="32"/>
        <v>0</v>
      </c>
      <c r="R194" s="302">
        <f t="shared" si="32"/>
        <v>0</v>
      </c>
      <c r="S194" s="302">
        <f t="shared" si="32"/>
        <v>0</v>
      </c>
      <c r="T194" s="302">
        <f t="shared" si="32"/>
        <v>0</v>
      </c>
      <c r="U194" s="302">
        <f t="shared" si="32"/>
        <v>0</v>
      </c>
      <c r="V194" s="302">
        <f t="shared" si="32"/>
        <v>0</v>
      </c>
      <c r="W194" s="302">
        <f t="shared" si="32"/>
        <v>0</v>
      </c>
      <c r="X194" s="302">
        <f t="shared" si="32"/>
        <v>0</v>
      </c>
      <c r="Y194" s="302">
        <f t="shared" si="32"/>
        <v>0</v>
      </c>
      <c r="DA194" s="72"/>
    </row>
    <row r="195" spans="1:105" ht="12" customHeight="1" x14ac:dyDescent="0.25">
      <c r="A195" s="62" t="s">
        <v>566</v>
      </c>
      <c r="B195" s="302">
        <f t="shared" ref="B195:Y195" si="33">IF(B$89=0,0,B$89/B$72)</f>
        <v>0</v>
      </c>
      <c r="C195" s="302">
        <f t="shared" si="33"/>
        <v>0</v>
      </c>
      <c r="D195" s="302">
        <f t="shared" si="33"/>
        <v>0</v>
      </c>
      <c r="E195" s="302">
        <f t="shared" si="33"/>
        <v>0</v>
      </c>
      <c r="F195" s="302">
        <f t="shared" si="33"/>
        <v>0</v>
      </c>
      <c r="G195" s="302">
        <f t="shared" si="33"/>
        <v>0</v>
      </c>
      <c r="H195" s="302">
        <f t="shared" si="33"/>
        <v>0</v>
      </c>
      <c r="I195" s="302">
        <f t="shared" si="33"/>
        <v>0</v>
      </c>
      <c r="J195" s="302">
        <f t="shared" si="33"/>
        <v>0</v>
      </c>
      <c r="K195" s="302">
        <f t="shared" si="33"/>
        <v>0</v>
      </c>
      <c r="L195" s="302">
        <f t="shared" si="33"/>
        <v>0</v>
      </c>
      <c r="M195" s="302">
        <f t="shared" si="33"/>
        <v>0</v>
      </c>
      <c r="N195" s="302">
        <f t="shared" si="33"/>
        <v>0</v>
      </c>
      <c r="O195" s="302">
        <f t="shared" si="33"/>
        <v>0</v>
      </c>
      <c r="P195" s="302">
        <f t="shared" si="33"/>
        <v>0</v>
      </c>
      <c r="Q195" s="302">
        <f t="shared" si="33"/>
        <v>0</v>
      </c>
      <c r="R195" s="302">
        <f t="shared" si="33"/>
        <v>0</v>
      </c>
      <c r="S195" s="302">
        <f t="shared" si="33"/>
        <v>0</v>
      </c>
      <c r="T195" s="302">
        <f t="shared" si="33"/>
        <v>0</v>
      </c>
      <c r="U195" s="302">
        <f t="shared" si="33"/>
        <v>0</v>
      </c>
      <c r="V195" s="302">
        <f t="shared" si="33"/>
        <v>0</v>
      </c>
      <c r="W195" s="302">
        <f t="shared" si="33"/>
        <v>0</v>
      </c>
      <c r="X195" s="302">
        <f t="shared" si="33"/>
        <v>0</v>
      </c>
      <c r="Y195" s="302">
        <f t="shared" si="33"/>
        <v>0</v>
      </c>
      <c r="DA195" s="72"/>
    </row>
    <row r="196" spans="1:105" ht="12" customHeight="1" x14ac:dyDescent="0.25">
      <c r="A196" s="174" t="s">
        <v>517</v>
      </c>
      <c r="B196" s="301">
        <f t="shared" ref="B196:Y196" si="34">IF(B$90=0,0,B$90/B$72)</f>
        <v>0</v>
      </c>
      <c r="C196" s="301">
        <f t="shared" si="34"/>
        <v>0</v>
      </c>
      <c r="D196" s="301">
        <f t="shared" si="34"/>
        <v>0</v>
      </c>
      <c r="E196" s="301">
        <f t="shared" si="34"/>
        <v>0</v>
      </c>
      <c r="F196" s="301">
        <f t="shared" si="34"/>
        <v>0</v>
      </c>
      <c r="G196" s="301">
        <f t="shared" si="34"/>
        <v>0</v>
      </c>
      <c r="H196" s="301">
        <f t="shared" si="34"/>
        <v>0</v>
      </c>
      <c r="I196" s="301">
        <f t="shared" si="34"/>
        <v>0</v>
      </c>
      <c r="J196" s="301">
        <f t="shared" si="34"/>
        <v>0</v>
      </c>
      <c r="K196" s="301">
        <f t="shared" si="34"/>
        <v>0</v>
      </c>
      <c r="L196" s="301">
        <f t="shared" si="34"/>
        <v>0</v>
      </c>
      <c r="M196" s="301">
        <f t="shared" si="34"/>
        <v>0</v>
      </c>
      <c r="N196" s="301">
        <f t="shared" si="34"/>
        <v>0</v>
      </c>
      <c r="O196" s="301">
        <f t="shared" si="34"/>
        <v>0</v>
      </c>
      <c r="P196" s="301">
        <f t="shared" si="34"/>
        <v>0</v>
      </c>
      <c r="Q196" s="301">
        <f t="shared" si="34"/>
        <v>0</v>
      </c>
      <c r="R196" s="301">
        <f t="shared" si="34"/>
        <v>0</v>
      </c>
      <c r="S196" s="301">
        <f t="shared" si="34"/>
        <v>0</v>
      </c>
      <c r="T196" s="301">
        <f t="shared" si="34"/>
        <v>0</v>
      </c>
      <c r="U196" s="301">
        <f t="shared" si="34"/>
        <v>0</v>
      </c>
      <c r="V196" s="301">
        <f t="shared" si="34"/>
        <v>0</v>
      </c>
      <c r="W196" s="301">
        <f t="shared" si="34"/>
        <v>0</v>
      </c>
      <c r="X196" s="301">
        <f t="shared" si="34"/>
        <v>0</v>
      </c>
      <c r="Y196" s="301">
        <f t="shared" si="34"/>
        <v>0</v>
      </c>
      <c r="DA196" s="178"/>
    </row>
    <row r="197" spans="1:105" ht="12" customHeight="1" x14ac:dyDescent="0.25">
      <c r="A197" s="62" t="s">
        <v>519</v>
      </c>
      <c r="B197" s="302">
        <f t="shared" ref="B197:Y197" si="35">IF(B$91=0,0,B$91/B$72)</f>
        <v>0</v>
      </c>
      <c r="C197" s="302">
        <f t="shared" si="35"/>
        <v>0</v>
      </c>
      <c r="D197" s="302">
        <f t="shared" si="35"/>
        <v>0</v>
      </c>
      <c r="E197" s="302">
        <f t="shared" si="35"/>
        <v>0</v>
      </c>
      <c r="F197" s="302">
        <f t="shared" si="35"/>
        <v>0</v>
      </c>
      <c r="G197" s="302">
        <f t="shared" si="35"/>
        <v>0</v>
      </c>
      <c r="H197" s="302">
        <f t="shared" si="35"/>
        <v>0</v>
      </c>
      <c r="I197" s="302">
        <f t="shared" si="35"/>
        <v>0</v>
      </c>
      <c r="J197" s="302">
        <f t="shared" si="35"/>
        <v>0</v>
      </c>
      <c r="K197" s="302">
        <f t="shared" si="35"/>
        <v>0</v>
      </c>
      <c r="L197" s="302">
        <f t="shared" si="35"/>
        <v>0</v>
      </c>
      <c r="M197" s="302">
        <f t="shared" si="35"/>
        <v>0</v>
      </c>
      <c r="N197" s="302">
        <f t="shared" si="35"/>
        <v>0</v>
      </c>
      <c r="O197" s="302">
        <f t="shared" si="35"/>
        <v>0</v>
      </c>
      <c r="P197" s="302">
        <f t="shared" si="35"/>
        <v>0</v>
      </c>
      <c r="Q197" s="302">
        <f t="shared" si="35"/>
        <v>0</v>
      </c>
      <c r="R197" s="302">
        <f t="shared" si="35"/>
        <v>0</v>
      </c>
      <c r="S197" s="302">
        <f t="shared" si="35"/>
        <v>0</v>
      </c>
      <c r="T197" s="302">
        <f t="shared" si="35"/>
        <v>0</v>
      </c>
      <c r="U197" s="302">
        <f t="shared" si="35"/>
        <v>0</v>
      </c>
      <c r="V197" s="302">
        <f t="shared" si="35"/>
        <v>0</v>
      </c>
      <c r="W197" s="302">
        <f t="shared" si="35"/>
        <v>0</v>
      </c>
      <c r="X197" s="302">
        <f t="shared" si="35"/>
        <v>0</v>
      </c>
      <c r="Y197" s="302">
        <f t="shared" si="35"/>
        <v>0</v>
      </c>
      <c r="DA197" s="72"/>
    </row>
    <row r="198" spans="1:105" ht="12" customHeight="1" x14ac:dyDescent="0.25">
      <c r="A198" s="62" t="s">
        <v>525</v>
      </c>
      <c r="B198" s="302">
        <f t="shared" ref="B198:Y198" si="36">IF(B$96=0,0,B$96/B$72)</f>
        <v>0</v>
      </c>
      <c r="C198" s="302">
        <f t="shared" si="36"/>
        <v>0</v>
      </c>
      <c r="D198" s="302">
        <f t="shared" si="36"/>
        <v>0</v>
      </c>
      <c r="E198" s="302">
        <f t="shared" si="36"/>
        <v>0</v>
      </c>
      <c r="F198" s="302">
        <f t="shared" si="36"/>
        <v>0</v>
      </c>
      <c r="G198" s="302">
        <f t="shared" si="36"/>
        <v>0</v>
      </c>
      <c r="H198" s="302">
        <f t="shared" si="36"/>
        <v>0</v>
      </c>
      <c r="I198" s="302">
        <f t="shared" si="36"/>
        <v>0</v>
      </c>
      <c r="J198" s="302">
        <f t="shared" si="36"/>
        <v>0</v>
      </c>
      <c r="K198" s="302">
        <f t="shared" si="36"/>
        <v>0</v>
      </c>
      <c r="L198" s="302">
        <f t="shared" si="36"/>
        <v>0</v>
      </c>
      <c r="M198" s="302">
        <f t="shared" si="36"/>
        <v>0</v>
      </c>
      <c r="N198" s="302">
        <f t="shared" si="36"/>
        <v>0</v>
      </c>
      <c r="O198" s="302">
        <f t="shared" si="36"/>
        <v>0</v>
      </c>
      <c r="P198" s="302">
        <f t="shared" si="36"/>
        <v>0</v>
      </c>
      <c r="Q198" s="302">
        <f t="shared" si="36"/>
        <v>0</v>
      </c>
      <c r="R198" s="302">
        <f t="shared" si="36"/>
        <v>0</v>
      </c>
      <c r="S198" s="302">
        <f t="shared" si="36"/>
        <v>0</v>
      </c>
      <c r="T198" s="302">
        <f t="shared" si="36"/>
        <v>0</v>
      </c>
      <c r="U198" s="302">
        <f t="shared" si="36"/>
        <v>0</v>
      </c>
      <c r="V198" s="302">
        <f t="shared" si="36"/>
        <v>0</v>
      </c>
      <c r="W198" s="302">
        <f t="shared" si="36"/>
        <v>0</v>
      </c>
      <c r="X198" s="302">
        <f t="shared" si="36"/>
        <v>0</v>
      </c>
      <c r="Y198" s="302">
        <f t="shared" si="36"/>
        <v>0</v>
      </c>
      <c r="DA198" s="72"/>
    </row>
    <row r="199" spans="1:105" ht="12" customHeight="1" x14ac:dyDescent="0.25">
      <c r="A199" s="174" t="s">
        <v>527</v>
      </c>
      <c r="B199" s="301">
        <f t="shared" ref="B199:Y199" si="37">IF(B$97=0,0,B$97/B$72)</f>
        <v>0</v>
      </c>
      <c r="C199" s="301">
        <f t="shared" si="37"/>
        <v>0</v>
      </c>
      <c r="D199" s="301">
        <f t="shared" si="37"/>
        <v>0</v>
      </c>
      <c r="E199" s="301">
        <f t="shared" si="37"/>
        <v>0</v>
      </c>
      <c r="F199" s="301">
        <f t="shared" si="37"/>
        <v>0</v>
      </c>
      <c r="G199" s="301">
        <f t="shared" si="37"/>
        <v>0</v>
      </c>
      <c r="H199" s="301">
        <f t="shared" si="37"/>
        <v>0</v>
      </c>
      <c r="I199" s="301">
        <f t="shared" si="37"/>
        <v>0</v>
      </c>
      <c r="J199" s="301">
        <f t="shared" si="37"/>
        <v>0</v>
      </c>
      <c r="K199" s="301">
        <f t="shared" si="37"/>
        <v>0</v>
      </c>
      <c r="L199" s="301">
        <f t="shared" si="37"/>
        <v>0</v>
      </c>
      <c r="M199" s="301">
        <f t="shared" si="37"/>
        <v>0</v>
      </c>
      <c r="N199" s="301">
        <f t="shared" si="37"/>
        <v>0</v>
      </c>
      <c r="O199" s="301">
        <f t="shared" si="37"/>
        <v>0</v>
      </c>
      <c r="P199" s="301">
        <f t="shared" si="37"/>
        <v>0</v>
      </c>
      <c r="Q199" s="301">
        <f t="shared" si="37"/>
        <v>0</v>
      </c>
      <c r="R199" s="301">
        <f t="shared" si="37"/>
        <v>0</v>
      </c>
      <c r="S199" s="301">
        <f t="shared" si="37"/>
        <v>0</v>
      </c>
      <c r="T199" s="301">
        <f t="shared" si="37"/>
        <v>0</v>
      </c>
      <c r="U199" s="301">
        <f t="shared" si="37"/>
        <v>0</v>
      </c>
      <c r="V199" s="301">
        <f t="shared" si="37"/>
        <v>0</v>
      </c>
      <c r="W199" s="301">
        <f t="shared" si="37"/>
        <v>0</v>
      </c>
      <c r="X199" s="301">
        <f t="shared" si="37"/>
        <v>0</v>
      </c>
      <c r="Y199" s="301">
        <f t="shared" si="37"/>
        <v>0</v>
      </c>
      <c r="DA199" s="178"/>
    </row>
    <row r="200" spans="1:105" ht="12" customHeight="1" x14ac:dyDescent="0.25">
      <c r="A200" s="62" t="s">
        <v>528</v>
      </c>
      <c r="B200" s="302">
        <f t="shared" ref="B200:Y200" si="38">IF(B$98=0,0,B$98/B$72)</f>
        <v>0</v>
      </c>
      <c r="C200" s="302">
        <f t="shared" si="38"/>
        <v>0</v>
      </c>
      <c r="D200" s="302">
        <f t="shared" si="38"/>
        <v>0</v>
      </c>
      <c r="E200" s="302">
        <f t="shared" si="38"/>
        <v>0</v>
      </c>
      <c r="F200" s="302">
        <f t="shared" si="38"/>
        <v>0</v>
      </c>
      <c r="G200" s="302">
        <f t="shared" si="38"/>
        <v>0</v>
      </c>
      <c r="H200" s="302">
        <f t="shared" si="38"/>
        <v>0</v>
      </c>
      <c r="I200" s="302">
        <f t="shared" si="38"/>
        <v>0</v>
      </c>
      <c r="J200" s="302">
        <f t="shared" si="38"/>
        <v>0</v>
      </c>
      <c r="K200" s="302">
        <f t="shared" si="38"/>
        <v>0</v>
      </c>
      <c r="L200" s="302">
        <f t="shared" si="38"/>
        <v>0</v>
      </c>
      <c r="M200" s="302">
        <f t="shared" si="38"/>
        <v>0</v>
      </c>
      <c r="N200" s="302">
        <f t="shared" si="38"/>
        <v>0</v>
      </c>
      <c r="O200" s="302">
        <f t="shared" si="38"/>
        <v>0</v>
      </c>
      <c r="P200" s="302">
        <f t="shared" si="38"/>
        <v>0</v>
      </c>
      <c r="Q200" s="302">
        <f t="shared" si="38"/>
        <v>0</v>
      </c>
      <c r="R200" s="302">
        <f t="shared" si="38"/>
        <v>0</v>
      </c>
      <c r="S200" s="302">
        <f t="shared" si="38"/>
        <v>0</v>
      </c>
      <c r="T200" s="302">
        <f t="shared" si="38"/>
        <v>0</v>
      </c>
      <c r="U200" s="302">
        <f t="shared" si="38"/>
        <v>0</v>
      </c>
      <c r="V200" s="302">
        <f t="shared" si="38"/>
        <v>0</v>
      </c>
      <c r="W200" s="302">
        <f t="shared" si="38"/>
        <v>0</v>
      </c>
      <c r="X200" s="302">
        <f t="shared" si="38"/>
        <v>0</v>
      </c>
      <c r="Y200" s="302">
        <f t="shared" si="38"/>
        <v>0</v>
      </c>
      <c r="DA200" s="72"/>
    </row>
    <row r="201" spans="1:105" ht="12" customHeight="1" x14ac:dyDescent="0.25">
      <c r="A201" s="62" t="s">
        <v>533</v>
      </c>
      <c r="B201" s="302">
        <f t="shared" ref="B201:Y201" si="39">IF(B$102=0,0,B$102/B$72)</f>
        <v>0</v>
      </c>
      <c r="C201" s="302">
        <f t="shared" si="39"/>
        <v>0</v>
      </c>
      <c r="D201" s="302">
        <f t="shared" si="39"/>
        <v>0</v>
      </c>
      <c r="E201" s="302">
        <f t="shared" si="39"/>
        <v>0</v>
      </c>
      <c r="F201" s="302">
        <f t="shared" si="39"/>
        <v>0</v>
      </c>
      <c r="G201" s="302">
        <f t="shared" si="39"/>
        <v>0</v>
      </c>
      <c r="H201" s="302">
        <f t="shared" si="39"/>
        <v>0</v>
      </c>
      <c r="I201" s="302">
        <f t="shared" si="39"/>
        <v>0</v>
      </c>
      <c r="J201" s="302">
        <f t="shared" si="39"/>
        <v>0</v>
      </c>
      <c r="K201" s="302">
        <f t="shared" si="39"/>
        <v>0</v>
      </c>
      <c r="L201" s="302">
        <f t="shared" si="39"/>
        <v>0</v>
      </c>
      <c r="M201" s="302">
        <f t="shared" si="39"/>
        <v>0</v>
      </c>
      <c r="N201" s="302">
        <f t="shared" si="39"/>
        <v>0</v>
      </c>
      <c r="O201" s="302">
        <f t="shared" si="39"/>
        <v>0</v>
      </c>
      <c r="P201" s="302">
        <f t="shared" si="39"/>
        <v>0</v>
      </c>
      <c r="Q201" s="302">
        <f t="shared" si="39"/>
        <v>0</v>
      </c>
      <c r="R201" s="302">
        <f t="shared" si="39"/>
        <v>0</v>
      </c>
      <c r="S201" s="302">
        <f t="shared" si="39"/>
        <v>0</v>
      </c>
      <c r="T201" s="302">
        <f t="shared" si="39"/>
        <v>0</v>
      </c>
      <c r="U201" s="302">
        <f t="shared" si="39"/>
        <v>0</v>
      </c>
      <c r="V201" s="302">
        <f t="shared" si="39"/>
        <v>0</v>
      </c>
      <c r="W201" s="302">
        <f t="shared" si="39"/>
        <v>0</v>
      </c>
      <c r="X201" s="302">
        <f t="shared" si="39"/>
        <v>0</v>
      </c>
      <c r="Y201" s="302">
        <f t="shared" si="39"/>
        <v>0</v>
      </c>
      <c r="DA201" s="72"/>
    </row>
    <row r="202" spans="1:105" ht="12" customHeight="1" x14ac:dyDescent="0.25">
      <c r="A202" s="63" t="s">
        <v>545</v>
      </c>
      <c r="B202" s="303">
        <f t="shared" ref="B202:Y202" si="40">IF(B$113=0,0,B$113/B$72)</f>
        <v>0</v>
      </c>
      <c r="C202" s="303">
        <f t="shared" si="40"/>
        <v>0</v>
      </c>
      <c r="D202" s="303">
        <f t="shared" si="40"/>
        <v>0</v>
      </c>
      <c r="E202" s="303">
        <f t="shared" si="40"/>
        <v>0</v>
      </c>
      <c r="F202" s="303">
        <f t="shared" si="40"/>
        <v>0</v>
      </c>
      <c r="G202" s="303">
        <f t="shared" si="40"/>
        <v>0</v>
      </c>
      <c r="H202" s="303">
        <f t="shared" si="40"/>
        <v>0</v>
      </c>
      <c r="I202" s="303">
        <f t="shared" si="40"/>
        <v>0</v>
      </c>
      <c r="J202" s="303">
        <f t="shared" si="40"/>
        <v>0</v>
      </c>
      <c r="K202" s="303">
        <f t="shared" si="40"/>
        <v>0</v>
      </c>
      <c r="L202" s="303">
        <f t="shared" si="40"/>
        <v>0</v>
      </c>
      <c r="M202" s="303">
        <f t="shared" si="40"/>
        <v>0</v>
      </c>
      <c r="N202" s="303">
        <f t="shared" si="40"/>
        <v>0</v>
      </c>
      <c r="O202" s="303">
        <f t="shared" si="40"/>
        <v>0</v>
      </c>
      <c r="P202" s="303">
        <f t="shared" si="40"/>
        <v>0</v>
      </c>
      <c r="Q202" s="303">
        <f t="shared" si="40"/>
        <v>0</v>
      </c>
      <c r="R202" s="303">
        <f t="shared" si="40"/>
        <v>0</v>
      </c>
      <c r="S202" s="303">
        <f t="shared" si="40"/>
        <v>0</v>
      </c>
      <c r="T202" s="303">
        <f t="shared" si="40"/>
        <v>0</v>
      </c>
      <c r="U202" s="303">
        <f t="shared" si="40"/>
        <v>0</v>
      </c>
      <c r="V202" s="303">
        <f t="shared" si="40"/>
        <v>0</v>
      </c>
      <c r="W202" s="303">
        <f t="shared" si="40"/>
        <v>0</v>
      </c>
      <c r="X202" s="303">
        <f t="shared" si="40"/>
        <v>0</v>
      </c>
      <c r="Y202" s="303">
        <f t="shared" si="40"/>
        <v>0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1">SUM(B$205:B$210,B$214:B$215,B$217:B$219)</f>
        <v>1</v>
      </c>
      <c r="C204" s="232">
        <f t="shared" si="41"/>
        <v>0.99999999999999989</v>
      </c>
      <c r="D204" s="232">
        <f t="shared" si="41"/>
        <v>0.99999999999999978</v>
      </c>
      <c r="E204" s="232">
        <f t="shared" si="41"/>
        <v>1</v>
      </c>
      <c r="F204" s="232">
        <f t="shared" si="41"/>
        <v>1.0000000000000002</v>
      </c>
      <c r="G204" s="232">
        <f t="shared" si="41"/>
        <v>0.99999999999999978</v>
      </c>
      <c r="H204" s="232">
        <f t="shared" si="41"/>
        <v>1.0000000000000002</v>
      </c>
      <c r="I204" s="232">
        <f t="shared" si="41"/>
        <v>0.99999999999999989</v>
      </c>
      <c r="J204" s="232">
        <f t="shared" si="41"/>
        <v>1</v>
      </c>
      <c r="K204" s="232">
        <f t="shared" si="41"/>
        <v>0.99999999999999989</v>
      </c>
      <c r="L204" s="232">
        <f t="shared" si="41"/>
        <v>1</v>
      </c>
      <c r="M204" s="232">
        <f t="shared" si="41"/>
        <v>1.0000000000000002</v>
      </c>
      <c r="N204" s="232">
        <f t="shared" si="41"/>
        <v>1.0000000000000002</v>
      </c>
      <c r="O204" s="232">
        <f t="shared" si="41"/>
        <v>0.99999999999999989</v>
      </c>
      <c r="P204" s="232">
        <f t="shared" si="41"/>
        <v>1</v>
      </c>
      <c r="Q204" s="232">
        <f t="shared" si="41"/>
        <v>0.99999999999999967</v>
      </c>
      <c r="R204" s="232">
        <f t="shared" si="41"/>
        <v>0.99999999999999989</v>
      </c>
      <c r="S204" s="232">
        <f t="shared" si="41"/>
        <v>1.0000000000000002</v>
      </c>
      <c r="T204" s="232">
        <f t="shared" si="41"/>
        <v>0.99999999999999989</v>
      </c>
      <c r="U204" s="232">
        <f t="shared" si="41"/>
        <v>1.0000000000000002</v>
      </c>
      <c r="V204" s="232">
        <f t="shared" si="41"/>
        <v>1.0000000000000002</v>
      </c>
      <c r="W204" s="232">
        <f t="shared" si="41"/>
        <v>0.99999999999999989</v>
      </c>
      <c r="X204" s="232">
        <f t="shared" si="41"/>
        <v>1.0000000000000002</v>
      </c>
      <c r="Y204" s="232">
        <f t="shared" si="41"/>
        <v>1</v>
      </c>
      <c r="DA204" s="95"/>
    </row>
    <row r="205" spans="1:105" ht="12" customHeight="1" x14ac:dyDescent="0.25">
      <c r="A205" s="55" t="s">
        <v>91</v>
      </c>
      <c r="B205" s="299">
        <f t="shared" ref="B205:Y205" si="42">IF(B$116=0,0,B$116/B$115)</f>
        <v>1.5134429550170499E-3</v>
      </c>
      <c r="C205" s="299">
        <f t="shared" si="42"/>
        <v>1.5134429550158679E-3</v>
      </c>
      <c r="D205" s="299">
        <f t="shared" si="42"/>
        <v>1.513442955015563E-3</v>
      </c>
      <c r="E205" s="299">
        <f t="shared" si="42"/>
        <v>1.5134429550154164E-3</v>
      </c>
      <c r="F205" s="299">
        <f t="shared" si="42"/>
        <v>1.5134429550158412E-3</v>
      </c>
      <c r="G205" s="299">
        <f t="shared" si="42"/>
        <v>1.5134429550057349E-3</v>
      </c>
      <c r="H205" s="299">
        <f t="shared" si="42"/>
        <v>1.513442955012192E-3</v>
      </c>
      <c r="I205" s="299">
        <f t="shared" si="42"/>
        <v>1.5134429550090651E-3</v>
      </c>
      <c r="J205" s="299">
        <f t="shared" si="42"/>
        <v>1.5134429550093676E-3</v>
      </c>
      <c r="K205" s="299">
        <f t="shared" si="42"/>
        <v>1.5134429550106448E-3</v>
      </c>
      <c r="L205" s="299">
        <f t="shared" si="42"/>
        <v>1.5134429550097974E-3</v>
      </c>
      <c r="M205" s="299">
        <f t="shared" si="42"/>
        <v>1.5134429550074501E-3</v>
      </c>
      <c r="N205" s="299">
        <f t="shared" si="42"/>
        <v>1.5134429550079816E-3</v>
      </c>
      <c r="O205" s="299">
        <f t="shared" si="42"/>
        <v>1.513442955011293E-3</v>
      </c>
      <c r="P205" s="299">
        <f t="shared" si="42"/>
        <v>1.5134429550113114E-3</v>
      </c>
      <c r="Q205" s="299">
        <f t="shared" si="42"/>
        <v>1.5134429550108079E-3</v>
      </c>
      <c r="R205" s="299">
        <f t="shared" si="42"/>
        <v>1.5134429550109445E-3</v>
      </c>
      <c r="S205" s="299">
        <f t="shared" si="42"/>
        <v>1.5134429550111221E-3</v>
      </c>
      <c r="T205" s="299">
        <f t="shared" si="42"/>
        <v>1.5134429550088249E-3</v>
      </c>
      <c r="U205" s="299">
        <f t="shared" si="42"/>
        <v>1.5134429550081833E-3</v>
      </c>
      <c r="V205" s="299">
        <f t="shared" si="42"/>
        <v>1.5134429550086991E-3</v>
      </c>
      <c r="W205" s="299">
        <f t="shared" si="42"/>
        <v>1.5134429550080573E-3</v>
      </c>
      <c r="X205" s="299">
        <f t="shared" si="42"/>
        <v>1.5134429550088854E-3</v>
      </c>
      <c r="Y205" s="299">
        <f t="shared" si="42"/>
        <v>1.5134429550091829E-3</v>
      </c>
      <c r="DA205" s="67"/>
    </row>
    <row r="206" spans="1:105" ht="12" customHeight="1" x14ac:dyDescent="0.25">
      <c r="A206" s="173" t="s">
        <v>92</v>
      </c>
      <c r="B206" s="233">
        <f t="shared" ref="B206:Y206" si="43">IF(B$117=0,0,B$117/B$115)</f>
        <v>7.5542125257972552E-4</v>
      </c>
      <c r="C206" s="233">
        <f t="shared" si="43"/>
        <v>7.5542125257913571E-4</v>
      </c>
      <c r="D206" s="233">
        <f t="shared" si="43"/>
        <v>7.5542125257898349E-4</v>
      </c>
      <c r="E206" s="233">
        <f t="shared" si="43"/>
        <v>7.5542125257890998E-4</v>
      </c>
      <c r="F206" s="233">
        <f t="shared" si="43"/>
        <v>7.5542125257912216E-4</v>
      </c>
      <c r="G206" s="233">
        <f t="shared" si="43"/>
        <v>7.554212525740778E-4</v>
      </c>
      <c r="H206" s="233">
        <f t="shared" si="43"/>
        <v>7.5542125257730081E-4</v>
      </c>
      <c r="I206" s="233">
        <f t="shared" si="43"/>
        <v>7.5542125257573977E-4</v>
      </c>
      <c r="J206" s="233">
        <f t="shared" si="43"/>
        <v>7.5542125257589113E-4</v>
      </c>
      <c r="K206" s="233">
        <f t="shared" si="43"/>
        <v>7.5542125257652875E-4</v>
      </c>
      <c r="L206" s="233">
        <f t="shared" si="43"/>
        <v>7.5542125257610547E-4</v>
      </c>
      <c r="M206" s="233">
        <f t="shared" si="43"/>
        <v>7.5542125257493388E-4</v>
      </c>
      <c r="N206" s="233">
        <f t="shared" si="43"/>
        <v>7.5542125257519941E-4</v>
      </c>
      <c r="O206" s="233">
        <f t="shared" si="43"/>
        <v>7.5542125257685238E-4</v>
      </c>
      <c r="P206" s="233">
        <f t="shared" si="43"/>
        <v>7.5542125257686116E-4</v>
      </c>
      <c r="Q206" s="233">
        <f t="shared" si="43"/>
        <v>7.5542125257660995E-4</v>
      </c>
      <c r="R206" s="233">
        <f t="shared" si="43"/>
        <v>7.5542125257667804E-4</v>
      </c>
      <c r="S206" s="233">
        <f t="shared" si="43"/>
        <v>7.5542125257676684E-4</v>
      </c>
      <c r="T206" s="233">
        <f t="shared" si="43"/>
        <v>7.5542125257561986E-4</v>
      </c>
      <c r="U206" s="233">
        <f t="shared" si="43"/>
        <v>7.554212525752998E-4</v>
      </c>
      <c r="V206" s="233">
        <f t="shared" si="43"/>
        <v>7.5542125257555719E-4</v>
      </c>
      <c r="W206" s="233">
        <f t="shared" si="43"/>
        <v>7.5542125257523735E-4</v>
      </c>
      <c r="X206" s="233">
        <f t="shared" si="43"/>
        <v>7.5542125257565022E-4</v>
      </c>
      <c r="Y206" s="233">
        <f t="shared" si="43"/>
        <v>7.5542125257579886E-4</v>
      </c>
      <c r="DA206" s="177"/>
    </row>
    <row r="207" spans="1:105" ht="12" customHeight="1" x14ac:dyDescent="0.25">
      <c r="A207" s="173" t="s">
        <v>93</v>
      </c>
      <c r="B207" s="233">
        <f t="shared" ref="B207:Y207" si="44">IF(B$118=0,0,B$118/B$115)</f>
        <v>1.9203273156139285E-2</v>
      </c>
      <c r="C207" s="233">
        <f t="shared" si="44"/>
        <v>1.9203273156124284E-2</v>
      </c>
      <c r="D207" s="233">
        <f t="shared" si="44"/>
        <v>1.9203273156120415E-2</v>
      </c>
      <c r="E207" s="233">
        <f t="shared" si="44"/>
        <v>1.9203273156118566E-2</v>
      </c>
      <c r="F207" s="233">
        <f t="shared" si="44"/>
        <v>1.9203273156123947E-2</v>
      </c>
      <c r="G207" s="233">
        <f t="shared" si="44"/>
        <v>1.9203273155995709E-2</v>
      </c>
      <c r="H207" s="233">
        <f t="shared" si="44"/>
        <v>1.9203273156077654E-2</v>
      </c>
      <c r="I207" s="233">
        <f t="shared" si="44"/>
        <v>1.9203273156037971E-2</v>
      </c>
      <c r="J207" s="233">
        <f t="shared" si="44"/>
        <v>1.9203273156041801E-2</v>
      </c>
      <c r="K207" s="233">
        <f t="shared" si="44"/>
        <v>1.9203273156058014E-2</v>
      </c>
      <c r="L207" s="233">
        <f t="shared" si="44"/>
        <v>1.9203273156047251E-2</v>
      </c>
      <c r="M207" s="233">
        <f t="shared" si="44"/>
        <v>1.9203273156017477E-2</v>
      </c>
      <c r="N207" s="233">
        <f t="shared" si="44"/>
        <v>1.9203273156024225E-2</v>
      </c>
      <c r="O207" s="233">
        <f t="shared" si="44"/>
        <v>1.9203273156066243E-2</v>
      </c>
      <c r="P207" s="233">
        <f t="shared" si="44"/>
        <v>1.9203273156066465E-2</v>
      </c>
      <c r="Q207" s="233">
        <f t="shared" si="44"/>
        <v>1.9203273156060088E-2</v>
      </c>
      <c r="R207" s="233">
        <f t="shared" si="44"/>
        <v>1.9203273156061809E-2</v>
      </c>
      <c r="S207" s="233">
        <f t="shared" si="44"/>
        <v>1.9203273156064064E-2</v>
      </c>
      <c r="T207" s="233">
        <f t="shared" si="44"/>
        <v>1.9203273156034921E-2</v>
      </c>
      <c r="U207" s="233">
        <f t="shared" si="44"/>
        <v>1.9203273156026782E-2</v>
      </c>
      <c r="V207" s="233">
        <f t="shared" si="44"/>
        <v>1.9203273156033322E-2</v>
      </c>
      <c r="W207" s="233">
        <f t="shared" si="44"/>
        <v>1.9203273156025189E-2</v>
      </c>
      <c r="X207" s="233">
        <f t="shared" si="44"/>
        <v>1.9203273156035688E-2</v>
      </c>
      <c r="Y207" s="233">
        <f t="shared" si="44"/>
        <v>1.9203273156039469E-2</v>
      </c>
      <c r="DA207" s="177"/>
    </row>
    <row r="208" spans="1:105" ht="12" customHeight="1" x14ac:dyDescent="0.25">
      <c r="A208" s="173" t="s">
        <v>94</v>
      </c>
      <c r="B208" s="233">
        <f t="shared" ref="B208:Y208" si="45">IF(B$119=0,0,B$119/B$115)</f>
        <v>5.0448098500568354E-4</v>
      </c>
      <c r="C208" s="233">
        <f t="shared" si="45"/>
        <v>5.0448098500528932E-4</v>
      </c>
      <c r="D208" s="233">
        <f t="shared" si="45"/>
        <v>5.0448098500518784E-4</v>
      </c>
      <c r="E208" s="233">
        <f t="shared" si="45"/>
        <v>5.0448098500513905E-4</v>
      </c>
      <c r="F208" s="233">
        <f t="shared" si="45"/>
        <v>5.0448098500528043E-4</v>
      </c>
      <c r="G208" s="233">
        <f t="shared" si="45"/>
        <v>5.0448098500191182E-4</v>
      </c>
      <c r="H208" s="233">
        <f t="shared" si="45"/>
        <v>5.0448098500406418E-4</v>
      </c>
      <c r="I208" s="233">
        <f t="shared" si="45"/>
        <v>5.0448098500302182E-4</v>
      </c>
      <c r="J208" s="233">
        <f t="shared" si="45"/>
        <v>5.0448098500312276E-4</v>
      </c>
      <c r="K208" s="233">
        <f t="shared" si="45"/>
        <v>5.0448098500354875E-4</v>
      </c>
      <c r="L208" s="233">
        <f t="shared" si="45"/>
        <v>5.0448098500326577E-4</v>
      </c>
      <c r="M208" s="233">
        <f t="shared" si="45"/>
        <v>5.0448098500248352E-4</v>
      </c>
      <c r="N208" s="233">
        <f t="shared" si="45"/>
        <v>5.0448098500266078E-4</v>
      </c>
      <c r="O208" s="233">
        <f t="shared" si="45"/>
        <v>5.044809850037645E-4</v>
      </c>
      <c r="P208" s="233">
        <f t="shared" si="45"/>
        <v>5.0448098500377057E-4</v>
      </c>
      <c r="Q208" s="233">
        <f t="shared" si="45"/>
        <v>5.0448098500360274E-4</v>
      </c>
      <c r="R208" s="233">
        <f t="shared" si="45"/>
        <v>5.0448098500364806E-4</v>
      </c>
      <c r="S208" s="233">
        <f t="shared" si="45"/>
        <v>5.0448098500370726E-4</v>
      </c>
      <c r="T208" s="233">
        <f t="shared" si="45"/>
        <v>5.0448098500294181E-4</v>
      </c>
      <c r="U208" s="233">
        <f t="shared" si="45"/>
        <v>5.0448098500272811E-4</v>
      </c>
      <c r="V208" s="233">
        <f t="shared" si="45"/>
        <v>5.0448098500289953E-4</v>
      </c>
      <c r="W208" s="233">
        <f t="shared" si="45"/>
        <v>5.0448098500268626E-4</v>
      </c>
      <c r="X208" s="233">
        <f t="shared" si="45"/>
        <v>5.0448098500296208E-4</v>
      </c>
      <c r="Y208" s="233">
        <f t="shared" si="45"/>
        <v>5.0448098500306129E-4</v>
      </c>
      <c r="DA208" s="177"/>
    </row>
    <row r="209" spans="1:105" ht="12" customHeight="1" x14ac:dyDescent="0.25">
      <c r="A209" s="56" t="s">
        <v>95</v>
      </c>
      <c r="B209" s="300">
        <f t="shared" ref="B209:Y209" si="46">IF(B$120=0,0,B$120/B$115)</f>
        <v>3.0875449428350741E-3</v>
      </c>
      <c r="C209" s="300">
        <f t="shared" si="46"/>
        <v>3.0738379064380165E-3</v>
      </c>
      <c r="D209" s="300">
        <f t="shared" si="46"/>
        <v>3.0270267160880295E-3</v>
      </c>
      <c r="E209" s="300">
        <f t="shared" si="46"/>
        <v>2.9967151381664701E-3</v>
      </c>
      <c r="F209" s="300">
        <f t="shared" si="46"/>
        <v>2.9309399483051124E-3</v>
      </c>
      <c r="G209" s="300">
        <f t="shared" si="46"/>
        <v>3.1130835631647969E-3</v>
      </c>
      <c r="H209" s="300">
        <f t="shared" si="46"/>
        <v>2.4825400191567678E-3</v>
      </c>
      <c r="I209" s="300">
        <f t="shared" si="46"/>
        <v>2.6097379288246036E-3</v>
      </c>
      <c r="J209" s="300">
        <f t="shared" si="46"/>
        <v>2.604085732271345E-3</v>
      </c>
      <c r="K209" s="300">
        <f t="shared" si="46"/>
        <v>2.5890174069953106E-3</v>
      </c>
      <c r="L209" s="300">
        <f t="shared" si="46"/>
        <v>2.608074553735604E-3</v>
      </c>
      <c r="M209" s="300">
        <f t="shared" si="46"/>
        <v>2.6089547376888567E-3</v>
      </c>
      <c r="N209" s="300">
        <f t="shared" si="46"/>
        <v>2.5809094375822792E-3</v>
      </c>
      <c r="O209" s="300">
        <f t="shared" si="46"/>
        <v>2.5670114521893321E-3</v>
      </c>
      <c r="P209" s="300">
        <f t="shared" si="46"/>
        <v>2.5494799648868322E-3</v>
      </c>
      <c r="Q209" s="300">
        <f t="shared" si="46"/>
        <v>2.5364567066092801E-3</v>
      </c>
      <c r="R209" s="300">
        <f t="shared" si="46"/>
        <v>2.5354667743568561E-3</v>
      </c>
      <c r="S209" s="300">
        <f t="shared" si="46"/>
        <v>2.5360060144186871E-3</v>
      </c>
      <c r="T209" s="300">
        <f t="shared" si="46"/>
        <v>2.5415754829872105E-3</v>
      </c>
      <c r="U209" s="300">
        <f t="shared" si="46"/>
        <v>2.5398606531528106E-3</v>
      </c>
      <c r="V209" s="300">
        <f t="shared" si="46"/>
        <v>2.5417941923797779E-3</v>
      </c>
      <c r="W209" s="300">
        <f t="shared" si="46"/>
        <v>2.5390428999267039E-3</v>
      </c>
      <c r="X209" s="300">
        <f t="shared" si="46"/>
        <v>2.5418762723469334E-3</v>
      </c>
      <c r="Y209" s="300">
        <f t="shared" si="46"/>
        <v>2.5435734103416681E-3</v>
      </c>
      <c r="DA209" s="68"/>
    </row>
    <row r="210" spans="1:105" ht="12" customHeight="1" x14ac:dyDescent="0.25">
      <c r="A210" s="174" t="s">
        <v>602</v>
      </c>
      <c r="B210" s="301">
        <f t="shared" ref="B210:Y210" si="47">IF(B$126=0,0,B$126/B$115)</f>
        <v>0.53269598824780839</v>
      </c>
      <c r="C210" s="301">
        <f t="shared" si="47"/>
        <v>0.53300258804384537</v>
      </c>
      <c r="D210" s="301">
        <f t="shared" si="47"/>
        <v>0.53380664068911621</v>
      </c>
      <c r="E210" s="301">
        <f t="shared" si="47"/>
        <v>0.53370777942067682</v>
      </c>
      <c r="F210" s="301">
        <f t="shared" si="47"/>
        <v>0.5335482102911735</v>
      </c>
      <c r="G210" s="301">
        <f t="shared" si="47"/>
        <v>0.53327802922898049</v>
      </c>
      <c r="H210" s="301">
        <f t="shared" si="47"/>
        <v>0.53923630926937538</v>
      </c>
      <c r="I210" s="301">
        <f t="shared" si="47"/>
        <v>0.53988379142132625</v>
      </c>
      <c r="J210" s="301">
        <f t="shared" si="47"/>
        <v>0.54006573564112736</v>
      </c>
      <c r="K210" s="301">
        <f t="shared" si="47"/>
        <v>0.54066966132563621</v>
      </c>
      <c r="L210" s="301">
        <f t="shared" si="47"/>
        <v>0.54014497426537134</v>
      </c>
      <c r="M210" s="301">
        <f t="shared" si="47"/>
        <v>0.54122882351915969</v>
      </c>
      <c r="N210" s="301">
        <f t="shared" si="47"/>
        <v>0.54178103887104945</v>
      </c>
      <c r="O210" s="301">
        <f t="shared" si="47"/>
        <v>0.54147812382504845</v>
      </c>
      <c r="P210" s="301">
        <f t="shared" si="47"/>
        <v>0.54174601354889051</v>
      </c>
      <c r="Q210" s="301">
        <f t="shared" si="47"/>
        <v>0.54159606159505225</v>
      </c>
      <c r="R210" s="301">
        <f t="shared" si="47"/>
        <v>0.54167216850188227</v>
      </c>
      <c r="S210" s="301">
        <f t="shared" si="47"/>
        <v>0.54178379636906893</v>
      </c>
      <c r="T210" s="301">
        <f t="shared" si="47"/>
        <v>0.54291308898757085</v>
      </c>
      <c r="U210" s="301">
        <f t="shared" si="47"/>
        <v>0.54245374807029256</v>
      </c>
      <c r="V210" s="301">
        <f t="shared" si="47"/>
        <v>0.54286587519530205</v>
      </c>
      <c r="W210" s="301">
        <f t="shared" si="47"/>
        <v>0.54244485909885398</v>
      </c>
      <c r="X210" s="301">
        <f t="shared" si="47"/>
        <v>0.54291511844804818</v>
      </c>
      <c r="Y210" s="301">
        <f t="shared" si="47"/>
        <v>0.54329630012515318</v>
      </c>
      <c r="DA210" s="178"/>
    </row>
    <row r="211" spans="1:105" ht="12" customHeight="1" x14ac:dyDescent="0.25">
      <c r="A211" s="62" t="s">
        <v>604</v>
      </c>
      <c r="B211" s="302">
        <f t="shared" ref="B211:Y211" si="48">IF(B$127=0,0,B$127/B$115)</f>
        <v>0.44493326668339789</v>
      </c>
      <c r="C211" s="302">
        <f t="shared" si="48"/>
        <v>0.45163115069247961</v>
      </c>
      <c r="D211" s="302">
        <f t="shared" si="48"/>
        <v>0.44232453490081575</v>
      </c>
      <c r="E211" s="302">
        <f t="shared" si="48"/>
        <v>0.44094125222732516</v>
      </c>
      <c r="F211" s="302">
        <f t="shared" si="48"/>
        <v>0.45345873788530039</v>
      </c>
      <c r="G211" s="302">
        <f t="shared" si="48"/>
        <v>0.44045157428577714</v>
      </c>
      <c r="H211" s="302">
        <f t="shared" si="48"/>
        <v>0.52937925669447017</v>
      </c>
      <c r="I211" s="302">
        <f t="shared" si="48"/>
        <v>0.4567487618732165</v>
      </c>
      <c r="J211" s="302">
        <f t="shared" si="48"/>
        <v>0.45404240461908674</v>
      </c>
      <c r="K211" s="302">
        <f t="shared" si="48"/>
        <v>0.4446371785855579</v>
      </c>
      <c r="L211" s="302">
        <f t="shared" si="48"/>
        <v>0.45109961667255194</v>
      </c>
      <c r="M211" s="302">
        <f t="shared" si="48"/>
        <v>0.42273797957508807</v>
      </c>
      <c r="N211" s="302">
        <f t="shared" si="48"/>
        <v>0.4190310992298204</v>
      </c>
      <c r="O211" s="302">
        <f t="shared" si="48"/>
        <v>0.43149875290169587</v>
      </c>
      <c r="P211" s="302">
        <f t="shared" si="48"/>
        <v>0.43111951134048421</v>
      </c>
      <c r="Q211" s="302">
        <f t="shared" si="48"/>
        <v>0.44056198510726152</v>
      </c>
      <c r="R211" s="302">
        <f t="shared" si="48"/>
        <v>0.43868691214404359</v>
      </c>
      <c r="S211" s="302">
        <f t="shared" si="48"/>
        <v>0.43560781691414568</v>
      </c>
      <c r="T211" s="302">
        <f t="shared" si="48"/>
        <v>0.40585323743842339</v>
      </c>
      <c r="U211" s="302">
        <f t="shared" si="48"/>
        <v>0.41742268602163618</v>
      </c>
      <c r="V211" s="302">
        <f t="shared" si="48"/>
        <v>0.40702150795371889</v>
      </c>
      <c r="W211" s="302">
        <f t="shared" si="48"/>
        <v>0.41819407948430215</v>
      </c>
      <c r="X211" s="302">
        <f t="shared" si="48"/>
        <v>0.40569678782182783</v>
      </c>
      <c r="Y211" s="302">
        <f t="shared" si="48"/>
        <v>0.39611082399697606</v>
      </c>
      <c r="DA211" s="72"/>
    </row>
    <row r="212" spans="1:105" ht="12" customHeight="1" x14ac:dyDescent="0.25">
      <c r="A212" s="62" t="s">
        <v>611</v>
      </c>
      <c r="B212" s="302">
        <f t="shared" ref="B212:Y212" si="49">IF(B$133=0,0,B$133/B$115)</f>
        <v>8.7762721564410381E-2</v>
      </c>
      <c r="C212" s="302">
        <f t="shared" si="49"/>
        <v>8.1371437351365608E-2</v>
      </c>
      <c r="D212" s="302">
        <f t="shared" si="49"/>
        <v>9.1482105788300558E-2</v>
      </c>
      <c r="E212" s="302">
        <f t="shared" si="49"/>
        <v>9.2766527193351628E-2</v>
      </c>
      <c r="F212" s="302">
        <f t="shared" si="49"/>
        <v>8.0089472405873025E-2</v>
      </c>
      <c r="G212" s="302">
        <f t="shared" si="49"/>
        <v>9.2826454943203338E-2</v>
      </c>
      <c r="H212" s="302">
        <f t="shared" si="49"/>
        <v>9.8570525749051112E-3</v>
      </c>
      <c r="I212" s="302">
        <f t="shared" si="49"/>
        <v>8.3135029548109737E-2</v>
      </c>
      <c r="J212" s="302">
        <f t="shared" si="49"/>
        <v>8.6023331022040461E-2</v>
      </c>
      <c r="K212" s="302">
        <f t="shared" si="49"/>
        <v>9.6032482740078293E-2</v>
      </c>
      <c r="L212" s="302">
        <f t="shared" si="49"/>
        <v>8.9045357592819369E-2</v>
      </c>
      <c r="M212" s="302">
        <f t="shared" si="49"/>
        <v>0.1184908439440716</v>
      </c>
      <c r="N212" s="302">
        <f t="shared" si="49"/>
        <v>0.12274993964122903</v>
      </c>
      <c r="O212" s="302">
        <f t="shared" si="49"/>
        <v>0.10997937092335253</v>
      </c>
      <c r="P212" s="302">
        <f t="shared" si="49"/>
        <v>0.11062650220840611</v>
      </c>
      <c r="Q212" s="302">
        <f t="shared" si="49"/>
        <v>0.10103407648779078</v>
      </c>
      <c r="R212" s="302">
        <f t="shared" si="49"/>
        <v>0.10298525635783866</v>
      </c>
      <c r="S212" s="302">
        <f t="shared" si="49"/>
        <v>0.10617597945492313</v>
      </c>
      <c r="T212" s="302">
        <f t="shared" si="49"/>
        <v>0.13705985154914752</v>
      </c>
      <c r="U212" s="302">
        <f t="shared" si="49"/>
        <v>0.12503106204865649</v>
      </c>
      <c r="V212" s="302">
        <f t="shared" si="49"/>
        <v>0.13584436724158327</v>
      </c>
      <c r="W212" s="302">
        <f t="shared" si="49"/>
        <v>0.12425077961455173</v>
      </c>
      <c r="X212" s="302">
        <f t="shared" si="49"/>
        <v>0.13721833062622021</v>
      </c>
      <c r="Y212" s="302">
        <f t="shared" si="49"/>
        <v>0.14718547612817698</v>
      </c>
      <c r="DA212" s="72"/>
    </row>
    <row r="213" spans="1:105" ht="12" customHeight="1" x14ac:dyDescent="0.25">
      <c r="A213" s="174" t="s">
        <v>613</v>
      </c>
      <c r="B213" s="301">
        <f t="shared" ref="B213:Y213" si="50">IF(B$134=0,0,B$134/B$115)</f>
        <v>0.27296130849952249</v>
      </c>
      <c r="C213" s="301">
        <f t="shared" si="50"/>
        <v>0.2731184147728159</v>
      </c>
      <c r="D213" s="301">
        <f t="shared" si="50"/>
        <v>0.27353042324856525</v>
      </c>
      <c r="E213" s="301">
        <f t="shared" si="50"/>
        <v>0.27347976527142909</v>
      </c>
      <c r="F213" s="301">
        <f t="shared" si="50"/>
        <v>0.27339799968778228</v>
      </c>
      <c r="G213" s="301">
        <f t="shared" si="50"/>
        <v>0.27325955491272297</v>
      </c>
      <c r="H213" s="301">
        <f t="shared" si="50"/>
        <v>0.27631266579043462</v>
      </c>
      <c r="I213" s="301">
        <f t="shared" si="50"/>
        <v>0.27664444522809856</v>
      </c>
      <c r="J213" s="301">
        <f t="shared" si="50"/>
        <v>0.27673767613917444</v>
      </c>
      <c r="K213" s="301">
        <f t="shared" si="50"/>
        <v>0.27692571125245108</v>
      </c>
      <c r="L213" s="301">
        <f t="shared" si="50"/>
        <v>0.27665333806026871</v>
      </c>
      <c r="M213" s="301">
        <f t="shared" si="50"/>
        <v>0.27726081706727612</v>
      </c>
      <c r="N213" s="301">
        <f t="shared" si="50"/>
        <v>0.27755711130493094</v>
      </c>
      <c r="O213" s="301">
        <f t="shared" si="50"/>
        <v>0.27745316964874944</v>
      </c>
      <c r="P213" s="301">
        <f t="shared" si="50"/>
        <v>0.27759867540792144</v>
      </c>
      <c r="Q213" s="301">
        <f t="shared" si="50"/>
        <v>0.27751853647822411</v>
      </c>
      <c r="R213" s="301">
        <f t="shared" si="50"/>
        <v>0.27756083611289722</v>
      </c>
      <c r="S213" s="301">
        <f t="shared" si="50"/>
        <v>0.27761409189813591</v>
      </c>
      <c r="T213" s="301">
        <f t="shared" si="50"/>
        <v>0.27819670213590136</v>
      </c>
      <c r="U213" s="301">
        <f t="shared" si="50"/>
        <v>0.2779613290514521</v>
      </c>
      <c r="V213" s="301">
        <f t="shared" si="50"/>
        <v>0.27817250908995916</v>
      </c>
      <c r="W213" s="301">
        <f t="shared" si="50"/>
        <v>0.27795677421092646</v>
      </c>
      <c r="X213" s="301">
        <f t="shared" si="50"/>
        <v>0.27819774206148662</v>
      </c>
      <c r="Y213" s="301">
        <f t="shared" si="50"/>
        <v>0.27839306519448198</v>
      </c>
      <c r="DA213" s="178"/>
    </row>
    <row r="214" spans="1:105" ht="12" customHeight="1" x14ac:dyDescent="0.25">
      <c r="A214" s="62" t="s">
        <v>615</v>
      </c>
      <c r="B214" s="302">
        <f t="shared" ref="B214:Y214" si="51">IF(B$135=0,0,B$135/B$115)</f>
        <v>0.22799039104527552</v>
      </c>
      <c r="C214" s="302">
        <f t="shared" si="51"/>
        <v>0.2314224859429875</v>
      </c>
      <c r="D214" s="302">
        <f t="shared" si="51"/>
        <v>0.22665363826956927</v>
      </c>
      <c r="E214" s="302">
        <f t="shared" si="51"/>
        <v>0.22594482375451594</v>
      </c>
      <c r="F214" s="302">
        <f t="shared" si="51"/>
        <v>0.23235896866963671</v>
      </c>
      <c r="G214" s="302">
        <f t="shared" si="51"/>
        <v>0.22569390552983026</v>
      </c>
      <c r="H214" s="302">
        <f t="shared" si="51"/>
        <v>0.27126176616259096</v>
      </c>
      <c r="I214" s="302">
        <f t="shared" si="51"/>
        <v>0.23404482565476314</v>
      </c>
      <c r="J214" s="302">
        <f t="shared" si="51"/>
        <v>0.23265804814253832</v>
      </c>
      <c r="K214" s="302">
        <f t="shared" si="51"/>
        <v>0.22761365825899643</v>
      </c>
      <c r="L214" s="302">
        <f t="shared" si="51"/>
        <v>0.23092922939048616</v>
      </c>
      <c r="M214" s="302">
        <f t="shared" si="51"/>
        <v>0.21645894795267404</v>
      </c>
      <c r="N214" s="302">
        <f t="shared" si="51"/>
        <v>0.21458453860777404</v>
      </c>
      <c r="O214" s="302">
        <f t="shared" si="51"/>
        <v>0.2210895447670857</v>
      </c>
      <c r="P214" s="302">
        <f t="shared" si="51"/>
        <v>0.22091201835826391</v>
      </c>
      <c r="Q214" s="302">
        <f t="shared" si="51"/>
        <v>0.22574415733233164</v>
      </c>
      <c r="R214" s="302">
        <f t="shared" si="51"/>
        <v>0.22478966653067523</v>
      </c>
      <c r="S214" s="302">
        <f t="shared" si="51"/>
        <v>0.22320406390544689</v>
      </c>
      <c r="T214" s="302">
        <f t="shared" si="51"/>
        <v>0.20796520565952528</v>
      </c>
      <c r="U214" s="302">
        <f t="shared" si="51"/>
        <v>0.21389356234619616</v>
      </c>
      <c r="V214" s="302">
        <f t="shared" si="51"/>
        <v>0.20856384476245035</v>
      </c>
      <c r="W214" s="302">
        <f t="shared" si="51"/>
        <v>0.21428883577340926</v>
      </c>
      <c r="X214" s="302">
        <f t="shared" si="51"/>
        <v>0.20788503856046256</v>
      </c>
      <c r="Y214" s="302">
        <f t="shared" si="51"/>
        <v>0.20297304882037198</v>
      </c>
      <c r="DA214" s="72"/>
    </row>
    <row r="215" spans="1:105" ht="12" customHeight="1" x14ac:dyDescent="0.25">
      <c r="A215" s="62" t="s">
        <v>621</v>
      </c>
      <c r="B215" s="302">
        <f t="shared" ref="B215:Y215" si="52">IF(B$140=0,0,B$140/B$115)</f>
        <v>4.4970917454247028E-2</v>
      </c>
      <c r="C215" s="302">
        <f t="shared" si="52"/>
        <v>4.1695928829828345E-2</v>
      </c>
      <c r="D215" s="302">
        <f t="shared" si="52"/>
        <v>4.6876784978995972E-2</v>
      </c>
      <c r="E215" s="302">
        <f t="shared" si="52"/>
        <v>4.7534941516913114E-2</v>
      </c>
      <c r="F215" s="302">
        <f t="shared" si="52"/>
        <v>4.1039031018145558E-2</v>
      </c>
      <c r="G215" s="302">
        <f t="shared" si="52"/>
        <v>4.756564938289267E-2</v>
      </c>
      <c r="H215" s="302">
        <f t="shared" si="52"/>
        <v>5.0508996278437017E-3</v>
      </c>
      <c r="I215" s="302">
        <f t="shared" si="52"/>
        <v>4.259961957333528E-2</v>
      </c>
      <c r="J215" s="302">
        <f t="shared" si="52"/>
        <v>4.4079627996635944E-2</v>
      </c>
      <c r="K215" s="302">
        <f t="shared" si="52"/>
        <v>4.9312052993454529E-2</v>
      </c>
      <c r="L215" s="302">
        <f t="shared" si="52"/>
        <v>4.5724108669782555E-2</v>
      </c>
      <c r="M215" s="302">
        <f t="shared" si="52"/>
        <v>6.0801869114602114E-2</v>
      </c>
      <c r="N215" s="302">
        <f t="shared" si="52"/>
        <v>6.2972572697156851E-2</v>
      </c>
      <c r="O215" s="302">
        <f t="shared" si="52"/>
        <v>5.6363624881663618E-2</v>
      </c>
      <c r="P215" s="302">
        <f t="shared" si="52"/>
        <v>5.6686657049657439E-2</v>
      </c>
      <c r="Q215" s="302">
        <f t="shared" si="52"/>
        <v>5.1774379145892412E-2</v>
      </c>
      <c r="R215" s="302">
        <f t="shared" si="52"/>
        <v>5.2771169582222027E-2</v>
      </c>
      <c r="S215" s="302">
        <f t="shared" si="52"/>
        <v>5.4410027992689035E-2</v>
      </c>
      <c r="T215" s="302">
        <f t="shared" si="52"/>
        <v>7.0231496476376082E-2</v>
      </c>
      <c r="U215" s="302">
        <f t="shared" si="52"/>
        <v>6.4067766705255824E-2</v>
      </c>
      <c r="V215" s="302">
        <f t="shared" si="52"/>
        <v>6.9608664327508785E-2</v>
      </c>
      <c r="W215" s="302">
        <f t="shared" si="52"/>
        <v>6.3667938437517224E-2</v>
      </c>
      <c r="X215" s="302">
        <f t="shared" si="52"/>
        <v>7.0312703501024129E-2</v>
      </c>
      <c r="Y215" s="302">
        <f t="shared" si="52"/>
        <v>7.5420016374110097E-2</v>
      </c>
      <c r="DA215" s="72"/>
    </row>
    <row r="216" spans="1:105" ht="12" customHeight="1" x14ac:dyDescent="0.25">
      <c r="A216" s="174" t="s">
        <v>623</v>
      </c>
      <c r="B216" s="301">
        <f t="shared" ref="B216:Y216" si="53">IF(B$141=0,0,B$141/B$115)</f>
        <v>0.16927853996109235</v>
      </c>
      <c r="C216" s="301">
        <f t="shared" si="53"/>
        <v>0.16882854092817606</v>
      </c>
      <c r="D216" s="301">
        <f t="shared" si="53"/>
        <v>0.16765929099751015</v>
      </c>
      <c r="E216" s="301">
        <f t="shared" si="53"/>
        <v>0.16783912182100982</v>
      </c>
      <c r="F216" s="301">
        <f t="shared" si="53"/>
        <v>0.16814623172401527</v>
      </c>
      <c r="G216" s="301">
        <f t="shared" si="53"/>
        <v>0.1683727139465542</v>
      </c>
      <c r="H216" s="301">
        <f t="shared" si="53"/>
        <v>0.15999186657236222</v>
      </c>
      <c r="I216" s="301">
        <f t="shared" si="53"/>
        <v>0.15888540707312487</v>
      </c>
      <c r="J216" s="301">
        <f t="shared" si="53"/>
        <v>0.1586158841387969</v>
      </c>
      <c r="K216" s="301">
        <f t="shared" si="53"/>
        <v>0.15783899166626858</v>
      </c>
      <c r="L216" s="301">
        <f t="shared" si="53"/>
        <v>0.1586169947719881</v>
      </c>
      <c r="M216" s="301">
        <f t="shared" si="53"/>
        <v>0.156924786327273</v>
      </c>
      <c r="N216" s="301">
        <f t="shared" si="53"/>
        <v>0.15610432203782745</v>
      </c>
      <c r="O216" s="301">
        <f t="shared" si="53"/>
        <v>0.15652507672535468</v>
      </c>
      <c r="P216" s="301">
        <f t="shared" si="53"/>
        <v>0.15612921272964284</v>
      </c>
      <c r="Q216" s="301">
        <f t="shared" si="53"/>
        <v>0.15637232687146296</v>
      </c>
      <c r="R216" s="301">
        <f t="shared" si="53"/>
        <v>0.15625491026221042</v>
      </c>
      <c r="S216" s="301">
        <f t="shared" si="53"/>
        <v>0.15608948736972092</v>
      </c>
      <c r="T216" s="301">
        <f t="shared" si="53"/>
        <v>0.15437201504491826</v>
      </c>
      <c r="U216" s="301">
        <f t="shared" si="53"/>
        <v>0.15506844387648977</v>
      </c>
      <c r="V216" s="301">
        <f t="shared" si="53"/>
        <v>0.15444320317373869</v>
      </c>
      <c r="W216" s="301">
        <f t="shared" si="53"/>
        <v>0.1550827054416816</v>
      </c>
      <c r="X216" s="301">
        <f t="shared" si="53"/>
        <v>0.15436864486949525</v>
      </c>
      <c r="Y216" s="301">
        <f t="shared" si="53"/>
        <v>0.15379044292139563</v>
      </c>
      <c r="DA216" s="178"/>
    </row>
    <row r="217" spans="1:105" ht="12" customHeight="1" x14ac:dyDescent="0.25">
      <c r="A217" s="62" t="s">
        <v>624</v>
      </c>
      <c r="B217" s="302">
        <f t="shared" ref="B217:Y217" si="54">IF(B$142=0,0,B$142/B$115)</f>
        <v>1.0278328166124289E-2</v>
      </c>
      <c r="C217" s="302">
        <f t="shared" si="54"/>
        <v>1.2454348092305867E-2</v>
      </c>
      <c r="D217" s="302">
        <f t="shared" si="54"/>
        <v>1.6867768925815405E-2</v>
      </c>
      <c r="E217" s="302">
        <f t="shared" si="54"/>
        <v>1.6171543828194888E-2</v>
      </c>
      <c r="F217" s="302">
        <f t="shared" si="54"/>
        <v>1.451048979151418E-2</v>
      </c>
      <c r="G217" s="302">
        <f t="shared" si="54"/>
        <v>1.0089205281034542E-2</v>
      </c>
      <c r="H217" s="302">
        <f t="shared" si="54"/>
        <v>5.5525443741956275E-2</v>
      </c>
      <c r="I217" s="302">
        <f t="shared" si="54"/>
        <v>4.4298626669160075E-2</v>
      </c>
      <c r="J217" s="302">
        <f t="shared" si="54"/>
        <v>4.4603843109573341E-2</v>
      </c>
      <c r="K217" s="302">
        <f t="shared" si="54"/>
        <v>4.5017543879548552E-2</v>
      </c>
      <c r="L217" s="302">
        <f t="shared" si="54"/>
        <v>4.398259964460572E-2</v>
      </c>
      <c r="M217" s="302">
        <f t="shared" si="54"/>
        <v>4.2043521693140712E-2</v>
      </c>
      <c r="N217" s="302">
        <f t="shared" si="54"/>
        <v>4.3673115076320088E-2</v>
      </c>
      <c r="O217" s="302">
        <f t="shared" si="54"/>
        <v>4.5754291126979665E-2</v>
      </c>
      <c r="P217" s="302">
        <f t="shared" si="54"/>
        <v>4.705316434082394E-2</v>
      </c>
      <c r="Q217" s="302">
        <f t="shared" si="54"/>
        <v>4.8880298663968924E-2</v>
      </c>
      <c r="R217" s="302">
        <f t="shared" si="54"/>
        <v>4.8726784000874532E-2</v>
      </c>
      <c r="S217" s="302">
        <f t="shared" si="54"/>
        <v>4.8392118128070934E-2</v>
      </c>
      <c r="T217" s="302">
        <f t="shared" si="54"/>
        <v>4.5072547789759006E-2</v>
      </c>
      <c r="U217" s="302">
        <f t="shared" si="54"/>
        <v>4.6315788758998624E-2</v>
      </c>
      <c r="V217" s="302">
        <f t="shared" si="54"/>
        <v>4.5185125813069306E-2</v>
      </c>
      <c r="W217" s="302">
        <f t="shared" si="54"/>
        <v>4.6451075872316575E-2</v>
      </c>
      <c r="X217" s="302">
        <f t="shared" si="54"/>
        <v>4.5032864587751228E-2</v>
      </c>
      <c r="Y217" s="302">
        <f t="shared" si="54"/>
        <v>4.3992473931307299E-2</v>
      </c>
      <c r="DA217" s="72"/>
    </row>
    <row r="218" spans="1:105" ht="12" customHeight="1" x14ac:dyDescent="0.25">
      <c r="A218" s="62" t="s">
        <v>629</v>
      </c>
      <c r="B218" s="302">
        <f t="shared" ref="B218:Y218" si="55">IF(B$146=0,0,B$146/B$115)</f>
        <v>9.7929153047638801E-2</v>
      </c>
      <c r="C218" s="302">
        <f t="shared" si="55"/>
        <v>9.8913738496534911E-2</v>
      </c>
      <c r="D218" s="302">
        <f t="shared" si="55"/>
        <v>9.8270198878273332E-2</v>
      </c>
      <c r="E218" s="302">
        <f t="shared" si="55"/>
        <v>9.823987357796897E-2</v>
      </c>
      <c r="F218" s="302">
        <f t="shared" si="55"/>
        <v>9.8882459533690029E-2</v>
      </c>
      <c r="G218" s="302">
        <f t="shared" si="55"/>
        <v>9.5242284096736476E-2</v>
      </c>
      <c r="H218" s="302">
        <f t="shared" si="55"/>
        <v>0.10102428380005204</v>
      </c>
      <c r="I218" s="302">
        <f t="shared" si="55"/>
        <v>9.697109999081302E-2</v>
      </c>
      <c r="J218" s="302">
        <f t="shared" si="55"/>
        <v>9.6823549780909637E-2</v>
      </c>
      <c r="K218" s="302">
        <f t="shared" si="55"/>
        <v>9.6393714902774472E-2</v>
      </c>
      <c r="L218" s="302">
        <f t="shared" si="55"/>
        <v>9.6726927721130826E-2</v>
      </c>
      <c r="M218" s="302">
        <f t="shared" si="55"/>
        <v>9.499912213204563E-2</v>
      </c>
      <c r="N218" s="302">
        <f t="shared" si="55"/>
        <v>9.485466465610877E-2</v>
      </c>
      <c r="O218" s="302">
        <f t="shared" si="55"/>
        <v>9.5597449627706541E-2</v>
      </c>
      <c r="P218" s="302">
        <f t="shared" si="55"/>
        <v>9.5638608666805028E-2</v>
      </c>
      <c r="Q218" s="302">
        <f t="shared" si="55"/>
        <v>9.6173377155904932E-2</v>
      </c>
      <c r="R218" s="302">
        <f t="shared" si="55"/>
        <v>9.6064510722498303E-2</v>
      </c>
      <c r="S218" s="302">
        <f t="shared" si="55"/>
        <v>9.5890574596011982E-2</v>
      </c>
      <c r="T218" s="302">
        <f t="shared" si="55"/>
        <v>9.404042770666482E-2</v>
      </c>
      <c r="U218" s="302">
        <f t="shared" si="55"/>
        <v>9.4772506129050707E-2</v>
      </c>
      <c r="V218" s="302">
        <f t="shared" si="55"/>
        <v>9.4110107415431868E-2</v>
      </c>
      <c r="W218" s="302">
        <f t="shared" si="55"/>
        <v>9.4806321639939004E-2</v>
      </c>
      <c r="X218" s="302">
        <f t="shared" si="55"/>
        <v>9.4028067026056414E-2</v>
      </c>
      <c r="Y218" s="302">
        <f t="shared" si="55"/>
        <v>9.3416950453460948E-2</v>
      </c>
      <c r="DA218" s="72"/>
    </row>
    <row r="219" spans="1:105" ht="12" customHeight="1" x14ac:dyDescent="0.25">
      <c r="A219" s="63" t="s">
        <v>641</v>
      </c>
      <c r="B219" s="303">
        <f t="shared" ref="B219:Y219" si="56">IF(B$157=0,0,B$157/B$115)</f>
        <v>6.1071058747329293E-2</v>
      </c>
      <c r="C219" s="303">
        <f t="shared" si="56"/>
        <v>5.7460454339335304E-2</v>
      </c>
      <c r="D219" s="303">
        <f t="shared" si="56"/>
        <v>5.2521323193421413E-2</v>
      </c>
      <c r="E219" s="303">
        <f t="shared" si="56"/>
        <v>5.3427704414845976E-2</v>
      </c>
      <c r="F219" s="303">
        <f t="shared" si="56"/>
        <v>5.4753282398811054E-2</v>
      </c>
      <c r="G219" s="303">
        <f t="shared" si="56"/>
        <v>6.304122456878318E-2</v>
      </c>
      <c r="H219" s="303">
        <f t="shared" si="56"/>
        <v>3.4421390303539042E-3</v>
      </c>
      <c r="I219" s="303">
        <f t="shared" si="56"/>
        <v>1.7615680413151789E-2</v>
      </c>
      <c r="J219" s="303">
        <f t="shared" si="56"/>
        <v>1.7188491248313911E-2</v>
      </c>
      <c r="K219" s="303">
        <f t="shared" si="56"/>
        <v>1.642773288394556E-2</v>
      </c>
      <c r="L219" s="303">
        <f t="shared" si="56"/>
        <v>1.7907467406251557E-2</v>
      </c>
      <c r="M219" s="303">
        <f t="shared" si="56"/>
        <v>1.9882142502086645E-2</v>
      </c>
      <c r="N219" s="303">
        <f t="shared" si="56"/>
        <v>1.757654230539861E-2</v>
      </c>
      <c r="O219" s="303">
        <f t="shared" si="56"/>
        <v>1.517333597066849E-2</v>
      </c>
      <c r="P219" s="303">
        <f t="shared" si="56"/>
        <v>1.3437439722013878E-2</v>
      </c>
      <c r="Q219" s="303">
        <f t="shared" si="56"/>
        <v>1.1318651051589116E-2</v>
      </c>
      <c r="R219" s="303">
        <f t="shared" si="56"/>
        <v>1.1463615538837565E-2</v>
      </c>
      <c r="S219" s="303">
        <f t="shared" si="56"/>
        <v>1.180679464563799E-2</v>
      </c>
      <c r="T219" s="303">
        <f t="shared" si="56"/>
        <v>1.5259039548494462E-2</v>
      </c>
      <c r="U219" s="303">
        <f t="shared" si="56"/>
        <v>1.398014898844044E-2</v>
      </c>
      <c r="V219" s="303">
        <f t="shared" si="56"/>
        <v>1.5147969945237524E-2</v>
      </c>
      <c r="W219" s="303">
        <f t="shared" si="56"/>
        <v>1.3825307929426054E-2</v>
      </c>
      <c r="X219" s="303">
        <f t="shared" si="56"/>
        <v>1.5307713255687607E-2</v>
      </c>
      <c r="Y219" s="303">
        <f t="shared" si="56"/>
        <v>1.6381018536627368E-2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DA220" s="94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252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272">
        <f t="shared" ref="B224:Y224" si="57">SUM(B$225:B$231)</f>
        <v>379.48659010355027</v>
      </c>
      <c r="C224" s="272">
        <f t="shared" si="57"/>
        <v>367.95697529161725</v>
      </c>
      <c r="D224" s="272">
        <f t="shared" si="57"/>
        <v>374.36356306813286</v>
      </c>
      <c r="E224" s="272">
        <f t="shared" si="57"/>
        <v>373.68609989246136</v>
      </c>
      <c r="F224" s="272">
        <f t="shared" si="57"/>
        <v>386.73024254954282</v>
      </c>
      <c r="G224" s="272">
        <f t="shared" si="57"/>
        <v>220.20040965592977</v>
      </c>
      <c r="H224" s="272">
        <f t="shared" si="57"/>
        <v>288.95242640449538</v>
      </c>
      <c r="I224" s="272">
        <f t="shared" si="57"/>
        <v>252.38155987533474</v>
      </c>
      <c r="J224" s="272">
        <f t="shared" si="57"/>
        <v>245.35871306971882</v>
      </c>
      <c r="K224" s="272">
        <f t="shared" si="57"/>
        <v>295.12502185708036</v>
      </c>
      <c r="L224" s="272">
        <f t="shared" si="57"/>
        <v>253.88969506780322</v>
      </c>
      <c r="M224" s="272">
        <f t="shared" si="57"/>
        <v>211.4010143377526</v>
      </c>
      <c r="N224" s="272">
        <f t="shared" si="57"/>
        <v>190.37762040893136</v>
      </c>
      <c r="O224" s="272">
        <f t="shared" si="57"/>
        <v>222.68202841928587</v>
      </c>
      <c r="P224" s="272">
        <f t="shared" si="57"/>
        <v>215.10511398454543</v>
      </c>
      <c r="Q224" s="272">
        <f t="shared" si="57"/>
        <v>214.62259899897725</v>
      </c>
      <c r="R224" s="272">
        <f t="shared" si="57"/>
        <v>220.78851952027074</v>
      </c>
      <c r="S224" s="272">
        <f t="shared" si="57"/>
        <v>237.86958771946723</v>
      </c>
      <c r="T224" s="272">
        <f t="shared" si="57"/>
        <v>258.64454111101611</v>
      </c>
      <c r="U224" s="272">
        <f t="shared" si="57"/>
        <v>255.40745730474302</v>
      </c>
      <c r="V224" s="272">
        <f t="shared" si="57"/>
        <v>276.49808490182863</v>
      </c>
      <c r="W224" s="272">
        <f t="shared" si="57"/>
        <v>258.18067914874354</v>
      </c>
      <c r="X224" s="272">
        <f t="shared" si="57"/>
        <v>266.47023468997492</v>
      </c>
      <c r="Y224" s="272">
        <f t="shared" si="57"/>
        <v>299.52577990736063</v>
      </c>
      <c r="DA224" s="111"/>
    </row>
    <row r="225" spans="1:105" ht="12" customHeight="1" x14ac:dyDescent="0.25">
      <c r="A225" s="55" t="s">
        <v>91</v>
      </c>
      <c r="B225" s="273">
        <f>IF(B$6=0,0,B$6/NFM!B$11*1000)</f>
        <v>0.56922988515501194</v>
      </c>
      <c r="C225" s="273">
        <f>IF(C$6=0,0,C$6/NFM!C$11*1000)</f>
        <v>0.55193546293718609</v>
      </c>
      <c r="D225" s="273">
        <f>IF(D$6=0,0,D$6/NFM!D$11*1000)</f>
        <v>0.56154534460199446</v>
      </c>
      <c r="E225" s="273">
        <f>IF(E$6=0,0,E$6/NFM!E$11*1000)</f>
        <v>0.5605291498385</v>
      </c>
      <c r="F225" s="273">
        <f>IF(F$6=0,0,F$6/NFM!F$11*1000)</f>
        <v>0.58009536382404736</v>
      </c>
      <c r="G225" s="273">
        <f>IF(G$6=0,0,G$6/NFM!G$11*1000)</f>
        <v>0.33030061448419434</v>
      </c>
      <c r="H225" s="273">
        <f>IF(H$6=0,0,H$6/NFM!H$11*1000)</f>
        <v>0.43342863960642264</v>
      </c>
      <c r="I225" s="273">
        <f>IF(I$6=0,0,I$6/NFM!I$11*1000)</f>
        <v>0.37857233981334454</v>
      </c>
      <c r="J225" s="273">
        <f>IF(J$6=0,0,J$6/NFM!J$11*1000)</f>
        <v>0.36803806960487384</v>
      </c>
      <c r="K225" s="273">
        <f>IF(K$6=0,0,K$6/NFM!K$11*1000)</f>
        <v>0.44268753278582212</v>
      </c>
      <c r="L225" s="273">
        <f>IF(L$6=0,0,L$6/NFM!L$11*1000)</f>
        <v>0.3808345426019572</v>
      </c>
      <c r="M225" s="273">
        <f>IF(M$6=0,0,M$6/NFM!M$11*1000)</f>
        <v>0.31710152150690046</v>
      </c>
      <c r="N225" s="273">
        <f>IF(N$6=0,0,N$6/NFM!N$11*1000)</f>
        <v>0.28556643061361403</v>
      </c>
      <c r="O225" s="273">
        <f>IF(O$6=0,0,O$6/NFM!O$11*1000)</f>
        <v>0.3340230426290185</v>
      </c>
      <c r="P225" s="273">
        <f>IF(P$6=0,0,P$6/NFM!P$11*1000)</f>
        <v>0.32265767097690418</v>
      </c>
      <c r="Q225" s="273">
        <f>IF(Q$6=0,0,Q$6/NFM!Q$11*1000)</f>
        <v>0.3219338984985991</v>
      </c>
      <c r="R225" s="273">
        <f>IF(R$6=0,0,R$6/NFM!R$11*1000)</f>
        <v>0.33118277928053047</v>
      </c>
      <c r="S225" s="273">
        <f>IF(S$6=0,0,S$6/NFM!S$11*1000)</f>
        <v>0.35680438157931693</v>
      </c>
      <c r="T225" s="273">
        <f>IF(T$6=0,0,T$6/NFM!T$11*1000)</f>
        <v>0.38796681166674152</v>
      </c>
      <c r="U225" s="273">
        <f>IF(U$6=0,0,U$6/NFM!U$11*1000)</f>
        <v>0.38311118595739618</v>
      </c>
      <c r="V225" s="273">
        <f>IF(V$6=0,0,V$6/NFM!V$11*1000)</f>
        <v>0.41474712735298258</v>
      </c>
      <c r="W225" s="273">
        <f>IF(W$6=0,0,W$6/NFM!W$11*1000)</f>
        <v>0.38727101872340852</v>
      </c>
      <c r="X225" s="273">
        <f>IF(X$6=0,0,X$6/NFM!X$11*1000)</f>
        <v>0.39970535203518431</v>
      </c>
      <c r="Y225" s="273">
        <f>IF(Y$6=0,0,Y$6/NFM!Y$11*1000)</f>
        <v>0.4492886698612536</v>
      </c>
      <c r="DA225" s="76"/>
    </row>
    <row r="226" spans="1:105" ht="12" customHeight="1" x14ac:dyDescent="0.25">
      <c r="A226" s="173" t="s">
        <v>92</v>
      </c>
      <c r="B226" s="274">
        <f>IF(B$7=0,0,B$7/NFM!B$11*1000)</f>
        <v>0.28461494257750597</v>
      </c>
      <c r="C226" s="274">
        <f>IF(C$7=0,0,C$7/NFM!C$11*1000)</f>
        <v>0.2759677314685931</v>
      </c>
      <c r="D226" s="274">
        <f>IF(D$7=0,0,D$7/NFM!D$11*1000)</f>
        <v>0.28077267230099728</v>
      </c>
      <c r="E226" s="274">
        <f>IF(E$7=0,0,E$7/NFM!E$11*1000)</f>
        <v>0.28026457491925</v>
      </c>
      <c r="F226" s="274">
        <f>IF(F$7=0,0,F$7/NFM!F$11*1000)</f>
        <v>0.29004768191202368</v>
      </c>
      <c r="G226" s="274">
        <f>IF(G$7=0,0,G$7/NFM!G$11*1000)</f>
        <v>0.16515030724209717</v>
      </c>
      <c r="H226" s="274">
        <f>IF(H$7=0,0,H$7/NFM!H$11*1000)</f>
        <v>0.21671431980321132</v>
      </c>
      <c r="I226" s="274">
        <f>IF(I$7=0,0,I$7/NFM!I$11*1000)</f>
        <v>0.18928616990667227</v>
      </c>
      <c r="J226" s="274">
        <f>IF(J$7=0,0,J$7/NFM!J$11*1000)</f>
        <v>0.184019034802437</v>
      </c>
      <c r="K226" s="274">
        <f>IF(K$7=0,0,K$7/NFM!K$11*1000)</f>
        <v>0.22134376639291106</v>
      </c>
      <c r="L226" s="274">
        <f>IF(L$7=0,0,L$7/NFM!L$11*1000)</f>
        <v>0.19041727130097863</v>
      </c>
      <c r="M226" s="274">
        <f>IF(M$7=0,0,M$7/NFM!M$11*1000)</f>
        <v>0.15855076075345023</v>
      </c>
      <c r="N226" s="274">
        <f>IF(N$7=0,0,N$7/NFM!N$11*1000)</f>
        <v>0.14278321530680704</v>
      </c>
      <c r="O226" s="274">
        <f>IF(O$7=0,0,O$7/NFM!O$11*1000)</f>
        <v>0.16701152131450925</v>
      </c>
      <c r="P226" s="274">
        <f>IF(P$7=0,0,P$7/NFM!P$11*1000)</f>
        <v>0.16132883548845212</v>
      </c>
      <c r="Q226" s="274">
        <f>IF(Q$7=0,0,Q$7/NFM!Q$11*1000)</f>
        <v>0.16096694924929961</v>
      </c>
      <c r="R226" s="274">
        <f>IF(R$7=0,0,R$7/NFM!R$11*1000)</f>
        <v>0.16559138964026526</v>
      </c>
      <c r="S226" s="274">
        <f>IF(S$7=0,0,S$7/NFM!S$11*1000)</f>
        <v>0.17840219078965849</v>
      </c>
      <c r="T226" s="274">
        <f>IF(T$7=0,0,T$7/NFM!T$11*1000)</f>
        <v>0.19398340583337081</v>
      </c>
      <c r="U226" s="274">
        <f>IF(U$7=0,0,U$7/NFM!U$11*1000)</f>
        <v>0.19155559297869809</v>
      </c>
      <c r="V226" s="274">
        <f>IF(V$7=0,0,V$7/NFM!V$11*1000)</f>
        <v>0.20737356367649135</v>
      </c>
      <c r="W226" s="274">
        <f>IF(W$7=0,0,W$7/NFM!W$11*1000)</f>
        <v>0.19363550936170432</v>
      </c>
      <c r="X226" s="274">
        <f>IF(X$7=0,0,X$7/NFM!X$11*1000)</f>
        <v>0.19985267601759216</v>
      </c>
      <c r="Y226" s="274">
        <f>IF(Y$7=0,0,Y$7/NFM!Y$11*1000)</f>
        <v>0.2246443349306268</v>
      </c>
      <c r="DA226" s="77"/>
    </row>
    <row r="227" spans="1:105" ht="12" customHeight="1" x14ac:dyDescent="0.25">
      <c r="A227" s="173" t="s">
        <v>93</v>
      </c>
      <c r="B227" s="274">
        <f>IF(B$8=0,0,B$8/NFM!B$11*1000)</f>
        <v>7.2102452119634775</v>
      </c>
      <c r="C227" s="274">
        <f>IF(C$8=0,0,C$8/NFM!C$11*1000)</f>
        <v>6.9911825305376842</v>
      </c>
      <c r="D227" s="274">
        <f>IF(D$8=0,0,D$8/NFM!D$11*1000)</f>
        <v>7.1129076982919237</v>
      </c>
      <c r="E227" s="274">
        <f>IF(E$8=0,0,E$8/NFM!E$11*1000)</f>
        <v>7.1000358979543261</v>
      </c>
      <c r="F227" s="274">
        <f>IF(F$8=0,0,F$8/NFM!F$11*1000)</f>
        <v>7.3478746084379285</v>
      </c>
      <c r="G227" s="274">
        <f>IF(G$8=0,0,G$8/NFM!G$11*1000)</f>
        <v>4.1838077834664569</v>
      </c>
      <c r="H227" s="274">
        <f>IF(H$8=0,0,H$8/NFM!H$11*1000)</f>
        <v>5.4900961016813508</v>
      </c>
      <c r="I227" s="274">
        <f>IF(I$8=0,0,I$8/NFM!I$11*1000)</f>
        <v>4.7952496376356919</v>
      </c>
      <c r="J227" s="274">
        <f>IF(J$8=0,0,J$8/NFM!J$11*1000)</f>
        <v>4.6618155483283967</v>
      </c>
      <c r="K227" s="274">
        <f>IF(K$8=0,0,K$8/NFM!K$11*1000)</f>
        <v>5.6073754152870761</v>
      </c>
      <c r="L227" s="274">
        <f>IF(L$8=0,0,L$8/NFM!L$11*1000)</f>
        <v>4.8239042062914539</v>
      </c>
      <c r="M227" s="274">
        <f>IF(M$8=0,0,M$8/NFM!M$11*1000)</f>
        <v>4.0166192724207352</v>
      </c>
      <c r="N227" s="274">
        <f>IF(N$8=0,0,N$8/NFM!N$11*1000)</f>
        <v>3.6171747877724418</v>
      </c>
      <c r="O227" s="274">
        <f>IF(O$8=0,0,O$8/NFM!O$11*1000)</f>
        <v>4.2309585399675633</v>
      </c>
      <c r="P227" s="274">
        <f>IF(P$8=0,0,P$8/NFM!P$11*1000)</f>
        <v>4.0869971657074506</v>
      </c>
      <c r="Q227" s="274">
        <f>IF(Q$8=0,0,Q$8/NFM!Q$11*1000)</f>
        <v>4.0778293809822515</v>
      </c>
      <c r="R227" s="274">
        <f>IF(R$8=0,0,R$8/NFM!R$11*1000)</f>
        <v>4.1949818708867177</v>
      </c>
      <c r="S227" s="274">
        <f>IF(S$8=0,0,S$8/NFM!S$11*1000)</f>
        <v>4.5195221666713428</v>
      </c>
      <c r="T227" s="274">
        <f>IF(T$8=0,0,T$8/NFM!T$11*1000)</f>
        <v>4.9142462811120566</v>
      </c>
      <c r="U227" s="274">
        <f>IF(U$8=0,0,U$8/NFM!U$11*1000)</f>
        <v>4.8527416887936816</v>
      </c>
      <c r="V227" s="274">
        <f>IF(V$8=0,0,V$8/NFM!V$11*1000)</f>
        <v>5.2534636131377761</v>
      </c>
      <c r="W227" s="274">
        <f>IF(W$8=0,0,W$8/NFM!W$11*1000)</f>
        <v>4.9054329038298379</v>
      </c>
      <c r="X227" s="274">
        <f>IF(X$8=0,0,X$8/NFM!X$11*1000)</f>
        <v>5.0629344591123306</v>
      </c>
      <c r="Y227" s="274">
        <f>IF(Y$8=0,0,Y$8/NFM!Y$11*1000)</f>
        <v>5.6909898182425414</v>
      </c>
      <c r="DA227" s="77"/>
    </row>
    <row r="228" spans="1:105" ht="12" customHeight="1" x14ac:dyDescent="0.25">
      <c r="A228" s="173" t="s">
        <v>94</v>
      </c>
      <c r="B228" s="274">
        <f>IF(B$9=0,0,B$9/NFM!B$11*1000)</f>
        <v>0.18974329505167126</v>
      </c>
      <c r="C228" s="274">
        <f>IF(C$9=0,0,C$9/NFM!C$11*1000)</f>
        <v>0.18397848764572927</v>
      </c>
      <c r="D228" s="274">
        <f>IF(D$9=0,0,D$9/NFM!D$11*1000)</f>
        <v>0.18718178153399881</v>
      </c>
      <c r="E228" s="274">
        <f>IF(E$9=0,0,E$9/NFM!E$11*1000)</f>
        <v>0.18684304994616727</v>
      </c>
      <c r="F228" s="274">
        <f>IF(F$9=0,0,F$9/NFM!F$11*1000)</f>
        <v>0.19336512127468308</v>
      </c>
      <c r="G228" s="274">
        <f>IF(G$9=0,0,G$9/NFM!G$11*1000)</f>
        <v>0.11010020482806518</v>
      </c>
      <c r="H228" s="274">
        <f>IF(H$9=0,0,H$9/NFM!H$11*1000)</f>
        <v>0.14447621320214143</v>
      </c>
      <c r="I228" s="274">
        <f>IF(I$9=0,0,I$9/NFM!I$11*1000)</f>
        <v>0.12619077993778194</v>
      </c>
      <c r="J228" s="274">
        <f>IF(J$9=0,0,J$9/NFM!J$11*1000)</f>
        <v>0.12267935653495834</v>
      </c>
      <c r="K228" s="274">
        <f>IF(K$9=0,0,K$9/NFM!K$11*1000)</f>
        <v>0.14756251092860787</v>
      </c>
      <c r="L228" s="274">
        <f>IF(L$9=0,0,L$9/NFM!L$11*1000)</f>
        <v>0.12694484753398619</v>
      </c>
      <c r="M228" s="274">
        <f>IF(M$9=0,0,M$9/NFM!M$11*1000)</f>
        <v>0.10570050716896714</v>
      </c>
      <c r="N228" s="274">
        <f>IF(N$9=0,0,N$9/NFM!N$11*1000)</f>
        <v>9.5188810204538371E-2</v>
      </c>
      <c r="O228" s="274">
        <f>IF(O$9=0,0,O$9/NFM!O$11*1000)</f>
        <v>0.11134101420967317</v>
      </c>
      <c r="P228" s="274">
        <f>IF(P$9=0,0,P$9/NFM!P$11*1000)</f>
        <v>0.1075525569923018</v>
      </c>
      <c r="Q228" s="274">
        <f>IF(Q$9=0,0,Q$9/NFM!Q$11*1000)</f>
        <v>0.10731129949953339</v>
      </c>
      <c r="R228" s="274">
        <f>IF(R$9=0,0,R$9/NFM!R$11*1000)</f>
        <v>0.11039425976017722</v>
      </c>
      <c r="S228" s="274">
        <f>IF(S$9=0,0,S$9/NFM!S$11*1000)</f>
        <v>0.11893479385977269</v>
      </c>
      <c r="T228" s="274">
        <f>IF(T$9=0,0,T$9/NFM!T$11*1000)</f>
        <v>0.12932227055558093</v>
      </c>
      <c r="U228" s="274">
        <f>IF(U$9=0,0,U$9/NFM!U$11*1000)</f>
        <v>0.12770372865246582</v>
      </c>
      <c r="V228" s="274">
        <f>IF(V$9=0,0,V$9/NFM!V$11*1000)</f>
        <v>0.1382490424509947</v>
      </c>
      <c r="W228" s="274">
        <f>IF(W$9=0,0,W$9/NFM!W$11*1000)</f>
        <v>0.12909033957446997</v>
      </c>
      <c r="X228" s="274">
        <f>IF(X$9=0,0,X$9/NFM!X$11*1000)</f>
        <v>0.13323511734506188</v>
      </c>
      <c r="Y228" s="274">
        <f>IF(Y$9=0,0,Y$9/NFM!Y$11*1000)</f>
        <v>0.14976288995375173</v>
      </c>
      <c r="DA228" s="77"/>
    </row>
    <row r="229" spans="1:105" ht="12" customHeight="1" x14ac:dyDescent="0.25">
      <c r="A229" s="56" t="s">
        <v>95</v>
      </c>
      <c r="B229" s="275">
        <f>IF(B$10=0,0,B$10/NFM!B$11*1000)</f>
        <v>1.1829404689027707</v>
      </c>
      <c r="C229" s="275">
        <f>IF(C$10=0,0,C$10/NFM!C$11*1000)</f>
        <v>1.13526117338106</v>
      </c>
      <c r="D229" s="275">
        <f>IF(D$10=0,0,D$10/NFM!D$11*1000)</f>
        <v>1.1409066376198662</v>
      </c>
      <c r="E229" s="275">
        <f>IF(E$10=0,0,E$10/NFM!E$11*1000)</f>
        <v>1.1277592338862539</v>
      </c>
      <c r="F229" s="275">
        <f>IF(F$10=0,0,F$10/NFM!F$11*1000)</f>
        <v>1.1375743786816546</v>
      </c>
      <c r="G229" s="275">
        <f>IF(G$10=0,0,G$10/NFM!G$11*1000)</f>
        <v>0.70250260572698286</v>
      </c>
      <c r="H229" s="275">
        <f>IF(H$10=0,0,H$10/NFM!H$11*1000)</f>
        <v>0.70835287119409585</v>
      </c>
      <c r="I229" s="275">
        <f>IF(I$10=0,0,I$10/NFM!I$11*1000)</f>
        <v>0.66500979720891173</v>
      </c>
      <c r="J229" s="275">
        <f>IF(J$10=0,0,J$10/NFM!J$11*1000)</f>
        <v>0.64555540950940793</v>
      </c>
      <c r="K229" s="275">
        <f>IF(K$10=0,0,K$10/NFM!K$11*1000)</f>
        <v>0.77367778878352722</v>
      </c>
      <c r="L229" s="275">
        <f>IF(L$10=0,0,L$10/NFM!L$11*1000)</f>
        <v>0.66948146200338599</v>
      </c>
      <c r="M229" s="275">
        <f>IF(M$10=0,0,M$10/NFM!M$11*1000)</f>
        <v>0.56263514819342142</v>
      </c>
      <c r="N229" s="275">
        <f>IF(N$10=0,0,N$10/NFM!N$11*1000)</f>
        <v>0.5014268466877555</v>
      </c>
      <c r="O229" s="275">
        <f>IF(O$10=0,0,O$10/NFM!O$11*1000)</f>
        <v>0.58097154222413538</v>
      </c>
      <c r="P229" s="275">
        <f>IF(P$10=0,0,P$10/NFM!P$11*1000)</f>
        <v>0.55711828678471864</v>
      </c>
      <c r="Q229" s="275">
        <f>IF(Q$10=0,0,Q$10/NFM!Q$11*1000)</f>
        <v>0.55141519657886884</v>
      </c>
      <c r="R229" s="275">
        <f>IF(R$10=0,0,R$10/NFM!R$11*1000)</f>
        <v>0.5673509433718682</v>
      </c>
      <c r="S229" s="275">
        <f>IF(S$10=0,0,S$10/NFM!S$11*1000)</f>
        <v>0.61193013554623854</v>
      </c>
      <c r="T229" s="275">
        <f>IF(T$10=0,0,T$10/NFM!T$11*1000)</f>
        <v>0.67334019027611147</v>
      </c>
      <c r="U229" s="275">
        <f>IF(U$10=0,0,U$10/NFM!U$11*1000)</f>
        <v>0.66191454270483774</v>
      </c>
      <c r="V229" s="275">
        <f>IF(V$10=0,0,V$10/NFM!V$11*1000)</f>
        <v>0.71961897485601223</v>
      </c>
      <c r="W229" s="275">
        <f>IF(W$10=0,0,W$10/NFM!W$11*1000)</f>
        <v>0.66876132404838984</v>
      </c>
      <c r="X229" s="275">
        <f>IF(X$10=0,0,X$10/NFM!X$11*1000)</f>
        <v>0.69384349225185449</v>
      </c>
      <c r="Y229" s="275">
        <f>IF(Y$10=0,0,Y$10/NFM!Y$11*1000)</f>
        <v>0.78295441727159609</v>
      </c>
      <c r="DA229" s="78"/>
    </row>
    <row r="230" spans="1:105" ht="12" customHeight="1" x14ac:dyDescent="0.25">
      <c r="A230" s="174" t="s">
        <v>485</v>
      </c>
      <c r="B230" s="276">
        <f>IF(B$16=0,0,B$16/NFM!B$11*1000)</f>
        <v>207.39972934698383</v>
      </c>
      <c r="C230" s="276">
        <f>IF(C$16=0,0,C$16/NFM!C$11*1000)</f>
        <v>201.93798801533546</v>
      </c>
      <c r="D230" s="276">
        <f>IF(D$16=0,0,D$16/NFM!D$11*1000)</f>
        <v>204.73979926124665</v>
      </c>
      <c r="E230" s="276">
        <f>IF(E$16=0,0,E$16/NFM!E$11*1000)</f>
        <v>204.36443092295519</v>
      </c>
      <c r="F230" s="276">
        <f>IF(F$16=0,0,F$16/NFM!F$11*1000)</f>
        <v>212.1478951631662</v>
      </c>
      <c r="G230" s="276">
        <f>IF(G$16=0,0,G$16/NFM!G$11*1000)</f>
        <v>118.80467989753012</v>
      </c>
      <c r="H230" s="276">
        <f>IF(H$16=0,0,H$16/NFM!H$11*1000)</f>
        <v>159.34034972678188</v>
      </c>
      <c r="I230" s="276">
        <f>IF(I$16=0,0,I$16/NFM!I$11*1000)</f>
        <v>136.59036121272067</v>
      </c>
      <c r="J230" s="276">
        <f>IF(J$16=0,0,J$16/NFM!J$11*1000)</f>
        <v>132.68011304078274</v>
      </c>
      <c r="K230" s="276">
        <f>IF(K$16=0,0,K$16/NFM!K$11*1000)</f>
        <v>159.22837459070169</v>
      </c>
      <c r="L230" s="276">
        <f>IF(L$16=0,0,L$16/NFM!L$11*1000)</f>
        <v>137.25005688569567</v>
      </c>
      <c r="M230" s="276">
        <f>IF(M$16=0,0,M$16/NFM!M$11*1000)</f>
        <v>113.24694421765396</v>
      </c>
      <c r="N230" s="276">
        <f>IF(N$16=0,0,N$16/NFM!N$11*1000)</f>
        <v>101.86854316063541</v>
      </c>
      <c r="O230" s="276">
        <f>IF(O$16=0,0,O$16/NFM!O$11*1000)</f>
        <v>119.59690619868734</v>
      </c>
      <c r="P230" s="276">
        <f>IF(P$16=0,0,P$16/NFM!P$11*1000)</f>
        <v>115.52491172332287</v>
      </c>
      <c r="Q230" s="276">
        <f>IF(Q$16=0,0,Q$16/NFM!Q$11*1000)</f>
        <v>115.5720265904996</v>
      </c>
      <c r="R230" s="276">
        <f>IF(R$16=0,0,R$16/NFM!R$11*1000)</f>
        <v>118.82379480279468</v>
      </c>
      <c r="S230" s="276">
        <f>IF(S$16=0,0,S$16/NFM!S$11*1000)</f>
        <v>127.90103782816314</v>
      </c>
      <c r="T230" s="276">
        <f>IF(T$16=0,0,T$16/NFM!T$11*1000)</f>
        <v>137.71863386241125</v>
      </c>
      <c r="U230" s="276">
        <f>IF(U$16=0,0,U$16/NFM!U$11*1000)</f>
        <v>136.52776578247924</v>
      </c>
      <c r="V230" s="276">
        <f>IF(V$16=0,0,V$16/NFM!V$11*1000)</f>
        <v>147.2804416028647</v>
      </c>
      <c r="W230" s="276">
        <f>IF(W$16=0,0,W$16/NFM!W$11*1000)</f>
        <v>138.0336564294328</v>
      </c>
      <c r="X230" s="276">
        <f>IF(X$16=0,0,X$16/NFM!X$11*1000)</f>
        <v>141.87674160224137</v>
      </c>
      <c r="Y230" s="276">
        <f>IF(Y$16=0,0,Y$16/NFM!Y$11*1000)</f>
        <v>158.95144249658026</v>
      </c>
      <c r="DA230" s="79"/>
    </row>
    <row r="231" spans="1:105" ht="12" customHeight="1" x14ac:dyDescent="0.25">
      <c r="A231" s="41" t="s">
        <v>497</v>
      </c>
      <c r="B231" s="277">
        <f>IF(B$27=0,0,B$27/NFM!B$11*1000)</f>
        <v>162.65008695291598</v>
      </c>
      <c r="C231" s="277">
        <f>IF(C$27=0,0,C$27/NFM!C$11*1000)</f>
        <v>156.88066189031153</v>
      </c>
      <c r="D231" s="277">
        <f>IF(D$27=0,0,D$27/NFM!D$11*1000)</f>
        <v>160.34044967253746</v>
      </c>
      <c r="E231" s="277">
        <f>IF(E$27=0,0,E$27/NFM!E$11*1000)</f>
        <v>160.06623706296165</v>
      </c>
      <c r="F231" s="277">
        <f>IF(F$27=0,0,F$27/NFM!F$11*1000)</f>
        <v>165.03339023224629</v>
      </c>
      <c r="G231" s="277">
        <f>IF(G$27=0,0,G$27/NFM!G$11*1000)</f>
        <v>95.903868242651839</v>
      </c>
      <c r="H231" s="277">
        <f>IF(H$27=0,0,H$27/NFM!H$11*1000)</f>
        <v>122.61900853222626</v>
      </c>
      <c r="I231" s="277">
        <f>IF(I$27=0,0,I$27/NFM!I$11*1000)</f>
        <v>109.63688993811165</v>
      </c>
      <c r="J231" s="277">
        <f>IF(J$27=0,0,J$27/NFM!J$11*1000)</f>
        <v>106.69649261015603</v>
      </c>
      <c r="K231" s="277">
        <f>IF(K$27=0,0,K$27/NFM!K$11*1000)</f>
        <v>128.70400025220073</v>
      </c>
      <c r="L231" s="277">
        <f>IF(L$27=0,0,L$27/NFM!L$11*1000)</f>
        <v>110.44805585237577</v>
      </c>
      <c r="M231" s="277">
        <f>IF(M$27=0,0,M$27/NFM!M$11*1000)</f>
        <v>92.993462910055172</v>
      </c>
      <c r="N231" s="277">
        <f>IF(N$27=0,0,N$27/NFM!N$11*1000)</f>
        <v>83.866937157710808</v>
      </c>
      <c r="O231" s="277">
        <f>IF(O$27=0,0,O$27/NFM!O$11*1000)</f>
        <v>97.66081656025365</v>
      </c>
      <c r="P231" s="277">
        <f>IF(P$27=0,0,P$27/NFM!P$11*1000)</f>
        <v>94.34454774527272</v>
      </c>
      <c r="Q231" s="277">
        <f>IF(Q$27=0,0,Q$27/NFM!Q$11*1000)</f>
        <v>93.831115683669083</v>
      </c>
      <c r="R231" s="277">
        <f>IF(R$27=0,0,R$27/NFM!R$11*1000)</f>
        <v>96.595223474536496</v>
      </c>
      <c r="S231" s="277">
        <f>IF(S$27=0,0,S$27/NFM!S$11*1000)</f>
        <v>104.18295622285777</v>
      </c>
      <c r="T231" s="277">
        <f>IF(T$27=0,0,T$27/NFM!T$11*1000)</f>
        <v>114.627048289161</v>
      </c>
      <c r="U231" s="277">
        <f>IF(U$27=0,0,U$27/NFM!U$11*1000)</f>
        <v>112.66266478317669</v>
      </c>
      <c r="V231" s="277">
        <f>IF(V$27=0,0,V$27/NFM!V$11*1000)</f>
        <v>122.48419097748965</v>
      </c>
      <c r="W231" s="277">
        <f>IF(W$27=0,0,W$27/NFM!W$11*1000)</f>
        <v>113.86283162377295</v>
      </c>
      <c r="X231" s="277">
        <f>IF(X$27=0,0,X$27/NFM!X$11*1000)</f>
        <v>118.10392199097151</v>
      </c>
      <c r="Y231" s="277">
        <f>IF(Y$27=0,0,Y$27/NFM!Y$11*1000)</f>
        <v>133.27669728052064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4"/>
    </row>
    <row r="233" spans="1:105" ht="12" customHeight="1" x14ac:dyDescent="0.25">
      <c r="A233" s="35" t="s">
        <v>46</v>
      </c>
      <c r="B233" s="272">
        <f t="shared" ref="B233:Y233" si="58">SUM(B$234:B$241)</f>
        <v>0</v>
      </c>
      <c r="C233" s="272">
        <f t="shared" si="58"/>
        <v>0</v>
      </c>
      <c r="D233" s="272">
        <f t="shared" si="58"/>
        <v>0</v>
      </c>
      <c r="E233" s="272">
        <f t="shared" si="58"/>
        <v>0</v>
      </c>
      <c r="F233" s="272">
        <f t="shared" si="58"/>
        <v>0</v>
      </c>
      <c r="G233" s="272">
        <f t="shared" si="58"/>
        <v>0</v>
      </c>
      <c r="H233" s="272">
        <f t="shared" si="58"/>
        <v>0</v>
      </c>
      <c r="I233" s="272">
        <f t="shared" si="58"/>
        <v>0</v>
      </c>
      <c r="J233" s="272">
        <f t="shared" si="58"/>
        <v>0</v>
      </c>
      <c r="K233" s="272">
        <f t="shared" si="58"/>
        <v>0</v>
      </c>
      <c r="L233" s="272">
        <f t="shared" si="58"/>
        <v>0</v>
      </c>
      <c r="M233" s="272">
        <f t="shared" si="58"/>
        <v>0</v>
      </c>
      <c r="N233" s="272">
        <f t="shared" si="58"/>
        <v>0</v>
      </c>
      <c r="O233" s="272">
        <f t="shared" si="58"/>
        <v>0</v>
      </c>
      <c r="P233" s="272">
        <f t="shared" si="58"/>
        <v>0</v>
      </c>
      <c r="Q233" s="272">
        <f t="shared" si="58"/>
        <v>0</v>
      </c>
      <c r="R233" s="272">
        <f t="shared" si="58"/>
        <v>0</v>
      </c>
      <c r="S233" s="272">
        <f t="shared" si="58"/>
        <v>0</v>
      </c>
      <c r="T233" s="272">
        <f t="shared" si="58"/>
        <v>0</v>
      </c>
      <c r="U233" s="272">
        <f t="shared" si="58"/>
        <v>0</v>
      </c>
      <c r="V233" s="272">
        <f t="shared" si="58"/>
        <v>0</v>
      </c>
      <c r="W233" s="272">
        <f t="shared" si="58"/>
        <v>0</v>
      </c>
      <c r="X233" s="272">
        <f t="shared" si="58"/>
        <v>0</v>
      </c>
      <c r="Y233" s="272">
        <f t="shared" si="58"/>
        <v>0</v>
      </c>
      <c r="DA233" s="111"/>
    </row>
    <row r="234" spans="1:105" ht="12" customHeight="1" x14ac:dyDescent="0.25">
      <c r="A234" s="55" t="s">
        <v>91</v>
      </c>
      <c r="B234" s="273">
        <f>IF(B$35=0,0,B$35/NFM!B$13*1000)</f>
        <v>0</v>
      </c>
      <c r="C234" s="273">
        <f>IF(C$35=0,0,C$35/NFM!C$13*1000)</f>
        <v>0</v>
      </c>
      <c r="D234" s="273">
        <f>IF(D$35=0,0,D$35/NFM!D$13*1000)</f>
        <v>0</v>
      </c>
      <c r="E234" s="273">
        <f>IF(E$35=0,0,E$35/NFM!E$13*1000)</f>
        <v>0</v>
      </c>
      <c r="F234" s="273">
        <f>IF(F$35=0,0,F$35/NFM!F$13*1000)</f>
        <v>0</v>
      </c>
      <c r="G234" s="273">
        <f>IF(G$35=0,0,G$35/NFM!G$13*1000)</f>
        <v>0</v>
      </c>
      <c r="H234" s="273">
        <f>IF(H$35=0,0,H$35/NFM!H$13*1000)</f>
        <v>0</v>
      </c>
      <c r="I234" s="273">
        <f>IF(I$35=0,0,I$35/NFM!I$13*1000)</f>
        <v>0</v>
      </c>
      <c r="J234" s="273">
        <f>IF(J$35=0,0,J$35/NFM!J$13*1000)</f>
        <v>0</v>
      </c>
      <c r="K234" s="273">
        <f>IF(K$35=0,0,K$35/NFM!K$13*1000)</f>
        <v>0</v>
      </c>
      <c r="L234" s="273">
        <f>IF(L$35=0,0,L$35/NFM!L$13*1000)</f>
        <v>0</v>
      </c>
      <c r="M234" s="273">
        <f>IF(M$35=0,0,M$35/NFM!M$13*1000)</f>
        <v>0</v>
      </c>
      <c r="N234" s="273">
        <f>IF(N$35=0,0,N$35/NFM!N$13*1000)</f>
        <v>0</v>
      </c>
      <c r="O234" s="273">
        <f>IF(O$35=0,0,O$35/NFM!O$13*1000)</f>
        <v>0</v>
      </c>
      <c r="P234" s="273">
        <f>IF(P$35=0,0,P$35/NFM!P$13*1000)</f>
        <v>0</v>
      </c>
      <c r="Q234" s="273">
        <f>IF(Q$35=0,0,Q$35/NFM!Q$13*1000)</f>
        <v>0</v>
      </c>
      <c r="R234" s="273">
        <f>IF(R$35=0,0,R$35/NFM!R$13*1000)</f>
        <v>0</v>
      </c>
      <c r="S234" s="273">
        <f>IF(S$35=0,0,S$35/NFM!S$13*1000)</f>
        <v>0</v>
      </c>
      <c r="T234" s="273">
        <f>IF(T$35=0,0,T$35/NFM!T$13*1000)</f>
        <v>0</v>
      </c>
      <c r="U234" s="273">
        <f>IF(U$35=0,0,U$35/NFM!U$13*1000)</f>
        <v>0</v>
      </c>
      <c r="V234" s="273">
        <f>IF(V$35=0,0,V$35/NFM!V$13*1000)</f>
        <v>0</v>
      </c>
      <c r="W234" s="273">
        <f>IF(W$35=0,0,W$35/NFM!W$13*1000)</f>
        <v>0</v>
      </c>
      <c r="X234" s="273">
        <f>IF(X$35=0,0,X$35/NFM!X$13*1000)</f>
        <v>0</v>
      </c>
      <c r="Y234" s="273">
        <f>IF(Y$35=0,0,Y$35/NFM!Y$13*1000)</f>
        <v>0</v>
      </c>
      <c r="DA234" s="76"/>
    </row>
    <row r="235" spans="1:105" ht="12" customHeight="1" x14ac:dyDescent="0.25">
      <c r="A235" s="173" t="s">
        <v>92</v>
      </c>
      <c r="B235" s="274">
        <f>IF(B$36=0,0,B$36/NFM!B$13*1000)</f>
        <v>0</v>
      </c>
      <c r="C235" s="274">
        <f>IF(C$36=0,0,C$36/NFM!C$13*1000)</f>
        <v>0</v>
      </c>
      <c r="D235" s="274">
        <f>IF(D$36=0,0,D$36/NFM!D$13*1000)</f>
        <v>0</v>
      </c>
      <c r="E235" s="274">
        <f>IF(E$36=0,0,E$36/NFM!E$13*1000)</f>
        <v>0</v>
      </c>
      <c r="F235" s="274">
        <f>IF(F$36=0,0,F$36/NFM!F$13*1000)</f>
        <v>0</v>
      </c>
      <c r="G235" s="274">
        <f>IF(G$36=0,0,G$36/NFM!G$13*1000)</f>
        <v>0</v>
      </c>
      <c r="H235" s="274">
        <f>IF(H$36=0,0,H$36/NFM!H$13*1000)</f>
        <v>0</v>
      </c>
      <c r="I235" s="274">
        <f>IF(I$36=0,0,I$36/NFM!I$13*1000)</f>
        <v>0</v>
      </c>
      <c r="J235" s="274">
        <f>IF(J$36=0,0,J$36/NFM!J$13*1000)</f>
        <v>0</v>
      </c>
      <c r="K235" s="274">
        <f>IF(K$36=0,0,K$36/NFM!K$13*1000)</f>
        <v>0</v>
      </c>
      <c r="L235" s="274">
        <f>IF(L$36=0,0,L$36/NFM!L$13*1000)</f>
        <v>0</v>
      </c>
      <c r="M235" s="274">
        <f>IF(M$36=0,0,M$36/NFM!M$13*1000)</f>
        <v>0</v>
      </c>
      <c r="N235" s="274">
        <f>IF(N$36=0,0,N$36/NFM!N$13*1000)</f>
        <v>0</v>
      </c>
      <c r="O235" s="274">
        <f>IF(O$36=0,0,O$36/NFM!O$13*1000)</f>
        <v>0</v>
      </c>
      <c r="P235" s="274">
        <f>IF(P$36=0,0,P$36/NFM!P$13*1000)</f>
        <v>0</v>
      </c>
      <c r="Q235" s="274">
        <f>IF(Q$36=0,0,Q$36/NFM!Q$13*1000)</f>
        <v>0</v>
      </c>
      <c r="R235" s="274">
        <f>IF(R$36=0,0,R$36/NFM!R$13*1000)</f>
        <v>0</v>
      </c>
      <c r="S235" s="274">
        <f>IF(S$36=0,0,S$36/NFM!S$13*1000)</f>
        <v>0</v>
      </c>
      <c r="T235" s="274">
        <f>IF(T$36=0,0,T$36/NFM!T$13*1000)</f>
        <v>0</v>
      </c>
      <c r="U235" s="274">
        <f>IF(U$36=0,0,U$36/NFM!U$13*1000)</f>
        <v>0</v>
      </c>
      <c r="V235" s="274">
        <f>IF(V$36=0,0,V$36/NFM!V$13*1000)</f>
        <v>0</v>
      </c>
      <c r="W235" s="274">
        <f>IF(W$36=0,0,W$36/NFM!W$13*1000)</f>
        <v>0</v>
      </c>
      <c r="X235" s="274">
        <f>IF(X$36=0,0,X$36/NFM!X$13*1000)</f>
        <v>0</v>
      </c>
      <c r="Y235" s="274">
        <f>IF(Y$36=0,0,Y$36/NFM!Y$13*1000)</f>
        <v>0</v>
      </c>
      <c r="DA235" s="77"/>
    </row>
    <row r="236" spans="1:105" ht="12" customHeight="1" x14ac:dyDescent="0.25">
      <c r="A236" s="173" t="s">
        <v>93</v>
      </c>
      <c r="B236" s="274">
        <f>IF(B$37=0,0,B$37/NFM!B$13*1000)</f>
        <v>0</v>
      </c>
      <c r="C236" s="274">
        <f>IF(C$37=0,0,C$37/NFM!C$13*1000)</f>
        <v>0</v>
      </c>
      <c r="D236" s="274">
        <f>IF(D$37=0,0,D$37/NFM!D$13*1000)</f>
        <v>0</v>
      </c>
      <c r="E236" s="274">
        <f>IF(E$37=0,0,E$37/NFM!E$13*1000)</f>
        <v>0</v>
      </c>
      <c r="F236" s="274">
        <f>IF(F$37=0,0,F$37/NFM!F$13*1000)</f>
        <v>0</v>
      </c>
      <c r="G236" s="274">
        <f>IF(G$37=0,0,G$37/NFM!G$13*1000)</f>
        <v>0</v>
      </c>
      <c r="H236" s="274">
        <f>IF(H$37=0,0,H$37/NFM!H$13*1000)</f>
        <v>0</v>
      </c>
      <c r="I236" s="274">
        <f>IF(I$37=0,0,I$37/NFM!I$13*1000)</f>
        <v>0</v>
      </c>
      <c r="J236" s="274">
        <f>IF(J$37=0,0,J$37/NFM!J$13*1000)</f>
        <v>0</v>
      </c>
      <c r="K236" s="274">
        <f>IF(K$37=0,0,K$37/NFM!K$13*1000)</f>
        <v>0</v>
      </c>
      <c r="L236" s="274">
        <f>IF(L$37=0,0,L$37/NFM!L$13*1000)</f>
        <v>0</v>
      </c>
      <c r="M236" s="274">
        <f>IF(M$37=0,0,M$37/NFM!M$13*1000)</f>
        <v>0</v>
      </c>
      <c r="N236" s="274">
        <f>IF(N$37=0,0,N$37/NFM!N$13*1000)</f>
        <v>0</v>
      </c>
      <c r="O236" s="274">
        <f>IF(O$37=0,0,O$37/NFM!O$13*1000)</f>
        <v>0</v>
      </c>
      <c r="P236" s="274">
        <f>IF(P$37=0,0,P$37/NFM!P$13*1000)</f>
        <v>0</v>
      </c>
      <c r="Q236" s="274">
        <f>IF(Q$37=0,0,Q$37/NFM!Q$13*1000)</f>
        <v>0</v>
      </c>
      <c r="R236" s="274">
        <f>IF(R$37=0,0,R$37/NFM!R$13*1000)</f>
        <v>0</v>
      </c>
      <c r="S236" s="274">
        <f>IF(S$37=0,0,S$37/NFM!S$13*1000)</f>
        <v>0</v>
      </c>
      <c r="T236" s="274">
        <f>IF(T$37=0,0,T$37/NFM!T$13*1000)</f>
        <v>0</v>
      </c>
      <c r="U236" s="274">
        <f>IF(U$37=0,0,U$37/NFM!U$13*1000)</f>
        <v>0</v>
      </c>
      <c r="V236" s="274">
        <f>IF(V$37=0,0,V$37/NFM!V$13*1000)</f>
        <v>0</v>
      </c>
      <c r="W236" s="274">
        <f>IF(W$37=0,0,W$37/NFM!W$13*1000)</f>
        <v>0</v>
      </c>
      <c r="X236" s="274">
        <f>IF(X$37=0,0,X$37/NFM!X$13*1000)</f>
        <v>0</v>
      </c>
      <c r="Y236" s="274">
        <f>IF(Y$37=0,0,Y$37/NFM!Y$13*1000)</f>
        <v>0</v>
      </c>
      <c r="DA236" s="77"/>
    </row>
    <row r="237" spans="1:105" ht="12" customHeight="1" x14ac:dyDescent="0.25">
      <c r="A237" s="173" t="s">
        <v>94</v>
      </c>
      <c r="B237" s="274">
        <f>IF(B$38=0,0,B$38/NFM!B$13*1000)</f>
        <v>0</v>
      </c>
      <c r="C237" s="274">
        <f>IF(C$38=0,0,C$38/NFM!C$13*1000)</f>
        <v>0</v>
      </c>
      <c r="D237" s="274">
        <f>IF(D$38=0,0,D$38/NFM!D$13*1000)</f>
        <v>0</v>
      </c>
      <c r="E237" s="274">
        <f>IF(E$38=0,0,E$38/NFM!E$13*1000)</f>
        <v>0</v>
      </c>
      <c r="F237" s="274">
        <f>IF(F$38=0,0,F$38/NFM!F$13*1000)</f>
        <v>0</v>
      </c>
      <c r="G237" s="274">
        <f>IF(G$38=0,0,G$38/NFM!G$13*1000)</f>
        <v>0</v>
      </c>
      <c r="H237" s="274">
        <f>IF(H$38=0,0,H$38/NFM!H$13*1000)</f>
        <v>0</v>
      </c>
      <c r="I237" s="274">
        <f>IF(I$38=0,0,I$38/NFM!I$13*1000)</f>
        <v>0</v>
      </c>
      <c r="J237" s="274">
        <f>IF(J$38=0,0,J$38/NFM!J$13*1000)</f>
        <v>0</v>
      </c>
      <c r="K237" s="274">
        <f>IF(K$38=0,0,K$38/NFM!K$13*1000)</f>
        <v>0</v>
      </c>
      <c r="L237" s="274">
        <f>IF(L$38=0,0,L$38/NFM!L$13*1000)</f>
        <v>0</v>
      </c>
      <c r="M237" s="274">
        <f>IF(M$38=0,0,M$38/NFM!M$13*1000)</f>
        <v>0</v>
      </c>
      <c r="N237" s="274">
        <f>IF(N$38=0,0,N$38/NFM!N$13*1000)</f>
        <v>0</v>
      </c>
      <c r="O237" s="274">
        <f>IF(O$38=0,0,O$38/NFM!O$13*1000)</f>
        <v>0</v>
      </c>
      <c r="P237" s="274">
        <f>IF(P$38=0,0,P$38/NFM!P$13*1000)</f>
        <v>0</v>
      </c>
      <c r="Q237" s="274">
        <f>IF(Q$38=0,0,Q$38/NFM!Q$13*1000)</f>
        <v>0</v>
      </c>
      <c r="R237" s="274">
        <f>IF(R$38=0,0,R$38/NFM!R$13*1000)</f>
        <v>0</v>
      </c>
      <c r="S237" s="274">
        <f>IF(S$38=0,0,S$38/NFM!S$13*1000)</f>
        <v>0</v>
      </c>
      <c r="T237" s="274">
        <f>IF(T$38=0,0,T$38/NFM!T$13*1000)</f>
        <v>0</v>
      </c>
      <c r="U237" s="274">
        <f>IF(U$38=0,0,U$38/NFM!U$13*1000)</f>
        <v>0</v>
      </c>
      <c r="V237" s="274">
        <f>IF(V$38=0,0,V$38/NFM!V$13*1000)</f>
        <v>0</v>
      </c>
      <c r="W237" s="274">
        <f>IF(W$38=0,0,W$38/NFM!W$13*1000)</f>
        <v>0</v>
      </c>
      <c r="X237" s="274">
        <f>IF(X$38=0,0,X$38/NFM!X$13*1000)</f>
        <v>0</v>
      </c>
      <c r="Y237" s="274">
        <f>IF(Y$38=0,0,Y$38/NFM!Y$13*1000)</f>
        <v>0</v>
      </c>
      <c r="DA237" s="77"/>
    </row>
    <row r="238" spans="1:105" ht="12" customHeight="1" x14ac:dyDescent="0.25">
      <c r="A238" s="56" t="s">
        <v>95</v>
      </c>
      <c r="B238" s="275">
        <f>IF(B$39=0,0,B$39/NFM!B$13*1000)</f>
        <v>0</v>
      </c>
      <c r="C238" s="275">
        <f>IF(C$39=0,0,C$39/NFM!C$13*1000)</f>
        <v>0</v>
      </c>
      <c r="D238" s="275">
        <f>IF(D$39=0,0,D$39/NFM!D$13*1000)</f>
        <v>0</v>
      </c>
      <c r="E238" s="275">
        <f>IF(E$39=0,0,E$39/NFM!E$13*1000)</f>
        <v>0</v>
      </c>
      <c r="F238" s="275">
        <f>IF(F$39=0,0,F$39/NFM!F$13*1000)</f>
        <v>0</v>
      </c>
      <c r="G238" s="275">
        <f>IF(G$39=0,0,G$39/NFM!G$13*1000)</f>
        <v>0</v>
      </c>
      <c r="H238" s="275">
        <f>IF(H$39=0,0,H$39/NFM!H$13*1000)</f>
        <v>0</v>
      </c>
      <c r="I238" s="275">
        <f>IF(I$39=0,0,I$39/NFM!I$13*1000)</f>
        <v>0</v>
      </c>
      <c r="J238" s="275">
        <f>IF(J$39=0,0,J$39/NFM!J$13*1000)</f>
        <v>0</v>
      </c>
      <c r="K238" s="275">
        <f>IF(K$39=0,0,K$39/NFM!K$13*1000)</f>
        <v>0</v>
      </c>
      <c r="L238" s="275">
        <f>IF(L$39=0,0,L$39/NFM!L$13*1000)</f>
        <v>0</v>
      </c>
      <c r="M238" s="275">
        <f>IF(M$39=0,0,M$39/NFM!M$13*1000)</f>
        <v>0</v>
      </c>
      <c r="N238" s="275">
        <f>IF(N$39=0,0,N$39/NFM!N$13*1000)</f>
        <v>0</v>
      </c>
      <c r="O238" s="275">
        <f>IF(O$39=0,0,O$39/NFM!O$13*1000)</f>
        <v>0</v>
      </c>
      <c r="P238" s="275">
        <f>IF(P$39=0,0,P$39/NFM!P$13*1000)</f>
        <v>0</v>
      </c>
      <c r="Q238" s="275">
        <f>IF(Q$39=0,0,Q$39/NFM!Q$13*1000)</f>
        <v>0</v>
      </c>
      <c r="R238" s="275">
        <f>IF(R$39=0,0,R$39/NFM!R$13*1000)</f>
        <v>0</v>
      </c>
      <c r="S238" s="275">
        <f>IF(S$39=0,0,S$39/NFM!S$13*1000)</f>
        <v>0</v>
      </c>
      <c r="T238" s="275">
        <f>IF(T$39=0,0,T$39/NFM!T$13*1000)</f>
        <v>0</v>
      </c>
      <c r="U238" s="275">
        <f>IF(U$39=0,0,U$39/NFM!U$13*1000)</f>
        <v>0</v>
      </c>
      <c r="V238" s="275">
        <f>IF(V$39=0,0,V$39/NFM!V$13*1000)</f>
        <v>0</v>
      </c>
      <c r="W238" s="275">
        <f>IF(W$39=0,0,W$39/NFM!W$13*1000)</f>
        <v>0</v>
      </c>
      <c r="X238" s="275">
        <f>IF(X$39=0,0,X$39/NFM!X$13*1000)</f>
        <v>0</v>
      </c>
      <c r="Y238" s="275">
        <f>IF(Y$39=0,0,Y$39/NFM!Y$13*1000)</f>
        <v>0</v>
      </c>
      <c r="DA238" s="78"/>
    </row>
    <row r="239" spans="1:105" ht="12" customHeight="1" x14ac:dyDescent="0.25">
      <c r="A239" s="174" t="s">
        <v>515</v>
      </c>
      <c r="B239" s="276">
        <f>IF(B$45=0,0,B$45/NFM!B$13*1000)</f>
        <v>0</v>
      </c>
      <c r="C239" s="276">
        <f>IF(C$45=0,0,C$45/NFM!C$13*1000)</f>
        <v>0</v>
      </c>
      <c r="D239" s="276">
        <f>IF(D$45=0,0,D$45/NFM!D$13*1000)</f>
        <v>0</v>
      </c>
      <c r="E239" s="276">
        <f>IF(E$45=0,0,E$45/NFM!E$13*1000)</f>
        <v>0</v>
      </c>
      <c r="F239" s="276">
        <f>IF(F$45=0,0,F$45/NFM!F$13*1000)</f>
        <v>0</v>
      </c>
      <c r="G239" s="276">
        <f>IF(G$45=0,0,G$45/NFM!G$13*1000)</f>
        <v>0</v>
      </c>
      <c r="H239" s="276">
        <f>IF(H$45=0,0,H$45/NFM!H$13*1000)</f>
        <v>0</v>
      </c>
      <c r="I239" s="276">
        <f>IF(I$45=0,0,I$45/NFM!I$13*1000)</f>
        <v>0</v>
      </c>
      <c r="J239" s="276">
        <f>IF(J$45=0,0,J$45/NFM!J$13*1000)</f>
        <v>0</v>
      </c>
      <c r="K239" s="276">
        <f>IF(K$45=0,0,K$45/NFM!K$13*1000)</f>
        <v>0</v>
      </c>
      <c r="L239" s="276">
        <f>IF(L$45=0,0,L$45/NFM!L$13*1000)</f>
        <v>0</v>
      </c>
      <c r="M239" s="276">
        <f>IF(M$45=0,0,M$45/NFM!M$13*1000)</f>
        <v>0</v>
      </c>
      <c r="N239" s="276">
        <f>IF(N$45=0,0,N$45/NFM!N$13*1000)</f>
        <v>0</v>
      </c>
      <c r="O239" s="276">
        <f>IF(O$45=0,0,O$45/NFM!O$13*1000)</f>
        <v>0</v>
      </c>
      <c r="P239" s="276">
        <f>IF(P$45=0,0,P$45/NFM!P$13*1000)</f>
        <v>0</v>
      </c>
      <c r="Q239" s="276">
        <f>IF(Q$45=0,0,Q$45/NFM!Q$13*1000)</f>
        <v>0</v>
      </c>
      <c r="R239" s="276">
        <f>IF(R$45=0,0,R$45/NFM!R$13*1000)</f>
        <v>0</v>
      </c>
      <c r="S239" s="276">
        <f>IF(S$45=0,0,S$45/NFM!S$13*1000)</f>
        <v>0</v>
      </c>
      <c r="T239" s="276">
        <f>IF(T$45=0,0,T$45/NFM!T$13*1000)</f>
        <v>0</v>
      </c>
      <c r="U239" s="276">
        <f>IF(U$45=0,0,U$45/NFM!U$13*1000)</f>
        <v>0</v>
      </c>
      <c r="V239" s="276">
        <f>IF(V$45=0,0,V$45/NFM!V$13*1000)</f>
        <v>0</v>
      </c>
      <c r="W239" s="276">
        <f>IF(W$45=0,0,W$45/NFM!W$13*1000)</f>
        <v>0</v>
      </c>
      <c r="X239" s="276">
        <f>IF(X$45=0,0,X$45/NFM!X$13*1000)</f>
        <v>0</v>
      </c>
      <c r="Y239" s="276">
        <f>IF(Y$45=0,0,Y$45/NFM!Y$13*1000)</f>
        <v>0</v>
      </c>
      <c r="DA239" s="79"/>
    </row>
    <row r="240" spans="1:105" ht="12" customHeight="1" x14ac:dyDescent="0.25">
      <c r="A240" s="174" t="s">
        <v>517</v>
      </c>
      <c r="B240" s="276">
        <f>IF(B$46=0,0,B$46/NFM!B$13*1000)</f>
        <v>0</v>
      </c>
      <c r="C240" s="276">
        <f>IF(C$46=0,0,C$46/NFM!C$13*1000)</f>
        <v>0</v>
      </c>
      <c r="D240" s="276">
        <f>IF(D$46=0,0,D$46/NFM!D$13*1000)</f>
        <v>0</v>
      </c>
      <c r="E240" s="276">
        <f>IF(E$46=0,0,E$46/NFM!E$13*1000)</f>
        <v>0</v>
      </c>
      <c r="F240" s="276">
        <f>IF(F$46=0,0,F$46/NFM!F$13*1000)</f>
        <v>0</v>
      </c>
      <c r="G240" s="276">
        <f>IF(G$46=0,0,G$46/NFM!G$13*1000)</f>
        <v>0</v>
      </c>
      <c r="H240" s="276">
        <f>IF(H$46=0,0,H$46/NFM!H$13*1000)</f>
        <v>0</v>
      </c>
      <c r="I240" s="276">
        <f>IF(I$46=0,0,I$46/NFM!I$13*1000)</f>
        <v>0</v>
      </c>
      <c r="J240" s="276">
        <f>IF(J$46=0,0,J$46/NFM!J$13*1000)</f>
        <v>0</v>
      </c>
      <c r="K240" s="276">
        <f>IF(K$46=0,0,K$46/NFM!K$13*1000)</f>
        <v>0</v>
      </c>
      <c r="L240" s="276">
        <f>IF(L$46=0,0,L$46/NFM!L$13*1000)</f>
        <v>0</v>
      </c>
      <c r="M240" s="276">
        <f>IF(M$46=0,0,M$46/NFM!M$13*1000)</f>
        <v>0</v>
      </c>
      <c r="N240" s="276">
        <f>IF(N$46=0,0,N$46/NFM!N$13*1000)</f>
        <v>0</v>
      </c>
      <c r="O240" s="276">
        <f>IF(O$46=0,0,O$46/NFM!O$13*1000)</f>
        <v>0</v>
      </c>
      <c r="P240" s="276">
        <f>IF(P$46=0,0,P$46/NFM!P$13*1000)</f>
        <v>0</v>
      </c>
      <c r="Q240" s="276">
        <f>IF(Q$46=0,0,Q$46/NFM!Q$13*1000)</f>
        <v>0</v>
      </c>
      <c r="R240" s="276">
        <f>IF(R$46=0,0,R$46/NFM!R$13*1000)</f>
        <v>0</v>
      </c>
      <c r="S240" s="276">
        <f>IF(S$46=0,0,S$46/NFM!S$13*1000)</f>
        <v>0</v>
      </c>
      <c r="T240" s="276">
        <f>IF(T$46=0,0,T$46/NFM!T$13*1000)</f>
        <v>0</v>
      </c>
      <c r="U240" s="276">
        <f>IF(U$46=0,0,U$46/NFM!U$13*1000)</f>
        <v>0</v>
      </c>
      <c r="V240" s="276">
        <f>IF(V$46=0,0,V$46/NFM!V$13*1000)</f>
        <v>0</v>
      </c>
      <c r="W240" s="276">
        <f>IF(W$46=0,0,W$46/NFM!W$13*1000)</f>
        <v>0</v>
      </c>
      <c r="X240" s="276">
        <f>IF(X$46=0,0,X$46/NFM!X$13*1000)</f>
        <v>0</v>
      </c>
      <c r="Y240" s="276">
        <f>IF(Y$46=0,0,Y$46/NFM!Y$13*1000)</f>
        <v>0</v>
      </c>
      <c r="DA240" s="79"/>
    </row>
    <row r="241" spans="1:105" ht="12" customHeight="1" x14ac:dyDescent="0.25">
      <c r="A241" s="41" t="s">
        <v>527</v>
      </c>
      <c r="B241" s="277">
        <f>IF(B$53=0,0,B$53/NFM!B$13*1000)</f>
        <v>0</v>
      </c>
      <c r="C241" s="277">
        <f>IF(C$53=0,0,C$53/NFM!C$13*1000)</f>
        <v>0</v>
      </c>
      <c r="D241" s="277">
        <f>IF(D$53=0,0,D$53/NFM!D$13*1000)</f>
        <v>0</v>
      </c>
      <c r="E241" s="277">
        <f>IF(E$53=0,0,E$53/NFM!E$13*1000)</f>
        <v>0</v>
      </c>
      <c r="F241" s="277">
        <f>IF(F$53=0,0,F$53/NFM!F$13*1000)</f>
        <v>0</v>
      </c>
      <c r="G241" s="277">
        <f>IF(G$53=0,0,G$53/NFM!G$13*1000)</f>
        <v>0</v>
      </c>
      <c r="H241" s="277">
        <f>IF(H$53=0,0,H$53/NFM!H$13*1000)</f>
        <v>0</v>
      </c>
      <c r="I241" s="277">
        <f>IF(I$53=0,0,I$53/NFM!I$13*1000)</f>
        <v>0</v>
      </c>
      <c r="J241" s="277">
        <f>IF(J$53=0,0,J$53/NFM!J$13*1000)</f>
        <v>0</v>
      </c>
      <c r="K241" s="277">
        <f>IF(K$53=0,0,K$53/NFM!K$13*1000)</f>
        <v>0</v>
      </c>
      <c r="L241" s="277">
        <f>IF(L$53=0,0,L$53/NFM!L$13*1000)</f>
        <v>0</v>
      </c>
      <c r="M241" s="277">
        <f>IF(M$53=0,0,M$53/NFM!M$13*1000)</f>
        <v>0</v>
      </c>
      <c r="N241" s="277">
        <f>IF(N$53=0,0,N$53/NFM!N$13*1000)</f>
        <v>0</v>
      </c>
      <c r="O241" s="277">
        <f>IF(O$53=0,0,O$53/NFM!O$13*1000)</f>
        <v>0</v>
      </c>
      <c r="P241" s="277">
        <f>IF(P$53=0,0,P$53/NFM!P$13*1000)</f>
        <v>0</v>
      </c>
      <c r="Q241" s="277">
        <f>IF(Q$53=0,0,Q$53/NFM!Q$13*1000)</f>
        <v>0</v>
      </c>
      <c r="R241" s="277">
        <f>IF(R$53=0,0,R$53/NFM!R$13*1000)</f>
        <v>0</v>
      </c>
      <c r="S241" s="277">
        <f>IF(S$53=0,0,S$53/NFM!S$13*1000)</f>
        <v>0</v>
      </c>
      <c r="T241" s="277">
        <f>IF(T$53=0,0,T$53/NFM!T$13*1000)</f>
        <v>0</v>
      </c>
      <c r="U241" s="277">
        <f>IF(U$53=0,0,U$53/NFM!U$13*1000)</f>
        <v>0</v>
      </c>
      <c r="V241" s="277">
        <f>IF(V$53=0,0,V$53/NFM!V$13*1000)</f>
        <v>0</v>
      </c>
      <c r="W241" s="277">
        <f>IF(W$53=0,0,W$53/NFM!W$13*1000)</f>
        <v>0</v>
      </c>
      <c r="X241" s="277">
        <f>IF(X$53=0,0,X$53/NFM!X$13*1000)</f>
        <v>0</v>
      </c>
      <c r="Y241" s="277">
        <f>IF(Y$53=0,0,Y$53/NFM!Y$13*1000)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4"/>
    </row>
    <row r="243" spans="1:105" ht="12" customHeight="1" x14ac:dyDescent="0.25">
      <c r="A243" s="35" t="s">
        <v>80</v>
      </c>
      <c r="B243" s="272">
        <f t="shared" ref="B243:Y243" si="59">SUM(B$244:B$251)</f>
        <v>0</v>
      </c>
      <c r="C243" s="272">
        <f t="shared" si="59"/>
        <v>0</v>
      </c>
      <c r="D243" s="272">
        <f t="shared" si="59"/>
        <v>0</v>
      </c>
      <c r="E243" s="272">
        <f t="shared" si="59"/>
        <v>0</v>
      </c>
      <c r="F243" s="272">
        <f t="shared" si="59"/>
        <v>0</v>
      </c>
      <c r="G243" s="272">
        <f t="shared" si="59"/>
        <v>0</v>
      </c>
      <c r="H243" s="272">
        <f t="shared" si="59"/>
        <v>0</v>
      </c>
      <c r="I243" s="272">
        <f t="shared" si="59"/>
        <v>0</v>
      </c>
      <c r="J243" s="272">
        <f t="shared" si="59"/>
        <v>0</v>
      </c>
      <c r="K243" s="272">
        <f t="shared" si="59"/>
        <v>0</v>
      </c>
      <c r="L243" s="272">
        <f t="shared" si="59"/>
        <v>0</v>
      </c>
      <c r="M243" s="272">
        <f t="shared" si="59"/>
        <v>0</v>
      </c>
      <c r="N243" s="272">
        <f t="shared" si="59"/>
        <v>0</v>
      </c>
      <c r="O243" s="272">
        <f t="shared" si="59"/>
        <v>0</v>
      </c>
      <c r="P243" s="272">
        <f t="shared" si="59"/>
        <v>0</v>
      </c>
      <c r="Q243" s="272">
        <f t="shared" si="59"/>
        <v>0</v>
      </c>
      <c r="R243" s="272">
        <f t="shared" si="59"/>
        <v>0</v>
      </c>
      <c r="S243" s="272">
        <f t="shared" si="59"/>
        <v>0</v>
      </c>
      <c r="T243" s="272">
        <f t="shared" si="59"/>
        <v>0</v>
      </c>
      <c r="U243" s="272">
        <f t="shared" si="59"/>
        <v>0</v>
      </c>
      <c r="V243" s="272">
        <f t="shared" si="59"/>
        <v>0</v>
      </c>
      <c r="W243" s="272">
        <f t="shared" si="59"/>
        <v>0</v>
      </c>
      <c r="X243" s="272">
        <f t="shared" si="59"/>
        <v>0</v>
      </c>
      <c r="Y243" s="272">
        <f t="shared" si="59"/>
        <v>0</v>
      </c>
      <c r="DA243" s="111"/>
    </row>
    <row r="244" spans="1:105" ht="12" customHeight="1" x14ac:dyDescent="0.25">
      <c r="A244" s="55" t="s">
        <v>91</v>
      </c>
      <c r="B244" s="273">
        <f>IF(B$73=0,0,B$73/NFM!B$14*1000)</f>
        <v>0</v>
      </c>
      <c r="C244" s="273">
        <f>IF(C$73=0,0,C$73/NFM!C$14*1000)</f>
        <v>0</v>
      </c>
      <c r="D244" s="273">
        <f>IF(D$73=0,0,D$73/NFM!D$14*1000)</f>
        <v>0</v>
      </c>
      <c r="E244" s="273">
        <f>IF(E$73=0,0,E$73/NFM!E$14*1000)</f>
        <v>0</v>
      </c>
      <c r="F244" s="273">
        <f>IF(F$73=0,0,F$73/NFM!F$14*1000)</f>
        <v>0</v>
      </c>
      <c r="G244" s="273">
        <f>IF(G$73=0,0,G$73/NFM!G$14*1000)</f>
        <v>0</v>
      </c>
      <c r="H244" s="273">
        <f>IF(H$73=0,0,H$73/NFM!H$14*1000)</f>
        <v>0</v>
      </c>
      <c r="I244" s="273">
        <f>IF(I$73=0,0,I$73/NFM!I$14*1000)</f>
        <v>0</v>
      </c>
      <c r="J244" s="273">
        <f>IF(J$73=0,0,J$73/NFM!J$14*1000)</f>
        <v>0</v>
      </c>
      <c r="K244" s="273">
        <f>IF(K$73=0,0,K$73/NFM!K$14*1000)</f>
        <v>0</v>
      </c>
      <c r="L244" s="273">
        <f>IF(L$73=0,0,L$73/NFM!L$14*1000)</f>
        <v>0</v>
      </c>
      <c r="M244" s="273">
        <f>IF(M$73=0,0,M$73/NFM!M$14*1000)</f>
        <v>0</v>
      </c>
      <c r="N244" s="273">
        <f>IF(N$73=0,0,N$73/NFM!N$14*1000)</f>
        <v>0</v>
      </c>
      <c r="O244" s="273">
        <f>IF(O$73=0,0,O$73/NFM!O$14*1000)</f>
        <v>0</v>
      </c>
      <c r="P244" s="273">
        <f>IF(P$73=0,0,P$73/NFM!P$14*1000)</f>
        <v>0</v>
      </c>
      <c r="Q244" s="273">
        <f>IF(Q$73=0,0,Q$73/NFM!Q$14*1000)</f>
        <v>0</v>
      </c>
      <c r="R244" s="273">
        <f>IF(R$73=0,0,R$73/NFM!R$14*1000)</f>
        <v>0</v>
      </c>
      <c r="S244" s="273">
        <f>IF(S$73=0,0,S$73/NFM!S$14*1000)</f>
        <v>0</v>
      </c>
      <c r="T244" s="273">
        <f>IF(T$73=0,0,T$73/NFM!T$14*1000)</f>
        <v>0</v>
      </c>
      <c r="U244" s="273">
        <f>IF(U$73=0,0,U$73/NFM!U$14*1000)</f>
        <v>0</v>
      </c>
      <c r="V244" s="273">
        <f>IF(V$73=0,0,V$73/NFM!V$14*1000)</f>
        <v>0</v>
      </c>
      <c r="W244" s="273">
        <f>IF(W$73=0,0,W$73/NFM!W$14*1000)</f>
        <v>0</v>
      </c>
      <c r="X244" s="273">
        <f>IF(X$73=0,0,X$73/NFM!X$14*1000)</f>
        <v>0</v>
      </c>
      <c r="Y244" s="273">
        <f>IF(Y$73=0,0,Y$73/NFM!Y$14*1000)</f>
        <v>0</v>
      </c>
      <c r="DA244" s="76"/>
    </row>
    <row r="245" spans="1:105" ht="12" customHeight="1" x14ac:dyDescent="0.25">
      <c r="A245" s="173" t="s">
        <v>92</v>
      </c>
      <c r="B245" s="274">
        <f>IF(B$74=0,0,B$74/NFM!B$14*1000)</f>
        <v>0</v>
      </c>
      <c r="C245" s="274">
        <f>IF(C$74=0,0,C$74/NFM!C$14*1000)</f>
        <v>0</v>
      </c>
      <c r="D245" s="274">
        <f>IF(D$74=0,0,D$74/NFM!D$14*1000)</f>
        <v>0</v>
      </c>
      <c r="E245" s="274">
        <f>IF(E$74=0,0,E$74/NFM!E$14*1000)</f>
        <v>0</v>
      </c>
      <c r="F245" s="274">
        <f>IF(F$74=0,0,F$74/NFM!F$14*1000)</f>
        <v>0</v>
      </c>
      <c r="G245" s="274">
        <f>IF(G$74=0,0,G$74/NFM!G$14*1000)</f>
        <v>0</v>
      </c>
      <c r="H245" s="274">
        <f>IF(H$74=0,0,H$74/NFM!H$14*1000)</f>
        <v>0</v>
      </c>
      <c r="I245" s="274">
        <f>IF(I$74=0,0,I$74/NFM!I$14*1000)</f>
        <v>0</v>
      </c>
      <c r="J245" s="274">
        <f>IF(J$74=0,0,J$74/NFM!J$14*1000)</f>
        <v>0</v>
      </c>
      <c r="K245" s="274">
        <f>IF(K$74=0,0,K$74/NFM!K$14*1000)</f>
        <v>0</v>
      </c>
      <c r="L245" s="274">
        <f>IF(L$74=0,0,L$74/NFM!L$14*1000)</f>
        <v>0</v>
      </c>
      <c r="M245" s="274">
        <f>IF(M$74=0,0,M$74/NFM!M$14*1000)</f>
        <v>0</v>
      </c>
      <c r="N245" s="274">
        <f>IF(N$74=0,0,N$74/NFM!N$14*1000)</f>
        <v>0</v>
      </c>
      <c r="O245" s="274">
        <f>IF(O$74=0,0,O$74/NFM!O$14*1000)</f>
        <v>0</v>
      </c>
      <c r="P245" s="274">
        <f>IF(P$74=0,0,P$74/NFM!P$14*1000)</f>
        <v>0</v>
      </c>
      <c r="Q245" s="274">
        <f>IF(Q$74=0,0,Q$74/NFM!Q$14*1000)</f>
        <v>0</v>
      </c>
      <c r="R245" s="274">
        <f>IF(R$74=0,0,R$74/NFM!R$14*1000)</f>
        <v>0</v>
      </c>
      <c r="S245" s="274">
        <f>IF(S$74=0,0,S$74/NFM!S$14*1000)</f>
        <v>0</v>
      </c>
      <c r="T245" s="274">
        <f>IF(T$74=0,0,T$74/NFM!T$14*1000)</f>
        <v>0</v>
      </c>
      <c r="U245" s="274">
        <f>IF(U$74=0,0,U$74/NFM!U$14*1000)</f>
        <v>0</v>
      </c>
      <c r="V245" s="274">
        <f>IF(V$74=0,0,V$74/NFM!V$14*1000)</f>
        <v>0</v>
      </c>
      <c r="W245" s="274">
        <f>IF(W$74=0,0,W$74/NFM!W$14*1000)</f>
        <v>0</v>
      </c>
      <c r="X245" s="274">
        <f>IF(X$74=0,0,X$74/NFM!X$14*1000)</f>
        <v>0</v>
      </c>
      <c r="Y245" s="274">
        <f>IF(Y$74=0,0,Y$74/NFM!Y$14*1000)</f>
        <v>0</v>
      </c>
      <c r="DA245" s="77"/>
    </row>
    <row r="246" spans="1:105" ht="12" customHeight="1" x14ac:dyDescent="0.25">
      <c r="A246" s="173" t="s">
        <v>93</v>
      </c>
      <c r="B246" s="274">
        <f>IF(B$75=0,0,B$75/NFM!B$14*1000)</f>
        <v>0</v>
      </c>
      <c r="C246" s="274">
        <f>IF(C$75=0,0,C$75/NFM!C$14*1000)</f>
        <v>0</v>
      </c>
      <c r="D246" s="274">
        <f>IF(D$75=0,0,D$75/NFM!D$14*1000)</f>
        <v>0</v>
      </c>
      <c r="E246" s="274">
        <f>IF(E$75=0,0,E$75/NFM!E$14*1000)</f>
        <v>0</v>
      </c>
      <c r="F246" s="274">
        <f>IF(F$75=0,0,F$75/NFM!F$14*1000)</f>
        <v>0</v>
      </c>
      <c r="G246" s="274">
        <f>IF(G$75=0,0,G$75/NFM!G$14*1000)</f>
        <v>0</v>
      </c>
      <c r="H246" s="274">
        <f>IF(H$75=0,0,H$75/NFM!H$14*1000)</f>
        <v>0</v>
      </c>
      <c r="I246" s="274">
        <f>IF(I$75=0,0,I$75/NFM!I$14*1000)</f>
        <v>0</v>
      </c>
      <c r="J246" s="274">
        <f>IF(J$75=0,0,J$75/NFM!J$14*1000)</f>
        <v>0</v>
      </c>
      <c r="K246" s="274">
        <f>IF(K$75=0,0,K$75/NFM!K$14*1000)</f>
        <v>0</v>
      </c>
      <c r="L246" s="274">
        <f>IF(L$75=0,0,L$75/NFM!L$14*1000)</f>
        <v>0</v>
      </c>
      <c r="M246" s="274">
        <f>IF(M$75=0,0,M$75/NFM!M$14*1000)</f>
        <v>0</v>
      </c>
      <c r="N246" s="274">
        <f>IF(N$75=0,0,N$75/NFM!N$14*1000)</f>
        <v>0</v>
      </c>
      <c r="O246" s="274">
        <f>IF(O$75=0,0,O$75/NFM!O$14*1000)</f>
        <v>0</v>
      </c>
      <c r="P246" s="274">
        <f>IF(P$75=0,0,P$75/NFM!P$14*1000)</f>
        <v>0</v>
      </c>
      <c r="Q246" s="274">
        <f>IF(Q$75=0,0,Q$75/NFM!Q$14*1000)</f>
        <v>0</v>
      </c>
      <c r="R246" s="274">
        <f>IF(R$75=0,0,R$75/NFM!R$14*1000)</f>
        <v>0</v>
      </c>
      <c r="S246" s="274">
        <f>IF(S$75=0,0,S$75/NFM!S$14*1000)</f>
        <v>0</v>
      </c>
      <c r="T246" s="274">
        <f>IF(T$75=0,0,T$75/NFM!T$14*1000)</f>
        <v>0</v>
      </c>
      <c r="U246" s="274">
        <f>IF(U$75=0,0,U$75/NFM!U$14*1000)</f>
        <v>0</v>
      </c>
      <c r="V246" s="274">
        <f>IF(V$75=0,0,V$75/NFM!V$14*1000)</f>
        <v>0</v>
      </c>
      <c r="W246" s="274">
        <f>IF(W$75=0,0,W$75/NFM!W$14*1000)</f>
        <v>0</v>
      </c>
      <c r="X246" s="274">
        <f>IF(X$75=0,0,X$75/NFM!X$14*1000)</f>
        <v>0</v>
      </c>
      <c r="Y246" s="274">
        <f>IF(Y$75=0,0,Y$75/NFM!Y$14*1000)</f>
        <v>0</v>
      </c>
      <c r="DA246" s="77"/>
    </row>
    <row r="247" spans="1:105" ht="12" customHeight="1" x14ac:dyDescent="0.25">
      <c r="A247" s="173" t="s">
        <v>94</v>
      </c>
      <c r="B247" s="274">
        <f>IF(B$76=0,0,B$76/NFM!B$14*1000)</f>
        <v>0</v>
      </c>
      <c r="C247" s="274">
        <f>IF(C$76=0,0,C$76/NFM!C$14*1000)</f>
        <v>0</v>
      </c>
      <c r="D247" s="274">
        <f>IF(D$76=0,0,D$76/NFM!D$14*1000)</f>
        <v>0</v>
      </c>
      <c r="E247" s="274">
        <f>IF(E$76=0,0,E$76/NFM!E$14*1000)</f>
        <v>0</v>
      </c>
      <c r="F247" s="274">
        <f>IF(F$76=0,0,F$76/NFM!F$14*1000)</f>
        <v>0</v>
      </c>
      <c r="G247" s="274">
        <f>IF(G$76=0,0,G$76/NFM!G$14*1000)</f>
        <v>0</v>
      </c>
      <c r="H247" s="274">
        <f>IF(H$76=0,0,H$76/NFM!H$14*1000)</f>
        <v>0</v>
      </c>
      <c r="I247" s="274">
        <f>IF(I$76=0,0,I$76/NFM!I$14*1000)</f>
        <v>0</v>
      </c>
      <c r="J247" s="274">
        <f>IF(J$76=0,0,J$76/NFM!J$14*1000)</f>
        <v>0</v>
      </c>
      <c r="K247" s="274">
        <f>IF(K$76=0,0,K$76/NFM!K$14*1000)</f>
        <v>0</v>
      </c>
      <c r="L247" s="274">
        <f>IF(L$76=0,0,L$76/NFM!L$14*1000)</f>
        <v>0</v>
      </c>
      <c r="M247" s="274">
        <f>IF(M$76=0,0,M$76/NFM!M$14*1000)</f>
        <v>0</v>
      </c>
      <c r="N247" s="274">
        <f>IF(N$76=0,0,N$76/NFM!N$14*1000)</f>
        <v>0</v>
      </c>
      <c r="O247" s="274">
        <f>IF(O$76=0,0,O$76/NFM!O$14*1000)</f>
        <v>0</v>
      </c>
      <c r="P247" s="274">
        <f>IF(P$76=0,0,P$76/NFM!P$14*1000)</f>
        <v>0</v>
      </c>
      <c r="Q247" s="274">
        <f>IF(Q$76=0,0,Q$76/NFM!Q$14*1000)</f>
        <v>0</v>
      </c>
      <c r="R247" s="274">
        <f>IF(R$76=0,0,R$76/NFM!R$14*1000)</f>
        <v>0</v>
      </c>
      <c r="S247" s="274">
        <f>IF(S$76=0,0,S$76/NFM!S$14*1000)</f>
        <v>0</v>
      </c>
      <c r="T247" s="274">
        <f>IF(T$76=0,0,T$76/NFM!T$14*1000)</f>
        <v>0</v>
      </c>
      <c r="U247" s="274">
        <f>IF(U$76=0,0,U$76/NFM!U$14*1000)</f>
        <v>0</v>
      </c>
      <c r="V247" s="274">
        <f>IF(V$76=0,0,V$76/NFM!V$14*1000)</f>
        <v>0</v>
      </c>
      <c r="W247" s="274">
        <f>IF(W$76=0,0,W$76/NFM!W$14*1000)</f>
        <v>0</v>
      </c>
      <c r="X247" s="274">
        <f>IF(X$76=0,0,X$76/NFM!X$14*1000)</f>
        <v>0</v>
      </c>
      <c r="Y247" s="274">
        <f>IF(Y$76=0,0,Y$76/NFM!Y$14*1000)</f>
        <v>0</v>
      </c>
      <c r="DA247" s="77"/>
    </row>
    <row r="248" spans="1:105" ht="12" customHeight="1" x14ac:dyDescent="0.25">
      <c r="A248" s="56" t="s">
        <v>95</v>
      </c>
      <c r="B248" s="275">
        <f>IF(B$77=0,0,B$77/NFM!B$14*1000)</f>
        <v>0</v>
      </c>
      <c r="C248" s="275">
        <f>IF(C$77=0,0,C$77/NFM!C$14*1000)</f>
        <v>0</v>
      </c>
      <c r="D248" s="275">
        <f>IF(D$77=0,0,D$77/NFM!D$14*1000)</f>
        <v>0</v>
      </c>
      <c r="E248" s="275">
        <f>IF(E$77=0,0,E$77/NFM!E$14*1000)</f>
        <v>0</v>
      </c>
      <c r="F248" s="275">
        <f>IF(F$77=0,0,F$77/NFM!F$14*1000)</f>
        <v>0</v>
      </c>
      <c r="G248" s="275">
        <f>IF(G$77=0,0,G$77/NFM!G$14*1000)</f>
        <v>0</v>
      </c>
      <c r="H248" s="275">
        <f>IF(H$77=0,0,H$77/NFM!H$14*1000)</f>
        <v>0</v>
      </c>
      <c r="I248" s="275">
        <f>IF(I$77=0,0,I$77/NFM!I$14*1000)</f>
        <v>0</v>
      </c>
      <c r="J248" s="275">
        <f>IF(J$77=0,0,J$77/NFM!J$14*1000)</f>
        <v>0</v>
      </c>
      <c r="K248" s="275">
        <f>IF(K$77=0,0,K$77/NFM!K$14*1000)</f>
        <v>0</v>
      </c>
      <c r="L248" s="275">
        <f>IF(L$77=0,0,L$77/NFM!L$14*1000)</f>
        <v>0</v>
      </c>
      <c r="M248" s="275">
        <f>IF(M$77=0,0,M$77/NFM!M$14*1000)</f>
        <v>0</v>
      </c>
      <c r="N248" s="275">
        <f>IF(N$77=0,0,N$77/NFM!N$14*1000)</f>
        <v>0</v>
      </c>
      <c r="O248" s="275">
        <f>IF(O$77=0,0,O$77/NFM!O$14*1000)</f>
        <v>0</v>
      </c>
      <c r="P248" s="275">
        <f>IF(P$77=0,0,P$77/NFM!P$14*1000)</f>
        <v>0</v>
      </c>
      <c r="Q248" s="275">
        <f>IF(Q$77=0,0,Q$77/NFM!Q$14*1000)</f>
        <v>0</v>
      </c>
      <c r="R248" s="275">
        <f>IF(R$77=0,0,R$77/NFM!R$14*1000)</f>
        <v>0</v>
      </c>
      <c r="S248" s="275">
        <f>IF(S$77=0,0,S$77/NFM!S$14*1000)</f>
        <v>0</v>
      </c>
      <c r="T248" s="275">
        <f>IF(T$77=0,0,T$77/NFM!T$14*1000)</f>
        <v>0</v>
      </c>
      <c r="U248" s="275">
        <f>IF(U$77=0,0,U$77/NFM!U$14*1000)</f>
        <v>0</v>
      </c>
      <c r="V248" s="275">
        <f>IF(V$77=0,0,V$77/NFM!V$14*1000)</f>
        <v>0</v>
      </c>
      <c r="W248" s="275">
        <f>IF(W$77=0,0,W$77/NFM!W$14*1000)</f>
        <v>0</v>
      </c>
      <c r="X248" s="275">
        <f>IF(X$77=0,0,X$77/NFM!X$14*1000)</f>
        <v>0</v>
      </c>
      <c r="Y248" s="275">
        <f>IF(Y$77=0,0,Y$77/NFM!Y$14*1000)</f>
        <v>0</v>
      </c>
      <c r="DA248" s="78"/>
    </row>
    <row r="249" spans="1:105" ht="12" customHeight="1" x14ac:dyDescent="0.25">
      <c r="A249" s="174" t="s">
        <v>558</v>
      </c>
      <c r="B249" s="276">
        <f>IF(B$83=0,0,B$83/NFM!B$14*1000)</f>
        <v>0</v>
      </c>
      <c r="C249" s="276">
        <f>IF(C$83=0,0,C$83/NFM!C$14*1000)</f>
        <v>0</v>
      </c>
      <c r="D249" s="276">
        <f>IF(D$83=0,0,D$83/NFM!D$14*1000)</f>
        <v>0</v>
      </c>
      <c r="E249" s="276">
        <f>IF(E$83=0,0,E$83/NFM!E$14*1000)</f>
        <v>0</v>
      </c>
      <c r="F249" s="276">
        <f>IF(F$83=0,0,F$83/NFM!F$14*1000)</f>
        <v>0</v>
      </c>
      <c r="G249" s="276">
        <f>IF(G$83=0,0,G$83/NFM!G$14*1000)</f>
        <v>0</v>
      </c>
      <c r="H249" s="276">
        <f>IF(H$83=0,0,H$83/NFM!H$14*1000)</f>
        <v>0</v>
      </c>
      <c r="I249" s="276">
        <f>IF(I$83=0,0,I$83/NFM!I$14*1000)</f>
        <v>0</v>
      </c>
      <c r="J249" s="276">
        <f>IF(J$83=0,0,J$83/NFM!J$14*1000)</f>
        <v>0</v>
      </c>
      <c r="K249" s="276">
        <f>IF(K$83=0,0,K$83/NFM!K$14*1000)</f>
        <v>0</v>
      </c>
      <c r="L249" s="276">
        <f>IF(L$83=0,0,L$83/NFM!L$14*1000)</f>
        <v>0</v>
      </c>
      <c r="M249" s="276">
        <f>IF(M$83=0,0,M$83/NFM!M$14*1000)</f>
        <v>0</v>
      </c>
      <c r="N249" s="276">
        <f>IF(N$83=0,0,N$83/NFM!N$14*1000)</f>
        <v>0</v>
      </c>
      <c r="O249" s="276">
        <f>IF(O$83=0,0,O$83/NFM!O$14*1000)</f>
        <v>0</v>
      </c>
      <c r="P249" s="276">
        <f>IF(P$83=0,0,P$83/NFM!P$14*1000)</f>
        <v>0</v>
      </c>
      <c r="Q249" s="276">
        <f>IF(Q$83=0,0,Q$83/NFM!Q$14*1000)</f>
        <v>0</v>
      </c>
      <c r="R249" s="276">
        <f>IF(R$83=0,0,R$83/NFM!R$14*1000)</f>
        <v>0</v>
      </c>
      <c r="S249" s="276">
        <f>IF(S$83=0,0,S$83/NFM!S$14*1000)</f>
        <v>0</v>
      </c>
      <c r="T249" s="276">
        <f>IF(T$83=0,0,T$83/NFM!T$14*1000)</f>
        <v>0</v>
      </c>
      <c r="U249" s="276">
        <f>IF(U$83=0,0,U$83/NFM!U$14*1000)</f>
        <v>0</v>
      </c>
      <c r="V249" s="276">
        <f>IF(V$83=0,0,V$83/NFM!V$14*1000)</f>
        <v>0</v>
      </c>
      <c r="W249" s="276">
        <f>IF(W$83=0,0,W$83/NFM!W$14*1000)</f>
        <v>0</v>
      </c>
      <c r="X249" s="276">
        <f>IF(X$83=0,0,X$83/NFM!X$14*1000)</f>
        <v>0</v>
      </c>
      <c r="Y249" s="276">
        <f>IF(Y$83=0,0,Y$83/NFM!Y$14*1000)</f>
        <v>0</v>
      </c>
      <c r="DA249" s="79"/>
    </row>
    <row r="250" spans="1:105" ht="12" customHeight="1" x14ac:dyDescent="0.25">
      <c r="A250" s="174" t="s">
        <v>517</v>
      </c>
      <c r="B250" s="276">
        <f>IF(B$90=0,0,B$90/NFM!B$14*1000)</f>
        <v>0</v>
      </c>
      <c r="C250" s="276">
        <f>IF(C$90=0,0,C$90/NFM!C$14*1000)</f>
        <v>0</v>
      </c>
      <c r="D250" s="276">
        <f>IF(D$90=0,0,D$90/NFM!D$14*1000)</f>
        <v>0</v>
      </c>
      <c r="E250" s="276">
        <f>IF(E$90=0,0,E$90/NFM!E$14*1000)</f>
        <v>0</v>
      </c>
      <c r="F250" s="276">
        <f>IF(F$90=0,0,F$90/NFM!F$14*1000)</f>
        <v>0</v>
      </c>
      <c r="G250" s="276">
        <f>IF(G$90=0,0,G$90/NFM!G$14*1000)</f>
        <v>0</v>
      </c>
      <c r="H250" s="276">
        <f>IF(H$90=0,0,H$90/NFM!H$14*1000)</f>
        <v>0</v>
      </c>
      <c r="I250" s="276">
        <f>IF(I$90=0,0,I$90/NFM!I$14*1000)</f>
        <v>0</v>
      </c>
      <c r="J250" s="276">
        <f>IF(J$90=0,0,J$90/NFM!J$14*1000)</f>
        <v>0</v>
      </c>
      <c r="K250" s="276">
        <f>IF(K$90=0,0,K$90/NFM!K$14*1000)</f>
        <v>0</v>
      </c>
      <c r="L250" s="276">
        <f>IF(L$90=0,0,L$90/NFM!L$14*1000)</f>
        <v>0</v>
      </c>
      <c r="M250" s="276">
        <f>IF(M$90=0,0,M$90/NFM!M$14*1000)</f>
        <v>0</v>
      </c>
      <c r="N250" s="276">
        <f>IF(N$90=0,0,N$90/NFM!N$14*1000)</f>
        <v>0</v>
      </c>
      <c r="O250" s="276">
        <f>IF(O$90=0,0,O$90/NFM!O$14*1000)</f>
        <v>0</v>
      </c>
      <c r="P250" s="276">
        <f>IF(P$90=0,0,P$90/NFM!P$14*1000)</f>
        <v>0</v>
      </c>
      <c r="Q250" s="276">
        <f>IF(Q$90=0,0,Q$90/NFM!Q$14*1000)</f>
        <v>0</v>
      </c>
      <c r="R250" s="276">
        <f>IF(R$90=0,0,R$90/NFM!R$14*1000)</f>
        <v>0</v>
      </c>
      <c r="S250" s="276">
        <f>IF(S$90=0,0,S$90/NFM!S$14*1000)</f>
        <v>0</v>
      </c>
      <c r="T250" s="276">
        <f>IF(T$90=0,0,T$90/NFM!T$14*1000)</f>
        <v>0</v>
      </c>
      <c r="U250" s="276">
        <f>IF(U$90=0,0,U$90/NFM!U$14*1000)</f>
        <v>0</v>
      </c>
      <c r="V250" s="276">
        <f>IF(V$90=0,0,V$90/NFM!V$14*1000)</f>
        <v>0</v>
      </c>
      <c r="W250" s="276">
        <f>IF(W$90=0,0,W$90/NFM!W$14*1000)</f>
        <v>0</v>
      </c>
      <c r="X250" s="276">
        <f>IF(X$90=0,0,X$90/NFM!X$14*1000)</f>
        <v>0</v>
      </c>
      <c r="Y250" s="276">
        <f>IF(Y$90=0,0,Y$90/NFM!Y$14*1000)</f>
        <v>0</v>
      </c>
      <c r="DA250" s="79"/>
    </row>
    <row r="251" spans="1:105" ht="12" customHeight="1" x14ac:dyDescent="0.25">
      <c r="A251" s="41" t="s">
        <v>527</v>
      </c>
      <c r="B251" s="277">
        <f>IF(B$97=0,0,B$97/NFM!B$14*1000)</f>
        <v>0</v>
      </c>
      <c r="C251" s="277">
        <f>IF(C$97=0,0,C$97/NFM!C$14*1000)</f>
        <v>0</v>
      </c>
      <c r="D251" s="277">
        <f>IF(D$97=0,0,D$97/NFM!D$14*1000)</f>
        <v>0</v>
      </c>
      <c r="E251" s="277">
        <f>IF(E$97=0,0,E$97/NFM!E$14*1000)</f>
        <v>0</v>
      </c>
      <c r="F251" s="277">
        <f>IF(F$97=0,0,F$97/NFM!F$14*1000)</f>
        <v>0</v>
      </c>
      <c r="G251" s="277">
        <f>IF(G$97=0,0,G$97/NFM!G$14*1000)</f>
        <v>0</v>
      </c>
      <c r="H251" s="277">
        <f>IF(H$97=0,0,H$97/NFM!H$14*1000)</f>
        <v>0</v>
      </c>
      <c r="I251" s="277">
        <f>IF(I$97=0,0,I$97/NFM!I$14*1000)</f>
        <v>0</v>
      </c>
      <c r="J251" s="277">
        <f>IF(J$97=0,0,J$97/NFM!J$14*1000)</f>
        <v>0</v>
      </c>
      <c r="K251" s="277">
        <f>IF(K$97=0,0,K$97/NFM!K$14*1000)</f>
        <v>0</v>
      </c>
      <c r="L251" s="277">
        <f>IF(L$97=0,0,L$97/NFM!L$14*1000)</f>
        <v>0</v>
      </c>
      <c r="M251" s="277">
        <f>IF(M$97=0,0,M$97/NFM!M$14*1000)</f>
        <v>0</v>
      </c>
      <c r="N251" s="277">
        <f>IF(N$97=0,0,N$97/NFM!N$14*1000)</f>
        <v>0</v>
      </c>
      <c r="O251" s="277">
        <f>IF(O$97=0,0,O$97/NFM!O$14*1000)</f>
        <v>0</v>
      </c>
      <c r="P251" s="277">
        <f>IF(P$97=0,0,P$97/NFM!P$14*1000)</f>
        <v>0</v>
      </c>
      <c r="Q251" s="277">
        <f>IF(Q$97=0,0,Q$97/NFM!Q$14*1000)</f>
        <v>0</v>
      </c>
      <c r="R251" s="277">
        <f>IF(R$97=0,0,R$97/NFM!R$14*1000)</f>
        <v>0</v>
      </c>
      <c r="S251" s="277">
        <f>IF(S$97=0,0,S$97/NFM!S$14*1000)</f>
        <v>0</v>
      </c>
      <c r="T251" s="277">
        <f>IF(T$97=0,0,T$97/NFM!T$14*1000)</f>
        <v>0</v>
      </c>
      <c r="U251" s="277">
        <f>IF(U$97=0,0,U$97/NFM!U$14*1000)</f>
        <v>0</v>
      </c>
      <c r="V251" s="277">
        <f>IF(V$97=0,0,V$97/NFM!V$14*1000)</f>
        <v>0</v>
      </c>
      <c r="W251" s="277">
        <f>IF(W$97=0,0,W$97/NFM!W$14*1000)</f>
        <v>0</v>
      </c>
      <c r="X251" s="277">
        <f>IF(X$97=0,0,X$97/NFM!X$14*1000)</f>
        <v>0</v>
      </c>
      <c r="Y251" s="277">
        <f>IF(Y$97=0,0,Y$97/NFM!Y$14*1000)</f>
        <v>0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47</v>
      </c>
      <c r="B253" s="272">
        <f t="shared" ref="B253:Y253" si="60">SUM(B$254:B$261)</f>
        <v>379.48659010355351</v>
      </c>
      <c r="C253" s="272">
        <f t="shared" si="60"/>
        <v>367.956975291616</v>
      </c>
      <c r="D253" s="272">
        <f t="shared" si="60"/>
        <v>374.36356306812962</v>
      </c>
      <c r="E253" s="272">
        <f t="shared" si="60"/>
        <v>373.68609989245113</v>
      </c>
      <c r="F253" s="272">
        <f t="shared" si="60"/>
        <v>346.25005292303217</v>
      </c>
      <c r="G253" s="272">
        <f t="shared" si="60"/>
        <v>222.01902090612572</v>
      </c>
      <c r="H253" s="272">
        <f t="shared" si="60"/>
        <v>295.15609373464184</v>
      </c>
      <c r="I253" s="272">
        <f t="shared" si="60"/>
        <v>257.80006858008153</v>
      </c>
      <c r="J253" s="272">
        <f t="shared" si="60"/>
        <v>250.27891708581487</v>
      </c>
      <c r="K253" s="272">
        <f t="shared" si="60"/>
        <v>301.04319488474351</v>
      </c>
      <c r="L253" s="272">
        <f t="shared" si="60"/>
        <v>261.72083305537228</v>
      </c>
      <c r="M253" s="272">
        <f t="shared" si="60"/>
        <v>218.50710948616833</v>
      </c>
      <c r="N253" s="272">
        <f t="shared" si="60"/>
        <v>196.77702908250299</v>
      </c>
      <c r="O253" s="272">
        <f t="shared" si="60"/>
        <v>229.83017347794436</v>
      </c>
      <c r="P253" s="272">
        <f t="shared" si="60"/>
        <v>222.01003832233363</v>
      </c>
      <c r="Q253" s="272">
        <f t="shared" si="60"/>
        <v>221.51203449316932</v>
      </c>
      <c r="R253" s="272">
        <f t="shared" si="60"/>
        <v>227.541138173251</v>
      </c>
      <c r="S253" s="272">
        <f t="shared" si="60"/>
        <v>245.14461550850882</v>
      </c>
      <c r="T253" s="272">
        <f t="shared" si="60"/>
        <v>266.5549521984758</v>
      </c>
      <c r="U253" s="272">
        <f t="shared" si="60"/>
        <v>263.21886509013939</v>
      </c>
      <c r="V253" s="272">
        <f t="shared" si="60"/>
        <v>284.95453059781534</v>
      </c>
      <c r="W253" s="272">
        <f t="shared" si="60"/>
        <v>266.07690343452566</v>
      </c>
      <c r="X253" s="272">
        <f t="shared" si="60"/>
        <v>274.6199875899037</v>
      </c>
      <c r="Y253" s="272">
        <f t="shared" si="60"/>
        <v>308.68650698160292</v>
      </c>
      <c r="DA253" s="111"/>
    </row>
    <row r="254" spans="1:105" ht="12" customHeight="1" x14ac:dyDescent="0.25">
      <c r="A254" s="55" t="s">
        <v>91</v>
      </c>
      <c r="B254" s="273">
        <f>IF(B$116=0,0,B$116/NFM!B$15*1000)</f>
        <v>0.57433130631566598</v>
      </c>
      <c r="C254" s="273">
        <f>IF(C$116=0,0,C$116/NFM!C$15*1000)</f>
        <v>0.55688189200404414</v>
      </c>
      <c r="D254" s="273">
        <f>IF(D$116=0,0,D$116/NFM!D$15*1000)</f>
        <v>0.5665778971399853</v>
      </c>
      <c r="E254" s="273">
        <f>IF(E$116=0,0,E$116/NFM!E$15*1000)</f>
        <v>0.56555259526941704</v>
      </c>
      <c r="F254" s="273">
        <f>IF(F$116=0,0,F$116/NFM!F$15*1000)</f>
        <v>0.52402970327022491</v>
      </c>
      <c r="G254" s="273">
        <f>IF(G$116=0,0,G$116/NFM!G$15*1000)</f>
        <v>0.33601312306764691</v>
      </c>
      <c r="H254" s="273">
        <f>IF(H$116=0,0,H$116/NFM!H$15*1000)</f>
        <v>0.4467019106916118</v>
      </c>
      <c r="I254" s="273">
        <f>IF(I$116=0,0,I$116/NFM!I$15*1000)</f>
        <v>0.39016569759337816</v>
      </c>
      <c r="J254" s="273">
        <f>IF(J$116=0,0,J$116/NFM!J$15*1000)</f>
        <v>0.37878286385090015</v>
      </c>
      <c r="K254" s="273">
        <f>IF(K$116=0,0,K$116/NFM!K$15*1000)</f>
        <v>0.45561170245221166</v>
      </c>
      <c r="L254" s="273">
        <f>IF(L$116=0,0,L$116/NFM!L$15*1000)</f>
        <v>0.39609955096694843</v>
      </c>
      <c r="M254" s="273">
        <f>IF(M$116=0,0,M$116/NFM!M$15*1000)</f>
        <v>0.330698045470883</v>
      </c>
      <c r="N254" s="273">
        <f>IF(N$116=0,0,N$116/NFM!N$15*1000)</f>
        <v>0.29781080837231483</v>
      </c>
      <c r="O254" s="273">
        <f>IF(O$116=0,0,O$116/NFM!O$15*1000)</f>
        <v>0.34783485689921817</v>
      </c>
      <c r="P254" s="273">
        <f>IF(P$116=0,0,P$116/NFM!P$15*1000)</f>
        <v>0.33599952844072706</v>
      </c>
      <c r="Q254" s="273">
        <f>IF(Q$116=0,0,Q$116/NFM!Q$15*1000)</f>
        <v>0.33524582805379821</v>
      </c>
      <c r="R254" s="273">
        <f>IF(R$116=0,0,R$116/NFM!R$15*1000)</f>
        <v>0.34437053254347871</v>
      </c>
      <c r="S254" s="273">
        <f>IF(S$116=0,0,S$116/NFM!S$15*1000)</f>
        <v>0.37101239130026287</v>
      </c>
      <c r="T254" s="273">
        <f>IF(T$116=0,0,T$116/NFM!T$15*1000)</f>
        <v>0.40341571452749725</v>
      </c>
      <c r="U254" s="273">
        <f>IF(U$116=0,0,U$116/NFM!U$15*1000)</f>
        <v>0.39836673699592084</v>
      </c>
      <c r="V254" s="273">
        <f>IF(V$116=0,0,V$116/NFM!V$15*1000)</f>
        <v>0.43126242683107435</v>
      </c>
      <c r="W254" s="273">
        <f>IF(W$116=0,0,W$116/NFM!W$15*1000)</f>
        <v>0.40269221499334207</v>
      </c>
      <c r="X254" s="273">
        <f>IF(X$116=0,0,X$116/NFM!X$15*1000)</f>
        <v>0.41562168552256717</v>
      </c>
      <c r="Y254" s="273">
        <f>IF(Y$116=0,0,Y$116/NFM!Y$15*1000)</f>
        <v>0.46717941929769996</v>
      </c>
      <c r="DA254" s="76"/>
    </row>
    <row r="255" spans="1:105" ht="12" customHeight="1" x14ac:dyDescent="0.25">
      <c r="A255" s="173" t="s">
        <v>92</v>
      </c>
      <c r="B255" s="274">
        <f>IF(B$117=0,0,B$117/NFM!B$15*1000)</f>
        <v>0.28667223523323526</v>
      </c>
      <c r="C255" s="274">
        <f>IF(C$117=0,0,C$117/NFM!C$15*1000)</f>
        <v>0.27796251917002268</v>
      </c>
      <c r="D255" s="274">
        <f>IF(D$117=0,0,D$117/NFM!D$15*1000)</f>
        <v>0.28280219173285787</v>
      </c>
      <c r="E255" s="274">
        <f>IF(E$117=0,0,E$117/NFM!E$15*1000)</f>
        <v>0.28229042165208296</v>
      </c>
      <c r="F255" s="274">
        <f>IF(F$117=0,0,F$117/NFM!F$15*1000)</f>
        <v>0.26156464868470419</v>
      </c>
      <c r="G255" s="274">
        <f>IF(G$117=0,0,G$117/NFM!G$15*1000)</f>
        <v>0.16771788686817585</v>
      </c>
      <c r="H255" s="274">
        <f>IF(H$117=0,0,H$117/NFM!H$15*1000)</f>
        <v>0.22296718603484633</v>
      </c>
      <c r="I255" s="274">
        <f>IF(I$117=0,0,I$117/NFM!I$15*1000)</f>
        <v>0.1947476507208768</v>
      </c>
      <c r="J255" s="274">
        <f>IF(J$117=0,0,J$117/NFM!J$15*1000)</f>
        <v>0.18906601303830387</v>
      </c>
      <c r="K255" s="274">
        <f>IF(K$117=0,0,K$117/NFM!K$15*1000)</f>
        <v>0.22741442735947298</v>
      </c>
      <c r="L255" s="274">
        <f>IF(L$117=0,0,L$117/NFM!L$15*1000)</f>
        <v>0.19770947953195112</v>
      </c>
      <c r="M255" s="274">
        <f>IF(M$117=0,0,M$117/NFM!M$15*1000)</f>
        <v>0.16506491434456949</v>
      </c>
      <c r="N255" s="274">
        <f>IF(N$117=0,0,N$117/NFM!N$15*1000)</f>
        <v>0.14864954978753081</v>
      </c>
      <c r="O255" s="274">
        <f>IF(O$117=0,0,O$117/NFM!O$15*1000)</f>
        <v>0.17361859752866401</v>
      </c>
      <c r="P255" s="274">
        <f>IF(P$117=0,0,P$117/NFM!P$15*1000)</f>
        <v>0.16771110123409422</v>
      </c>
      <c r="Q255" s="274">
        <f>IF(Q$117=0,0,Q$117/NFM!Q$15*1000)</f>
        <v>0.16733489855762324</v>
      </c>
      <c r="R255" s="274">
        <f>IF(R$117=0,0,R$117/NFM!R$15*1000)</f>
        <v>0.17188941161156029</v>
      </c>
      <c r="S255" s="274">
        <f>IF(S$117=0,0,S$117/NFM!S$15*1000)</f>
        <v>0.18518745250988761</v>
      </c>
      <c r="T255" s="274">
        <f>IF(T$117=0,0,T$117/NFM!T$15*1000)</f>
        <v>0.20136127587000707</v>
      </c>
      <c r="U255" s="274">
        <f>IF(U$117=0,0,U$117/NFM!U$15*1000)</f>
        <v>0.19884112476784188</v>
      </c>
      <c r="V255" s="274">
        <f>IF(V$117=0,0,V$117/NFM!V$15*1000)</f>
        <v>0.21526070843128159</v>
      </c>
      <c r="W255" s="274">
        <f>IF(W$117=0,0,W$117/NFM!W$15*1000)</f>
        <v>0.20100014767384985</v>
      </c>
      <c r="X255" s="274">
        <f>IF(X$117=0,0,X$117/NFM!X$15*1000)</f>
        <v>0.20745377500747453</v>
      </c>
      <c r="Y255" s="274">
        <f>IF(Y$117=0,0,Y$117/NFM!Y$15*1000)</f>
        <v>0.23318834775729055</v>
      </c>
      <c r="DA255" s="77"/>
    </row>
    <row r="256" spans="1:105" ht="12" customHeight="1" x14ac:dyDescent="0.25">
      <c r="A256" s="173" t="s">
        <v>93</v>
      </c>
      <c r="B256" s="274">
        <f>IF(B$118=0,0,B$118/NFM!B$15*1000)</f>
        <v>7.2873846488504013</v>
      </c>
      <c r="C256" s="274">
        <f>IF(C$118=0,0,C$118/NFM!C$15*1000)</f>
        <v>7.0659783062261781</v>
      </c>
      <c r="D256" s="274">
        <f>IF(D$118=0,0,D$118/NFM!D$15*1000)</f>
        <v>7.1890057612958085</v>
      </c>
      <c r="E256" s="274">
        <f>IF(E$118=0,0,E$118/NFM!E$15*1000)</f>
        <v>7.1759962508793445</v>
      </c>
      <c r="F256" s="274">
        <f>IF(F$118=0,0,F$118/NFM!F$15*1000)</f>
        <v>6.6491343466033577</v>
      </c>
      <c r="G256" s="274">
        <f>IF(G$118=0,0,G$118/NFM!G$15*1000)</f>
        <v>4.2634919042870543</v>
      </c>
      <c r="H256" s="274">
        <f>IF(H$118=0,0,H$118/NFM!H$15*1000)</f>
        <v>5.667963091667187</v>
      </c>
      <c r="I256" s="274">
        <f>IF(I$118=0,0,I$118/NFM!I$15*1000)</f>
        <v>4.950605136588627</v>
      </c>
      <c r="J256" s="274">
        <f>IF(J$118=0,0,J$118/NFM!J$15*1000)</f>
        <v>4.8061744099972401</v>
      </c>
      <c r="K256" s="274">
        <f>IF(K$118=0,0,K$118/NFM!K$15*1000)</f>
        <v>5.7810147031441366</v>
      </c>
      <c r="L256" s="274">
        <f>IF(L$118=0,0,L$118/NFM!L$15*1000)</f>
        <v>5.0258966477905549</v>
      </c>
      <c r="M256" s="274">
        <f>IF(M$118=0,0,M$118/NFM!M$15*1000)</f>
        <v>4.1960517099947081</v>
      </c>
      <c r="N256" s="274">
        <f>IF(N$118=0,0,N$118/NFM!N$15*1000)</f>
        <v>3.778763040302227</v>
      </c>
      <c r="O256" s="274">
        <f>IF(O$118=0,0,O$118/NFM!O$15*1000)</f>
        <v>4.4134916008030567</v>
      </c>
      <c r="P256" s="274">
        <f>IF(P$118=0,0,P$118/NFM!P$15*1000)</f>
        <v>4.2633194092925564</v>
      </c>
      <c r="Q256" s="274">
        <f>IF(Q$118=0,0,Q$118/NFM!Q$15*1000)</f>
        <v>4.2537561057269357</v>
      </c>
      <c r="R256" s="274">
        <f>IF(R$118=0,0,R$118/NFM!R$15*1000)</f>
        <v>4.3695346305821436</v>
      </c>
      <c r="S256" s="274">
        <f>IF(S$118=0,0,S$118/NFM!S$15*1000)</f>
        <v>4.7075790143481928</v>
      </c>
      <c r="T256" s="274">
        <f>IF(T$118=0,0,T$118/NFM!T$15*1000)</f>
        <v>5.1187275581611615</v>
      </c>
      <c r="U256" s="274">
        <f>IF(U$118=0,0,U$118/NFM!U$15*1000)</f>
        <v>5.0546637661453069</v>
      </c>
      <c r="V256" s="274">
        <f>IF(V$118=0,0,V$118/NFM!V$15*1000)</f>
        <v>5.4720596881191019</v>
      </c>
      <c r="W256" s="274">
        <f>IF(W$118=0,0,W$118/NFM!W$15*1000)</f>
        <v>5.1095474571625337</v>
      </c>
      <c r="X256" s="274">
        <f>IF(X$118=0,0,X$118/NFM!X$15*1000)</f>
        <v>5.2736026357960508</v>
      </c>
      <c r="Y256" s="274">
        <f>IF(Y$118=0,0,Y$118/NFM!Y$15*1000)</f>
        <v>5.9277913131514062</v>
      </c>
      <c r="DA256" s="77"/>
    </row>
    <row r="257" spans="1:105" ht="12" customHeight="1" x14ac:dyDescent="0.25">
      <c r="A257" s="173" t="s">
        <v>94</v>
      </c>
      <c r="B257" s="274">
        <f>IF(B$119=0,0,B$119/NFM!B$15*1000)</f>
        <v>0.19144376877188876</v>
      </c>
      <c r="C257" s="274">
        <f>IF(C$119=0,0,C$119/NFM!C$15*1000)</f>
        <v>0.18562729733468139</v>
      </c>
      <c r="D257" s="274">
        <f>IF(D$119=0,0,D$119/NFM!D$15*1000)</f>
        <v>0.18885929904666185</v>
      </c>
      <c r="E257" s="274">
        <f>IF(E$119=0,0,E$119/NFM!E$15*1000)</f>
        <v>0.18851753175647246</v>
      </c>
      <c r="F257" s="274">
        <f>IF(F$119=0,0,F$119/NFM!F$15*1000)</f>
        <v>0.17467656775674167</v>
      </c>
      <c r="G257" s="274">
        <f>IF(G$119=0,0,G$119/NFM!G$15*1000)</f>
        <v>0.11200437435588234</v>
      </c>
      <c r="H257" s="274">
        <f>IF(H$119=0,0,H$119/NFM!H$15*1000)</f>
        <v>0.14890063689720398</v>
      </c>
      <c r="I257" s="274">
        <f>IF(I$119=0,0,I$119/NFM!I$15*1000)</f>
        <v>0.13005523253112611</v>
      </c>
      <c r="J257" s="274">
        <f>IF(J$119=0,0,J$119/NFM!J$15*1000)</f>
        <v>0.12626095461696674</v>
      </c>
      <c r="K257" s="274">
        <f>IF(K$119=0,0,K$119/NFM!K$15*1000)</f>
        <v>0.15187056748407068</v>
      </c>
      <c r="L257" s="274">
        <f>IF(L$119=0,0,L$119/NFM!L$15*1000)</f>
        <v>0.13203318365564948</v>
      </c>
      <c r="M257" s="274">
        <f>IF(M$119=0,0,M$119/NFM!M$15*1000)</f>
        <v>0.11023268182362769</v>
      </c>
      <c r="N257" s="274">
        <f>IF(N$119=0,0,N$119/NFM!N$15*1000)</f>
        <v>9.9270269457438318E-2</v>
      </c>
      <c r="O257" s="274">
        <f>IF(O$119=0,0,O$119/NFM!O$15*1000)</f>
        <v>0.11594495229973945</v>
      </c>
      <c r="P257" s="274">
        <f>IF(P$119=0,0,P$119/NFM!P$15*1000)</f>
        <v>0.11199984281357571</v>
      </c>
      <c r="Q257" s="274">
        <f>IF(Q$119=0,0,Q$119/NFM!Q$15*1000)</f>
        <v>0.11174860935126611</v>
      </c>
      <c r="R257" s="274">
        <f>IF(R$119=0,0,R$119/NFM!R$15*1000)</f>
        <v>0.11479017751449289</v>
      </c>
      <c r="S257" s="274">
        <f>IF(S$119=0,0,S$119/NFM!S$15*1000)</f>
        <v>0.1236707971000876</v>
      </c>
      <c r="T257" s="274">
        <f>IF(T$119=0,0,T$119/NFM!T$15*1000)</f>
        <v>0.13447190484249916</v>
      </c>
      <c r="U257" s="274">
        <f>IF(U$119=0,0,U$119/NFM!U$15*1000)</f>
        <v>0.13278891233197368</v>
      </c>
      <c r="V257" s="274">
        <f>IF(V$119=0,0,V$119/NFM!V$15*1000)</f>
        <v>0.14375414227702474</v>
      </c>
      <c r="W257" s="274">
        <f>IF(W$119=0,0,W$119/NFM!W$15*1000)</f>
        <v>0.13423073833111415</v>
      </c>
      <c r="X257" s="274">
        <f>IF(X$119=0,0,X$119/NFM!X$15*1000)</f>
        <v>0.13854056184085581</v>
      </c>
      <c r="Y257" s="274">
        <f>IF(Y$119=0,0,Y$119/NFM!Y$15*1000)</f>
        <v>0.1557264730992334</v>
      </c>
      <c r="DA257" s="77"/>
    </row>
    <row r="258" spans="1:105" ht="12" customHeight="1" x14ac:dyDescent="0.25">
      <c r="A258" s="56" t="s">
        <v>95</v>
      </c>
      <c r="B258" s="275">
        <f>IF(B$120=0,0,B$120/NFM!B$15*1000)</f>
        <v>1.1716819021479532</v>
      </c>
      <c r="C258" s="275">
        <f>IF(C$120=0,0,C$120/NFM!C$15*1000)</f>
        <v>1.1310400985896463</v>
      </c>
      <c r="D258" s="275">
        <f>IF(D$120=0,0,D$120/NFM!D$15*1000)</f>
        <v>1.1332085069371347</v>
      </c>
      <c r="E258" s="275">
        <f>IF(E$120=0,0,E$120/NFM!E$15*1000)</f>
        <v>1.1198307924700956</v>
      </c>
      <c r="F258" s="275">
        <f>IF(F$120=0,0,F$120/NFM!F$15*1000)</f>
        <v>1.0148381122148737</v>
      </c>
      <c r="G258" s="275">
        <f>IF(G$120=0,0,G$120/NFM!G$15*1000)</f>
        <v>0.69116376469280139</v>
      </c>
      <c r="H258" s="275">
        <f>IF(H$120=0,0,H$120/NFM!H$15*1000)</f>
        <v>0.73273681459423456</v>
      </c>
      <c r="I258" s="275">
        <f>IF(I$120=0,0,I$120/NFM!I$15*1000)</f>
        <v>0.67279061702702259</v>
      </c>
      <c r="J258" s="275">
        <f>IF(J$120=0,0,J$120/NFM!J$15*1000)</f>
        <v>0.65174775707149335</v>
      </c>
      <c r="K258" s="275">
        <f>IF(K$120=0,0,K$120/NFM!K$15*1000)</f>
        <v>0.77940607181408261</v>
      </c>
      <c r="L258" s="275">
        <f>IF(L$120=0,0,L$120/NFM!L$15*1000)</f>
        <v>0.68258744487420053</v>
      </c>
      <c r="M258" s="275">
        <f>IF(M$120=0,0,M$120/NFM!M$15*1000)</f>
        <v>0.57007515851263657</v>
      </c>
      <c r="N258" s="275">
        <f>IF(N$120=0,0,N$120/NFM!N$15*1000)</f>
        <v>0.50786369145843446</v>
      </c>
      <c r="O258" s="275">
        <f>IF(O$120=0,0,O$120/NFM!O$15*1000)</f>
        <v>0.58997668737654396</v>
      </c>
      <c r="P258" s="275">
        <f>IF(P$120=0,0,P$120/NFM!P$15*1000)</f>
        <v>0.56601014470654731</v>
      </c>
      <c r="Q258" s="275">
        <f>IF(Q$120=0,0,Q$120/NFM!Q$15*1000)</f>
        <v>0.56185568548486564</v>
      </c>
      <c r="R258" s="275">
        <f>IF(R$120=0,0,R$120/NFM!R$15*1000)</f>
        <v>0.57692299563762051</v>
      </c>
      <c r="S258" s="275">
        <f>IF(S$120=0,0,S$120/NFM!S$15*1000)</f>
        <v>0.62168821933193485</v>
      </c>
      <c r="T258" s="275">
        <f>IF(T$120=0,0,T$120/NFM!T$15*1000)</f>
        <v>0.67746953137647392</v>
      </c>
      <c r="U258" s="275">
        <f>IF(U$120=0,0,U$120/NFM!U$15*1000)</f>
        <v>0.66853923860998277</v>
      </c>
      <c r="V258" s="275">
        <f>IF(V$120=0,0,V$120/NFM!V$15*1000)</f>
        <v>0.72429577096583264</v>
      </c>
      <c r="W258" s="275">
        <f>IF(W$120=0,0,W$120/NFM!W$15*1000)</f>
        <v>0.67558067249991549</v>
      </c>
      <c r="X258" s="275">
        <f>IF(X$120=0,0,X$120/NFM!X$15*1000)</f>
        <v>0.69805003036698543</v>
      </c>
      <c r="Y258" s="275">
        <f>IF(Y$120=0,0,Y$120/NFM!Y$15*1000)</f>
        <v>0.78516679128965294</v>
      </c>
      <c r="DA258" s="78"/>
    </row>
    <row r="259" spans="1:105" ht="12" customHeight="1" x14ac:dyDescent="0.25">
      <c r="A259" s="174" t="s">
        <v>602</v>
      </c>
      <c r="B259" s="276">
        <f>IF(B$126=0,0,B$126/NFM!B$15*1000)</f>
        <v>202.15098414200341</v>
      </c>
      <c r="C259" s="276">
        <f>IF(C$126=0,0,C$126/NFM!C$15*1000)</f>
        <v>196.12202011921661</v>
      </c>
      <c r="D259" s="276">
        <f>IF(D$126=0,0,D$126/NFM!D$15*1000)</f>
        <v>199.83775599780643</v>
      </c>
      <c r="E259" s="276">
        <f>IF(E$126=0,0,E$126/NFM!E$15*1000)</f>
        <v>199.43917857397324</v>
      </c>
      <c r="F259" s="276">
        <f>IF(F$126=0,0,F$126/NFM!F$15*1000)</f>
        <v>184.74109605030785</v>
      </c>
      <c r="G259" s="276">
        <f>IF(G$126=0,0,G$126/NFM!G$15*1000)</f>
        <v>118.39786592016654</v>
      </c>
      <c r="H259" s="276">
        <f>IF(H$126=0,0,H$126/NFM!H$15*1000)</f>
        <v>159.15888264383403</v>
      </c>
      <c r="I259" s="276">
        <f>IF(I$126=0,0,I$126/NFM!I$15*1000)</f>
        <v>139.18207845369233</v>
      </c>
      <c r="J259" s="276">
        <f>IF(J$126=0,0,J$126/NFM!J$15*1000)</f>
        <v>135.16706747141529</v>
      </c>
      <c r="K259" s="276">
        <f>IF(K$126=0,0,K$126/NFM!K$15*1000)</f>
        <v>162.76492222272179</v>
      </c>
      <c r="L259" s="276">
        <f>IF(L$126=0,0,L$126/NFM!L$15*1000)</f>
        <v>141.36719263540559</v>
      </c>
      <c r="M259" s="276">
        <f>IF(M$126=0,0,M$126/NFM!M$15*1000)</f>
        <v>118.2623457977711</v>
      </c>
      <c r="N259" s="276">
        <f>IF(N$126=0,0,N$126/NFM!N$15*1000)</f>
        <v>106.61006324227715</v>
      </c>
      <c r="O259" s="276">
        <f>IF(O$126=0,0,O$126/NFM!O$15*1000)</f>
        <v>124.44801113322271</v>
      </c>
      <c r="P259" s="276">
        <f>IF(P$126=0,0,P$126/NFM!P$15*1000)</f>
        <v>120.27305322896065</v>
      </c>
      <c r="Q259" s="276">
        <f>IF(Q$126=0,0,Q$126/NFM!Q$15*1000)</f>
        <v>119.97004547740792</v>
      </c>
      <c r="R259" s="276">
        <f>IF(R$126=0,0,R$126/NFM!R$15*1000)</f>
        <v>123.25270173769132</v>
      </c>
      <c r="S259" s="276">
        <f>IF(S$126=0,0,S$126/NFM!S$15*1000)</f>
        <v>132.81538044963563</v>
      </c>
      <c r="T259" s="276">
        <f>IF(T$126=0,0,T$126/NFM!T$15*1000)</f>
        <v>144.71617248300876</v>
      </c>
      <c r="U259" s="276">
        <f>IF(U$126=0,0,U$126/NFM!U$15*1000)</f>
        <v>142.78405993095478</v>
      </c>
      <c r="V259" s="276">
        <f>IF(V$126=0,0,V$126/NFM!V$15*1000)</f>
        <v>154.6920906438495</v>
      </c>
      <c r="W259" s="276">
        <f>IF(W$126=0,0,W$126/NFM!W$15*1000)</f>
        <v>144.33204839300066</v>
      </c>
      <c r="X259" s="276">
        <f>IF(X$126=0,0,X$126/NFM!X$15*1000)</f>
        <v>149.09534309057406</v>
      </c>
      <c r="Y259" s="276">
        <f>IF(Y$126=0,0,Y$126/NFM!Y$15*1000)</f>
        <v>167.70823714166212</v>
      </c>
      <c r="DA259" s="79"/>
    </row>
    <row r="260" spans="1:105" ht="12" customHeight="1" x14ac:dyDescent="0.25">
      <c r="A260" s="174" t="s">
        <v>613</v>
      </c>
      <c r="B260" s="276">
        <f>IF(B$134=0,0,B$134/NFM!B$15*1000)</f>
        <v>103.58515619268792</v>
      </c>
      <c r="C260" s="276">
        <f>IF(C$134=0,0,C$134/NFM!C$15*1000)</f>
        <v>100.49582579624636</v>
      </c>
      <c r="D260" s="276">
        <f>IF(D$134=0,0,D$134/NFM!D$15*1000)</f>
        <v>102.39982385486647</v>
      </c>
      <c r="E260" s="276">
        <f>IF(E$134=0,0,E$134/NFM!E$15*1000)</f>
        <v>102.19558688378331</v>
      </c>
      <c r="F260" s="276">
        <f>IF(F$134=0,0,F$134/NFM!F$15*1000)</f>
        <v>94.664071860945711</v>
      </c>
      <c r="G260" s="276">
        <f>IF(G$134=0,0,G$134/NFM!G$15*1000)</f>
        <v>60.668818834966459</v>
      </c>
      <c r="H260" s="276">
        <f>IF(H$134=0,0,H$134/NFM!H$15*1000)</f>
        <v>81.555367084110273</v>
      </c>
      <c r="I260" s="276">
        <f>IF(I$134=0,0,I$134/NFM!I$15*1000)</f>
        <v>71.318956952102397</v>
      </c>
      <c r="J260" s="276">
        <f>IF(J$134=0,0,J$134/NFM!J$15*1000)</f>
        <v>69.261605900957505</v>
      </c>
      <c r="K260" s="276">
        <f>IF(K$134=0,0,K$134/NFM!K$15*1000)</f>
        <v>83.366600861167839</v>
      </c>
      <c r="L260" s="276">
        <f>IF(L$134=0,0,L$134/NFM!L$15*1000)</f>
        <v>72.405942104683049</v>
      </c>
      <c r="M260" s="276">
        <f>IF(M$134=0,0,M$134/NFM!M$15*1000)</f>
        <v>60.583459711143796</v>
      </c>
      <c r="N260" s="276">
        <f>IF(N$134=0,0,N$134/NFM!N$15*1000)</f>
        <v>54.616863763305901</v>
      </c>
      <c r="O260" s="276">
        <f>IF(O$134=0,0,O$134/NFM!O$15*1000)</f>
        <v>63.767110112377594</v>
      </c>
      <c r="P260" s="276">
        <f>IF(P$134=0,0,P$134/NFM!P$15*1000)</f>
        <v>61.629692565541681</v>
      </c>
      <c r="Q260" s="276">
        <f>IF(Q$134=0,0,Q$134/NFM!Q$15*1000)</f>
        <v>61.473695624858266</v>
      </c>
      <c r="R260" s="276">
        <f>IF(R$134=0,0,R$134/NFM!R$15*1000)</f>
        <v>63.156508561447836</v>
      </c>
      <c r="S260" s="276">
        <f>IF(S$134=0,0,S$134/NFM!S$15*1000)</f>
        <v>68.055599818112341</v>
      </c>
      <c r="T260" s="276">
        <f>IF(T$134=0,0,T$134/NFM!T$15*1000)</f>
        <v>74.154708639608799</v>
      </c>
      <c r="U260" s="276">
        <f>IF(U$134=0,0,U$134/NFM!U$15*1000)</f>
        <v>73.164665571870003</v>
      </c>
      <c r="V260" s="276">
        <f>IF(V$134=0,0,V$134/NFM!V$15*1000)</f>
        <v>79.266516752945819</v>
      </c>
      <c r="W260" s="276">
        <f>IF(W$134=0,0,W$134/NFM!W$15*1000)</f>
        <v>73.957877770692932</v>
      </c>
      <c r="X260" s="276">
        <f>IF(X$134=0,0,X$134/NFM!X$15*1000)</f>
        <v>76.39866047246467</v>
      </c>
      <c r="Y260" s="276">
        <f>IF(Y$134=0,0,Y$134/NFM!Y$15*1000)</f>
        <v>85.93618286278631</v>
      </c>
      <c r="DA260" s="79"/>
    </row>
    <row r="261" spans="1:105" ht="12" customHeight="1" x14ac:dyDescent="0.25">
      <c r="A261" s="41" t="s">
        <v>623</v>
      </c>
      <c r="B261" s="277">
        <f>IF(B$141=0,0,B$141/NFM!B$15*1000)</f>
        <v>64.238935907543052</v>
      </c>
      <c r="C261" s="277">
        <f>IF(C$141=0,0,C$141/NFM!C$15*1000)</f>
        <v>62.121639262828474</v>
      </c>
      <c r="D261" s="277">
        <f>IF(D$141=0,0,D$141/NFM!D$15*1000)</f>
        <v>62.765529559304298</v>
      </c>
      <c r="E261" s="277">
        <f>IF(E$141=0,0,E$141/NFM!E$15*1000)</f>
        <v>62.719146842667136</v>
      </c>
      <c r="F261" s="277">
        <f>IF(F$141=0,0,F$141/NFM!F$15*1000)</f>
        <v>58.22064163324869</v>
      </c>
      <c r="G261" s="277">
        <f>IF(G$141=0,0,G$141/NFM!G$15*1000)</f>
        <v>37.38194509772115</v>
      </c>
      <c r="H261" s="277">
        <f>IF(H$141=0,0,H$141/NFM!H$15*1000)</f>
        <v>47.222574366812452</v>
      </c>
      <c r="I261" s="277">
        <f>IF(I$141=0,0,I$141/NFM!I$15*1000)</f>
        <v>40.960668839825757</v>
      </c>
      <c r="J261" s="277">
        <f>IF(J$141=0,0,J$141/NFM!J$15*1000)</f>
        <v>39.698211714867163</v>
      </c>
      <c r="K261" s="277">
        <f>IF(K$141=0,0,K$141/NFM!K$15*1000)</f>
        <v>47.516354328599903</v>
      </c>
      <c r="L261" s="277">
        <f>IF(L$141=0,0,L$141/NFM!L$15*1000)</f>
        <v>41.513372008464351</v>
      </c>
      <c r="M261" s="277">
        <f>IF(M$141=0,0,M$141/NFM!M$15*1000)</f>
        <v>34.289181467107007</v>
      </c>
      <c r="N261" s="277">
        <f>IF(N$141=0,0,N$141/NFM!N$15*1000)</f>
        <v>30.717744717541979</v>
      </c>
      <c r="O261" s="277">
        <f>IF(O$141=0,0,O$141/NFM!O$15*1000)</f>
        <v>35.974185537436817</v>
      </c>
      <c r="P261" s="277">
        <f>IF(P$141=0,0,P$141/NFM!P$15*1000)</f>
        <v>34.662252501343787</v>
      </c>
      <c r="Q261" s="277">
        <f>IF(Q$141=0,0,Q$141/NFM!Q$15*1000)</f>
        <v>34.638352263728663</v>
      </c>
      <c r="R261" s="277">
        <f>IF(R$141=0,0,R$141/NFM!R$15*1000)</f>
        <v>35.554420126222567</v>
      </c>
      <c r="S261" s="277">
        <f>IF(S$141=0,0,S$141/NFM!S$15*1000)</f>
        <v>38.264497366170474</v>
      </c>
      <c r="T261" s="277">
        <f>IF(T$141=0,0,T$141/NFM!T$15*1000)</f>
        <v>41.148625091080575</v>
      </c>
      <c r="U261" s="277">
        <f>IF(U$141=0,0,U$141/NFM!U$15*1000)</f>
        <v>40.816939808463601</v>
      </c>
      <c r="V261" s="277">
        <f>IF(V$141=0,0,V$141/NFM!V$15*1000)</f>
        <v>44.009290464395733</v>
      </c>
      <c r="W261" s="277">
        <f>IF(W$141=0,0,W$141/NFM!W$15*1000)</f>
        <v>41.263926040171306</v>
      </c>
      <c r="X261" s="277">
        <f>IF(X$141=0,0,X$141/NFM!X$15*1000)</f>
        <v>42.39271533833103</v>
      </c>
      <c r="Y261" s="277">
        <f>IF(Y$141=0,0,Y$141/NFM!Y$15*1000)</f>
        <v>47.473034632559198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useful energy demand"</f>
        <v>IE: Non-ferrous metals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58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253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181.42831926883221</v>
      </c>
      <c r="C5" s="223">
        <v>161.19711585119899</v>
      </c>
      <c r="D5" s="223">
        <v>164.9179066909108</v>
      </c>
      <c r="E5" s="223">
        <v>164.65173019138021</v>
      </c>
      <c r="F5" s="223">
        <v>169.57926371088001</v>
      </c>
      <c r="G5" s="223">
        <v>163.33959488727359</v>
      </c>
      <c r="H5" s="223">
        <v>220.56882423494969</v>
      </c>
      <c r="I5" s="223">
        <v>198.72133214280981</v>
      </c>
      <c r="J5" s="223">
        <v>204.71615813662291</v>
      </c>
      <c r="K5" s="223">
        <v>164.69722363870309</v>
      </c>
      <c r="L5" s="223">
        <v>208.80295394527141</v>
      </c>
      <c r="M5" s="223">
        <v>186.16900167045819</v>
      </c>
      <c r="N5" s="223">
        <v>170.6168486219598</v>
      </c>
      <c r="O5" s="223">
        <v>202.99331514303381</v>
      </c>
      <c r="P5" s="223">
        <v>200.98275357588599</v>
      </c>
      <c r="Q5" s="223">
        <v>206.05903859432979</v>
      </c>
      <c r="R5" s="223">
        <v>212.99652528506701</v>
      </c>
      <c r="S5" s="223">
        <v>226.08383312465571</v>
      </c>
      <c r="T5" s="223">
        <v>238.7152210398194</v>
      </c>
      <c r="U5" s="223">
        <v>237.6546216357599</v>
      </c>
      <c r="V5" s="223">
        <v>256.24326718832981</v>
      </c>
      <c r="W5" s="223">
        <v>238.48559728495019</v>
      </c>
      <c r="X5" s="223">
        <v>213.75275763244221</v>
      </c>
      <c r="Y5" s="223">
        <v>203.89983545801419</v>
      </c>
      <c r="DA5" s="89" t="s">
        <v>643</v>
      </c>
    </row>
    <row r="6" spans="1:105" ht="12" customHeight="1" x14ac:dyDescent="0.25">
      <c r="A6" s="55" t="s">
        <v>91</v>
      </c>
      <c r="B6" s="259">
        <v>0.31300028834910237</v>
      </c>
      <c r="C6" s="259">
        <v>0.27819978054301209</v>
      </c>
      <c r="D6" s="259">
        <v>0.28304358412100078</v>
      </c>
      <c r="E6" s="259">
        <v>0.28253137720700999</v>
      </c>
      <c r="F6" s="259">
        <v>0.29239361075125397</v>
      </c>
      <c r="G6" s="259">
        <v>0.27788831622546178</v>
      </c>
      <c r="H6" s="259">
        <v>0.3732194340946462</v>
      </c>
      <c r="I6" s="259">
        <v>0.32364984778764028</v>
      </c>
      <c r="J6" s="259">
        <v>0.3317181554057424</v>
      </c>
      <c r="K6" s="259">
        <v>0.26283387390958052</v>
      </c>
      <c r="L6" s="259">
        <v>0.33849006976591811</v>
      </c>
      <c r="M6" s="259">
        <v>0.29578176821553998</v>
      </c>
      <c r="N6" s="259">
        <v>0.26622865392877132</v>
      </c>
      <c r="O6" s="259">
        <v>0.31569421660717251</v>
      </c>
      <c r="P6" s="259">
        <v>0.3074740673285597</v>
      </c>
      <c r="Q6" s="259">
        <v>0.31181618357622592</v>
      </c>
      <c r="R6" s="259">
        <v>0.32187715962841867</v>
      </c>
      <c r="S6" s="259">
        <v>0.34148989227410548</v>
      </c>
      <c r="T6" s="259">
        <v>0.35923795568494249</v>
      </c>
      <c r="U6" s="259">
        <v>0.35833852398179561</v>
      </c>
      <c r="V6" s="259">
        <v>0.38587954755062992</v>
      </c>
      <c r="W6" s="259">
        <v>0.35935909413529632</v>
      </c>
      <c r="X6" s="259">
        <v>0.32172077168578722</v>
      </c>
      <c r="Y6" s="259">
        <v>0.30642725557391781</v>
      </c>
      <c r="DA6" s="67" t="s">
        <v>644</v>
      </c>
    </row>
    <row r="7" spans="1:105" ht="12" customHeight="1" x14ac:dyDescent="0.25">
      <c r="A7" s="173" t="s">
        <v>92</v>
      </c>
      <c r="B7" s="224">
        <v>4.0622019916613912E-2</v>
      </c>
      <c r="C7" s="224">
        <v>3.6105516341925353E-2</v>
      </c>
      <c r="D7" s="224">
        <v>3.6734158208215781E-2</v>
      </c>
      <c r="E7" s="224">
        <v>3.6667682616224127E-2</v>
      </c>
      <c r="F7" s="224">
        <v>3.7947629831511488E-2</v>
      </c>
      <c r="G7" s="224">
        <v>3.6587224476438987E-2</v>
      </c>
      <c r="H7" s="224">
        <v>4.8437422741765893E-2</v>
      </c>
      <c r="I7" s="224">
        <v>4.2004148405687218E-2</v>
      </c>
      <c r="J7" s="224">
        <v>4.3051275085616528E-2</v>
      </c>
      <c r="K7" s="224">
        <v>3.4111287619030699E-2</v>
      </c>
      <c r="L7" s="224">
        <v>4.3930152359064417E-2</v>
      </c>
      <c r="M7" s="224">
        <v>3.8387354027041118E-2</v>
      </c>
      <c r="N7" s="224">
        <v>3.4551871307561627E-2</v>
      </c>
      <c r="O7" s="224">
        <v>4.0971645177122297E-2</v>
      </c>
      <c r="P7" s="224">
        <v>3.9904812077783708E-2</v>
      </c>
      <c r="Q7" s="224">
        <v>4.0468343611966252E-2</v>
      </c>
      <c r="R7" s="224">
        <v>4.1774084164885213E-2</v>
      </c>
      <c r="S7" s="224">
        <v>4.4319477398720539E-2</v>
      </c>
      <c r="T7" s="224">
        <v>4.6622868840175823E-2</v>
      </c>
      <c r="U7" s="224">
        <v>4.6506138172764659E-2</v>
      </c>
      <c r="V7" s="224">
        <v>5.008048634297884E-2</v>
      </c>
      <c r="W7" s="224">
        <v>4.66385905143279E-2</v>
      </c>
      <c r="X7" s="224">
        <v>4.1753787716745157E-2</v>
      </c>
      <c r="Y7" s="224">
        <v>3.9768954030590532E-2</v>
      </c>
      <c r="DA7" s="177" t="s">
        <v>645</v>
      </c>
    </row>
    <row r="8" spans="1:105" ht="12" customHeight="1" x14ac:dyDescent="0.25">
      <c r="A8" s="173" t="s">
        <v>93</v>
      </c>
      <c r="B8" s="224">
        <v>5.658231483784145</v>
      </c>
      <c r="C8" s="224">
        <v>5.0291287760560488</v>
      </c>
      <c r="D8" s="224">
        <v>5.1166921519583521</v>
      </c>
      <c r="E8" s="224">
        <v>5.1074327825748904</v>
      </c>
      <c r="F8" s="224">
        <v>5.285716325490462</v>
      </c>
      <c r="G8" s="224">
        <v>5.0093555722708434</v>
      </c>
      <c r="H8" s="224">
        <v>6.7325101587991956</v>
      </c>
      <c r="I8" s="224">
        <v>5.8507478320002786</v>
      </c>
      <c r="J8" s="224">
        <v>5.9966018579706404</v>
      </c>
      <c r="K8" s="224">
        <v>4.7513531319863596</v>
      </c>
      <c r="L8" s="224">
        <v>6.1190204641653416</v>
      </c>
      <c r="M8" s="224">
        <v>5.3469654040058749</v>
      </c>
      <c r="N8" s="224">
        <v>4.8127219290773162</v>
      </c>
      <c r="O8" s="224">
        <v>5.706930703089232</v>
      </c>
      <c r="P8" s="224">
        <v>5.5583317746506236</v>
      </c>
      <c r="Q8" s="224">
        <v>5.6368259478936622</v>
      </c>
      <c r="R8" s="224">
        <v>5.8089804854049918</v>
      </c>
      <c r="S8" s="224">
        <v>6.1732494562570626</v>
      </c>
      <c r="T8" s="224">
        <v>6.4940883017963724</v>
      </c>
      <c r="U8" s="224">
        <v>6.4778289149213517</v>
      </c>
      <c r="V8" s="224">
        <v>6.9756990206479408</v>
      </c>
      <c r="W8" s="224">
        <v>6.4962781700463443</v>
      </c>
      <c r="X8" s="224">
        <v>5.8158751512379343</v>
      </c>
      <c r="Y8" s="224">
        <v>5.5394081395991943</v>
      </c>
      <c r="DA8" s="177" t="s">
        <v>646</v>
      </c>
    </row>
    <row r="9" spans="1:105" ht="12" customHeight="1" x14ac:dyDescent="0.25">
      <c r="A9" s="173" t="s">
        <v>94</v>
      </c>
      <c r="B9" s="224">
        <v>0.10340768036244639</v>
      </c>
      <c r="C9" s="224">
        <v>9.1910439236427693E-2</v>
      </c>
      <c r="D9" s="224">
        <v>9.3510714094872813E-2</v>
      </c>
      <c r="E9" s="224">
        <v>9.3341493391848024E-2</v>
      </c>
      <c r="F9" s="224">
        <v>9.6599735418978386E-2</v>
      </c>
      <c r="G9" s="224">
        <v>9.3136678623440675E-2</v>
      </c>
      <c r="H9" s="224">
        <v>0.1233026210597834</v>
      </c>
      <c r="I9" s="224">
        <v>0.10692603571039069</v>
      </c>
      <c r="J9" s="224">
        <v>0.1095916082555126</v>
      </c>
      <c r="K9" s="224">
        <v>8.6833917518157402E-2</v>
      </c>
      <c r="L9" s="224">
        <v>0.11182888400785281</v>
      </c>
      <c r="M9" s="224">
        <v>9.7719100215517357E-2</v>
      </c>
      <c r="N9" s="224">
        <v>8.7955470245718384E-2</v>
      </c>
      <c r="O9" s="224">
        <v>0.10429768871898561</v>
      </c>
      <c r="P9" s="224">
        <v>0.1015819513833499</v>
      </c>
      <c r="Q9" s="224">
        <v>0.10301648095328581</v>
      </c>
      <c r="R9" s="224">
        <v>0.1063403826698842</v>
      </c>
      <c r="S9" s="224">
        <v>0.1128199523826036</v>
      </c>
      <c r="T9" s="224">
        <v>0.1186834807452143</v>
      </c>
      <c r="U9" s="224">
        <v>0.1183863303925503</v>
      </c>
      <c r="V9" s="224">
        <v>0.1274852145408108</v>
      </c>
      <c r="W9" s="224">
        <v>0.1187235019420632</v>
      </c>
      <c r="X9" s="224">
        <v>0.1062887158983631</v>
      </c>
      <c r="Y9" s="224">
        <v>0.10123611024724551</v>
      </c>
      <c r="DA9" s="177" t="s">
        <v>647</v>
      </c>
    </row>
    <row r="10" spans="1:105" ht="12" customHeight="1" x14ac:dyDescent="0.25">
      <c r="A10" s="56" t="s">
        <v>95</v>
      </c>
      <c r="B10" s="260">
        <v>1.131420834486691</v>
      </c>
      <c r="C10" s="260">
        <v>1.0024869057967509</v>
      </c>
      <c r="D10" s="260">
        <v>0.98712984007720106</v>
      </c>
      <c r="E10" s="260">
        <v>0.96968799220746016</v>
      </c>
      <c r="F10" s="260">
        <v>0.97345354407495266</v>
      </c>
      <c r="G10" s="260">
        <v>1.0360721516882669</v>
      </c>
      <c r="H10" s="260">
        <v>0.87879421223419396</v>
      </c>
      <c r="I10" s="260">
        <v>0.86485116965628039</v>
      </c>
      <c r="J10" s="260">
        <v>0.88328482361443494</v>
      </c>
      <c r="K10" s="260">
        <v>0.69513724299016588</v>
      </c>
      <c r="L10" s="260">
        <v>0.90535839785346761</v>
      </c>
      <c r="M10" s="260">
        <v>0.80443803524527391</v>
      </c>
      <c r="N10" s="260">
        <v>0.71098807511391982</v>
      </c>
      <c r="O10" s="260">
        <v>0.82783033473013923</v>
      </c>
      <c r="P10" s="260">
        <v>0.7956197043868618</v>
      </c>
      <c r="Q10" s="260">
        <v>0.79411370840634377</v>
      </c>
      <c r="R10" s="260">
        <v>0.82020374071945401</v>
      </c>
      <c r="S10" s="260">
        <v>0.87232592082251159</v>
      </c>
      <c r="T10" s="260">
        <v>0.94102311192038002</v>
      </c>
      <c r="U10" s="260">
        <v>0.93000674072592693</v>
      </c>
      <c r="V10" s="260">
        <v>1.0098277645518801</v>
      </c>
      <c r="W10" s="260">
        <v>0.93161844403607263</v>
      </c>
      <c r="X10" s="260">
        <v>0.84313741790955732</v>
      </c>
      <c r="Y10" s="260">
        <v>0.8095200845639432</v>
      </c>
      <c r="DA10" s="68" t="s">
        <v>648</v>
      </c>
    </row>
    <row r="11" spans="1:105" ht="12" customHeight="1" x14ac:dyDescent="0.25">
      <c r="A11" s="37" t="s">
        <v>159</v>
      </c>
      <c r="B11" s="226">
        <v>5.3595588022073683E-2</v>
      </c>
      <c r="C11" s="226">
        <v>2.6247429042226132E-2</v>
      </c>
      <c r="D11" s="226">
        <v>3.6219430488483091E-2</v>
      </c>
      <c r="E11" s="226">
        <v>3.848640824172557E-2</v>
      </c>
      <c r="F11" s="226">
        <v>2.9466084664869469E-2</v>
      </c>
      <c r="G11" s="226">
        <v>2.3880758982873361E-2</v>
      </c>
      <c r="H11" s="226">
        <v>7.4372142965669508E-3</v>
      </c>
      <c r="I11" s="226">
        <v>3.5903085270128929E-3</v>
      </c>
      <c r="J11" s="226">
        <v>7.0335730028343703E-3</v>
      </c>
      <c r="K11" s="226">
        <v>8.6043703728633514E-3</v>
      </c>
      <c r="L11" s="226">
        <v>9.315118010611332E-3</v>
      </c>
      <c r="M11" s="226">
        <v>5.3153588899768327E-3</v>
      </c>
      <c r="N11" s="226">
        <v>5.5037068327520597E-3</v>
      </c>
      <c r="O11" s="226">
        <v>5.9779980950896167E-3</v>
      </c>
      <c r="P11" s="226">
        <v>6.0264323609430862E-3</v>
      </c>
      <c r="Q11" s="226">
        <v>3.565296763329881E-3</v>
      </c>
      <c r="R11" s="226">
        <v>3.2726184233604579E-3</v>
      </c>
      <c r="S11" s="226">
        <v>3.9007647383442852E-3</v>
      </c>
      <c r="T11" s="226">
        <v>3.9491222373544757E-3</v>
      </c>
      <c r="U11" s="226">
        <v>2.2177325647089732E-3</v>
      </c>
      <c r="V11" s="226">
        <v>7.1370103890099857E-3</v>
      </c>
      <c r="W11" s="226">
        <v>2.438340950264854E-3</v>
      </c>
      <c r="X11" s="226">
        <v>2.6089465014775392E-3</v>
      </c>
      <c r="Y11" s="226">
        <v>2.7616290512599891E-3</v>
      </c>
      <c r="DA11" s="69" t="s">
        <v>649</v>
      </c>
    </row>
    <row r="12" spans="1:105" ht="12" customHeight="1" x14ac:dyDescent="0.25">
      <c r="A12" s="37" t="s">
        <v>35</v>
      </c>
      <c r="B12" s="226">
        <v>9.5835729632145344E-5</v>
      </c>
      <c r="C12" s="226">
        <v>3.4908162673631549E-3</v>
      </c>
      <c r="D12" s="226">
        <v>7.0900793457493616E-2</v>
      </c>
      <c r="E12" s="226">
        <v>9.0571187457687788E-2</v>
      </c>
      <c r="F12" s="226">
        <v>0.12489778825849659</v>
      </c>
      <c r="G12" s="226">
        <v>6.7635065056363505E-2</v>
      </c>
      <c r="H12" s="226">
        <v>0.8071315461559071</v>
      </c>
      <c r="I12" s="226">
        <v>0.57160795994851799</v>
      </c>
      <c r="J12" s="226">
        <v>0.58719192289263267</v>
      </c>
      <c r="K12" s="226">
        <v>0.46771691560623369</v>
      </c>
      <c r="L12" s="226">
        <v>0.5889003264322169</v>
      </c>
      <c r="M12" s="226">
        <v>0.4997408667908938</v>
      </c>
      <c r="N12" s="226">
        <v>0.46656601805375508</v>
      </c>
      <c r="O12" s="226">
        <v>0.57844143579973628</v>
      </c>
      <c r="P12" s="226">
        <v>0.5783500410671748</v>
      </c>
      <c r="Q12" s="226">
        <v>0.61121664699170497</v>
      </c>
      <c r="R12" s="226">
        <v>0.63032999067971318</v>
      </c>
      <c r="S12" s="226">
        <v>0.66408219317681416</v>
      </c>
      <c r="T12" s="226">
        <v>0.65697555587524237</v>
      </c>
      <c r="U12" s="226">
        <v>0.6730201215855699</v>
      </c>
      <c r="V12" s="226">
        <v>0.70385374942599621</v>
      </c>
      <c r="W12" s="226">
        <v>0.67654597557194329</v>
      </c>
      <c r="X12" s="226">
        <v>0.58897383978147144</v>
      </c>
      <c r="Y12" s="226">
        <v>0.54920147966090149</v>
      </c>
      <c r="DA12" s="69" t="s">
        <v>650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651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652</v>
      </c>
    </row>
    <row r="15" spans="1:105" ht="12" customHeight="1" x14ac:dyDescent="0.25">
      <c r="A15" s="37" t="s">
        <v>40</v>
      </c>
      <c r="B15" s="226">
        <v>1.0777294107349851</v>
      </c>
      <c r="C15" s="226">
        <v>0.97274866048716169</v>
      </c>
      <c r="D15" s="226">
        <v>0.8800096161312243</v>
      </c>
      <c r="E15" s="226">
        <v>0.84063039650804683</v>
      </c>
      <c r="F15" s="226">
        <v>0.8190896711515866</v>
      </c>
      <c r="G15" s="226">
        <v>0.94455632764903041</v>
      </c>
      <c r="H15" s="226">
        <v>6.4225451781719942E-2</v>
      </c>
      <c r="I15" s="226">
        <v>0.28965290118074949</v>
      </c>
      <c r="J15" s="226">
        <v>0.28905932771896792</v>
      </c>
      <c r="K15" s="226">
        <v>0.21881595701106879</v>
      </c>
      <c r="L15" s="226">
        <v>0.30714295341063941</v>
      </c>
      <c r="M15" s="226">
        <v>0.2993818095644033</v>
      </c>
      <c r="N15" s="226">
        <v>0.2389183502274127</v>
      </c>
      <c r="O15" s="226">
        <v>0.2434109008353133</v>
      </c>
      <c r="P15" s="226">
        <v>0.21124323095874389</v>
      </c>
      <c r="Q15" s="226">
        <v>0.1793317646513089</v>
      </c>
      <c r="R15" s="226">
        <v>0.18660113161638031</v>
      </c>
      <c r="S15" s="226">
        <v>0.2043429629073531</v>
      </c>
      <c r="T15" s="226">
        <v>0.28009843380778321</v>
      </c>
      <c r="U15" s="226">
        <v>0.25476888657564811</v>
      </c>
      <c r="V15" s="226">
        <v>0.29883700473687358</v>
      </c>
      <c r="W15" s="226">
        <v>0.25263412751386449</v>
      </c>
      <c r="X15" s="226">
        <v>0.25155463162660829</v>
      </c>
      <c r="Y15" s="226">
        <v>0.25755697585178172</v>
      </c>
      <c r="DA15" s="69" t="s">
        <v>653</v>
      </c>
    </row>
    <row r="16" spans="1:105" ht="12" customHeight="1" x14ac:dyDescent="0.25">
      <c r="A16" s="57" t="s">
        <v>485</v>
      </c>
      <c r="B16" s="294">
        <v>106.5973953711525</v>
      </c>
      <c r="C16" s="294">
        <v>95.248028500093383</v>
      </c>
      <c r="D16" s="294">
        <v>96.929645916659396</v>
      </c>
      <c r="E16" s="294">
        <v>96.741593480278539</v>
      </c>
      <c r="F16" s="294">
        <v>100.2485484022733</v>
      </c>
      <c r="G16" s="294">
        <v>94.743970765893096</v>
      </c>
      <c r="H16" s="294">
        <v>134.13751921255661</v>
      </c>
      <c r="I16" s="294">
        <v>117.1124537091065</v>
      </c>
      <c r="J16" s="294">
        <v>120.5670786480934</v>
      </c>
      <c r="K16" s="294">
        <v>96.779229801766604</v>
      </c>
      <c r="L16" s="294">
        <v>122.80997566306969</v>
      </c>
      <c r="M16" s="294">
        <v>108.208202783</v>
      </c>
      <c r="N16" s="294">
        <v>99.307121405479464</v>
      </c>
      <c r="O16" s="294">
        <v>118.9608454284615</v>
      </c>
      <c r="P16" s="294">
        <v>118.09006417116549</v>
      </c>
      <c r="Q16" s="294">
        <v>121.7966061126571</v>
      </c>
      <c r="R16" s="294">
        <v>125.8219378583691</v>
      </c>
      <c r="S16" s="294">
        <v>133.37122211853929</v>
      </c>
      <c r="T16" s="294">
        <v>138.92415705090309</v>
      </c>
      <c r="U16" s="294">
        <v>139.03858383070261</v>
      </c>
      <c r="V16" s="294">
        <v>149.19237035346151</v>
      </c>
      <c r="W16" s="294">
        <v>139.58551883732801</v>
      </c>
      <c r="X16" s="294">
        <v>124.38306526208819</v>
      </c>
      <c r="Y16" s="294">
        <v>118.1212428420183</v>
      </c>
      <c r="DA16" s="70" t="s">
        <v>654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0.26214500379313771</v>
      </c>
      <c r="L17" s="229">
        <v>0.334376054811102</v>
      </c>
      <c r="M17" s="229">
        <v>0.20289503344033041</v>
      </c>
      <c r="N17" s="229">
        <v>0.1526882728834579</v>
      </c>
      <c r="O17" s="229">
        <v>2.3178478138695269E-2</v>
      </c>
      <c r="P17" s="229">
        <v>0</v>
      </c>
      <c r="Q17" s="229">
        <v>8.7005937444302652E-3</v>
      </c>
      <c r="R17" s="229">
        <v>0</v>
      </c>
      <c r="S17" s="229">
        <v>1.1719416611297251E-2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655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656</v>
      </c>
    </row>
    <row r="19" spans="1:105" ht="12" customHeight="1" x14ac:dyDescent="0.25">
      <c r="A19" s="46" t="s">
        <v>31</v>
      </c>
      <c r="B19" s="229">
        <v>2.1136566802736909</v>
      </c>
      <c r="C19" s="229">
        <v>2.9668839997444039</v>
      </c>
      <c r="D19" s="229">
        <v>3.246015520660658</v>
      </c>
      <c r="E19" s="229">
        <v>2.109044966732152</v>
      </c>
      <c r="F19" s="229">
        <v>0.44581514232356351</v>
      </c>
      <c r="G19" s="229">
        <v>0.80922435635341339</v>
      </c>
      <c r="H19" s="229">
        <v>0.84228828491440277</v>
      </c>
      <c r="I19" s="229">
        <v>0.86830286294849479</v>
      </c>
      <c r="J19" s="229">
        <v>0.72290561582086132</v>
      </c>
      <c r="K19" s="229">
        <v>0.48693398264886228</v>
      </c>
      <c r="L19" s="229">
        <v>0.63729950276151026</v>
      </c>
      <c r="M19" s="229">
        <v>0.31855273068745871</v>
      </c>
      <c r="N19" s="229">
        <v>0.57565036845966044</v>
      </c>
      <c r="O19" s="229">
        <v>0.62175275554521614</v>
      </c>
      <c r="P19" s="229">
        <v>1.5107583871961341</v>
      </c>
      <c r="Q19" s="229">
        <v>1.199109961759639</v>
      </c>
      <c r="R19" s="229">
        <v>0.49589266075234578</v>
      </c>
      <c r="S19" s="229">
        <v>0.72140250340153644</v>
      </c>
      <c r="T19" s="229">
        <v>0.53569019357025305</v>
      </c>
      <c r="U19" s="229">
        <v>0.37750052583362131</v>
      </c>
      <c r="V19" s="229">
        <v>0.73095851439355064</v>
      </c>
      <c r="W19" s="229">
        <v>0.39092436338514708</v>
      </c>
      <c r="X19" s="229">
        <v>0.41455796611662532</v>
      </c>
      <c r="Y19" s="229">
        <v>0.58749902578175572</v>
      </c>
      <c r="DA19" s="73" t="s">
        <v>657</v>
      </c>
    </row>
    <row r="20" spans="1:105" ht="12" customHeight="1" x14ac:dyDescent="0.25">
      <c r="A20" s="46" t="s">
        <v>159</v>
      </c>
      <c r="B20" s="229">
        <v>1.42326571735152</v>
      </c>
      <c r="C20" s="229">
        <v>0.61606893020104136</v>
      </c>
      <c r="D20" s="229">
        <v>1.097759162107411</v>
      </c>
      <c r="E20" s="229">
        <v>1.2365678461124521</v>
      </c>
      <c r="F20" s="229">
        <v>0.85389973961401489</v>
      </c>
      <c r="G20" s="229">
        <v>0.76834058924082616</v>
      </c>
      <c r="H20" s="229">
        <v>0.42070604421540042</v>
      </c>
      <c r="I20" s="229">
        <v>0.37465385469408841</v>
      </c>
      <c r="J20" s="229">
        <v>0.78399671232566326</v>
      </c>
      <c r="K20" s="229">
        <v>1.138681694524097</v>
      </c>
      <c r="L20" s="229">
        <v>1.035281189312212</v>
      </c>
      <c r="M20" s="229">
        <v>0.746768606559578</v>
      </c>
      <c r="N20" s="229">
        <v>0.9087008914639183</v>
      </c>
      <c r="O20" s="229">
        <v>1.004510099616998</v>
      </c>
      <c r="P20" s="229">
        <v>1.141764742463393</v>
      </c>
      <c r="Q20" s="229">
        <v>0.72469867858877846</v>
      </c>
      <c r="R20" s="229">
        <v>0.6751675623555824</v>
      </c>
      <c r="S20" s="229">
        <v>0.80843039149558282</v>
      </c>
      <c r="T20" s="229">
        <v>0.86229860482207954</v>
      </c>
      <c r="U20" s="229">
        <v>0.4727981794154838</v>
      </c>
      <c r="V20" s="229">
        <v>1.550821928879873</v>
      </c>
      <c r="W20" s="229">
        <v>0.52180361489080374</v>
      </c>
      <c r="X20" s="229">
        <v>0.56914708305511019</v>
      </c>
      <c r="Y20" s="229">
        <v>0.6137327489783041</v>
      </c>
      <c r="DA20" s="73" t="s">
        <v>658</v>
      </c>
    </row>
    <row r="21" spans="1:105" ht="12" customHeight="1" x14ac:dyDescent="0.25">
      <c r="A21" s="46" t="s">
        <v>32</v>
      </c>
      <c r="B21" s="229">
        <v>91.709296275915619</v>
      </c>
      <c r="C21" s="229">
        <v>79.61210514268322</v>
      </c>
      <c r="D21" s="229">
        <v>78.710378163614138</v>
      </c>
      <c r="E21" s="229">
        <v>78.587579067144375</v>
      </c>
      <c r="F21" s="229">
        <v>83.749679712680688</v>
      </c>
      <c r="G21" s="229">
        <v>91.092534034766189</v>
      </c>
      <c r="H21" s="229">
        <v>89.246950747889358</v>
      </c>
      <c r="I21" s="229">
        <v>58.873416633250677</v>
      </c>
      <c r="J21" s="229">
        <v>56.518919793244628</v>
      </c>
      <c r="K21" s="229">
        <v>35.505052913179249</v>
      </c>
      <c r="L21" s="229">
        <v>57.898781232475017</v>
      </c>
      <c r="M21" s="229">
        <v>39.746685308181689</v>
      </c>
      <c r="N21" s="229">
        <v>23.799598371339808</v>
      </c>
      <c r="O21" s="229">
        <v>24.256367873410198</v>
      </c>
      <c r="P21" s="229">
        <v>10.3463804633273</v>
      </c>
      <c r="Q21" s="229">
        <v>0.99112556209683134</v>
      </c>
      <c r="R21" s="229">
        <v>0.23019268611401739</v>
      </c>
      <c r="S21" s="229">
        <v>9.947405281304969E-2</v>
      </c>
      <c r="T21" s="229">
        <v>0.29239662703407299</v>
      </c>
      <c r="U21" s="229">
        <v>0.90844825585474342</v>
      </c>
      <c r="V21" s="229">
        <v>0.56537119751367526</v>
      </c>
      <c r="W21" s="229">
        <v>0.20739348679160341</v>
      </c>
      <c r="X21" s="229">
        <v>0.52872807268557265</v>
      </c>
      <c r="Y21" s="229">
        <v>0.2117852909364327</v>
      </c>
      <c r="DA21" s="73" t="s">
        <v>659</v>
      </c>
    </row>
    <row r="22" spans="1:105" ht="12" customHeight="1" x14ac:dyDescent="0.25">
      <c r="A22" s="46" t="s">
        <v>33</v>
      </c>
      <c r="B22" s="229">
        <v>11.348744870536651</v>
      </c>
      <c r="C22" s="229">
        <v>11.974678350368039</v>
      </c>
      <c r="D22" s="229">
        <v>11.822134306462489</v>
      </c>
      <c r="E22" s="229">
        <v>12.02773502578116</v>
      </c>
      <c r="F22" s="229">
        <v>11.74065616540156</v>
      </c>
      <c r="G22" s="229">
        <v>0</v>
      </c>
      <c r="H22" s="229">
        <v>0</v>
      </c>
      <c r="I22" s="229">
        <v>0</v>
      </c>
      <c r="J22" s="229">
        <v>0</v>
      </c>
      <c r="K22" s="229">
        <v>0.24188317671995521</v>
      </c>
      <c r="L22" s="229">
        <v>0.36392556197706771</v>
      </c>
      <c r="M22" s="229">
        <v>0.1050281021268701</v>
      </c>
      <c r="N22" s="229">
        <v>0.26213845695728161</v>
      </c>
      <c r="O22" s="229">
        <v>0.17845553746509421</v>
      </c>
      <c r="P22" s="229">
        <v>0.38905883974028599</v>
      </c>
      <c r="Q22" s="229">
        <v>0.15806720945775901</v>
      </c>
      <c r="R22" s="229">
        <v>0.1603681562109098</v>
      </c>
      <c r="S22" s="229">
        <v>0.2189183629478143</v>
      </c>
      <c r="T22" s="229">
        <v>0.1599234538435457</v>
      </c>
      <c r="U22" s="229">
        <v>0.17809955510309849</v>
      </c>
      <c r="V22" s="229">
        <v>0.20279007807270369</v>
      </c>
      <c r="W22" s="229">
        <v>0.1220583691825942</v>
      </c>
      <c r="X22" s="229">
        <v>9.7415768728298088E-2</v>
      </c>
      <c r="Y22" s="229">
        <v>8.2612260312971017E-2</v>
      </c>
      <c r="DA22" s="73" t="s">
        <v>660</v>
      </c>
    </row>
    <row r="23" spans="1:105" ht="12" customHeight="1" x14ac:dyDescent="0.25">
      <c r="A23" s="46" t="s">
        <v>35</v>
      </c>
      <c r="B23" s="229">
        <v>2.4318270750512969E-3</v>
      </c>
      <c r="C23" s="229">
        <v>7.8292077096672311E-2</v>
      </c>
      <c r="D23" s="229">
        <v>2.0533587638146971</v>
      </c>
      <c r="E23" s="229">
        <v>2.7806665745083832</v>
      </c>
      <c r="F23" s="229">
        <v>3.458497642253461</v>
      </c>
      <c r="G23" s="229">
        <v>2.0738717855326789</v>
      </c>
      <c r="H23" s="229">
        <v>43.627574135537408</v>
      </c>
      <c r="I23" s="229">
        <v>56.996080358213213</v>
      </c>
      <c r="J23" s="229">
        <v>62.541256526702277</v>
      </c>
      <c r="K23" s="229">
        <v>59.144533030901307</v>
      </c>
      <c r="L23" s="229">
        <v>62.540312121732747</v>
      </c>
      <c r="M23" s="229">
        <v>67.088273002004087</v>
      </c>
      <c r="N23" s="229">
        <v>73.608345044375341</v>
      </c>
      <c r="O23" s="229">
        <v>92.876580684285258</v>
      </c>
      <c r="P23" s="229">
        <v>104.7021017384384</v>
      </c>
      <c r="Q23" s="229">
        <v>118.7149041070097</v>
      </c>
      <c r="R23" s="229">
        <v>124.26031679293619</v>
      </c>
      <c r="S23" s="229">
        <v>131.51127739127</v>
      </c>
      <c r="T23" s="229">
        <v>137.07384817163319</v>
      </c>
      <c r="U23" s="229">
        <v>137.10173731449561</v>
      </c>
      <c r="V23" s="229">
        <v>146.14242863460171</v>
      </c>
      <c r="W23" s="229">
        <v>138.34333900307789</v>
      </c>
      <c r="X23" s="229">
        <v>122.7732163715026</v>
      </c>
      <c r="Y23" s="229">
        <v>116.6256135160088</v>
      </c>
      <c r="DA23" s="73" t="s">
        <v>661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662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663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664</v>
      </c>
    </row>
    <row r="27" spans="1:105" ht="12" customHeight="1" x14ac:dyDescent="0.25">
      <c r="A27" s="57" t="s">
        <v>497</v>
      </c>
      <c r="B27" s="261">
        <v>67.584241590780621</v>
      </c>
      <c r="C27" s="261">
        <v>59.511255933131423</v>
      </c>
      <c r="D27" s="261">
        <v>61.471150325791733</v>
      </c>
      <c r="E27" s="261">
        <v>61.420475383104247</v>
      </c>
      <c r="F27" s="261">
        <v>62.644604463039613</v>
      </c>
      <c r="G27" s="261">
        <v>62.142584178096087</v>
      </c>
      <c r="H27" s="261">
        <v>78.275041173463549</v>
      </c>
      <c r="I27" s="261">
        <v>74.420699400143107</v>
      </c>
      <c r="J27" s="261">
        <v>76.784831768197478</v>
      </c>
      <c r="K27" s="261">
        <v>62.087724382913201</v>
      </c>
      <c r="L27" s="261">
        <v>78.474350314050113</v>
      </c>
      <c r="M27" s="261">
        <v>71.377507225749</v>
      </c>
      <c r="N27" s="261">
        <v>65.397281216807073</v>
      </c>
      <c r="O27" s="261">
        <v>77.036745126249741</v>
      </c>
      <c r="P27" s="261">
        <v>76.08977709489335</v>
      </c>
      <c r="Q27" s="261">
        <v>77.376191817231216</v>
      </c>
      <c r="R27" s="261">
        <v>80.075411574110291</v>
      </c>
      <c r="S27" s="261">
        <v>85.16840630698141</v>
      </c>
      <c r="T27" s="261">
        <v>91.831408269929184</v>
      </c>
      <c r="U27" s="261">
        <v>90.6849711568629</v>
      </c>
      <c r="V27" s="261">
        <v>98.501924801234011</v>
      </c>
      <c r="W27" s="261">
        <v>90.947460646948031</v>
      </c>
      <c r="X27" s="261">
        <v>82.240916525905661</v>
      </c>
      <c r="Y27" s="261">
        <v>78.982232071981002</v>
      </c>
      <c r="DA27" s="70" t="s">
        <v>665</v>
      </c>
    </row>
    <row r="28" spans="1:105" ht="12" customHeight="1" x14ac:dyDescent="0.25">
      <c r="A28" s="18" t="s">
        <v>31</v>
      </c>
      <c r="B28" s="295">
        <v>1.15522558054748</v>
      </c>
      <c r="C28" s="295">
        <v>1.6653096078823719</v>
      </c>
      <c r="D28" s="295">
        <v>1.789445662722003</v>
      </c>
      <c r="E28" s="295">
        <v>1.16247387053303</v>
      </c>
      <c r="F28" s="295">
        <v>0.24896484119413501</v>
      </c>
      <c r="G28" s="295">
        <v>0.40294170405387242</v>
      </c>
      <c r="H28" s="295">
        <v>0.47502291451064221</v>
      </c>
      <c r="I28" s="295">
        <v>0.44016848995106589</v>
      </c>
      <c r="J28" s="295">
        <v>0.36484607022739157</v>
      </c>
      <c r="K28" s="295">
        <v>0.2429018258392758</v>
      </c>
      <c r="L28" s="295">
        <v>0.3215637635477982</v>
      </c>
      <c r="M28" s="295">
        <v>0.1529373016860916</v>
      </c>
      <c r="N28" s="295">
        <v>0.27481355741255858</v>
      </c>
      <c r="O28" s="295">
        <v>0.30259097245572752</v>
      </c>
      <c r="P28" s="295">
        <v>0.73569815327354848</v>
      </c>
      <c r="Q28" s="295">
        <v>0.59210504786065099</v>
      </c>
      <c r="R28" s="295">
        <v>0.24407923888391739</v>
      </c>
      <c r="S28" s="295">
        <v>0.35339785651548589</v>
      </c>
      <c r="T28" s="295">
        <v>0.24914813260680141</v>
      </c>
      <c r="U28" s="295">
        <v>0.1792113352842189</v>
      </c>
      <c r="V28" s="295">
        <v>0.34077465540258339</v>
      </c>
      <c r="W28" s="295">
        <v>0.18577370744721131</v>
      </c>
      <c r="X28" s="295">
        <v>0.1926789597835141</v>
      </c>
      <c r="Y28" s="295">
        <v>0.26832507999272392</v>
      </c>
      <c r="DA28" s="122" t="s">
        <v>666</v>
      </c>
    </row>
    <row r="29" spans="1:105" ht="12" customHeight="1" x14ac:dyDescent="0.25">
      <c r="A29" s="18" t="s">
        <v>159</v>
      </c>
      <c r="B29" s="295">
        <v>0.76337331769196959</v>
      </c>
      <c r="C29" s="295">
        <v>0.33934571140146108</v>
      </c>
      <c r="D29" s="295">
        <v>0.59387306824808672</v>
      </c>
      <c r="E29" s="295">
        <v>0.66885803238503549</v>
      </c>
      <c r="F29" s="295">
        <v>0.46795998998544769</v>
      </c>
      <c r="G29" s="295">
        <v>0.37527828726346052</v>
      </c>
      <c r="H29" s="295">
        <v>0.23283656741397621</v>
      </c>
      <c r="I29" s="295">
        <v>0.1863788205152867</v>
      </c>
      <c r="J29" s="295">
        <v>0.38829424398717832</v>
      </c>
      <c r="K29" s="295">
        <v>0.55741887520603406</v>
      </c>
      <c r="L29" s="295">
        <v>0.51262582750426</v>
      </c>
      <c r="M29" s="295">
        <v>0.35183316936357989</v>
      </c>
      <c r="N29" s="295">
        <v>0.42571500522448041</v>
      </c>
      <c r="O29" s="295">
        <v>0.47974581280001599</v>
      </c>
      <c r="P29" s="295">
        <v>0.54563210558825992</v>
      </c>
      <c r="Q29" s="295">
        <v>0.35116874778752188</v>
      </c>
      <c r="R29" s="295">
        <v>0.32611694515053008</v>
      </c>
      <c r="S29" s="295">
        <v>0.38864003319547352</v>
      </c>
      <c r="T29" s="295">
        <v>0.39356843568310768</v>
      </c>
      <c r="U29" s="295">
        <v>0.2202634043404906</v>
      </c>
      <c r="V29" s="295">
        <v>0.7095044576284717</v>
      </c>
      <c r="W29" s="295">
        <v>0.2433420884835637</v>
      </c>
      <c r="X29" s="295">
        <v>0.25959252299725372</v>
      </c>
      <c r="Y29" s="295">
        <v>0.27507558905612228</v>
      </c>
      <c r="DA29" s="122" t="s">
        <v>667</v>
      </c>
    </row>
    <row r="30" spans="1:105" ht="12" customHeight="1" x14ac:dyDescent="0.25">
      <c r="A30" s="18" t="s">
        <v>32</v>
      </c>
      <c r="B30" s="295">
        <v>50.737253991261369</v>
      </c>
      <c r="C30" s="295">
        <v>45.232935816054123</v>
      </c>
      <c r="D30" s="295">
        <v>43.921905119959739</v>
      </c>
      <c r="E30" s="295">
        <v>43.846256272240851</v>
      </c>
      <c r="F30" s="295">
        <v>47.342109644953133</v>
      </c>
      <c r="G30" s="295">
        <v>45.892852808210378</v>
      </c>
      <c r="H30" s="295">
        <v>50.948151732023881</v>
      </c>
      <c r="I30" s="295">
        <v>30.209824628002909</v>
      </c>
      <c r="J30" s="295">
        <v>28.87374883248086</v>
      </c>
      <c r="K30" s="295">
        <v>17.92801083823716</v>
      </c>
      <c r="L30" s="295">
        <v>29.571557056351399</v>
      </c>
      <c r="M30" s="295">
        <v>19.315869150310629</v>
      </c>
      <c r="N30" s="295">
        <v>11.50085802920683</v>
      </c>
      <c r="O30" s="295">
        <v>11.94937707769841</v>
      </c>
      <c r="P30" s="295">
        <v>5.1000489395282198</v>
      </c>
      <c r="Q30" s="295">
        <v>0.49539278475656989</v>
      </c>
      <c r="R30" s="295">
        <v>0.11468745815805929</v>
      </c>
      <c r="S30" s="295">
        <v>4.9326162077395083E-2</v>
      </c>
      <c r="T30" s="295">
        <v>0.13765676077125591</v>
      </c>
      <c r="U30" s="295">
        <v>0.43654534080000151</v>
      </c>
      <c r="V30" s="295">
        <v>0.26680224834135752</v>
      </c>
      <c r="W30" s="295">
        <v>9.9762625710869662E-2</v>
      </c>
      <c r="X30" s="295">
        <v>0.24874974545490569</v>
      </c>
      <c r="Y30" s="295">
        <v>9.791092595417121E-2</v>
      </c>
      <c r="DA30" s="122" t="s">
        <v>668</v>
      </c>
    </row>
    <row r="31" spans="1:105" ht="12" customHeight="1" x14ac:dyDescent="0.25">
      <c r="A31" s="18" t="s">
        <v>35</v>
      </c>
      <c r="B31" s="295">
        <v>1.3323233287070781E-3</v>
      </c>
      <c r="C31" s="295">
        <v>4.4051107214040021E-2</v>
      </c>
      <c r="D31" s="295">
        <v>1.1346903251976199</v>
      </c>
      <c r="E31" s="295">
        <v>1.5363524923381371</v>
      </c>
      <c r="F31" s="295">
        <v>1.936044259273674</v>
      </c>
      <c r="G31" s="295">
        <v>1.037412478025221</v>
      </c>
      <c r="H31" s="295">
        <v>24.663769746055241</v>
      </c>
      <c r="I31" s="295">
        <v>28.962583531584681</v>
      </c>
      <c r="J31" s="295">
        <v>31.640203581103471</v>
      </c>
      <c r="K31" s="295">
        <v>29.574669114613421</v>
      </c>
      <c r="L31" s="295">
        <v>31.632109847329971</v>
      </c>
      <c r="M31" s="295">
        <v>32.286673064251943</v>
      </c>
      <c r="N31" s="295">
        <v>35.225000907550267</v>
      </c>
      <c r="O31" s="295">
        <v>45.309478020075368</v>
      </c>
      <c r="P31" s="295">
        <v>51.109854421706878</v>
      </c>
      <c r="Q31" s="295">
        <v>58.761055888987009</v>
      </c>
      <c r="R31" s="295">
        <v>61.308431946199079</v>
      </c>
      <c r="S31" s="295">
        <v>64.579377523604293</v>
      </c>
      <c r="T31" s="295">
        <v>63.906221140415802</v>
      </c>
      <c r="U31" s="295">
        <v>65.243231772888109</v>
      </c>
      <c r="V31" s="295">
        <v>68.296031826563606</v>
      </c>
      <c r="W31" s="295">
        <v>65.901356876440929</v>
      </c>
      <c r="X31" s="295">
        <v>57.200161372865452</v>
      </c>
      <c r="Y31" s="295">
        <v>53.394023778479408</v>
      </c>
      <c r="DA31" s="122" t="s">
        <v>669</v>
      </c>
    </row>
    <row r="32" spans="1:105" ht="12" customHeight="1" x14ac:dyDescent="0.25">
      <c r="A32" s="47" t="s">
        <v>40</v>
      </c>
      <c r="B32" s="296">
        <v>14.927056377951089</v>
      </c>
      <c r="C32" s="296">
        <v>12.229613690579431</v>
      </c>
      <c r="D32" s="296">
        <v>14.03123614966429</v>
      </c>
      <c r="E32" s="296">
        <v>14.206534715607191</v>
      </c>
      <c r="F32" s="296">
        <v>12.649525727633231</v>
      </c>
      <c r="G32" s="296">
        <v>14.434098900543139</v>
      </c>
      <c r="H32" s="296">
        <v>1.955260213459814</v>
      </c>
      <c r="I32" s="296">
        <v>14.62174393008916</v>
      </c>
      <c r="J32" s="296">
        <v>15.51773904039856</v>
      </c>
      <c r="K32" s="296">
        <v>13.78472372901731</v>
      </c>
      <c r="L32" s="296">
        <v>16.436493819316681</v>
      </c>
      <c r="M32" s="296">
        <v>19.270194540136771</v>
      </c>
      <c r="N32" s="296">
        <v>17.97089371741292</v>
      </c>
      <c r="O32" s="296">
        <v>18.995553243220229</v>
      </c>
      <c r="P32" s="296">
        <v>18.59854347479644</v>
      </c>
      <c r="Q32" s="296">
        <v>17.176469347839468</v>
      </c>
      <c r="R32" s="296">
        <v>18.082095985718709</v>
      </c>
      <c r="S32" s="296">
        <v>19.797664731588771</v>
      </c>
      <c r="T32" s="296">
        <v>27.144813800452209</v>
      </c>
      <c r="U32" s="296">
        <v>24.605719303550082</v>
      </c>
      <c r="V32" s="296">
        <v>28.888811613297989</v>
      </c>
      <c r="W32" s="296">
        <v>24.517225348865459</v>
      </c>
      <c r="X32" s="296">
        <v>24.339733924804531</v>
      </c>
      <c r="Y32" s="296">
        <v>24.94689669849858</v>
      </c>
      <c r="DA32" s="123" t="s">
        <v>670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v>0</v>
      </c>
      <c r="C34" s="223">
        <v>0</v>
      </c>
      <c r="D34" s="223">
        <v>0</v>
      </c>
      <c r="E34" s="223">
        <v>0</v>
      </c>
      <c r="F34" s="223">
        <v>0</v>
      </c>
      <c r="G34" s="223">
        <v>0</v>
      </c>
      <c r="H34" s="223">
        <v>0</v>
      </c>
      <c r="I34" s="223">
        <v>0</v>
      </c>
      <c r="J34" s="223">
        <v>0</v>
      </c>
      <c r="K34" s="223">
        <v>0</v>
      </c>
      <c r="L34" s="223">
        <v>0</v>
      </c>
      <c r="M34" s="223">
        <v>0</v>
      </c>
      <c r="N34" s="223">
        <v>0</v>
      </c>
      <c r="O34" s="223">
        <v>0</v>
      </c>
      <c r="P34" s="223">
        <v>0</v>
      </c>
      <c r="Q34" s="223">
        <v>0</v>
      </c>
      <c r="R34" s="223">
        <v>0</v>
      </c>
      <c r="S34" s="223">
        <v>0</v>
      </c>
      <c r="T34" s="223">
        <v>0</v>
      </c>
      <c r="U34" s="223">
        <v>0</v>
      </c>
      <c r="V34" s="223">
        <v>0</v>
      </c>
      <c r="W34" s="223">
        <v>0</v>
      </c>
      <c r="X34" s="223">
        <v>0</v>
      </c>
      <c r="Y34" s="223">
        <v>0</v>
      </c>
      <c r="DA34" s="89" t="s">
        <v>671</v>
      </c>
    </row>
    <row r="35" spans="1:105" ht="12" customHeight="1" x14ac:dyDescent="0.25">
      <c r="A35" s="55" t="s">
        <v>91</v>
      </c>
      <c r="B35" s="259">
        <v>0</v>
      </c>
      <c r="C35" s="259">
        <v>0</v>
      </c>
      <c r="D35" s="259">
        <v>0</v>
      </c>
      <c r="E35" s="259">
        <v>0</v>
      </c>
      <c r="F35" s="259">
        <v>0</v>
      </c>
      <c r="G35" s="259">
        <v>0</v>
      </c>
      <c r="H35" s="259">
        <v>0</v>
      </c>
      <c r="I35" s="259">
        <v>0</v>
      </c>
      <c r="J35" s="259">
        <v>0</v>
      </c>
      <c r="K35" s="259">
        <v>0</v>
      </c>
      <c r="L35" s="259">
        <v>0</v>
      </c>
      <c r="M35" s="259">
        <v>0</v>
      </c>
      <c r="N35" s="259">
        <v>0</v>
      </c>
      <c r="O35" s="259">
        <v>0</v>
      </c>
      <c r="P35" s="259">
        <v>0</v>
      </c>
      <c r="Q35" s="259">
        <v>0</v>
      </c>
      <c r="R35" s="259">
        <v>0</v>
      </c>
      <c r="S35" s="259">
        <v>0</v>
      </c>
      <c r="T35" s="259">
        <v>0</v>
      </c>
      <c r="U35" s="259">
        <v>0</v>
      </c>
      <c r="V35" s="259">
        <v>0</v>
      </c>
      <c r="W35" s="259">
        <v>0</v>
      </c>
      <c r="X35" s="259">
        <v>0</v>
      </c>
      <c r="Y35" s="259">
        <v>0</v>
      </c>
      <c r="DA35" s="67" t="s">
        <v>672</v>
      </c>
    </row>
    <row r="36" spans="1:105" ht="12" customHeight="1" x14ac:dyDescent="0.25">
      <c r="A36" s="173" t="s">
        <v>92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673</v>
      </c>
    </row>
    <row r="37" spans="1:105" ht="12" customHeight="1" x14ac:dyDescent="0.25">
      <c r="A37" s="173" t="s">
        <v>93</v>
      </c>
      <c r="B37" s="224">
        <v>0</v>
      </c>
      <c r="C37" s="224">
        <v>0</v>
      </c>
      <c r="D37" s="224">
        <v>0</v>
      </c>
      <c r="E37" s="224">
        <v>0</v>
      </c>
      <c r="F37" s="224">
        <v>0</v>
      </c>
      <c r="G37" s="224">
        <v>0</v>
      </c>
      <c r="H37" s="224">
        <v>0</v>
      </c>
      <c r="I37" s="224">
        <v>0</v>
      </c>
      <c r="J37" s="224">
        <v>0</v>
      </c>
      <c r="K37" s="224">
        <v>0</v>
      </c>
      <c r="L37" s="224">
        <v>0</v>
      </c>
      <c r="M37" s="224">
        <v>0</v>
      </c>
      <c r="N37" s="224">
        <v>0</v>
      </c>
      <c r="O37" s="224">
        <v>0</v>
      </c>
      <c r="P37" s="224">
        <v>0</v>
      </c>
      <c r="Q37" s="224">
        <v>0</v>
      </c>
      <c r="R37" s="224">
        <v>0</v>
      </c>
      <c r="S37" s="224">
        <v>0</v>
      </c>
      <c r="T37" s="224">
        <v>0</v>
      </c>
      <c r="U37" s="224">
        <v>0</v>
      </c>
      <c r="V37" s="224">
        <v>0</v>
      </c>
      <c r="W37" s="224">
        <v>0</v>
      </c>
      <c r="X37" s="224">
        <v>0</v>
      </c>
      <c r="Y37" s="224">
        <v>0</v>
      </c>
      <c r="DA37" s="177" t="s">
        <v>674</v>
      </c>
    </row>
    <row r="38" spans="1:105" ht="12" customHeight="1" x14ac:dyDescent="0.25">
      <c r="A38" s="173" t="s">
        <v>94</v>
      </c>
      <c r="B38" s="224">
        <v>0</v>
      </c>
      <c r="C38" s="224">
        <v>0</v>
      </c>
      <c r="D38" s="224">
        <v>0</v>
      </c>
      <c r="E38" s="224">
        <v>0</v>
      </c>
      <c r="F38" s="224">
        <v>0</v>
      </c>
      <c r="G38" s="224">
        <v>0</v>
      </c>
      <c r="H38" s="224">
        <v>0</v>
      </c>
      <c r="I38" s="224">
        <v>0</v>
      </c>
      <c r="J38" s="224">
        <v>0</v>
      </c>
      <c r="K38" s="224">
        <v>0</v>
      </c>
      <c r="L38" s="224">
        <v>0</v>
      </c>
      <c r="M38" s="224">
        <v>0</v>
      </c>
      <c r="N38" s="224">
        <v>0</v>
      </c>
      <c r="O38" s="224">
        <v>0</v>
      </c>
      <c r="P38" s="224">
        <v>0</v>
      </c>
      <c r="Q38" s="224">
        <v>0</v>
      </c>
      <c r="R38" s="224">
        <v>0</v>
      </c>
      <c r="S38" s="224">
        <v>0</v>
      </c>
      <c r="T38" s="224">
        <v>0</v>
      </c>
      <c r="U38" s="224">
        <v>0</v>
      </c>
      <c r="V38" s="224">
        <v>0</v>
      </c>
      <c r="W38" s="224">
        <v>0</v>
      </c>
      <c r="X38" s="224">
        <v>0</v>
      </c>
      <c r="Y38" s="224">
        <v>0</v>
      </c>
      <c r="DA38" s="177" t="s">
        <v>675</v>
      </c>
    </row>
    <row r="39" spans="1:105" ht="12" customHeight="1" x14ac:dyDescent="0.25">
      <c r="A39" s="56" t="s">
        <v>95</v>
      </c>
      <c r="B39" s="260">
        <v>0</v>
      </c>
      <c r="C39" s="260">
        <v>0</v>
      </c>
      <c r="D39" s="260">
        <v>0</v>
      </c>
      <c r="E39" s="260">
        <v>0</v>
      </c>
      <c r="F39" s="260">
        <v>0</v>
      </c>
      <c r="G39" s="260">
        <v>0</v>
      </c>
      <c r="H39" s="260">
        <v>0</v>
      </c>
      <c r="I39" s="260">
        <v>0</v>
      </c>
      <c r="J39" s="260">
        <v>0</v>
      </c>
      <c r="K39" s="260">
        <v>0</v>
      </c>
      <c r="L39" s="260">
        <v>0</v>
      </c>
      <c r="M39" s="260">
        <v>0</v>
      </c>
      <c r="N39" s="260">
        <v>0</v>
      </c>
      <c r="O39" s="260">
        <v>0</v>
      </c>
      <c r="P39" s="260">
        <v>0</v>
      </c>
      <c r="Q39" s="260">
        <v>0</v>
      </c>
      <c r="R39" s="260">
        <v>0</v>
      </c>
      <c r="S39" s="260">
        <v>0</v>
      </c>
      <c r="T39" s="260">
        <v>0</v>
      </c>
      <c r="U39" s="260">
        <v>0</v>
      </c>
      <c r="V39" s="260">
        <v>0</v>
      </c>
      <c r="W39" s="260">
        <v>0</v>
      </c>
      <c r="X39" s="260">
        <v>0</v>
      </c>
      <c r="Y39" s="260">
        <v>0</v>
      </c>
      <c r="DA39" s="68" t="s">
        <v>676</v>
      </c>
    </row>
    <row r="40" spans="1:105" ht="12" customHeight="1" x14ac:dyDescent="0.25">
      <c r="A40" s="37" t="s">
        <v>159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677</v>
      </c>
    </row>
    <row r="41" spans="1:105" ht="12" customHeight="1" x14ac:dyDescent="0.25">
      <c r="A41" s="37" t="s">
        <v>35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678</v>
      </c>
    </row>
    <row r="42" spans="1:105" ht="12" customHeight="1" x14ac:dyDescent="0.25">
      <c r="A42" s="37" t="s">
        <v>96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679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</v>
      </c>
      <c r="Q43" s="226">
        <v>0</v>
      </c>
      <c r="R43" s="226">
        <v>0</v>
      </c>
      <c r="S43" s="226">
        <v>0</v>
      </c>
      <c r="T43" s="226">
        <v>0</v>
      </c>
      <c r="U43" s="226">
        <v>0</v>
      </c>
      <c r="V43" s="226">
        <v>0</v>
      </c>
      <c r="W43" s="226">
        <v>0</v>
      </c>
      <c r="X43" s="226">
        <v>0</v>
      </c>
      <c r="Y43" s="226">
        <v>0</v>
      </c>
      <c r="DA43" s="69" t="s">
        <v>680</v>
      </c>
    </row>
    <row r="44" spans="1:105" ht="12" customHeight="1" x14ac:dyDescent="0.25">
      <c r="A44" s="37" t="s">
        <v>40</v>
      </c>
      <c r="B44" s="226">
        <v>0</v>
      </c>
      <c r="C44" s="226">
        <v>0</v>
      </c>
      <c r="D44" s="226">
        <v>0</v>
      </c>
      <c r="E44" s="226">
        <v>0</v>
      </c>
      <c r="F44" s="226">
        <v>0</v>
      </c>
      <c r="G44" s="226">
        <v>0</v>
      </c>
      <c r="H44" s="226">
        <v>0</v>
      </c>
      <c r="I44" s="226">
        <v>0</v>
      </c>
      <c r="J44" s="226">
        <v>0</v>
      </c>
      <c r="K44" s="226">
        <v>0</v>
      </c>
      <c r="L44" s="226">
        <v>0</v>
      </c>
      <c r="M44" s="226">
        <v>0</v>
      </c>
      <c r="N44" s="226">
        <v>0</v>
      </c>
      <c r="O44" s="226">
        <v>0</v>
      </c>
      <c r="P44" s="226">
        <v>0</v>
      </c>
      <c r="Q44" s="226">
        <v>0</v>
      </c>
      <c r="R44" s="226">
        <v>0</v>
      </c>
      <c r="S44" s="226">
        <v>0</v>
      </c>
      <c r="T44" s="226">
        <v>0</v>
      </c>
      <c r="U44" s="226">
        <v>0</v>
      </c>
      <c r="V44" s="226">
        <v>0</v>
      </c>
      <c r="W44" s="226">
        <v>0</v>
      </c>
      <c r="X44" s="226">
        <v>0</v>
      </c>
      <c r="Y44" s="226">
        <v>0</v>
      </c>
      <c r="DA44" s="69" t="s">
        <v>681</v>
      </c>
    </row>
    <row r="45" spans="1:105" ht="12" customHeight="1" x14ac:dyDescent="0.25">
      <c r="A45" s="57" t="s">
        <v>515</v>
      </c>
      <c r="B45" s="261">
        <v>0</v>
      </c>
      <c r="C45" s="261">
        <v>0</v>
      </c>
      <c r="D45" s="261">
        <v>0</v>
      </c>
      <c r="E45" s="261">
        <v>0</v>
      </c>
      <c r="F45" s="261">
        <v>0</v>
      </c>
      <c r="G45" s="261">
        <v>0</v>
      </c>
      <c r="H45" s="261">
        <v>0</v>
      </c>
      <c r="I45" s="261">
        <v>0</v>
      </c>
      <c r="J45" s="261">
        <v>0</v>
      </c>
      <c r="K45" s="261">
        <v>0</v>
      </c>
      <c r="L45" s="261">
        <v>0</v>
      </c>
      <c r="M45" s="261">
        <v>0</v>
      </c>
      <c r="N45" s="261">
        <v>0</v>
      </c>
      <c r="O45" s="261">
        <v>0</v>
      </c>
      <c r="P45" s="261">
        <v>0</v>
      </c>
      <c r="Q45" s="261">
        <v>0</v>
      </c>
      <c r="R45" s="261">
        <v>0</v>
      </c>
      <c r="S45" s="261">
        <v>0</v>
      </c>
      <c r="T45" s="261">
        <v>0</v>
      </c>
      <c r="U45" s="261">
        <v>0</v>
      </c>
      <c r="V45" s="261">
        <v>0</v>
      </c>
      <c r="W45" s="261">
        <v>0</v>
      </c>
      <c r="X45" s="261">
        <v>0</v>
      </c>
      <c r="Y45" s="261">
        <v>0</v>
      </c>
      <c r="DA45" s="70" t="s">
        <v>682</v>
      </c>
    </row>
    <row r="46" spans="1:105" ht="12" customHeight="1" x14ac:dyDescent="0.25">
      <c r="A46" s="57" t="s">
        <v>517</v>
      </c>
      <c r="B46" s="294">
        <v>0</v>
      </c>
      <c r="C46" s="294">
        <v>0</v>
      </c>
      <c r="D46" s="294">
        <v>0</v>
      </c>
      <c r="E46" s="294">
        <v>0</v>
      </c>
      <c r="F46" s="294">
        <v>0</v>
      </c>
      <c r="G46" s="294">
        <v>0</v>
      </c>
      <c r="H46" s="294">
        <v>0</v>
      </c>
      <c r="I46" s="294">
        <v>0</v>
      </c>
      <c r="J46" s="294">
        <v>0</v>
      </c>
      <c r="K46" s="294">
        <v>0</v>
      </c>
      <c r="L46" s="294">
        <v>0</v>
      </c>
      <c r="M46" s="294">
        <v>0</v>
      </c>
      <c r="N46" s="294">
        <v>0</v>
      </c>
      <c r="O46" s="294">
        <v>0</v>
      </c>
      <c r="P46" s="294">
        <v>0</v>
      </c>
      <c r="Q46" s="294">
        <v>0</v>
      </c>
      <c r="R46" s="294">
        <v>0</v>
      </c>
      <c r="S46" s="294">
        <v>0</v>
      </c>
      <c r="T46" s="294">
        <v>0</v>
      </c>
      <c r="U46" s="294">
        <v>0</v>
      </c>
      <c r="V46" s="294">
        <v>0</v>
      </c>
      <c r="W46" s="294">
        <v>0</v>
      </c>
      <c r="X46" s="294">
        <v>0</v>
      </c>
      <c r="Y46" s="294">
        <v>0</v>
      </c>
      <c r="DA46" s="70" t="s">
        <v>683</v>
      </c>
    </row>
    <row r="47" spans="1:105" ht="12" customHeight="1" x14ac:dyDescent="0.25">
      <c r="A47" s="60" t="s">
        <v>519</v>
      </c>
      <c r="B47" s="262">
        <v>0</v>
      </c>
      <c r="C47" s="262">
        <v>0</v>
      </c>
      <c r="D47" s="262">
        <v>0</v>
      </c>
      <c r="E47" s="262">
        <v>0</v>
      </c>
      <c r="F47" s="262">
        <v>0</v>
      </c>
      <c r="G47" s="262">
        <v>0</v>
      </c>
      <c r="H47" s="262">
        <v>0</v>
      </c>
      <c r="I47" s="262">
        <v>0</v>
      </c>
      <c r="J47" s="262">
        <v>0</v>
      </c>
      <c r="K47" s="262">
        <v>0</v>
      </c>
      <c r="L47" s="262">
        <v>0</v>
      </c>
      <c r="M47" s="262">
        <v>0</v>
      </c>
      <c r="N47" s="262">
        <v>0</v>
      </c>
      <c r="O47" s="262">
        <v>0</v>
      </c>
      <c r="P47" s="262">
        <v>0</v>
      </c>
      <c r="Q47" s="262">
        <v>0</v>
      </c>
      <c r="R47" s="262">
        <v>0</v>
      </c>
      <c r="S47" s="262">
        <v>0</v>
      </c>
      <c r="T47" s="262">
        <v>0</v>
      </c>
      <c r="U47" s="262">
        <v>0</v>
      </c>
      <c r="V47" s="262">
        <v>0</v>
      </c>
      <c r="W47" s="262">
        <v>0</v>
      </c>
      <c r="X47" s="262">
        <v>0</v>
      </c>
      <c r="Y47" s="262">
        <v>0</v>
      </c>
      <c r="DA47" s="72" t="s">
        <v>684</v>
      </c>
    </row>
    <row r="48" spans="1:105" ht="12" customHeight="1" x14ac:dyDescent="0.25">
      <c r="A48" s="59" t="s">
        <v>31</v>
      </c>
      <c r="B48" s="297">
        <v>0</v>
      </c>
      <c r="C48" s="297">
        <v>0</v>
      </c>
      <c r="D48" s="297">
        <v>0</v>
      </c>
      <c r="E48" s="297">
        <v>0</v>
      </c>
      <c r="F48" s="297">
        <v>0</v>
      </c>
      <c r="G48" s="297">
        <v>0</v>
      </c>
      <c r="H48" s="297">
        <v>0</v>
      </c>
      <c r="I48" s="297">
        <v>0</v>
      </c>
      <c r="J48" s="297">
        <v>0</v>
      </c>
      <c r="K48" s="297">
        <v>0</v>
      </c>
      <c r="L48" s="297">
        <v>0</v>
      </c>
      <c r="M48" s="297">
        <v>0</v>
      </c>
      <c r="N48" s="297">
        <v>0</v>
      </c>
      <c r="O48" s="297">
        <v>0</v>
      </c>
      <c r="P48" s="297">
        <v>0</v>
      </c>
      <c r="Q48" s="297">
        <v>0</v>
      </c>
      <c r="R48" s="297">
        <v>0</v>
      </c>
      <c r="S48" s="297">
        <v>0</v>
      </c>
      <c r="T48" s="297">
        <v>0</v>
      </c>
      <c r="U48" s="297">
        <v>0</v>
      </c>
      <c r="V48" s="297">
        <v>0</v>
      </c>
      <c r="W48" s="297">
        <v>0</v>
      </c>
      <c r="X48" s="297">
        <v>0</v>
      </c>
      <c r="Y48" s="297">
        <v>0</v>
      </c>
      <c r="DA48" s="71" t="s">
        <v>685</v>
      </c>
    </row>
    <row r="49" spans="1:105" ht="12" customHeight="1" x14ac:dyDescent="0.25">
      <c r="A49" s="59" t="s">
        <v>159</v>
      </c>
      <c r="B49" s="297">
        <v>0</v>
      </c>
      <c r="C49" s="297">
        <v>0</v>
      </c>
      <c r="D49" s="297">
        <v>0</v>
      </c>
      <c r="E49" s="297">
        <v>0</v>
      </c>
      <c r="F49" s="297">
        <v>0</v>
      </c>
      <c r="G49" s="297">
        <v>0</v>
      </c>
      <c r="H49" s="297">
        <v>0</v>
      </c>
      <c r="I49" s="297">
        <v>0</v>
      </c>
      <c r="J49" s="297">
        <v>0</v>
      </c>
      <c r="K49" s="297">
        <v>0</v>
      </c>
      <c r="L49" s="297">
        <v>0</v>
      </c>
      <c r="M49" s="297">
        <v>0</v>
      </c>
      <c r="N49" s="297">
        <v>0</v>
      </c>
      <c r="O49" s="297">
        <v>0</v>
      </c>
      <c r="P49" s="297">
        <v>0</v>
      </c>
      <c r="Q49" s="297">
        <v>0</v>
      </c>
      <c r="R49" s="297">
        <v>0</v>
      </c>
      <c r="S49" s="297">
        <v>0</v>
      </c>
      <c r="T49" s="297">
        <v>0</v>
      </c>
      <c r="U49" s="297">
        <v>0</v>
      </c>
      <c r="V49" s="297">
        <v>0</v>
      </c>
      <c r="W49" s="297">
        <v>0</v>
      </c>
      <c r="X49" s="297">
        <v>0</v>
      </c>
      <c r="Y49" s="297">
        <v>0</v>
      </c>
      <c r="DA49" s="71" t="s">
        <v>686</v>
      </c>
    </row>
    <row r="50" spans="1:105" ht="12" customHeight="1" x14ac:dyDescent="0.25">
      <c r="A50" s="59" t="s">
        <v>32</v>
      </c>
      <c r="B50" s="297">
        <v>0</v>
      </c>
      <c r="C50" s="297">
        <v>0</v>
      </c>
      <c r="D50" s="297">
        <v>0</v>
      </c>
      <c r="E50" s="297">
        <v>0</v>
      </c>
      <c r="F50" s="297">
        <v>0</v>
      </c>
      <c r="G50" s="297">
        <v>0</v>
      </c>
      <c r="H50" s="297">
        <v>0</v>
      </c>
      <c r="I50" s="297">
        <v>0</v>
      </c>
      <c r="J50" s="297">
        <v>0</v>
      </c>
      <c r="K50" s="297">
        <v>0</v>
      </c>
      <c r="L50" s="297">
        <v>0</v>
      </c>
      <c r="M50" s="297">
        <v>0</v>
      </c>
      <c r="N50" s="297">
        <v>0</v>
      </c>
      <c r="O50" s="297">
        <v>0</v>
      </c>
      <c r="P50" s="297">
        <v>0</v>
      </c>
      <c r="Q50" s="297">
        <v>0</v>
      </c>
      <c r="R50" s="297">
        <v>0</v>
      </c>
      <c r="S50" s="297">
        <v>0</v>
      </c>
      <c r="T50" s="297">
        <v>0</v>
      </c>
      <c r="U50" s="297">
        <v>0</v>
      </c>
      <c r="V50" s="297">
        <v>0</v>
      </c>
      <c r="W50" s="297">
        <v>0</v>
      </c>
      <c r="X50" s="297">
        <v>0</v>
      </c>
      <c r="Y50" s="297">
        <v>0</v>
      </c>
      <c r="DA50" s="71" t="s">
        <v>687</v>
      </c>
    </row>
    <row r="51" spans="1:105" ht="12" customHeight="1" x14ac:dyDescent="0.25">
      <c r="A51" s="59" t="s">
        <v>35</v>
      </c>
      <c r="B51" s="297">
        <v>0</v>
      </c>
      <c r="C51" s="297">
        <v>0</v>
      </c>
      <c r="D51" s="297">
        <v>0</v>
      </c>
      <c r="E51" s="297">
        <v>0</v>
      </c>
      <c r="F51" s="297">
        <v>0</v>
      </c>
      <c r="G51" s="297">
        <v>0</v>
      </c>
      <c r="H51" s="297">
        <v>0</v>
      </c>
      <c r="I51" s="297">
        <v>0</v>
      </c>
      <c r="J51" s="297">
        <v>0</v>
      </c>
      <c r="K51" s="297">
        <v>0</v>
      </c>
      <c r="L51" s="297">
        <v>0</v>
      </c>
      <c r="M51" s="297">
        <v>0</v>
      </c>
      <c r="N51" s="297">
        <v>0</v>
      </c>
      <c r="O51" s="297">
        <v>0</v>
      </c>
      <c r="P51" s="297">
        <v>0</v>
      </c>
      <c r="Q51" s="297">
        <v>0</v>
      </c>
      <c r="R51" s="297">
        <v>0</v>
      </c>
      <c r="S51" s="297">
        <v>0</v>
      </c>
      <c r="T51" s="297">
        <v>0</v>
      </c>
      <c r="U51" s="297">
        <v>0</v>
      </c>
      <c r="V51" s="297">
        <v>0</v>
      </c>
      <c r="W51" s="297">
        <v>0</v>
      </c>
      <c r="X51" s="297">
        <v>0</v>
      </c>
      <c r="Y51" s="297">
        <v>0</v>
      </c>
      <c r="DA51" s="71" t="s">
        <v>688</v>
      </c>
    </row>
    <row r="52" spans="1:105" ht="12" customHeight="1" x14ac:dyDescent="0.25">
      <c r="A52" s="60" t="s">
        <v>525</v>
      </c>
      <c r="B52" s="262">
        <v>0</v>
      </c>
      <c r="C52" s="262">
        <v>0</v>
      </c>
      <c r="D52" s="262">
        <v>0</v>
      </c>
      <c r="E52" s="262">
        <v>0</v>
      </c>
      <c r="F52" s="262">
        <v>0</v>
      </c>
      <c r="G52" s="262">
        <v>0</v>
      </c>
      <c r="H52" s="262">
        <v>0</v>
      </c>
      <c r="I52" s="262">
        <v>0</v>
      </c>
      <c r="J52" s="262">
        <v>0</v>
      </c>
      <c r="K52" s="262">
        <v>0</v>
      </c>
      <c r="L52" s="262">
        <v>0</v>
      </c>
      <c r="M52" s="262">
        <v>0</v>
      </c>
      <c r="N52" s="262">
        <v>0</v>
      </c>
      <c r="O52" s="262">
        <v>0</v>
      </c>
      <c r="P52" s="262">
        <v>0</v>
      </c>
      <c r="Q52" s="262">
        <v>0</v>
      </c>
      <c r="R52" s="262">
        <v>0</v>
      </c>
      <c r="S52" s="262">
        <v>0</v>
      </c>
      <c r="T52" s="262">
        <v>0</v>
      </c>
      <c r="U52" s="262">
        <v>0</v>
      </c>
      <c r="V52" s="262">
        <v>0</v>
      </c>
      <c r="W52" s="262">
        <v>0</v>
      </c>
      <c r="X52" s="262">
        <v>0</v>
      </c>
      <c r="Y52" s="262">
        <v>0</v>
      </c>
      <c r="DA52" s="72" t="s">
        <v>689</v>
      </c>
    </row>
    <row r="53" spans="1:105" ht="12" customHeight="1" x14ac:dyDescent="0.25">
      <c r="A53" s="57" t="s">
        <v>527</v>
      </c>
      <c r="B53" s="294">
        <f t="shared" ref="B53:Y53" si="0">B54+B58+B69</f>
        <v>0</v>
      </c>
      <c r="C53" s="294">
        <f t="shared" si="0"/>
        <v>0</v>
      </c>
      <c r="D53" s="294">
        <f t="shared" si="0"/>
        <v>0</v>
      </c>
      <c r="E53" s="294">
        <f t="shared" si="0"/>
        <v>0</v>
      </c>
      <c r="F53" s="294">
        <f t="shared" si="0"/>
        <v>0</v>
      </c>
      <c r="G53" s="294">
        <f t="shared" si="0"/>
        <v>0</v>
      </c>
      <c r="H53" s="294">
        <f t="shared" si="0"/>
        <v>0</v>
      </c>
      <c r="I53" s="294">
        <f t="shared" si="0"/>
        <v>0</v>
      </c>
      <c r="J53" s="294">
        <f t="shared" si="0"/>
        <v>0</v>
      </c>
      <c r="K53" s="294">
        <f t="shared" si="0"/>
        <v>0</v>
      </c>
      <c r="L53" s="294">
        <f t="shared" si="0"/>
        <v>0</v>
      </c>
      <c r="M53" s="294">
        <f t="shared" si="0"/>
        <v>0</v>
      </c>
      <c r="N53" s="294">
        <f t="shared" si="0"/>
        <v>0</v>
      </c>
      <c r="O53" s="294">
        <f t="shared" si="0"/>
        <v>0</v>
      </c>
      <c r="P53" s="294">
        <f t="shared" si="0"/>
        <v>0</v>
      </c>
      <c r="Q53" s="294">
        <f t="shared" si="0"/>
        <v>0</v>
      </c>
      <c r="R53" s="294">
        <f t="shared" si="0"/>
        <v>0</v>
      </c>
      <c r="S53" s="294">
        <f t="shared" si="0"/>
        <v>0</v>
      </c>
      <c r="T53" s="294">
        <f t="shared" si="0"/>
        <v>0</v>
      </c>
      <c r="U53" s="294">
        <f t="shared" si="0"/>
        <v>0</v>
      </c>
      <c r="V53" s="294">
        <f t="shared" si="0"/>
        <v>0</v>
      </c>
      <c r="W53" s="294">
        <f t="shared" si="0"/>
        <v>0</v>
      </c>
      <c r="X53" s="294">
        <f t="shared" si="0"/>
        <v>0</v>
      </c>
      <c r="Y53" s="294">
        <f t="shared" si="0"/>
        <v>0</v>
      </c>
      <c r="DA53" s="70"/>
    </row>
    <row r="54" spans="1:105" ht="12" customHeight="1" x14ac:dyDescent="0.25">
      <c r="A54" s="60" t="s">
        <v>528</v>
      </c>
      <c r="B54" s="262">
        <v>0</v>
      </c>
      <c r="C54" s="262">
        <v>0</v>
      </c>
      <c r="D54" s="262">
        <v>0</v>
      </c>
      <c r="E54" s="262">
        <v>0</v>
      </c>
      <c r="F54" s="262">
        <v>0</v>
      </c>
      <c r="G54" s="262">
        <v>0</v>
      </c>
      <c r="H54" s="262">
        <v>0</v>
      </c>
      <c r="I54" s="262">
        <v>0</v>
      </c>
      <c r="J54" s="262">
        <v>0</v>
      </c>
      <c r="K54" s="262">
        <v>0</v>
      </c>
      <c r="L54" s="262">
        <v>0</v>
      </c>
      <c r="M54" s="262">
        <v>0</v>
      </c>
      <c r="N54" s="262">
        <v>0</v>
      </c>
      <c r="O54" s="262">
        <v>0</v>
      </c>
      <c r="P54" s="262">
        <v>0</v>
      </c>
      <c r="Q54" s="262">
        <v>0</v>
      </c>
      <c r="R54" s="262">
        <v>0</v>
      </c>
      <c r="S54" s="262">
        <v>0</v>
      </c>
      <c r="T54" s="262">
        <v>0</v>
      </c>
      <c r="U54" s="262">
        <v>0</v>
      </c>
      <c r="V54" s="262">
        <v>0</v>
      </c>
      <c r="W54" s="262">
        <v>0</v>
      </c>
      <c r="X54" s="262">
        <v>0</v>
      </c>
      <c r="Y54" s="262">
        <v>0</v>
      </c>
      <c r="DA54" s="72" t="s">
        <v>690</v>
      </c>
    </row>
    <row r="55" spans="1:105" ht="12" customHeight="1" x14ac:dyDescent="0.25">
      <c r="A55" s="59" t="s">
        <v>31</v>
      </c>
      <c r="B55" s="230">
        <v>0</v>
      </c>
      <c r="C55" s="230">
        <v>0</v>
      </c>
      <c r="D55" s="230">
        <v>0</v>
      </c>
      <c r="E55" s="230">
        <v>0</v>
      </c>
      <c r="F55" s="230">
        <v>0</v>
      </c>
      <c r="G55" s="230">
        <v>0</v>
      </c>
      <c r="H55" s="230">
        <v>0</v>
      </c>
      <c r="I55" s="230">
        <v>0</v>
      </c>
      <c r="J55" s="230">
        <v>0</v>
      </c>
      <c r="K55" s="230">
        <v>0</v>
      </c>
      <c r="L55" s="230">
        <v>0</v>
      </c>
      <c r="M55" s="230">
        <v>0</v>
      </c>
      <c r="N55" s="230">
        <v>0</v>
      </c>
      <c r="O55" s="230">
        <v>0</v>
      </c>
      <c r="P55" s="230">
        <v>0</v>
      </c>
      <c r="Q55" s="230">
        <v>0</v>
      </c>
      <c r="R55" s="230">
        <v>0</v>
      </c>
      <c r="S55" s="230">
        <v>0</v>
      </c>
      <c r="T55" s="230">
        <v>0</v>
      </c>
      <c r="U55" s="230">
        <v>0</v>
      </c>
      <c r="V55" s="230">
        <v>0</v>
      </c>
      <c r="W55" s="230">
        <v>0</v>
      </c>
      <c r="X55" s="230">
        <v>0</v>
      </c>
      <c r="Y55" s="230">
        <v>0</v>
      </c>
      <c r="DA55" s="71" t="s">
        <v>691</v>
      </c>
    </row>
    <row r="56" spans="1:105" ht="12" customHeight="1" x14ac:dyDescent="0.25">
      <c r="A56" s="59" t="s">
        <v>159</v>
      </c>
      <c r="B56" s="230">
        <v>0</v>
      </c>
      <c r="C56" s="230">
        <v>0</v>
      </c>
      <c r="D56" s="230">
        <v>0</v>
      </c>
      <c r="E56" s="230">
        <v>0</v>
      </c>
      <c r="F56" s="230">
        <v>0</v>
      </c>
      <c r="G56" s="230">
        <v>0</v>
      </c>
      <c r="H56" s="230">
        <v>0</v>
      </c>
      <c r="I56" s="230">
        <v>0</v>
      </c>
      <c r="J56" s="230">
        <v>0</v>
      </c>
      <c r="K56" s="230">
        <v>0</v>
      </c>
      <c r="L56" s="230">
        <v>0</v>
      </c>
      <c r="M56" s="230">
        <v>0</v>
      </c>
      <c r="N56" s="230">
        <v>0</v>
      </c>
      <c r="O56" s="230">
        <v>0</v>
      </c>
      <c r="P56" s="230">
        <v>0</v>
      </c>
      <c r="Q56" s="230">
        <v>0</v>
      </c>
      <c r="R56" s="230">
        <v>0</v>
      </c>
      <c r="S56" s="230">
        <v>0</v>
      </c>
      <c r="T56" s="230">
        <v>0</v>
      </c>
      <c r="U56" s="230">
        <v>0</v>
      </c>
      <c r="V56" s="230">
        <v>0</v>
      </c>
      <c r="W56" s="230">
        <v>0</v>
      </c>
      <c r="X56" s="230">
        <v>0</v>
      </c>
      <c r="Y56" s="230">
        <v>0</v>
      </c>
      <c r="DA56" s="71" t="s">
        <v>692</v>
      </c>
    </row>
    <row r="57" spans="1:105" ht="12" customHeight="1" x14ac:dyDescent="0.25">
      <c r="A57" s="59" t="s">
        <v>35</v>
      </c>
      <c r="B57" s="230">
        <v>0</v>
      </c>
      <c r="C57" s="230">
        <v>0</v>
      </c>
      <c r="D57" s="230">
        <v>0</v>
      </c>
      <c r="E57" s="230">
        <v>0</v>
      </c>
      <c r="F57" s="230">
        <v>0</v>
      </c>
      <c r="G57" s="230">
        <v>0</v>
      </c>
      <c r="H57" s="230">
        <v>0</v>
      </c>
      <c r="I57" s="230">
        <v>0</v>
      </c>
      <c r="J57" s="230">
        <v>0</v>
      </c>
      <c r="K57" s="230">
        <v>0</v>
      </c>
      <c r="L57" s="230">
        <v>0</v>
      </c>
      <c r="M57" s="230">
        <v>0</v>
      </c>
      <c r="N57" s="230">
        <v>0</v>
      </c>
      <c r="O57" s="230">
        <v>0</v>
      </c>
      <c r="P57" s="230">
        <v>0</v>
      </c>
      <c r="Q57" s="230">
        <v>0</v>
      </c>
      <c r="R57" s="230">
        <v>0</v>
      </c>
      <c r="S57" s="230">
        <v>0</v>
      </c>
      <c r="T57" s="230">
        <v>0</v>
      </c>
      <c r="U57" s="230">
        <v>0</v>
      </c>
      <c r="V57" s="230">
        <v>0</v>
      </c>
      <c r="W57" s="230">
        <v>0</v>
      </c>
      <c r="X57" s="230">
        <v>0</v>
      </c>
      <c r="Y57" s="230">
        <v>0</v>
      </c>
      <c r="DA57" s="71" t="s">
        <v>693</v>
      </c>
    </row>
    <row r="58" spans="1:105" ht="12" customHeight="1" x14ac:dyDescent="0.25">
      <c r="A58" s="60" t="s">
        <v>533</v>
      </c>
      <c r="B58" s="262">
        <v>0</v>
      </c>
      <c r="C58" s="262">
        <v>0</v>
      </c>
      <c r="D58" s="262">
        <v>0</v>
      </c>
      <c r="E58" s="262">
        <v>0</v>
      </c>
      <c r="F58" s="262">
        <v>0</v>
      </c>
      <c r="G58" s="262">
        <v>0</v>
      </c>
      <c r="H58" s="262">
        <v>0</v>
      </c>
      <c r="I58" s="262">
        <v>0</v>
      </c>
      <c r="J58" s="262">
        <v>0</v>
      </c>
      <c r="K58" s="262">
        <v>0</v>
      </c>
      <c r="L58" s="262">
        <v>0</v>
      </c>
      <c r="M58" s="262">
        <v>0</v>
      </c>
      <c r="N58" s="262">
        <v>0</v>
      </c>
      <c r="O58" s="262">
        <v>0</v>
      </c>
      <c r="P58" s="262">
        <v>0</v>
      </c>
      <c r="Q58" s="262">
        <v>0</v>
      </c>
      <c r="R58" s="262">
        <v>0</v>
      </c>
      <c r="S58" s="262">
        <v>0</v>
      </c>
      <c r="T58" s="262">
        <v>0</v>
      </c>
      <c r="U58" s="262">
        <v>0</v>
      </c>
      <c r="V58" s="262">
        <v>0</v>
      </c>
      <c r="W58" s="262">
        <v>0</v>
      </c>
      <c r="X58" s="262">
        <v>0</v>
      </c>
      <c r="Y58" s="262">
        <v>0</v>
      </c>
      <c r="DA58" s="72" t="s">
        <v>694</v>
      </c>
    </row>
    <row r="59" spans="1:105" ht="12" customHeight="1" x14ac:dyDescent="0.25">
      <c r="A59" s="64" t="s">
        <v>28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695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696</v>
      </c>
    </row>
    <row r="61" spans="1:105" ht="12" customHeight="1" x14ac:dyDescent="0.25">
      <c r="A61" s="64" t="s">
        <v>31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697</v>
      </c>
    </row>
    <row r="62" spans="1:105" ht="12" customHeight="1" x14ac:dyDescent="0.25">
      <c r="A62" s="64" t="s">
        <v>159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698</v>
      </c>
    </row>
    <row r="63" spans="1:105" ht="12" customHeight="1" x14ac:dyDescent="0.25">
      <c r="A63" s="64" t="s">
        <v>32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699</v>
      </c>
    </row>
    <row r="64" spans="1:105" ht="12" customHeight="1" x14ac:dyDescent="0.25">
      <c r="A64" s="64" t="s">
        <v>33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700</v>
      </c>
    </row>
    <row r="65" spans="1:105" ht="12" customHeight="1" x14ac:dyDescent="0.25">
      <c r="A65" s="64" t="s">
        <v>35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701</v>
      </c>
    </row>
    <row r="66" spans="1:105" ht="12" customHeight="1" x14ac:dyDescent="0.25">
      <c r="A66" s="64" t="s">
        <v>36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702</v>
      </c>
    </row>
    <row r="67" spans="1:105" ht="12" customHeight="1" x14ac:dyDescent="0.25">
      <c r="A67" s="64" t="s">
        <v>38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703</v>
      </c>
    </row>
    <row r="68" spans="1:105" ht="12" customHeight="1" x14ac:dyDescent="0.25">
      <c r="A68" s="64" t="s">
        <v>39</v>
      </c>
      <c r="B68" s="229">
        <v>0</v>
      </c>
      <c r="C68" s="229">
        <v>0</v>
      </c>
      <c r="D68" s="229">
        <v>0</v>
      </c>
      <c r="E68" s="229">
        <v>0</v>
      </c>
      <c r="F68" s="229">
        <v>0</v>
      </c>
      <c r="G68" s="229">
        <v>0</v>
      </c>
      <c r="H68" s="229">
        <v>0</v>
      </c>
      <c r="I68" s="229">
        <v>0</v>
      </c>
      <c r="J68" s="229">
        <v>0</v>
      </c>
      <c r="K68" s="229">
        <v>0</v>
      </c>
      <c r="L68" s="229">
        <v>0</v>
      </c>
      <c r="M68" s="229">
        <v>0</v>
      </c>
      <c r="N68" s="229">
        <v>0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>
        <v>0</v>
      </c>
      <c r="U68" s="229">
        <v>0</v>
      </c>
      <c r="V68" s="229">
        <v>0</v>
      </c>
      <c r="W68" s="229">
        <v>0</v>
      </c>
      <c r="X68" s="229">
        <v>0</v>
      </c>
      <c r="Y68" s="229">
        <v>0</v>
      </c>
      <c r="DA68" s="73" t="s">
        <v>704</v>
      </c>
    </row>
    <row r="69" spans="1:105" ht="12" customHeight="1" x14ac:dyDescent="0.25">
      <c r="A69" s="61" t="s">
        <v>545</v>
      </c>
      <c r="B69" s="263">
        <v>0</v>
      </c>
      <c r="C69" s="263">
        <v>0</v>
      </c>
      <c r="D69" s="263">
        <v>0</v>
      </c>
      <c r="E69" s="263">
        <v>0</v>
      </c>
      <c r="F69" s="263">
        <v>0</v>
      </c>
      <c r="G69" s="263">
        <v>0</v>
      </c>
      <c r="H69" s="263">
        <v>0</v>
      </c>
      <c r="I69" s="263">
        <v>0</v>
      </c>
      <c r="J69" s="263">
        <v>0</v>
      </c>
      <c r="K69" s="263">
        <v>0</v>
      </c>
      <c r="L69" s="263">
        <v>0</v>
      </c>
      <c r="M69" s="263">
        <v>0</v>
      </c>
      <c r="N69" s="263">
        <v>0</v>
      </c>
      <c r="O69" s="263">
        <v>0</v>
      </c>
      <c r="P69" s="263">
        <v>0</v>
      </c>
      <c r="Q69" s="263">
        <v>0</v>
      </c>
      <c r="R69" s="263">
        <v>0</v>
      </c>
      <c r="S69" s="263">
        <v>0</v>
      </c>
      <c r="T69" s="263">
        <v>0</v>
      </c>
      <c r="U69" s="263">
        <v>0</v>
      </c>
      <c r="V69" s="263">
        <v>0</v>
      </c>
      <c r="W69" s="263">
        <v>0</v>
      </c>
      <c r="X69" s="263">
        <v>0</v>
      </c>
      <c r="Y69" s="263">
        <v>0</v>
      </c>
      <c r="DA69" s="74" t="s">
        <v>705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DA71" s="124"/>
    </row>
    <row r="72" spans="1:105" ht="15" customHeight="1" x14ac:dyDescent="0.25">
      <c r="A72" s="34" t="s">
        <v>80</v>
      </c>
      <c r="B72" s="223">
        <v>0</v>
      </c>
      <c r="C72" s="223">
        <v>0</v>
      </c>
      <c r="D72" s="223">
        <v>0</v>
      </c>
      <c r="E72" s="223">
        <v>0</v>
      </c>
      <c r="F72" s="223">
        <v>0</v>
      </c>
      <c r="G72" s="223">
        <v>0</v>
      </c>
      <c r="H72" s="223">
        <v>0</v>
      </c>
      <c r="I72" s="223">
        <v>0</v>
      </c>
      <c r="J72" s="223">
        <v>0</v>
      </c>
      <c r="K72" s="223">
        <v>0</v>
      </c>
      <c r="L72" s="223">
        <v>0</v>
      </c>
      <c r="M72" s="223">
        <v>0</v>
      </c>
      <c r="N72" s="223">
        <v>0</v>
      </c>
      <c r="O72" s="223">
        <v>0</v>
      </c>
      <c r="P72" s="223">
        <v>0</v>
      </c>
      <c r="Q72" s="223">
        <v>0</v>
      </c>
      <c r="R72" s="223">
        <v>0</v>
      </c>
      <c r="S72" s="223">
        <v>0</v>
      </c>
      <c r="T72" s="223">
        <v>0</v>
      </c>
      <c r="U72" s="223">
        <v>0</v>
      </c>
      <c r="V72" s="223">
        <v>0</v>
      </c>
      <c r="W72" s="223">
        <v>0</v>
      </c>
      <c r="X72" s="223">
        <v>0</v>
      </c>
      <c r="Y72" s="223">
        <v>0</v>
      </c>
      <c r="DA72" s="89" t="s">
        <v>706</v>
      </c>
    </row>
    <row r="73" spans="1:105" ht="12" customHeight="1" x14ac:dyDescent="0.25">
      <c r="A73" s="55" t="s">
        <v>91</v>
      </c>
      <c r="B73" s="259">
        <v>0</v>
      </c>
      <c r="C73" s="259">
        <v>0</v>
      </c>
      <c r="D73" s="259">
        <v>0</v>
      </c>
      <c r="E73" s="259">
        <v>0</v>
      </c>
      <c r="F73" s="259">
        <v>0</v>
      </c>
      <c r="G73" s="259">
        <v>0</v>
      </c>
      <c r="H73" s="259">
        <v>0</v>
      </c>
      <c r="I73" s="259">
        <v>0</v>
      </c>
      <c r="J73" s="259">
        <v>0</v>
      </c>
      <c r="K73" s="259">
        <v>0</v>
      </c>
      <c r="L73" s="259">
        <v>0</v>
      </c>
      <c r="M73" s="259">
        <v>0</v>
      </c>
      <c r="N73" s="259">
        <v>0</v>
      </c>
      <c r="O73" s="259">
        <v>0</v>
      </c>
      <c r="P73" s="259">
        <v>0</v>
      </c>
      <c r="Q73" s="259">
        <v>0</v>
      </c>
      <c r="R73" s="259">
        <v>0</v>
      </c>
      <c r="S73" s="259">
        <v>0</v>
      </c>
      <c r="T73" s="259">
        <v>0</v>
      </c>
      <c r="U73" s="259">
        <v>0</v>
      </c>
      <c r="V73" s="259">
        <v>0</v>
      </c>
      <c r="W73" s="259">
        <v>0</v>
      </c>
      <c r="X73" s="259">
        <v>0</v>
      </c>
      <c r="Y73" s="259">
        <v>0</v>
      </c>
      <c r="DA73" s="67" t="s">
        <v>707</v>
      </c>
    </row>
    <row r="74" spans="1:105" ht="12" customHeight="1" x14ac:dyDescent="0.25">
      <c r="A74" s="173" t="s">
        <v>92</v>
      </c>
      <c r="B74" s="224">
        <v>0</v>
      </c>
      <c r="C74" s="224">
        <v>0</v>
      </c>
      <c r="D74" s="224">
        <v>0</v>
      </c>
      <c r="E74" s="224">
        <v>0</v>
      </c>
      <c r="F74" s="224">
        <v>0</v>
      </c>
      <c r="G74" s="224">
        <v>0</v>
      </c>
      <c r="H74" s="224">
        <v>0</v>
      </c>
      <c r="I74" s="224">
        <v>0</v>
      </c>
      <c r="J74" s="224">
        <v>0</v>
      </c>
      <c r="K74" s="224">
        <v>0</v>
      </c>
      <c r="L74" s="224">
        <v>0</v>
      </c>
      <c r="M74" s="224">
        <v>0</v>
      </c>
      <c r="N74" s="224">
        <v>0</v>
      </c>
      <c r="O74" s="224">
        <v>0</v>
      </c>
      <c r="P74" s="224">
        <v>0</v>
      </c>
      <c r="Q74" s="224">
        <v>0</v>
      </c>
      <c r="R74" s="224">
        <v>0</v>
      </c>
      <c r="S74" s="224">
        <v>0</v>
      </c>
      <c r="T74" s="224">
        <v>0</v>
      </c>
      <c r="U74" s="224">
        <v>0</v>
      </c>
      <c r="V74" s="224">
        <v>0</v>
      </c>
      <c r="W74" s="224">
        <v>0</v>
      </c>
      <c r="X74" s="224">
        <v>0</v>
      </c>
      <c r="Y74" s="224">
        <v>0</v>
      </c>
      <c r="DA74" s="177" t="s">
        <v>708</v>
      </c>
    </row>
    <row r="75" spans="1:105" ht="12" customHeight="1" x14ac:dyDescent="0.25">
      <c r="A75" s="173" t="s">
        <v>93</v>
      </c>
      <c r="B75" s="224">
        <v>0</v>
      </c>
      <c r="C75" s="224">
        <v>0</v>
      </c>
      <c r="D75" s="224">
        <v>0</v>
      </c>
      <c r="E75" s="224">
        <v>0</v>
      </c>
      <c r="F75" s="224">
        <v>0</v>
      </c>
      <c r="G75" s="224">
        <v>0</v>
      </c>
      <c r="H75" s="224">
        <v>0</v>
      </c>
      <c r="I75" s="224">
        <v>0</v>
      </c>
      <c r="J75" s="224">
        <v>0</v>
      </c>
      <c r="K75" s="224">
        <v>0</v>
      </c>
      <c r="L75" s="224">
        <v>0</v>
      </c>
      <c r="M75" s="224">
        <v>0</v>
      </c>
      <c r="N75" s="224">
        <v>0</v>
      </c>
      <c r="O75" s="224">
        <v>0</v>
      </c>
      <c r="P75" s="224">
        <v>0</v>
      </c>
      <c r="Q75" s="224">
        <v>0</v>
      </c>
      <c r="R75" s="224">
        <v>0</v>
      </c>
      <c r="S75" s="224">
        <v>0</v>
      </c>
      <c r="T75" s="224">
        <v>0</v>
      </c>
      <c r="U75" s="224">
        <v>0</v>
      </c>
      <c r="V75" s="224">
        <v>0</v>
      </c>
      <c r="W75" s="224">
        <v>0</v>
      </c>
      <c r="X75" s="224">
        <v>0</v>
      </c>
      <c r="Y75" s="224">
        <v>0</v>
      </c>
      <c r="DA75" s="177" t="s">
        <v>709</v>
      </c>
    </row>
    <row r="76" spans="1:105" ht="12" customHeight="1" x14ac:dyDescent="0.25">
      <c r="A76" s="173" t="s">
        <v>94</v>
      </c>
      <c r="B76" s="224">
        <v>0</v>
      </c>
      <c r="C76" s="224">
        <v>0</v>
      </c>
      <c r="D76" s="224">
        <v>0</v>
      </c>
      <c r="E76" s="224">
        <v>0</v>
      </c>
      <c r="F76" s="224">
        <v>0</v>
      </c>
      <c r="G76" s="224">
        <v>0</v>
      </c>
      <c r="H76" s="224">
        <v>0</v>
      </c>
      <c r="I76" s="224">
        <v>0</v>
      </c>
      <c r="J76" s="224">
        <v>0</v>
      </c>
      <c r="K76" s="224">
        <v>0</v>
      </c>
      <c r="L76" s="224">
        <v>0</v>
      </c>
      <c r="M76" s="224">
        <v>0</v>
      </c>
      <c r="N76" s="224">
        <v>0</v>
      </c>
      <c r="O76" s="224">
        <v>0</v>
      </c>
      <c r="P76" s="224">
        <v>0</v>
      </c>
      <c r="Q76" s="224">
        <v>0</v>
      </c>
      <c r="R76" s="224">
        <v>0</v>
      </c>
      <c r="S76" s="224">
        <v>0</v>
      </c>
      <c r="T76" s="224">
        <v>0</v>
      </c>
      <c r="U76" s="224">
        <v>0</v>
      </c>
      <c r="V76" s="224">
        <v>0</v>
      </c>
      <c r="W76" s="224">
        <v>0</v>
      </c>
      <c r="X76" s="224">
        <v>0</v>
      </c>
      <c r="Y76" s="224">
        <v>0</v>
      </c>
      <c r="DA76" s="177" t="s">
        <v>710</v>
      </c>
    </row>
    <row r="77" spans="1:105" ht="12" customHeight="1" x14ac:dyDescent="0.25">
      <c r="A77" s="56" t="s">
        <v>95</v>
      </c>
      <c r="B77" s="260">
        <v>0</v>
      </c>
      <c r="C77" s="260">
        <v>0</v>
      </c>
      <c r="D77" s="260">
        <v>0</v>
      </c>
      <c r="E77" s="260">
        <v>0</v>
      </c>
      <c r="F77" s="260">
        <v>0</v>
      </c>
      <c r="G77" s="260">
        <v>0</v>
      </c>
      <c r="H77" s="260">
        <v>0</v>
      </c>
      <c r="I77" s="260">
        <v>0</v>
      </c>
      <c r="J77" s="260">
        <v>0</v>
      </c>
      <c r="K77" s="260">
        <v>0</v>
      </c>
      <c r="L77" s="260">
        <v>0</v>
      </c>
      <c r="M77" s="260">
        <v>0</v>
      </c>
      <c r="N77" s="260">
        <v>0</v>
      </c>
      <c r="O77" s="260">
        <v>0</v>
      </c>
      <c r="P77" s="260">
        <v>0</v>
      </c>
      <c r="Q77" s="260">
        <v>0</v>
      </c>
      <c r="R77" s="260">
        <v>0</v>
      </c>
      <c r="S77" s="260">
        <v>0</v>
      </c>
      <c r="T77" s="260">
        <v>0</v>
      </c>
      <c r="U77" s="260">
        <v>0</v>
      </c>
      <c r="V77" s="260">
        <v>0</v>
      </c>
      <c r="W77" s="260">
        <v>0</v>
      </c>
      <c r="X77" s="260">
        <v>0</v>
      </c>
      <c r="Y77" s="260">
        <v>0</v>
      </c>
      <c r="DA77" s="68" t="s">
        <v>711</v>
      </c>
    </row>
    <row r="78" spans="1:105" ht="12" customHeight="1" x14ac:dyDescent="0.25">
      <c r="A78" s="37" t="s">
        <v>159</v>
      </c>
      <c r="B78" s="226">
        <v>0</v>
      </c>
      <c r="C78" s="226">
        <v>0</v>
      </c>
      <c r="D78" s="226">
        <v>0</v>
      </c>
      <c r="E78" s="226">
        <v>0</v>
      </c>
      <c r="F78" s="226">
        <v>0</v>
      </c>
      <c r="G78" s="226">
        <v>0</v>
      </c>
      <c r="H78" s="226">
        <v>0</v>
      </c>
      <c r="I78" s="226">
        <v>0</v>
      </c>
      <c r="J78" s="226">
        <v>0</v>
      </c>
      <c r="K78" s="226">
        <v>0</v>
      </c>
      <c r="L78" s="226">
        <v>0</v>
      </c>
      <c r="M78" s="226">
        <v>0</v>
      </c>
      <c r="N78" s="226">
        <v>0</v>
      </c>
      <c r="O78" s="226">
        <v>0</v>
      </c>
      <c r="P78" s="226">
        <v>0</v>
      </c>
      <c r="Q78" s="226">
        <v>0</v>
      </c>
      <c r="R78" s="226">
        <v>0</v>
      </c>
      <c r="S78" s="226">
        <v>0</v>
      </c>
      <c r="T78" s="226">
        <v>0</v>
      </c>
      <c r="U78" s="226">
        <v>0</v>
      </c>
      <c r="V78" s="226">
        <v>0</v>
      </c>
      <c r="W78" s="226">
        <v>0</v>
      </c>
      <c r="X78" s="226">
        <v>0</v>
      </c>
      <c r="Y78" s="226">
        <v>0</v>
      </c>
      <c r="DA78" s="69" t="s">
        <v>712</v>
      </c>
    </row>
    <row r="79" spans="1:105" ht="12" customHeight="1" x14ac:dyDescent="0.25">
      <c r="A79" s="37" t="s">
        <v>35</v>
      </c>
      <c r="B79" s="226">
        <v>0</v>
      </c>
      <c r="C79" s="226">
        <v>0</v>
      </c>
      <c r="D79" s="226">
        <v>0</v>
      </c>
      <c r="E79" s="226">
        <v>0</v>
      </c>
      <c r="F79" s="226">
        <v>0</v>
      </c>
      <c r="G79" s="226">
        <v>0</v>
      </c>
      <c r="H79" s="226">
        <v>0</v>
      </c>
      <c r="I79" s="226">
        <v>0</v>
      </c>
      <c r="J79" s="226">
        <v>0</v>
      </c>
      <c r="K79" s="226">
        <v>0</v>
      </c>
      <c r="L79" s="226">
        <v>0</v>
      </c>
      <c r="M79" s="226">
        <v>0</v>
      </c>
      <c r="N79" s="226">
        <v>0</v>
      </c>
      <c r="O79" s="226">
        <v>0</v>
      </c>
      <c r="P79" s="226">
        <v>0</v>
      </c>
      <c r="Q79" s="226">
        <v>0</v>
      </c>
      <c r="R79" s="226">
        <v>0</v>
      </c>
      <c r="S79" s="226">
        <v>0</v>
      </c>
      <c r="T79" s="226">
        <v>0</v>
      </c>
      <c r="U79" s="226">
        <v>0</v>
      </c>
      <c r="V79" s="226">
        <v>0</v>
      </c>
      <c r="W79" s="226">
        <v>0</v>
      </c>
      <c r="X79" s="226">
        <v>0</v>
      </c>
      <c r="Y79" s="226">
        <v>0</v>
      </c>
      <c r="DA79" s="69" t="s">
        <v>713</v>
      </c>
    </row>
    <row r="80" spans="1:105" ht="12" customHeight="1" x14ac:dyDescent="0.25">
      <c r="A80" s="37" t="s">
        <v>96</v>
      </c>
      <c r="B80" s="226">
        <v>0</v>
      </c>
      <c r="C80" s="226">
        <v>0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0</v>
      </c>
      <c r="J80" s="226">
        <v>0</v>
      </c>
      <c r="K80" s="226">
        <v>0</v>
      </c>
      <c r="L80" s="226">
        <v>0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0</v>
      </c>
      <c r="U80" s="226">
        <v>0</v>
      </c>
      <c r="V80" s="226">
        <v>0</v>
      </c>
      <c r="W80" s="226">
        <v>0</v>
      </c>
      <c r="X80" s="226">
        <v>0</v>
      </c>
      <c r="Y80" s="226">
        <v>0</v>
      </c>
      <c r="DA80" s="69" t="s">
        <v>714</v>
      </c>
    </row>
    <row r="81" spans="1:105" ht="12" customHeight="1" x14ac:dyDescent="0.25">
      <c r="A81" s="37" t="s">
        <v>78</v>
      </c>
      <c r="B81" s="226">
        <v>0</v>
      </c>
      <c r="C81" s="226">
        <v>0</v>
      </c>
      <c r="D81" s="226">
        <v>0</v>
      </c>
      <c r="E81" s="226">
        <v>0</v>
      </c>
      <c r="F81" s="226">
        <v>0</v>
      </c>
      <c r="G81" s="226">
        <v>0</v>
      </c>
      <c r="H81" s="226">
        <v>0</v>
      </c>
      <c r="I81" s="226">
        <v>0</v>
      </c>
      <c r="J81" s="226">
        <v>0</v>
      </c>
      <c r="K81" s="226">
        <v>0</v>
      </c>
      <c r="L81" s="226">
        <v>0</v>
      </c>
      <c r="M81" s="226">
        <v>0</v>
      </c>
      <c r="N81" s="226">
        <v>0</v>
      </c>
      <c r="O81" s="226">
        <v>0</v>
      </c>
      <c r="P81" s="226">
        <v>0</v>
      </c>
      <c r="Q81" s="226">
        <v>0</v>
      </c>
      <c r="R81" s="226">
        <v>0</v>
      </c>
      <c r="S81" s="226">
        <v>0</v>
      </c>
      <c r="T81" s="226">
        <v>0</v>
      </c>
      <c r="U81" s="226">
        <v>0</v>
      </c>
      <c r="V81" s="226">
        <v>0</v>
      </c>
      <c r="W81" s="226">
        <v>0</v>
      </c>
      <c r="X81" s="226">
        <v>0</v>
      </c>
      <c r="Y81" s="226">
        <v>0</v>
      </c>
      <c r="DA81" s="69" t="s">
        <v>715</v>
      </c>
    </row>
    <row r="82" spans="1:105" ht="12" customHeight="1" x14ac:dyDescent="0.25">
      <c r="A82" s="37" t="s">
        <v>40</v>
      </c>
      <c r="B82" s="226">
        <v>0</v>
      </c>
      <c r="C82" s="226">
        <v>0</v>
      </c>
      <c r="D82" s="226">
        <v>0</v>
      </c>
      <c r="E82" s="226">
        <v>0</v>
      </c>
      <c r="F82" s="226">
        <v>0</v>
      </c>
      <c r="G82" s="226">
        <v>0</v>
      </c>
      <c r="H82" s="226">
        <v>0</v>
      </c>
      <c r="I82" s="226">
        <v>0</v>
      </c>
      <c r="J82" s="226">
        <v>0</v>
      </c>
      <c r="K82" s="226">
        <v>0</v>
      </c>
      <c r="L82" s="226">
        <v>0</v>
      </c>
      <c r="M82" s="226">
        <v>0</v>
      </c>
      <c r="N82" s="226">
        <v>0</v>
      </c>
      <c r="O82" s="226">
        <v>0</v>
      </c>
      <c r="P82" s="226">
        <v>0</v>
      </c>
      <c r="Q82" s="226">
        <v>0</v>
      </c>
      <c r="R82" s="226">
        <v>0</v>
      </c>
      <c r="S82" s="226">
        <v>0</v>
      </c>
      <c r="T82" s="226">
        <v>0</v>
      </c>
      <c r="U82" s="226">
        <v>0</v>
      </c>
      <c r="V82" s="226">
        <v>0</v>
      </c>
      <c r="W82" s="226">
        <v>0</v>
      </c>
      <c r="X82" s="226">
        <v>0</v>
      </c>
      <c r="Y82" s="226">
        <v>0</v>
      </c>
      <c r="DA82" s="69" t="s">
        <v>716</v>
      </c>
    </row>
    <row r="83" spans="1:105" ht="12" customHeight="1" x14ac:dyDescent="0.25">
      <c r="A83" s="57" t="s">
        <v>558</v>
      </c>
      <c r="B83" s="261">
        <v>0</v>
      </c>
      <c r="C83" s="261">
        <v>0</v>
      </c>
      <c r="D83" s="261">
        <v>0</v>
      </c>
      <c r="E83" s="261">
        <v>0</v>
      </c>
      <c r="F83" s="261">
        <v>0</v>
      </c>
      <c r="G83" s="261">
        <v>0</v>
      </c>
      <c r="H83" s="261">
        <v>0</v>
      </c>
      <c r="I83" s="261">
        <v>0</v>
      </c>
      <c r="J83" s="261">
        <v>0</v>
      </c>
      <c r="K83" s="261">
        <v>0</v>
      </c>
      <c r="L83" s="261">
        <v>0</v>
      </c>
      <c r="M83" s="261">
        <v>0</v>
      </c>
      <c r="N83" s="261">
        <v>0</v>
      </c>
      <c r="O83" s="261">
        <v>0</v>
      </c>
      <c r="P83" s="261">
        <v>0</v>
      </c>
      <c r="Q83" s="261">
        <v>0</v>
      </c>
      <c r="R83" s="261">
        <v>0</v>
      </c>
      <c r="S83" s="261">
        <v>0</v>
      </c>
      <c r="T83" s="261">
        <v>0</v>
      </c>
      <c r="U83" s="261">
        <v>0</v>
      </c>
      <c r="V83" s="261">
        <v>0</v>
      </c>
      <c r="W83" s="261">
        <v>0</v>
      </c>
      <c r="X83" s="261">
        <v>0</v>
      </c>
      <c r="Y83" s="261">
        <v>0</v>
      </c>
      <c r="DA83" s="70" t="s">
        <v>717</v>
      </c>
    </row>
    <row r="84" spans="1:105" ht="12" customHeight="1" x14ac:dyDescent="0.25">
      <c r="A84" s="60" t="s">
        <v>560</v>
      </c>
      <c r="B84" s="262">
        <v>0</v>
      </c>
      <c r="C84" s="262">
        <v>0</v>
      </c>
      <c r="D84" s="262">
        <v>0</v>
      </c>
      <c r="E84" s="262">
        <v>0</v>
      </c>
      <c r="F84" s="262">
        <v>0</v>
      </c>
      <c r="G84" s="262">
        <v>0</v>
      </c>
      <c r="H84" s="262">
        <v>0</v>
      </c>
      <c r="I84" s="262">
        <v>0</v>
      </c>
      <c r="J84" s="262">
        <v>0</v>
      </c>
      <c r="K84" s="262">
        <v>0</v>
      </c>
      <c r="L84" s="262">
        <v>0</v>
      </c>
      <c r="M84" s="262">
        <v>0</v>
      </c>
      <c r="N84" s="262">
        <v>0</v>
      </c>
      <c r="O84" s="262">
        <v>0</v>
      </c>
      <c r="P84" s="262">
        <v>0</v>
      </c>
      <c r="Q84" s="262">
        <v>0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718</v>
      </c>
    </row>
    <row r="85" spans="1:105" ht="12" customHeight="1" x14ac:dyDescent="0.25">
      <c r="A85" s="59" t="s">
        <v>31</v>
      </c>
      <c r="B85" s="230">
        <v>0</v>
      </c>
      <c r="C85" s="230">
        <v>0</v>
      </c>
      <c r="D85" s="230">
        <v>0</v>
      </c>
      <c r="E85" s="230">
        <v>0</v>
      </c>
      <c r="F85" s="230">
        <v>0</v>
      </c>
      <c r="G85" s="230">
        <v>0</v>
      </c>
      <c r="H85" s="230">
        <v>0</v>
      </c>
      <c r="I85" s="230">
        <v>0</v>
      </c>
      <c r="J85" s="230">
        <v>0</v>
      </c>
      <c r="K85" s="230">
        <v>0</v>
      </c>
      <c r="L85" s="230">
        <v>0</v>
      </c>
      <c r="M85" s="230">
        <v>0</v>
      </c>
      <c r="N85" s="230">
        <v>0</v>
      </c>
      <c r="O85" s="230">
        <v>0</v>
      </c>
      <c r="P85" s="230">
        <v>0</v>
      </c>
      <c r="Q85" s="230">
        <v>0</v>
      </c>
      <c r="R85" s="230">
        <v>0</v>
      </c>
      <c r="S85" s="230">
        <v>0</v>
      </c>
      <c r="T85" s="230">
        <v>0</v>
      </c>
      <c r="U85" s="230">
        <v>0</v>
      </c>
      <c r="V85" s="230">
        <v>0</v>
      </c>
      <c r="W85" s="230">
        <v>0</v>
      </c>
      <c r="X85" s="230">
        <v>0</v>
      </c>
      <c r="Y85" s="230">
        <v>0</v>
      </c>
      <c r="DA85" s="71" t="s">
        <v>719</v>
      </c>
    </row>
    <row r="86" spans="1:105" ht="12" customHeight="1" x14ac:dyDescent="0.25">
      <c r="A86" s="59" t="s">
        <v>159</v>
      </c>
      <c r="B86" s="230">
        <v>0</v>
      </c>
      <c r="C86" s="230">
        <v>0</v>
      </c>
      <c r="D86" s="230">
        <v>0</v>
      </c>
      <c r="E86" s="230">
        <v>0</v>
      </c>
      <c r="F86" s="230">
        <v>0</v>
      </c>
      <c r="G86" s="230">
        <v>0</v>
      </c>
      <c r="H86" s="230">
        <v>0</v>
      </c>
      <c r="I86" s="230">
        <v>0</v>
      </c>
      <c r="J86" s="230">
        <v>0</v>
      </c>
      <c r="K86" s="230">
        <v>0</v>
      </c>
      <c r="L86" s="230">
        <v>0</v>
      </c>
      <c r="M86" s="230">
        <v>0</v>
      </c>
      <c r="N86" s="230">
        <v>0</v>
      </c>
      <c r="O86" s="230">
        <v>0</v>
      </c>
      <c r="P86" s="230">
        <v>0</v>
      </c>
      <c r="Q86" s="230">
        <v>0</v>
      </c>
      <c r="R86" s="230">
        <v>0</v>
      </c>
      <c r="S86" s="230">
        <v>0</v>
      </c>
      <c r="T86" s="230">
        <v>0</v>
      </c>
      <c r="U86" s="230">
        <v>0</v>
      </c>
      <c r="V86" s="230">
        <v>0</v>
      </c>
      <c r="W86" s="230">
        <v>0</v>
      </c>
      <c r="X86" s="230">
        <v>0</v>
      </c>
      <c r="Y86" s="230">
        <v>0</v>
      </c>
      <c r="DA86" s="71" t="s">
        <v>720</v>
      </c>
    </row>
    <row r="87" spans="1:105" ht="12" customHeight="1" x14ac:dyDescent="0.25">
      <c r="A87" s="59" t="s">
        <v>32</v>
      </c>
      <c r="B87" s="230">
        <v>0</v>
      </c>
      <c r="C87" s="230">
        <v>0</v>
      </c>
      <c r="D87" s="230">
        <v>0</v>
      </c>
      <c r="E87" s="230">
        <v>0</v>
      </c>
      <c r="F87" s="230">
        <v>0</v>
      </c>
      <c r="G87" s="230">
        <v>0</v>
      </c>
      <c r="H87" s="230">
        <v>0</v>
      </c>
      <c r="I87" s="230">
        <v>0</v>
      </c>
      <c r="J87" s="230">
        <v>0</v>
      </c>
      <c r="K87" s="230">
        <v>0</v>
      </c>
      <c r="L87" s="230">
        <v>0</v>
      </c>
      <c r="M87" s="230">
        <v>0</v>
      </c>
      <c r="N87" s="230">
        <v>0</v>
      </c>
      <c r="O87" s="230">
        <v>0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721</v>
      </c>
    </row>
    <row r="88" spans="1:105" ht="12" customHeight="1" x14ac:dyDescent="0.25">
      <c r="A88" s="59" t="s">
        <v>35</v>
      </c>
      <c r="B88" s="230">
        <v>0</v>
      </c>
      <c r="C88" s="230">
        <v>0</v>
      </c>
      <c r="D88" s="230">
        <v>0</v>
      </c>
      <c r="E88" s="230">
        <v>0</v>
      </c>
      <c r="F88" s="230">
        <v>0</v>
      </c>
      <c r="G88" s="230">
        <v>0</v>
      </c>
      <c r="H88" s="230">
        <v>0</v>
      </c>
      <c r="I88" s="230">
        <v>0</v>
      </c>
      <c r="J88" s="230">
        <v>0</v>
      </c>
      <c r="K88" s="230">
        <v>0</v>
      </c>
      <c r="L88" s="230">
        <v>0</v>
      </c>
      <c r="M88" s="230">
        <v>0</v>
      </c>
      <c r="N88" s="230">
        <v>0</v>
      </c>
      <c r="O88" s="230">
        <v>0</v>
      </c>
      <c r="P88" s="230">
        <v>0</v>
      </c>
      <c r="Q88" s="230">
        <v>0</v>
      </c>
      <c r="R88" s="230">
        <v>0</v>
      </c>
      <c r="S88" s="230">
        <v>0</v>
      </c>
      <c r="T88" s="230">
        <v>0</v>
      </c>
      <c r="U88" s="230">
        <v>0</v>
      </c>
      <c r="V88" s="230">
        <v>0</v>
      </c>
      <c r="W88" s="230">
        <v>0</v>
      </c>
      <c r="X88" s="230">
        <v>0</v>
      </c>
      <c r="Y88" s="230">
        <v>0</v>
      </c>
      <c r="DA88" s="71" t="s">
        <v>722</v>
      </c>
    </row>
    <row r="89" spans="1:105" ht="12" customHeight="1" x14ac:dyDescent="0.25">
      <c r="A89" s="60" t="s">
        <v>566</v>
      </c>
      <c r="B89" s="262">
        <v>0</v>
      </c>
      <c r="C89" s="262">
        <v>0</v>
      </c>
      <c r="D89" s="262">
        <v>0</v>
      </c>
      <c r="E89" s="262">
        <v>0</v>
      </c>
      <c r="F89" s="262">
        <v>0</v>
      </c>
      <c r="G89" s="262">
        <v>0</v>
      </c>
      <c r="H89" s="262">
        <v>0</v>
      </c>
      <c r="I89" s="262">
        <v>0</v>
      </c>
      <c r="J89" s="262">
        <v>0</v>
      </c>
      <c r="K89" s="262">
        <v>0</v>
      </c>
      <c r="L89" s="262">
        <v>0</v>
      </c>
      <c r="M89" s="262">
        <v>0</v>
      </c>
      <c r="N89" s="262">
        <v>0</v>
      </c>
      <c r="O89" s="262">
        <v>0</v>
      </c>
      <c r="P89" s="262">
        <v>0</v>
      </c>
      <c r="Q89" s="262">
        <v>0</v>
      </c>
      <c r="R89" s="262">
        <v>0</v>
      </c>
      <c r="S89" s="262">
        <v>0</v>
      </c>
      <c r="T89" s="262">
        <v>0</v>
      </c>
      <c r="U89" s="262">
        <v>0</v>
      </c>
      <c r="V89" s="262">
        <v>0</v>
      </c>
      <c r="W89" s="262">
        <v>0</v>
      </c>
      <c r="X89" s="262">
        <v>0</v>
      </c>
      <c r="Y89" s="262">
        <v>0</v>
      </c>
      <c r="DA89" s="72" t="s">
        <v>723</v>
      </c>
    </row>
    <row r="90" spans="1:105" ht="12" customHeight="1" x14ac:dyDescent="0.25">
      <c r="A90" s="57" t="s">
        <v>517</v>
      </c>
      <c r="B90" s="294">
        <v>0</v>
      </c>
      <c r="C90" s="294">
        <v>0</v>
      </c>
      <c r="D90" s="294">
        <v>0</v>
      </c>
      <c r="E90" s="294">
        <v>0</v>
      </c>
      <c r="F90" s="294">
        <v>0</v>
      </c>
      <c r="G90" s="294">
        <v>0</v>
      </c>
      <c r="H90" s="294">
        <v>0</v>
      </c>
      <c r="I90" s="294">
        <v>0</v>
      </c>
      <c r="J90" s="294">
        <v>0</v>
      </c>
      <c r="K90" s="294">
        <v>0</v>
      </c>
      <c r="L90" s="294">
        <v>0</v>
      </c>
      <c r="M90" s="294">
        <v>0</v>
      </c>
      <c r="N90" s="294">
        <v>0</v>
      </c>
      <c r="O90" s="294">
        <v>0</v>
      </c>
      <c r="P90" s="294">
        <v>0</v>
      </c>
      <c r="Q90" s="294">
        <v>0</v>
      </c>
      <c r="R90" s="294">
        <v>0</v>
      </c>
      <c r="S90" s="294">
        <v>0</v>
      </c>
      <c r="T90" s="294">
        <v>0</v>
      </c>
      <c r="U90" s="294">
        <v>0</v>
      </c>
      <c r="V90" s="294">
        <v>0</v>
      </c>
      <c r="W90" s="294">
        <v>0</v>
      </c>
      <c r="X90" s="294">
        <v>0</v>
      </c>
      <c r="Y90" s="294">
        <v>0</v>
      </c>
      <c r="DA90" s="70" t="s">
        <v>724</v>
      </c>
    </row>
    <row r="91" spans="1:105" ht="12" customHeight="1" x14ac:dyDescent="0.25">
      <c r="A91" s="60" t="s">
        <v>519</v>
      </c>
      <c r="B91" s="262">
        <v>0</v>
      </c>
      <c r="C91" s="262">
        <v>0</v>
      </c>
      <c r="D91" s="262">
        <v>0</v>
      </c>
      <c r="E91" s="262">
        <v>0</v>
      </c>
      <c r="F91" s="262">
        <v>0</v>
      </c>
      <c r="G91" s="262">
        <v>0</v>
      </c>
      <c r="H91" s="262">
        <v>0</v>
      </c>
      <c r="I91" s="262">
        <v>0</v>
      </c>
      <c r="J91" s="262">
        <v>0</v>
      </c>
      <c r="K91" s="262">
        <v>0</v>
      </c>
      <c r="L91" s="262">
        <v>0</v>
      </c>
      <c r="M91" s="262">
        <v>0</v>
      </c>
      <c r="N91" s="262">
        <v>0</v>
      </c>
      <c r="O91" s="262">
        <v>0</v>
      </c>
      <c r="P91" s="262">
        <v>0</v>
      </c>
      <c r="Q91" s="262">
        <v>0</v>
      </c>
      <c r="R91" s="262">
        <v>0</v>
      </c>
      <c r="S91" s="262">
        <v>0</v>
      </c>
      <c r="T91" s="262">
        <v>0</v>
      </c>
      <c r="U91" s="262">
        <v>0</v>
      </c>
      <c r="V91" s="262">
        <v>0</v>
      </c>
      <c r="W91" s="262">
        <v>0</v>
      </c>
      <c r="X91" s="262">
        <v>0</v>
      </c>
      <c r="Y91" s="262">
        <v>0</v>
      </c>
      <c r="DA91" s="72" t="s">
        <v>725</v>
      </c>
    </row>
    <row r="92" spans="1:105" ht="12" customHeight="1" x14ac:dyDescent="0.25">
      <c r="A92" s="59" t="s">
        <v>31</v>
      </c>
      <c r="B92" s="297">
        <v>0</v>
      </c>
      <c r="C92" s="297">
        <v>0</v>
      </c>
      <c r="D92" s="297">
        <v>0</v>
      </c>
      <c r="E92" s="297">
        <v>0</v>
      </c>
      <c r="F92" s="297">
        <v>0</v>
      </c>
      <c r="G92" s="297">
        <v>0</v>
      </c>
      <c r="H92" s="297">
        <v>0</v>
      </c>
      <c r="I92" s="297">
        <v>0</v>
      </c>
      <c r="J92" s="297">
        <v>0</v>
      </c>
      <c r="K92" s="297">
        <v>0</v>
      </c>
      <c r="L92" s="297">
        <v>0</v>
      </c>
      <c r="M92" s="297">
        <v>0</v>
      </c>
      <c r="N92" s="297">
        <v>0</v>
      </c>
      <c r="O92" s="297">
        <v>0</v>
      </c>
      <c r="P92" s="297">
        <v>0</v>
      </c>
      <c r="Q92" s="297">
        <v>0</v>
      </c>
      <c r="R92" s="297">
        <v>0</v>
      </c>
      <c r="S92" s="297">
        <v>0</v>
      </c>
      <c r="T92" s="297">
        <v>0</v>
      </c>
      <c r="U92" s="297">
        <v>0</v>
      </c>
      <c r="V92" s="297">
        <v>0</v>
      </c>
      <c r="W92" s="297">
        <v>0</v>
      </c>
      <c r="X92" s="297">
        <v>0</v>
      </c>
      <c r="Y92" s="297">
        <v>0</v>
      </c>
      <c r="DA92" s="71" t="s">
        <v>726</v>
      </c>
    </row>
    <row r="93" spans="1:105" ht="12" customHeight="1" x14ac:dyDescent="0.25">
      <c r="A93" s="59" t="s">
        <v>159</v>
      </c>
      <c r="B93" s="297">
        <v>0</v>
      </c>
      <c r="C93" s="297">
        <v>0</v>
      </c>
      <c r="D93" s="297">
        <v>0</v>
      </c>
      <c r="E93" s="297">
        <v>0</v>
      </c>
      <c r="F93" s="297">
        <v>0</v>
      </c>
      <c r="G93" s="297">
        <v>0</v>
      </c>
      <c r="H93" s="297">
        <v>0</v>
      </c>
      <c r="I93" s="297">
        <v>0</v>
      </c>
      <c r="J93" s="297">
        <v>0</v>
      </c>
      <c r="K93" s="297">
        <v>0</v>
      </c>
      <c r="L93" s="297">
        <v>0</v>
      </c>
      <c r="M93" s="297">
        <v>0</v>
      </c>
      <c r="N93" s="297">
        <v>0</v>
      </c>
      <c r="O93" s="297">
        <v>0</v>
      </c>
      <c r="P93" s="297">
        <v>0</v>
      </c>
      <c r="Q93" s="297">
        <v>0</v>
      </c>
      <c r="R93" s="297">
        <v>0</v>
      </c>
      <c r="S93" s="297">
        <v>0</v>
      </c>
      <c r="T93" s="297">
        <v>0</v>
      </c>
      <c r="U93" s="297">
        <v>0</v>
      </c>
      <c r="V93" s="297">
        <v>0</v>
      </c>
      <c r="W93" s="297">
        <v>0</v>
      </c>
      <c r="X93" s="297">
        <v>0</v>
      </c>
      <c r="Y93" s="297">
        <v>0</v>
      </c>
      <c r="DA93" s="71" t="s">
        <v>727</v>
      </c>
    </row>
    <row r="94" spans="1:105" ht="12" customHeight="1" x14ac:dyDescent="0.25">
      <c r="A94" s="59" t="s">
        <v>32</v>
      </c>
      <c r="B94" s="297">
        <v>0</v>
      </c>
      <c r="C94" s="297">
        <v>0</v>
      </c>
      <c r="D94" s="297">
        <v>0</v>
      </c>
      <c r="E94" s="297">
        <v>0</v>
      </c>
      <c r="F94" s="297">
        <v>0</v>
      </c>
      <c r="G94" s="297">
        <v>0</v>
      </c>
      <c r="H94" s="297">
        <v>0</v>
      </c>
      <c r="I94" s="297">
        <v>0</v>
      </c>
      <c r="J94" s="297">
        <v>0</v>
      </c>
      <c r="K94" s="297">
        <v>0</v>
      </c>
      <c r="L94" s="297">
        <v>0</v>
      </c>
      <c r="M94" s="297">
        <v>0</v>
      </c>
      <c r="N94" s="297">
        <v>0</v>
      </c>
      <c r="O94" s="297">
        <v>0</v>
      </c>
      <c r="P94" s="297">
        <v>0</v>
      </c>
      <c r="Q94" s="297">
        <v>0</v>
      </c>
      <c r="R94" s="297">
        <v>0</v>
      </c>
      <c r="S94" s="297">
        <v>0</v>
      </c>
      <c r="T94" s="297">
        <v>0</v>
      </c>
      <c r="U94" s="297">
        <v>0</v>
      </c>
      <c r="V94" s="297">
        <v>0</v>
      </c>
      <c r="W94" s="297">
        <v>0</v>
      </c>
      <c r="X94" s="297">
        <v>0</v>
      </c>
      <c r="Y94" s="297">
        <v>0</v>
      </c>
      <c r="DA94" s="71" t="s">
        <v>728</v>
      </c>
    </row>
    <row r="95" spans="1:105" ht="12" customHeight="1" x14ac:dyDescent="0.25">
      <c r="A95" s="59" t="s">
        <v>35</v>
      </c>
      <c r="B95" s="297">
        <v>0</v>
      </c>
      <c r="C95" s="297">
        <v>0</v>
      </c>
      <c r="D95" s="297">
        <v>0</v>
      </c>
      <c r="E95" s="297">
        <v>0</v>
      </c>
      <c r="F95" s="297">
        <v>0</v>
      </c>
      <c r="G95" s="297">
        <v>0</v>
      </c>
      <c r="H95" s="297">
        <v>0</v>
      </c>
      <c r="I95" s="297">
        <v>0</v>
      </c>
      <c r="J95" s="297">
        <v>0</v>
      </c>
      <c r="K95" s="297">
        <v>0</v>
      </c>
      <c r="L95" s="297">
        <v>0</v>
      </c>
      <c r="M95" s="297">
        <v>0</v>
      </c>
      <c r="N95" s="297">
        <v>0</v>
      </c>
      <c r="O95" s="297">
        <v>0</v>
      </c>
      <c r="P95" s="297">
        <v>0</v>
      </c>
      <c r="Q95" s="297">
        <v>0</v>
      </c>
      <c r="R95" s="297">
        <v>0</v>
      </c>
      <c r="S95" s="297">
        <v>0</v>
      </c>
      <c r="T95" s="297">
        <v>0</v>
      </c>
      <c r="U95" s="297">
        <v>0</v>
      </c>
      <c r="V95" s="297">
        <v>0</v>
      </c>
      <c r="W95" s="297">
        <v>0</v>
      </c>
      <c r="X95" s="297">
        <v>0</v>
      </c>
      <c r="Y95" s="297">
        <v>0</v>
      </c>
      <c r="DA95" s="71" t="s">
        <v>729</v>
      </c>
    </row>
    <row r="96" spans="1:105" ht="12" customHeight="1" x14ac:dyDescent="0.25">
      <c r="A96" s="60" t="s">
        <v>525</v>
      </c>
      <c r="B96" s="262">
        <v>0</v>
      </c>
      <c r="C96" s="262">
        <v>0</v>
      </c>
      <c r="D96" s="262">
        <v>0</v>
      </c>
      <c r="E96" s="262">
        <v>0</v>
      </c>
      <c r="F96" s="262">
        <v>0</v>
      </c>
      <c r="G96" s="262">
        <v>0</v>
      </c>
      <c r="H96" s="262">
        <v>0</v>
      </c>
      <c r="I96" s="262">
        <v>0</v>
      </c>
      <c r="J96" s="262">
        <v>0</v>
      </c>
      <c r="K96" s="262">
        <v>0</v>
      </c>
      <c r="L96" s="262">
        <v>0</v>
      </c>
      <c r="M96" s="262">
        <v>0</v>
      </c>
      <c r="N96" s="262">
        <v>0</v>
      </c>
      <c r="O96" s="262">
        <v>0</v>
      </c>
      <c r="P96" s="262">
        <v>0</v>
      </c>
      <c r="Q96" s="262">
        <v>0</v>
      </c>
      <c r="R96" s="262">
        <v>0</v>
      </c>
      <c r="S96" s="262">
        <v>0</v>
      </c>
      <c r="T96" s="262">
        <v>0</v>
      </c>
      <c r="U96" s="262">
        <v>0</v>
      </c>
      <c r="V96" s="262">
        <v>0</v>
      </c>
      <c r="W96" s="262">
        <v>0</v>
      </c>
      <c r="X96" s="262">
        <v>0</v>
      </c>
      <c r="Y96" s="262">
        <v>0</v>
      </c>
      <c r="DA96" s="72" t="s">
        <v>730</v>
      </c>
    </row>
    <row r="97" spans="1:105" ht="12" customHeight="1" x14ac:dyDescent="0.25">
      <c r="A97" s="57" t="s">
        <v>527</v>
      </c>
      <c r="B97" s="294">
        <f t="shared" ref="B97:Y97" si="1">B98+B102+B113</f>
        <v>0</v>
      </c>
      <c r="C97" s="294">
        <f t="shared" si="1"/>
        <v>0</v>
      </c>
      <c r="D97" s="294">
        <f t="shared" si="1"/>
        <v>0</v>
      </c>
      <c r="E97" s="294">
        <f t="shared" si="1"/>
        <v>0</v>
      </c>
      <c r="F97" s="294">
        <f t="shared" si="1"/>
        <v>0</v>
      </c>
      <c r="G97" s="294">
        <f t="shared" si="1"/>
        <v>0</v>
      </c>
      <c r="H97" s="294">
        <f t="shared" si="1"/>
        <v>0</v>
      </c>
      <c r="I97" s="294">
        <f t="shared" si="1"/>
        <v>0</v>
      </c>
      <c r="J97" s="294">
        <f t="shared" si="1"/>
        <v>0</v>
      </c>
      <c r="K97" s="294">
        <f t="shared" si="1"/>
        <v>0</v>
      </c>
      <c r="L97" s="294">
        <f t="shared" si="1"/>
        <v>0</v>
      </c>
      <c r="M97" s="294">
        <f t="shared" si="1"/>
        <v>0</v>
      </c>
      <c r="N97" s="294">
        <f t="shared" si="1"/>
        <v>0</v>
      </c>
      <c r="O97" s="294">
        <f t="shared" si="1"/>
        <v>0</v>
      </c>
      <c r="P97" s="294">
        <f t="shared" si="1"/>
        <v>0</v>
      </c>
      <c r="Q97" s="294">
        <f t="shared" si="1"/>
        <v>0</v>
      </c>
      <c r="R97" s="294">
        <f t="shared" si="1"/>
        <v>0</v>
      </c>
      <c r="S97" s="294">
        <f t="shared" si="1"/>
        <v>0</v>
      </c>
      <c r="T97" s="294">
        <f t="shared" si="1"/>
        <v>0</v>
      </c>
      <c r="U97" s="294">
        <f t="shared" si="1"/>
        <v>0</v>
      </c>
      <c r="V97" s="294">
        <f t="shared" si="1"/>
        <v>0</v>
      </c>
      <c r="W97" s="294">
        <f t="shared" si="1"/>
        <v>0</v>
      </c>
      <c r="X97" s="294">
        <f t="shared" si="1"/>
        <v>0</v>
      </c>
      <c r="Y97" s="294">
        <f t="shared" si="1"/>
        <v>0</v>
      </c>
      <c r="DA97" s="70"/>
    </row>
    <row r="98" spans="1:105" ht="12" customHeight="1" x14ac:dyDescent="0.25">
      <c r="A98" s="60" t="s">
        <v>528</v>
      </c>
      <c r="B98" s="262">
        <v>0</v>
      </c>
      <c r="C98" s="262">
        <v>0</v>
      </c>
      <c r="D98" s="262">
        <v>0</v>
      </c>
      <c r="E98" s="262">
        <v>0</v>
      </c>
      <c r="F98" s="262">
        <v>0</v>
      </c>
      <c r="G98" s="262">
        <v>0</v>
      </c>
      <c r="H98" s="262">
        <v>0</v>
      </c>
      <c r="I98" s="262">
        <v>0</v>
      </c>
      <c r="J98" s="262">
        <v>0</v>
      </c>
      <c r="K98" s="262">
        <v>0</v>
      </c>
      <c r="L98" s="262">
        <v>0</v>
      </c>
      <c r="M98" s="262">
        <v>0</v>
      </c>
      <c r="N98" s="262">
        <v>0</v>
      </c>
      <c r="O98" s="262">
        <v>0</v>
      </c>
      <c r="P98" s="262">
        <v>0</v>
      </c>
      <c r="Q98" s="262">
        <v>0</v>
      </c>
      <c r="R98" s="262">
        <v>0</v>
      </c>
      <c r="S98" s="262">
        <v>0</v>
      </c>
      <c r="T98" s="262">
        <v>0</v>
      </c>
      <c r="U98" s="262">
        <v>0</v>
      </c>
      <c r="V98" s="262">
        <v>0</v>
      </c>
      <c r="W98" s="262">
        <v>0</v>
      </c>
      <c r="X98" s="262">
        <v>0</v>
      </c>
      <c r="Y98" s="262">
        <v>0</v>
      </c>
      <c r="DA98" s="72" t="s">
        <v>731</v>
      </c>
    </row>
    <row r="99" spans="1:105" ht="12" customHeight="1" x14ac:dyDescent="0.25">
      <c r="A99" s="59" t="s">
        <v>31</v>
      </c>
      <c r="B99" s="230">
        <v>0</v>
      </c>
      <c r="C99" s="230">
        <v>0</v>
      </c>
      <c r="D99" s="230">
        <v>0</v>
      </c>
      <c r="E99" s="230">
        <v>0</v>
      </c>
      <c r="F99" s="230">
        <v>0</v>
      </c>
      <c r="G99" s="230">
        <v>0</v>
      </c>
      <c r="H99" s="230">
        <v>0</v>
      </c>
      <c r="I99" s="230">
        <v>0</v>
      </c>
      <c r="J99" s="230">
        <v>0</v>
      </c>
      <c r="K99" s="230">
        <v>0</v>
      </c>
      <c r="L99" s="230">
        <v>0</v>
      </c>
      <c r="M99" s="230">
        <v>0</v>
      </c>
      <c r="N99" s="230">
        <v>0</v>
      </c>
      <c r="O99" s="230">
        <v>0</v>
      </c>
      <c r="P99" s="230">
        <v>0</v>
      </c>
      <c r="Q99" s="230">
        <v>0</v>
      </c>
      <c r="R99" s="230">
        <v>0</v>
      </c>
      <c r="S99" s="230">
        <v>0</v>
      </c>
      <c r="T99" s="230">
        <v>0</v>
      </c>
      <c r="U99" s="230">
        <v>0</v>
      </c>
      <c r="V99" s="230">
        <v>0</v>
      </c>
      <c r="W99" s="230">
        <v>0</v>
      </c>
      <c r="X99" s="230">
        <v>0</v>
      </c>
      <c r="Y99" s="230">
        <v>0</v>
      </c>
      <c r="DA99" s="71" t="s">
        <v>732</v>
      </c>
    </row>
    <row r="100" spans="1:105" ht="12" customHeight="1" x14ac:dyDescent="0.25">
      <c r="A100" s="59" t="s">
        <v>159</v>
      </c>
      <c r="B100" s="230">
        <v>0</v>
      </c>
      <c r="C100" s="230">
        <v>0</v>
      </c>
      <c r="D100" s="230">
        <v>0</v>
      </c>
      <c r="E100" s="230">
        <v>0</v>
      </c>
      <c r="F100" s="230">
        <v>0</v>
      </c>
      <c r="G100" s="230">
        <v>0</v>
      </c>
      <c r="H100" s="230">
        <v>0</v>
      </c>
      <c r="I100" s="230">
        <v>0</v>
      </c>
      <c r="J100" s="230">
        <v>0</v>
      </c>
      <c r="K100" s="230">
        <v>0</v>
      </c>
      <c r="L100" s="230">
        <v>0</v>
      </c>
      <c r="M100" s="230">
        <v>0</v>
      </c>
      <c r="N100" s="230">
        <v>0</v>
      </c>
      <c r="O100" s="230">
        <v>0</v>
      </c>
      <c r="P100" s="230">
        <v>0</v>
      </c>
      <c r="Q100" s="230">
        <v>0</v>
      </c>
      <c r="R100" s="230">
        <v>0</v>
      </c>
      <c r="S100" s="230">
        <v>0</v>
      </c>
      <c r="T100" s="230">
        <v>0</v>
      </c>
      <c r="U100" s="230">
        <v>0</v>
      </c>
      <c r="V100" s="230">
        <v>0</v>
      </c>
      <c r="W100" s="230">
        <v>0</v>
      </c>
      <c r="X100" s="230">
        <v>0</v>
      </c>
      <c r="Y100" s="230">
        <v>0</v>
      </c>
      <c r="DA100" s="71" t="s">
        <v>733</v>
      </c>
    </row>
    <row r="101" spans="1:105" ht="12" customHeight="1" x14ac:dyDescent="0.25">
      <c r="A101" s="59" t="s">
        <v>35</v>
      </c>
      <c r="B101" s="230">
        <v>0</v>
      </c>
      <c r="C101" s="230">
        <v>0</v>
      </c>
      <c r="D101" s="230">
        <v>0</v>
      </c>
      <c r="E101" s="230">
        <v>0</v>
      </c>
      <c r="F101" s="230">
        <v>0</v>
      </c>
      <c r="G101" s="230">
        <v>0</v>
      </c>
      <c r="H101" s="230">
        <v>0</v>
      </c>
      <c r="I101" s="230">
        <v>0</v>
      </c>
      <c r="J101" s="230">
        <v>0</v>
      </c>
      <c r="K101" s="230">
        <v>0</v>
      </c>
      <c r="L101" s="230">
        <v>0</v>
      </c>
      <c r="M101" s="230">
        <v>0</v>
      </c>
      <c r="N101" s="230">
        <v>0</v>
      </c>
      <c r="O101" s="230">
        <v>0</v>
      </c>
      <c r="P101" s="230">
        <v>0</v>
      </c>
      <c r="Q101" s="230">
        <v>0</v>
      </c>
      <c r="R101" s="230">
        <v>0</v>
      </c>
      <c r="S101" s="230">
        <v>0</v>
      </c>
      <c r="T101" s="230">
        <v>0</v>
      </c>
      <c r="U101" s="230">
        <v>0</v>
      </c>
      <c r="V101" s="230">
        <v>0</v>
      </c>
      <c r="W101" s="230">
        <v>0</v>
      </c>
      <c r="X101" s="230">
        <v>0</v>
      </c>
      <c r="Y101" s="230">
        <v>0</v>
      </c>
      <c r="DA101" s="71" t="s">
        <v>734</v>
      </c>
    </row>
    <row r="102" spans="1:105" ht="12" customHeight="1" x14ac:dyDescent="0.25">
      <c r="A102" s="60" t="s">
        <v>533</v>
      </c>
      <c r="B102" s="262">
        <v>0</v>
      </c>
      <c r="C102" s="262">
        <v>0</v>
      </c>
      <c r="D102" s="262">
        <v>0</v>
      </c>
      <c r="E102" s="262">
        <v>0</v>
      </c>
      <c r="F102" s="262">
        <v>0</v>
      </c>
      <c r="G102" s="262">
        <v>0</v>
      </c>
      <c r="H102" s="262">
        <v>0</v>
      </c>
      <c r="I102" s="262">
        <v>0</v>
      </c>
      <c r="J102" s="262">
        <v>0</v>
      </c>
      <c r="K102" s="262">
        <v>0</v>
      </c>
      <c r="L102" s="262">
        <v>0</v>
      </c>
      <c r="M102" s="262">
        <v>0</v>
      </c>
      <c r="N102" s="262">
        <v>0</v>
      </c>
      <c r="O102" s="262">
        <v>0</v>
      </c>
      <c r="P102" s="262">
        <v>0</v>
      </c>
      <c r="Q102" s="262">
        <v>0</v>
      </c>
      <c r="R102" s="262">
        <v>0</v>
      </c>
      <c r="S102" s="262">
        <v>0</v>
      </c>
      <c r="T102" s="262">
        <v>0</v>
      </c>
      <c r="U102" s="262">
        <v>0</v>
      </c>
      <c r="V102" s="262">
        <v>0</v>
      </c>
      <c r="W102" s="262">
        <v>0</v>
      </c>
      <c r="X102" s="262">
        <v>0</v>
      </c>
      <c r="Y102" s="262">
        <v>0</v>
      </c>
      <c r="DA102" s="72" t="s">
        <v>735</v>
      </c>
    </row>
    <row r="103" spans="1:105" ht="12" customHeight="1" x14ac:dyDescent="0.25">
      <c r="A103" s="64" t="s">
        <v>28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736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737</v>
      </c>
    </row>
    <row r="105" spans="1:105" ht="12" customHeight="1" x14ac:dyDescent="0.25">
      <c r="A105" s="64" t="s">
        <v>31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0</v>
      </c>
      <c r="T105" s="229">
        <v>0</v>
      </c>
      <c r="U105" s="229">
        <v>0</v>
      </c>
      <c r="V105" s="229">
        <v>0</v>
      </c>
      <c r="W105" s="229">
        <v>0</v>
      </c>
      <c r="X105" s="229">
        <v>0</v>
      </c>
      <c r="Y105" s="229">
        <v>0</v>
      </c>
      <c r="DA105" s="73" t="s">
        <v>738</v>
      </c>
    </row>
    <row r="106" spans="1:105" ht="12" customHeight="1" x14ac:dyDescent="0.25">
      <c r="A106" s="64" t="s">
        <v>159</v>
      </c>
      <c r="B106" s="229">
        <v>0</v>
      </c>
      <c r="C106" s="229">
        <v>0</v>
      </c>
      <c r="D106" s="229">
        <v>0</v>
      </c>
      <c r="E106" s="229">
        <v>0</v>
      </c>
      <c r="F106" s="229">
        <v>0</v>
      </c>
      <c r="G106" s="229">
        <v>0</v>
      </c>
      <c r="H106" s="229">
        <v>0</v>
      </c>
      <c r="I106" s="229">
        <v>0</v>
      </c>
      <c r="J106" s="229">
        <v>0</v>
      </c>
      <c r="K106" s="229">
        <v>0</v>
      </c>
      <c r="L106" s="229">
        <v>0</v>
      </c>
      <c r="M106" s="229">
        <v>0</v>
      </c>
      <c r="N106" s="229">
        <v>0</v>
      </c>
      <c r="O106" s="229">
        <v>0</v>
      </c>
      <c r="P106" s="229">
        <v>0</v>
      </c>
      <c r="Q106" s="229">
        <v>0</v>
      </c>
      <c r="R106" s="229">
        <v>0</v>
      </c>
      <c r="S106" s="229">
        <v>0</v>
      </c>
      <c r="T106" s="229">
        <v>0</v>
      </c>
      <c r="U106" s="229">
        <v>0</v>
      </c>
      <c r="V106" s="229">
        <v>0</v>
      </c>
      <c r="W106" s="229">
        <v>0</v>
      </c>
      <c r="X106" s="229">
        <v>0</v>
      </c>
      <c r="Y106" s="229">
        <v>0</v>
      </c>
      <c r="DA106" s="73" t="s">
        <v>739</v>
      </c>
    </row>
    <row r="107" spans="1:105" ht="12" customHeight="1" x14ac:dyDescent="0.25">
      <c r="A107" s="64" t="s">
        <v>32</v>
      </c>
      <c r="B107" s="229">
        <v>0</v>
      </c>
      <c r="C107" s="229">
        <v>0</v>
      </c>
      <c r="D107" s="229">
        <v>0</v>
      </c>
      <c r="E107" s="229">
        <v>0</v>
      </c>
      <c r="F107" s="229">
        <v>0</v>
      </c>
      <c r="G107" s="229">
        <v>0</v>
      </c>
      <c r="H107" s="229">
        <v>0</v>
      </c>
      <c r="I107" s="229">
        <v>0</v>
      </c>
      <c r="J107" s="229">
        <v>0</v>
      </c>
      <c r="K107" s="229">
        <v>0</v>
      </c>
      <c r="L107" s="229">
        <v>0</v>
      </c>
      <c r="M107" s="229">
        <v>0</v>
      </c>
      <c r="N107" s="229">
        <v>0</v>
      </c>
      <c r="O107" s="229">
        <v>0</v>
      </c>
      <c r="P107" s="229">
        <v>0</v>
      </c>
      <c r="Q107" s="229">
        <v>0</v>
      </c>
      <c r="R107" s="229">
        <v>0</v>
      </c>
      <c r="S107" s="229">
        <v>0</v>
      </c>
      <c r="T107" s="229">
        <v>0</v>
      </c>
      <c r="U107" s="229">
        <v>0</v>
      </c>
      <c r="V107" s="229">
        <v>0</v>
      </c>
      <c r="W107" s="229">
        <v>0</v>
      </c>
      <c r="X107" s="229">
        <v>0</v>
      </c>
      <c r="Y107" s="229">
        <v>0</v>
      </c>
      <c r="DA107" s="73" t="s">
        <v>740</v>
      </c>
    </row>
    <row r="108" spans="1:105" ht="12" customHeight="1" x14ac:dyDescent="0.25">
      <c r="A108" s="64" t="s">
        <v>33</v>
      </c>
      <c r="B108" s="229">
        <v>0</v>
      </c>
      <c r="C108" s="229">
        <v>0</v>
      </c>
      <c r="D108" s="229">
        <v>0</v>
      </c>
      <c r="E108" s="229">
        <v>0</v>
      </c>
      <c r="F108" s="229">
        <v>0</v>
      </c>
      <c r="G108" s="229">
        <v>0</v>
      </c>
      <c r="H108" s="229">
        <v>0</v>
      </c>
      <c r="I108" s="229">
        <v>0</v>
      </c>
      <c r="J108" s="229">
        <v>0</v>
      </c>
      <c r="K108" s="229">
        <v>0</v>
      </c>
      <c r="L108" s="229">
        <v>0</v>
      </c>
      <c r="M108" s="229">
        <v>0</v>
      </c>
      <c r="N108" s="229">
        <v>0</v>
      </c>
      <c r="O108" s="229">
        <v>0</v>
      </c>
      <c r="P108" s="229">
        <v>0</v>
      </c>
      <c r="Q108" s="229">
        <v>0</v>
      </c>
      <c r="R108" s="229">
        <v>0</v>
      </c>
      <c r="S108" s="229">
        <v>0</v>
      </c>
      <c r="T108" s="229">
        <v>0</v>
      </c>
      <c r="U108" s="229">
        <v>0</v>
      </c>
      <c r="V108" s="229">
        <v>0</v>
      </c>
      <c r="W108" s="229">
        <v>0</v>
      </c>
      <c r="X108" s="229">
        <v>0</v>
      </c>
      <c r="Y108" s="229">
        <v>0</v>
      </c>
      <c r="DA108" s="73" t="s">
        <v>741</v>
      </c>
    </row>
    <row r="109" spans="1:105" ht="12" customHeight="1" x14ac:dyDescent="0.25">
      <c r="A109" s="64" t="s">
        <v>35</v>
      </c>
      <c r="B109" s="229">
        <v>0</v>
      </c>
      <c r="C109" s="229">
        <v>0</v>
      </c>
      <c r="D109" s="229">
        <v>0</v>
      </c>
      <c r="E109" s="229">
        <v>0</v>
      </c>
      <c r="F109" s="229">
        <v>0</v>
      </c>
      <c r="G109" s="229">
        <v>0</v>
      </c>
      <c r="H109" s="229">
        <v>0</v>
      </c>
      <c r="I109" s="229">
        <v>0</v>
      </c>
      <c r="J109" s="229">
        <v>0</v>
      </c>
      <c r="K109" s="229">
        <v>0</v>
      </c>
      <c r="L109" s="229">
        <v>0</v>
      </c>
      <c r="M109" s="229">
        <v>0</v>
      </c>
      <c r="N109" s="229">
        <v>0</v>
      </c>
      <c r="O109" s="229">
        <v>0</v>
      </c>
      <c r="P109" s="229">
        <v>0</v>
      </c>
      <c r="Q109" s="229">
        <v>0</v>
      </c>
      <c r="R109" s="229">
        <v>0</v>
      </c>
      <c r="S109" s="229">
        <v>0</v>
      </c>
      <c r="T109" s="229">
        <v>0</v>
      </c>
      <c r="U109" s="229">
        <v>0</v>
      </c>
      <c r="V109" s="229">
        <v>0</v>
      </c>
      <c r="W109" s="229">
        <v>0</v>
      </c>
      <c r="X109" s="229">
        <v>0</v>
      </c>
      <c r="Y109" s="229">
        <v>0</v>
      </c>
      <c r="DA109" s="73" t="s">
        <v>742</v>
      </c>
    </row>
    <row r="110" spans="1:105" ht="12" customHeight="1" x14ac:dyDescent="0.25">
      <c r="A110" s="64" t="s">
        <v>36</v>
      </c>
      <c r="B110" s="229">
        <v>0</v>
      </c>
      <c r="C110" s="229">
        <v>0</v>
      </c>
      <c r="D110" s="229">
        <v>0</v>
      </c>
      <c r="E110" s="229">
        <v>0</v>
      </c>
      <c r="F110" s="229">
        <v>0</v>
      </c>
      <c r="G110" s="229">
        <v>0</v>
      </c>
      <c r="H110" s="229">
        <v>0</v>
      </c>
      <c r="I110" s="229">
        <v>0</v>
      </c>
      <c r="J110" s="229">
        <v>0</v>
      </c>
      <c r="K110" s="229">
        <v>0</v>
      </c>
      <c r="L110" s="229">
        <v>0</v>
      </c>
      <c r="M110" s="229">
        <v>0</v>
      </c>
      <c r="N110" s="229">
        <v>0</v>
      </c>
      <c r="O110" s="229">
        <v>0</v>
      </c>
      <c r="P110" s="229">
        <v>0</v>
      </c>
      <c r="Q110" s="229">
        <v>0</v>
      </c>
      <c r="R110" s="229">
        <v>0</v>
      </c>
      <c r="S110" s="229">
        <v>0</v>
      </c>
      <c r="T110" s="229">
        <v>0</v>
      </c>
      <c r="U110" s="229">
        <v>0</v>
      </c>
      <c r="V110" s="229">
        <v>0</v>
      </c>
      <c r="W110" s="229">
        <v>0</v>
      </c>
      <c r="X110" s="229">
        <v>0</v>
      </c>
      <c r="Y110" s="229">
        <v>0</v>
      </c>
      <c r="DA110" s="73" t="s">
        <v>743</v>
      </c>
    </row>
    <row r="111" spans="1:105" ht="12" customHeight="1" x14ac:dyDescent="0.25">
      <c r="A111" s="64" t="s">
        <v>38</v>
      </c>
      <c r="B111" s="229">
        <v>0</v>
      </c>
      <c r="C111" s="229">
        <v>0</v>
      </c>
      <c r="D111" s="229">
        <v>0</v>
      </c>
      <c r="E111" s="229">
        <v>0</v>
      </c>
      <c r="F111" s="229">
        <v>0</v>
      </c>
      <c r="G111" s="229">
        <v>0</v>
      </c>
      <c r="H111" s="229">
        <v>0</v>
      </c>
      <c r="I111" s="229">
        <v>0</v>
      </c>
      <c r="J111" s="229">
        <v>0</v>
      </c>
      <c r="K111" s="229">
        <v>0</v>
      </c>
      <c r="L111" s="229">
        <v>0</v>
      </c>
      <c r="M111" s="229">
        <v>0</v>
      </c>
      <c r="N111" s="229">
        <v>0</v>
      </c>
      <c r="O111" s="229">
        <v>0</v>
      </c>
      <c r="P111" s="229">
        <v>0</v>
      </c>
      <c r="Q111" s="229">
        <v>0</v>
      </c>
      <c r="R111" s="229">
        <v>0</v>
      </c>
      <c r="S111" s="229">
        <v>0</v>
      </c>
      <c r="T111" s="229">
        <v>0</v>
      </c>
      <c r="U111" s="229">
        <v>0</v>
      </c>
      <c r="V111" s="229">
        <v>0</v>
      </c>
      <c r="W111" s="229">
        <v>0</v>
      </c>
      <c r="X111" s="229">
        <v>0</v>
      </c>
      <c r="Y111" s="229">
        <v>0</v>
      </c>
      <c r="DA111" s="73" t="s">
        <v>744</v>
      </c>
    </row>
    <row r="112" spans="1:105" ht="12" customHeight="1" x14ac:dyDescent="0.25">
      <c r="A112" s="64" t="s">
        <v>39</v>
      </c>
      <c r="B112" s="229">
        <v>0</v>
      </c>
      <c r="C112" s="229">
        <v>0</v>
      </c>
      <c r="D112" s="229">
        <v>0</v>
      </c>
      <c r="E112" s="229">
        <v>0</v>
      </c>
      <c r="F112" s="229">
        <v>0</v>
      </c>
      <c r="G112" s="229">
        <v>0</v>
      </c>
      <c r="H112" s="229">
        <v>0</v>
      </c>
      <c r="I112" s="229">
        <v>0</v>
      </c>
      <c r="J112" s="229">
        <v>0</v>
      </c>
      <c r="K112" s="229">
        <v>0</v>
      </c>
      <c r="L112" s="229">
        <v>0</v>
      </c>
      <c r="M112" s="229">
        <v>0</v>
      </c>
      <c r="N112" s="229">
        <v>0</v>
      </c>
      <c r="O112" s="229">
        <v>0</v>
      </c>
      <c r="P112" s="229">
        <v>0</v>
      </c>
      <c r="Q112" s="229">
        <v>0</v>
      </c>
      <c r="R112" s="229">
        <v>0</v>
      </c>
      <c r="S112" s="229">
        <v>0</v>
      </c>
      <c r="T112" s="229">
        <v>0</v>
      </c>
      <c r="U112" s="229">
        <v>0</v>
      </c>
      <c r="V112" s="229">
        <v>0</v>
      </c>
      <c r="W112" s="229">
        <v>0</v>
      </c>
      <c r="X112" s="229">
        <v>0</v>
      </c>
      <c r="Y112" s="229">
        <v>0</v>
      </c>
      <c r="DA112" s="73" t="s">
        <v>745</v>
      </c>
    </row>
    <row r="113" spans="1:105" ht="12" customHeight="1" x14ac:dyDescent="0.25">
      <c r="A113" s="61" t="s">
        <v>545</v>
      </c>
      <c r="B113" s="263">
        <v>0</v>
      </c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0</v>
      </c>
      <c r="K113" s="263">
        <v>0</v>
      </c>
      <c r="L113" s="263">
        <v>0</v>
      </c>
      <c r="M113" s="263">
        <v>0</v>
      </c>
      <c r="N113" s="263">
        <v>0</v>
      </c>
      <c r="O113" s="263">
        <v>0</v>
      </c>
      <c r="P113" s="263">
        <v>0</v>
      </c>
      <c r="Q113" s="263">
        <v>0</v>
      </c>
      <c r="R113" s="263">
        <v>0</v>
      </c>
      <c r="S113" s="263">
        <v>0</v>
      </c>
      <c r="T113" s="263">
        <v>0</v>
      </c>
      <c r="U113" s="263">
        <v>0</v>
      </c>
      <c r="V113" s="263">
        <v>0</v>
      </c>
      <c r="W113" s="263">
        <v>0</v>
      </c>
      <c r="X113" s="263">
        <v>0</v>
      </c>
      <c r="Y113" s="263">
        <v>0</v>
      </c>
      <c r="DA113" s="74" t="s">
        <v>746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v>2.0250870940992458</v>
      </c>
      <c r="C115" s="223">
        <v>2.1183419412829712</v>
      </c>
      <c r="D115" s="223">
        <v>1.1674239104766371</v>
      </c>
      <c r="E115" s="223">
        <v>1.4997683504309809</v>
      </c>
      <c r="F115" s="223">
        <v>3.0692901125193521</v>
      </c>
      <c r="G115" s="223">
        <v>2.0446187206296349</v>
      </c>
      <c r="H115" s="223">
        <v>2.893143261149143</v>
      </c>
      <c r="I115" s="223">
        <v>2.7424627336004872</v>
      </c>
      <c r="J115" s="223">
        <v>2.6886803008082518</v>
      </c>
      <c r="K115" s="223">
        <v>2.7703201885416959</v>
      </c>
      <c r="L115" s="223">
        <v>2.501024900014539</v>
      </c>
      <c r="M115" s="223">
        <v>2.1391113226571048</v>
      </c>
      <c r="N115" s="223">
        <v>1.953354727602707</v>
      </c>
      <c r="O115" s="223">
        <v>2.301454216564105</v>
      </c>
      <c r="P115" s="223">
        <v>1.9363252255842971</v>
      </c>
      <c r="Q115" s="223">
        <v>1.94323761214371</v>
      </c>
      <c r="R115" s="223">
        <v>2.0922783837727001</v>
      </c>
      <c r="S115" s="223">
        <v>2.1939555158199071</v>
      </c>
      <c r="T115" s="223">
        <v>2.0657972714865598</v>
      </c>
      <c r="U115" s="223">
        <v>2.2072399840513248</v>
      </c>
      <c r="V115" s="223">
        <v>1.76522226016846</v>
      </c>
      <c r="W115" s="223">
        <v>1.916875356359192</v>
      </c>
      <c r="X115" s="223">
        <v>2.12817417132722</v>
      </c>
      <c r="Y115" s="223">
        <v>2.2891082925654551</v>
      </c>
      <c r="DA115" s="89" t="s">
        <v>747</v>
      </c>
    </row>
    <row r="116" spans="1:105" ht="12" customHeight="1" x14ac:dyDescent="0.25">
      <c r="A116" s="55" t="s">
        <v>91</v>
      </c>
      <c r="B116" s="259">
        <v>3.7526807554665608E-3</v>
      </c>
      <c r="C116" s="259">
        <v>3.9418884725506264E-3</v>
      </c>
      <c r="D116" s="259">
        <v>2.159511654949054E-3</v>
      </c>
      <c r="E116" s="259">
        <v>2.771490493117779E-3</v>
      </c>
      <c r="F116" s="259">
        <v>5.5925497992404946E-3</v>
      </c>
      <c r="G116" s="259">
        <v>3.6591829102066752E-3</v>
      </c>
      <c r="H116" s="259">
        <v>5.3510421881748172E-3</v>
      </c>
      <c r="I116" s="259">
        <v>4.7800175026408744E-3</v>
      </c>
      <c r="J116" s="259">
        <v>4.6405635607533399E-3</v>
      </c>
      <c r="K116" s="259">
        <v>4.7135308677193561E-3</v>
      </c>
      <c r="L116" s="259">
        <v>4.3135241100300684E-3</v>
      </c>
      <c r="M116" s="259">
        <v>3.601301715177915E-3</v>
      </c>
      <c r="N116" s="259">
        <v>3.243159703174508E-3</v>
      </c>
      <c r="O116" s="259">
        <v>3.7879215916324861E-3</v>
      </c>
      <c r="P116" s="259">
        <v>3.1467699836587848E-3</v>
      </c>
      <c r="Q116" s="259">
        <v>3.139711278055042E-3</v>
      </c>
      <c r="R116" s="259">
        <v>3.375175589458634E-3</v>
      </c>
      <c r="S116" s="259">
        <v>3.5352843236023798E-3</v>
      </c>
      <c r="T116" s="259">
        <v>3.2948978484033339E-3</v>
      </c>
      <c r="U116" s="259">
        <v>3.5356442191967459E-3</v>
      </c>
      <c r="V116" s="259">
        <v>2.8178686969142401E-3</v>
      </c>
      <c r="W116" s="259">
        <v>3.0697227548942461E-3</v>
      </c>
      <c r="X116" s="259">
        <v>3.3945901165055681E-3</v>
      </c>
      <c r="Y116" s="259">
        <v>3.638586358061126E-3</v>
      </c>
      <c r="DA116" s="67" t="s">
        <v>748</v>
      </c>
    </row>
    <row r="117" spans="1:105" ht="12" customHeight="1" x14ac:dyDescent="0.25">
      <c r="A117" s="173" t="s">
        <v>92</v>
      </c>
      <c r="B117" s="224">
        <v>5.0902375854939468E-4</v>
      </c>
      <c r="C117" s="224">
        <v>5.3468840459112998E-4</v>
      </c>
      <c r="D117" s="224">
        <v>2.9292199653064421E-4</v>
      </c>
      <c r="E117" s="224">
        <v>3.759324598916837E-4</v>
      </c>
      <c r="F117" s="224">
        <v>7.6873153130685109E-4</v>
      </c>
      <c r="G117" s="224">
        <v>5.0895080916829084E-4</v>
      </c>
      <c r="H117" s="224">
        <v>7.520660575883524E-4</v>
      </c>
      <c r="I117" s="224">
        <v>6.7181098410300883E-4</v>
      </c>
      <c r="J117" s="224">
        <v>6.557129995374795E-4</v>
      </c>
      <c r="K117" s="224">
        <v>6.6602330152827724E-4</v>
      </c>
      <c r="L117" s="224">
        <v>6.0950222871333521E-4</v>
      </c>
      <c r="M117" s="224">
        <v>5.0886499430156116E-4</v>
      </c>
      <c r="N117" s="224">
        <v>4.5825942239705318E-4</v>
      </c>
      <c r="O117" s="224">
        <v>5.3996137443287657E-4</v>
      </c>
      <c r="P117" s="224">
        <v>4.4943697911435058E-4</v>
      </c>
      <c r="Q117" s="224">
        <v>4.4842882048201399E-4</v>
      </c>
      <c r="R117" s="224">
        <v>4.8205897754974661E-4</v>
      </c>
      <c r="S117" s="224">
        <v>5.0492648492304383E-4</v>
      </c>
      <c r="T117" s="224">
        <v>4.7059332050541832E-4</v>
      </c>
      <c r="U117" s="224">
        <v>5.0497788696055154E-4</v>
      </c>
      <c r="V117" s="224">
        <v>4.0246169922134148E-4</v>
      </c>
      <c r="W117" s="224">
        <v>4.3843271953233838E-4</v>
      </c>
      <c r="X117" s="224">
        <v>4.8483185463711538E-4</v>
      </c>
      <c r="Y117" s="224">
        <v>5.1968058342550996E-4</v>
      </c>
      <c r="DA117" s="177" t="s">
        <v>749</v>
      </c>
    </row>
    <row r="118" spans="1:105" ht="12" customHeight="1" x14ac:dyDescent="0.25">
      <c r="A118" s="173" t="s">
        <v>93</v>
      </c>
      <c r="B118" s="224">
        <v>6.6329636814580303E-2</v>
      </c>
      <c r="C118" s="224">
        <v>6.9673933858345624E-2</v>
      </c>
      <c r="D118" s="224">
        <v>3.8169946527150132E-2</v>
      </c>
      <c r="E118" s="224">
        <v>4.8986836297165652E-2</v>
      </c>
      <c r="F118" s="224">
        <v>9.8849814632035363E-2</v>
      </c>
      <c r="G118" s="224">
        <v>6.4677037373500723E-2</v>
      </c>
      <c r="H118" s="224">
        <v>9.458110296328813E-2</v>
      </c>
      <c r="I118" s="224">
        <v>8.4488088803090139E-2</v>
      </c>
      <c r="J118" s="224">
        <v>8.2023203053273208E-2</v>
      </c>
      <c r="K118" s="224">
        <v>8.331291973469987E-2</v>
      </c>
      <c r="L118" s="224">
        <v>7.6242693224688726E-2</v>
      </c>
      <c r="M118" s="224">
        <v>6.3653971758590958E-2</v>
      </c>
      <c r="N118" s="224">
        <v>5.7323715834309542E-2</v>
      </c>
      <c r="O118" s="224">
        <v>6.6952528026555339E-2</v>
      </c>
      <c r="P118" s="224">
        <v>5.5620001741704193E-2</v>
      </c>
      <c r="Q118" s="224">
        <v>5.5495237230788842E-2</v>
      </c>
      <c r="R118" s="224">
        <v>5.9657131960428232E-2</v>
      </c>
      <c r="S118" s="224">
        <v>6.2487096691940927E-2</v>
      </c>
      <c r="T118" s="224">
        <v>5.8238201399725367E-2</v>
      </c>
      <c r="U118" s="224">
        <v>6.2493457942902862E-2</v>
      </c>
      <c r="V118" s="224">
        <v>4.9806583463095119E-2</v>
      </c>
      <c r="W118" s="224">
        <v>5.4258171350436001E-2</v>
      </c>
      <c r="X118" s="224">
        <v>6.0000288922574301E-2</v>
      </c>
      <c r="Y118" s="224">
        <v>6.4312987801349752E-2</v>
      </c>
      <c r="DA118" s="177" t="s">
        <v>750</v>
      </c>
    </row>
    <row r="119" spans="1:105" ht="12" customHeight="1" x14ac:dyDescent="0.25">
      <c r="A119" s="173" t="s">
        <v>94</v>
      </c>
      <c r="B119" s="224">
        <v>1.2978766951846871E-3</v>
      </c>
      <c r="C119" s="224">
        <v>1.36331479198916E-3</v>
      </c>
      <c r="D119" s="224">
        <v>7.4687404353681285E-4</v>
      </c>
      <c r="E119" s="224">
        <v>9.5852889076791933E-4</v>
      </c>
      <c r="F119" s="224">
        <v>1.9638402731378532E-3</v>
      </c>
      <c r="G119" s="224">
        <v>1.302386203125017E-3</v>
      </c>
      <c r="H119" s="224">
        <v>1.917570630033037E-3</v>
      </c>
      <c r="I119" s="224">
        <v>1.712941302231526E-3</v>
      </c>
      <c r="J119" s="224">
        <v>1.671895675861187E-3</v>
      </c>
      <c r="K119" s="224">
        <v>1.698184234006895E-3</v>
      </c>
      <c r="L119" s="224">
        <v>1.554070365132873E-3</v>
      </c>
      <c r="M119" s="224">
        <v>1.297471888112658E-3</v>
      </c>
      <c r="N119" s="224">
        <v>1.1684409905990979E-3</v>
      </c>
      <c r="O119" s="224">
        <v>1.3793177459061399E-3</v>
      </c>
      <c r="P119" s="224">
        <v>1.145946080805812E-3</v>
      </c>
      <c r="Q119" s="224">
        <v>1.1433755414705009E-3</v>
      </c>
      <c r="R119" s="224">
        <v>1.2291235962135589E-3</v>
      </c>
      <c r="S119" s="224">
        <v>1.2874297251481801E-3</v>
      </c>
      <c r="T119" s="224">
        <v>1.1998891865757429E-3</v>
      </c>
      <c r="U119" s="224">
        <v>1.2875607868234871E-3</v>
      </c>
      <c r="V119" s="224">
        <v>1.026171473041608E-3</v>
      </c>
      <c r="W119" s="224">
        <v>1.117888113334986E-3</v>
      </c>
      <c r="X119" s="224">
        <v>1.236193703433237E-3</v>
      </c>
      <c r="Y119" s="224">
        <v>1.325048795541634E-3</v>
      </c>
      <c r="DA119" s="177" t="s">
        <v>751</v>
      </c>
    </row>
    <row r="120" spans="1:105" ht="12" customHeight="1" x14ac:dyDescent="0.25">
      <c r="A120" s="56" t="s">
        <v>95</v>
      </c>
      <c r="B120" s="260">
        <v>1.3928967011519451E-2</v>
      </c>
      <c r="C120" s="260">
        <v>1.4670992622829299E-2</v>
      </c>
      <c r="D120" s="260">
        <v>7.7550974637065739E-3</v>
      </c>
      <c r="E120" s="260">
        <v>9.7918727563087258E-3</v>
      </c>
      <c r="F120" s="260">
        <v>1.97252261004097E-2</v>
      </c>
      <c r="G120" s="260">
        <v>1.404472104613975E-2</v>
      </c>
      <c r="H120" s="260">
        <v>1.370586537218569E-2</v>
      </c>
      <c r="I120" s="260">
        <v>1.358920763114E-2</v>
      </c>
      <c r="J120" s="260">
        <v>1.3207576925373001E-2</v>
      </c>
      <c r="K120" s="260">
        <v>1.329578880823799E-2</v>
      </c>
      <c r="L120" s="260">
        <v>1.2323413183041381E-2</v>
      </c>
      <c r="M120" s="260">
        <v>1.036871921205742E-2</v>
      </c>
      <c r="N120" s="260">
        <v>9.1654668470936354E-3</v>
      </c>
      <c r="O120" s="260">
        <v>1.066822582264796E-2</v>
      </c>
      <c r="P120" s="260">
        <v>8.7493412431541781E-3</v>
      </c>
      <c r="Q120" s="260">
        <v>8.6170045265377502E-3</v>
      </c>
      <c r="R120" s="260">
        <v>9.2633693445959963E-3</v>
      </c>
      <c r="S120" s="260">
        <v>9.7178686119402981E-3</v>
      </c>
      <c r="T120" s="260">
        <v>9.1979324139605124E-3</v>
      </c>
      <c r="U120" s="260">
        <v>9.8165998242049444E-3</v>
      </c>
      <c r="V120" s="260">
        <v>7.8614851309821744E-3</v>
      </c>
      <c r="W120" s="260">
        <v>8.5150972878754051E-3</v>
      </c>
      <c r="X120" s="260">
        <v>9.4799618629370398E-3</v>
      </c>
      <c r="Y120" s="260">
        <v>1.021017821898469E-2</v>
      </c>
      <c r="DA120" s="68" t="s">
        <v>752</v>
      </c>
    </row>
    <row r="121" spans="1:105" ht="12" customHeight="1" x14ac:dyDescent="0.25">
      <c r="A121" s="37" t="s">
        <v>159</v>
      </c>
      <c r="B121" s="226">
        <v>6.5981742139399602E-4</v>
      </c>
      <c r="C121" s="226">
        <v>3.8412056618404063E-4</v>
      </c>
      <c r="D121" s="226">
        <v>2.8454738385394598E-4</v>
      </c>
      <c r="E121" s="226">
        <v>3.8863429822662179E-4</v>
      </c>
      <c r="F121" s="226">
        <v>5.9707541859194547E-4</v>
      </c>
      <c r="G121" s="226">
        <v>3.2372127533591592E-4</v>
      </c>
      <c r="H121" s="226">
        <v>1.159924092281989E-4</v>
      </c>
      <c r="I121" s="226">
        <v>5.6413692604267487E-5</v>
      </c>
      <c r="J121" s="226">
        <v>1.0517157547780101E-4</v>
      </c>
      <c r="K121" s="226">
        <v>1.6457453899800561E-4</v>
      </c>
      <c r="L121" s="226">
        <v>1.2679403909625331E-4</v>
      </c>
      <c r="M121" s="226">
        <v>6.8511757807024687E-5</v>
      </c>
      <c r="N121" s="226">
        <v>7.0949210369849282E-5</v>
      </c>
      <c r="O121" s="226">
        <v>7.7038290299624024E-5</v>
      </c>
      <c r="P121" s="226">
        <v>6.6272005223038343E-5</v>
      </c>
      <c r="Q121" s="226">
        <v>3.8687379430482792E-5</v>
      </c>
      <c r="R121" s="226">
        <v>3.6960905778027383E-5</v>
      </c>
      <c r="S121" s="226">
        <v>4.3455225058057453E-5</v>
      </c>
      <c r="T121" s="226">
        <v>3.8600284066910717E-5</v>
      </c>
      <c r="U121" s="226">
        <v>2.3409070226590411E-5</v>
      </c>
      <c r="V121" s="226">
        <v>5.5561456143727193E-5</v>
      </c>
      <c r="W121" s="226">
        <v>2.2286710343093919E-5</v>
      </c>
      <c r="X121" s="226">
        <v>2.9334142704485158E-5</v>
      </c>
      <c r="Y121" s="226">
        <v>3.4831408541615833E-5</v>
      </c>
      <c r="DA121" s="69" t="s">
        <v>753</v>
      </c>
    </row>
    <row r="122" spans="1:105" ht="12" customHeight="1" x14ac:dyDescent="0.25">
      <c r="A122" s="37" t="s">
        <v>35</v>
      </c>
      <c r="B122" s="226">
        <v>1.1798374891838291E-6</v>
      </c>
      <c r="C122" s="226">
        <v>5.1086691915874942E-5</v>
      </c>
      <c r="D122" s="226">
        <v>5.5701138917448837E-4</v>
      </c>
      <c r="E122" s="226">
        <v>9.1458443344704624E-4</v>
      </c>
      <c r="F122" s="226">
        <v>2.5308214529960651E-3</v>
      </c>
      <c r="G122" s="226">
        <v>9.1684311764027597E-4</v>
      </c>
      <c r="H122" s="226">
        <v>1.258819886982695E-2</v>
      </c>
      <c r="I122" s="226">
        <v>8.9815444828962865E-3</v>
      </c>
      <c r="J122" s="226">
        <v>8.7801604694472332E-3</v>
      </c>
      <c r="K122" s="226">
        <v>8.9459533274193048E-3</v>
      </c>
      <c r="L122" s="226">
        <v>8.0158996298687231E-3</v>
      </c>
      <c r="M122" s="226">
        <v>6.4413571953557238E-3</v>
      </c>
      <c r="N122" s="226">
        <v>6.014581003720776E-3</v>
      </c>
      <c r="O122" s="226">
        <v>7.4543582222073908E-3</v>
      </c>
      <c r="P122" s="226">
        <v>6.3600509632784109E-3</v>
      </c>
      <c r="Q122" s="226">
        <v>6.6323708532780102E-3</v>
      </c>
      <c r="R122" s="226">
        <v>7.1189379208636471E-3</v>
      </c>
      <c r="S122" s="226">
        <v>7.3979958026886301E-3</v>
      </c>
      <c r="T122" s="226">
        <v>6.4215391567087254E-3</v>
      </c>
      <c r="U122" s="226">
        <v>7.1040014205556289E-3</v>
      </c>
      <c r="V122" s="226">
        <v>5.4794847000012824E-3</v>
      </c>
      <c r="W122" s="226">
        <v>6.183706257207388E-3</v>
      </c>
      <c r="X122" s="226">
        <v>6.6222295687449516E-3</v>
      </c>
      <c r="Y122" s="226">
        <v>6.9268756790492872E-3</v>
      </c>
      <c r="DA122" s="69" t="s">
        <v>754</v>
      </c>
    </row>
    <row r="123" spans="1:105" ht="12" customHeight="1" x14ac:dyDescent="0.25">
      <c r="A123" s="37" t="s">
        <v>96</v>
      </c>
      <c r="B123" s="226">
        <v>0</v>
      </c>
      <c r="C123" s="226">
        <v>0</v>
      </c>
      <c r="D123" s="226">
        <v>0</v>
      </c>
      <c r="E123" s="226">
        <v>0</v>
      </c>
      <c r="F123" s="226">
        <v>0</v>
      </c>
      <c r="G123" s="226">
        <v>0</v>
      </c>
      <c r="H123" s="226">
        <v>0</v>
      </c>
      <c r="I123" s="226">
        <v>0</v>
      </c>
      <c r="J123" s="226">
        <v>0</v>
      </c>
      <c r="K123" s="226">
        <v>0</v>
      </c>
      <c r="L123" s="226">
        <v>0</v>
      </c>
      <c r="M123" s="226">
        <v>0</v>
      </c>
      <c r="N123" s="226">
        <v>0</v>
      </c>
      <c r="O123" s="226">
        <v>0</v>
      </c>
      <c r="P123" s="226">
        <v>0</v>
      </c>
      <c r="Q123" s="226">
        <v>0</v>
      </c>
      <c r="R123" s="226">
        <v>0</v>
      </c>
      <c r="S123" s="226">
        <v>0</v>
      </c>
      <c r="T123" s="226">
        <v>0</v>
      </c>
      <c r="U123" s="226">
        <v>0</v>
      </c>
      <c r="V123" s="226">
        <v>0</v>
      </c>
      <c r="W123" s="226">
        <v>0</v>
      </c>
      <c r="X123" s="226">
        <v>0</v>
      </c>
      <c r="Y123" s="226">
        <v>0</v>
      </c>
      <c r="DA123" s="69" t="s">
        <v>755</v>
      </c>
    </row>
    <row r="124" spans="1:105" ht="12" customHeight="1" x14ac:dyDescent="0.25">
      <c r="A124" s="37" t="s">
        <v>78</v>
      </c>
      <c r="B124" s="226">
        <v>0</v>
      </c>
      <c r="C124" s="226">
        <v>0</v>
      </c>
      <c r="D124" s="226">
        <v>0</v>
      </c>
      <c r="E124" s="226">
        <v>0</v>
      </c>
      <c r="F124" s="226">
        <v>0</v>
      </c>
      <c r="G124" s="226">
        <v>0</v>
      </c>
      <c r="H124" s="226">
        <v>0</v>
      </c>
      <c r="I124" s="226">
        <v>0</v>
      </c>
      <c r="J124" s="226">
        <v>0</v>
      </c>
      <c r="K124" s="226">
        <v>0</v>
      </c>
      <c r="L124" s="226">
        <v>0</v>
      </c>
      <c r="M124" s="226">
        <v>0</v>
      </c>
      <c r="N124" s="226">
        <v>0</v>
      </c>
      <c r="O124" s="226">
        <v>0</v>
      </c>
      <c r="P124" s="226">
        <v>0</v>
      </c>
      <c r="Q124" s="226">
        <v>0</v>
      </c>
      <c r="R124" s="226">
        <v>0</v>
      </c>
      <c r="S124" s="226">
        <v>0</v>
      </c>
      <c r="T124" s="226">
        <v>0</v>
      </c>
      <c r="U124" s="226">
        <v>0</v>
      </c>
      <c r="V124" s="226">
        <v>0</v>
      </c>
      <c r="W124" s="226">
        <v>0</v>
      </c>
      <c r="X124" s="226">
        <v>0</v>
      </c>
      <c r="Y124" s="226">
        <v>0</v>
      </c>
      <c r="DA124" s="69" t="s">
        <v>756</v>
      </c>
    </row>
    <row r="125" spans="1:105" ht="12" customHeight="1" x14ac:dyDescent="0.25">
      <c r="A125" s="37" t="s">
        <v>40</v>
      </c>
      <c r="B125" s="226">
        <v>1.326796975263627E-2</v>
      </c>
      <c r="C125" s="226">
        <v>1.4235785364729379E-2</v>
      </c>
      <c r="D125" s="226">
        <v>6.9135386906781391E-3</v>
      </c>
      <c r="E125" s="226">
        <v>8.4886540246350579E-3</v>
      </c>
      <c r="F125" s="226">
        <v>1.6597329228821692E-2</v>
      </c>
      <c r="G125" s="226">
        <v>1.280415665316356E-2</v>
      </c>
      <c r="H125" s="226">
        <v>1.001674093130544E-3</v>
      </c>
      <c r="I125" s="226">
        <v>4.5512494556394422E-3</v>
      </c>
      <c r="J125" s="226">
        <v>4.3222448804479613E-3</v>
      </c>
      <c r="K125" s="226">
        <v>4.1852609418206836E-3</v>
      </c>
      <c r="L125" s="226">
        <v>4.1807195140763989E-3</v>
      </c>
      <c r="M125" s="226">
        <v>3.8588502588946701E-3</v>
      </c>
      <c r="N125" s="226">
        <v>3.0799366330030099E-3</v>
      </c>
      <c r="O125" s="226">
        <v>3.1368293101409479E-3</v>
      </c>
      <c r="P125" s="226">
        <v>2.3230182746527281E-3</v>
      </c>
      <c r="Q125" s="226">
        <v>1.945946293829257E-3</v>
      </c>
      <c r="R125" s="226">
        <v>2.107470517954322E-3</v>
      </c>
      <c r="S125" s="226">
        <v>2.2764175841936099E-3</v>
      </c>
      <c r="T125" s="226">
        <v>2.737792973184877E-3</v>
      </c>
      <c r="U125" s="226">
        <v>2.689189333422725E-3</v>
      </c>
      <c r="V125" s="226">
        <v>2.326438974837166E-3</v>
      </c>
      <c r="W125" s="226">
        <v>2.309104320324923E-3</v>
      </c>
      <c r="X125" s="226">
        <v>2.8283981514876039E-3</v>
      </c>
      <c r="Y125" s="226">
        <v>3.248471131393791E-3</v>
      </c>
      <c r="DA125" s="69" t="s">
        <v>757</v>
      </c>
    </row>
    <row r="126" spans="1:105" ht="12" customHeight="1" x14ac:dyDescent="0.25">
      <c r="A126" s="57" t="s">
        <v>602</v>
      </c>
      <c r="B126" s="294">
        <v>0.87213284874848329</v>
      </c>
      <c r="C126" s="294">
        <v>0.91289823521433799</v>
      </c>
      <c r="D126" s="294">
        <v>0.50620540941597003</v>
      </c>
      <c r="E126" s="294">
        <v>0.65011379075985032</v>
      </c>
      <c r="F126" s="294">
        <v>1.328553956183504</v>
      </c>
      <c r="G126" s="294">
        <v>0.88298817631429305</v>
      </c>
      <c r="H126" s="294">
        <v>1.279631846879608</v>
      </c>
      <c r="I126" s="294">
        <v>1.225713490637802</v>
      </c>
      <c r="J126" s="294">
        <v>1.203483884402242</v>
      </c>
      <c r="K126" s="294">
        <v>1.2448050298422131</v>
      </c>
      <c r="L126" s="294">
        <v>1.119722401905465</v>
      </c>
      <c r="M126" s="294">
        <v>0.96432642431696158</v>
      </c>
      <c r="N126" s="294">
        <v>0.88363837296261216</v>
      </c>
      <c r="O126" s="294">
        <v>1.0406134941958789</v>
      </c>
      <c r="P126" s="294">
        <v>0.87707876919726513</v>
      </c>
      <c r="Q126" s="294">
        <v>0.88008057675216889</v>
      </c>
      <c r="R126" s="294">
        <v>0.94795751975234754</v>
      </c>
      <c r="S126" s="294">
        <v>0.9945160253888945</v>
      </c>
      <c r="T126" s="294">
        <v>0.94085702125473891</v>
      </c>
      <c r="U126" s="294">
        <v>1.0033507319630011</v>
      </c>
      <c r="V126" s="294">
        <v>0.80379346122319184</v>
      </c>
      <c r="W126" s="294">
        <v>0.87133382897876799</v>
      </c>
      <c r="X126" s="294">
        <v>0.96925629464369822</v>
      </c>
      <c r="Y126" s="294">
        <v>1.04418526207458</v>
      </c>
      <c r="DA126" s="70" t="s">
        <v>758</v>
      </c>
    </row>
    <row r="127" spans="1:105" ht="12" customHeight="1" x14ac:dyDescent="0.25">
      <c r="A127" s="60" t="s">
        <v>604</v>
      </c>
      <c r="B127" s="262">
        <v>0.67950841595307876</v>
      </c>
      <c r="C127" s="262">
        <v>0.7252968717339956</v>
      </c>
      <c r="D127" s="262">
        <v>0.39066035125276088</v>
      </c>
      <c r="E127" s="262">
        <v>0.49974269578025271</v>
      </c>
      <c r="F127" s="262">
        <v>1.061803482206839</v>
      </c>
      <c r="G127" s="262">
        <v>0.67789309001398557</v>
      </c>
      <c r="H127" s="262">
        <v>1.2476674658895659</v>
      </c>
      <c r="I127" s="262">
        <v>0.98489246992421242</v>
      </c>
      <c r="J127" s="262">
        <v>0.96026724346647174</v>
      </c>
      <c r="K127" s="262">
        <v>0.96901991776166285</v>
      </c>
      <c r="L127" s="262">
        <v>0.88570410339678696</v>
      </c>
      <c r="M127" s="262">
        <v>0.70434003905536802</v>
      </c>
      <c r="N127" s="262">
        <v>0.64109136159769231</v>
      </c>
      <c r="O127" s="262">
        <v>0.7840592209103221</v>
      </c>
      <c r="P127" s="262">
        <v>0.66269533632963129</v>
      </c>
      <c r="Q127" s="262">
        <v>0.68472553229857247</v>
      </c>
      <c r="R127" s="262">
        <v>0.73389606785857076</v>
      </c>
      <c r="S127" s="262">
        <v>0.76335337544453286</v>
      </c>
      <c r="T127" s="262">
        <v>0.66274532574705869</v>
      </c>
      <c r="U127" s="262">
        <v>0.7311097403328819</v>
      </c>
      <c r="V127" s="262">
        <v>0.56805555128758178</v>
      </c>
      <c r="W127" s="262">
        <v>0.63644340227305962</v>
      </c>
      <c r="X127" s="262">
        <v>0.68239859274614811</v>
      </c>
      <c r="Y127" s="262">
        <v>0.71437460487095616</v>
      </c>
      <c r="DA127" s="72" t="s">
        <v>759</v>
      </c>
    </row>
    <row r="128" spans="1:105" ht="12" customHeight="1" x14ac:dyDescent="0.25">
      <c r="A128" s="59" t="s">
        <v>28</v>
      </c>
      <c r="B128" s="230">
        <v>0</v>
      </c>
      <c r="C128" s="230">
        <v>0</v>
      </c>
      <c r="D128" s="230">
        <v>0</v>
      </c>
      <c r="E128" s="230">
        <v>0</v>
      </c>
      <c r="F128" s="230">
        <v>0</v>
      </c>
      <c r="G128" s="230">
        <v>0</v>
      </c>
      <c r="H128" s="230">
        <v>0</v>
      </c>
      <c r="I128" s="230">
        <v>0</v>
      </c>
      <c r="J128" s="230">
        <v>0</v>
      </c>
      <c r="K128" s="230">
        <v>2.642302146494109E-3</v>
      </c>
      <c r="L128" s="230">
        <v>2.4260892645365829E-3</v>
      </c>
      <c r="M128" s="230">
        <v>1.3273194582078211E-3</v>
      </c>
      <c r="N128" s="230">
        <v>9.9361639391948244E-4</v>
      </c>
      <c r="O128" s="230">
        <v>1.538714047528757E-4</v>
      </c>
      <c r="P128" s="230">
        <v>0</v>
      </c>
      <c r="Q128" s="230">
        <v>4.9349961866192968E-5</v>
      </c>
      <c r="R128" s="230">
        <v>0</v>
      </c>
      <c r="S128" s="230">
        <v>6.7702297206306451E-5</v>
      </c>
      <c r="T128" s="230">
        <v>0</v>
      </c>
      <c r="U128" s="230">
        <v>0</v>
      </c>
      <c r="V128" s="230">
        <v>0</v>
      </c>
      <c r="W128" s="230">
        <v>0</v>
      </c>
      <c r="X128" s="230">
        <v>0</v>
      </c>
      <c r="Y128" s="230">
        <v>0</v>
      </c>
      <c r="DA128" s="71" t="s">
        <v>760</v>
      </c>
    </row>
    <row r="129" spans="1:105" ht="12" customHeight="1" x14ac:dyDescent="0.25">
      <c r="A129" s="59" t="s">
        <v>31</v>
      </c>
      <c r="B129" s="230">
        <v>1.49074718128883E-2</v>
      </c>
      <c r="C129" s="230">
        <v>2.5545725397385411E-2</v>
      </c>
      <c r="D129" s="230">
        <v>1.4735808090868951E-2</v>
      </c>
      <c r="E129" s="230">
        <v>1.230437065030264E-2</v>
      </c>
      <c r="F129" s="230">
        <v>5.2879488002986631E-3</v>
      </c>
      <c r="G129" s="230">
        <v>5.7254258915887153E-3</v>
      </c>
      <c r="H129" s="230">
        <v>7.7656228638492168E-3</v>
      </c>
      <c r="I129" s="230">
        <v>7.2496020681801594E-3</v>
      </c>
      <c r="J129" s="230">
        <v>5.7183997893189868E-3</v>
      </c>
      <c r="K129" s="230">
        <v>4.8596336481261174E-3</v>
      </c>
      <c r="L129" s="230">
        <v>4.5783368177381148E-3</v>
      </c>
      <c r="M129" s="230">
        <v>2.063373888323318E-3</v>
      </c>
      <c r="N129" s="230">
        <v>3.7090646731938719E-3</v>
      </c>
      <c r="O129" s="230">
        <v>4.0867989495834596E-3</v>
      </c>
      <c r="P129" s="230">
        <v>8.4803143787520793E-3</v>
      </c>
      <c r="Q129" s="230">
        <v>6.734254031115292E-3</v>
      </c>
      <c r="R129" s="230">
        <v>2.8894856157098661E-3</v>
      </c>
      <c r="S129" s="230">
        <v>4.1263647053498302E-3</v>
      </c>
      <c r="T129" s="230">
        <v>2.5526426558393081E-3</v>
      </c>
      <c r="U129" s="230">
        <v>1.9828183450867208E-3</v>
      </c>
      <c r="V129" s="230">
        <v>2.7807826122779621E-3</v>
      </c>
      <c r="W129" s="230">
        <v>1.7798288669315591E-3</v>
      </c>
      <c r="X129" s="230">
        <v>2.2708318742622911E-3</v>
      </c>
      <c r="Y129" s="230">
        <v>3.547393972330891E-3</v>
      </c>
      <c r="DA129" s="71" t="s">
        <v>761</v>
      </c>
    </row>
    <row r="130" spans="1:105" ht="12" customHeight="1" x14ac:dyDescent="0.25">
      <c r="A130" s="59" t="s">
        <v>159</v>
      </c>
      <c r="B130" s="230">
        <v>9.8508606525237238E-3</v>
      </c>
      <c r="C130" s="230">
        <v>5.2055379475444913E-3</v>
      </c>
      <c r="D130" s="230">
        <v>4.8904528068918823E-3</v>
      </c>
      <c r="E130" s="230">
        <v>7.0796233373606509E-3</v>
      </c>
      <c r="F130" s="230">
        <v>9.9393490894633882E-3</v>
      </c>
      <c r="G130" s="230">
        <v>5.3323545337516541E-3</v>
      </c>
      <c r="H130" s="230">
        <v>3.806386842017563E-3</v>
      </c>
      <c r="I130" s="230">
        <v>3.069670622771776E-3</v>
      </c>
      <c r="J130" s="230">
        <v>6.085913770775081E-3</v>
      </c>
      <c r="K130" s="230">
        <v>1.115204265217941E-2</v>
      </c>
      <c r="L130" s="230">
        <v>7.2986261694793246E-3</v>
      </c>
      <c r="M130" s="230">
        <v>4.7468038647687652E-3</v>
      </c>
      <c r="N130" s="230">
        <v>5.74572994721732E-3</v>
      </c>
      <c r="O130" s="230">
        <v>6.4794553119228663E-3</v>
      </c>
      <c r="P130" s="230">
        <v>6.289443258678978E-3</v>
      </c>
      <c r="Q130" s="230">
        <v>3.9939864791464948E-3</v>
      </c>
      <c r="R130" s="230">
        <v>3.8606733877101979E-3</v>
      </c>
      <c r="S130" s="230">
        <v>4.5378614683066554E-3</v>
      </c>
      <c r="T130" s="230">
        <v>4.0322982412320293E-3</v>
      </c>
      <c r="U130" s="230">
        <v>2.437023964945802E-3</v>
      </c>
      <c r="V130" s="230">
        <v>5.7896842615133143E-3</v>
      </c>
      <c r="W130" s="230">
        <v>2.3313701361401219E-3</v>
      </c>
      <c r="X130" s="230">
        <v>3.059446533262674E-3</v>
      </c>
      <c r="Y130" s="230">
        <v>3.6366391340664772E-3</v>
      </c>
      <c r="DA130" s="71" t="s">
        <v>762</v>
      </c>
    </row>
    <row r="131" spans="1:105" ht="12" customHeight="1" x14ac:dyDescent="0.25">
      <c r="A131" s="59" t="s">
        <v>32</v>
      </c>
      <c r="B131" s="230">
        <v>0.65473289067891771</v>
      </c>
      <c r="C131" s="230">
        <v>0.6938698676841456</v>
      </c>
      <c r="D131" s="230">
        <v>0.36169009113613398</v>
      </c>
      <c r="E131" s="230">
        <v>0.46409695949073743</v>
      </c>
      <c r="F131" s="230">
        <v>1.0055341577545409</v>
      </c>
      <c r="G131" s="230">
        <v>0.65209464561123598</v>
      </c>
      <c r="H131" s="230">
        <v>0.83289483491264227</v>
      </c>
      <c r="I131" s="230">
        <v>0.49755766735341989</v>
      </c>
      <c r="J131" s="230">
        <v>0.45255150792113907</v>
      </c>
      <c r="K131" s="230">
        <v>0.35867809726187588</v>
      </c>
      <c r="L131" s="230">
        <v>0.42103173235442121</v>
      </c>
      <c r="M131" s="230">
        <v>0.26060261032214482</v>
      </c>
      <c r="N131" s="230">
        <v>0.15522315066687381</v>
      </c>
      <c r="O131" s="230">
        <v>0.1613884951457355</v>
      </c>
      <c r="P131" s="230">
        <v>5.8787721787496687E-2</v>
      </c>
      <c r="Q131" s="230">
        <v>5.6343057195443746E-3</v>
      </c>
      <c r="R131" s="230">
        <v>1.3577056457786041E-3</v>
      </c>
      <c r="S131" s="230">
        <v>5.7594501634338348E-4</v>
      </c>
      <c r="T131" s="230">
        <v>1.4103598358649E-3</v>
      </c>
      <c r="U131" s="230">
        <v>4.8299964331363363E-3</v>
      </c>
      <c r="V131" s="230">
        <v>2.1771544372272268E-3</v>
      </c>
      <c r="W131" s="230">
        <v>9.5578865018640575E-4</v>
      </c>
      <c r="X131" s="230">
        <v>2.9316581910567392E-3</v>
      </c>
      <c r="Y131" s="230">
        <v>1.294432218429159E-3</v>
      </c>
      <c r="DA131" s="71" t="s">
        <v>763</v>
      </c>
    </row>
    <row r="132" spans="1:105" ht="12" customHeight="1" x14ac:dyDescent="0.25">
      <c r="A132" s="59" t="s">
        <v>35</v>
      </c>
      <c r="B132" s="230">
        <v>1.719280874904237E-5</v>
      </c>
      <c r="C132" s="230">
        <v>6.7574070492010057E-4</v>
      </c>
      <c r="D132" s="230">
        <v>9.3439992188661444E-3</v>
      </c>
      <c r="E132" s="230">
        <v>1.6261742301852081E-2</v>
      </c>
      <c r="F132" s="230">
        <v>4.1042026562536187E-2</v>
      </c>
      <c r="G132" s="230">
        <v>1.4740663977409229E-2</v>
      </c>
      <c r="H132" s="230">
        <v>0.40320062127105699</v>
      </c>
      <c r="I132" s="230">
        <v>0.47701552987984053</v>
      </c>
      <c r="J132" s="230">
        <v>0.49591142198523852</v>
      </c>
      <c r="K132" s="230">
        <v>0.5916878420529873</v>
      </c>
      <c r="L132" s="230">
        <v>0.45036931879061182</v>
      </c>
      <c r="M132" s="230">
        <v>0.43559993152192322</v>
      </c>
      <c r="N132" s="230">
        <v>0.47541979991648792</v>
      </c>
      <c r="O132" s="230">
        <v>0.61195060009832736</v>
      </c>
      <c r="P132" s="230">
        <v>0.58913785690470355</v>
      </c>
      <c r="Q132" s="230">
        <v>0.66831363610690009</v>
      </c>
      <c r="R132" s="230">
        <v>0.7257882032093721</v>
      </c>
      <c r="S132" s="230">
        <v>0.75404550195732667</v>
      </c>
      <c r="T132" s="230">
        <v>0.65475002501412249</v>
      </c>
      <c r="U132" s="230">
        <v>0.72185990158971303</v>
      </c>
      <c r="V132" s="230">
        <v>0.55730792997656331</v>
      </c>
      <c r="W132" s="230">
        <v>0.63137641461980154</v>
      </c>
      <c r="X132" s="230">
        <v>0.67413665614756646</v>
      </c>
      <c r="Y132" s="230">
        <v>0.70589613954612962</v>
      </c>
      <c r="DA132" s="71" t="s">
        <v>764</v>
      </c>
    </row>
    <row r="133" spans="1:105" ht="12" customHeight="1" x14ac:dyDescent="0.25">
      <c r="A133" s="60" t="s">
        <v>611</v>
      </c>
      <c r="B133" s="262">
        <v>0.1926244327954045</v>
      </c>
      <c r="C133" s="262">
        <v>0.1876013634803424</v>
      </c>
      <c r="D133" s="262">
        <v>0.11554505816320911</v>
      </c>
      <c r="E133" s="262">
        <v>0.15037109497959761</v>
      </c>
      <c r="F133" s="262">
        <v>0.26675047397666418</v>
      </c>
      <c r="G133" s="262">
        <v>0.20509508630030751</v>
      </c>
      <c r="H133" s="262">
        <v>3.1964380990041813E-2</v>
      </c>
      <c r="I133" s="262">
        <v>0.24082102071358949</v>
      </c>
      <c r="J133" s="262">
        <v>0.24321664093576989</v>
      </c>
      <c r="K133" s="262">
        <v>0.27578511208055029</v>
      </c>
      <c r="L133" s="262">
        <v>0.23401829850867789</v>
      </c>
      <c r="M133" s="262">
        <v>0.25998638526159351</v>
      </c>
      <c r="N133" s="262">
        <v>0.24254701136491991</v>
      </c>
      <c r="O133" s="262">
        <v>0.25655427328555702</v>
      </c>
      <c r="P133" s="262">
        <v>0.21438343286763381</v>
      </c>
      <c r="Q133" s="262">
        <v>0.19535504445359639</v>
      </c>
      <c r="R133" s="262">
        <v>0.21406145189377679</v>
      </c>
      <c r="S133" s="262">
        <v>0.2311626499443617</v>
      </c>
      <c r="T133" s="262">
        <v>0.27811169550768022</v>
      </c>
      <c r="U133" s="262">
        <v>0.27224099163011928</v>
      </c>
      <c r="V133" s="262">
        <v>0.23573790993561</v>
      </c>
      <c r="W133" s="262">
        <v>0.23489042670570839</v>
      </c>
      <c r="X133" s="262">
        <v>0.28685770189755011</v>
      </c>
      <c r="Y133" s="262">
        <v>0.32981065720362401</v>
      </c>
      <c r="DA133" s="72" t="s">
        <v>765</v>
      </c>
    </row>
    <row r="134" spans="1:105" ht="12" customHeight="1" x14ac:dyDescent="0.25">
      <c r="A134" s="57" t="s">
        <v>613</v>
      </c>
      <c r="B134" s="294">
        <v>0.59585837283499687</v>
      </c>
      <c r="C134" s="294">
        <v>0.62371008932794969</v>
      </c>
      <c r="D134" s="294">
        <v>0.34584952511272771</v>
      </c>
      <c r="E134" s="294">
        <v>0.44417057111842889</v>
      </c>
      <c r="F134" s="294">
        <v>0.90769428039661004</v>
      </c>
      <c r="G134" s="294">
        <v>0.60327494684575278</v>
      </c>
      <c r="H134" s="294">
        <v>0.87426972989687091</v>
      </c>
      <c r="I134" s="294">
        <v>0.8374316448937853</v>
      </c>
      <c r="J134" s="294">
        <v>0.82224393923713945</v>
      </c>
      <c r="K134" s="294">
        <v>0.85045660255623312</v>
      </c>
      <c r="L134" s="294">
        <v>0.76496412460040986</v>
      </c>
      <c r="M134" s="294">
        <v>0.65886548509731724</v>
      </c>
      <c r="N134" s="294">
        <v>0.6037467853886952</v>
      </c>
      <c r="O134" s="294">
        <v>0.71097061677608475</v>
      </c>
      <c r="P134" s="294">
        <v>0.59923752328783397</v>
      </c>
      <c r="Q134" s="294">
        <v>0.60128980874516391</v>
      </c>
      <c r="R134" s="294">
        <v>0.64766328438023513</v>
      </c>
      <c r="S134" s="294">
        <v>0.67947523064351756</v>
      </c>
      <c r="T134" s="294">
        <v>0.6428120836862421</v>
      </c>
      <c r="U134" s="294">
        <v>0.68550902008587666</v>
      </c>
      <c r="V134" s="294">
        <v>0.54916755467604927</v>
      </c>
      <c r="W134" s="294">
        <v>0.59531246676056271</v>
      </c>
      <c r="X134" s="294">
        <v>0.66221502769359675</v>
      </c>
      <c r="Y134" s="294">
        <v>0.71340797688206115</v>
      </c>
      <c r="DA134" s="70" t="s">
        <v>766</v>
      </c>
    </row>
    <row r="135" spans="1:105" ht="12" customHeight="1" x14ac:dyDescent="0.25">
      <c r="A135" s="60" t="s">
        <v>615</v>
      </c>
      <c r="B135" s="262">
        <v>0.46425355912061878</v>
      </c>
      <c r="C135" s="262">
        <v>0.4955371356942983</v>
      </c>
      <c r="D135" s="262">
        <v>0.26690686122264162</v>
      </c>
      <c r="E135" s="262">
        <v>0.34143407162235301</v>
      </c>
      <c r="F135" s="262">
        <v>0.72544509255236456</v>
      </c>
      <c r="G135" s="262">
        <v>0.46314993656237302</v>
      </c>
      <c r="H135" s="262">
        <v>0.85243103402303044</v>
      </c>
      <c r="I135" s="262">
        <v>0.67289797120774164</v>
      </c>
      <c r="J135" s="262">
        <v>0.6560735305404064</v>
      </c>
      <c r="K135" s="262">
        <v>0.66163812956058488</v>
      </c>
      <c r="L135" s="262">
        <v>0.60474198761328157</v>
      </c>
      <c r="M135" s="262">
        <v>0.48098779551296161</v>
      </c>
      <c r="N135" s="262">
        <v>0.43783974597401182</v>
      </c>
      <c r="O135" s="262">
        <v>0.53566102674599658</v>
      </c>
      <c r="P135" s="262">
        <v>0.45276653133448658</v>
      </c>
      <c r="Q135" s="262">
        <v>0.46781159372166908</v>
      </c>
      <c r="R135" s="262">
        <v>0.50141227618216255</v>
      </c>
      <c r="S135" s="262">
        <v>0.52152906970195001</v>
      </c>
      <c r="T135" s="262">
        <v>0.45280068509095828</v>
      </c>
      <c r="U135" s="262">
        <v>0.49950860223154231</v>
      </c>
      <c r="V135" s="262">
        <v>0.38810676258304888</v>
      </c>
      <c r="W135" s="262">
        <v>0.43483069193436841</v>
      </c>
      <c r="X135" s="262">
        <v>0.46622818494006257</v>
      </c>
      <c r="Y135" s="262">
        <v>0.48807482743470271</v>
      </c>
      <c r="DA135" s="72" t="s">
        <v>767</v>
      </c>
    </row>
    <row r="136" spans="1:105" ht="12" customHeight="1" x14ac:dyDescent="0.25">
      <c r="A136" s="59" t="s">
        <v>31</v>
      </c>
      <c r="B136" s="297">
        <v>1.018507892491149E-2</v>
      </c>
      <c r="C136" s="297">
        <v>1.745334370792119E-2</v>
      </c>
      <c r="D136" s="297">
        <v>1.006779488243559E-2</v>
      </c>
      <c r="E136" s="297">
        <v>8.4065888413319273E-3</v>
      </c>
      <c r="F136" s="297">
        <v>3.6128309721417482E-3</v>
      </c>
      <c r="G136" s="297">
        <v>3.9117239540340711E-3</v>
      </c>
      <c r="H136" s="297">
        <v>5.3056267864964876E-3</v>
      </c>
      <c r="I136" s="297">
        <v>4.953071195799943E-3</v>
      </c>
      <c r="J136" s="297">
        <v>3.9069235823110922E-3</v>
      </c>
      <c r="K136" s="297">
        <v>3.3271868732690632E-3</v>
      </c>
      <c r="L136" s="297">
        <v>3.1345878226597241E-3</v>
      </c>
      <c r="M136" s="297">
        <v>1.4117207700485681E-3</v>
      </c>
      <c r="N136" s="297">
        <v>2.537074917824306E-3</v>
      </c>
      <c r="O136" s="297">
        <v>2.7926061772879682E-3</v>
      </c>
      <c r="P136" s="297">
        <v>5.7939181331188591E-3</v>
      </c>
      <c r="Q136" s="297">
        <v>4.6012439049228559E-3</v>
      </c>
      <c r="R136" s="297">
        <v>1.97415359343212E-3</v>
      </c>
      <c r="S136" s="297">
        <v>2.819415091545526E-3</v>
      </c>
      <c r="T136" s="297">
        <v>1.744015836028055E-3</v>
      </c>
      <c r="U136" s="297">
        <v>1.354700622074017E-3</v>
      </c>
      <c r="V136" s="297">
        <v>1.899885556354788E-3</v>
      </c>
      <c r="W136" s="297">
        <v>1.216014204827231E-3</v>
      </c>
      <c r="X136" s="297">
        <v>1.551477148832858E-3</v>
      </c>
      <c r="Y136" s="297">
        <v>2.423649565763976E-3</v>
      </c>
      <c r="DA136" s="71" t="s">
        <v>768</v>
      </c>
    </row>
    <row r="137" spans="1:105" ht="12" customHeight="1" x14ac:dyDescent="0.25">
      <c r="A137" s="59" t="s">
        <v>159</v>
      </c>
      <c r="B137" s="297">
        <v>6.730302393563284E-3</v>
      </c>
      <c r="C137" s="297">
        <v>3.556526251253743E-3</v>
      </c>
      <c r="D137" s="297">
        <v>3.3412538653057001E-3</v>
      </c>
      <c r="E137" s="297">
        <v>4.8369383725631911E-3</v>
      </c>
      <c r="F137" s="297">
        <v>6.7907594399011697E-3</v>
      </c>
      <c r="G137" s="297">
        <v>3.6431698455345052E-3</v>
      </c>
      <c r="H137" s="297">
        <v>2.6005986052696222E-3</v>
      </c>
      <c r="I137" s="297">
        <v>2.0972595460071681E-3</v>
      </c>
      <c r="J137" s="297">
        <v>4.1580163869208318E-3</v>
      </c>
      <c r="K137" s="297">
        <v>7.635334802814967E-3</v>
      </c>
      <c r="L137" s="297">
        <v>4.9970514673269972E-3</v>
      </c>
      <c r="M137" s="297">
        <v>3.2476720022303809E-3</v>
      </c>
      <c r="N137" s="297">
        <v>3.9301949731506032E-3</v>
      </c>
      <c r="O137" s="297">
        <v>4.4275647402183546E-3</v>
      </c>
      <c r="P137" s="297">
        <v>4.2970717494844454E-3</v>
      </c>
      <c r="Q137" s="297">
        <v>2.7289297164326829E-3</v>
      </c>
      <c r="R137" s="297">
        <v>2.6376882445713241E-3</v>
      </c>
      <c r="S137" s="297">
        <v>3.1005778743936892E-3</v>
      </c>
      <c r="T137" s="297">
        <v>2.7549457313226968E-3</v>
      </c>
      <c r="U137" s="297">
        <v>1.6650228648035701E-3</v>
      </c>
      <c r="V137" s="297">
        <v>3.955626540433888E-3</v>
      </c>
      <c r="W137" s="297">
        <v>1.592838084002939E-3</v>
      </c>
      <c r="X137" s="297">
        <v>2.0902742462935351E-3</v>
      </c>
      <c r="Y137" s="297">
        <v>2.4846236214155579E-3</v>
      </c>
      <c r="DA137" s="71" t="s">
        <v>769</v>
      </c>
    </row>
    <row r="138" spans="1:105" ht="12" customHeight="1" x14ac:dyDescent="0.25">
      <c r="A138" s="59" t="s">
        <v>32</v>
      </c>
      <c r="B138" s="297">
        <v>0.44732643133592581</v>
      </c>
      <c r="C138" s="297">
        <v>0.47406558635053209</v>
      </c>
      <c r="D138" s="297">
        <v>0.24711380781515749</v>
      </c>
      <c r="E138" s="297">
        <v>0.31708020116046709</v>
      </c>
      <c r="F138" s="297">
        <v>0.68700077967413209</v>
      </c>
      <c r="G138" s="297">
        <v>0.44552393024285902</v>
      </c>
      <c r="H138" s="297">
        <v>0.56905018746386649</v>
      </c>
      <c r="I138" s="297">
        <v>0.33994121708203939</v>
      </c>
      <c r="J138" s="297">
        <v>0.30919212081149478</v>
      </c>
      <c r="K138" s="297">
        <v>0.245571815356701</v>
      </c>
      <c r="L138" s="297">
        <v>0.28826209030280819</v>
      </c>
      <c r="M138" s="297">
        <v>0.178299298931032</v>
      </c>
      <c r="N138" s="297">
        <v>0.1061757604467643</v>
      </c>
      <c r="O138" s="297">
        <v>0.11028056776150599</v>
      </c>
      <c r="P138" s="297">
        <v>4.01649316354055E-2</v>
      </c>
      <c r="Q138" s="297">
        <v>3.8496936306146451E-3</v>
      </c>
      <c r="R138" s="297">
        <v>9.2761129000409686E-4</v>
      </c>
      <c r="S138" s="297">
        <v>3.9352509701182662E-4</v>
      </c>
      <c r="T138" s="297">
        <v>9.6358567174282747E-4</v>
      </c>
      <c r="U138" s="297">
        <v>3.299948877716734E-3</v>
      </c>
      <c r="V138" s="297">
        <v>1.4874748752306589E-3</v>
      </c>
      <c r="W138" s="297">
        <v>6.5301366723141728E-4</v>
      </c>
      <c r="X138" s="297">
        <v>2.0029667291378899E-3</v>
      </c>
      <c r="Y138" s="297">
        <v>8.8438163580836619E-4</v>
      </c>
      <c r="DA138" s="71" t="s">
        <v>770</v>
      </c>
    </row>
    <row r="139" spans="1:105" ht="12" customHeight="1" x14ac:dyDescent="0.25">
      <c r="A139" s="59" t="s">
        <v>35</v>
      </c>
      <c r="B139" s="297">
        <v>1.174646621827005E-5</v>
      </c>
      <c r="C139" s="297">
        <v>4.6167938459130888E-4</v>
      </c>
      <c r="D139" s="297">
        <v>6.3840046597427808E-3</v>
      </c>
      <c r="E139" s="297">
        <v>1.111034324799071E-2</v>
      </c>
      <c r="F139" s="297">
        <v>2.8040722466189608E-2</v>
      </c>
      <c r="G139" s="297">
        <v>1.007111251994542E-2</v>
      </c>
      <c r="H139" s="297">
        <v>0.27547462116739779</v>
      </c>
      <c r="I139" s="297">
        <v>0.32590642338389508</v>
      </c>
      <c r="J139" s="297">
        <v>0.33881646975967972</v>
      </c>
      <c r="K139" s="297">
        <v>0.40510379252779988</v>
      </c>
      <c r="L139" s="297">
        <v>0.30834825802048671</v>
      </c>
      <c r="M139" s="297">
        <v>0.29802910380965059</v>
      </c>
      <c r="N139" s="297">
        <v>0.3251967156362725</v>
      </c>
      <c r="O139" s="297">
        <v>0.4181602880669843</v>
      </c>
      <c r="P139" s="297">
        <v>0.40251060981647779</v>
      </c>
      <c r="Q139" s="297">
        <v>0.45663172646969902</v>
      </c>
      <c r="R139" s="297">
        <v>0.49587282305415498</v>
      </c>
      <c r="S139" s="297">
        <v>0.51521555163899901</v>
      </c>
      <c r="T139" s="297">
        <v>0.44733813785186483</v>
      </c>
      <c r="U139" s="297">
        <v>0.49318892986694801</v>
      </c>
      <c r="V139" s="297">
        <v>0.38076377561102959</v>
      </c>
      <c r="W139" s="297">
        <v>0.43136882597830678</v>
      </c>
      <c r="X139" s="297">
        <v>0.46058346681579843</v>
      </c>
      <c r="Y139" s="297">
        <v>0.4822821726117148</v>
      </c>
      <c r="DA139" s="71" t="s">
        <v>771</v>
      </c>
    </row>
    <row r="140" spans="1:105" ht="12" customHeight="1" x14ac:dyDescent="0.25">
      <c r="A140" s="60" t="s">
        <v>621</v>
      </c>
      <c r="B140" s="262">
        <v>0.13160481371437799</v>
      </c>
      <c r="C140" s="262">
        <v>0.12817295363365139</v>
      </c>
      <c r="D140" s="262">
        <v>7.8942663890086098E-2</v>
      </c>
      <c r="E140" s="262">
        <v>0.1027364994960759</v>
      </c>
      <c r="F140" s="262">
        <v>0.18224918784424551</v>
      </c>
      <c r="G140" s="262">
        <v>0.14012501028337979</v>
      </c>
      <c r="H140" s="262">
        <v>2.183869587384045E-2</v>
      </c>
      <c r="I140" s="262">
        <v>0.1645336736860436</v>
      </c>
      <c r="J140" s="262">
        <v>0.166170408696733</v>
      </c>
      <c r="K140" s="262">
        <v>0.1888184729956483</v>
      </c>
      <c r="L140" s="262">
        <v>0.16022213698712831</v>
      </c>
      <c r="M140" s="262">
        <v>0.17787768958435571</v>
      </c>
      <c r="N140" s="262">
        <v>0.1659070394146834</v>
      </c>
      <c r="O140" s="262">
        <v>0.1753095900300882</v>
      </c>
      <c r="P140" s="262">
        <v>0.14647099195334751</v>
      </c>
      <c r="Q140" s="262">
        <v>0.13347821502349469</v>
      </c>
      <c r="R140" s="262">
        <v>0.1462510081980726</v>
      </c>
      <c r="S140" s="262">
        <v>0.1579461609415676</v>
      </c>
      <c r="T140" s="262">
        <v>0.19001139859528371</v>
      </c>
      <c r="U140" s="262">
        <v>0.1860004178543343</v>
      </c>
      <c r="V140" s="262">
        <v>0.16106079209300031</v>
      </c>
      <c r="W140" s="262">
        <v>0.16048177482619441</v>
      </c>
      <c r="X140" s="262">
        <v>0.1959868427535342</v>
      </c>
      <c r="Y140" s="262">
        <v>0.22533314944735841</v>
      </c>
      <c r="DA140" s="72" t="s">
        <v>772</v>
      </c>
    </row>
    <row r="141" spans="1:105" ht="12" customHeight="1" x14ac:dyDescent="0.25">
      <c r="A141" s="57" t="s">
        <v>623</v>
      </c>
      <c r="B141" s="261">
        <f t="shared" ref="B141:Y141" si="2">B142+B146+B157</f>
        <v>0.47127768748046478</v>
      </c>
      <c r="C141" s="261">
        <f t="shared" si="2"/>
        <v>0.49154879859037731</v>
      </c>
      <c r="D141" s="261">
        <f t="shared" si="2"/>
        <v>0.26624462426206613</v>
      </c>
      <c r="E141" s="261">
        <f t="shared" si="2"/>
        <v>0.34259932765545026</v>
      </c>
      <c r="F141" s="261">
        <f t="shared" si="2"/>
        <v>0.70614171360310785</v>
      </c>
      <c r="G141" s="261">
        <f t="shared" si="2"/>
        <v>0.47416331912744891</v>
      </c>
      <c r="H141" s="261">
        <f t="shared" si="2"/>
        <v>0.62293403716139462</v>
      </c>
      <c r="I141" s="261">
        <f t="shared" si="2"/>
        <v>0.57407553184569449</v>
      </c>
      <c r="J141" s="261">
        <f t="shared" si="2"/>
        <v>0.56075352495407249</v>
      </c>
      <c r="K141" s="261">
        <f t="shared" si="2"/>
        <v>0.57137210919705761</v>
      </c>
      <c r="L141" s="261">
        <f t="shared" si="2"/>
        <v>0.52129517039705719</v>
      </c>
      <c r="M141" s="261">
        <f t="shared" si="2"/>
        <v>0.43648908367458567</v>
      </c>
      <c r="N141" s="261">
        <f t="shared" si="2"/>
        <v>0.39461052645382622</v>
      </c>
      <c r="O141" s="261">
        <f t="shared" si="2"/>
        <v>0.46654215103096641</v>
      </c>
      <c r="P141" s="261">
        <f t="shared" si="2"/>
        <v>0.39089743707076041</v>
      </c>
      <c r="Q141" s="261">
        <f t="shared" si="2"/>
        <v>0.3930234692490428</v>
      </c>
      <c r="R141" s="261">
        <f t="shared" si="2"/>
        <v>0.4226507201718715</v>
      </c>
      <c r="S141" s="261">
        <f t="shared" si="2"/>
        <v>0.44243165394994016</v>
      </c>
      <c r="T141" s="261">
        <f t="shared" si="2"/>
        <v>0.40972665237640848</v>
      </c>
      <c r="U141" s="261">
        <f t="shared" si="2"/>
        <v>0.44074199134235881</v>
      </c>
      <c r="V141" s="261">
        <f t="shared" si="2"/>
        <v>0.35034667380596451</v>
      </c>
      <c r="W141" s="261">
        <f t="shared" si="2"/>
        <v>0.38282974839378886</v>
      </c>
      <c r="X141" s="261">
        <f t="shared" si="2"/>
        <v>0.42210698252983764</v>
      </c>
      <c r="Y141" s="261">
        <f t="shared" si="2"/>
        <v>0.45150857185145082</v>
      </c>
      <c r="DA141" s="70"/>
    </row>
    <row r="142" spans="1:105" ht="12" customHeight="1" x14ac:dyDescent="0.25">
      <c r="A142" s="60" t="s">
        <v>624</v>
      </c>
      <c r="B142" s="262">
        <v>2.5860653576081871E-2</v>
      </c>
      <c r="C142" s="262">
        <v>3.3288276390478523E-2</v>
      </c>
      <c r="D142" s="262">
        <v>2.494842649507702E-2</v>
      </c>
      <c r="E142" s="262">
        <v>3.0794564371634661E-2</v>
      </c>
      <c r="F142" s="262">
        <v>5.7702906254276001E-2</v>
      </c>
      <c r="G142" s="262">
        <v>2.6280743912618091E-2</v>
      </c>
      <c r="H142" s="262">
        <v>0.21726145583970211</v>
      </c>
      <c r="I142" s="262">
        <v>0.15489380679161679</v>
      </c>
      <c r="J142" s="262">
        <v>0.15217152207491691</v>
      </c>
      <c r="K142" s="262">
        <v>0.15593357179305589</v>
      </c>
      <c r="L142" s="262">
        <v>0.139440063722058</v>
      </c>
      <c r="M142" s="262">
        <v>0.111351145930584</v>
      </c>
      <c r="N142" s="262">
        <v>0.1041436620897731</v>
      </c>
      <c r="O142" s="262">
        <v>0.12882857893215791</v>
      </c>
      <c r="P142" s="262">
        <v>0.1100320267667991</v>
      </c>
      <c r="Q142" s="262">
        <v>0.1141076107887421</v>
      </c>
      <c r="R142" s="262">
        <v>0.1223117528980838</v>
      </c>
      <c r="S142" s="262">
        <v>0.12722025990015989</v>
      </c>
      <c r="T142" s="262">
        <v>0.1104408360900189</v>
      </c>
      <c r="U142" s="262">
        <v>0.1218117185518291</v>
      </c>
      <c r="V142" s="262">
        <v>9.4651428567195259E-2</v>
      </c>
      <c r="W142" s="262">
        <v>0.1060654746504712</v>
      </c>
      <c r="X142" s="262">
        <v>0.1136992953502261</v>
      </c>
      <c r="Y142" s="262">
        <v>0.1190434664506239</v>
      </c>
      <c r="DA142" s="72" t="s">
        <v>773</v>
      </c>
    </row>
    <row r="143" spans="1:105" ht="12" customHeight="1" x14ac:dyDescent="0.25">
      <c r="A143" s="59" t="s">
        <v>31</v>
      </c>
      <c r="B143" s="230">
        <v>1.556039518768039E-2</v>
      </c>
      <c r="C143" s="230">
        <v>2.705867750787053E-2</v>
      </c>
      <c r="D143" s="230">
        <v>1.269009057980834E-2</v>
      </c>
      <c r="E143" s="230">
        <v>1.0629819257083121E-2</v>
      </c>
      <c r="F143" s="230">
        <v>5.4226706446372213E-3</v>
      </c>
      <c r="G143" s="230">
        <v>5.8324621941731967E-3</v>
      </c>
      <c r="H143" s="230">
        <v>4.0676997537858871E-3</v>
      </c>
      <c r="I143" s="230">
        <v>2.3042033036449979E-3</v>
      </c>
      <c r="J143" s="230">
        <v>1.7139070918077909E-3</v>
      </c>
      <c r="K143" s="230">
        <v>1.246965004039184E-3</v>
      </c>
      <c r="L143" s="230">
        <v>1.381089697792929E-3</v>
      </c>
      <c r="M143" s="230">
        <v>5.1933498383333998E-4</v>
      </c>
      <c r="N143" s="230">
        <v>7.9665047900302332E-4</v>
      </c>
      <c r="O143" s="230">
        <v>8.4575461269670597E-4</v>
      </c>
      <c r="P143" s="230">
        <v>1.545114113888387E-3</v>
      </c>
      <c r="Q143" s="230">
        <v>1.131638068867225E-3</v>
      </c>
      <c r="R143" s="230">
        <v>4.8245671334357982E-4</v>
      </c>
      <c r="S143" s="230">
        <v>6.8827913280175015E-4</v>
      </c>
      <c r="T143" s="230">
        <v>4.2628320545778648E-4</v>
      </c>
      <c r="U143" s="230">
        <v>3.3255851098670818E-4</v>
      </c>
      <c r="V143" s="230">
        <v>4.6512651525824227E-4</v>
      </c>
      <c r="W143" s="230">
        <v>2.9706069720461249E-4</v>
      </c>
      <c r="X143" s="230">
        <v>3.7999197728660271E-4</v>
      </c>
      <c r="Y143" s="230">
        <v>5.9221121485044487E-4</v>
      </c>
      <c r="DA143" s="71" t="s">
        <v>774</v>
      </c>
    </row>
    <row r="144" spans="1:105" ht="12" customHeight="1" x14ac:dyDescent="0.25">
      <c r="A144" s="59" t="s">
        <v>159</v>
      </c>
      <c r="B144" s="230">
        <v>1.0282312562182309E-2</v>
      </c>
      <c r="C144" s="230">
        <v>5.5138372618694581E-3</v>
      </c>
      <c r="D144" s="230">
        <v>4.2115294059910874E-3</v>
      </c>
      <c r="E144" s="230">
        <v>6.1161288637318744E-3</v>
      </c>
      <c r="F144" s="230">
        <v>1.0192575338700461E-2</v>
      </c>
      <c r="G144" s="230">
        <v>5.4320424039939119E-3</v>
      </c>
      <c r="H144" s="230">
        <v>1.993818022269246E-3</v>
      </c>
      <c r="I144" s="230">
        <v>9.7565978429879142E-4</v>
      </c>
      <c r="J144" s="230">
        <v>1.824057630833172E-3</v>
      </c>
      <c r="K144" s="230">
        <v>2.8615751551934981E-3</v>
      </c>
      <c r="L144" s="230">
        <v>2.2016854180880729E-3</v>
      </c>
      <c r="M144" s="230">
        <v>1.194733209681601E-3</v>
      </c>
      <c r="N144" s="230">
        <v>1.2340950935026841E-3</v>
      </c>
      <c r="O144" s="230">
        <v>1.3409099115040831E-3</v>
      </c>
      <c r="P144" s="230">
        <v>1.145937180328342E-3</v>
      </c>
      <c r="Q144" s="230">
        <v>6.711578038873906E-4</v>
      </c>
      <c r="R144" s="230">
        <v>6.4461570038655319E-4</v>
      </c>
      <c r="S144" s="230">
        <v>7.5691694244360075E-4</v>
      </c>
      <c r="T144" s="230">
        <v>6.7338098252887229E-4</v>
      </c>
      <c r="U144" s="230">
        <v>4.0873792752096682E-4</v>
      </c>
      <c r="V144" s="230">
        <v>9.6840927194851009E-4</v>
      </c>
      <c r="W144" s="230">
        <v>3.8911518458388311E-4</v>
      </c>
      <c r="X144" s="230">
        <v>5.1195561888737356E-4</v>
      </c>
      <c r="Y144" s="230">
        <v>6.0711003524174952E-4</v>
      </c>
      <c r="DA144" s="71" t="s">
        <v>775</v>
      </c>
    </row>
    <row r="145" spans="1:105" ht="12" customHeight="1" x14ac:dyDescent="0.25">
      <c r="A145" s="59" t="s">
        <v>35</v>
      </c>
      <c r="B145" s="230">
        <v>1.7945826219172639E-5</v>
      </c>
      <c r="C145" s="230">
        <v>7.157616207385339E-4</v>
      </c>
      <c r="D145" s="230">
        <v>8.0468065092775924E-3</v>
      </c>
      <c r="E145" s="230">
        <v>1.404861625081967E-2</v>
      </c>
      <c r="F145" s="230">
        <v>4.2087660270938333E-2</v>
      </c>
      <c r="G145" s="230">
        <v>1.501623931445098E-2</v>
      </c>
      <c r="H145" s="230">
        <v>0.21119993806364701</v>
      </c>
      <c r="I145" s="230">
        <v>0.15161394370367301</v>
      </c>
      <c r="J145" s="230">
        <v>0.1486335573522759</v>
      </c>
      <c r="K145" s="230">
        <v>0.15182503163382319</v>
      </c>
      <c r="L145" s="230">
        <v>0.13585728860617699</v>
      </c>
      <c r="M145" s="230">
        <v>0.109637077737069</v>
      </c>
      <c r="N145" s="230">
        <v>0.10211291651726739</v>
      </c>
      <c r="O145" s="230">
        <v>0.12664191440795711</v>
      </c>
      <c r="P145" s="230">
        <v>0.1073409754725823</v>
      </c>
      <c r="Q145" s="230">
        <v>0.1123048149159875</v>
      </c>
      <c r="R145" s="230">
        <v>0.1211846804843536</v>
      </c>
      <c r="S145" s="230">
        <v>0.12577506382491449</v>
      </c>
      <c r="T145" s="230">
        <v>0.1093411719020322</v>
      </c>
      <c r="U145" s="230">
        <v>0.1210704221133214</v>
      </c>
      <c r="V145" s="230">
        <v>9.3217892779988501E-2</v>
      </c>
      <c r="W145" s="230">
        <v>0.1053792987686827</v>
      </c>
      <c r="X145" s="230">
        <v>0.1128073477540521</v>
      </c>
      <c r="Y145" s="230">
        <v>0.1178441452005317</v>
      </c>
      <c r="DA145" s="71" t="s">
        <v>776</v>
      </c>
    </row>
    <row r="146" spans="1:105" ht="12" customHeight="1" x14ac:dyDescent="0.25">
      <c r="A146" s="60" t="s">
        <v>629</v>
      </c>
      <c r="B146" s="262">
        <v>0.2443559596511389</v>
      </c>
      <c r="C146" s="262">
        <v>0.25954842005810808</v>
      </c>
      <c r="D146" s="262">
        <v>0.14179183091459191</v>
      </c>
      <c r="E146" s="262">
        <v>0.1818982766742395</v>
      </c>
      <c r="F146" s="262">
        <v>0.37489229256513679</v>
      </c>
      <c r="G146" s="262">
        <v>0.23895325542141671</v>
      </c>
      <c r="H146" s="262">
        <v>0.38892936484534368</v>
      </c>
      <c r="I146" s="262">
        <v>0.34263951124747799</v>
      </c>
      <c r="J146" s="262">
        <v>0.33568560858995389</v>
      </c>
      <c r="K146" s="262">
        <v>0.34467304183375919</v>
      </c>
      <c r="L146" s="262">
        <v>0.31126172876685321</v>
      </c>
      <c r="M146" s="262">
        <v>0.25970140878974879</v>
      </c>
      <c r="N146" s="262">
        <v>0.2383714684058508</v>
      </c>
      <c r="O146" s="262">
        <v>0.28462019444184627</v>
      </c>
      <c r="P146" s="262">
        <v>0.24180472774983541</v>
      </c>
      <c r="Q146" s="262">
        <v>0.24608799003901899</v>
      </c>
      <c r="R146" s="262">
        <v>0.26459717850255182</v>
      </c>
      <c r="S146" s="262">
        <v>0.27665338001055079</v>
      </c>
      <c r="T146" s="262">
        <v>0.25284204760411272</v>
      </c>
      <c r="U146" s="262">
        <v>0.27326998372249728</v>
      </c>
      <c r="V146" s="262">
        <v>0.21626463600003051</v>
      </c>
      <c r="W146" s="262">
        <v>0.23756010348835241</v>
      </c>
      <c r="X146" s="262">
        <v>0.26040605985554899</v>
      </c>
      <c r="Y146" s="262">
        <v>0.27740565288536689</v>
      </c>
      <c r="DA146" s="72" t="s">
        <v>777</v>
      </c>
    </row>
    <row r="147" spans="1:105" ht="12" customHeight="1" x14ac:dyDescent="0.25">
      <c r="A147" s="64" t="s">
        <v>28</v>
      </c>
      <c r="B147" s="229">
        <v>0</v>
      </c>
      <c r="C147" s="229">
        <v>0</v>
      </c>
      <c r="D147" s="229">
        <v>0</v>
      </c>
      <c r="E147" s="229">
        <v>0</v>
      </c>
      <c r="F147" s="229">
        <v>0</v>
      </c>
      <c r="G147" s="229">
        <v>0</v>
      </c>
      <c r="H147" s="229">
        <v>0</v>
      </c>
      <c r="I147" s="229">
        <v>0</v>
      </c>
      <c r="J147" s="229">
        <v>0</v>
      </c>
      <c r="K147" s="229">
        <v>9.3361267747197729E-4</v>
      </c>
      <c r="L147" s="229">
        <v>8.4747569012051552E-4</v>
      </c>
      <c r="M147" s="229">
        <v>4.8695130928812702E-4</v>
      </c>
      <c r="N147" s="229">
        <v>3.6650471084518678E-4</v>
      </c>
      <c r="O147" s="229">
        <v>5.5618258408249187E-5</v>
      </c>
      <c r="P147" s="229">
        <v>0</v>
      </c>
      <c r="Q147" s="229">
        <v>1.757940303141502E-5</v>
      </c>
      <c r="R147" s="229">
        <v>0</v>
      </c>
      <c r="S147" s="229">
        <v>2.4309713638115429E-5</v>
      </c>
      <c r="T147" s="229">
        <v>0</v>
      </c>
      <c r="U147" s="229">
        <v>0</v>
      </c>
      <c r="V147" s="229">
        <v>0</v>
      </c>
      <c r="W147" s="229">
        <v>0</v>
      </c>
      <c r="X147" s="229">
        <v>0</v>
      </c>
      <c r="Y147" s="229">
        <v>0</v>
      </c>
      <c r="DA147" s="73" t="s">
        <v>778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779</v>
      </c>
    </row>
    <row r="149" spans="1:105" ht="12" customHeight="1" x14ac:dyDescent="0.25">
      <c r="A149" s="64" t="s">
        <v>31</v>
      </c>
      <c r="B149" s="229">
        <v>4.845189741109656E-3</v>
      </c>
      <c r="C149" s="229">
        <v>8.0846823472948345E-3</v>
      </c>
      <c r="D149" s="229">
        <v>4.7483768201050658E-3</v>
      </c>
      <c r="E149" s="229">
        <v>3.9655295212318708E-3</v>
      </c>
      <c r="F149" s="229">
        <v>1.6620709594459731E-3</v>
      </c>
      <c r="G149" s="229">
        <v>2.0297961176640581E-3</v>
      </c>
      <c r="H149" s="229">
        <v>2.4460292059415808E-3</v>
      </c>
      <c r="I149" s="229">
        <v>2.5404204177503619E-3</v>
      </c>
      <c r="J149" s="229">
        <v>2.0127302935506481E-3</v>
      </c>
      <c r="K149" s="229">
        <v>1.734184259531549E-3</v>
      </c>
      <c r="L149" s="229">
        <v>1.6152347877343869E-3</v>
      </c>
      <c r="M149" s="229">
        <v>7.6453162334890465E-4</v>
      </c>
      <c r="N149" s="229">
        <v>1.3817601565332151E-3</v>
      </c>
      <c r="O149" s="229">
        <v>1.489100429002967E-3</v>
      </c>
      <c r="P149" s="229">
        <v>3.0934738081117952E-3</v>
      </c>
      <c r="Q149" s="229">
        <v>2.4227814693970279E-3</v>
      </c>
      <c r="R149" s="229">
        <v>1.042837211924774E-3</v>
      </c>
      <c r="S149" s="229">
        <v>1.496413077303319E-3</v>
      </c>
      <c r="T149" s="229">
        <v>9.74956467607847E-4</v>
      </c>
      <c r="U149" s="229">
        <v>7.419491748808226E-4</v>
      </c>
      <c r="V149" s="229">
        <v>1.059574807156193E-3</v>
      </c>
      <c r="W149" s="229">
        <v>6.6531279888798239E-4</v>
      </c>
      <c r="X149" s="229">
        <v>8.6791080691484359E-4</v>
      </c>
      <c r="Y149" s="229">
        <v>1.3797310872734139E-3</v>
      </c>
      <c r="DA149" s="73" t="s">
        <v>780</v>
      </c>
    </row>
    <row r="150" spans="1:105" ht="12" customHeight="1" x14ac:dyDescent="0.25">
      <c r="A150" s="64" t="s">
        <v>159</v>
      </c>
      <c r="B150" s="229">
        <v>3.2625887245282021E-3</v>
      </c>
      <c r="C150" s="229">
        <v>1.6787719388901821E-3</v>
      </c>
      <c r="D150" s="229">
        <v>1.6058377189607149E-3</v>
      </c>
      <c r="E150" s="229">
        <v>2.3250553573369108E-3</v>
      </c>
      <c r="F150" s="229">
        <v>3.1855238076190021E-3</v>
      </c>
      <c r="G150" s="229">
        <v>1.92871981262134E-3</v>
      </c>
      <c r="H150" s="229">
        <v>1.2217423531797041E-3</v>
      </c>
      <c r="I150" s="229">
        <v>1.096136316793644E-3</v>
      </c>
      <c r="J150" s="229">
        <v>2.1828215169558221E-3</v>
      </c>
      <c r="K150" s="229">
        <v>4.0553420825516382E-3</v>
      </c>
      <c r="L150" s="229">
        <v>2.6239188714539028E-3</v>
      </c>
      <c r="M150" s="229">
        <v>1.792256540406644E-3</v>
      </c>
      <c r="N150" s="229">
        <v>2.1811967034622761E-3</v>
      </c>
      <c r="O150" s="229">
        <v>2.4072978902924141E-3</v>
      </c>
      <c r="P150" s="229">
        <v>2.3379114461785019E-3</v>
      </c>
      <c r="Q150" s="229">
        <v>1.4642414669000571E-3</v>
      </c>
      <c r="R150" s="229">
        <v>1.4198432726161519E-3</v>
      </c>
      <c r="S150" s="229">
        <v>1.676935974326778E-3</v>
      </c>
      <c r="T150" s="229">
        <v>1.569383968329551E-3</v>
      </c>
      <c r="U150" s="229">
        <v>9.2924961714379358E-4</v>
      </c>
      <c r="V150" s="229">
        <v>2.2480234019707662E-3</v>
      </c>
      <c r="W150" s="229">
        <v>8.8805573663065709E-4</v>
      </c>
      <c r="X150" s="229">
        <v>1.191555691800708E-3</v>
      </c>
      <c r="Y150" s="229">
        <v>1.441340522933397E-3</v>
      </c>
      <c r="DA150" s="73" t="s">
        <v>781</v>
      </c>
    </row>
    <row r="151" spans="1:105" ht="12" customHeight="1" x14ac:dyDescent="0.25">
      <c r="A151" s="64" t="s">
        <v>32</v>
      </c>
      <c r="B151" s="229">
        <v>0.210227585978114</v>
      </c>
      <c r="C151" s="229">
        <v>0.2169409323497247</v>
      </c>
      <c r="D151" s="229">
        <v>0.1151400949240504</v>
      </c>
      <c r="E151" s="229">
        <v>0.14776421067767739</v>
      </c>
      <c r="F151" s="229">
        <v>0.31326004361374038</v>
      </c>
      <c r="G151" s="229">
        <v>0.22979984985893009</v>
      </c>
      <c r="H151" s="229">
        <v>0.25917569077047292</v>
      </c>
      <c r="I151" s="229">
        <v>0.17224776752429691</v>
      </c>
      <c r="J151" s="229">
        <v>0.15736126478620729</v>
      </c>
      <c r="K151" s="229">
        <v>0.1264489768426601</v>
      </c>
      <c r="L151" s="229">
        <v>0.14674438817052321</v>
      </c>
      <c r="M151" s="229">
        <v>9.539267729968498E-2</v>
      </c>
      <c r="N151" s="229">
        <v>5.712727477097871E-2</v>
      </c>
      <c r="O151" s="229">
        <v>5.8204724587876837E-2</v>
      </c>
      <c r="P151" s="229">
        <v>2.1185556369118709E-2</v>
      </c>
      <c r="Q151" s="229">
        <v>2.0025524949939932E-3</v>
      </c>
      <c r="R151" s="229">
        <v>4.8408358903400252E-4</v>
      </c>
      <c r="S151" s="229">
        <v>2.0634011218416241E-4</v>
      </c>
      <c r="T151" s="229">
        <v>5.3216203330816252E-4</v>
      </c>
      <c r="U151" s="229">
        <v>1.7854874039312371E-3</v>
      </c>
      <c r="V151" s="229">
        <v>8.1954456481600838E-4</v>
      </c>
      <c r="W151" s="229">
        <v>3.5296224562119961E-4</v>
      </c>
      <c r="X151" s="229">
        <v>1.106935207401053E-3</v>
      </c>
      <c r="Y151" s="229">
        <v>4.9737401580098918E-4</v>
      </c>
      <c r="DA151" s="73" t="s">
        <v>782</v>
      </c>
    </row>
    <row r="152" spans="1:105" ht="12" customHeight="1" x14ac:dyDescent="0.25">
      <c r="A152" s="64" t="s">
        <v>33</v>
      </c>
      <c r="B152" s="229">
        <v>2.6015020667441081E-2</v>
      </c>
      <c r="C152" s="229">
        <v>3.2630689532214402E-2</v>
      </c>
      <c r="D152" s="229">
        <v>1.7293801630852972E-2</v>
      </c>
      <c r="E152" s="229">
        <v>2.2615135793995239E-2</v>
      </c>
      <c r="F152" s="229">
        <v>4.3915134661353793E-2</v>
      </c>
      <c r="G152" s="229">
        <v>0</v>
      </c>
      <c r="H152" s="229">
        <v>0</v>
      </c>
      <c r="I152" s="229">
        <v>0</v>
      </c>
      <c r="J152" s="229">
        <v>0</v>
      </c>
      <c r="K152" s="229">
        <v>8.6145147527261874E-4</v>
      </c>
      <c r="L152" s="229">
        <v>9.223688788458416E-4</v>
      </c>
      <c r="M152" s="229">
        <v>2.5206911660441092E-4</v>
      </c>
      <c r="N152" s="229">
        <v>6.2922304086747308E-4</v>
      </c>
      <c r="O152" s="229">
        <v>4.2821561181563002E-4</v>
      </c>
      <c r="P152" s="229">
        <v>7.9664845202986737E-4</v>
      </c>
      <c r="Q152" s="229">
        <v>3.1937213283724013E-4</v>
      </c>
      <c r="R152" s="229">
        <v>3.372461303435629E-4</v>
      </c>
      <c r="S152" s="229">
        <v>4.5410474684006488E-4</v>
      </c>
      <c r="T152" s="229">
        <v>2.9106078012701572E-4</v>
      </c>
      <c r="U152" s="229">
        <v>3.5004141428302259E-4</v>
      </c>
      <c r="V152" s="229">
        <v>2.939582119039205E-4</v>
      </c>
      <c r="W152" s="229">
        <v>2.0773070914633049E-4</v>
      </c>
      <c r="X152" s="229">
        <v>2.0394783203712811E-4</v>
      </c>
      <c r="Y152" s="229">
        <v>1.9401343447686349E-4</v>
      </c>
      <c r="DA152" s="73" t="s">
        <v>783</v>
      </c>
    </row>
    <row r="153" spans="1:105" ht="12" customHeight="1" x14ac:dyDescent="0.25">
      <c r="A153" s="64" t="s">
        <v>35</v>
      </c>
      <c r="B153" s="229">
        <v>5.5745399459412401E-6</v>
      </c>
      <c r="C153" s="229">
        <v>2.1334388998391659E-4</v>
      </c>
      <c r="D153" s="229">
        <v>3.0037198206226902E-3</v>
      </c>
      <c r="E153" s="229">
        <v>5.2283453239980598E-3</v>
      </c>
      <c r="F153" s="229">
        <v>1.286951952297768E-2</v>
      </c>
      <c r="G153" s="229">
        <v>5.1948896322011823E-3</v>
      </c>
      <c r="H153" s="229">
        <v>0.12608590251574961</v>
      </c>
      <c r="I153" s="229">
        <v>0.16675518698863709</v>
      </c>
      <c r="J153" s="229">
        <v>0.17412879199324011</v>
      </c>
      <c r="K153" s="229">
        <v>0.2106394744962713</v>
      </c>
      <c r="L153" s="229">
        <v>0.15850834236817529</v>
      </c>
      <c r="M153" s="229">
        <v>0.1610129229004158</v>
      </c>
      <c r="N153" s="229">
        <v>0.17668550902316391</v>
      </c>
      <c r="O153" s="229">
        <v>0.22203523766445021</v>
      </c>
      <c r="P153" s="229">
        <v>0.2143911376743966</v>
      </c>
      <c r="Q153" s="229">
        <v>0.23986146307185929</v>
      </c>
      <c r="R153" s="229">
        <v>0.26131316829863332</v>
      </c>
      <c r="S153" s="229">
        <v>0.27279527638625828</v>
      </c>
      <c r="T153" s="229">
        <v>0.24947448435474021</v>
      </c>
      <c r="U153" s="229">
        <v>0.26946325611225841</v>
      </c>
      <c r="V153" s="229">
        <v>0.2118435350141836</v>
      </c>
      <c r="W153" s="229">
        <v>0.23544604199806629</v>
      </c>
      <c r="X153" s="229">
        <v>0.25703571031739519</v>
      </c>
      <c r="Y153" s="229">
        <v>0.27389319382488231</v>
      </c>
      <c r="DA153" s="73" t="s">
        <v>784</v>
      </c>
    </row>
    <row r="154" spans="1:105" ht="12" customHeight="1" x14ac:dyDescent="0.25">
      <c r="A154" s="64" t="s">
        <v>36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785</v>
      </c>
    </row>
    <row r="155" spans="1:105" ht="12" customHeight="1" x14ac:dyDescent="0.25">
      <c r="A155" s="64" t="s">
        <v>38</v>
      </c>
      <c r="B155" s="229">
        <v>0</v>
      </c>
      <c r="C155" s="229">
        <v>0</v>
      </c>
      <c r="D155" s="229">
        <v>0</v>
      </c>
      <c r="E155" s="229">
        <v>0</v>
      </c>
      <c r="F155" s="229">
        <v>0</v>
      </c>
      <c r="G155" s="229">
        <v>0</v>
      </c>
      <c r="H155" s="229">
        <v>0</v>
      </c>
      <c r="I155" s="229">
        <v>0</v>
      </c>
      <c r="J155" s="229">
        <v>0</v>
      </c>
      <c r="K155" s="229">
        <v>0</v>
      </c>
      <c r="L155" s="229">
        <v>0</v>
      </c>
      <c r="M155" s="229">
        <v>0</v>
      </c>
      <c r="N155" s="229">
        <v>0</v>
      </c>
      <c r="O155" s="229">
        <v>0</v>
      </c>
      <c r="P155" s="229">
        <v>0</v>
      </c>
      <c r="Q155" s="229">
        <v>0</v>
      </c>
      <c r="R155" s="229">
        <v>0</v>
      </c>
      <c r="S155" s="229">
        <v>0</v>
      </c>
      <c r="T155" s="229">
        <v>0</v>
      </c>
      <c r="U155" s="229">
        <v>0</v>
      </c>
      <c r="V155" s="229">
        <v>0</v>
      </c>
      <c r="W155" s="229">
        <v>0</v>
      </c>
      <c r="X155" s="229">
        <v>0</v>
      </c>
      <c r="Y155" s="229">
        <v>0</v>
      </c>
      <c r="DA155" s="73" t="s">
        <v>786</v>
      </c>
    </row>
    <row r="156" spans="1:105" ht="12" customHeight="1" x14ac:dyDescent="0.25">
      <c r="A156" s="64" t="s">
        <v>39</v>
      </c>
      <c r="B156" s="229">
        <v>0</v>
      </c>
      <c r="C156" s="229">
        <v>0</v>
      </c>
      <c r="D156" s="229">
        <v>0</v>
      </c>
      <c r="E156" s="229">
        <v>0</v>
      </c>
      <c r="F156" s="229">
        <v>0</v>
      </c>
      <c r="G156" s="229">
        <v>0</v>
      </c>
      <c r="H156" s="229">
        <v>0</v>
      </c>
      <c r="I156" s="229">
        <v>0</v>
      </c>
      <c r="J156" s="229">
        <v>0</v>
      </c>
      <c r="K156" s="229">
        <v>0</v>
      </c>
      <c r="L156" s="229">
        <v>0</v>
      </c>
      <c r="M156" s="229">
        <v>0</v>
      </c>
      <c r="N156" s="229">
        <v>0</v>
      </c>
      <c r="O156" s="229">
        <v>0</v>
      </c>
      <c r="P156" s="229">
        <v>0</v>
      </c>
      <c r="Q156" s="229">
        <v>0</v>
      </c>
      <c r="R156" s="229">
        <v>0</v>
      </c>
      <c r="S156" s="229">
        <v>0</v>
      </c>
      <c r="T156" s="229">
        <v>0</v>
      </c>
      <c r="U156" s="229">
        <v>0</v>
      </c>
      <c r="V156" s="229">
        <v>0</v>
      </c>
      <c r="W156" s="229">
        <v>0</v>
      </c>
      <c r="X156" s="229">
        <v>0</v>
      </c>
      <c r="Y156" s="229">
        <v>0</v>
      </c>
      <c r="DA156" s="73" t="s">
        <v>787</v>
      </c>
    </row>
    <row r="157" spans="1:105" ht="12" customHeight="1" x14ac:dyDescent="0.25">
      <c r="A157" s="61" t="s">
        <v>641</v>
      </c>
      <c r="B157" s="263">
        <v>0.20106107425324399</v>
      </c>
      <c r="C157" s="263">
        <v>0.19871210214179069</v>
      </c>
      <c r="D157" s="263">
        <v>9.9504366852397177E-2</v>
      </c>
      <c r="E157" s="263">
        <v>0.1299064866095761</v>
      </c>
      <c r="F157" s="263">
        <v>0.27354651478369513</v>
      </c>
      <c r="G157" s="263">
        <v>0.20892931979341409</v>
      </c>
      <c r="H157" s="263">
        <v>1.674321647634883E-2</v>
      </c>
      <c r="I157" s="263">
        <v>7.6542213806599729E-2</v>
      </c>
      <c r="J157" s="263">
        <v>7.2896394289201749E-2</v>
      </c>
      <c r="K157" s="263">
        <v>7.0765495570242545E-2</v>
      </c>
      <c r="L157" s="263">
        <v>7.0593377908145988E-2</v>
      </c>
      <c r="M157" s="263">
        <v>6.5436528954252907E-2</v>
      </c>
      <c r="N157" s="263">
        <v>5.2095395958202367E-2</v>
      </c>
      <c r="O157" s="263">
        <v>5.3093377656962218E-2</v>
      </c>
      <c r="P157" s="263">
        <v>3.906068255412589E-2</v>
      </c>
      <c r="Q157" s="263">
        <v>3.2827868421281693E-2</v>
      </c>
      <c r="R157" s="263">
        <v>3.574178877123585E-2</v>
      </c>
      <c r="S157" s="263">
        <v>3.8558014039229482E-2</v>
      </c>
      <c r="T157" s="263">
        <v>4.6443768682276863E-2</v>
      </c>
      <c r="U157" s="263">
        <v>4.5660289068032413E-2</v>
      </c>
      <c r="V157" s="263">
        <v>3.943060923873877E-2</v>
      </c>
      <c r="W157" s="263">
        <v>3.920417025496524E-2</v>
      </c>
      <c r="X157" s="263">
        <v>4.8001627324062539E-2</v>
      </c>
      <c r="Y157" s="263">
        <v>5.5059452515460003E-2</v>
      </c>
      <c r="DA157" s="74" t="s">
        <v>788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DA158" s="94"/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340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3">SUM(B$163:B$169)</f>
        <v>0.99999999999999956</v>
      </c>
      <c r="C162" s="232">
        <f t="shared" si="3"/>
        <v>0.99999999999999978</v>
      </c>
      <c r="D162" s="232">
        <f t="shared" si="3"/>
        <v>0.99999999999999978</v>
      </c>
      <c r="E162" s="232">
        <f t="shared" si="3"/>
        <v>1</v>
      </c>
      <c r="F162" s="232">
        <f t="shared" si="3"/>
        <v>1.0000000000000004</v>
      </c>
      <c r="G162" s="232">
        <f t="shared" si="3"/>
        <v>1.0000000000000002</v>
      </c>
      <c r="H162" s="232">
        <f t="shared" si="3"/>
        <v>1.0000000000000004</v>
      </c>
      <c r="I162" s="232">
        <f t="shared" si="3"/>
        <v>1.0000000000000004</v>
      </c>
      <c r="J162" s="232">
        <f t="shared" si="3"/>
        <v>0.99999999999999956</v>
      </c>
      <c r="K162" s="232">
        <f t="shared" si="3"/>
        <v>1</v>
      </c>
      <c r="L162" s="232">
        <f t="shared" si="3"/>
        <v>1.0000000000000002</v>
      </c>
      <c r="M162" s="232">
        <f t="shared" si="3"/>
        <v>1.0000000000000002</v>
      </c>
      <c r="N162" s="232">
        <f t="shared" si="3"/>
        <v>1</v>
      </c>
      <c r="O162" s="232">
        <f t="shared" si="3"/>
        <v>1.0000000000000004</v>
      </c>
      <c r="P162" s="232">
        <f t="shared" si="3"/>
        <v>1.0000000000000002</v>
      </c>
      <c r="Q162" s="232">
        <f t="shared" si="3"/>
        <v>1</v>
      </c>
      <c r="R162" s="232">
        <f t="shared" si="3"/>
        <v>1</v>
      </c>
      <c r="S162" s="232">
        <f t="shared" si="3"/>
        <v>1</v>
      </c>
      <c r="T162" s="232">
        <f t="shared" si="3"/>
        <v>0.99999999999999978</v>
      </c>
      <c r="U162" s="232">
        <f t="shared" si="3"/>
        <v>1</v>
      </c>
      <c r="V162" s="232">
        <f t="shared" si="3"/>
        <v>0.99999999999999978</v>
      </c>
      <c r="W162" s="232">
        <f t="shared" si="3"/>
        <v>0.99999999999999989</v>
      </c>
      <c r="X162" s="232">
        <f t="shared" si="3"/>
        <v>1</v>
      </c>
      <c r="Y162" s="232">
        <f t="shared" si="3"/>
        <v>1</v>
      </c>
      <c r="DA162" s="95"/>
    </row>
    <row r="163" spans="1:105" ht="12" customHeight="1" x14ac:dyDescent="0.25">
      <c r="A163" s="55" t="s">
        <v>91</v>
      </c>
      <c r="B163" s="299">
        <f t="shared" ref="B163:Y163" si="4">IF(B$6=0,0,B$6/B$5)</f>
        <v>1.7252008375016295E-3</v>
      </c>
      <c r="C163" s="299">
        <f t="shared" si="4"/>
        <v>1.7258359684289774E-3</v>
      </c>
      <c r="D163" s="299">
        <f t="shared" si="4"/>
        <v>1.7162695658724384E-3</v>
      </c>
      <c r="E163" s="299">
        <f t="shared" si="4"/>
        <v>1.7159332421142147E-3</v>
      </c>
      <c r="F163" s="299">
        <f t="shared" si="4"/>
        <v>1.724229745741574E-3</v>
      </c>
      <c r="G163" s="299">
        <f t="shared" si="4"/>
        <v>1.7012918173162012E-3</v>
      </c>
      <c r="H163" s="299">
        <f t="shared" si="4"/>
        <v>1.6920769985929345E-3</v>
      </c>
      <c r="I163" s="299">
        <f t="shared" si="4"/>
        <v>1.6286618265775885E-3</v>
      </c>
      <c r="J163" s="299">
        <f t="shared" si="4"/>
        <v>1.6203809138717875E-3</v>
      </c>
      <c r="K163" s="299">
        <f t="shared" si="4"/>
        <v>1.5958609872268408E-3</v>
      </c>
      <c r="L163" s="299">
        <f t="shared" si="4"/>
        <v>1.621098089707287E-3</v>
      </c>
      <c r="M163" s="299">
        <f t="shared" si="4"/>
        <v>1.5887809762181017E-3</v>
      </c>
      <c r="N163" s="299">
        <f t="shared" si="4"/>
        <v>1.5603890007291196E-3</v>
      </c>
      <c r="O163" s="299">
        <f t="shared" si="4"/>
        <v>1.5551951372621655E-3</v>
      </c>
      <c r="P163" s="299">
        <f t="shared" si="4"/>
        <v>1.5298529941399439E-3</v>
      </c>
      <c r="Q163" s="299">
        <f t="shared" si="4"/>
        <v>1.5132371076917483E-3</v>
      </c>
      <c r="R163" s="299">
        <f t="shared" si="4"/>
        <v>1.5111850261295562E-3</v>
      </c>
      <c r="S163" s="299">
        <f t="shared" si="4"/>
        <v>1.5104569289827036E-3</v>
      </c>
      <c r="T163" s="299">
        <f t="shared" si="4"/>
        <v>1.5048808120409676E-3</v>
      </c>
      <c r="U163" s="299">
        <f t="shared" si="4"/>
        <v>1.5078121414823619E-3</v>
      </c>
      <c r="V163" s="299">
        <f t="shared" si="4"/>
        <v>1.5059109719633022E-3</v>
      </c>
      <c r="W163" s="299">
        <f t="shared" si="4"/>
        <v>1.5068377219691076E-3</v>
      </c>
      <c r="X163" s="299">
        <f t="shared" si="4"/>
        <v>1.5051069995503919E-3</v>
      </c>
      <c r="Y163" s="299">
        <f t="shared" si="4"/>
        <v>1.5028322847127332E-3</v>
      </c>
      <c r="DA163" s="67"/>
    </row>
    <row r="164" spans="1:105" ht="12" customHeight="1" x14ac:dyDescent="0.25">
      <c r="A164" s="173" t="s">
        <v>92</v>
      </c>
      <c r="B164" s="233">
        <f t="shared" ref="B164:Y164" si="5">IF(B$7=0,0,B$7/B$5)</f>
        <v>2.2390120836881069E-4</v>
      </c>
      <c r="C164" s="233">
        <f t="shared" si="5"/>
        <v>2.239836373701273E-4</v>
      </c>
      <c r="D164" s="233">
        <f t="shared" si="5"/>
        <v>2.2274208389670477E-4</v>
      </c>
      <c r="E164" s="233">
        <f t="shared" si="5"/>
        <v>2.2269843489408858E-4</v>
      </c>
      <c r="F164" s="233">
        <f t="shared" si="5"/>
        <v>2.2377517746632845E-4</v>
      </c>
      <c r="G164" s="233">
        <f t="shared" si="5"/>
        <v>2.2399482808616687E-4</v>
      </c>
      <c r="H164" s="233">
        <f t="shared" si="5"/>
        <v>2.1960230739667179E-4</v>
      </c>
      <c r="I164" s="233">
        <f t="shared" si="5"/>
        <v>2.1137211567956481E-4</v>
      </c>
      <c r="J164" s="233">
        <f t="shared" si="5"/>
        <v>2.1029739653909041E-4</v>
      </c>
      <c r="K164" s="233">
        <f t="shared" si="5"/>
        <v>2.0711513445946579E-4</v>
      </c>
      <c r="L164" s="233">
        <f t="shared" si="5"/>
        <v>2.1039047354942493E-4</v>
      </c>
      <c r="M164" s="233">
        <f t="shared" si="5"/>
        <v>2.0619627157367161E-4</v>
      </c>
      <c r="N164" s="233">
        <f t="shared" si="5"/>
        <v>2.0251148457277573E-4</v>
      </c>
      <c r="O164" s="233">
        <f t="shared" si="5"/>
        <v>2.0183741099184829E-4</v>
      </c>
      <c r="P164" s="233">
        <f t="shared" si="5"/>
        <v>1.9854843944466441E-4</v>
      </c>
      <c r="Q164" s="233">
        <f t="shared" si="5"/>
        <v>1.9639198497687174E-4</v>
      </c>
      <c r="R164" s="233">
        <f t="shared" si="5"/>
        <v>1.9612566030819637E-4</v>
      </c>
      <c r="S164" s="233">
        <f t="shared" si="5"/>
        <v>1.9603116590067779E-4</v>
      </c>
      <c r="T164" s="233">
        <f t="shared" si="5"/>
        <v>1.9530748243489174E-4</v>
      </c>
      <c r="U164" s="233">
        <f t="shared" si="5"/>
        <v>1.9568791825997833E-4</v>
      </c>
      <c r="V164" s="233">
        <f t="shared" si="5"/>
        <v>1.9544117936246669E-4</v>
      </c>
      <c r="W164" s="233">
        <f t="shared" si="5"/>
        <v>1.9556145547272873E-4</v>
      </c>
      <c r="X164" s="233">
        <f t="shared" si="5"/>
        <v>1.9533683765868759E-4</v>
      </c>
      <c r="Y164" s="233">
        <f t="shared" si="5"/>
        <v>1.9504161904426603E-4</v>
      </c>
      <c r="DA164" s="177"/>
    </row>
    <row r="165" spans="1:105" ht="12" customHeight="1" x14ac:dyDescent="0.25">
      <c r="A165" s="173" t="s">
        <v>93</v>
      </c>
      <c r="B165" s="233">
        <f t="shared" ref="B165:Y165" si="6">IF(B$8=0,0,B$8/B$5)</f>
        <v>3.1187146012194685E-2</v>
      </c>
      <c r="C165" s="233">
        <f t="shared" si="6"/>
        <v>3.1198627528165181E-2</v>
      </c>
      <c r="D165" s="233">
        <f t="shared" si="6"/>
        <v>3.1025691840414021E-2</v>
      </c>
      <c r="E165" s="233">
        <f t="shared" si="6"/>
        <v>3.101961198123063E-2</v>
      </c>
      <c r="F165" s="233">
        <f t="shared" si="6"/>
        <v>3.1169591197790631E-2</v>
      </c>
      <c r="G165" s="233">
        <f t="shared" si="6"/>
        <v>3.0668348208699649E-2</v>
      </c>
      <c r="H165" s="233">
        <f t="shared" si="6"/>
        <v>3.0523398681346427E-2</v>
      </c>
      <c r="I165" s="233">
        <f t="shared" si="6"/>
        <v>2.9441971674161665E-2</v>
      </c>
      <c r="J165" s="233">
        <f t="shared" si="6"/>
        <v>2.9292274300930583E-2</v>
      </c>
      <c r="K165" s="233">
        <f t="shared" si="6"/>
        <v>2.8849017773422948E-2</v>
      </c>
      <c r="L165" s="233">
        <f t="shared" si="6"/>
        <v>2.9305238975542349E-2</v>
      </c>
      <c r="M165" s="233">
        <f t="shared" si="6"/>
        <v>2.8721029580803442E-2</v>
      </c>
      <c r="N165" s="233">
        <f t="shared" si="6"/>
        <v>2.8207776476642056E-2</v>
      </c>
      <c r="O165" s="233">
        <f t="shared" si="6"/>
        <v>2.8113884928023348E-2</v>
      </c>
      <c r="P165" s="233">
        <f t="shared" si="6"/>
        <v>2.765576486418243E-2</v>
      </c>
      <c r="Q165" s="233">
        <f t="shared" si="6"/>
        <v>2.7355392834725052E-2</v>
      </c>
      <c r="R165" s="233">
        <f t="shared" si="6"/>
        <v>2.7272653756348644E-2</v>
      </c>
      <c r="S165" s="233">
        <f t="shared" si="6"/>
        <v>2.7305134431497902E-2</v>
      </c>
      <c r="T165" s="233">
        <f t="shared" si="6"/>
        <v>2.7204332733827274E-2</v>
      </c>
      <c r="U165" s="233">
        <f t="shared" si="6"/>
        <v>2.7257323549337752E-2</v>
      </c>
      <c r="V165" s="233">
        <f t="shared" si="6"/>
        <v>2.7222955347041555E-2</v>
      </c>
      <c r="W165" s="233">
        <f t="shared" si="6"/>
        <v>2.7239708577807255E-2</v>
      </c>
      <c r="X165" s="233">
        <f t="shared" si="6"/>
        <v>2.7208421615961566E-2</v>
      </c>
      <c r="Y165" s="233">
        <f t="shared" si="6"/>
        <v>2.7167300685437951E-2</v>
      </c>
      <c r="DA165" s="177"/>
    </row>
    <row r="166" spans="1:105" ht="12" customHeight="1" x14ac:dyDescent="0.25">
      <c r="A166" s="173" t="s">
        <v>94</v>
      </c>
      <c r="B166" s="233">
        <f t="shared" ref="B166:Y166" si="7">IF(B$9=0,0,B$9/B$5)</f>
        <v>5.699643847178103E-4</v>
      </c>
      <c r="C166" s="233">
        <f t="shared" si="7"/>
        <v>5.7017421652425957E-4</v>
      </c>
      <c r="D166" s="233">
        <f t="shared" si="7"/>
        <v>5.6701370985826679E-4</v>
      </c>
      <c r="E166" s="233">
        <f t="shared" si="7"/>
        <v>5.6690259667088879E-4</v>
      </c>
      <c r="F166" s="233">
        <f t="shared" si="7"/>
        <v>5.6964355962574363E-4</v>
      </c>
      <c r="G166" s="233">
        <f t="shared" si="7"/>
        <v>5.7020270368441641E-4</v>
      </c>
      <c r="H166" s="233">
        <f t="shared" si="7"/>
        <v>5.5902107420422017E-4</v>
      </c>
      <c r="I166" s="233">
        <f t="shared" si="7"/>
        <v>5.3807024418268783E-4</v>
      </c>
      <c r="J166" s="233">
        <f t="shared" si="7"/>
        <v>5.3533443208900818E-4</v>
      </c>
      <c r="K166" s="233">
        <f t="shared" si="7"/>
        <v>5.2723364486486604E-4</v>
      </c>
      <c r="L166" s="233">
        <f t="shared" si="7"/>
        <v>5.3557136953706066E-4</v>
      </c>
      <c r="M166" s="233">
        <f t="shared" si="7"/>
        <v>5.248945814754492E-4</v>
      </c>
      <c r="N166" s="233">
        <f t="shared" si="7"/>
        <v>5.1551456351537478E-4</v>
      </c>
      <c r="O166" s="233">
        <f t="shared" si="7"/>
        <v>5.1379863738613767E-4</v>
      </c>
      <c r="P166" s="233">
        <f t="shared" si="7"/>
        <v>5.0542620984140869E-4</v>
      </c>
      <c r="Q166" s="233">
        <f t="shared" si="7"/>
        <v>4.9993672520279612E-4</v>
      </c>
      <c r="R166" s="233">
        <f t="shared" si="7"/>
        <v>4.9925876737924244E-4</v>
      </c>
      <c r="S166" s="233">
        <f t="shared" si="7"/>
        <v>4.9901822179562098E-4</v>
      </c>
      <c r="T166" s="233">
        <f t="shared" si="7"/>
        <v>4.9717600841806832E-4</v>
      </c>
      <c r="U166" s="233">
        <f t="shared" si="7"/>
        <v>4.9814444834990197E-4</v>
      </c>
      <c r="V166" s="233">
        <f t="shared" si="7"/>
        <v>4.9751634819389671E-4</v>
      </c>
      <c r="W166" s="233">
        <f t="shared" si="7"/>
        <v>4.9782252384913874E-4</v>
      </c>
      <c r="X166" s="233">
        <f t="shared" si="7"/>
        <v>4.9725073526832103E-4</v>
      </c>
      <c r="Y166" s="233">
        <f t="shared" si="7"/>
        <v>4.9649922482694413E-4</v>
      </c>
      <c r="DA166" s="177"/>
    </row>
    <row r="167" spans="1:105" ht="12" customHeight="1" x14ac:dyDescent="0.25">
      <c r="A167" s="56" t="s">
        <v>95</v>
      </c>
      <c r="B167" s="300">
        <f t="shared" ref="B167:Y167" si="8">IF(B$10=0,0,B$10/B$5)</f>
        <v>6.2361864952857945E-3</v>
      </c>
      <c r="C167" s="300">
        <f t="shared" si="8"/>
        <v>6.21901266969408E-3</v>
      </c>
      <c r="D167" s="300">
        <f t="shared" si="8"/>
        <v>5.9855831297160478E-3</v>
      </c>
      <c r="E167" s="300">
        <f t="shared" si="8"/>
        <v>5.8893276801911488E-3</v>
      </c>
      <c r="F167" s="300">
        <f t="shared" si="8"/>
        <v>5.740404355892347E-3</v>
      </c>
      <c r="G167" s="300">
        <f t="shared" si="8"/>
        <v>6.3430557202207877E-3</v>
      </c>
      <c r="H167" s="300">
        <f t="shared" si="8"/>
        <v>3.9842176938754649E-3</v>
      </c>
      <c r="I167" s="300">
        <f t="shared" si="8"/>
        <v>4.3520801734297987E-3</v>
      </c>
      <c r="J167" s="300">
        <f t="shared" si="8"/>
        <v>4.3146805394078894E-3</v>
      </c>
      <c r="K167" s="300">
        <f t="shared" si="8"/>
        <v>4.2206980034775266E-3</v>
      </c>
      <c r="L167" s="300">
        <f t="shared" si="8"/>
        <v>4.3359463108494523E-3</v>
      </c>
      <c r="M167" s="300">
        <f t="shared" si="8"/>
        <v>4.3210095559798253E-3</v>
      </c>
      <c r="N167" s="300">
        <f t="shared" si="8"/>
        <v>4.1671621581129692E-3</v>
      </c>
      <c r="O167" s="300">
        <f t="shared" si="8"/>
        <v>4.0781162381964683E-3</v>
      </c>
      <c r="P167" s="300">
        <f t="shared" si="8"/>
        <v>3.9586466511737587E-3</v>
      </c>
      <c r="Q167" s="300">
        <f t="shared" si="8"/>
        <v>3.8538164296190972E-3</v>
      </c>
      <c r="R167" s="300">
        <f t="shared" si="8"/>
        <v>3.8507846060949697E-3</v>
      </c>
      <c r="S167" s="300">
        <f t="shared" si="8"/>
        <v>3.858417953934538E-3</v>
      </c>
      <c r="T167" s="300">
        <f t="shared" si="8"/>
        <v>3.942032300334174E-3</v>
      </c>
      <c r="U167" s="300">
        <f t="shared" si="8"/>
        <v>3.913270166280616E-3</v>
      </c>
      <c r="V167" s="300">
        <f t="shared" si="8"/>
        <v>3.940894820895692E-3</v>
      </c>
      <c r="W167" s="300">
        <f t="shared" si="8"/>
        <v>3.9063929002091692E-3</v>
      </c>
      <c r="X167" s="300">
        <f t="shared" si="8"/>
        <v>3.9444516517507166E-3</v>
      </c>
      <c r="Y167" s="300">
        <f t="shared" si="8"/>
        <v>3.9701850800690549E-3</v>
      </c>
      <c r="DA167" s="68"/>
    </row>
    <row r="168" spans="1:105" ht="12" customHeight="1" x14ac:dyDescent="0.25">
      <c r="A168" s="174" t="s">
        <v>485</v>
      </c>
      <c r="B168" s="301">
        <f t="shared" ref="B168:Y168" si="9">IF(B$16=0,0,B$16/B$5)</f>
        <v>0.58754551550026402</v>
      </c>
      <c r="C168" s="301">
        <f t="shared" si="9"/>
        <v>0.59087923501073558</v>
      </c>
      <c r="D168" s="301">
        <f t="shared" si="9"/>
        <v>0.58774482323696342</v>
      </c>
      <c r="E168" s="301">
        <f t="shared" si="9"/>
        <v>0.5875528509043455</v>
      </c>
      <c r="F168" s="301">
        <f t="shared" si="9"/>
        <v>0.59116041789867413</v>
      </c>
      <c r="G168" s="301">
        <f t="shared" si="9"/>
        <v>0.58004289058803682</v>
      </c>
      <c r="H168" s="301">
        <f t="shared" si="9"/>
        <v>0.6081436017887708</v>
      </c>
      <c r="I168" s="301">
        <f t="shared" si="9"/>
        <v>0.589330055542021</v>
      </c>
      <c r="J168" s="301">
        <f t="shared" si="9"/>
        <v>0.58894754447096298</v>
      </c>
      <c r="K168" s="301">
        <f t="shared" si="9"/>
        <v>0.58761907252347834</v>
      </c>
      <c r="L168" s="301">
        <f t="shared" si="9"/>
        <v>0.58816206065388799</v>
      </c>
      <c r="M168" s="301">
        <f t="shared" si="9"/>
        <v>0.58123641321631891</v>
      </c>
      <c r="N168" s="301">
        <f t="shared" si="9"/>
        <v>0.5820475656862989</v>
      </c>
      <c r="O168" s="301">
        <f t="shared" si="9"/>
        <v>0.5860333151593633</v>
      </c>
      <c r="P168" s="301">
        <f t="shared" si="9"/>
        <v>0.58756317181502682</v>
      </c>
      <c r="Q168" s="301">
        <f t="shared" si="9"/>
        <v>0.59107626117017431</v>
      </c>
      <c r="R168" s="301">
        <f t="shared" si="9"/>
        <v>0.59072295986976064</v>
      </c>
      <c r="S168" s="301">
        <f t="shared" si="9"/>
        <v>0.58991932450562479</v>
      </c>
      <c r="T168" s="301">
        <f t="shared" si="9"/>
        <v>0.58196606167702036</v>
      </c>
      <c r="U168" s="301">
        <f t="shared" si="9"/>
        <v>0.5850447295058262</v>
      </c>
      <c r="V168" s="301">
        <f t="shared" si="9"/>
        <v>0.58222942592989324</v>
      </c>
      <c r="W168" s="301">
        <f t="shared" si="9"/>
        <v>0.58529957543116029</v>
      </c>
      <c r="X168" s="301">
        <f t="shared" si="9"/>
        <v>0.58190157001843523</v>
      </c>
      <c r="Y168" s="301">
        <f t="shared" si="9"/>
        <v>0.5793101430253047</v>
      </c>
      <c r="DA168" s="178"/>
    </row>
    <row r="169" spans="1:105" ht="12" customHeight="1" x14ac:dyDescent="0.25">
      <c r="A169" s="41" t="s">
        <v>497</v>
      </c>
      <c r="B169" s="235">
        <f t="shared" ref="B169:Y169" si="10">IF(B$27=0,0,B$27/B$5)</f>
        <v>0.37251208556166676</v>
      </c>
      <c r="C169" s="235">
        <f t="shared" si="10"/>
        <v>0.36918313096908167</v>
      </c>
      <c r="D169" s="235">
        <f t="shared" si="10"/>
        <v>0.37273787643327894</v>
      </c>
      <c r="E169" s="235">
        <f t="shared" si="10"/>
        <v>0.37303267516055361</v>
      </c>
      <c r="F169" s="235">
        <f t="shared" si="10"/>
        <v>0.36941193806480954</v>
      </c>
      <c r="G169" s="235">
        <f t="shared" si="10"/>
        <v>0.38045021613395619</v>
      </c>
      <c r="H169" s="235">
        <f t="shared" si="10"/>
        <v>0.35487808145581379</v>
      </c>
      <c r="I169" s="235">
        <f t="shared" si="10"/>
        <v>0.3744977884239481</v>
      </c>
      <c r="J169" s="235">
        <f t="shared" si="10"/>
        <v>0.37507948794619828</v>
      </c>
      <c r="K169" s="235">
        <f t="shared" si="10"/>
        <v>0.37698100193307005</v>
      </c>
      <c r="L169" s="235">
        <f t="shared" si="10"/>
        <v>0.37582969412692668</v>
      </c>
      <c r="M169" s="235">
        <f t="shared" si="10"/>
        <v>0.3834016758176309</v>
      </c>
      <c r="N169" s="235">
        <f t="shared" si="10"/>
        <v>0.38329908063012891</v>
      </c>
      <c r="O169" s="235">
        <f t="shared" si="10"/>
        <v>0.37950385248877705</v>
      </c>
      <c r="P169" s="235">
        <f t="shared" si="10"/>
        <v>0.37858858902619114</v>
      </c>
      <c r="Q169" s="235">
        <f t="shared" si="10"/>
        <v>0.37550496374761017</v>
      </c>
      <c r="R169" s="235">
        <f t="shared" si="10"/>
        <v>0.3759470323139788</v>
      </c>
      <c r="S169" s="235">
        <f t="shared" si="10"/>
        <v>0.37671161679226378</v>
      </c>
      <c r="T169" s="235">
        <f t="shared" si="10"/>
        <v>0.3846902089859241</v>
      </c>
      <c r="U169" s="235">
        <f t="shared" si="10"/>
        <v>0.38158303227046325</v>
      </c>
      <c r="V169" s="235">
        <f t="shared" si="10"/>
        <v>0.38440785540264966</v>
      </c>
      <c r="W169" s="235">
        <f t="shared" si="10"/>
        <v>0.38135410138953219</v>
      </c>
      <c r="X169" s="235">
        <f t="shared" si="10"/>
        <v>0.38474786214137519</v>
      </c>
      <c r="Y169" s="235">
        <f t="shared" si="10"/>
        <v>0.38735799808060434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0"/>
    </row>
    <row r="171" spans="1:105" ht="12" customHeight="1" x14ac:dyDescent="0.25">
      <c r="A171" s="35" t="s">
        <v>46</v>
      </c>
      <c r="B171" s="232">
        <f t="shared" ref="B171:Y171" si="11">SUM(B$172:B$177,B$179:B$180,B$182:B$184)</f>
        <v>0</v>
      </c>
      <c r="C171" s="232">
        <f t="shared" si="11"/>
        <v>0</v>
      </c>
      <c r="D171" s="232">
        <f t="shared" si="11"/>
        <v>0</v>
      </c>
      <c r="E171" s="232">
        <f t="shared" si="11"/>
        <v>0</v>
      </c>
      <c r="F171" s="232">
        <f t="shared" si="11"/>
        <v>0</v>
      </c>
      <c r="G171" s="232">
        <f t="shared" si="11"/>
        <v>0</v>
      </c>
      <c r="H171" s="232">
        <f t="shared" si="11"/>
        <v>0</v>
      </c>
      <c r="I171" s="232">
        <f t="shared" si="11"/>
        <v>0</v>
      </c>
      <c r="J171" s="232">
        <f t="shared" si="11"/>
        <v>0</v>
      </c>
      <c r="K171" s="232">
        <f t="shared" si="11"/>
        <v>0</v>
      </c>
      <c r="L171" s="232">
        <f t="shared" si="11"/>
        <v>0</v>
      </c>
      <c r="M171" s="232">
        <f t="shared" si="11"/>
        <v>0</v>
      </c>
      <c r="N171" s="232">
        <f t="shared" si="11"/>
        <v>0</v>
      </c>
      <c r="O171" s="232">
        <f t="shared" si="11"/>
        <v>0</v>
      </c>
      <c r="P171" s="232">
        <f t="shared" si="11"/>
        <v>0</v>
      </c>
      <c r="Q171" s="232">
        <f t="shared" si="11"/>
        <v>0</v>
      </c>
      <c r="R171" s="232">
        <f t="shared" si="11"/>
        <v>0</v>
      </c>
      <c r="S171" s="232">
        <f t="shared" si="11"/>
        <v>0</v>
      </c>
      <c r="T171" s="232">
        <f t="shared" si="11"/>
        <v>0</v>
      </c>
      <c r="U171" s="232">
        <f t="shared" si="11"/>
        <v>0</v>
      </c>
      <c r="V171" s="232">
        <f t="shared" si="11"/>
        <v>0</v>
      </c>
      <c r="W171" s="232">
        <f t="shared" si="11"/>
        <v>0</v>
      </c>
      <c r="X171" s="232">
        <f t="shared" si="11"/>
        <v>0</v>
      </c>
      <c r="Y171" s="232">
        <f t="shared" si="11"/>
        <v>0</v>
      </c>
      <c r="DA171" s="95"/>
    </row>
    <row r="172" spans="1:105" ht="12" customHeight="1" x14ac:dyDescent="0.25">
      <c r="A172" s="55" t="s">
        <v>91</v>
      </c>
      <c r="B172" s="299">
        <f t="shared" ref="B172:Y172" si="12">IF(B$35=0,0,B$35/B$34)</f>
        <v>0</v>
      </c>
      <c r="C172" s="299">
        <f t="shared" si="12"/>
        <v>0</v>
      </c>
      <c r="D172" s="299">
        <f t="shared" si="12"/>
        <v>0</v>
      </c>
      <c r="E172" s="299">
        <f t="shared" si="12"/>
        <v>0</v>
      </c>
      <c r="F172" s="299">
        <f t="shared" si="12"/>
        <v>0</v>
      </c>
      <c r="G172" s="299">
        <f t="shared" si="12"/>
        <v>0</v>
      </c>
      <c r="H172" s="299">
        <f t="shared" si="12"/>
        <v>0</v>
      </c>
      <c r="I172" s="299">
        <f t="shared" si="12"/>
        <v>0</v>
      </c>
      <c r="J172" s="299">
        <f t="shared" si="12"/>
        <v>0</v>
      </c>
      <c r="K172" s="299">
        <f t="shared" si="12"/>
        <v>0</v>
      </c>
      <c r="L172" s="299">
        <f t="shared" si="12"/>
        <v>0</v>
      </c>
      <c r="M172" s="299">
        <f t="shared" si="12"/>
        <v>0</v>
      </c>
      <c r="N172" s="299">
        <f t="shared" si="12"/>
        <v>0</v>
      </c>
      <c r="O172" s="299">
        <f t="shared" si="12"/>
        <v>0</v>
      </c>
      <c r="P172" s="299">
        <f t="shared" si="12"/>
        <v>0</v>
      </c>
      <c r="Q172" s="299">
        <f t="shared" si="12"/>
        <v>0</v>
      </c>
      <c r="R172" s="299">
        <f t="shared" si="12"/>
        <v>0</v>
      </c>
      <c r="S172" s="299">
        <f t="shared" si="12"/>
        <v>0</v>
      </c>
      <c r="T172" s="299">
        <f t="shared" si="12"/>
        <v>0</v>
      </c>
      <c r="U172" s="299">
        <f t="shared" si="12"/>
        <v>0</v>
      </c>
      <c r="V172" s="299">
        <f t="shared" si="12"/>
        <v>0</v>
      </c>
      <c r="W172" s="299">
        <f t="shared" si="12"/>
        <v>0</v>
      </c>
      <c r="X172" s="299">
        <f t="shared" si="12"/>
        <v>0</v>
      </c>
      <c r="Y172" s="299">
        <f t="shared" si="12"/>
        <v>0</v>
      </c>
      <c r="DA172" s="67"/>
    </row>
    <row r="173" spans="1:105" ht="12" customHeight="1" x14ac:dyDescent="0.25">
      <c r="A173" s="173" t="s">
        <v>92</v>
      </c>
      <c r="B173" s="233">
        <f t="shared" ref="B173:Y173" si="13">IF(B$36=0,0,B$36/B$34)</f>
        <v>0</v>
      </c>
      <c r="C173" s="233">
        <f t="shared" si="13"/>
        <v>0</v>
      </c>
      <c r="D173" s="233">
        <f t="shared" si="13"/>
        <v>0</v>
      </c>
      <c r="E173" s="233">
        <f t="shared" si="13"/>
        <v>0</v>
      </c>
      <c r="F173" s="233">
        <f t="shared" si="13"/>
        <v>0</v>
      </c>
      <c r="G173" s="233">
        <f t="shared" si="13"/>
        <v>0</v>
      </c>
      <c r="H173" s="233">
        <f t="shared" si="13"/>
        <v>0</v>
      </c>
      <c r="I173" s="233">
        <f t="shared" si="13"/>
        <v>0</v>
      </c>
      <c r="J173" s="233">
        <f t="shared" si="13"/>
        <v>0</v>
      </c>
      <c r="K173" s="233">
        <f t="shared" si="13"/>
        <v>0</v>
      </c>
      <c r="L173" s="233">
        <f t="shared" si="13"/>
        <v>0</v>
      </c>
      <c r="M173" s="233">
        <f t="shared" si="13"/>
        <v>0</v>
      </c>
      <c r="N173" s="233">
        <f t="shared" si="13"/>
        <v>0</v>
      </c>
      <c r="O173" s="233">
        <f t="shared" si="13"/>
        <v>0</v>
      </c>
      <c r="P173" s="233">
        <f t="shared" si="13"/>
        <v>0</v>
      </c>
      <c r="Q173" s="233">
        <f t="shared" si="13"/>
        <v>0</v>
      </c>
      <c r="R173" s="233">
        <f t="shared" si="13"/>
        <v>0</v>
      </c>
      <c r="S173" s="233">
        <f t="shared" si="13"/>
        <v>0</v>
      </c>
      <c r="T173" s="233">
        <f t="shared" si="13"/>
        <v>0</v>
      </c>
      <c r="U173" s="233">
        <f t="shared" si="13"/>
        <v>0</v>
      </c>
      <c r="V173" s="233">
        <f t="shared" si="13"/>
        <v>0</v>
      </c>
      <c r="W173" s="233">
        <f t="shared" si="13"/>
        <v>0</v>
      </c>
      <c r="X173" s="233">
        <f t="shared" si="13"/>
        <v>0</v>
      </c>
      <c r="Y173" s="233">
        <f t="shared" si="13"/>
        <v>0</v>
      </c>
      <c r="DA173" s="177"/>
    </row>
    <row r="174" spans="1:105" ht="12" customHeight="1" x14ac:dyDescent="0.25">
      <c r="A174" s="173" t="s">
        <v>93</v>
      </c>
      <c r="B174" s="233">
        <f t="shared" ref="B174:Y174" si="14">IF(B$37=0,0,B$37/B$34)</f>
        <v>0</v>
      </c>
      <c r="C174" s="233">
        <f t="shared" si="14"/>
        <v>0</v>
      </c>
      <c r="D174" s="233">
        <f t="shared" si="14"/>
        <v>0</v>
      </c>
      <c r="E174" s="233">
        <f t="shared" si="14"/>
        <v>0</v>
      </c>
      <c r="F174" s="233">
        <f t="shared" si="14"/>
        <v>0</v>
      </c>
      <c r="G174" s="233">
        <f t="shared" si="14"/>
        <v>0</v>
      </c>
      <c r="H174" s="233">
        <f t="shared" si="14"/>
        <v>0</v>
      </c>
      <c r="I174" s="233">
        <f t="shared" si="14"/>
        <v>0</v>
      </c>
      <c r="J174" s="233">
        <f t="shared" si="14"/>
        <v>0</v>
      </c>
      <c r="K174" s="233">
        <f t="shared" si="14"/>
        <v>0</v>
      </c>
      <c r="L174" s="233">
        <f t="shared" si="14"/>
        <v>0</v>
      </c>
      <c r="M174" s="233">
        <f t="shared" si="14"/>
        <v>0</v>
      </c>
      <c r="N174" s="233">
        <f t="shared" si="14"/>
        <v>0</v>
      </c>
      <c r="O174" s="233">
        <f t="shared" si="14"/>
        <v>0</v>
      </c>
      <c r="P174" s="233">
        <f t="shared" si="14"/>
        <v>0</v>
      </c>
      <c r="Q174" s="233">
        <f t="shared" si="14"/>
        <v>0</v>
      </c>
      <c r="R174" s="233">
        <f t="shared" si="14"/>
        <v>0</v>
      </c>
      <c r="S174" s="233">
        <f t="shared" si="14"/>
        <v>0</v>
      </c>
      <c r="T174" s="233">
        <f t="shared" si="14"/>
        <v>0</v>
      </c>
      <c r="U174" s="233">
        <f t="shared" si="14"/>
        <v>0</v>
      </c>
      <c r="V174" s="233">
        <f t="shared" si="14"/>
        <v>0</v>
      </c>
      <c r="W174" s="233">
        <f t="shared" si="14"/>
        <v>0</v>
      </c>
      <c r="X174" s="233">
        <f t="shared" si="14"/>
        <v>0</v>
      </c>
      <c r="Y174" s="233">
        <f t="shared" si="14"/>
        <v>0</v>
      </c>
      <c r="DA174" s="177"/>
    </row>
    <row r="175" spans="1:105" ht="12" customHeight="1" x14ac:dyDescent="0.25">
      <c r="A175" s="173" t="s">
        <v>94</v>
      </c>
      <c r="B175" s="233">
        <f t="shared" ref="B175:Y175" si="15">IF(B$38=0,0,B$38/B$34)</f>
        <v>0</v>
      </c>
      <c r="C175" s="233">
        <f t="shared" si="15"/>
        <v>0</v>
      </c>
      <c r="D175" s="233">
        <f t="shared" si="15"/>
        <v>0</v>
      </c>
      <c r="E175" s="233">
        <f t="shared" si="15"/>
        <v>0</v>
      </c>
      <c r="F175" s="233">
        <f t="shared" si="15"/>
        <v>0</v>
      </c>
      <c r="G175" s="233">
        <f t="shared" si="15"/>
        <v>0</v>
      </c>
      <c r="H175" s="233">
        <f t="shared" si="15"/>
        <v>0</v>
      </c>
      <c r="I175" s="233">
        <f t="shared" si="15"/>
        <v>0</v>
      </c>
      <c r="J175" s="233">
        <f t="shared" si="15"/>
        <v>0</v>
      </c>
      <c r="K175" s="233">
        <f t="shared" si="15"/>
        <v>0</v>
      </c>
      <c r="L175" s="233">
        <f t="shared" si="15"/>
        <v>0</v>
      </c>
      <c r="M175" s="233">
        <f t="shared" si="15"/>
        <v>0</v>
      </c>
      <c r="N175" s="233">
        <f t="shared" si="15"/>
        <v>0</v>
      </c>
      <c r="O175" s="233">
        <f t="shared" si="15"/>
        <v>0</v>
      </c>
      <c r="P175" s="233">
        <f t="shared" si="15"/>
        <v>0</v>
      </c>
      <c r="Q175" s="233">
        <f t="shared" si="15"/>
        <v>0</v>
      </c>
      <c r="R175" s="233">
        <f t="shared" si="15"/>
        <v>0</v>
      </c>
      <c r="S175" s="233">
        <f t="shared" si="15"/>
        <v>0</v>
      </c>
      <c r="T175" s="233">
        <f t="shared" si="15"/>
        <v>0</v>
      </c>
      <c r="U175" s="233">
        <f t="shared" si="15"/>
        <v>0</v>
      </c>
      <c r="V175" s="233">
        <f t="shared" si="15"/>
        <v>0</v>
      </c>
      <c r="W175" s="233">
        <f t="shared" si="15"/>
        <v>0</v>
      </c>
      <c r="X175" s="233">
        <f t="shared" si="15"/>
        <v>0</v>
      </c>
      <c r="Y175" s="233">
        <f t="shared" si="15"/>
        <v>0</v>
      </c>
      <c r="DA175" s="177"/>
    </row>
    <row r="176" spans="1:105" ht="12" customHeight="1" x14ac:dyDescent="0.25">
      <c r="A176" s="56" t="s">
        <v>95</v>
      </c>
      <c r="B176" s="300">
        <f t="shared" ref="B176:Y176" si="16">IF(B$39=0,0,B$39/B$34)</f>
        <v>0</v>
      </c>
      <c r="C176" s="300">
        <f t="shared" si="16"/>
        <v>0</v>
      </c>
      <c r="D176" s="300">
        <f t="shared" si="16"/>
        <v>0</v>
      </c>
      <c r="E176" s="300">
        <f t="shared" si="16"/>
        <v>0</v>
      </c>
      <c r="F176" s="300">
        <f t="shared" si="16"/>
        <v>0</v>
      </c>
      <c r="G176" s="300">
        <f t="shared" si="16"/>
        <v>0</v>
      </c>
      <c r="H176" s="300">
        <f t="shared" si="16"/>
        <v>0</v>
      </c>
      <c r="I176" s="300">
        <f t="shared" si="16"/>
        <v>0</v>
      </c>
      <c r="J176" s="300">
        <f t="shared" si="16"/>
        <v>0</v>
      </c>
      <c r="K176" s="300">
        <f t="shared" si="16"/>
        <v>0</v>
      </c>
      <c r="L176" s="300">
        <f t="shared" si="16"/>
        <v>0</v>
      </c>
      <c r="M176" s="300">
        <f t="shared" si="16"/>
        <v>0</v>
      </c>
      <c r="N176" s="300">
        <f t="shared" si="16"/>
        <v>0</v>
      </c>
      <c r="O176" s="300">
        <f t="shared" si="16"/>
        <v>0</v>
      </c>
      <c r="P176" s="300">
        <f t="shared" si="16"/>
        <v>0</v>
      </c>
      <c r="Q176" s="300">
        <f t="shared" si="16"/>
        <v>0</v>
      </c>
      <c r="R176" s="300">
        <f t="shared" si="16"/>
        <v>0</v>
      </c>
      <c r="S176" s="300">
        <f t="shared" si="16"/>
        <v>0</v>
      </c>
      <c r="T176" s="300">
        <f t="shared" si="16"/>
        <v>0</v>
      </c>
      <c r="U176" s="300">
        <f t="shared" si="16"/>
        <v>0</v>
      </c>
      <c r="V176" s="300">
        <f t="shared" si="16"/>
        <v>0</v>
      </c>
      <c r="W176" s="300">
        <f t="shared" si="16"/>
        <v>0</v>
      </c>
      <c r="X176" s="300">
        <f t="shared" si="16"/>
        <v>0</v>
      </c>
      <c r="Y176" s="300">
        <f t="shared" si="16"/>
        <v>0</v>
      </c>
      <c r="DA176" s="68"/>
    </row>
    <row r="177" spans="1:105" ht="12" customHeight="1" x14ac:dyDescent="0.25">
      <c r="A177" s="174" t="s">
        <v>515</v>
      </c>
      <c r="B177" s="301">
        <f t="shared" ref="B177:Y177" si="17">IF(B$45=0,0,B$45/B$34)</f>
        <v>0</v>
      </c>
      <c r="C177" s="301">
        <f t="shared" si="17"/>
        <v>0</v>
      </c>
      <c r="D177" s="301">
        <f t="shared" si="17"/>
        <v>0</v>
      </c>
      <c r="E177" s="301">
        <f t="shared" si="17"/>
        <v>0</v>
      </c>
      <c r="F177" s="301">
        <f t="shared" si="17"/>
        <v>0</v>
      </c>
      <c r="G177" s="301">
        <f t="shared" si="17"/>
        <v>0</v>
      </c>
      <c r="H177" s="301">
        <f t="shared" si="17"/>
        <v>0</v>
      </c>
      <c r="I177" s="301">
        <f t="shared" si="17"/>
        <v>0</v>
      </c>
      <c r="J177" s="301">
        <f t="shared" si="17"/>
        <v>0</v>
      </c>
      <c r="K177" s="301">
        <f t="shared" si="17"/>
        <v>0</v>
      </c>
      <c r="L177" s="301">
        <f t="shared" si="17"/>
        <v>0</v>
      </c>
      <c r="M177" s="301">
        <f t="shared" si="17"/>
        <v>0</v>
      </c>
      <c r="N177" s="301">
        <f t="shared" si="17"/>
        <v>0</v>
      </c>
      <c r="O177" s="301">
        <f t="shared" si="17"/>
        <v>0</v>
      </c>
      <c r="P177" s="301">
        <f t="shared" si="17"/>
        <v>0</v>
      </c>
      <c r="Q177" s="301">
        <f t="shared" si="17"/>
        <v>0</v>
      </c>
      <c r="R177" s="301">
        <f t="shared" si="17"/>
        <v>0</v>
      </c>
      <c r="S177" s="301">
        <f t="shared" si="17"/>
        <v>0</v>
      </c>
      <c r="T177" s="301">
        <f t="shared" si="17"/>
        <v>0</v>
      </c>
      <c r="U177" s="301">
        <f t="shared" si="17"/>
        <v>0</v>
      </c>
      <c r="V177" s="301">
        <f t="shared" si="17"/>
        <v>0</v>
      </c>
      <c r="W177" s="301">
        <f t="shared" si="17"/>
        <v>0</v>
      </c>
      <c r="X177" s="301">
        <f t="shared" si="17"/>
        <v>0</v>
      </c>
      <c r="Y177" s="301">
        <f t="shared" si="17"/>
        <v>0</v>
      </c>
      <c r="DA177" s="178"/>
    </row>
    <row r="178" spans="1:105" ht="12" customHeight="1" x14ac:dyDescent="0.25">
      <c r="A178" s="174" t="s">
        <v>517</v>
      </c>
      <c r="B178" s="301">
        <f t="shared" ref="B178:Y178" si="18">IF(B$46=0,0,B$46/B$34)</f>
        <v>0</v>
      </c>
      <c r="C178" s="301">
        <f t="shared" si="18"/>
        <v>0</v>
      </c>
      <c r="D178" s="301">
        <f t="shared" si="18"/>
        <v>0</v>
      </c>
      <c r="E178" s="301">
        <f t="shared" si="18"/>
        <v>0</v>
      </c>
      <c r="F178" s="301">
        <f t="shared" si="18"/>
        <v>0</v>
      </c>
      <c r="G178" s="301">
        <f t="shared" si="18"/>
        <v>0</v>
      </c>
      <c r="H178" s="301">
        <f t="shared" si="18"/>
        <v>0</v>
      </c>
      <c r="I178" s="301">
        <f t="shared" si="18"/>
        <v>0</v>
      </c>
      <c r="J178" s="301">
        <f t="shared" si="18"/>
        <v>0</v>
      </c>
      <c r="K178" s="301">
        <f t="shared" si="18"/>
        <v>0</v>
      </c>
      <c r="L178" s="301">
        <f t="shared" si="18"/>
        <v>0</v>
      </c>
      <c r="M178" s="301">
        <f t="shared" si="18"/>
        <v>0</v>
      </c>
      <c r="N178" s="301">
        <f t="shared" si="18"/>
        <v>0</v>
      </c>
      <c r="O178" s="301">
        <f t="shared" si="18"/>
        <v>0</v>
      </c>
      <c r="P178" s="301">
        <f t="shared" si="18"/>
        <v>0</v>
      </c>
      <c r="Q178" s="301">
        <f t="shared" si="18"/>
        <v>0</v>
      </c>
      <c r="R178" s="301">
        <f t="shared" si="18"/>
        <v>0</v>
      </c>
      <c r="S178" s="301">
        <f t="shared" si="18"/>
        <v>0</v>
      </c>
      <c r="T178" s="301">
        <f t="shared" si="18"/>
        <v>0</v>
      </c>
      <c r="U178" s="301">
        <f t="shared" si="18"/>
        <v>0</v>
      </c>
      <c r="V178" s="301">
        <f t="shared" si="18"/>
        <v>0</v>
      </c>
      <c r="W178" s="301">
        <f t="shared" si="18"/>
        <v>0</v>
      </c>
      <c r="X178" s="301">
        <f t="shared" si="18"/>
        <v>0</v>
      </c>
      <c r="Y178" s="301">
        <f t="shared" si="18"/>
        <v>0</v>
      </c>
      <c r="DA178" s="178"/>
    </row>
    <row r="179" spans="1:105" ht="12" customHeight="1" x14ac:dyDescent="0.25">
      <c r="A179" s="62" t="s">
        <v>519</v>
      </c>
      <c r="B179" s="302">
        <f t="shared" ref="B179:Y179" si="19">IF(B$47=0,0,B$47/B$34)</f>
        <v>0</v>
      </c>
      <c r="C179" s="302">
        <f t="shared" si="19"/>
        <v>0</v>
      </c>
      <c r="D179" s="302">
        <f t="shared" si="19"/>
        <v>0</v>
      </c>
      <c r="E179" s="302">
        <f t="shared" si="19"/>
        <v>0</v>
      </c>
      <c r="F179" s="302">
        <f t="shared" si="19"/>
        <v>0</v>
      </c>
      <c r="G179" s="302">
        <f t="shared" si="19"/>
        <v>0</v>
      </c>
      <c r="H179" s="302">
        <f t="shared" si="19"/>
        <v>0</v>
      </c>
      <c r="I179" s="302">
        <f t="shared" si="19"/>
        <v>0</v>
      </c>
      <c r="J179" s="302">
        <f t="shared" si="19"/>
        <v>0</v>
      </c>
      <c r="K179" s="302">
        <f t="shared" si="19"/>
        <v>0</v>
      </c>
      <c r="L179" s="302">
        <f t="shared" si="19"/>
        <v>0</v>
      </c>
      <c r="M179" s="302">
        <f t="shared" si="19"/>
        <v>0</v>
      </c>
      <c r="N179" s="302">
        <f t="shared" si="19"/>
        <v>0</v>
      </c>
      <c r="O179" s="302">
        <f t="shared" si="19"/>
        <v>0</v>
      </c>
      <c r="P179" s="302">
        <f t="shared" si="19"/>
        <v>0</v>
      </c>
      <c r="Q179" s="302">
        <f t="shared" si="19"/>
        <v>0</v>
      </c>
      <c r="R179" s="302">
        <f t="shared" si="19"/>
        <v>0</v>
      </c>
      <c r="S179" s="302">
        <f t="shared" si="19"/>
        <v>0</v>
      </c>
      <c r="T179" s="302">
        <f t="shared" si="19"/>
        <v>0</v>
      </c>
      <c r="U179" s="302">
        <f t="shared" si="19"/>
        <v>0</v>
      </c>
      <c r="V179" s="302">
        <f t="shared" si="19"/>
        <v>0</v>
      </c>
      <c r="W179" s="302">
        <f t="shared" si="19"/>
        <v>0</v>
      </c>
      <c r="X179" s="302">
        <f t="shared" si="19"/>
        <v>0</v>
      </c>
      <c r="Y179" s="302">
        <f t="shared" si="19"/>
        <v>0</v>
      </c>
      <c r="DA179" s="72"/>
    </row>
    <row r="180" spans="1:105" ht="12" customHeight="1" x14ac:dyDescent="0.25">
      <c r="A180" s="62" t="s">
        <v>525</v>
      </c>
      <c r="B180" s="302">
        <f t="shared" ref="B180:Y180" si="20">IF(B$52=0,0,B$52/B$34)</f>
        <v>0</v>
      </c>
      <c r="C180" s="302">
        <f t="shared" si="20"/>
        <v>0</v>
      </c>
      <c r="D180" s="302">
        <f t="shared" si="20"/>
        <v>0</v>
      </c>
      <c r="E180" s="302">
        <f t="shared" si="20"/>
        <v>0</v>
      </c>
      <c r="F180" s="302">
        <f t="shared" si="20"/>
        <v>0</v>
      </c>
      <c r="G180" s="302">
        <f t="shared" si="20"/>
        <v>0</v>
      </c>
      <c r="H180" s="302">
        <f t="shared" si="20"/>
        <v>0</v>
      </c>
      <c r="I180" s="302">
        <f t="shared" si="20"/>
        <v>0</v>
      </c>
      <c r="J180" s="302">
        <f t="shared" si="20"/>
        <v>0</v>
      </c>
      <c r="K180" s="302">
        <f t="shared" si="20"/>
        <v>0</v>
      </c>
      <c r="L180" s="302">
        <f t="shared" si="20"/>
        <v>0</v>
      </c>
      <c r="M180" s="302">
        <f t="shared" si="20"/>
        <v>0</v>
      </c>
      <c r="N180" s="302">
        <f t="shared" si="20"/>
        <v>0</v>
      </c>
      <c r="O180" s="302">
        <f t="shared" si="20"/>
        <v>0</v>
      </c>
      <c r="P180" s="302">
        <f t="shared" si="20"/>
        <v>0</v>
      </c>
      <c r="Q180" s="302">
        <f t="shared" si="20"/>
        <v>0</v>
      </c>
      <c r="R180" s="302">
        <f t="shared" si="20"/>
        <v>0</v>
      </c>
      <c r="S180" s="302">
        <f t="shared" si="20"/>
        <v>0</v>
      </c>
      <c r="T180" s="302">
        <f t="shared" si="20"/>
        <v>0</v>
      </c>
      <c r="U180" s="302">
        <f t="shared" si="20"/>
        <v>0</v>
      </c>
      <c r="V180" s="302">
        <f t="shared" si="20"/>
        <v>0</v>
      </c>
      <c r="W180" s="302">
        <f t="shared" si="20"/>
        <v>0</v>
      </c>
      <c r="X180" s="302">
        <f t="shared" si="20"/>
        <v>0</v>
      </c>
      <c r="Y180" s="302">
        <f t="shared" si="20"/>
        <v>0</v>
      </c>
      <c r="DA180" s="72"/>
    </row>
    <row r="181" spans="1:105" ht="12" customHeight="1" x14ac:dyDescent="0.25">
      <c r="A181" s="174" t="s">
        <v>527</v>
      </c>
      <c r="B181" s="301">
        <f t="shared" ref="B181:Y181" si="21">IF(B$53=0,0,B$53/B$34)</f>
        <v>0</v>
      </c>
      <c r="C181" s="301">
        <f t="shared" si="21"/>
        <v>0</v>
      </c>
      <c r="D181" s="301">
        <f t="shared" si="21"/>
        <v>0</v>
      </c>
      <c r="E181" s="301">
        <f t="shared" si="21"/>
        <v>0</v>
      </c>
      <c r="F181" s="301">
        <f t="shared" si="21"/>
        <v>0</v>
      </c>
      <c r="G181" s="301">
        <f t="shared" si="21"/>
        <v>0</v>
      </c>
      <c r="H181" s="301">
        <f t="shared" si="21"/>
        <v>0</v>
      </c>
      <c r="I181" s="301">
        <f t="shared" si="21"/>
        <v>0</v>
      </c>
      <c r="J181" s="301">
        <f t="shared" si="21"/>
        <v>0</v>
      </c>
      <c r="K181" s="301">
        <f t="shared" si="21"/>
        <v>0</v>
      </c>
      <c r="L181" s="301">
        <f t="shared" si="21"/>
        <v>0</v>
      </c>
      <c r="M181" s="301">
        <f t="shared" si="21"/>
        <v>0</v>
      </c>
      <c r="N181" s="301">
        <f t="shared" si="21"/>
        <v>0</v>
      </c>
      <c r="O181" s="301">
        <f t="shared" si="21"/>
        <v>0</v>
      </c>
      <c r="P181" s="301">
        <f t="shared" si="21"/>
        <v>0</v>
      </c>
      <c r="Q181" s="301">
        <f t="shared" si="21"/>
        <v>0</v>
      </c>
      <c r="R181" s="301">
        <f t="shared" si="21"/>
        <v>0</v>
      </c>
      <c r="S181" s="301">
        <f t="shared" si="21"/>
        <v>0</v>
      </c>
      <c r="T181" s="301">
        <f t="shared" si="21"/>
        <v>0</v>
      </c>
      <c r="U181" s="301">
        <f t="shared" si="21"/>
        <v>0</v>
      </c>
      <c r="V181" s="301">
        <f t="shared" si="21"/>
        <v>0</v>
      </c>
      <c r="W181" s="301">
        <f t="shared" si="21"/>
        <v>0</v>
      </c>
      <c r="X181" s="301">
        <f t="shared" si="21"/>
        <v>0</v>
      </c>
      <c r="Y181" s="301">
        <f t="shared" si="21"/>
        <v>0</v>
      </c>
      <c r="DA181" s="178"/>
    </row>
    <row r="182" spans="1:105" ht="12" customHeight="1" x14ac:dyDescent="0.25">
      <c r="A182" s="62" t="s">
        <v>528</v>
      </c>
      <c r="B182" s="302">
        <f t="shared" ref="B182:Y182" si="22">IF(B$54=0,0,B$54/B$34)</f>
        <v>0</v>
      </c>
      <c r="C182" s="302">
        <f t="shared" si="22"/>
        <v>0</v>
      </c>
      <c r="D182" s="302">
        <f t="shared" si="22"/>
        <v>0</v>
      </c>
      <c r="E182" s="302">
        <f t="shared" si="22"/>
        <v>0</v>
      </c>
      <c r="F182" s="302">
        <f t="shared" si="22"/>
        <v>0</v>
      </c>
      <c r="G182" s="302">
        <f t="shared" si="22"/>
        <v>0</v>
      </c>
      <c r="H182" s="302">
        <f t="shared" si="22"/>
        <v>0</v>
      </c>
      <c r="I182" s="302">
        <f t="shared" si="22"/>
        <v>0</v>
      </c>
      <c r="J182" s="302">
        <f t="shared" si="22"/>
        <v>0</v>
      </c>
      <c r="K182" s="302">
        <f t="shared" si="22"/>
        <v>0</v>
      </c>
      <c r="L182" s="302">
        <f t="shared" si="22"/>
        <v>0</v>
      </c>
      <c r="M182" s="302">
        <f t="shared" si="22"/>
        <v>0</v>
      </c>
      <c r="N182" s="302">
        <f t="shared" si="22"/>
        <v>0</v>
      </c>
      <c r="O182" s="302">
        <f t="shared" si="22"/>
        <v>0</v>
      </c>
      <c r="P182" s="302">
        <f t="shared" si="22"/>
        <v>0</v>
      </c>
      <c r="Q182" s="302">
        <f t="shared" si="22"/>
        <v>0</v>
      </c>
      <c r="R182" s="302">
        <f t="shared" si="22"/>
        <v>0</v>
      </c>
      <c r="S182" s="302">
        <f t="shared" si="22"/>
        <v>0</v>
      </c>
      <c r="T182" s="302">
        <f t="shared" si="22"/>
        <v>0</v>
      </c>
      <c r="U182" s="302">
        <f t="shared" si="22"/>
        <v>0</v>
      </c>
      <c r="V182" s="302">
        <f t="shared" si="22"/>
        <v>0</v>
      </c>
      <c r="W182" s="302">
        <f t="shared" si="22"/>
        <v>0</v>
      </c>
      <c r="X182" s="302">
        <f t="shared" si="22"/>
        <v>0</v>
      </c>
      <c r="Y182" s="302">
        <f t="shared" si="22"/>
        <v>0</v>
      </c>
      <c r="DA182" s="72"/>
    </row>
    <row r="183" spans="1:105" ht="12" customHeight="1" x14ac:dyDescent="0.25">
      <c r="A183" s="62" t="s">
        <v>533</v>
      </c>
      <c r="B183" s="302">
        <f t="shared" ref="B183:Y183" si="23">IF(B$58=0,0,B$58/B$34)</f>
        <v>0</v>
      </c>
      <c r="C183" s="302">
        <f t="shared" si="23"/>
        <v>0</v>
      </c>
      <c r="D183" s="302">
        <f t="shared" si="23"/>
        <v>0</v>
      </c>
      <c r="E183" s="302">
        <f t="shared" si="23"/>
        <v>0</v>
      </c>
      <c r="F183" s="302">
        <f t="shared" si="23"/>
        <v>0</v>
      </c>
      <c r="G183" s="302">
        <f t="shared" si="23"/>
        <v>0</v>
      </c>
      <c r="H183" s="302">
        <f t="shared" si="23"/>
        <v>0</v>
      </c>
      <c r="I183" s="302">
        <f t="shared" si="23"/>
        <v>0</v>
      </c>
      <c r="J183" s="302">
        <f t="shared" si="23"/>
        <v>0</v>
      </c>
      <c r="K183" s="302">
        <f t="shared" si="23"/>
        <v>0</v>
      </c>
      <c r="L183" s="302">
        <f t="shared" si="23"/>
        <v>0</v>
      </c>
      <c r="M183" s="302">
        <f t="shared" si="23"/>
        <v>0</v>
      </c>
      <c r="N183" s="302">
        <f t="shared" si="23"/>
        <v>0</v>
      </c>
      <c r="O183" s="302">
        <f t="shared" si="23"/>
        <v>0</v>
      </c>
      <c r="P183" s="302">
        <f t="shared" si="23"/>
        <v>0</v>
      </c>
      <c r="Q183" s="302">
        <f t="shared" si="23"/>
        <v>0</v>
      </c>
      <c r="R183" s="302">
        <f t="shared" si="23"/>
        <v>0</v>
      </c>
      <c r="S183" s="302">
        <f t="shared" si="23"/>
        <v>0</v>
      </c>
      <c r="T183" s="302">
        <f t="shared" si="23"/>
        <v>0</v>
      </c>
      <c r="U183" s="302">
        <f t="shared" si="23"/>
        <v>0</v>
      </c>
      <c r="V183" s="302">
        <f t="shared" si="23"/>
        <v>0</v>
      </c>
      <c r="W183" s="302">
        <f t="shared" si="23"/>
        <v>0</v>
      </c>
      <c r="X183" s="302">
        <f t="shared" si="23"/>
        <v>0</v>
      </c>
      <c r="Y183" s="302">
        <f t="shared" si="23"/>
        <v>0</v>
      </c>
      <c r="DA183" s="72"/>
    </row>
    <row r="184" spans="1:105" ht="12" customHeight="1" x14ac:dyDescent="0.25">
      <c r="A184" s="63" t="s">
        <v>545</v>
      </c>
      <c r="B184" s="303">
        <f t="shared" ref="B184:Y184" si="24">IF(B$69=0,0,B$69/B$34)</f>
        <v>0</v>
      </c>
      <c r="C184" s="303">
        <f t="shared" si="24"/>
        <v>0</v>
      </c>
      <c r="D184" s="303">
        <f t="shared" si="24"/>
        <v>0</v>
      </c>
      <c r="E184" s="303">
        <f t="shared" si="24"/>
        <v>0</v>
      </c>
      <c r="F184" s="303">
        <f t="shared" si="24"/>
        <v>0</v>
      </c>
      <c r="G184" s="303">
        <f t="shared" si="24"/>
        <v>0</v>
      </c>
      <c r="H184" s="303">
        <f t="shared" si="24"/>
        <v>0</v>
      </c>
      <c r="I184" s="303">
        <f t="shared" si="24"/>
        <v>0</v>
      </c>
      <c r="J184" s="303">
        <f t="shared" si="24"/>
        <v>0</v>
      </c>
      <c r="K184" s="303">
        <f t="shared" si="24"/>
        <v>0</v>
      </c>
      <c r="L184" s="303">
        <f t="shared" si="24"/>
        <v>0</v>
      </c>
      <c r="M184" s="303">
        <f t="shared" si="24"/>
        <v>0</v>
      </c>
      <c r="N184" s="303">
        <f t="shared" si="24"/>
        <v>0</v>
      </c>
      <c r="O184" s="303">
        <f t="shared" si="24"/>
        <v>0</v>
      </c>
      <c r="P184" s="303">
        <f t="shared" si="24"/>
        <v>0</v>
      </c>
      <c r="Q184" s="303">
        <f t="shared" si="24"/>
        <v>0</v>
      </c>
      <c r="R184" s="303">
        <f t="shared" si="24"/>
        <v>0</v>
      </c>
      <c r="S184" s="303">
        <f t="shared" si="24"/>
        <v>0</v>
      </c>
      <c r="T184" s="303">
        <f t="shared" si="24"/>
        <v>0</v>
      </c>
      <c r="U184" s="303">
        <f t="shared" si="24"/>
        <v>0</v>
      </c>
      <c r="V184" s="303">
        <f t="shared" si="24"/>
        <v>0</v>
      </c>
      <c r="W184" s="303">
        <f t="shared" si="24"/>
        <v>0</v>
      </c>
      <c r="X184" s="303">
        <f t="shared" si="24"/>
        <v>0</v>
      </c>
      <c r="Y184" s="303">
        <f t="shared" si="24"/>
        <v>0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DA185" s="121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0"/>
    </row>
    <row r="187" spans="1:105" ht="12" customHeight="1" x14ac:dyDescent="0.25">
      <c r="A187" s="35" t="s">
        <v>80</v>
      </c>
      <c r="B187" s="232">
        <f t="shared" ref="B187:Y187" si="25">SUM(B$188:B$193,B$197:B$198,B$200:B$202)</f>
        <v>0</v>
      </c>
      <c r="C187" s="232">
        <f t="shared" si="25"/>
        <v>0</v>
      </c>
      <c r="D187" s="232">
        <f t="shared" si="25"/>
        <v>0</v>
      </c>
      <c r="E187" s="232">
        <f t="shared" si="25"/>
        <v>0</v>
      </c>
      <c r="F187" s="232">
        <f t="shared" si="25"/>
        <v>0</v>
      </c>
      <c r="G187" s="232">
        <f t="shared" si="25"/>
        <v>0</v>
      </c>
      <c r="H187" s="232">
        <f t="shared" si="25"/>
        <v>0</v>
      </c>
      <c r="I187" s="232">
        <f t="shared" si="25"/>
        <v>0</v>
      </c>
      <c r="J187" s="232">
        <f t="shared" si="25"/>
        <v>0</v>
      </c>
      <c r="K187" s="232">
        <f t="shared" si="25"/>
        <v>0</v>
      </c>
      <c r="L187" s="232">
        <f t="shared" si="25"/>
        <v>0</v>
      </c>
      <c r="M187" s="232">
        <f t="shared" si="25"/>
        <v>0</v>
      </c>
      <c r="N187" s="232">
        <f t="shared" si="25"/>
        <v>0</v>
      </c>
      <c r="O187" s="232">
        <f t="shared" si="25"/>
        <v>0</v>
      </c>
      <c r="P187" s="232">
        <f t="shared" si="25"/>
        <v>0</v>
      </c>
      <c r="Q187" s="232">
        <f t="shared" si="25"/>
        <v>0</v>
      </c>
      <c r="R187" s="232">
        <f t="shared" si="25"/>
        <v>0</v>
      </c>
      <c r="S187" s="232">
        <f t="shared" si="25"/>
        <v>0</v>
      </c>
      <c r="T187" s="232">
        <f t="shared" si="25"/>
        <v>0</v>
      </c>
      <c r="U187" s="232">
        <f t="shared" si="25"/>
        <v>0</v>
      </c>
      <c r="V187" s="232">
        <f t="shared" si="25"/>
        <v>0</v>
      </c>
      <c r="W187" s="232">
        <f t="shared" si="25"/>
        <v>0</v>
      </c>
      <c r="X187" s="232">
        <f t="shared" si="25"/>
        <v>0</v>
      </c>
      <c r="Y187" s="232">
        <f t="shared" si="25"/>
        <v>0</v>
      </c>
      <c r="DA187" s="95"/>
    </row>
    <row r="188" spans="1:105" ht="12" customHeight="1" x14ac:dyDescent="0.25">
      <c r="A188" s="55" t="s">
        <v>91</v>
      </c>
      <c r="B188" s="299">
        <f t="shared" ref="B188:Y188" si="26">IF(B$73=0,0,B$73/B$72)</f>
        <v>0</v>
      </c>
      <c r="C188" s="299">
        <f t="shared" si="26"/>
        <v>0</v>
      </c>
      <c r="D188" s="299">
        <f t="shared" si="26"/>
        <v>0</v>
      </c>
      <c r="E188" s="299">
        <f t="shared" si="26"/>
        <v>0</v>
      </c>
      <c r="F188" s="299">
        <f t="shared" si="26"/>
        <v>0</v>
      </c>
      <c r="G188" s="299">
        <f t="shared" si="26"/>
        <v>0</v>
      </c>
      <c r="H188" s="299">
        <f t="shared" si="26"/>
        <v>0</v>
      </c>
      <c r="I188" s="299">
        <f t="shared" si="26"/>
        <v>0</v>
      </c>
      <c r="J188" s="299">
        <f t="shared" si="26"/>
        <v>0</v>
      </c>
      <c r="K188" s="299">
        <f t="shared" si="26"/>
        <v>0</v>
      </c>
      <c r="L188" s="299">
        <f t="shared" si="26"/>
        <v>0</v>
      </c>
      <c r="M188" s="299">
        <f t="shared" si="26"/>
        <v>0</v>
      </c>
      <c r="N188" s="299">
        <f t="shared" si="26"/>
        <v>0</v>
      </c>
      <c r="O188" s="299">
        <f t="shared" si="26"/>
        <v>0</v>
      </c>
      <c r="P188" s="299">
        <f t="shared" si="26"/>
        <v>0</v>
      </c>
      <c r="Q188" s="299">
        <f t="shared" si="26"/>
        <v>0</v>
      </c>
      <c r="R188" s="299">
        <f t="shared" si="26"/>
        <v>0</v>
      </c>
      <c r="S188" s="299">
        <f t="shared" si="26"/>
        <v>0</v>
      </c>
      <c r="T188" s="299">
        <f t="shared" si="26"/>
        <v>0</v>
      </c>
      <c r="U188" s="299">
        <f t="shared" si="26"/>
        <v>0</v>
      </c>
      <c r="V188" s="299">
        <f t="shared" si="26"/>
        <v>0</v>
      </c>
      <c r="W188" s="299">
        <f t="shared" si="26"/>
        <v>0</v>
      </c>
      <c r="X188" s="299">
        <f t="shared" si="26"/>
        <v>0</v>
      </c>
      <c r="Y188" s="299">
        <f t="shared" si="26"/>
        <v>0</v>
      </c>
      <c r="DA188" s="67"/>
    </row>
    <row r="189" spans="1:105" ht="12" customHeight="1" x14ac:dyDescent="0.25">
      <c r="A189" s="173" t="s">
        <v>92</v>
      </c>
      <c r="B189" s="233">
        <f t="shared" ref="B189:Y189" si="27">IF(B$74=0,0,B$74/B$72)</f>
        <v>0</v>
      </c>
      <c r="C189" s="233">
        <f t="shared" si="27"/>
        <v>0</v>
      </c>
      <c r="D189" s="233">
        <f t="shared" si="27"/>
        <v>0</v>
      </c>
      <c r="E189" s="233">
        <f t="shared" si="27"/>
        <v>0</v>
      </c>
      <c r="F189" s="233">
        <f t="shared" si="27"/>
        <v>0</v>
      </c>
      <c r="G189" s="233">
        <f t="shared" si="27"/>
        <v>0</v>
      </c>
      <c r="H189" s="233">
        <f t="shared" si="27"/>
        <v>0</v>
      </c>
      <c r="I189" s="233">
        <f t="shared" si="27"/>
        <v>0</v>
      </c>
      <c r="J189" s="233">
        <f t="shared" si="27"/>
        <v>0</v>
      </c>
      <c r="K189" s="233">
        <f t="shared" si="27"/>
        <v>0</v>
      </c>
      <c r="L189" s="233">
        <f t="shared" si="27"/>
        <v>0</v>
      </c>
      <c r="M189" s="233">
        <f t="shared" si="27"/>
        <v>0</v>
      </c>
      <c r="N189" s="233">
        <f t="shared" si="27"/>
        <v>0</v>
      </c>
      <c r="O189" s="233">
        <f t="shared" si="27"/>
        <v>0</v>
      </c>
      <c r="P189" s="233">
        <f t="shared" si="27"/>
        <v>0</v>
      </c>
      <c r="Q189" s="233">
        <f t="shared" si="27"/>
        <v>0</v>
      </c>
      <c r="R189" s="233">
        <f t="shared" si="27"/>
        <v>0</v>
      </c>
      <c r="S189" s="233">
        <f t="shared" si="27"/>
        <v>0</v>
      </c>
      <c r="T189" s="233">
        <f t="shared" si="27"/>
        <v>0</v>
      </c>
      <c r="U189" s="233">
        <f t="shared" si="27"/>
        <v>0</v>
      </c>
      <c r="V189" s="233">
        <f t="shared" si="27"/>
        <v>0</v>
      </c>
      <c r="W189" s="233">
        <f t="shared" si="27"/>
        <v>0</v>
      </c>
      <c r="X189" s="233">
        <f t="shared" si="27"/>
        <v>0</v>
      </c>
      <c r="Y189" s="233">
        <f t="shared" si="27"/>
        <v>0</v>
      </c>
      <c r="DA189" s="177"/>
    </row>
    <row r="190" spans="1:105" ht="12" customHeight="1" x14ac:dyDescent="0.25">
      <c r="A190" s="173" t="s">
        <v>93</v>
      </c>
      <c r="B190" s="233">
        <f t="shared" ref="B190:Y190" si="28">IF(B$75=0,0,B$75/B$72)</f>
        <v>0</v>
      </c>
      <c r="C190" s="233">
        <f t="shared" si="28"/>
        <v>0</v>
      </c>
      <c r="D190" s="233">
        <f t="shared" si="28"/>
        <v>0</v>
      </c>
      <c r="E190" s="233">
        <f t="shared" si="28"/>
        <v>0</v>
      </c>
      <c r="F190" s="233">
        <f t="shared" si="28"/>
        <v>0</v>
      </c>
      <c r="G190" s="233">
        <f t="shared" si="28"/>
        <v>0</v>
      </c>
      <c r="H190" s="233">
        <f t="shared" si="28"/>
        <v>0</v>
      </c>
      <c r="I190" s="233">
        <f t="shared" si="28"/>
        <v>0</v>
      </c>
      <c r="J190" s="233">
        <f t="shared" si="28"/>
        <v>0</v>
      </c>
      <c r="K190" s="233">
        <f t="shared" si="28"/>
        <v>0</v>
      </c>
      <c r="L190" s="233">
        <f t="shared" si="28"/>
        <v>0</v>
      </c>
      <c r="M190" s="233">
        <f t="shared" si="28"/>
        <v>0</v>
      </c>
      <c r="N190" s="233">
        <f t="shared" si="28"/>
        <v>0</v>
      </c>
      <c r="O190" s="233">
        <f t="shared" si="28"/>
        <v>0</v>
      </c>
      <c r="P190" s="233">
        <f t="shared" si="28"/>
        <v>0</v>
      </c>
      <c r="Q190" s="233">
        <f t="shared" si="28"/>
        <v>0</v>
      </c>
      <c r="R190" s="233">
        <f t="shared" si="28"/>
        <v>0</v>
      </c>
      <c r="S190" s="233">
        <f t="shared" si="28"/>
        <v>0</v>
      </c>
      <c r="T190" s="233">
        <f t="shared" si="28"/>
        <v>0</v>
      </c>
      <c r="U190" s="233">
        <f t="shared" si="28"/>
        <v>0</v>
      </c>
      <c r="V190" s="233">
        <f t="shared" si="28"/>
        <v>0</v>
      </c>
      <c r="W190" s="233">
        <f t="shared" si="28"/>
        <v>0</v>
      </c>
      <c r="X190" s="233">
        <f t="shared" si="28"/>
        <v>0</v>
      </c>
      <c r="Y190" s="233">
        <f t="shared" si="28"/>
        <v>0</v>
      </c>
      <c r="DA190" s="177"/>
    </row>
    <row r="191" spans="1:105" ht="12" customHeight="1" x14ac:dyDescent="0.25">
      <c r="A191" s="173" t="s">
        <v>94</v>
      </c>
      <c r="B191" s="233">
        <f t="shared" ref="B191:Y191" si="29">IF(B$76=0,0,B$76/B$72)</f>
        <v>0</v>
      </c>
      <c r="C191" s="233">
        <f t="shared" si="29"/>
        <v>0</v>
      </c>
      <c r="D191" s="233">
        <f t="shared" si="29"/>
        <v>0</v>
      </c>
      <c r="E191" s="233">
        <f t="shared" si="29"/>
        <v>0</v>
      </c>
      <c r="F191" s="233">
        <f t="shared" si="29"/>
        <v>0</v>
      </c>
      <c r="G191" s="233">
        <f t="shared" si="29"/>
        <v>0</v>
      </c>
      <c r="H191" s="233">
        <f t="shared" si="29"/>
        <v>0</v>
      </c>
      <c r="I191" s="233">
        <f t="shared" si="29"/>
        <v>0</v>
      </c>
      <c r="J191" s="233">
        <f t="shared" si="29"/>
        <v>0</v>
      </c>
      <c r="K191" s="233">
        <f t="shared" si="29"/>
        <v>0</v>
      </c>
      <c r="L191" s="233">
        <f t="shared" si="29"/>
        <v>0</v>
      </c>
      <c r="M191" s="233">
        <f t="shared" si="29"/>
        <v>0</v>
      </c>
      <c r="N191" s="233">
        <f t="shared" si="29"/>
        <v>0</v>
      </c>
      <c r="O191" s="233">
        <f t="shared" si="29"/>
        <v>0</v>
      </c>
      <c r="P191" s="233">
        <f t="shared" si="29"/>
        <v>0</v>
      </c>
      <c r="Q191" s="233">
        <f t="shared" si="29"/>
        <v>0</v>
      </c>
      <c r="R191" s="233">
        <f t="shared" si="29"/>
        <v>0</v>
      </c>
      <c r="S191" s="233">
        <f t="shared" si="29"/>
        <v>0</v>
      </c>
      <c r="T191" s="233">
        <f t="shared" si="29"/>
        <v>0</v>
      </c>
      <c r="U191" s="233">
        <f t="shared" si="29"/>
        <v>0</v>
      </c>
      <c r="V191" s="233">
        <f t="shared" si="29"/>
        <v>0</v>
      </c>
      <c r="W191" s="233">
        <f t="shared" si="29"/>
        <v>0</v>
      </c>
      <c r="X191" s="233">
        <f t="shared" si="29"/>
        <v>0</v>
      </c>
      <c r="Y191" s="233">
        <f t="shared" si="29"/>
        <v>0</v>
      </c>
      <c r="DA191" s="177"/>
    </row>
    <row r="192" spans="1:105" ht="12" customHeight="1" x14ac:dyDescent="0.25">
      <c r="A192" s="56" t="s">
        <v>95</v>
      </c>
      <c r="B192" s="300">
        <f t="shared" ref="B192:Y192" si="30">IF(B$77=0,0,B$77/B$72)</f>
        <v>0</v>
      </c>
      <c r="C192" s="300">
        <f t="shared" si="30"/>
        <v>0</v>
      </c>
      <c r="D192" s="300">
        <f t="shared" si="30"/>
        <v>0</v>
      </c>
      <c r="E192" s="300">
        <f t="shared" si="30"/>
        <v>0</v>
      </c>
      <c r="F192" s="300">
        <f t="shared" si="30"/>
        <v>0</v>
      </c>
      <c r="G192" s="300">
        <f t="shared" si="30"/>
        <v>0</v>
      </c>
      <c r="H192" s="300">
        <f t="shared" si="30"/>
        <v>0</v>
      </c>
      <c r="I192" s="300">
        <f t="shared" si="30"/>
        <v>0</v>
      </c>
      <c r="J192" s="300">
        <f t="shared" si="30"/>
        <v>0</v>
      </c>
      <c r="K192" s="300">
        <f t="shared" si="30"/>
        <v>0</v>
      </c>
      <c r="L192" s="300">
        <f t="shared" si="30"/>
        <v>0</v>
      </c>
      <c r="M192" s="300">
        <f t="shared" si="30"/>
        <v>0</v>
      </c>
      <c r="N192" s="300">
        <f t="shared" si="30"/>
        <v>0</v>
      </c>
      <c r="O192" s="300">
        <f t="shared" si="30"/>
        <v>0</v>
      </c>
      <c r="P192" s="300">
        <f t="shared" si="30"/>
        <v>0</v>
      </c>
      <c r="Q192" s="300">
        <f t="shared" si="30"/>
        <v>0</v>
      </c>
      <c r="R192" s="300">
        <f t="shared" si="30"/>
        <v>0</v>
      </c>
      <c r="S192" s="300">
        <f t="shared" si="30"/>
        <v>0</v>
      </c>
      <c r="T192" s="300">
        <f t="shared" si="30"/>
        <v>0</v>
      </c>
      <c r="U192" s="300">
        <f t="shared" si="30"/>
        <v>0</v>
      </c>
      <c r="V192" s="300">
        <f t="shared" si="30"/>
        <v>0</v>
      </c>
      <c r="W192" s="300">
        <f t="shared" si="30"/>
        <v>0</v>
      </c>
      <c r="X192" s="300">
        <f t="shared" si="30"/>
        <v>0</v>
      </c>
      <c r="Y192" s="300">
        <f t="shared" si="30"/>
        <v>0</v>
      </c>
      <c r="DA192" s="68"/>
    </row>
    <row r="193" spans="1:105" ht="12" customHeight="1" x14ac:dyDescent="0.25">
      <c r="A193" s="174" t="s">
        <v>558</v>
      </c>
      <c r="B193" s="301">
        <f t="shared" ref="B193:Y193" si="31">IF(B$83=0,0,B$83/B$72)</f>
        <v>0</v>
      </c>
      <c r="C193" s="301">
        <f t="shared" si="31"/>
        <v>0</v>
      </c>
      <c r="D193" s="301">
        <f t="shared" si="31"/>
        <v>0</v>
      </c>
      <c r="E193" s="301">
        <f t="shared" si="31"/>
        <v>0</v>
      </c>
      <c r="F193" s="301">
        <f t="shared" si="31"/>
        <v>0</v>
      </c>
      <c r="G193" s="301">
        <f t="shared" si="31"/>
        <v>0</v>
      </c>
      <c r="H193" s="301">
        <f t="shared" si="31"/>
        <v>0</v>
      </c>
      <c r="I193" s="301">
        <f t="shared" si="31"/>
        <v>0</v>
      </c>
      <c r="J193" s="301">
        <f t="shared" si="31"/>
        <v>0</v>
      </c>
      <c r="K193" s="301">
        <f t="shared" si="31"/>
        <v>0</v>
      </c>
      <c r="L193" s="301">
        <f t="shared" si="31"/>
        <v>0</v>
      </c>
      <c r="M193" s="301">
        <f t="shared" si="31"/>
        <v>0</v>
      </c>
      <c r="N193" s="301">
        <f t="shared" si="31"/>
        <v>0</v>
      </c>
      <c r="O193" s="301">
        <f t="shared" si="31"/>
        <v>0</v>
      </c>
      <c r="P193" s="301">
        <f t="shared" si="31"/>
        <v>0</v>
      </c>
      <c r="Q193" s="301">
        <f t="shared" si="31"/>
        <v>0</v>
      </c>
      <c r="R193" s="301">
        <f t="shared" si="31"/>
        <v>0</v>
      </c>
      <c r="S193" s="301">
        <f t="shared" si="31"/>
        <v>0</v>
      </c>
      <c r="T193" s="301">
        <f t="shared" si="31"/>
        <v>0</v>
      </c>
      <c r="U193" s="301">
        <f t="shared" si="31"/>
        <v>0</v>
      </c>
      <c r="V193" s="301">
        <f t="shared" si="31"/>
        <v>0</v>
      </c>
      <c r="W193" s="301">
        <f t="shared" si="31"/>
        <v>0</v>
      </c>
      <c r="X193" s="301">
        <f t="shared" si="31"/>
        <v>0</v>
      </c>
      <c r="Y193" s="301">
        <f t="shared" si="31"/>
        <v>0</v>
      </c>
      <c r="DA193" s="178"/>
    </row>
    <row r="194" spans="1:105" ht="12" customHeight="1" x14ac:dyDescent="0.25">
      <c r="A194" s="62" t="s">
        <v>560</v>
      </c>
      <c r="B194" s="302">
        <f t="shared" ref="B194:Y194" si="32">IF(B$84=0,0,B$84/B$72)</f>
        <v>0</v>
      </c>
      <c r="C194" s="302">
        <f t="shared" si="32"/>
        <v>0</v>
      </c>
      <c r="D194" s="302">
        <f t="shared" si="32"/>
        <v>0</v>
      </c>
      <c r="E194" s="302">
        <f t="shared" si="32"/>
        <v>0</v>
      </c>
      <c r="F194" s="302">
        <f t="shared" si="32"/>
        <v>0</v>
      </c>
      <c r="G194" s="302">
        <f t="shared" si="32"/>
        <v>0</v>
      </c>
      <c r="H194" s="302">
        <f t="shared" si="32"/>
        <v>0</v>
      </c>
      <c r="I194" s="302">
        <f t="shared" si="32"/>
        <v>0</v>
      </c>
      <c r="J194" s="302">
        <f t="shared" si="32"/>
        <v>0</v>
      </c>
      <c r="K194" s="302">
        <f t="shared" si="32"/>
        <v>0</v>
      </c>
      <c r="L194" s="302">
        <f t="shared" si="32"/>
        <v>0</v>
      </c>
      <c r="M194" s="302">
        <f t="shared" si="32"/>
        <v>0</v>
      </c>
      <c r="N194" s="302">
        <f t="shared" si="32"/>
        <v>0</v>
      </c>
      <c r="O194" s="302">
        <f t="shared" si="32"/>
        <v>0</v>
      </c>
      <c r="P194" s="302">
        <f t="shared" si="32"/>
        <v>0</v>
      </c>
      <c r="Q194" s="302">
        <f t="shared" si="32"/>
        <v>0</v>
      </c>
      <c r="R194" s="302">
        <f t="shared" si="32"/>
        <v>0</v>
      </c>
      <c r="S194" s="302">
        <f t="shared" si="32"/>
        <v>0</v>
      </c>
      <c r="T194" s="302">
        <f t="shared" si="32"/>
        <v>0</v>
      </c>
      <c r="U194" s="302">
        <f t="shared" si="32"/>
        <v>0</v>
      </c>
      <c r="V194" s="302">
        <f t="shared" si="32"/>
        <v>0</v>
      </c>
      <c r="W194" s="302">
        <f t="shared" si="32"/>
        <v>0</v>
      </c>
      <c r="X194" s="302">
        <f t="shared" si="32"/>
        <v>0</v>
      </c>
      <c r="Y194" s="302">
        <f t="shared" si="32"/>
        <v>0</v>
      </c>
      <c r="DA194" s="72"/>
    </row>
    <row r="195" spans="1:105" ht="12" customHeight="1" x14ac:dyDescent="0.25">
      <c r="A195" s="62" t="s">
        <v>566</v>
      </c>
      <c r="B195" s="302">
        <f t="shared" ref="B195:Y195" si="33">IF(B$89=0,0,B$89/B$72)</f>
        <v>0</v>
      </c>
      <c r="C195" s="302">
        <f t="shared" si="33"/>
        <v>0</v>
      </c>
      <c r="D195" s="302">
        <f t="shared" si="33"/>
        <v>0</v>
      </c>
      <c r="E195" s="302">
        <f t="shared" si="33"/>
        <v>0</v>
      </c>
      <c r="F195" s="302">
        <f t="shared" si="33"/>
        <v>0</v>
      </c>
      <c r="G195" s="302">
        <f t="shared" si="33"/>
        <v>0</v>
      </c>
      <c r="H195" s="302">
        <f t="shared" si="33"/>
        <v>0</v>
      </c>
      <c r="I195" s="302">
        <f t="shared" si="33"/>
        <v>0</v>
      </c>
      <c r="J195" s="302">
        <f t="shared" si="33"/>
        <v>0</v>
      </c>
      <c r="K195" s="302">
        <f t="shared" si="33"/>
        <v>0</v>
      </c>
      <c r="L195" s="302">
        <f t="shared" si="33"/>
        <v>0</v>
      </c>
      <c r="M195" s="302">
        <f t="shared" si="33"/>
        <v>0</v>
      </c>
      <c r="N195" s="302">
        <f t="shared" si="33"/>
        <v>0</v>
      </c>
      <c r="O195" s="302">
        <f t="shared" si="33"/>
        <v>0</v>
      </c>
      <c r="P195" s="302">
        <f t="shared" si="33"/>
        <v>0</v>
      </c>
      <c r="Q195" s="302">
        <f t="shared" si="33"/>
        <v>0</v>
      </c>
      <c r="R195" s="302">
        <f t="shared" si="33"/>
        <v>0</v>
      </c>
      <c r="S195" s="302">
        <f t="shared" si="33"/>
        <v>0</v>
      </c>
      <c r="T195" s="302">
        <f t="shared" si="33"/>
        <v>0</v>
      </c>
      <c r="U195" s="302">
        <f t="shared" si="33"/>
        <v>0</v>
      </c>
      <c r="V195" s="302">
        <f t="shared" si="33"/>
        <v>0</v>
      </c>
      <c r="W195" s="302">
        <f t="shared" si="33"/>
        <v>0</v>
      </c>
      <c r="X195" s="302">
        <f t="shared" si="33"/>
        <v>0</v>
      </c>
      <c r="Y195" s="302">
        <f t="shared" si="33"/>
        <v>0</v>
      </c>
      <c r="DA195" s="72"/>
    </row>
    <row r="196" spans="1:105" ht="12" customHeight="1" x14ac:dyDescent="0.25">
      <c r="A196" s="174" t="s">
        <v>517</v>
      </c>
      <c r="B196" s="301">
        <f t="shared" ref="B196:Y196" si="34">IF(B$90=0,0,B$90/B$72)</f>
        <v>0</v>
      </c>
      <c r="C196" s="301">
        <f t="shared" si="34"/>
        <v>0</v>
      </c>
      <c r="D196" s="301">
        <f t="shared" si="34"/>
        <v>0</v>
      </c>
      <c r="E196" s="301">
        <f t="shared" si="34"/>
        <v>0</v>
      </c>
      <c r="F196" s="301">
        <f t="shared" si="34"/>
        <v>0</v>
      </c>
      <c r="G196" s="301">
        <f t="shared" si="34"/>
        <v>0</v>
      </c>
      <c r="H196" s="301">
        <f t="shared" si="34"/>
        <v>0</v>
      </c>
      <c r="I196" s="301">
        <f t="shared" si="34"/>
        <v>0</v>
      </c>
      <c r="J196" s="301">
        <f t="shared" si="34"/>
        <v>0</v>
      </c>
      <c r="K196" s="301">
        <f t="shared" si="34"/>
        <v>0</v>
      </c>
      <c r="L196" s="301">
        <f t="shared" si="34"/>
        <v>0</v>
      </c>
      <c r="M196" s="301">
        <f t="shared" si="34"/>
        <v>0</v>
      </c>
      <c r="N196" s="301">
        <f t="shared" si="34"/>
        <v>0</v>
      </c>
      <c r="O196" s="301">
        <f t="shared" si="34"/>
        <v>0</v>
      </c>
      <c r="P196" s="301">
        <f t="shared" si="34"/>
        <v>0</v>
      </c>
      <c r="Q196" s="301">
        <f t="shared" si="34"/>
        <v>0</v>
      </c>
      <c r="R196" s="301">
        <f t="shared" si="34"/>
        <v>0</v>
      </c>
      <c r="S196" s="301">
        <f t="shared" si="34"/>
        <v>0</v>
      </c>
      <c r="T196" s="301">
        <f t="shared" si="34"/>
        <v>0</v>
      </c>
      <c r="U196" s="301">
        <f t="shared" si="34"/>
        <v>0</v>
      </c>
      <c r="V196" s="301">
        <f t="shared" si="34"/>
        <v>0</v>
      </c>
      <c r="W196" s="301">
        <f t="shared" si="34"/>
        <v>0</v>
      </c>
      <c r="X196" s="301">
        <f t="shared" si="34"/>
        <v>0</v>
      </c>
      <c r="Y196" s="301">
        <f t="shared" si="34"/>
        <v>0</v>
      </c>
      <c r="DA196" s="178"/>
    </row>
    <row r="197" spans="1:105" ht="12" customHeight="1" x14ac:dyDescent="0.25">
      <c r="A197" s="62" t="s">
        <v>519</v>
      </c>
      <c r="B197" s="302">
        <f t="shared" ref="B197:Y197" si="35">IF(B$91=0,0,B$91/B$72)</f>
        <v>0</v>
      </c>
      <c r="C197" s="302">
        <f t="shared" si="35"/>
        <v>0</v>
      </c>
      <c r="D197" s="302">
        <f t="shared" si="35"/>
        <v>0</v>
      </c>
      <c r="E197" s="302">
        <f t="shared" si="35"/>
        <v>0</v>
      </c>
      <c r="F197" s="302">
        <f t="shared" si="35"/>
        <v>0</v>
      </c>
      <c r="G197" s="302">
        <f t="shared" si="35"/>
        <v>0</v>
      </c>
      <c r="H197" s="302">
        <f t="shared" si="35"/>
        <v>0</v>
      </c>
      <c r="I197" s="302">
        <f t="shared" si="35"/>
        <v>0</v>
      </c>
      <c r="J197" s="302">
        <f t="shared" si="35"/>
        <v>0</v>
      </c>
      <c r="K197" s="302">
        <f t="shared" si="35"/>
        <v>0</v>
      </c>
      <c r="L197" s="302">
        <f t="shared" si="35"/>
        <v>0</v>
      </c>
      <c r="M197" s="302">
        <f t="shared" si="35"/>
        <v>0</v>
      </c>
      <c r="N197" s="302">
        <f t="shared" si="35"/>
        <v>0</v>
      </c>
      <c r="O197" s="302">
        <f t="shared" si="35"/>
        <v>0</v>
      </c>
      <c r="P197" s="302">
        <f t="shared" si="35"/>
        <v>0</v>
      </c>
      <c r="Q197" s="302">
        <f t="shared" si="35"/>
        <v>0</v>
      </c>
      <c r="R197" s="302">
        <f t="shared" si="35"/>
        <v>0</v>
      </c>
      <c r="S197" s="302">
        <f t="shared" si="35"/>
        <v>0</v>
      </c>
      <c r="T197" s="302">
        <f t="shared" si="35"/>
        <v>0</v>
      </c>
      <c r="U197" s="302">
        <f t="shared" si="35"/>
        <v>0</v>
      </c>
      <c r="V197" s="302">
        <f t="shared" si="35"/>
        <v>0</v>
      </c>
      <c r="W197" s="302">
        <f t="shared" si="35"/>
        <v>0</v>
      </c>
      <c r="X197" s="302">
        <f t="shared" si="35"/>
        <v>0</v>
      </c>
      <c r="Y197" s="302">
        <f t="shared" si="35"/>
        <v>0</v>
      </c>
      <c r="DA197" s="72"/>
    </row>
    <row r="198" spans="1:105" ht="12" customHeight="1" x14ac:dyDescent="0.25">
      <c r="A198" s="62" t="s">
        <v>525</v>
      </c>
      <c r="B198" s="302">
        <f t="shared" ref="B198:Y198" si="36">IF(B$96=0,0,B$96/B$72)</f>
        <v>0</v>
      </c>
      <c r="C198" s="302">
        <f t="shared" si="36"/>
        <v>0</v>
      </c>
      <c r="D198" s="302">
        <f t="shared" si="36"/>
        <v>0</v>
      </c>
      <c r="E198" s="302">
        <f t="shared" si="36"/>
        <v>0</v>
      </c>
      <c r="F198" s="302">
        <f t="shared" si="36"/>
        <v>0</v>
      </c>
      <c r="G198" s="302">
        <f t="shared" si="36"/>
        <v>0</v>
      </c>
      <c r="H198" s="302">
        <f t="shared" si="36"/>
        <v>0</v>
      </c>
      <c r="I198" s="302">
        <f t="shared" si="36"/>
        <v>0</v>
      </c>
      <c r="J198" s="302">
        <f t="shared" si="36"/>
        <v>0</v>
      </c>
      <c r="K198" s="302">
        <f t="shared" si="36"/>
        <v>0</v>
      </c>
      <c r="L198" s="302">
        <f t="shared" si="36"/>
        <v>0</v>
      </c>
      <c r="M198" s="302">
        <f t="shared" si="36"/>
        <v>0</v>
      </c>
      <c r="N198" s="302">
        <f t="shared" si="36"/>
        <v>0</v>
      </c>
      <c r="O198" s="302">
        <f t="shared" si="36"/>
        <v>0</v>
      </c>
      <c r="P198" s="302">
        <f t="shared" si="36"/>
        <v>0</v>
      </c>
      <c r="Q198" s="302">
        <f t="shared" si="36"/>
        <v>0</v>
      </c>
      <c r="R198" s="302">
        <f t="shared" si="36"/>
        <v>0</v>
      </c>
      <c r="S198" s="302">
        <f t="shared" si="36"/>
        <v>0</v>
      </c>
      <c r="T198" s="302">
        <f t="shared" si="36"/>
        <v>0</v>
      </c>
      <c r="U198" s="302">
        <f t="shared" si="36"/>
        <v>0</v>
      </c>
      <c r="V198" s="302">
        <f t="shared" si="36"/>
        <v>0</v>
      </c>
      <c r="W198" s="302">
        <f t="shared" si="36"/>
        <v>0</v>
      </c>
      <c r="X198" s="302">
        <f t="shared" si="36"/>
        <v>0</v>
      </c>
      <c r="Y198" s="302">
        <f t="shared" si="36"/>
        <v>0</v>
      </c>
      <c r="DA198" s="72"/>
    </row>
    <row r="199" spans="1:105" ht="12" customHeight="1" x14ac:dyDescent="0.25">
      <c r="A199" s="174" t="s">
        <v>527</v>
      </c>
      <c r="B199" s="301">
        <f t="shared" ref="B199:Y199" si="37">IF(B$97=0,0,B$97/B$72)</f>
        <v>0</v>
      </c>
      <c r="C199" s="301">
        <f t="shared" si="37"/>
        <v>0</v>
      </c>
      <c r="D199" s="301">
        <f t="shared" si="37"/>
        <v>0</v>
      </c>
      <c r="E199" s="301">
        <f t="shared" si="37"/>
        <v>0</v>
      </c>
      <c r="F199" s="301">
        <f t="shared" si="37"/>
        <v>0</v>
      </c>
      <c r="G199" s="301">
        <f t="shared" si="37"/>
        <v>0</v>
      </c>
      <c r="H199" s="301">
        <f t="shared" si="37"/>
        <v>0</v>
      </c>
      <c r="I199" s="301">
        <f t="shared" si="37"/>
        <v>0</v>
      </c>
      <c r="J199" s="301">
        <f t="shared" si="37"/>
        <v>0</v>
      </c>
      <c r="K199" s="301">
        <f t="shared" si="37"/>
        <v>0</v>
      </c>
      <c r="L199" s="301">
        <f t="shared" si="37"/>
        <v>0</v>
      </c>
      <c r="M199" s="301">
        <f t="shared" si="37"/>
        <v>0</v>
      </c>
      <c r="N199" s="301">
        <f t="shared" si="37"/>
        <v>0</v>
      </c>
      <c r="O199" s="301">
        <f t="shared" si="37"/>
        <v>0</v>
      </c>
      <c r="P199" s="301">
        <f t="shared" si="37"/>
        <v>0</v>
      </c>
      <c r="Q199" s="301">
        <f t="shared" si="37"/>
        <v>0</v>
      </c>
      <c r="R199" s="301">
        <f t="shared" si="37"/>
        <v>0</v>
      </c>
      <c r="S199" s="301">
        <f t="shared" si="37"/>
        <v>0</v>
      </c>
      <c r="T199" s="301">
        <f t="shared" si="37"/>
        <v>0</v>
      </c>
      <c r="U199" s="301">
        <f t="shared" si="37"/>
        <v>0</v>
      </c>
      <c r="V199" s="301">
        <f t="shared" si="37"/>
        <v>0</v>
      </c>
      <c r="W199" s="301">
        <f t="shared" si="37"/>
        <v>0</v>
      </c>
      <c r="X199" s="301">
        <f t="shared" si="37"/>
        <v>0</v>
      </c>
      <c r="Y199" s="301">
        <f t="shared" si="37"/>
        <v>0</v>
      </c>
      <c r="DA199" s="178"/>
    </row>
    <row r="200" spans="1:105" ht="12" customHeight="1" x14ac:dyDescent="0.25">
      <c r="A200" s="62" t="s">
        <v>528</v>
      </c>
      <c r="B200" s="302">
        <f t="shared" ref="B200:Y200" si="38">IF(B$98=0,0,B$98/B$72)</f>
        <v>0</v>
      </c>
      <c r="C200" s="302">
        <f t="shared" si="38"/>
        <v>0</v>
      </c>
      <c r="D200" s="302">
        <f t="shared" si="38"/>
        <v>0</v>
      </c>
      <c r="E200" s="302">
        <f t="shared" si="38"/>
        <v>0</v>
      </c>
      <c r="F200" s="302">
        <f t="shared" si="38"/>
        <v>0</v>
      </c>
      <c r="G200" s="302">
        <f t="shared" si="38"/>
        <v>0</v>
      </c>
      <c r="H200" s="302">
        <f t="shared" si="38"/>
        <v>0</v>
      </c>
      <c r="I200" s="302">
        <f t="shared" si="38"/>
        <v>0</v>
      </c>
      <c r="J200" s="302">
        <f t="shared" si="38"/>
        <v>0</v>
      </c>
      <c r="K200" s="302">
        <f t="shared" si="38"/>
        <v>0</v>
      </c>
      <c r="L200" s="302">
        <f t="shared" si="38"/>
        <v>0</v>
      </c>
      <c r="M200" s="302">
        <f t="shared" si="38"/>
        <v>0</v>
      </c>
      <c r="N200" s="302">
        <f t="shared" si="38"/>
        <v>0</v>
      </c>
      <c r="O200" s="302">
        <f t="shared" si="38"/>
        <v>0</v>
      </c>
      <c r="P200" s="302">
        <f t="shared" si="38"/>
        <v>0</v>
      </c>
      <c r="Q200" s="302">
        <f t="shared" si="38"/>
        <v>0</v>
      </c>
      <c r="R200" s="302">
        <f t="shared" si="38"/>
        <v>0</v>
      </c>
      <c r="S200" s="302">
        <f t="shared" si="38"/>
        <v>0</v>
      </c>
      <c r="T200" s="302">
        <f t="shared" si="38"/>
        <v>0</v>
      </c>
      <c r="U200" s="302">
        <f t="shared" si="38"/>
        <v>0</v>
      </c>
      <c r="V200" s="302">
        <f t="shared" si="38"/>
        <v>0</v>
      </c>
      <c r="W200" s="302">
        <f t="shared" si="38"/>
        <v>0</v>
      </c>
      <c r="X200" s="302">
        <f t="shared" si="38"/>
        <v>0</v>
      </c>
      <c r="Y200" s="302">
        <f t="shared" si="38"/>
        <v>0</v>
      </c>
      <c r="DA200" s="72"/>
    </row>
    <row r="201" spans="1:105" ht="12" customHeight="1" x14ac:dyDescent="0.25">
      <c r="A201" s="62" t="s">
        <v>533</v>
      </c>
      <c r="B201" s="302">
        <f t="shared" ref="B201:Y201" si="39">IF(B$102=0,0,B$102/B$72)</f>
        <v>0</v>
      </c>
      <c r="C201" s="302">
        <f t="shared" si="39"/>
        <v>0</v>
      </c>
      <c r="D201" s="302">
        <f t="shared" si="39"/>
        <v>0</v>
      </c>
      <c r="E201" s="302">
        <f t="shared" si="39"/>
        <v>0</v>
      </c>
      <c r="F201" s="302">
        <f t="shared" si="39"/>
        <v>0</v>
      </c>
      <c r="G201" s="302">
        <f t="shared" si="39"/>
        <v>0</v>
      </c>
      <c r="H201" s="302">
        <f t="shared" si="39"/>
        <v>0</v>
      </c>
      <c r="I201" s="302">
        <f t="shared" si="39"/>
        <v>0</v>
      </c>
      <c r="J201" s="302">
        <f t="shared" si="39"/>
        <v>0</v>
      </c>
      <c r="K201" s="302">
        <f t="shared" si="39"/>
        <v>0</v>
      </c>
      <c r="L201" s="302">
        <f t="shared" si="39"/>
        <v>0</v>
      </c>
      <c r="M201" s="302">
        <f t="shared" si="39"/>
        <v>0</v>
      </c>
      <c r="N201" s="302">
        <f t="shared" si="39"/>
        <v>0</v>
      </c>
      <c r="O201" s="302">
        <f t="shared" si="39"/>
        <v>0</v>
      </c>
      <c r="P201" s="302">
        <f t="shared" si="39"/>
        <v>0</v>
      </c>
      <c r="Q201" s="302">
        <f t="shared" si="39"/>
        <v>0</v>
      </c>
      <c r="R201" s="302">
        <f t="shared" si="39"/>
        <v>0</v>
      </c>
      <c r="S201" s="302">
        <f t="shared" si="39"/>
        <v>0</v>
      </c>
      <c r="T201" s="302">
        <f t="shared" si="39"/>
        <v>0</v>
      </c>
      <c r="U201" s="302">
        <f t="shared" si="39"/>
        <v>0</v>
      </c>
      <c r="V201" s="302">
        <f t="shared" si="39"/>
        <v>0</v>
      </c>
      <c r="W201" s="302">
        <f t="shared" si="39"/>
        <v>0</v>
      </c>
      <c r="X201" s="302">
        <f t="shared" si="39"/>
        <v>0</v>
      </c>
      <c r="Y201" s="302">
        <f t="shared" si="39"/>
        <v>0</v>
      </c>
      <c r="DA201" s="72"/>
    </row>
    <row r="202" spans="1:105" ht="12" customHeight="1" x14ac:dyDescent="0.25">
      <c r="A202" s="63" t="s">
        <v>545</v>
      </c>
      <c r="B202" s="303">
        <f t="shared" ref="B202:Y202" si="40">IF(B$113=0,0,B$113/B$72)</f>
        <v>0</v>
      </c>
      <c r="C202" s="303">
        <f t="shared" si="40"/>
        <v>0</v>
      </c>
      <c r="D202" s="303">
        <f t="shared" si="40"/>
        <v>0</v>
      </c>
      <c r="E202" s="303">
        <f t="shared" si="40"/>
        <v>0</v>
      </c>
      <c r="F202" s="303">
        <f t="shared" si="40"/>
        <v>0</v>
      </c>
      <c r="G202" s="303">
        <f t="shared" si="40"/>
        <v>0</v>
      </c>
      <c r="H202" s="303">
        <f t="shared" si="40"/>
        <v>0</v>
      </c>
      <c r="I202" s="303">
        <f t="shared" si="40"/>
        <v>0</v>
      </c>
      <c r="J202" s="303">
        <f t="shared" si="40"/>
        <v>0</v>
      </c>
      <c r="K202" s="303">
        <f t="shared" si="40"/>
        <v>0</v>
      </c>
      <c r="L202" s="303">
        <f t="shared" si="40"/>
        <v>0</v>
      </c>
      <c r="M202" s="303">
        <f t="shared" si="40"/>
        <v>0</v>
      </c>
      <c r="N202" s="303">
        <f t="shared" si="40"/>
        <v>0</v>
      </c>
      <c r="O202" s="303">
        <f t="shared" si="40"/>
        <v>0</v>
      </c>
      <c r="P202" s="303">
        <f t="shared" si="40"/>
        <v>0</v>
      </c>
      <c r="Q202" s="303">
        <f t="shared" si="40"/>
        <v>0</v>
      </c>
      <c r="R202" s="303">
        <f t="shared" si="40"/>
        <v>0</v>
      </c>
      <c r="S202" s="303">
        <f t="shared" si="40"/>
        <v>0</v>
      </c>
      <c r="T202" s="303">
        <f t="shared" si="40"/>
        <v>0</v>
      </c>
      <c r="U202" s="303">
        <f t="shared" si="40"/>
        <v>0</v>
      </c>
      <c r="V202" s="303">
        <f t="shared" si="40"/>
        <v>0</v>
      </c>
      <c r="W202" s="303">
        <f t="shared" si="40"/>
        <v>0</v>
      </c>
      <c r="X202" s="303">
        <f t="shared" si="40"/>
        <v>0</v>
      </c>
      <c r="Y202" s="303">
        <f t="shared" si="40"/>
        <v>0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1">SUM(B$205:B$210,B$214:B$215,B$217:B$219)</f>
        <v>0.99999999999999978</v>
      </c>
      <c r="C204" s="232">
        <f t="shared" si="41"/>
        <v>0.99999999999999978</v>
      </c>
      <c r="D204" s="232">
        <f t="shared" si="41"/>
        <v>1</v>
      </c>
      <c r="E204" s="232">
        <f t="shared" si="41"/>
        <v>1.0000000000000002</v>
      </c>
      <c r="F204" s="232">
        <f t="shared" si="41"/>
        <v>1</v>
      </c>
      <c r="G204" s="232">
        <f t="shared" si="41"/>
        <v>1.0000000000000002</v>
      </c>
      <c r="H204" s="232">
        <f t="shared" si="41"/>
        <v>1</v>
      </c>
      <c r="I204" s="232">
        <f t="shared" si="41"/>
        <v>1.0000000000000002</v>
      </c>
      <c r="J204" s="232">
        <f t="shared" si="41"/>
        <v>1.0000000000000002</v>
      </c>
      <c r="K204" s="232">
        <f t="shared" si="41"/>
        <v>1.0000000000000002</v>
      </c>
      <c r="L204" s="232">
        <f t="shared" si="41"/>
        <v>0.99999999999999978</v>
      </c>
      <c r="M204" s="232">
        <f t="shared" si="41"/>
        <v>1.0000000000000002</v>
      </c>
      <c r="N204" s="232">
        <f t="shared" si="41"/>
        <v>1.0000000000000002</v>
      </c>
      <c r="O204" s="232">
        <f t="shared" si="41"/>
        <v>1</v>
      </c>
      <c r="P204" s="232">
        <f t="shared" si="41"/>
        <v>1</v>
      </c>
      <c r="Q204" s="232">
        <f t="shared" si="41"/>
        <v>0.99999999999999967</v>
      </c>
      <c r="R204" s="232">
        <f t="shared" si="41"/>
        <v>1</v>
      </c>
      <c r="S204" s="232">
        <f t="shared" si="41"/>
        <v>0.99999999999999989</v>
      </c>
      <c r="T204" s="232">
        <f t="shared" si="41"/>
        <v>1</v>
      </c>
      <c r="U204" s="232">
        <f t="shared" si="41"/>
        <v>1</v>
      </c>
      <c r="V204" s="232">
        <f t="shared" si="41"/>
        <v>1</v>
      </c>
      <c r="W204" s="232">
        <f t="shared" si="41"/>
        <v>1.0000000000000002</v>
      </c>
      <c r="X204" s="232">
        <f t="shared" si="41"/>
        <v>1</v>
      </c>
      <c r="Y204" s="232">
        <f t="shared" si="41"/>
        <v>0.99999999999999967</v>
      </c>
      <c r="DA204" s="95"/>
    </row>
    <row r="205" spans="1:105" ht="12" customHeight="1" x14ac:dyDescent="0.25">
      <c r="A205" s="55" t="s">
        <v>91</v>
      </c>
      <c r="B205" s="299">
        <f t="shared" ref="B205:Y205" si="42">IF(B$116=0,0,B$116/B$115)</f>
        <v>1.8530959811068001E-3</v>
      </c>
      <c r="C205" s="299">
        <f t="shared" si="42"/>
        <v>1.860836721272311E-3</v>
      </c>
      <c r="D205" s="299">
        <f t="shared" si="42"/>
        <v>1.849809341379145E-3</v>
      </c>
      <c r="E205" s="299">
        <f t="shared" si="42"/>
        <v>1.8479457126304537E-3</v>
      </c>
      <c r="F205" s="299">
        <f t="shared" si="42"/>
        <v>1.8220987896937465E-3</v>
      </c>
      <c r="G205" s="299">
        <f t="shared" si="42"/>
        <v>1.7896651699833011E-3</v>
      </c>
      <c r="H205" s="299">
        <f t="shared" si="42"/>
        <v>1.8495600477279538E-3</v>
      </c>
      <c r="I205" s="299">
        <f t="shared" si="42"/>
        <v>1.7429653442784798E-3</v>
      </c>
      <c r="J205" s="299">
        <f t="shared" si="42"/>
        <v>1.7259633134360849E-3</v>
      </c>
      <c r="K205" s="299">
        <f t="shared" si="42"/>
        <v>1.7014390203756813E-3</v>
      </c>
      <c r="L205" s="299">
        <f t="shared" si="42"/>
        <v>1.7247025849302792E-3</v>
      </c>
      <c r="M205" s="299">
        <f t="shared" si="42"/>
        <v>1.6835503963882278E-3</v>
      </c>
      <c r="N205" s="299">
        <f t="shared" si="42"/>
        <v>1.6603024823631186E-3</v>
      </c>
      <c r="O205" s="299">
        <f t="shared" si="42"/>
        <v>1.645881792637858E-3</v>
      </c>
      <c r="P205" s="299">
        <f t="shared" si="42"/>
        <v>1.6251247166958894E-3</v>
      </c>
      <c r="Q205" s="299">
        <f t="shared" si="42"/>
        <v>1.6157114592854269E-3</v>
      </c>
      <c r="R205" s="299">
        <f t="shared" si="42"/>
        <v>1.613157988743674E-3</v>
      </c>
      <c r="S205" s="299">
        <f t="shared" si="42"/>
        <v>1.6113746601107372E-3</v>
      </c>
      <c r="T205" s="299">
        <f t="shared" si="42"/>
        <v>1.5949763773442814E-3</v>
      </c>
      <c r="U205" s="299">
        <f t="shared" si="42"/>
        <v>1.6018395121255341E-3</v>
      </c>
      <c r="V205" s="299">
        <f t="shared" si="42"/>
        <v>1.5963251543436368E-3</v>
      </c>
      <c r="W205" s="299">
        <f t="shared" si="42"/>
        <v>1.6014201156640195E-3</v>
      </c>
      <c r="X205" s="299">
        <f t="shared" si="42"/>
        <v>1.59507156991223E-3</v>
      </c>
      <c r="Y205" s="299">
        <f t="shared" si="42"/>
        <v>1.5895212864670901E-3</v>
      </c>
      <c r="DA205" s="67"/>
    </row>
    <row r="206" spans="1:105" ht="12" customHeight="1" x14ac:dyDescent="0.25">
      <c r="A206" s="173" t="s">
        <v>92</v>
      </c>
      <c r="B206" s="233">
        <f t="shared" ref="B206:Y206" si="43">IF(B$117=0,0,B$117/B$115)</f>
        <v>2.5135894650289464E-4</v>
      </c>
      <c r="C206" s="233">
        <f t="shared" si="43"/>
        <v>2.5240892141676458E-4</v>
      </c>
      <c r="D206" s="233">
        <f t="shared" si="43"/>
        <v>2.5091313780874138E-4</v>
      </c>
      <c r="E206" s="233">
        <f t="shared" si="43"/>
        <v>2.5066035016918037E-4</v>
      </c>
      <c r="F206" s="233">
        <f t="shared" si="43"/>
        <v>2.5045906484084571E-4</v>
      </c>
      <c r="G206" s="233">
        <f t="shared" si="43"/>
        <v>2.489221115081842E-4</v>
      </c>
      <c r="H206" s="233">
        <f t="shared" si="43"/>
        <v>2.5994774185141294E-4</v>
      </c>
      <c r="I206" s="233">
        <f t="shared" si="43"/>
        <v>2.4496631289534819E-4</v>
      </c>
      <c r="J206" s="233">
        <f t="shared" si="43"/>
        <v>2.4387912513821884E-4</v>
      </c>
      <c r="K206" s="233">
        <f t="shared" si="43"/>
        <v>2.4041383529709384E-4</v>
      </c>
      <c r="L206" s="233">
        <f t="shared" si="43"/>
        <v>2.4370098382858646E-4</v>
      </c>
      <c r="M206" s="233">
        <f t="shared" si="43"/>
        <v>2.378861674526937E-4</v>
      </c>
      <c r="N206" s="233">
        <f t="shared" si="43"/>
        <v>2.3460123034563265E-4</v>
      </c>
      <c r="O206" s="233">
        <f t="shared" si="43"/>
        <v>2.3461747383313043E-4</v>
      </c>
      <c r="P206" s="233">
        <f t="shared" si="43"/>
        <v>2.3210820846416978E-4</v>
      </c>
      <c r="Q206" s="233">
        <f t="shared" si="43"/>
        <v>2.3076376130211034E-4</v>
      </c>
      <c r="R206" s="233">
        <f t="shared" si="43"/>
        <v>2.3039906223211082E-4</v>
      </c>
      <c r="S206" s="233">
        <f t="shared" si="43"/>
        <v>2.3014435857162164E-4</v>
      </c>
      <c r="T206" s="233">
        <f t="shared" si="43"/>
        <v>2.2780227614821886E-4</v>
      </c>
      <c r="U206" s="233">
        <f t="shared" si="43"/>
        <v>2.2878250240541552E-4</v>
      </c>
      <c r="V206" s="233">
        <f t="shared" si="43"/>
        <v>2.279949150329282E-4</v>
      </c>
      <c r="W206" s="233">
        <f t="shared" si="43"/>
        <v>2.2872260216494903E-4</v>
      </c>
      <c r="X206" s="233">
        <f t="shared" si="43"/>
        <v>2.2781587201331065E-4</v>
      </c>
      <c r="Y206" s="233">
        <f t="shared" si="43"/>
        <v>2.2702315356303753E-4</v>
      </c>
      <c r="DA206" s="177"/>
    </row>
    <row r="207" spans="1:105" ht="12" customHeight="1" x14ac:dyDescent="0.25">
      <c r="A207" s="173" t="s">
        <v>93</v>
      </c>
      <c r="B207" s="233">
        <f t="shared" ref="B207:Y207" si="44">IF(B$118=0,0,B$118/B$115)</f>
        <v>3.2753967475203122E-2</v>
      </c>
      <c r="C207" s="233">
        <f t="shared" si="44"/>
        <v>3.2890787129554587E-2</v>
      </c>
      <c r="D207" s="233">
        <f t="shared" si="44"/>
        <v>3.2695875238298026E-2</v>
      </c>
      <c r="E207" s="233">
        <f t="shared" si="44"/>
        <v>3.266293510133652E-2</v>
      </c>
      <c r="F207" s="233">
        <f t="shared" si="44"/>
        <v>3.2206083820110733E-2</v>
      </c>
      <c r="G207" s="233">
        <f t="shared" si="44"/>
        <v>3.1632810910380199E-2</v>
      </c>
      <c r="H207" s="233">
        <f t="shared" si="44"/>
        <v>3.2691468906286013E-2</v>
      </c>
      <c r="I207" s="233">
        <f t="shared" si="44"/>
        <v>3.0807378991133477E-2</v>
      </c>
      <c r="J207" s="233">
        <f t="shared" si="44"/>
        <v>3.0506863545143682E-2</v>
      </c>
      <c r="K207" s="233">
        <f t="shared" si="44"/>
        <v>3.0073390101003458E-2</v>
      </c>
      <c r="L207" s="233">
        <f t="shared" si="44"/>
        <v>3.0484579831350545E-2</v>
      </c>
      <c r="M207" s="233">
        <f t="shared" si="44"/>
        <v>2.9757203883864703E-2</v>
      </c>
      <c r="N207" s="233">
        <f t="shared" si="44"/>
        <v>2.9346290780815423E-2</v>
      </c>
      <c r="O207" s="233">
        <f t="shared" si="44"/>
        <v>2.909140123000593E-2</v>
      </c>
      <c r="P207" s="233">
        <f t="shared" si="44"/>
        <v>2.87245143567866E-2</v>
      </c>
      <c r="Q207" s="233">
        <f t="shared" si="44"/>
        <v>2.8558132512456098E-2</v>
      </c>
      <c r="R207" s="233">
        <f t="shared" si="44"/>
        <v>2.851299923715564E-2</v>
      </c>
      <c r="S207" s="233">
        <f t="shared" si="44"/>
        <v>2.8481478426233615E-2</v>
      </c>
      <c r="T207" s="233">
        <f t="shared" si="44"/>
        <v>2.8191634389088345E-2</v>
      </c>
      <c r="U207" s="233">
        <f t="shared" si="44"/>
        <v>2.8312942133368723E-2</v>
      </c>
      <c r="V207" s="233">
        <f t="shared" si="44"/>
        <v>2.8215474383572494E-2</v>
      </c>
      <c r="W207" s="233">
        <f t="shared" si="44"/>
        <v>2.8305529188653662E-2</v>
      </c>
      <c r="X207" s="233">
        <f t="shared" si="44"/>
        <v>2.8193316943206564E-2</v>
      </c>
      <c r="Y207" s="233">
        <f t="shared" si="44"/>
        <v>2.8095214197696495E-2</v>
      </c>
      <c r="DA207" s="177"/>
    </row>
    <row r="208" spans="1:105" ht="12" customHeight="1" x14ac:dyDescent="0.25">
      <c r="A208" s="173" t="s">
        <v>94</v>
      </c>
      <c r="B208" s="233">
        <f t="shared" ref="B208:Y208" si="45">IF(B$119=0,0,B$119/B$115)</f>
        <v>6.4089919834385176E-4</v>
      </c>
      <c r="C208" s="233">
        <f t="shared" si="45"/>
        <v>6.4357635819808684E-4</v>
      </c>
      <c r="D208" s="233">
        <f t="shared" si="45"/>
        <v>6.3976250343534451E-4</v>
      </c>
      <c r="E208" s="233">
        <f t="shared" si="45"/>
        <v>6.3911796144549367E-4</v>
      </c>
      <c r="F208" s="233">
        <f t="shared" si="45"/>
        <v>6.39835336883773E-4</v>
      </c>
      <c r="G208" s="233">
        <f t="shared" si="45"/>
        <v>6.3698243099522759E-4</v>
      </c>
      <c r="H208" s="233">
        <f t="shared" si="45"/>
        <v>6.627983673616587E-4</v>
      </c>
      <c r="I208" s="233">
        <f t="shared" si="45"/>
        <v>6.2459966410652475E-4</v>
      </c>
      <c r="J208" s="233">
        <f t="shared" si="45"/>
        <v>6.2182762129011531E-4</v>
      </c>
      <c r="K208" s="233">
        <f t="shared" si="45"/>
        <v>6.1299204367449807E-4</v>
      </c>
      <c r="L208" s="233">
        <f t="shared" si="45"/>
        <v>6.2137340780727085E-4</v>
      </c>
      <c r="M208" s="233">
        <f t="shared" si="45"/>
        <v>6.0654715552671589E-4</v>
      </c>
      <c r="N208" s="233">
        <f t="shared" si="45"/>
        <v>5.9817142994457039E-4</v>
      </c>
      <c r="O208" s="233">
        <f t="shared" si="45"/>
        <v>5.9932443408122879E-4</v>
      </c>
      <c r="P208" s="233">
        <f t="shared" si="45"/>
        <v>5.9181487988931004E-4</v>
      </c>
      <c r="Q208" s="233">
        <f t="shared" si="45"/>
        <v>5.8838689325757239E-4</v>
      </c>
      <c r="R208" s="233">
        <f t="shared" si="45"/>
        <v>5.874570065562976E-4</v>
      </c>
      <c r="S208" s="233">
        <f t="shared" si="45"/>
        <v>5.8680757921705286E-4</v>
      </c>
      <c r="T208" s="233">
        <f t="shared" si="45"/>
        <v>5.8083588507806274E-4</v>
      </c>
      <c r="U208" s="233">
        <f t="shared" si="45"/>
        <v>5.8333520420385222E-4</v>
      </c>
      <c r="V208" s="233">
        <f t="shared" si="45"/>
        <v>5.8132706356403964E-4</v>
      </c>
      <c r="W208" s="233">
        <f t="shared" si="45"/>
        <v>5.8318247434629305E-4</v>
      </c>
      <c r="X208" s="233">
        <f t="shared" si="45"/>
        <v>5.8087055095791052E-4</v>
      </c>
      <c r="Y208" s="233">
        <f t="shared" si="45"/>
        <v>5.7884932741937784E-4</v>
      </c>
      <c r="DA208" s="177"/>
    </row>
    <row r="209" spans="1:105" ht="12" customHeight="1" x14ac:dyDescent="0.25">
      <c r="A209" s="56" t="s">
        <v>95</v>
      </c>
      <c r="B209" s="300">
        <f t="shared" ref="B209:Y209" si="46">IF(B$120=0,0,B$120/B$115)</f>
        <v>6.8782064001622727E-3</v>
      </c>
      <c r="C209" s="300">
        <f t="shared" si="46"/>
        <v>6.9256961479711963E-3</v>
      </c>
      <c r="D209" s="300">
        <f t="shared" si="46"/>
        <v>6.6429147065698822E-3</v>
      </c>
      <c r="E209" s="300">
        <f t="shared" si="46"/>
        <v>6.5289234524084231E-3</v>
      </c>
      <c r="F209" s="300">
        <f t="shared" si="46"/>
        <v>6.4266411376208187E-3</v>
      </c>
      <c r="G209" s="300">
        <f t="shared" si="46"/>
        <v>6.8691149623313214E-3</v>
      </c>
      <c r="H209" s="300">
        <f t="shared" si="46"/>
        <v>4.7373614560454859E-3</v>
      </c>
      <c r="I209" s="300">
        <f t="shared" si="46"/>
        <v>4.9551111359311655E-3</v>
      </c>
      <c r="J209" s="300">
        <f t="shared" si="46"/>
        <v>4.9122898402620173E-3</v>
      </c>
      <c r="K209" s="300">
        <f t="shared" si="46"/>
        <v>4.7993689910756955E-3</v>
      </c>
      <c r="L209" s="300">
        <f t="shared" si="46"/>
        <v>4.92734525872563E-3</v>
      </c>
      <c r="M209" s="300">
        <f t="shared" si="46"/>
        <v>4.8472087928448154E-3</v>
      </c>
      <c r="N209" s="300">
        <f t="shared" si="46"/>
        <v>4.6921671305150681E-3</v>
      </c>
      <c r="O209" s="300">
        <f t="shared" si="46"/>
        <v>4.635428220064618E-3</v>
      </c>
      <c r="P209" s="300">
        <f t="shared" si="46"/>
        <v>4.5185287716912404E-3</v>
      </c>
      <c r="Q209" s="300">
        <f t="shared" si="46"/>
        <v>4.4343545393976704E-3</v>
      </c>
      <c r="R209" s="300">
        <f t="shared" si="46"/>
        <v>4.4274076606826644E-3</v>
      </c>
      <c r="S209" s="300">
        <f t="shared" si="46"/>
        <v>4.4293827025515672E-3</v>
      </c>
      <c r="T209" s="300">
        <f t="shared" si="46"/>
        <v>4.4524855080971364E-3</v>
      </c>
      <c r="U209" s="300">
        <f t="shared" si="46"/>
        <v>4.4474546923469827E-3</v>
      </c>
      <c r="V209" s="300">
        <f t="shared" si="46"/>
        <v>4.4535384061109287E-3</v>
      </c>
      <c r="W209" s="300">
        <f t="shared" si="46"/>
        <v>4.4421757834314868E-3</v>
      </c>
      <c r="X209" s="300">
        <f t="shared" si="46"/>
        <v>4.4545047067387966E-3</v>
      </c>
      <c r="Y209" s="300">
        <f t="shared" si="46"/>
        <v>4.4603299250390261E-3</v>
      </c>
      <c r="DA209" s="68"/>
    </row>
    <row r="210" spans="1:105" ht="12" customHeight="1" x14ac:dyDescent="0.25">
      <c r="A210" s="174" t="s">
        <v>602</v>
      </c>
      <c r="B210" s="301">
        <f t="shared" ref="B210:Y210" si="47">IF(B$126=0,0,B$126/B$115)</f>
        <v>0.43066436564122496</v>
      </c>
      <c r="C210" s="301">
        <f t="shared" si="47"/>
        <v>0.43094942200948083</v>
      </c>
      <c r="D210" s="301">
        <f t="shared" si="47"/>
        <v>0.43360891007388735</v>
      </c>
      <c r="E210" s="301">
        <f t="shared" si="47"/>
        <v>0.43347613688009246</v>
      </c>
      <c r="F210" s="301">
        <f t="shared" si="47"/>
        <v>0.43285382204974843</v>
      </c>
      <c r="G210" s="301">
        <f t="shared" si="47"/>
        <v>0.43185957724302709</v>
      </c>
      <c r="H210" s="301">
        <f t="shared" si="47"/>
        <v>0.44229812745993924</v>
      </c>
      <c r="I210" s="301">
        <f t="shared" si="47"/>
        <v>0.44693897773721208</v>
      </c>
      <c r="J210" s="301">
        <f t="shared" si="47"/>
        <v>0.4476113742643405</v>
      </c>
      <c r="K210" s="301">
        <f t="shared" si="47"/>
        <v>0.44933615796139503</v>
      </c>
      <c r="L210" s="301">
        <f t="shared" si="47"/>
        <v>0.44770541944582631</v>
      </c>
      <c r="M210" s="301">
        <f t="shared" si="47"/>
        <v>0.4508070309866436</v>
      </c>
      <c r="N210" s="301">
        <f t="shared" si="47"/>
        <v>0.45236963899899263</v>
      </c>
      <c r="O210" s="301">
        <f t="shared" si="47"/>
        <v>0.45215476662813447</v>
      </c>
      <c r="P210" s="301">
        <f t="shared" si="47"/>
        <v>0.45296046222431546</v>
      </c>
      <c r="Q210" s="301">
        <f t="shared" si="47"/>
        <v>0.45289395967449164</v>
      </c>
      <c r="R210" s="301">
        <f t="shared" si="47"/>
        <v>0.45307427878838674</v>
      </c>
      <c r="S210" s="301">
        <f t="shared" si="47"/>
        <v>0.45329817228187147</v>
      </c>
      <c r="T210" s="301">
        <f t="shared" si="47"/>
        <v>0.45544499174291808</v>
      </c>
      <c r="U210" s="301">
        <f t="shared" si="47"/>
        <v>0.4545725608510317</v>
      </c>
      <c r="V210" s="301">
        <f t="shared" si="47"/>
        <v>0.45534971961348575</v>
      </c>
      <c r="W210" s="301">
        <f t="shared" si="47"/>
        <v>0.45455946109805057</v>
      </c>
      <c r="X210" s="301">
        <f t="shared" si="47"/>
        <v>0.455440305451705</v>
      </c>
      <c r="Y210" s="301">
        <f t="shared" si="47"/>
        <v>0.45615371953606354</v>
      </c>
      <c r="DA210" s="178"/>
    </row>
    <row r="211" spans="1:105" ht="12" customHeight="1" x14ac:dyDescent="0.25">
      <c r="A211" s="62" t="s">
        <v>604</v>
      </c>
      <c r="B211" s="302">
        <f t="shared" ref="B211:Y211" si="48">IF(B$127=0,0,B$127/B$115)</f>
        <v>0.33554527996995731</v>
      </c>
      <c r="C211" s="302">
        <f t="shared" si="48"/>
        <v>0.34238894939441195</v>
      </c>
      <c r="D211" s="302">
        <f t="shared" si="48"/>
        <v>0.33463452970846014</v>
      </c>
      <c r="E211" s="302">
        <f t="shared" si="48"/>
        <v>0.33321325632498122</v>
      </c>
      <c r="F211" s="302">
        <f t="shared" si="48"/>
        <v>0.34594432043938766</v>
      </c>
      <c r="G211" s="302">
        <f t="shared" si="48"/>
        <v>0.3315498792876308</v>
      </c>
      <c r="H211" s="302">
        <f t="shared" si="48"/>
        <v>0.43124980454441725</v>
      </c>
      <c r="I211" s="302">
        <f t="shared" si="48"/>
        <v>0.35912702034465943</v>
      </c>
      <c r="J211" s="302">
        <f t="shared" si="48"/>
        <v>0.35715188718338997</v>
      </c>
      <c r="K211" s="302">
        <f t="shared" si="48"/>
        <v>0.34978625278392733</v>
      </c>
      <c r="L211" s="302">
        <f t="shared" si="48"/>
        <v>0.35413645957368844</v>
      </c>
      <c r="M211" s="302">
        <f t="shared" si="48"/>
        <v>0.32926759425520197</v>
      </c>
      <c r="N211" s="302">
        <f t="shared" si="48"/>
        <v>0.32820017405875085</v>
      </c>
      <c r="O211" s="302">
        <f t="shared" si="48"/>
        <v>0.34067991240810452</v>
      </c>
      <c r="P211" s="302">
        <f t="shared" si="48"/>
        <v>0.34224381708897028</v>
      </c>
      <c r="Q211" s="302">
        <f t="shared" si="48"/>
        <v>0.35236325605246382</v>
      </c>
      <c r="R211" s="302">
        <f t="shared" si="48"/>
        <v>0.35076406349677192</v>
      </c>
      <c r="S211" s="302">
        <f t="shared" si="48"/>
        <v>0.34793475525836204</v>
      </c>
      <c r="T211" s="302">
        <f t="shared" si="48"/>
        <v>0.32081818235249354</v>
      </c>
      <c r="U211" s="302">
        <f t="shared" si="48"/>
        <v>0.33123255541563323</v>
      </c>
      <c r="V211" s="302">
        <f t="shared" si="48"/>
        <v>0.32180398134871169</v>
      </c>
      <c r="W211" s="302">
        <f t="shared" si="48"/>
        <v>0.3320212762721752</v>
      </c>
      <c r="X211" s="302">
        <f t="shared" si="48"/>
        <v>0.32064978606547756</v>
      </c>
      <c r="Y211" s="302">
        <f t="shared" si="48"/>
        <v>0.31207549559411213</v>
      </c>
      <c r="DA211" s="72"/>
    </row>
    <row r="212" spans="1:105" ht="12" customHeight="1" x14ac:dyDescent="0.25">
      <c r="A212" s="62" t="s">
        <v>611</v>
      </c>
      <c r="B212" s="302">
        <f t="shared" ref="B212:Y212" si="49">IF(B$133=0,0,B$133/B$115)</f>
        <v>9.5119085671267589E-2</v>
      </c>
      <c r="C212" s="302">
        <f t="shared" si="49"/>
        <v>8.8560472615068872E-2</v>
      </c>
      <c r="D212" s="302">
        <f t="shared" si="49"/>
        <v>9.8974380365427203E-2</v>
      </c>
      <c r="E212" s="302">
        <f t="shared" si="49"/>
        <v>0.10026288055511121</v>
      </c>
      <c r="F212" s="302">
        <f t="shared" si="49"/>
        <v>8.6909501610360498E-2</v>
      </c>
      <c r="G212" s="302">
        <f t="shared" si="49"/>
        <v>0.10030969795539631</v>
      </c>
      <c r="H212" s="302">
        <f t="shared" si="49"/>
        <v>1.1048322915521892E-2</v>
      </c>
      <c r="I212" s="302">
        <f t="shared" si="49"/>
        <v>8.7811957392552667E-2</v>
      </c>
      <c r="J212" s="302">
        <f t="shared" si="49"/>
        <v>9.0459487080950404E-2</v>
      </c>
      <c r="K212" s="302">
        <f t="shared" si="49"/>
        <v>9.9549905177467701E-2</v>
      </c>
      <c r="L212" s="302">
        <f t="shared" si="49"/>
        <v>9.3568959872137814E-2</v>
      </c>
      <c r="M212" s="302">
        <f t="shared" si="49"/>
        <v>0.12153943673144159</v>
      </c>
      <c r="N212" s="302">
        <f t="shared" si="49"/>
        <v>0.12416946494024181</v>
      </c>
      <c r="O212" s="302">
        <f t="shared" si="49"/>
        <v>0.11147485422003003</v>
      </c>
      <c r="P212" s="302">
        <f t="shared" si="49"/>
        <v>0.11071664513534517</v>
      </c>
      <c r="Q212" s="302">
        <f t="shared" si="49"/>
        <v>0.10053070362202783</v>
      </c>
      <c r="R212" s="302">
        <f t="shared" si="49"/>
        <v>0.1023102152916148</v>
      </c>
      <c r="S212" s="302">
        <f t="shared" si="49"/>
        <v>0.10536341702350947</v>
      </c>
      <c r="T212" s="302">
        <f t="shared" si="49"/>
        <v>0.13462680939042457</v>
      </c>
      <c r="U212" s="302">
        <f t="shared" si="49"/>
        <v>0.12334000543539848</v>
      </c>
      <c r="V212" s="302">
        <f t="shared" si="49"/>
        <v>0.13354573826477403</v>
      </c>
      <c r="W212" s="302">
        <f t="shared" si="49"/>
        <v>0.12253818482587538</v>
      </c>
      <c r="X212" s="302">
        <f t="shared" si="49"/>
        <v>0.13479051938622741</v>
      </c>
      <c r="Y212" s="302">
        <f t="shared" si="49"/>
        <v>0.14407822394195155</v>
      </c>
      <c r="DA212" s="72"/>
    </row>
    <row r="213" spans="1:105" ht="12" customHeight="1" x14ac:dyDescent="0.25">
      <c r="A213" s="174" t="s">
        <v>613</v>
      </c>
      <c r="B213" s="301">
        <f t="shared" ref="B213:Y213" si="50">IF(B$134=0,0,B$134/B$115)</f>
        <v>0.29423839328749135</v>
      </c>
      <c r="C213" s="301">
        <f t="shared" si="50"/>
        <v>0.29443314942355364</v>
      </c>
      <c r="D213" s="301">
        <f t="shared" si="50"/>
        <v>0.29625016415118988</v>
      </c>
      <c r="E213" s="301">
        <f t="shared" si="50"/>
        <v>0.29615945088505824</v>
      </c>
      <c r="F213" s="301">
        <f t="shared" si="50"/>
        <v>0.29573427311227718</v>
      </c>
      <c r="G213" s="301">
        <f t="shared" si="50"/>
        <v>0.29505498544001196</v>
      </c>
      <c r="H213" s="301">
        <f t="shared" si="50"/>
        <v>0.30218680894136402</v>
      </c>
      <c r="I213" s="301">
        <f t="shared" si="50"/>
        <v>0.30535752943280636</v>
      </c>
      <c r="J213" s="301">
        <f t="shared" si="50"/>
        <v>0.30581692400913651</v>
      </c>
      <c r="K213" s="301">
        <f t="shared" si="50"/>
        <v>0.30698855896650551</v>
      </c>
      <c r="L213" s="301">
        <f t="shared" si="50"/>
        <v>0.30586025936645528</v>
      </c>
      <c r="M213" s="301">
        <f t="shared" si="50"/>
        <v>0.30800897462358579</v>
      </c>
      <c r="N213" s="301">
        <f t="shared" si="50"/>
        <v>0.30908199972959099</v>
      </c>
      <c r="O213" s="301">
        <f t="shared" si="50"/>
        <v>0.30892233773718492</v>
      </c>
      <c r="P213" s="301">
        <f t="shared" si="50"/>
        <v>0.30947152646168241</v>
      </c>
      <c r="Q213" s="301">
        <f t="shared" si="50"/>
        <v>0.30942680657659904</v>
      </c>
      <c r="R213" s="301">
        <f t="shared" si="50"/>
        <v>0.30954928818429911</v>
      </c>
      <c r="S213" s="301">
        <f t="shared" si="50"/>
        <v>0.30970328511405104</v>
      </c>
      <c r="T213" s="301">
        <f t="shared" si="50"/>
        <v>0.3111690060582134</v>
      </c>
      <c r="U213" s="301">
        <f t="shared" si="50"/>
        <v>0.31057294405642505</v>
      </c>
      <c r="V213" s="301">
        <f t="shared" si="50"/>
        <v>0.31110391425929601</v>
      </c>
      <c r="W213" s="301">
        <f t="shared" si="50"/>
        <v>0.31056399404667945</v>
      </c>
      <c r="X213" s="301">
        <f t="shared" si="50"/>
        <v>0.31116580429157792</v>
      </c>
      <c r="Y213" s="301">
        <f t="shared" si="50"/>
        <v>0.31165322287244385</v>
      </c>
      <c r="DA213" s="178"/>
    </row>
    <row r="214" spans="1:105" ht="12" customHeight="1" x14ac:dyDescent="0.25">
      <c r="A214" s="62" t="s">
        <v>615</v>
      </c>
      <c r="B214" s="302">
        <f t="shared" ref="B214:Y214" si="51">IF(B$135=0,0,B$135/B$115)</f>
        <v>0.22925115688770795</v>
      </c>
      <c r="C214" s="302">
        <f t="shared" si="51"/>
        <v>0.23392688689068625</v>
      </c>
      <c r="D214" s="302">
        <f t="shared" si="51"/>
        <v>0.22862891433641153</v>
      </c>
      <c r="E214" s="302">
        <f t="shared" si="51"/>
        <v>0.22765787231357218</v>
      </c>
      <c r="F214" s="302">
        <f t="shared" si="51"/>
        <v>0.23635598654989984</v>
      </c>
      <c r="G214" s="302">
        <f t="shared" si="51"/>
        <v>0.22652142029676184</v>
      </c>
      <c r="H214" s="302">
        <f t="shared" si="51"/>
        <v>0.29463837669913684</v>
      </c>
      <c r="I214" s="302">
        <f t="shared" si="51"/>
        <v>0.24536266727107592</v>
      </c>
      <c r="J214" s="302">
        <f t="shared" si="51"/>
        <v>0.2440132173182443</v>
      </c>
      <c r="K214" s="302">
        <f t="shared" si="51"/>
        <v>0.23883092369509568</v>
      </c>
      <c r="L214" s="302">
        <f t="shared" si="51"/>
        <v>0.24179766767206759</v>
      </c>
      <c r="M214" s="302">
        <f t="shared" si="51"/>
        <v>0.22485402719270398</v>
      </c>
      <c r="N214" s="302">
        <f t="shared" si="51"/>
        <v>0.22414758558030023</v>
      </c>
      <c r="O214" s="302">
        <f t="shared" si="51"/>
        <v>0.23274893886253253</v>
      </c>
      <c r="P214" s="302">
        <f t="shared" si="51"/>
        <v>0.23382772963558418</v>
      </c>
      <c r="Q214" s="302">
        <f t="shared" si="51"/>
        <v>0.24073823540580613</v>
      </c>
      <c r="R214" s="302">
        <f t="shared" si="51"/>
        <v>0.2396489301189639</v>
      </c>
      <c r="S214" s="302">
        <f t="shared" si="51"/>
        <v>0.23771177945102887</v>
      </c>
      <c r="T214" s="302">
        <f t="shared" si="51"/>
        <v>0.21918931317259427</v>
      </c>
      <c r="U214" s="302">
        <f t="shared" si="51"/>
        <v>0.22630461836537991</v>
      </c>
      <c r="V214" s="302">
        <f t="shared" si="51"/>
        <v>0.21986283050045538</v>
      </c>
      <c r="W214" s="302">
        <f t="shared" si="51"/>
        <v>0.22684348801909687</v>
      </c>
      <c r="X214" s="302">
        <f t="shared" si="51"/>
        <v>0.21907426150619186</v>
      </c>
      <c r="Y214" s="302">
        <f t="shared" si="51"/>
        <v>0.21321613705208603</v>
      </c>
      <c r="DA214" s="72"/>
    </row>
    <row r="215" spans="1:105" ht="12" customHeight="1" x14ac:dyDescent="0.25">
      <c r="A215" s="62" t="s">
        <v>621</v>
      </c>
      <c r="B215" s="302">
        <f t="shared" ref="B215:Y215" si="52">IF(B$140=0,0,B$140/B$115)</f>
        <v>6.4987236399783349E-2</v>
      </c>
      <c r="C215" s="302">
        <f t="shared" si="52"/>
        <v>6.050626253286738E-2</v>
      </c>
      <c r="D215" s="302">
        <f t="shared" si="52"/>
        <v>6.7621249814778336E-2</v>
      </c>
      <c r="E215" s="302">
        <f t="shared" si="52"/>
        <v>6.8501578571486074E-2</v>
      </c>
      <c r="F215" s="302">
        <f t="shared" si="52"/>
        <v>5.9378286562377348E-2</v>
      </c>
      <c r="G215" s="302">
        <f t="shared" si="52"/>
        <v>6.8533565143250111E-2</v>
      </c>
      <c r="H215" s="302">
        <f t="shared" si="52"/>
        <v>7.5484322422271688E-3</v>
      </c>
      <c r="I215" s="302">
        <f t="shared" si="52"/>
        <v>5.9994862161730403E-2</v>
      </c>
      <c r="J215" s="302">
        <f t="shared" si="52"/>
        <v>6.1803706690892198E-2</v>
      </c>
      <c r="K215" s="302">
        <f t="shared" si="52"/>
        <v>6.8157635271409861E-2</v>
      </c>
      <c r="L215" s="302">
        <f t="shared" si="52"/>
        <v>6.406259169438773E-2</v>
      </c>
      <c r="M215" s="302">
        <f t="shared" si="52"/>
        <v>8.3154947430881851E-2</v>
      </c>
      <c r="N215" s="302">
        <f t="shared" si="52"/>
        <v>8.4934414149290788E-2</v>
      </c>
      <c r="O215" s="302">
        <f t="shared" si="52"/>
        <v>7.6173398874652395E-2</v>
      </c>
      <c r="P215" s="302">
        <f t="shared" si="52"/>
        <v>7.5643796826098286E-2</v>
      </c>
      <c r="Q215" s="302">
        <f t="shared" si="52"/>
        <v>6.86885711707928E-2</v>
      </c>
      <c r="R215" s="302">
        <f t="shared" si="52"/>
        <v>6.9900358065335219E-2</v>
      </c>
      <c r="S215" s="302">
        <f t="shared" si="52"/>
        <v>7.199150566302219E-2</v>
      </c>
      <c r="T215" s="302">
        <f t="shared" si="52"/>
        <v>9.1979692885619121E-2</v>
      </c>
      <c r="U215" s="302">
        <f t="shared" si="52"/>
        <v>8.4268325691045129E-2</v>
      </c>
      <c r="V215" s="302">
        <f t="shared" si="52"/>
        <v>9.124108375884056E-2</v>
      </c>
      <c r="W215" s="302">
        <f t="shared" si="52"/>
        <v>8.3720506027582672E-2</v>
      </c>
      <c r="X215" s="302">
        <f t="shared" si="52"/>
        <v>9.209154278538606E-2</v>
      </c>
      <c r="Y215" s="302">
        <f t="shared" si="52"/>
        <v>9.8437085820357803E-2</v>
      </c>
      <c r="DA215" s="72"/>
    </row>
    <row r="216" spans="1:105" ht="12" customHeight="1" x14ac:dyDescent="0.25">
      <c r="A216" s="174" t="s">
        <v>623</v>
      </c>
      <c r="B216" s="301">
        <f t="shared" ref="B216:Y216" si="53">IF(B$141=0,0,B$141/B$115)</f>
        <v>0.23271971306996456</v>
      </c>
      <c r="C216" s="301">
        <f t="shared" si="53"/>
        <v>0.23204412328855245</v>
      </c>
      <c r="D216" s="301">
        <f t="shared" si="53"/>
        <v>0.22806165084743166</v>
      </c>
      <c r="E216" s="301">
        <f t="shared" si="53"/>
        <v>0.22843482965685949</v>
      </c>
      <c r="F216" s="301">
        <f t="shared" si="53"/>
        <v>0.23006678668882447</v>
      </c>
      <c r="G216" s="301">
        <f t="shared" si="53"/>
        <v>0.23190794173176288</v>
      </c>
      <c r="H216" s="301">
        <f t="shared" si="53"/>
        <v>0.21531392707942437</v>
      </c>
      <c r="I216" s="301">
        <f t="shared" si="53"/>
        <v>0.2093284713816366</v>
      </c>
      <c r="J216" s="301">
        <f t="shared" si="53"/>
        <v>0.208560878281253</v>
      </c>
      <c r="K216" s="301">
        <f t="shared" si="53"/>
        <v>0.20624767908067315</v>
      </c>
      <c r="L216" s="301">
        <f t="shared" si="53"/>
        <v>0.20843261912107583</v>
      </c>
      <c r="M216" s="301">
        <f t="shared" si="53"/>
        <v>0.20405159799369357</v>
      </c>
      <c r="N216" s="301">
        <f t="shared" si="53"/>
        <v>0.20201682821743275</v>
      </c>
      <c r="O216" s="301">
        <f t="shared" si="53"/>
        <v>0.20271624248405781</v>
      </c>
      <c r="P216" s="301">
        <f t="shared" si="53"/>
        <v>0.20187592038047478</v>
      </c>
      <c r="Q216" s="301">
        <f t="shared" si="53"/>
        <v>0.20225188458321028</v>
      </c>
      <c r="R216" s="301">
        <f t="shared" si="53"/>
        <v>0.20200501207194388</v>
      </c>
      <c r="S216" s="301">
        <f t="shared" si="53"/>
        <v>0.20165935487739287</v>
      </c>
      <c r="T216" s="301">
        <f t="shared" si="53"/>
        <v>0.1983382677631125</v>
      </c>
      <c r="U216" s="301">
        <f t="shared" si="53"/>
        <v>0.19968014104809287</v>
      </c>
      <c r="V216" s="301">
        <f t="shared" si="53"/>
        <v>0.19847170620459431</v>
      </c>
      <c r="W216" s="301">
        <f t="shared" si="53"/>
        <v>0.19971551469100979</v>
      </c>
      <c r="X216" s="301">
        <f t="shared" si="53"/>
        <v>0.19834231061388821</v>
      </c>
      <c r="Y216" s="301">
        <f t="shared" si="53"/>
        <v>0.19724211970130737</v>
      </c>
      <c r="DA216" s="178"/>
    </row>
    <row r="217" spans="1:105" ht="12" customHeight="1" x14ac:dyDescent="0.25">
      <c r="A217" s="62" t="s">
        <v>624</v>
      </c>
      <c r="B217" s="302">
        <f t="shared" ref="B217:Y217" si="54">IF(B$142=0,0,B$142/B$115)</f>
        <v>1.2770143887359389E-2</v>
      </c>
      <c r="C217" s="302">
        <f t="shared" si="54"/>
        <v>1.5714307374907338E-2</v>
      </c>
      <c r="D217" s="302">
        <f t="shared" si="54"/>
        <v>2.1370494703068958E-2</v>
      </c>
      <c r="E217" s="302">
        <f t="shared" si="54"/>
        <v>2.053288053637442E-2</v>
      </c>
      <c r="F217" s="302">
        <f t="shared" si="54"/>
        <v>1.8800082148934423E-2</v>
      </c>
      <c r="G217" s="302">
        <f t="shared" si="54"/>
        <v>1.2853616005494171E-2</v>
      </c>
      <c r="H217" s="302">
        <f t="shared" si="54"/>
        <v>7.5095298168334351E-2</v>
      </c>
      <c r="I217" s="302">
        <f t="shared" si="54"/>
        <v>5.6479821911111956E-2</v>
      </c>
      <c r="J217" s="302">
        <f t="shared" si="54"/>
        <v>5.6597105289599582E-2</v>
      </c>
      <c r="K217" s="302">
        <f t="shared" si="54"/>
        <v>5.6287201904679382E-2</v>
      </c>
      <c r="L217" s="302">
        <f t="shared" si="54"/>
        <v>5.5753168919368774E-2</v>
      </c>
      <c r="M217" s="302">
        <f t="shared" si="54"/>
        <v>5.2054862573617147E-2</v>
      </c>
      <c r="N217" s="302">
        <f t="shared" si="54"/>
        <v>5.3315284017862674E-2</v>
      </c>
      <c r="O217" s="302">
        <f t="shared" si="54"/>
        <v>5.5977033131899147E-2</v>
      </c>
      <c r="P217" s="302">
        <f t="shared" si="54"/>
        <v>5.6825178597565557E-2</v>
      </c>
      <c r="Q217" s="302">
        <f t="shared" si="54"/>
        <v>5.8720359299171181E-2</v>
      </c>
      <c r="R217" s="302">
        <f t="shared" si="54"/>
        <v>5.8458641950664747E-2</v>
      </c>
      <c r="S217" s="302">
        <f t="shared" si="54"/>
        <v>5.798670892951819E-2</v>
      </c>
      <c r="T217" s="302">
        <f t="shared" si="54"/>
        <v>5.3461604202112739E-2</v>
      </c>
      <c r="U217" s="302">
        <f t="shared" si="54"/>
        <v>5.518734683677088E-2</v>
      </c>
      <c r="V217" s="302">
        <f t="shared" si="54"/>
        <v>5.3620119518639209E-2</v>
      </c>
      <c r="W217" s="302">
        <f t="shared" si="54"/>
        <v>5.5332483825096562E-2</v>
      </c>
      <c r="X217" s="302">
        <f t="shared" si="54"/>
        <v>5.3425747235395865E-2</v>
      </c>
      <c r="Y217" s="302">
        <f t="shared" si="54"/>
        <v>5.200429653645141E-2</v>
      </c>
      <c r="DA217" s="72"/>
    </row>
    <row r="218" spans="1:105" ht="12" customHeight="1" x14ac:dyDescent="0.25">
      <c r="A218" s="62" t="s">
        <v>629</v>
      </c>
      <c r="B218" s="302">
        <f t="shared" ref="B218:Y218" si="55">IF(B$146=0,0,B$146/B$115)</f>
        <v>0.1206644199961325</v>
      </c>
      <c r="C218" s="302">
        <f t="shared" si="55"/>
        <v>0.12252432669152219</v>
      </c>
      <c r="D218" s="302">
        <f t="shared" si="55"/>
        <v>0.12145702143165886</v>
      </c>
      <c r="E218" s="302">
        <f t="shared" si="55"/>
        <v>0.12128424807869048</v>
      </c>
      <c r="F218" s="302">
        <f t="shared" si="55"/>
        <v>0.12214299685649968</v>
      </c>
      <c r="G218" s="302">
        <f t="shared" si="55"/>
        <v>0.11686934733133603</v>
      </c>
      <c r="H218" s="302">
        <f t="shared" si="55"/>
        <v>0.13443142276019293</v>
      </c>
      <c r="I218" s="302">
        <f t="shared" si="55"/>
        <v>0.12493862069645631</v>
      </c>
      <c r="J218" s="302">
        <f t="shared" si="55"/>
        <v>0.12485144049630686</v>
      </c>
      <c r="K218" s="302">
        <f t="shared" si="55"/>
        <v>0.12441631955012247</v>
      </c>
      <c r="L218" s="302">
        <f t="shared" si="55"/>
        <v>0.12445367047926782</v>
      </c>
      <c r="M218" s="302">
        <f t="shared" si="55"/>
        <v>0.12140621483278381</v>
      </c>
      <c r="N218" s="302">
        <f t="shared" si="55"/>
        <v>0.12203183837397362</v>
      </c>
      <c r="O218" s="302">
        <f t="shared" si="55"/>
        <v>0.12366971821267096</v>
      </c>
      <c r="P218" s="302">
        <f t="shared" si="55"/>
        <v>0.1248781581497341</v>
      </c>
      <c r="Q218" s="302">
        <f t="shared" si="55"/>
        <v>0.12663813653109748</v>
      </c>
      <c r="R218" s="302">
        <f t="shared" si="55"/>
        <v>0.12646365825633699</v>
      </c>
      <c r="S218" s="302">
        <f t="shared" si="55"/>
        <v>0.12609798968834704</v>
      </c>
      <c r="T218" s="302">
        <f t="shared" si="55"/>
        <v>0.12239441454105809</v>
      </c>
      <c r="U218" s="302">
        <f t="shared" si="55"/>
        <v>0.12380619492988622</v>
      </c>
      <c r="V218" s="302">
        <f t="shared" si="55"/>
        <v>0.12251411104423292</v>
      </c>
      <c r="W218" s="302">
        <f t="shared" si="55"/>
        <v>0.12393090802709314</v>
      </c>
      <c r="X218" s="302">
        <f t="shared" si="55"/>
        <v>0.12236125377517794</v>
      </c>
      <c r="Y218" s="302">
        <f t="shared" si="55"/>
        <v>0.12118502815542734</v>
      </c>
      <c r="DA218" s="72"/>
    </row>
    <row r="219" spans="1:105" ht="12" customHeight="1" x14ac:dyDescent="0.25">
      <c r="A219" s="63" t="s">
        <v>641</v>
      </c>
      <c r="B219" s="303">
        <f t="shared" ref="B219:Y219" si="56">IF(B$157=0,0,B$157/B$115)</f>
        <v>9.9285149186472646E-2</v>
      </c>
      <c r="C219" s="303">
        <f t="shared" si="56"/>
        <v>9.3805489222122923E-2</v>
      </c>
      <c r="D219" s="303">
        <f t="shared" si="56"/>
        <v>8.523413471270383E-2</v>
      </c>
      <c r="E219" s="303">
        <f t="shared" si="56"/>
        <v>8.6617701041794573E-2</v>
      </c>
      <c r="F219" s="303">
        <f t="shared" si="56"/>
        <v>8.9123707683390382E-2</v>
      </c>
      <c r="G219" s="303">
        <f t="shared" si="56"/>
        <v>0.10218497839493265</v>
      </c>
      <c r="H219" s="303">
        <f t="shared" si="56"/>
        <v>5.7872061508971052E-3</v>
      </c>
      <c r="I219" s="303">
        <f t="shared" si="56"/>
        <v>2.7910028774068344E-2</v>
      </c>
      <c r="J219" s="303">
        <f t="shared" si="56"/>
        <v>2.7112332495346569E-2</v>
      </c>
      <c r="K219" s="303">
        <f t="shared" si="56"/>
        <v>2.5544157625871287E-2</v>
      </c>
      <c r="L219" s="303">
        <f t="shared" si="56"/>
        <v>2.8225779722439233E-2</v>
      </c>
      <c r="M219" s="303">
        <f t="shared" si="56"/>
        <v>3.0590520587292617E-2</v>
      </c>
      <c r="N219" s="303">
        <f t="shared" si="56"/>
        <v>2.6669705825596492E-2</v>
      </c>
      <c r="O219" s="303">
        <f t="shared" si="56"/>
        <v>2.3069491139487697E-2</v>
      </c>
      <c r="P219" s="303">
        <f t="shared" si="56"/>
        <v>2.0172583633175107E-2</v>
      </c>
      <c r="Q219" s="303">
        <f t="shared" si="56"/>
        <v>1.6893388752941624E-2</v>
      </c>
      <c r="R219" s="303">
        <f t="shared" si="56"/>
        <v>1.7082711864942132E-2</v>
      </c>
      <c r="S219" s="303">
        <f t="shared" si="56"/>
        <v>1.7574656259527623E-2</v>
      </c>
      <c r="T219" s="303">
        <f t="shared" si="56"/>
        <v>2.2482249019941659E-2</v>
      </c>
      <c r="U219" s="303">
        <f t="shared" si="56"/>
        <v>2.068659928143576E-2</v>
      </c>
      <c r="V219" s="303">
        <f t="shared" si="56"/>
        <v>2.2337475641722192E-2</v>
      </c>
      <c r="W219" s="303">
        <f t="shared" si="56"/>
        <v>2.0452122838820096E-2</v>
      </c>
      <c r="X219" s="303">
        <f t="shared" si="56"/>
        <v>2.2555309603314415E-2</v>
      </c>
      <c r="Y219" s="303">
        <f t="shared" si="56"/>
        <v>2.4052795009428599E-2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DA220" s="94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341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304">
        <f>IF(B$5=0,0,B$5/NFM_fec!B$5)</f>
        <v>0.39840740094690835</v>
      </c>
      <c r="C224" s="304">
        <f>IF(C$5=0,0,C$5/NFM_fec!C$5)</f>
        <v>0.39826078164671114</v>
      </c>
      <c r="D224" s="304">
        <f>IF(D$5=0,0,D$5/NFM_fec!D$5)</f>
        <v>0.4004806677505735</v>
      </c>
      <c r="E224" s="304">
        <f>IF(E$5=0,0,E$5/NFM_fec!E$5)</f>
        <v>0.40055916215815496</v>
      </c>
      <c r="F224" s="304">
        <f>IF(F$5=0,0,F$5/NFM_fec!F$5)</f>
        <v>0.39863178528154952</v>
      </c>
      <c r="G224" s="304">
        <f>IF(G$5=0,0,G$5/NFM_fec!G$5)</f>
        <v>0.41209832226747184</v>
      </c>
      <c r="H224" s="304">
        <f>IF(H$5=0,0,H$5/NFM_fec!H$5)</f>
        <v>0.42034117922090258</v>
      </c>
      <c r="I224" s="304">
        <f>IF(I$5=0,0,I$5/NFM_fec!I$5)</f>
        <v>0.43670799506419516</v>
      </c>
      <c r="J224" s="304">
        <f>IF(J$5=0,0,J$5/NFM_fec!J$5)</f>
        <v>0.44145743279447702</v>
      </c>
      <c r="K224" s="304">
        <f>IF(K$5=0,0,K$5/NFM_fec!K$5)</f>
        <v>0.44824029418113687</v>
      </c>
      <c r="L224" s="304">
        <f>IF(L$5=0,0,L$5/NFM_fec!L$5)</f>
        <v>0.44454920299895084</v>
      </c>
      <c r="M224" s="304">
        <f>IF(M$5=0,0,M$5/NFM_fec!M$5)</f>
        <v>0.45700251320836283</v>
      </c>
      <c r="N224" s="304">
        <f>IF(N$5=0,0,N$5/NFM_fec!N$5)</f>
        <v>0.46531787825341375</v>
      </c>
      <c r="O224" s="304">
        <f>IF(O$5=0,0,O$5/NFM_fec!O$5)</f>
        <v>0.47110270533168058</v>
      </c>
      <c r="P224" s="304">
        <f>IF(P$5=0,0,P$5/NFM_fec!P$5)</f>
        <v>0.47890656114626595</v>
      </c>
      <c r="Q224" s="304">
        <f>IF(Q$5=0,0,Q$5/NFM_fec!Q$5)</f>
        <v>0.48416512703720427</v>
      </c>
      <c r="R224" s="304">
        <f>IF(R$5=0,0,R$5/NFM_fec!R$5)</f>
        <v>0.49044653586616599</v>
      </c>
      <c r="S224" s="304">
        <f>IF(S$5=0,0,S$5/NFM_fec!S$5)</f>
        <v>0.49068294957420294</v>
      </c>
      <c r="T224" s="304">
        <f>IF(T$5=0,0,T$5/NFM_fec!T$5)</f>
        <v>0.49250110386683738</v>
      </c>
      <c r="U224" s="304">
        <f>IF(U$5=0,0,U$5/NFM_fec!U$5)</f>
        <v>0.49154363513062277</v>
      </c>
      <c r="V224" s="304">
        <f>IF(V$5=0,0,V$5/NFM_fec!V$5)</f>
        <v>0.49216419490718322</v>
      </c>
      <c r="W224" s="304">
        <f>IF(W$5=0,0,W$5/NFM_fec!W$5)</f>
        <v>0.49186149929258277</v>
      </c>
      <c r="X224" s="304">
        <f>IF(X$5=0,0,X$5/NFM_fec!X$5)</f>
        <v>0.49242709079128244</v>
      </c>
      <c r="Y224" s="304">
        <f>IF(Y$5=0,0,Y$5/NFM_fec!Y$5)</f>
        <v>0.49317243757496676</v>
      </c>
      <c r="DA224" s="111"/>
    </row>
    <row r="225" spans="1:105" ht="12" customHeight="1" x14ac:dyDescent="0.25">
      <c r="A225" s="55" t="s">
        <v>91</v>
      </c>
      <c r="B225" s="305">
        <f>IF(B$6=0,0,B$6/NFM_fec!B$6)</f>
        <v>0.45822185452055475</v>
      </c>
      <c r="C225" s="305">
        <f>IF(C$6=0,0,C$6/NFM_fec!C$6)</f>
        <v>0.45822185452055458</v>
      </c>
      <c r="D225" s="305">
        <f>IF(D$6=0,0,D$6/NFM_fec!D$6)</f>
        <v>0.45822185452055458</v>
      </c>
      <c r="E225" s="305">
        <f>IF(E$6=0,0,E$6/NFM_fec!E$6)</f>
        <v>0.45822185452055453</v>
      </c>
      <c r="F225" s="305">
        <f>IF(F$6=0,0,F$6/NFM_fec!F$6)</f>
        <v>0.45822185452055464</v>
      </c>
      <c r="G225" s="305">
        <f>IF(G$6=0,0,G$6/NFM_fec!G$6)</f>
        <v>0.46739966906849911</v>
      </c>
      <c r="H225" s="305">
        <f>IF(H$6=0,0,H$6/NFM_fec!H$6)</f>
        <v>0.47416642728109692</v>
      </c>
      <c r="I225" s="305">
        <f>IF(I$6=0,0,I$6/NFM_fec!I$6)</f>
        <v>0.47416642728109687</v>
      </c>
      <c r="J225" s="305">
        <f>IF(J$6=0,0,J$6/NFM_fec!J$6)</f>
        <v>0.47688613225762227</v>
      </c>
      <c r="K225" s="305">
        <f>IF(K$6=0,0,K$6/NFM_fec!K$6)</f>
        <v>0.47688613225762216</v>
      </c>
      <c r="L225" s="305">
        <f>IF(L$6=0,0,L$6/NFM_fec!L$6)</f>
        <v>0.48043857584134575</v>
      </c>
      <c r="M225" s="305">
        <f>IF(M$6=0,0,M$6/NFM_fec!M$6)</f>
        <v>0.48405126604579118</v>
      </c>
      <c r="N225" s="305">
        <f>IF(N$6=0,0,N$6/NFM_fec!N$6)</f>
        <v>0.4840512660457913</v>
      </c>
      <c r="O225" s="305">
        <f>IF(O$6=0,0,O$6/NFM_fec!O$6)</f>
        <v>0.48843775765512248</v>
      </c>
      <c r="P225" s="305">
        <f>IF(P$6=0,0,P$6/NFM_fec!P$6)</f>
        <v>0.48843775765512237</v>
      </c>
      <c r="Q225" s="305">
        <f>IF(Q$6=0,0,Q$6/NFM_fec!Q$6)</f>
        <v>0.48843775765512237</v>
      </c>
      <c r="R225" s="305">
        <f>IF(R$6=0,0,R$6/NFM_fec!R$6)</f>
        <v>0.49410364074518937</v>
      </c>
      <c r="S225" s="305">
        <f>IF(S$6=0,0,S$6/NFM_fec!S$6)</f>
        <v>0.49410364074518937</v>
      </c>
      <c r="T225" s="305">
        <f>IF(T$6=0,0,T$6/NFM_fec!T$6)</f>
        <v>0.49410364074518931</v>
      </c>
      <c r="U225" s="305">
        <f>IF(U$6=0,0,U$6/NFM_fec!U$6)</f>
        <v>0.49410364074518953</v>
      </c>
      <c r="V225" s="305">
        <f>IF(V$6=0,0,V$6/NFM_fec!V$6)</f>
        <v>0.49410364074518942</v>
      </c>
      <c r="W225" s="305">
        <f>IF(W$6=0,0,W$6/NFM_fec!W$6)</f>
        <v>0.49410364074518942</v>
      </c>
      <c r="X225" s="305">
        <f>IF(X$6=0,0,X$6/NFM_fec!X$6)</f>
        <v>0.49410364074518948</v>
      </c>
      <c r="Y225" s="305">
        <f>IF(Y$6=0,0,Y$6/NFM_fec!Y$6)</f>
        <v>0.49410364074518953</v>
      </c>
      <c r="DA225" s="76"/>
    </row>
    <row r="226" spans="1:105" ht="12" customHeight="1" x14ac:dyDescent="0.25">
      <c r="A226" s="173" t="s">
        <v>92</v>
      </c>
      <c r="B226" s="306">
        <f>IF(B$7=0,0,B$7/NFM_fec!B$7)</f>
        <v>0.11893853132685217</v>
      </c>
      <c r="C226" s="306">
        <f>IF(C$7=0,0,C$7/NFM_fec!C$7)</f>
        <v>0.11893853132685218</v>
      </c>
      <c r="D226" s="306">
        <f>IF(D$7=0,0,D$7/NFM_fec!D$7)</f>
        <v>0.11893853132685217</v>
      </c>
      <c r="E226" s="306">
        <f>IF(E$7=0,0,E$7/NFM_fec!E$7)</f>
        <v>0.11893853132685214</v>
      </c>
      <c r="F226" s="306">
        <f>IF(F$7=0,0,F$7/NFM_fec!F$7)</f>
        <v>0.11893853132685216</v>
      </c>
      <c r="G226" s="306">
        <f>IF(G$7=0,0,G$7/NFM_fec!G$7)</f>
        <v>0.1230771904677552</v>
      </c>
      <c r="H226" s="306">
        <f>IF(H$7=0,0,H$7/NFM_fec!H$7)</f>
        <v>0.1230771904677552</v>
      </c>
      <c r="I226" s="306">
        <f>IF(I$7=0,0,I$7/NFM_fec!I$7)</f>
        <v>0.12307719046775518</v>
      </c>
      <c r="J226" s="306">
        <f>IF(J$7=0,0,J$7/NFM_fec!J$7)</f>
        <v>0.12378313173257918</v>
      </c>
      <c r="K226" s="306">
        <f>IF(K$7=0,0,K$7/NFM_fec!K$7)</f>
        <v>0.12378313173257924</v>
      </c>
      <c r="L226" s="306">
        <f>IF(L$7=0,0,L$7/NFM_fec!L$7)</f>
        <v>0.12470522311320896</v>
      </c>
      <c r="M226" s="306">
        <f>IF(M$7=0,0,M$7/NFM_fec!M$7)</f>
        <v>0.12564295243104176</v>
      </c>
      <c r="N226" s="306">
        <f>IF(N$7=0,0,N$7/NFM_fec!N$7)</f>
        <v>0.12564295243104179</v>
      </c>
      <c r="O226" s="306">
        <f>IF(O$7=0,0,O$7/NFM_fec!O$7)</f>
        <v>0.12678153380716861</v>
      </c>
      <c r="P226" s="306">
        <f>IF(P$7=0,0,P$7/NFM_fec!P$7)</f>
        <v>0.12678153380716861</v>
      </c>
      <c r="Q226" s="306">
        <f>IF(Q$7=0,0,Q$7/NFM_fec!Q$7)</f>
        <v>0.12678153380716858</v>
      </c>
      <c r="R226" s="306">
        <f>IF(R$7=0,0,R$7/NFM_fec!R$7)</f>
        <v>0.12825220092344425</v>
      </c>
      <c r="S226" s="306">
        <f>IF(S$7=0,0,S$7/NFM_fec!S$7)</f>
        <v>0.12825220092344422</v>
      </c>
      <c r="T226" s="306">
        <f>IF(T$7=0,0,T$7/NFM_fec!T$7)</f>
        <v>0.12825220092344428</v>
      </c>
      <c r="U226" s="306">
        <f>IF(U$7=0,0,U$7/NFM_fec!U$7)</f>
        <v>0.12825220092344428</v>
      </c>
      <c r="V226" s="306">
        <f>IF(V$7=0,0,V$7/NFM_fec!V$7)</f>
        <v>0.12825220092344425</v>
      </c>
      <c r="W226" s="306">
        <f>IF(W$7=0,0,W$7/NFM_fec!W$7)</f>
        <v>0.12825220092344422</v>
      </c>
      <c r="X226" s="306">
        <f>IF(X$7=0,0,X$7/NFM_fec!X$7)</f>
        <v>0.12825220092344422</v>
      </c>
      <c r="Y226" s="306">
        <f>IF(Y$7=0,0,Y$7/NFM_fec!Y$7)</f>
        <v>0.1282522009234443</v>
      </c>
      <c r="DA226" s="77"/>
    </row>
    <row r="227" spans="1:105" ht="12" customHeight="1" x14ac:dyDescent="0.25">
      <c r="A227" s="173" t="s">
        <v>93</v>
      </c>
      <c r="B227" s="306">
        <f>IF(B$8=0,0,B$8/NFM_fec!B$8)</f>
        <v>0.65395735714089864</v>
      </c>
      <c r="C227" s="306">
        <f>IF(C$8=0,0,C$8/NFM_fec!C$8)</f>
        <v>0.65395735714089875</v>
      </c>
      <c r="D227" s="306">
        <f>IF(D$8=0,0,D$8/NFM_fec!D$8)</f>
        <v>0.65395735714089864</v>
      </c>
      <c r="E227" s="306">
        <f>IF(E$8=0,0,E$8/NFM_fec!E$8)</f>
        <v>0.65395735714089864</v>
      </c>
      <c r="F227" s="306">
        <f>IF(F$8=0,0,F$8/NFM_fec!F$8)</f>
        <v>0.65395735714089875</v>
      </c>
      <c r="G227" s="306">
        <f>IF(G$8=0,0,G$8/NFM_fec!G$8)</f>
        <v>0.66517762334254193</v>
      </c>
      <c r="H227" s="306">
        <f>IF(H$8=0,0,H$8/NFM_fec!H$8)</f>
        <v>0.67527586292402064</v>
      </c>
      <c r="I227" s="306">
        <f>IF(I$8=0,0,I$8/NFM_fec!I$8)</f>
        <v>0.67671286423938692</v>
      </c>
      <c r="J227" s="306">
        <f>IF(J$8=0,0,J$8/NFM_fec!J$8)</f>
        <v>0.68059432703105671</v>
      </c>
      <c r="K227" s="306">
        <f>IF(K$8=0,0,K$8/NFM_fec!K$8)</f>
        <v>0.6805943270310566</v>
      </c>
      <c r="L227" s="306">
        <f>IF(L$8=0,0,L$8/NFM_fec!L$8)</f>
        <v>0.68566424369802748</v>
      </c>
      <c r="M227" s="306">
        <f>IF(M$8=0,0,M$8/NFM_fec!M$8)</f>
        <v>0.69082014212356191</v>
      </c>
      <c r="N227" s="306">
        <f>IF(N$8=0,0,N$8/NFM_fec!N$8)</f>
        <v>0.69082014212356191</v>
      </c>
      <c r="O227" s="306">
        <f>IF(O$8=0,0,O$8/NFM_fec!O$8)</f>
        <v>0.69708038141956907</v>
      </c>
      <c r="P227" s="306">
        <f>IF(P$8=0,0,P$8/NFM_fec!P$8)</f>
        <v>0.69708038141956896</v>
      </c>
      <c r="Q227" s="306">
        <f>IF(Q$8=0,0,Q$8/NFM_fec!Q$8)</f>
        <v>0.69708038141956896</v>
      </c>
      <c r="R227" s="306">
        <f>IF(R$8=0,0,R$8/NFM_fec!R$8)</f>
        <v>0.70398834519334508</v>
      </c>
      <c r="S227" s="306">
        <f>IF(S$8=0,0,S$8/NFM_fec!S$8)</f>
        <v>0.70516652112437739</v>
      </c>
      <c r="T227" s="306">
        <f>IF(T$8=0,0,T$8/NFM_fec!T$8)</f>
        <v>0.7051665211243775</v>
      </c>
      <c r="U227" s="306">
        <f>IF(U$8=0,0,U$8/NFM_fec!U$8)</f>
        <v>0.70516652112437739</v>
      </c>
      <c r="V227" s="306">
        <f>IF(V$8=0,0,V$8/NFM_fec!V$8)</f>
        <v>0.70516652112437739</v>
      </c>
      <c r="W227" s="306">
        <f>IF(W$8=0,0,W$8/NFM_fec!W$8)</f>
        <v>0.70516652112437739</v>
      </c>
      <c r="X227" s="306">
        <f>IF(X$8=0,0,X$8/NFM_fec!X$8)</f>
        <v>0.7051665211243775</v>
      </c>
      <c r="Y227" s="306">
        <f>IF(Y$8=0,0,Y$8/NFM_fec!Y$8)</f>
        <v>0.70516652112437739</v>
      </c>
      <c r="DA227" s="77"/>
    </row>
    <row r="228" spans="1:105" ht="12" customHeight="1" x14ac:dyDescent="0.25">
      <c r="A228" s="173" t="s">
        <v>94</v>
      </c>
      <c r="B228" s="306">
        <f>IF(B$9=0,0,B$9/NFM_fec!B$9)</f>
        <v>0.45415605829570166</v>
      </c>
      <c r="C228" s="306">
        <f>IF(C$9=0,0,C$9/NFM_fec!C$9)</f>
        <v>0.45415605829570144</v>
      </c>
      <c r="D228" s="306">
        <f>IF(D$9=0,0,D$9/NFM_fec!D$9)</f>
        <v>0.45415605829570144</v>
      </c>
      <c r="E228" s="306">
        <f>IF(E$9=0,0,E$9/NFM_fec!E$9)</f>
        <v>0.45415605829570144</v>
      </c>
      <c r="F228" s="306">
        <f>IF(F$9=0,0,F$9/NFM_fec!F$9)</f>
        <v>0.45415605829570144</v>
      </c>
      <c r="G228" s="306">
        <f>IF(G$9=0,0,G$9/NFM_fec!G$9)</f>
        <v>0.46995915508102065</v>
      </c>
      <c r="H228" s="306">
        <f>IF(H$9=0,0,H$9/NFM_fec!H$9)</f>
        <v>0.46995915508102087</v>
      </c>
      <c r="I228" s="306">
        <f>IF(I$9=0,0,I$9/NFM_fec!I$9)</f>
        <v>0.46995915508102049</v>
      </c>
      <c r="J228" s="306">
        <f>IF(J$9=0,0,J$9/NFM_fec!J$9)</f>
        <v>0.47265472815262444</v>
      </c>
      <c r="K228" s="306">
        <f>IF(K$9=0,0,K$9/NFM_fec!K$9)</f>
        <v>0.47265472815262455</v>
      </c>
      <c r="L228" s="306">
        <f>IF(L$9=0,0,L$9/NFM_fec!L$9)</f>
        <v>0.47617565095319647</v>
      </c>
      <c r="M228" s="306">
        <f>IF(M$9=0,0,M$9/NFM_fec!M$9)</f>
        <v>0.47975628580705171</v>
      </c>
      <c r="N228" s="306">
        <f>IF(N$9=0,0,N$9/NFM_fec!N$9)</f>
        <v>0.47975628580705154</v>
      </c>
      <c r="O228" s="306">
        <f>IF(O$9=0,0,O$9/NFM_fec!O$9)</f>
        <v>0.48410385613654972</v>
      </c>
      <c r="P228" s="306">
        <f>IF(P$9=0,0,P$9/NFM_fec!P$9)</f>
        <v>0.4841038561365491</v>
      </c>
      <c r="Q228" s="306">
        <f>IF(Q$9=0,0,Q$9/NFM_fec!Q$9)</f>
        <v>0.48410385613654927</v>
      </c>
      <c r="R228" s="306">
        <f>IF(R$9=0,0,R$9/NFM_fec!R$9)</f>
        <v>0.48971946592373727</v>
      </c>
      <c r="S228" s="306">
        <f>IF(S$9=0,0,S$9/NFM_fec!S$9)</f>
        <v>0.48971946592373727</v>
      </c>
      <c r="T228" s="306">
        <f>IF(T$9=0,0,T$9/NFM_fec!T$9)</f>
        <v>0.48971946592373738</v>
      </c>
      <c r="U228" s="306">
        <f>IF(U$9=0,0,U$9/NFM_fec!U$9)</f>
        <v>0.48971946592373755</v>
      </c>
      <c r="V228" s="306">
        <f>IF(V$9=0,0,V$9/NFM_fec!V$9)</f>
        <v>0.48971946592373722</v>
      </c>
      <c r="W228" s="306">
        <f>IF(W$9=0,0,W$9/NFM_fec!W$9)</f>
        <v>0.48971946592373733</v>
      </c>
      <c r="X228" s="306">
        <f>IF(X$9=0,0,X$9/NFM_fec!X$9)</f>
        <v>0.48971946592373744</v>
      </c>
      <c r="Y228" s="306">
        <f>IF(Y$9=0,0,Y$9/NFM_fec!Y$9)</f>
        <v>0.4897194659237375</v>
      </c>
      <c r="DA228" s="77"/>
    </row>
    <row r="229" spans="1:105" ht="12" customHeight="1" x14ac:dyDescent="0.25">
      <c r="A229" s="56" t="s">
        <v>95</v>
      </c>
      <c r="B229" s="307">
        <f>IF(B$10=0,0,B$10/NFM_fec!B$10)</f>
        <v>0.79703985127849353</v>
      </c>
      <c r="C229" s="307">
        <f>IF(C$10=0,0,C$10/NFM_fec!C$10)</f>
        <v>0.80276834433462829</v>
      </c>
      <c r="D229" s="307">
        <f>IF(D$10=0,0,D$10/NFM_fec!D$10)</f>
        <v>0.78655933282907597</v>
      </c>
      <c r="E229" s="307">
        <f>IF(E$10=0,0,E$10/NFM_fec!E$10)</f>
        <v>0.78166909379465144</v>
      </c>
      <c r="F229" s="307">
        <f>IF(F$10=0,0,F$10/NFM_fec!F$10)</f>
        <v>0.77793398297740479</v>
      </c>
      <c r="G229" s="307">
        <f>IF(G$10=0,0,G$10/NFM_fec!G$10)</f>
        <v>0.81935018480274746</v>
      </c>
      <c r="H229" s="307">
        <f>IF(H$10=0,0,H$10/NFM_fec!H$10)</f>
        <v>0.68315882864193056</v>
      </c>
      <c r="I229" s="307">
        <f>IF(I$10=0,0,I$10/NFM_fec!I$10)</f>
        <v>0.72130278132832171</v>
      </c>
      <c r="J229" s="307">
        <f>IF(J$10=0,0,J$10/NFM_fec!J$10)</f>
        <v>0.7239447778402579</v>
      </c>
      <c r="K229" s="307">
        <f>IF(K$10=0,0,K$10/NFM_fec!K$10)</f>
        <v>0.72167402910489531</v>
      </c>
      <c r="L229" s="307">
        <f>IF(L$10=0,0,L$10/NFM_fec!L$10)</f>
        <v>0.73098800419981769</v>
      </c>
      <c r="M229" s="307">
        <f>IF(M$10=0,0,M$10/NFM_fec!M$10)</f>
        <v>0.74196603089188773</v>
      </c>
      <c r="N229" s="307">
        <f>IF(N$10=0,0,N$10/NFM_fec!N$10)</f>
        <v>0.736204472124948</v>
      </c>
      <c r="O229" s="307">
        <f>IF(O$10=0,0,O$10/NFM_fec!O$10)</f>
        <v>0.73638597304845321</v>
      </c>
      <c r="P229" s="307">
        <f>IF(P$10=0,0,P$10/NFM_fec!P$10)</f>
        <v>0.7319827508474176</v>
      </c>
      <c r="Q229" s="307">
        <f>IF(Q$10=0,0,Q$10/NFM_fec!Q$10)</f>
        <v>0.72624181059781145</v>
      </c>
      <c r="R229" s="307">
        <f>IF(R$10=0,0,R$10/NFM_fec!R$10)</f>
        <v>0.73496321714434909</v>
      </c>
      <c r="S229" s="307">
        <f>IF(S$10=0,0,S$10/NFM_fec!S$10)</f>
        <v>0.735948315423685</v>
      </c>
      <c r="T229" s="307">
        <f>IF(T$10=0,0,T$10/NFM_fec!T$10)</f>
        <v>0.74575498671398122</v>
      </c>
      <c r="U229" s="307">
        <f>IF(U$10=0,0,U$10/NFM_fec!U$10)</f>
        <v>0.7422215495757758</v>
      </c>
      <c r="V229" s="307">
        <f>IF(V$10=0,0,V$10/NFM_fec!V$10)</f>
        <v>0.74523695194262884</v>
      </c>
      <c r="W229" s="307">
        <f>IF(W$10=0,0,W$10/NFM_fec!W$10)</f>
        <v>0.74177354637549098</v>
      </c>
      <c r="X229" s="307">
        <f>IF(X$10=0,0,X$10/NFM_fec!X$10)</f>
        <v>0.74596037715583596</v>
      </c>
      <c r="Y229" s="307">
        <f>IF(Y$10=0,0,Y$10/NFM_fec!Y$10)</f>
        <v>0.74904391226153122</v>
      </c>
      <c r="DA229" s="78"/>
    </row>
    <row r="230" spans="1:105" ht="12" customHeight="1" x14ac:dyDescent="0.25">
      <c r="A230" s="174" t="s">
        <v>485</v>
      </c>
      <c r="B230" s="308">
        <f>IF(B$16=0,0,B$16/NFM_fec!B$16)</f>
        <v>0.42830896206560359</v>
      </c>
      <c r="C230" s="308">
        <f>IF(C$16=0,0,C$16/NFM_fec!C$16)</f>
        <v>0.42879062859480904</v>
      </c>
      <c r="D230" s="308">
        <f>IF(D$16=0,0,D$16/NFM_fec!D$16)</f>
        <v>0.43038950044000973</v>
      </c>
      <c r="E230" s="308">
        <f>IF(E$16=0,0,E$16/NFM_fec!E$16)</f>
        <v>0.43034349356540086</v>
      </c>
      <c r="F230" s="308">
        <f>IF(F$16=0,0,F$16/NFM_fec!F$16)</f>
        <v>0.42958259817743316</v>
      </c>
      <c r="G230" s="308">
        <f>IF(G$16=0,0,G$16/NFM_fec!G$16)</f>
        <v>0.44304264242606922</v>
      </c>
      <c r="H230" s="308">
        <f>IF(H$16=0,0,H$16/NFM_fec!H$16)</f>
        <v>0.46356288799913448</v>
      </c>
      <c r="I230" s="308">
        <f>IF(I$16=0,0,I$16/NFM_fec!I$16)</f>
        <v>0.47554027002624949</v>
      </c>
      <c r="J230" s="308">
        <f>IF(J$16=0,0,J$16/NFM_fec!J$16)</f>
        <v>0.48079628244817008</v>
      </c>
      <c r="K230" s="308">
        <f>IF(K$16=0,0,K$16/NFM_fec!K$16)</f>
        <v>0.48819389964718213</v>
      </c>
      <c r="L230" s="308">
        <f>IF(L$16=0,0,L$16/NFM_fec!L$16)</f>
        <v>0.48367025948828513</v>
      </c>
      <c r="M230" s="308">
        <f>IF(M$16=0,0,M$16/NFM_fec!M$16)</f>
        <v>0.49585189483798348</v>
      </c>
      <c r="N230" s="308">
        <f>IF(N$16=0,0,N$16/NFM_fec!N$16)</f>
        <v>0.50615556392202987</v>
      </c>
      <c r="O230" s="308">
        <f>IF(O$16=0,0,O$16/NFM_fec!O$16)</f>
        <v>0.51404735326104078</v>
      </c>
      <c r="P230" s="308">
        <f>IF(P$16=0,0,P$16/NFM_fec!P$16)</f>
        <v>0.52393865860727618</v>
      </c>
      <c r="Q230" s="308">
        <f>IF(Q$16=0,0,Q$16/NFM_fec!Q$16)</f>
        <v>0.5314467355679362</v>
      </c>
      <c r="R230" s="308">
        <f>IF(R$16=0,0,R$16/NFM_fec!R$16)</f>
        <v>0.538330011081531</v>
      </c>
      <c r="S230" s="308">
        <f>IF(S$16=0,0,S$16/NFM_fec!S$16)</f>
        <v>0.53834222053975744</v>
      </c>
      <c r="T230" s="308">
        <f>IF(T$16=0,0,T$16/NFM_fec!T$16)</f>
        <v>0.53828896622494626</v>
      </c>
      <c r="U230" s="308">
        <f>IF(U$16=0,0,U$16/NFM_fec!U$16)</f>
        <v>0.53797703674324449</v>
      </c>
      <c r="V230" s="308">
        <f>IF(V$16=0,0,V$16/NFM_fec!V$16)</f>
        <v>0.53796152536757935</v>
      </c>
      <c r="W230" s="308">
        <f>IF(W$16=0,0,W$16/NFM_fec!W$16)</f>
        <v>0.53846785827062549</v>
      </c>
      <c r="X230" s="308">
        <f>IF(X$16=0,0,X$16/NFM_fec!X$16)</f>
        <v>0.53818174833464116</v>
      </c>
      <c r="Y230" s="308">
        <f>IF(Y$16=0,0,Y$16/NFM_fec!Y$16)</f>
        <v>0.53836852737421315</v>
      </c>
      <c r="DA230" s="79"/>
    </row>
    <row r="231" spans="1:105" ht="12" customHeight="1" x14ac:dyDescent="0.25">
      <c r="A231" s="41" t="s">
        <v>497</v>
      </c>
      <c r="B231" s="309">
        <f>IF(B$27=0,0,B$27/NFM_fec!B$27)</f>
        <v>0.34626603883681972</v>
      </c>
      <c r="C231" s="309">
        <f>IF(C$27=0,0,C$27/NFM_fec!C$27)</f>
        <v>0.34485538947572048</v>
      </c>
      <c r="D231" s="309">
        <f>IF(D$27=0,0,D$27/NFM_fec!D$27)</f>
        <v>0.34852630167039722</v>
      </c>
      <c r="E231" s="309">
        <f>IF(E$27=0,0,E$27/NFM_fec!E$27)</f>
        <v>0.3488355622482634</v>
      </c>
      <c r="F231" s="309">
        <f>IF(F$27=0,0,F$27/NFM_fec!F$27)</f>
        <v>0.34507950385556324</v>
      </c>
      <c r="G231" s="309">
        <f>IF(G$27=0,0,G$27/NFM_fec!G$27)</f>
        <v>0.3599819121932577</v>
      </c>
      <c r="H231" s="309">
        <f>IF(H$27=0,0,H$27/NFM_fec!H$27)</f>
        <v>0.35151969304633429</v>
      </c>
      <c r="I231" s="309">
        <f>IF(I$27=0,0,I$27/NFM_fec!I$27)</f>
        <v>0.37647948262710318</v>
      </c>
      <c r="J231" s="309">
        <f>IF(J$27=0,0,J$27/NFM_fec!J$27)</f>
        <v>0.38077067128991349</v>
      </c>
      <c r="K231" s="309">
        <f>IF(K$27=0,0,K$27/NFM_fec!K$27)</f>
        <v>0.38747558771416962</v>
      </c>
      <c r="L231" s="309">
        <f>IF(L$27=0,0,L$27/NFM_fec!L$27)</f>
        <v>0.38405898057654175</v>
      </c>
      <c r="M231" s="309">
        <f>IF(M$27=0,0,M$27/NFM_fec!M$27)</f>
        <v>0.39831553194547775</v>
      </c>
      <c r="N231" s="309">
        <f>IF(N$27=0,0,N$27/NFM_fec!N$27)</f>
        <v>0.40486723161700133</v>
      </c>
      <c r="O231" s="309">
        <f>IF(O$27=0,0,O$27/NFM_fec!O$27)</f>
        <v>0.40765859620385098</v>
      </c>
      <c r="P231" s="309">
        <f>IF(P$27=0,0,P$27/NFM_fec!P$27)</f>
        <v>0.41338264094754151</v>
      </c>
      <c r="Q231" s="309">
        <f>IF(Q$27=0,0,Q$27/NFM_fec!Q$27)</f>
        <v>0.41585100653952867</v>
      </c>
      <c r="R231" s="309">
        <f>IF(R$27=0,0,R$27/NFM_fec!R$27)</f>
        <v>0.42144331371040006</v>
      </c>
      <c r="S231" s="309">
        <f>IF(S$27=0,0,S$27/NFM_fec!S$27)</f>
        <v>0.42203864834889754</v>
      </c>
      <c r="T231" s="309">
        <f>IF(T$27=0,0,T$27/NFM_fec!T$27)</f>
        <v>0.42749845417101073</v>
      </c>
      <c r="U231" s="309">
        <f>IF(U$27=0,0,U$27/NFM_fec!U$27)</f>
        <v>0.42521119089670817</v>
      </c>
      <c r="V231" s="309">
        <f>IF(V$27=0,0,V$27/NFM_fec!V$27)</f>
        <v>0.42708503987342095</v>
      </c>
      <c r="W231" s="309">
        <f>IF(W$27=0,0,W$27/NFM_fec!W$27)</f>
        <v>0.42531726226993866</v>
      </c>
      <c r="X231" s="309">
        <f>IF(X$27=0,0,X$27/NFM_fec!X$27)</f>
        <v>0.42746694502730598</v>
      </c>
      <c r="Y231" s="309">
        <f>IF(Y$27=0,0,Y$27/NFM_fec!Y$27)</f>
        <v>0.42933007275849722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0"/>
    </row>
    <row r="233" spans="1:105" ht="12" customHeight="1" x14ac:dyDescent="0.25">
      <c r="A233" s="35" t="s">
        <v>46</v>
      </c>
      <c r="B233" s="304">
        <f>IF(B$34=0,0,B$34/NFM_fec!B$34)</f>
        <v>0</v>
      </c>
      <c r="C233" s="304">
        <f>IF(C$34=0,0,C$34/NFM_fec!C$34)</f>
        <v>0</v>
      </c>
      <c r="D233" s="304">
        <f>IF(D$34=0,0,D$34/NFM_fec!D$34)</f>
        <v>0</v>
      </c>
      <c r="E233" s="304">
        <f>IF(E$34=0,0,E$34/NFM_fec!E$34)</f>
        <v>0</v>
      </c>
      <c r="F233" s="304">
        <f>IF(F$34=0,0,F$34/NFM_fec!F$34)</f>
        <v>0</v>
      </c>
      <c r="G233" s="304">
        <f>IF(G$34=0,0,G$34/NFM_fec!G$34)</f>
        <v>0</v>
      </c>
      <c r="H233" s="304">
        <f>IF(H$34=0,0,H$34/NFM_fec!H$34)</f>
        <v>0</v>
      </c>
      <c r="I233" s="304">
        <f>IF(I$34=0,0,I$34/NFM_fec!I$34)</f>
        <v>0</v>
      </c>
      <c r="J233" s="304">
        <f>IF(J$34=0,0,J$34/NFM_fec!J$34)</f>
        <v>0</v>
      </c>
      <c r="K233" s="304">
        <f>IF(K$34=0,0,K$34/NFM_fec!K$34)</f>
        <v>0</v>
      </c>
      <c r="L233" s="304">
        <f>IF(L$34=0,0,L$34/NFM_fec!L$34)</f>
        <v>0</v>
      </c>
      <c r="M233" s="304">
        <f>IF(M$34=0,0,M$34/NFM_fec!M$34)</f>
        <v>0</v>
      </c>
      <c r="N233" s="304">
        <f>IF(N$34=0,0,N$34/NFM_fec!N$34)</f>
        <v>0</v>
      </c>
      <c r="O233" s="304">
        <f>IF(O$34=0,0,O$34/NFM_fec!O$34)</f>
        <v>0</v>
      </c>
      <c r="P233" s="304">
        <f>IF(P$34=0,0,P$34/NFM_fec!P$34)</f>
        <v>0</v>
      </c>
      <c r="Q233" s="304">
        <f>IF(Q$34=0,0,Q$34/NFM_fec!Q$34)</f>
        <v>0</v>
      </c>
      <c r="R233" s="304">
        <f>IF(R$34=0,0,R$34/NFM_fec!R$34)</f>
        <v>0</v>
      </c>
      <c r="S233" s="304">
        <f>IF(S$34=0,0,S$34/NFM_fec!S$34)</f>
        <v>0</v>
      </c>
      <c r="T233" s="304">
        <f>IF(T$34=0,0,T$34/NFM_fec!T$34)</f>
        <v>0</v>
      </c>
      <c r="U233" s="304">
        <f>IF(U$34=0,0,U$34/NFM_fec!U$34)</f>
        <v>0</v>
      </c>
      <c r="V233" s="304">
        <f>IF(V$34=0,0,V$34/NFM_fec!V$34)</f>
        <v>0</v>
      </c>
      <c r="W233" s="304">
        <f>IF(W$34=0,0,W$34/NFM_fec!W$34)</f>
        <v>0</v>
      </c>
      <c r="X233" s="304">
        <f>IF(X$34=0,0,X$34/NFM_fec!X$34)</f>
        <v>0</v>
      </c>
      <c r="Y233" s="304">
        <f>IF(Y$34=0,0,Y$34/NFM_fec!Y$34)</f>
        <v>0</v>
      </c>
      <c r="DA233" s="111"/>
    </row>
    <row r="234" spans="1:105" ht="12" customHeight="1" x14ac:dyDescent="0.25">
      <c r="A234" s="55" t="s">
        <v>91</v>
      </c>
      <c r="B234" s="305">
        <f>IF(B$35=0,0,B$35/NFM_fec!B$35)</f>
        <v>0</v>
      </c>
      <c r="C234" s="305">
        <f>IF(C$35=0,0,C$35/NFM_fec!C$35)</f>
        <v>0</v>
      </c>
      <c r="D234" s="305">
        <f>IF(D$35=0,0,D$35/NFM_fec!D$35)</f>
        <v>0</v>
      </c>
      <c r="E234" s="305">
        <f>IF(E$35=0,0,E$35/NFM_fec!E$35)</f>
        <v>0</v>
      </c>
      <c r="F234" s="305">
        <f>IF(F$35=0,0,F$35/NFM_fec!F$35)</f>
        <v>0</v>
      </c>
      <c r="G234" s="305">
        <f>IF(G$35=0,0,G$35/NFM_fec!G$35)</f>
        <v>0</v>
      </c>
      <c r="H234" s="305">
        <f>IF(H$35=0,0,H$35/NFM_fec!H$35)</f>
        <v>0</v>
      </c>
      <c r="I234" s="305">
        <f>IF(I$35=0,0,I$35/NFM_fec!I$35)</f>
        <v>0</v>
      </c>
      <c r="J234" s="305">
        <f>IF(J$35=0,0,J$35/NFM_fec!J$35)</f>
        <v>0</v>
      </c>
      <c r="K234" s="305">
        <f>IF(K$35=0,0,K$35/NFM_fec!K$35)</f>
        <v>0</v>
      </c>
      <c r="L234" s="305">
        <f>IF(L$35=0,0,L$35/NFM_fec!L$35)</f>
        <v>0</v>
      </c>
      <c r="M234" s="305">
        <f>IF(M$35=0,0,M$35/NFM_fec!M$35)</f>
        <v>0</v>
      </c>
      <c r="N234" s="305">
        <f>IF(N$35=0,0,N$35/NFM_fec!N$35)</f>
        <v>0</v>
      </c>
      <c r="O234" s="305">
        <f>IF(O$35=0,0,O$35/NFM_fec!O$35)</f>
        <v>0</v>
      </c>
      <c r="P234" s="305">
        <f>IF(P$35=0,0,P$35/NFM_fec!P$35)</f>
        <v>0</v>
      </c>
      <c r="Q234" s="305">
        <f>IF(Q$35=0,0,Q$35/NFM_fec!Q$35)</f>
        <v>0</v>
      </c>
      <c r="R234" s="305">
        <f>IF(R$35=0,0,R$35/NFM_fec!R$35)</f>
        <v>0</v>
      </c>
      <c r="S234" s="305">
        <f>IF(S$35=0,0,S$35/NFM_fec!S$35)</f>
        <v>0</v>
      </c>
      <c r="T234" s="305">
        <f>IF(T$35=0,0,T$35/NFM_fec!T$35)</f>
        <v>0</v>
      </c>
      <c r="U234" s="305">
        <f>IF(U$35=0,0,U$35/NFM_fec!U$35)</f>
        <v>0</v>
      </c>
      <c r="V234" s="305">
        <f>IF(V$35=0,0,V$35/NFM_fec!V$35)</f>
        <v>0</v>
      </c>
      <c r="W234" s="305">
        <f>IF(W$35=0,0,W$35/NFM_fec!W$35)</f>
        <v>0</v>
      </c>
      <c r="X234" s="305">
        <f>IF(X$35=0,0,X$35/NFM_fec!X$35)</f>
        <v>0</v>
      </c>
      <c r="Y234" s="305">
        <f>IF(Y$35=0,0,Y$35/NFM_fec!Y$35)</f>
        <v>0</v>
      </c>
      <c r="DA234" s="76"/>
    </row>
    <row r="235" spans="1:105" ht="12" customHeight="1" x14ac:dyDescent="0.25">
      <c r="A235" s="173" t="s">
        <v>92</v>
      </c>
      <c r="B235" s="306">
        <f>IF(B$36=0,0,B$36/NFM_fec!B$36)</f>
        <v>0</v>
      </c>
      <c r="C235" s="306">
        <f>IF(C$36=0,0,C$36/NFM_fec!C$36)</f>
        <v>0</v>
      </c>
      <c r="D235" s="306">
        <f>IF(D$36=0,0,D$36/NFM_fec!D$36)</f>
        <v>0</v>
      </c>
      <c r="E235" s="306">
        <f>IF(E$36=0,0,E$36/NFM_fec!E$36)</f>
        <v>0</v>
      </c>
      <c r="F235" s="306">
        <f>IF(F$36=0,0,F$36/NFM_fec!F$36)</f>
        <v>0</v>
      </c>
      <c r="G235" s="306">
        <f>IF(G$36=0,0,G$36/NFM_fec!G$36)</f>
        <v>0</v>
      </c>
      <c r="H235" s="306">
        <f>IF(H$36=0,0,H$36/NFM_fec!H$36)</f>
        <v>0</v>
      </c>
      <c r="I235" s="306">
        <f>IF(I$36=0,0,I$36/NFM_fec!I$36)</f>
        <v>0</v>
      </c>
      <c r="J235" s="306">
        <f>IF(J$36=0,0,J$36/NFM_fec!J$36)</f>
        <v>0</v>
      </c>
      <c r="K235" s="306">
        <f>IF(K$36=0,0,K$36/NFM_fec!K$36)</f>
        <v>0</v>
      </c>
      <c r="L235" s="306">
        <f>IF(L$36=0,0,L$36/NFM_fec!L$36)</f>
        <v>0</v>
      </c>
      <c r="M235" s="306">
        <f>IF(M$36=0,0,M$36/NFM_fec!M$36)</f>
        <v>0</v>
      </c>
      <c r="N235" s="306">
        <f>IF(N$36=0,0,N$36/NFM_fec!N$36)</f>
        <v>0</v>
      </c>
      <c r="O235" s="306">
        <f>IF(O$36=0,0,O$36/NFM_fec!O$36)</f>
        <v>0</v>
      </c>
      <c r="P235" s="306">
        <f>IF(P$36=0,0,P$36/NFM_fec!P$36)</f>
        <v>0</v>
      </c>
      <c r="Q235" s="306">
        <f>IF(Q$36=0,0,Q$36/NFM_fec!Q$36)</f>
        <v>0</v>
      </c>
      <c r="R235" s="306">
        <f>IF(R$36=0,0,R$36/NFM_fec!R$36)</f>
        <v>0</v>
      </c>
      <c r="S235" s="306">
        <f>IF(S$36=0,0,S$36/NFM_fec!S$36)</f>
        <v>0</v>
      </c>
      <c r="T235" s="306">
        <f>IF(T$36=0,0,T$36/NFM_fec!T$36)</f>
        <v>0</v>
      </c>
      <c r="U235" s="306">
        <f>IF(U$36=0,0,U$36/NFM_fec!U$36)</f>
        <v>0</v>
      </c>
      <c r="V235" s="306">
        <f>IF(V$36=0,0,V$36/NFM_fec!V$36)</f>
        <v>0</v>
      </c>
      <c r="W235" s="306">
        <f>IF(W$36=0,0,W$36/NFM_fec!W$36)</f>
        <v>0</v>
      </c>
      <c r="X235" s="306">
        <f>IF(X$36=0,0,X$36/NFM_fec!X$36)</f>
        <v>0</v>
      </c>
      <c r="Y235" s="306">
        <f>IF(Y$36=0,0,Y$36/NFM_fec!Y$36)</f>
        <v>0</v>
      </c>
      <c r="DA235" s="77"/>
    </row>
    <row r="236" spans="1:105" ht="12" customHeight="1" x14ac:dyDescent="0.25">
      <c r="A236" s="173" t="s">
        <v>93</v>
      </c>
      <c r="B236" s="306">
        <f>IF(B$37=0,0,B$37/NFM_fec!B$37)</f>
        <v>0</v>
      </c>
      <c r="C236" s="306">
        <f>IF(C$37=0,0,C$37/NFM_fec!C$37)</f>
        <v>0</v>
      </c>
      <c r="D236" s="306">
        <f>IF(D$37=0,0,D$37/NFM_fec!D$37)</f>
        <v>0</v>
      </c>
      <c r="E236" s="306">
        <f>IF(E$37=0,0,E$37/NFM_fec!E$37)</f>
        <v>0</v>
      </c>
      <c r="F236" s="306">
        <f>IF(F$37=0,0,F$37/NFM_fec!F$37)</f>
        <v>0</v>
      </c>
      <c r="G236" s="306">
        <f>IF(G$37=0,0,G$37/NFM_fec!G$37)</f>
        <v>0</v>
      </c>
      <c r="H236" s="306">
        <f>IF(H$37=0,0,H$37/NFM_fec!H$37)</f>
        <v>0</v>
      </c>
      <c r="I236" s="306">
        <f>IF(I$37=0,0,I$37/NFM_fec!I$37)</f>
        <v>0</v>
      </c>
      <c r="J236" s="306">
        <f>IF(J$37=0,0,J$37/NFM_fec!J$37)</f>
        <v>0</v>
      </c>
      <c r="K236" s="306">
        <f>IF(K$37=0,0,K$37/NFM_fec!K$37)</f>
        <v>0</v>
      </c>
      <c r="L236" s="306">
        <f>IF(L$37=0,0,L$37/NFM_fec!L$37)</f>
        <v>0</v>
      </c>
      <c r="M236" s="306">
        <f>IF(M$37=0,0,M$37/NFM_fec!M$37)</f>
        <v>0</v>
      </c>
      <c r="N236" s="306">
        <f>IF(N$37=0,0,N$37/NFM_fec!N$37)</f>
        <v>0</v>
      </c>
      <c r="O236" s="306">
        <f>IF(O$37=0,0,O$37/NFM_fec!O$37)</f>
        <v>0</v>
      </c>
      <c r="P236" s="306">
        <f>IF(P$37=0,0,P$37/NFM_fec!P$37)</f>
        <v>0</v>
      </c>
      <c r="Q236" s="306">
        <f>IF(Q$37=0,0,Q$37/NFM_fec!Q$37)</f>
        <v>0</v>
      </c>
      <c r="R236" s="306">
        <f>IF(R$37=0,0,R$37/NFM_fec!R$37)</f>
        <v>0</v>
      </c>
      <c r="S236" s="306">
        <f>IF(S$37=0,0,S$37/NFM_fec!S$37)</f>
        <v>0</v>
      </c>
      <c r="T236" s="306">
        <f>IF(T$37=0,0,T$37/NFM_fec!T$37)</f>
        <v>0</v>
      </c>
      <c r="U236" s="306">
        <f>IF(U$37=0,0,U$37/NFM_fec!U$37)</f>
        <v>0</v>
      </c>
      <c r="V236" s="306">
        <f>IF(V$37=0,0,V$37/NFM_fec!V$37)</f>
        <v>0</v>
      </c>
      <c r="W236" s="306">
        <f>IF(W$37=0,0,W$37/NFM_fec!W$37)</f>
        <v>0</v>
      </c>
      <c r="X236" s="306">
        <f>IF(X$37=0,0,X$37/NFM_fec!X$37)</f>
        <v>0</v>
      </c>
      <c r="Y236" s="306">
        <f>IF(Y$37=0,0,Y$37/NFM_fec!Y$37)</f>
        <v>0</v>
      </c>
      <c r="DA236" s="77"/>
    </row>
    <row r="237" spans="1:105" ht="12" customHeight="1" x14ac:dyDescent="0.25">
      <c r="A237" s="173" t="s">
        <v>94</v>
      </c>
      <c r="B237" s="306">
        <f>IF(B$38=0,0,B$38/NFM_fec!B$38)</f>
        <v>0</v>
      </c>
      <c r="C237" s="306">
        <f>IF(C$38=0,0,C$38/NFM_fec!C$38)</f>
        <v>0</v>
      </c>
      <c r="D237" s="306">
        <f>IF(D$38=0,0,D$38/NFM_fec!D$38)</f>
        <v>0</v>
      </c>
      <c r="E237" s="306">
        <f>IF(E$38=0,0,E$38/NFM_fec!E$38)</f>
        <v>0</v>
      </c>
      <c r="F237" s="306">
        <f>IF(F$38=0,0,F$38/NFM_fec!F$38)</f>
        <v>0</v>
      </c>
      <c r="G237" s="306">
        <f>IF(G$38=0,0,G$38/NFM_fec!G$38)</f>
        <v>0</v>
      </c>
      <c r="H237" s="306">
        <f>IF(H$38=0,0,H$38/NFM_fec!H$38)</f>
        <v>0</v>
      </c>
      <c r="I237" s="306">
        <f>IF(I$38=0,0,I$38/NFM_fec!I$38)</f>
        <v>0</v>
      </c>
      <c r="J237" s="306">
        <f>IF(J$38=0,0,J$38/NFM_fec!J$38)</f>
        <v>0</v>
      </c>
      <c r="K237" s="306">
        <f>IF(K$38=0,0,K$38/NFM_fec!K$38)</f>
        <v>0</v>
      </c>
      <c r="L237" s="306">
        <f>IF(L$38=0,0,L$38/NFM_fec!L$38)</f>
        <v>0</v>
      </c>
      <c r="M237" s="306">
        <f>IF(M$38=0,0,M$38/NFM_fec!M$38)</f>
        <v>0</v>
      </c>
      <c r="N237" s="306">
        <f>IF(N$38=0,0,N$38/NFM_fec!N$38)</f>
        <v>0</v>
      </c>
      <c r="O237" s="306">
        <f>IF(O$38=0,0,O$38/NFM_fec!O$38)</f>
        <v>0</v>
      </c>
      <c r="P237" s="306">
        <f>IF(P$38=0,0,P$38/NFM_fec!P$38)</f>
        <v>0</v>
      </c>
      <c r="Q237" s="306">
        <f>IF(Q$38=0,0,Q$38/NFM_fec!Q$38)</f>
        <v>0</v>
      </c>
      <c r="R237" s="306">
        <f>IF(R$38=0,0,R$38/NFM_fec!R$38)</f>
        <v>0</v>
      </c>
      <c r="S237" s="306">
        <f>IF(S$38=0,0,S$38/NFM_fec!S$38)</f>
        <v>0</v>
      </c>
      <c r="T237" s="306">
        <f>IF(T$38=0,0,T$38/NFM_fec!T$38)</f>
        <v>0</v>
      </c>
      <c r="U237" s="306">
        <f>IF(U$38=0,0,U$38/NFM_fec!U$38)</f>
        <v>0</v>
      </c>
      <c r="V237" s="306">
        <f>IF(V$38=0,0,V$38/NFM_fec!V$38)</f>
        <v>0</v>
      </c>
      <c r="W237" s="306">
        <f>IF(W$38=0,0,W$38/NFM_fec!W$38)</f>
        <v>0</v>
      </c>
      <c r="X237" s="306">
        <f>IF(X$38=0,0,X$38/NFM_fec!X$38)</f>
        <v>0</v>
      </c>
      <c r="Y237" s="306">
        <f>IF(Y$38=0,0,Y$38/NFM_fec!Y$38)</f>
        <v>0</v>
      </c>
      <c r="DA237" s="77"/>
    </row>
    <row r="238" spans="1:105" ht="12" customHeight="1" x14ac:dyDescent="0.25">
      <c r="A238" s="56" t="s">
        <v>95</v>
      </c>
      <c r="B238" s="307">
        <f>IF(B$39=0,0,B$39/NFM_fec!B$39)</f>
        <v>0</v>
      </c>
      <c r="C238" s="307">
        <f>IF(C$39=0,0,C$39/NFM_fec!C$39)</f>
        <v>0</v>
      </c>
      <c r="D238" s="307">
        <f>IF(D$39=0,0,D$39/NFM_fec!D$39)</f>
        <v>0</v>
      </c>
      <c r="E238" s="307">
        <f>IF(E$39=0,0,E$39/NFM_fec!E$39)</f>
        <v>0</v>
      </c>
      <c r="F238" s="307">
        <f>IF(F$39=0,0,F$39/NFM_fec!F$39)</f>
        <v>0</v>
      </c>
      <c r="G238" s="307">
        <f>IF(G$39=0,0,G$39/NFM_fec!G$39)</f>
        <v>0</v>
      </c>
      <c r="H238" s="307">
        <f>IF(H$39=0,0,H$39/NFM_fec!H$39)</f>
        <v>0</v>
      </c>
      <c r="I238" s="307">
        <f>IF(I$39=0,0,I$39/NFM_fec!I$39)</f>
        <v>0</v>
      </c>
      <c r="J238" s="307">
        <f>IF(J$39=0,0,J$39/NFM_fec!J$39)</f>
        <v>0</v>
      </c>
      <c r="K238" s="307">
        <f>IF(K$39=0,0,K$39/NFM_fec!K$39)</f>
        <v>0</v>
      </c>
      <c r="L238" s="307">
        <f>IF(L$39=0,0,L$39/NFM_fec!L$39)</f>
        <v>0</v>
      </c>
      <c r="M238" s="307">
        <f>IF(M$39=0,0,M$39/NFM_fec!M$39)</f>
        <v>0</v>
      </c>
      <c r="N238" s="307">
        <f>IF(N$39=0,0,N$39/NFM_fec!N$39)</f>
        <v>0</v>
      </c>
      <c r="O238" s="307">
        <f>IF(O$39=0,0,O$39/NFM_fec!O$39)</f>
        <v>0</v>
      </c>
      <c r="P238" s="307">
        <f>IF(P$39=0,0,P$39/NFM_fec!P$39)</f>
        <v>0</v>
      </c>
      <c r="Q238" s="307">
        <f>IF(Q$39=0,0,Q$39/NFM_fec!Q$39)</f>
        <v>0</v>
      </c>
      <c r="R238" s="307">
        <f>IF(R$39=0,0,R$39/NFM_fec!R$39)</f>
        <v>0</v>
      </c>
      <c r="S238" s="307">
        <f>IF(S$39=0,0,S$39/NFM_fec!S$39)</f>
        <v>0</v>
      </c>
      <c r="T238" s="307">
        <f>IF(T$39=0,0,T$39/NFM_fec!T$39)</f>
        <v>0</v>
      </c>
      <c r="U238" s="307">
        <f>IF(U$39=0,0,U$39/NFM_fec!U$39)</f>
        <v>0</v>
      </c>
      <c r="V238" s="307">
        <f>IF(V$39=0,0,V$39/NFM_fec!V$39)</f>
        <v>0</v>
      </c>
      <c r="W238" s="307">
        <f>IF(W$39=0,0,W$39/NFM_fec!W$39)</f>
        <v>0</v>
      </c>
      <c r="X238" s="307">
        <f>IF(X$39=0,0,X$39/NFM_fec!X$39)</f>
        <v>0</v>
      </c>
      <c r="Y238" s="307">
        <f>IF(Y$39=0,0,Y$39/NFM_fec!Y$39)</f>
        <v>0</v>
      </c>
      <c r="DA238" s="78"/>
    </row>
    <row r="239" spans="1:105" ht="12" customHeight="1" x14ac:dyDescent="0.25">
      <c r="A239" s="174" t="s">
        <v>515</v>
      </c>
      <c r="B239" s="308">
        <f>IF(B$45=0,0,B$45/NFM_fec!B$45)</f>
        <v>0</v>
      </c>
      <c r="C239" s="308">
        <f>IF(C$45=0,0,C$45/NFM_fec!C$45)</f>
        <v>0</v>
      </c>
      <c r="D239" s="308">
        <f>IF(D$45=0,0,D$45/NFM_fec!D$45)</f>
        <v>0</v>
      </c>
      <c r="E239" s="308">
        <f>IF(E$45=0,0,E$45/NFM_fec!E$45)</f>
        <v>0</v>
      </c>
      <c r="F239" s="308">
        <f>IF(F$45=0,0,F$45/NFM_fec!F$45)</f>
        <v>0</v>
      </c>
      <c r="G239" s="308">
        <f>IF(G$45=0,0,G$45/NFM_fec!G$45)</f>
        <v>0</v>
      </c>
      <c r="H239" s="308">
        <f>IF(H$45=0,0,H$45/NFM_fec!H$45)</f>
        <v>0</v>
      </c>
      <c r="I239" s="308">
        <f>IF(I$45=0,0,I$45/NFM_fec!I$45)</f>
        <v>0</v>
      </c>
      <c r="J239" s="308">
        <f>IF(J$45=0,0,J$45/NFM_fec!J$45)</f>
        <v>0</v>
      </c>
      <c r="K239" s="308">
        <f>IF(K$45=0,0,K$45/NFM_fec!K$45)</f>
        <v>0</v>
      </c>
      <c r="L239" s="308">
        <f>IF(L$45=0,0,L$45/NFM_fec!L$45)</f>
        <v>0</v>
      </c>
      <c r="M239" s="308">
        <f>IF(M$45=0,0,M$45/NFM_fec!M$45)</f>
        <v>0</v>
      </c>
      <c r="N239" s="308">
        <f>IF(N$45=0,0,N$45/NFM_fec!N$45)</f>
        <v>0</v>
      </c>
      <c r="O239" s="308">
        <f>IF(O$45=0,0,O$45/NFM_fec!O$45)</f>
        <v>0</v>
      </c>
      <c r="P239" s="308">
        <f>IF(P$45=0,0,P$45/NFM_fec!P$45)</f>
        <v>0</v>
      </c>
      <c r="Q239" s="308">
        <f>IF(Q$45=0,0,Q$45/NFM_fec!Q$45)</f>
        <v>0</v>
      </c>
      <c r="R239" s="308">
        <f>IF(R$45=0,0,R$45/NFM_fec!R$45)</f>
        <v>0</v>
      </c>
      <c r="S239" s="308">
        <f>IF(S$45=0,0,S$45/NFM_fec!S$45)</f>
        <v>0</v>
      </c>
      <c r="T239" s="308">
        <f>IF(T$45=0,0,T$45/NFM_fec!T$45)</f>
        <v>0</v>
      </c>
      <c r="U239" s="308">
        <f>IF(U$45=0,0,U$45/NFM_fec!U$45)</f>
        <v>0</v>
      </c>
      <c r="V239" s="308">
        <f>IF(V$45=0,0,V$45/NFM_fec!V$45)</f>
        <v>0</v>
      </c>
      <c r="W239" s="308">
        <f>IF(W$45=0,0,W$45/NFM_fec!W$45)</f>
        <v>0</v>
      </c>
      <c r="X239" s="308">
        <f>IF(X$45=0,0,X$45/NFM_fec!X$45)</f>
        <v>0</v>
      </c>
      <c r="Y239" s="308">
        <f>IF(Y$45=0,0,Y$45/NFM_fec!Y$45)</f>
        <v>0</v>
      </c>
      <c r="DA239" s="79"/>
    </row>
    <row r="240" spans="1:105" ht="12" customHeight="1" x14ac:dyDescent="0.25">
      <c r="A240" s="174" t="s">
        <v>517</v>
      </c>
      <c r="B240" s="308">
        <f>IF(B$46=0,0,B$46/NFM_fec!B$46)</f>
        <v>0</v>
      </c>
      <c r="C240" s="308">
        <f>IF(C$46=0,0,C$46/NFM_fec!C$46)</f>
        <v>0</v>
      </c>
      <c r="D240" s="308">
        <f>IF(D$46=0,0,D$46/NFM_fec!D$46)</f>
        <v>0</v>
      </c>
      <c r="E240" s="308">
        <f>IF(E$46=0,0,E$46/NFM_fec!E$46)</f>
        <v>0</v>
      </c>
      <c r="F240" s="308">
        <f>IF(F$46=0,0,F$46/NFM_fec!F$46)</f>
        <v>0</v>
      </c>
      <c r="G240" s="308">
        <f>IF(G$46=0,0,G$46/NFM_fec!G$46)</f>
        <v>0</v>
      </c>
      <c r="H240" s="308">
        <f>IF(H$46=0,0,H$46/NFM_fec!H$46)</f>
        <v>0</v>
      </c>
      <c r="I240" s="308">
        <f>IF(I$46=0,0,I$46/NFM_fec!I$46)</f>
        <v>0</v>
      </c>
      <c r="J240" s="308">
        <f>IF(J$46=0,0,J$46/NFM_fec!J$46)</f>
        <v>0</v>
      </c>
      <c r="K240" s="308">
        <f>IF(K$46=0,0,K$46/NFM_fec!K$46)</f>
        <v>0</v>
      </c>
      <c r="L240" s="308">
        <f>IF(L$46=0,0,L$46/NFM_fec!L$46)</f>
        <v>0</v>
      </c>
      <c r="M240" s="308">
        <f>IF(M$46=0,0,M$46/NFM_fec!M$46)</f>
        <v>0</v>
      </c>
      <c r="N240" s="308">
        <f>IF(N$46=0,0,N$46/NFM_fec!N$46)</f>
        <v>0</v>
      </c>
      <c r="O240" s="308">
        <f>IF(O$46=0,0,O$46/NFM_fec!O$46)</f>
        <v>0</v>
      </c>
      <c r="P240" s="308">
        <f>IF(P$46=0,0,P$46/NFM_fec!P$46)</f>
        <v>0</v>
      </c>
      <c r="Q240" s="308">
        <f>IF(Q$46=0,0,Q$46/NFM_fec!Q$46)</f>
        <v>0</v>
      </c>
      <c r="R240" s="308">
        <f>IF(R$46=0,0,R$46/NFM_fec!R$46)</f>
        <v>0</v>
      </c>
      <c r="S240" s="308">
        <f>IF(S$46=0,0,S$46/NFM_fec!S$46)</f>
        <v>0</v>
      </c>
      <c r="T240" s="308">
        <f>IF(T$46=0,0,T$46/NFM_fec!T$46)</f>
        <v>0</v>
      </c>
      <c r="U240" s="308">
        <f>IF(U$46=0,0,U$46/NFM_fec!U$46)</f>
        <v>0</v>
      </c>
      <c r="V240" s="308">
        <f>IF(V$46=0,0,V$46/NFM_fec!V$46)</f>
        <v>0</v>
      </c>
      <c r="W240" s="308">
        <f>IF(W$46=0,0,W$46/NFM_fec!W$46)</f>
        <v>0</v>
      </c>
      <c r="X240" s="308">
        <f>IF(X$46=0,0,X$46/NFM_fec!X$46)</f>
        <v>0</v>
      </c>
      <c r="Y240" s="308">
        <f>IF(Y$46=0,0,Y$46/NFM_fec!Y$46)</f>
        <v>0</v>
      </c>
      <c r="DA240" s="79"/>
    </row>
    <row r="241" spans="1:105" ht="12" customHeight="1" x14ac:dyDescent="0.25">
      <c r="A241" s="41" t="s">
        <v>527</v>
      </c>
      <c r="B241" s="309">
        <f>IF(B$53=0,0,B$53/NFM_fec!B$53)</f>
        <v>0</v>
      </c>
      <c r="C241" s="309">
        <f>IF(C$53=0,0,C$53/NFM_fec!C$53)</f>
        <v>0</v>
      </c>
      <c r="D241" s="309">
        <f>IF(D$53=0,0,D$53/NFM_fec!D$53)</f>
        <v>0</v>
      </c>
      <c r="E241" s="309">
        <f>IF(E$53=0,0,E$53/NFM_fec!E$53)</f>
        <v>0</v>
      </c>
      <c r="F241" s="309">
        <f>IF(F$53=0,0,F$53/NFM_fec!F$53)</f>
        <v>0</v>
      </c>
      <c r="G241" s="309">
        <f>IF(G$53=0,0,G$53/NFM_fec!G$53)</f>
        <v>0</v>
      </c>
      <c r="H241" s="309">
        <f>IF(H$53=0,0,H$53/NFM_fec!H$53)</f>
        <v>0</v>
      </c>
      <c r="I241" s="309">
        <f>IF(I$53=0,0,I$53/NFM_fec!I$53)</f>
        <v>0</v>
      </c>
      <c r="J241" s="309">
        <f>IF(J$53=0,0,J$53/NFM_fec!J$53)</f>
        <v>0</v>
      </c>
      <c r="K241" s="309">
        <f>IF(K$53=0,0,K$53/NFM_fec!K$53)</f>
        <v>0</v>
      </c>
      <c r="L241" s="309">
        <f>IF(L$53=0,0,L$53/NFM_fec!L$53)</f>
        <v>0</v>
      </c>
      <c r="M241" s="309">
        <f>IF(M$53=0,0,M$53/NFM_fec!M$53)</f>
        <v>0</v>
      </c>
      <c r="N241" s="309">
        <f>IF(N$53=0,0,N$53/NFM_fec!N$53)</f>
        <v>0</v>
      </c>
      <c r="O241" s="309">
        <f>IF(O$53=0,0,O$53/NFM_fec!O$53)</f>
        <v>0</v>
      </c>
      <c r="P241" s="309">
        <f>IF(P$53=0,0,P$53/NFM_fec!P$53)</f>
        <v>0</v>
      </c>
      <c r="Q241" s="309">
        <f>IF(Q$53=0,0,Q$53/NFM_fec!Q$53)</f>
        <v>0</v>
      </c>
      <c r="R241" s="309">
        <f>IF(R$53=0,0,R$53/NFM_fec!R$53)</f>
        <v>0</v>
      </c>
      <c r="S241" s="309">
        <f>IF(S$53=0,0,S$53/NFM_fec!S$53)</f>
        <v>0</v>
      </c>
      <c r="T241" s="309">
        <f>IF(T$53=0,0,T$53/NFM_fec!T$53)</f>
        <v>0</v>
      </c>
      <c r="U241" s="309">
        <f>IF(U$53=0,0,U$53/NFM_fec!U$53)</f>
        <v>0</v>
      </c>
      <c r="V241" s="309">
        <f>IF(V$53=0,0,V$53/NFM_fec!V$53)</f>
        <v>0</v>
      </c>
      <c r="W241" s="309">
        <f>IF(W$53=0,0,W$53/NFM_fec!W$53)</f>
        <v>0</v>
      </c>
      <c r="X241" s="309">
        <f>IF(X$53=0,0,X$53/NFM_fec!X$53)</f>
        <v>0</v>
      </c>
      <c r="Y241" s="309">
        <f>IF(Y$53=0,0,Y$53/NFM_fec!Y$53)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0"/>
    </row>
    <row r="243" spans="1:105" ht="12" customHeight="1" x14ac:dyDescent="0.25">
      <c r="A243" s="35" t="s">
        <v>80</v>
      </c>
      <c r="B243" s="304">
        <f>IF(B$72=0,0,B$72/NFM_fec!B$72)</f>
        <v>0</v>
      </c>
      <c r="C243" s="304">
        <f>IF(C$72=0,0,C$72/NFM_fec!C$72)</f>
        <v>0</v>
      </c>
      <c r="D243" s="304">
        <f>IF(D$72=0,0,D$72/NFM_fec!D$72)</f>
        <v>0</v>
      </c>
      <c r="E243" s="304">
        <f>IF(E$72=0,0,E$72/NFM_fec!E$72)</f>
        <v>0</v>
      </c>
      <c r="F243" s="304">
        <f>IF(F$72=0,0,F$72/NFM_fec!F$72)</f>
        <v>0</v>
      </c>
      <c r="G243" s="304">
        <f>IF(G$72=0,0,G$72/NFM_fec!G$72)</f>
        <v>0</v>
      </c>
      <c r="H243" s="304">
        <f>IF(H$72=0,0,H$72/NFM_fec!H$72)</f>
        <v>0</v>
      </c>
      <c r="I243" s="304">
        <f>IF(I$72=0,0,I$72/NFM_fec!I$72)</f>
        <v>0</v>
      </c>
      <c r="J243" s="304">
        <f>IF(J$72=0,0,J$72/NFM_fec!J$72)</f>
        <v>0</v>
      </c>
      <c r="K243" s="304">
        <f>IF(K$72=0,0,K$72/NFM_fec!K$72)</f>
        <v>0</v>
      </c>
      <c r="L243" s="304">
        <f>IF(L$72=0,0,L$72/NFM_fec!L$72)</f>
        <v>0</v>
      </c>
      <c r="M243" s="304">
        <f>IF(M$72=0,0,M$72/NFM_fec!M$72)</f>
        <v>0</v>
      </c>
      <c r="N243" s="304">
        <f>IF(N$72=0,0,N$72/NFM_fec!N$72)</f>
        <v>0</v>
      </c>
      <c r="O243" s="304">
        <f>IF(O$72=0,0,O$72/NFM_fec!O$72)</f>
        <v>0</v>
      </c>
      <c r="P243" s="304">
        <f>IF(P$72=0,0,P$72/NFM_fec!P$72)</f>
        <v>0</v>
      </c>
      <c r="Q243" s="304">
        <f>IF(Q$72=0,0,Q$72/NFM_fec!Q$72)</f>
        <v>0</v>
      </c>
      <c r="R243" s="304">
        <f>IF(R$72=0,0,R$72/NFM_fec!R$72)</f>
        <v>0</v>
      </c>
      <c r="S243" s="304">
        <f>IF(S$72=0,0,S$72/NFM_fec!S$72)</f>
        <v>0</v>
      </c>
      <c r="T243" s="304">
        <f>IF(T$72=0,0,T$72/NFM_fec!T$72)</f>
        <v>0</v>
      </c>
      <c r="U243" s="304">
        <f>IF(U$72=0,0,U$72/NFM_fec!U$72)</f>
        <v>0</v>
      </c>
      <c r="V243" s="304">
        <f>IF(V$72=0,0,V$72/NFM_fec!V$72)</f>
        <v>0</v>
      </c>
      <c r="W243" s="304">
        <f>IF(W$72=0,0,W$72/NFM_fec!W$72)</f>
        <v>0</v>
      </c>
      <c r="X243" s="304">
        <f>IF(X$72=0,0,X$72/NFM_fec!X$72)</f>
        <v>0</v>
      </c>
      <c r="Y243" s="304">
        <f>IF(Y$72=0,0,Y$72/NFM_fec!Y$72)</f>
        <v>0</v>
      </c>
      <c r="DA243" s="111"/>
    </row>
    <row r="244" spans="1:105" ht="12" customHeight="1" x14ac:dyDescent="0.25">
      <c r="A244" s="55" t="s">
        <v>91</v>
      </c>
      <c r="B244" s="305">
        <f>IF(B$73=0,0,B$73/NFM_fec!B$73)</f>
        <v>0</v>
      </c>
      <c r="C244" s="305">
        <f>IF(C$73=0,0,C$73/NFM_fec!C$73)</f>
        <v>0</v>
      </c>
      <c r="D244" s="305">
        <f>IF(D$73=0,0,D$73/NFM_fec!D$73)</f>
        <v>0</v>
      </c>
      <c r="E244" s="305">
        <f>IF(E$73=0,0,E$73/NFM_fec!E$73)</f>
        <v>0</v>
      </c>
      <c r="F244" s="305">
        <f>IF(F$73=0,0,F$73/NFM_fec!F$73)</f>
        <v>0</v>
      </c>
      <c r="G244" s="305">
        <f>IF(G$73=0,0,G$73/NFM_fec!G$73)</f>
        <v>0</v>
      </c>
      <c r="H244" s="305">
        <f>IF(H$73=0,0,H$73/NFM_fec!H$73)</f>
        <v>0</v>
      </c>
      <c r="I244" s="305">
        <f>IF(I$73=0,0,I$73/NFM_fec!I$73)</f>
        <v>0</v>
      </c>
      <c r="J244" s="305">
        <f>IF(J$73=0,0,J$73/NFM_fec!J$73)</f>
        <v>0</v>
      </c>
      <c r="K244" s="305">
        <f>IF(K$73=0,0,K$73/NFM_fec!K$73)</f>
        <v>0</v>
      </c>
      <c r="L244" s="305">
        <f>IF(L$73=0,0,L$73/NFM_fec!L$73)</f>
        <v>0</v>
      </c>
      <c r="M244" s="305">
        <f>IF(M$73=0,0,M$73/NFM_fec!M$73)</f>
        <v>0</v>
      </c>
      <c r="N244" s="305">
        <f>IF(N$73=0,0,N$73/NFM_fec!N$73)</f>
        <v>0</v>
      </c>
      <c r="O244" s="305">
        <f>IF(O$73=0,0,O$73/NFM_fec!O$73)</f>
        <v>0</v>
      </c>
      <c r="P244" s="305">
        <f>IF(P$73=0,0,P$73/NFM_fec!P$73)</f>
        <v>0</v>
      </c>
      <c r="Q244" s="305">
        <f>IF(Q$73=0,0,Q$73/NFM_fec!Q$73)</f>
        <v>0</v>
      </c>
      <c r="R244" s="305">
        <f>IF(R$73=0,0,R$73/NFM_fec!R$73)</f>
        <v>0</v>
      </c>
      <c r="S244" s="305">
        <f>IF(S$73=0,0,S$73/NFM_fec!S$73)</f>
        <v>0</v>
      </c>
      <c r="T244" s="305">
        <f>IF(T$73=0,0,T$73/NFM_fec!T$73)</f>
        <v>0</v>
      </c>
      <c r="U244" s="305">
        <f>IF(U$73=0,0,U$73/NFM_fec!U$73)</f>
        <v>0</v>
      </c>
      <c r="V244" s="305">
        <f>IF(V$73=0,0,V$73/NFM_fec!V$73)</f>
        <v>0</v>
      </c>
      <c r="W244" s="305">
        <f>IF(W$73=0,0,W$73/NFM_fec!W$73)</f>
        <v>0</v>
      </c>
      <c r="X244" s="305">
        <f>IF(X$73=0,0,X$73/NFM_fec!X$73)</f>
        <v>0</v>
      </c>
      <c r="Y244" s="305">
        <f>IF(Y$73=0,0,Y$73/NFM_fec!Y$73)</f>
        <v>0</v>
      </c>
      <c r="DA244" s="76"/>
    </row>
    <row r="245" spans="1:105" ht="12" customHeight="1" x14ac:dyDescent="0.25">
      <c r="A245" s="173" t="s">
        <v>92</v>
      </c>
      <c r="B245" s="306">
        <f>IF(B$74=0,0,B$74/NFM_fec!B$74)</f>
        <v>0</v>
      </c>
      <c r="C245" s="306">
        <f>IF(C$74=0,0,C$74/NFM_fec!C$74)</f>
        <v>0</v>
      </c>
      <c r="D245" s="306">
        <f>IF(D$74=0,0,D$74/NFM_fec!D$74)</f>
        <v>0</v>
      </c>
      <c r="E245" s="306">
        <f>IF(E$74=0,0,E$74/NFM_fec!E$74)</f>
        <v>0</v>
      </c>
      <c r="F245" s="306">
        <f>IF(F$74=0,0,F$74/NFM_fec!F$74)</f>
        <v>0</v>
      </c>
      <c r="G245" s="306">
        <f>IF(G$74=0,0,G$74/NFM_fec!G$74)</f>
        <v>0</v>
      </c>
      <c r="H245" s="306">
        <f>IF(H$74=0,0,H$74/NFM_fec!H$74)</f>
        <v>0</v>
      </c>
      <c r="I245" s="306">
        <f>IF(I$74=0,0,I$74/NFM_fec!I$74)</f>
        <v>0</v>
      </c>
      <c r="J245" s="306">
        <f>IF(J$74=0,0,J$74/NFM_fec!J$74)</f>
        <v>0</v>
      </c>
      <c r="K245" s="306">
        <f>IF(K$74=0,0,K$74/NFM_fec!K$74)</f>
        <v>0</v>
      </c>
      <c r="L245" s="306">
        <f>IF(L$74=0,0,L$74/NFM_fec!L$74)</f>
        <v>0</v>
      </c>
      <c r="M245" s="306">
        <f>IF(M$74=0,0,M$74/NFM_fec!M$74)</f>
        <v>0</v>
      </c>
      <c r="N245" s="306">
        <f>IF(N$74=0,0,N$74/NFM_fec!N$74)</f>
        <v>0</v>
      </c>
      <c r="O245" s="306">
        <f>IF(O$74=0,0,O$74/NFM_fec!O$74)</f>
        <v>0</v>
      </c>
      <c r="P245" s="306">
        <f>IF(P$74=0,0,P$74/NFM_fec!P$74)</f>
        <v>0</v>
      </c>
      <c r="Q245" s="306">
        <f>IF(Q$74=0,0,Q$74/NFM_fec!Q$74)</f>
        <v>0</v>
      </c>
      <c r="R245" s="306">
        <f>IF(R$74=0,0,R$74/NFM_fec!R$74)</f>
        <v>0</v>
      </c>
      <c r="S245" s="306">
        <f>IF(S$74=0,0,S$74/NFM_fec!S$74)</f>
        <v>0</v>
      </c>
      <c r="T245" s="306">
        <f>IF(T$74=0,0,T$74/NFM_fec!T$74)</f>
        <v>0</v>
      </c>
      <c r="U245" s="306">
        <f>IF(U$74=0,0,U$74/NFM_fec!U$74)</f>
        <v>0</v>
      </c>
      <c r="V245" s="306">
        <f>IF(V$74=0,0,V$74/NFM_fec!V$74)</f>
        <v>0</v>
      </c>
      <c r="W245" s="306">
        <f>IF(W$74=0,0,W$74/NFM_fec!W$74)</f>
        <v>0</v>
      </c>
      <c r="X245" s="306">
        <f>IF(X$74=0,0,X$74/NFM_fec!X$74)</f>
        <v>0</v>
      </c>
      <c r="Y245" s="306">
        <f>IF(Y$74=0,0,Y$74/NFM_fec!Y$74)</f>
        <v>0</v>
      </c>
      <c r="DA245" s="77"/>
    </row>
    <row r="246" spans="1:105" ht="12" customHeight="1" x14ac:dyDescent="0.25">
      <c r="A246" s="173" t="s">
        <v>93</v>
      </c>
      <c r="B246" s="306">
        <f>IF(B$75=0,0,B$75/NFM_fec!B$75)</f>
        <v>0</v>
      </c>
      <c r="C246" s="306">
        <f>IF(C$75=0,0,C$75/NFM_fec!C$75)</f>
        <v>0</v>
      </c>
      <c r="D246" s="306">
        <f>IF(D$75=0,0,D$75/NFM_fec!D$75)</f>
        <v>0</v>
      </c>
      <c r="E246" s="306">
        <f>IF(E$75=0,0,E$75/NFM_fec!E$75)</f>
        <v>0</v>
      </c>
      <c r="F246" s="306">
        <f>IF(F$75=0,0,F$75/NFM_fec!F$75)</f>
        <v>0</v>
      </c>
      <c r="G246" s="306">
        <f>IF(G$75=0,0,G$75/NFM_fec!G$75)</f>
        <v>0</v>
      </c>
      <c r="H246" s="306">
        <f>IF(H$75=0,0,H$75/NFM_fec!H$75)</f>
        <v>0</v>
      </c>
      <c r="I246" s="306">
        <f>IF(I$75=0,0,I$75/NFM_fec!I$75)</f>
        <v>0</v>
      </c>
      <c r="J246" s="306">
        <f>IF(J$75=0,0,J$75/NFM_fec!J$75)</f>
        <v>0</v>
      </c>
      <c r="K246" s="306">
        <f>IF(K$75=0,0,K$75/NFM_fec!K$75)</f>
        <v>0</v>
      </c>
      <c r="L246" s="306">
        <f>IF(L$75=0,0,L$75/NFM_fec!L$75)</f>
        <v>0</v>
      </c>
      <c r="M246" s="306">
        <f>IF(M$75=0,0,M$75/NFM_fec!M$75)</f>
        <v>0</v>
      </c>
      <c r="N246" s="306">
        <f>IF(N$75=0,0,N$75/NFM_fec!N$75)</f>
        <v>0</v>
      </c>
      <c r="O246" s="306">
        <f>IF(O$75=0,0,O$75/NFM_fec!O$75)</f>
        <v>0</v>
      </c>
      <c r="P246" s="306">
        <f>IF(P$75=0,0,P$75/NFM_fec!P$75)</f>
        <v>0</v>
      </c>
      <c r="Q246" s="306">
        <f>IF(Q$75=0,0,Q$75/NFM_fec!Q$75)</f>
        <v>0</v>
      </c>
      <c r="R246" s="306">
        <f>IF(R$75=0,0,R$75/NFM_fec!R$75)</f>
        <v>0</v>
      </c>
      <c r="S246" s="306">
        <f>IF(S$75=0,0,S$75/NFM_fec!S$75)</f>
        <v>0</v>
      </c>
      <c r="T246" s="306">
        <f>IF(T$75=0,0,T$75/NFM_fec!T$75)</f>
        <v>0</v>
      </c>
      <c r="U246" s="306">
        <f>IF(U$75=0,0,U$75/NFM_fec!U$75)</f>
        <v>0</v>
      </c>
      <c r="V246" s="306">
        <f>IF(V$75=0,0,V$75/NFM_fec!V$75)</f>
        <v>0</v>
      </c>
      <c r="W246" s="306">
        <f>IF(W$75=0,0,W$75/NFM_fec!W$75)</f>
        <v>0</v>
      </c>
      <c r="X246" s="306">
        <f>IF(X$75=0,0,X$75/NFM_fec!X$75)</f>
        <v>0</v>
      </c>
      <c r="Y246" s="306">
        <f>IF(Y$75=0,0,Y$75/NFM_fec!Y$75)</f>
        <v>0</v>
      </c>
      <c r="DA246" s="77"/>
    </row>
    <row r="247" spans="1:105" ht="12" customHeight="1" x14ac:dyDescent="0.25">
      <c r="A247" s="173" t="s">
        <v>94</v>
      </c>
      <c r="B247" s="306">
        <f>IF(B$76=0,0,B$76/NFM_fec!B$76)</f>
        <v>0</v>
      </c>
      <c r="C247" s="306">
        <f>IF(C$76=0,0,C$76/NFM_fec!C$76)</f>
        <v>0</v>
      </c>
      <c r="D247" s="306">
        <f>IF(D$76=0,0,D$76/NFM_fec!D$76)</f>
        <v>0</v>
      </c>
      <c r="E247" s="306">
        <f>IF(E$76=0,0,E$76/NFM_fec!E$76)</f>
        <v>0</v>
      </c>
      <c r="F247" s="306">
        <f>IF(F$76=0,0,F$76/NFM_fec!F$76)</f>
        <v>0</v>
      </c>
      <c r="G247" s="306">
        <f>IF(G$76=0,0,G$76/NFM_fec!G$76)</f>
        <v>0</v>
      </c>
      <c r="H247" s="306">
        <f>IF(H$76=0,0,H$76/NFM_fec!H$76)</f>
        <v>0</v>
      </c>
      <c r="I247" s="306">
        <f>IF(I$76=0,0,I$76/NFM_fec!I$76)</f>
        <v>0</v>
      </c>
      <c r="J247" s="306">
        <f>IF(J$76=0,0,J$76/NFM_fec!J$76)</f>
        <v>0</v>
      </c>
      <c r="K247" s="306">
        <f>IF(K$76=0,0,K$76/NFM_fec!K$76)</f>
        <v>0</v>
      </c>
      <c r="L247" s="306">
        <f>IF(L$76=0,0,L$76/NFM_fec!L$76)</f>
        <v>0</v>
      </c>
      <c r="M247" s="306">
        <f>IF(M$76=0,0,M$76/NFM_fec!M$76)</f>
        <v>0</v>
      </c>
      <c r="N247" s="306">
        <f>IF(N$76=0,0,N$76/NFM_fec!N$76)</f>
        <v>0</v>
      </c>
      <c r="O247" s="306">
        <f>IF(O$76=0,0,O$76/NFM_fec!O$76)</f>
        <v>0</v>
      </c>
      <c r="P247" s="306">
        <f>IF(P$76=0,0,P$76/NFM_fec!P$76)</f>
        <v>0</v>
      </c>
      <c r="Q247" s="306">
        <f>IF(Q$76=0,0,Q$76/NFM_fec!Q$76)</f>
        <v>0</v>
      </c>
      <c r="R247" s="306">
        <f>IF(R$76=0,0,R$76/NFM_fec!R$76)</f>
        <v>0</v>
      </c>
      <c r="S247" s="306">
        <f>IF(S$76=0,0,S$76/NFM_fec!S$76)</f>
        <v>0</v>
      </c>
      <c r="T247" s="306">
        <f>IF(T$76=0,0,T$76/NFM_fec!T$76)</f>
        <v>0</v>
      </c>
      <c r="U247" s="306">
        <f>IF(U$76=0,0,U$76/NFM_fec!U$76)</f>
        <v>0</v>
      </c>
      <c r="V247" s="306">
        <f>IF(V$76=0,0,V$76/NFM_fec!V$76)</f>
        <v>0</v>
      </c>
      <c r="W247" s="306">
        <f>IF(W$76=0,0,W$76/NFM_fec!W$76)</f>
        <v>0</v>
      </c>
      <c r="X247" s="306">
        <f>IF(X$76=0,0,X$76/NFM_fec!X$76)</f>
        <v>0</v>
      </c>
      <c r="Y247" s="306">
        <f>IF(Y$76=0,0,Y$76/NFM_fec!Y$76)</f>
        <v>0</v>
      </c>
      <c r="DA247" s="77"/>
    </row>
    <row r="248" spans="1:105" ht="12" customHeight="1" x14ac:dyDescent="0.25">
      <c r="A248" s="56" t="s">
        <v>95</v>
      </c>
      <c r="B248" s="307">
        <f>IF(B$77=0,0,B$77/NFM_fec!B$77)</f>
        <v>0</v>
      </c>
      <c r="C248" s="307">
        <f>IF(C$77=0,0,C$77/NFM_fec!C$77)</f>
        <v>0</v>
      </c>
      <c r="D248" s="307">
        <f>IF(D$77=0,0,D$77/NFM_fec!D$77)</f>
        <v>0</v>
      </c>
      <c r="E248" s="307">
        <f>IF(E$77=0,0,E$77/NFM_fec!E$77)</f>
        <v>0</v>
      </c>
      <c r="F248" s="307">
        <f>IF(F$77=0,0,F$77/NFM_fec!F$77)</f>
        <v>0</v>
      </c>
      <c r="G248" s="307">
        <f>IF(G$77=0,0,G$77/NFM_fec!G$77)</f>
        <v>0</v>
      </c>
      <c r="H248" s="307">
        <f>IF(H$77=0,0,H$77/NFM_fec!H$77)</f>
        <v>0</v>
      </c>
      <c r="I248" s="307">
        <f>IF(I$77=0,0,I$77/NFM_fec!I$77)</f>
        <v>0</v>
      </c>
      <c r="J248" s="307">
        <f>IF(J$77=0,0,J$77/NFM_fec!J$77)</f>
        <v>0</v>
      </c>
      <c r="K248" s="307">
        <f>IF(K$77=0,0,K$77/NFM_fec!K$77)</f>
        <v>0</v>
      </c>
      <c r="L248" s="307">
        <f>IF(L$77=0,0,L$77/NFM_fec!L$77)</f>
        <v>0</v>
      </c>
      <c r="M248" s="307">
        <f>IF(M$77=0,0,M$77/NFM_fec!M$77)</f>
        <v>0</v>
      </c>
      <c r="N248" s="307">
        <f>IF(N$77=0,0,N$77/NFM_fec!N$77)</f>
        <v>0</v>
      </c>
      <c r="O248" s="307">
        <f>IF(O$77=0,0,O$77/NFM_fec!O$77)</f>
        <v>0</v>
      </c>
      <c r="P248" s="307">
        <f>IF(P$77=0,0,P$77/NFM_fec!P$77)</f>
        <v>0</v>
      </c>
      <c r="Q248" s="307">
        <f>IF(Q$77=0,0,Q$77/NFM_fec!Q$77)</f>
        <v>0</v>
      </c>
      <c r="R248" s="307">
        <f>IF(R$77=0,0,R$77/NFM_fec!R$77)</f>
        <v>0</v>
      </c>
      <c r="S248" s="307">
        <f>IF(S$77=0,0,S$77/NFM_fec!S$77)</f>
        <v>0</v>
      </c>
      <c r="T248" s="307">
        <f>IF(T$77=0,0,T$77/NFM_fec!T$77)</f>
        <v>0</v>
      </c>
      <c r="U248" s="307">
        <f>IF(U$77=0,0,U$77/NFM_fec!U$77)</f>
        <v>0</v>
      </c>
      <c r="V248" s="307">
        <f>IF(V$77=0,0,V$77/NFM_fec!V$77)</f>
        <v>0</v>
      </c>
      <c r="W248" s="307">
        <f>IF(W$77=0,0,W$77/NFM_fec!W$77)</f>
        <v>0</v>
      </c>
      <c r="X248" s="307">
        <f>IF(X$77=0,0,X$77/NFM_fec!X$77)</f>
        <v>0</v>
      </c>
      <c r="Y248" s="307">
        <f>IF(Y$77=0,0,Y$77/NFM_fec!Y$77)</f>
        <v>0</v>
      </c>
      <c r="DA248" s="78"/>
    </row>
    <row r="249" spans="1:105" ht="12" customHeight="1" x14ac:dyDescent="0.25">
      <c r="A249" s="174" t="s">
        <v>558</v>
      </c>
      <c r="B249" s="308">
        <f>IF(B$83=0,0,B$83/NFM_fec!B$83)</f>
        <v>0</v>
      </c>
      <c r="C249" s="308">
        <f>IF(C$83=0,0,C$83/NFM_fec!C$83)</f>
        <v>0</v>
      </c>
      <c r="D249" s="308">
        <f>IF(D$83=0,0,D$83/NFM_fec!D$83)</f>
        <v>0</v>
      </c>
      <c r="E249" s="308">
        <f>IF(E$83=0,0,E$83/NFM_fec!E$83)</f>
        <v>0</v>
      </c>
      <c r="F249" s="308">
        <f>IF(F$83=0,0,F$83/NFM_fec!F$83)</f>
        <v>0</v>
      </c>
      <c r="G249" s="308">
        <f>IF(G$83=0,0,G$83/NFM_fec!G$83)</f>
        <v>0</v>
      </c>
      <c r="H249" s="308">
        <f>IF(H$83=0,0,H$83/NFM_fec!H$83)</f>
        <v>0</v>
      </c>
      <c r="I249" s="308">
        <f>IF(I$83=0,0,I$83/NFM_fec!I$83)</f>
        <v>0</v>
      </c>
      <c r="J249" s="308">
        <f>IF(J$83=0,0,J$83/NFM_fec!J$83)</f>
        <v>0</v>
      </c>
      <c r="K249" s="308">
        <f>IF(K$83=0,0,K$83/NFM_fec!K$83)</f>
        <v>0</v>
      </c>
      <c r="L249" s="308">
        <f>IF(L$83=0,0,L$83/NFM_fec!L$83)</f>
        <v>0</v>
      </c>
      <c r="M249" s="308">
        <f>IF(M$83=0,0,M$83/NFM_fec!M$83)</f>
        <v>0</v>
      </c>
      <c r="N249" s="308">
        <f>IF(N$83=0,0,N$83/NFM_fec!N$83)</f>
        <v>0</v>
      </c>
      <c r="O249" s="308">
        <f>IF(O$83=0,0,O$83/NFM_fec!O$83)</f>
        <v>0</v>
      </c>
      <c r="P249" s="308">
        <f>IF(P$83=0,0,P$83/NFM_fec!P$83)</f>
        <v>0</v>
      </c>
      <c r="Q249" s="308">
        <f>IF(Q$83=0,0,Q$83/NFM_fec!Q$83)</f>
        <v>0</v>
      </c>
      <c r="R249" s="308">
        <f>IF(R$83=0,0,R$83/NFM_fec!R$83)</f>
        <v>0</v>
      </c>
      <c r="S249" s="308">
        <f>IF(S$83=0,0,S$83/NFM_fec!S$83)</f>
        <v>0</v>
      </c>
      <c r="T249" s="308">
        <f>IF(T$83=0,0,T$83/NFM_fec!T$83)</f>
        <v>0</v>
      </c>
      <c r="U249" s="308">
        <f>IF(U$83=0,0,U$83/NFM_fec!U$83)</f>
        <v>0</v>
      </c>
      <c r="V249" s="308">
        <f>IF(V$83=0,0,V$83/NFM_fec!V$83)</f>
        <v>0</v>
      </c>
      <c r="W249" s="308">
        <f>IF(W$83=0,0,W$83/NFM_fec!W$83)</f>
        <v>0</v>
      </c>
      <c r="X249" s="308">
        <f>IF(X$83=0,0,X$83/NFM_fec!X$83)</f>
        <v>0</v>
      </c>
      <c r="Y249" s="308">
        <f>IF(Y$83=0,0,Y$83/NFM_fec!Y$83)</f>
        <v>0</v>
      </c>
      <c r="DA249" s="79"/>
    </row>
    <row r="250" spans="1:105" ht="12" customHeight="1" x14ac:dyDescent="0.25">
      <c r="A250" s="174" t="s">
        <v>517</v>
      </c>
      <c r="B250" s="308">
        <f>IF(B$90=0,0,B$90/NFM_fec!B$90)</f>
        <v>0</v>
      </c>
      <c r="C250" s="308">
        <f>IF(C$90=0,0,C$90/NFM_fec!C$90)</f>
        <v>0</v>
      </c>
      <c r="D250" s="308">
        <f>IF(D$90=0,0,D$90/NFM_fec!D$90)</f>
        <v>0</v>
      </c>
      <c r="E250" s="308">
        <f>IF(E$90=0,0,E$90/NFM_fec!E$90)</f>
        <v>0</v>
      </c>
      <c r="F250" s="308">
        <f>IF(F$90=0,0,F$90/NFM_fec!F$90)</f>
        <v>0</v>
      </c>
      <c r="G250" s="308">
        <f>IF(G$90=0,0,G$90/NFM_fec!G$90)</f>
        <v>0</v>
      </c>
      <c r="H250" s="308">
        <f>IF(H$90=0,0,H$90/NFM_fec!H$90)</f>
        <v>0</v>
      </c>
      <c r="I250" s="308">
        <f>IF(I$90=0,0,I$90/NFM_fec!I$90)</f>
        <v>0</v>
      </c>
      <c r="J250" s="308">
        <f>IF(J$90=0,0,J$90/NFM_fec!J$90)</f>
        <v>0</v>
      </c>
      <c r="K250" s="308">
        <f>IF(K$90=0,0,K$90/NFM_fec!K$90)</f>
        <v>0</v>
      </c>
      <c r="L250" s="308">
        <f>IF(L$90=0,0,L$90/NFM_fec!L$90)</f>
        <v>0</v>
      </c>
      <c r="M250" s="308">
        <f>IF(M$90=0,0,M$90/NFM_fec!M$90)</f>
        <v>0</v>
      </c>
      <c r="N250" s="308">
        <f>IF(N$90=0,0,N$90/NFM_fec!N$90)</f>
        <v>0</v>
      </c>
      <c r="O250" s="308">
        <f>IF(O$90=0,0,O$90/NFM_fec!O$90)</f>
        <v>0</v>
      </c>
      <c r="P250" s="308">
        <f>IF(P$90=0,0,P$90/NFM_fec!P$90)</f>
        <v>0</v>
      </c>
      <c r="Q250" s="308">
        <f>IF(Q$90=0,0,Q$90/NFM_fec!Q$90)</f>
        <v>0</v>
      </c>
      <c r="R250" s="308">
        <f>IF(R$90=0,0,R$90/NFM_fec!R$90)</f>
        <v>0</v>
      </c>
      <c r="S250" s="308">
        <f>IF(S$90=0,0,S$90/NFM_fec!S$90)</f>
        <v>0</v>
      </c>
      <c r="T250" s="308">
        <f>IF(T$90=0,0,T$90/NFM_fec!T$90)</f>
        <v>0</v>
      </c>
      <c r="U250" s="308">
        <f>IF(U$90=0,0,U$90/NFM_fec!U$90)</f>
        <v>0</v>
      </c>
      <c r="V250" s="308">
        <f>IF(V$90=0,0,V$90/NFM_fec!V$90)</f>
        <v>0</v>
      </c>
      <c r="W250" s="308">
        <f>IF(W$90=0,0,W$90/NFM_fec!W$90)</f>
        <v>0</v>
      </c>
      <c r="X250" s="308">
        <f>IF(X$90=0,0,X$90/NFM_fec!X$90)</f>
        <v>0</v>
      </c>
      <c r="Y250" s="308">
        <f>IF(Y$90=0,0,Y$90/NFM_fec!Y$90)</f>
        <v>0</v>
      </c>
      <c r="DA250" s="79"/>
    </row>
    <row r="251" spans="1:105" ht="12" customHeight="1" x14ac:dyDescent="0.25">
      <c r="A251" s="41" t="s">
        <v>527</v>
      </c>
      <c r="B251" s="309">
        <f>IF(B$97=0,0,B$97/NFM_fec!B$97)</f>
        <v>0</v>
      </c>
      <c r="C251" s="309">
        <f>IF(C$97=0,0,C$97/NFM_fec!C$97)</f>
        <v>0</v>
      </c>
      <c r="D251" s="309">
        <f>IF(D$97=0,0,D$97/NFM_fec!D$97)</f>
        <v>0</v>
      </c>
      <c r="E251" s="309">
        <f>IF(E$97=0,0,E$97/NFM_fec!E$97)</f>
        <v>0</v>
      </c>
      <c r="F251" s="309">
        <f>IF(F$97=0,0,F$97/NFM_fec!F$97)</f>
        <v>0</v>
      </c>
      <c r="G251" s="309">
        <f>IF(G$97=0,0,G$97/NFM_fec!G$97)</f>
        <v>0</v>
      </c>
      <c r="H251" s="309">
        <f>IF(H$97=0,0,H$97/NFM_fec!H$97)</f>
        <v>0</v>
      </c>
      <c r="I251" s="309">
        <f>IF(I$97=0,0,I$97/NFM_fec!I$97)</f>
        <v>0</v>
      </c>
      <c r="J251" s="309">
        <f>IF(J$97=0,0,J$97/NFM_fec!J$97)</f>
        <v>0</v>
      </c>
      <c r="K251" s="309">
        <f>IF(K$97=0,0,K$97/NFM_fec!K$97)</f>
        <v>0</v>
      </c>
      <c r="L251" s="309">
        <f>IF(L$97=0,0,L$97/NFM_fec!L$97)</f>
        <v>0</v>
      </c>
      <c r="M251" s="309">
        <f>IF(M$97=0,0,M$97/NFM_fec!M$97)</f>
        <v>0</v>
      </c>
      <c r="N251" s="309">
        <f>IF(N$97=0,0,N$97/NFM_fec!N$97)</f>
        <v>0</v>
      </c>
      <c r="O251" s="309">
        <f>IF(O$97=0,0,O$97/NFM_fec!O$97)</f>
        <v>0</v>
      </c>
      <c r="P251" s="309">
        <f>IF(P$97=0,0,P$97/NFM_fec!P$97)</f>
        <v>0</v>
      </c>
      <c r="Q251" s="309">
        <f>IF(Q$97=0,0,Q$97/NFM_fec!Q$97)</f>
        <v>0</v>
      </c>
      <c r="R251" s="309">
        <f>IF(R$97=0,0,R$97/NFM_fec!R$97)</f>
        <v>0</v>
      </c>
      <c r="S251" s="309">
        <f>IF(S$97=0,0,S$97/NFM_fec!S$97)</f>
        <v>0</v>
      </c>
      <c r="T251" s="309">
        <f>IF(T$97=0,0,T$97/NFM_fec!T$97)</f>
        <v>0</v>
      </c>
      <c r="U251" s="309">
        <f>IF(U$97=0,0,U$97/NFM_fec!U$97)</f>
        <v>0</v>
      </c>
      <c r="V251" s="309">
        <f>IF(V$97=0,0,V$97/NFM_fec!V$97)</f>
        <v>0</v>
      </c>
      <c r="W251" s="309">
        <f>IF(W$97=0,0,W$97/NFM_fec!W$97)</f>
        <v>0</v>
      </c>
      <c r="X251" s="309">
        <f>IF(X$97=0,0,X$97/NFM_fec!X$97)</f>
        <v>0</v>
      </c>
      <c r="Y251" s="309">
        <f>IF(Y$97=0,0,Y$97/NFM_fec!Y$97)</f>
        <v>0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47</v>
      </c>
      <c r="B253" s="304">
        <f>IF(B$115=0,0,B$115/NFM_fec!B$115)</f>
        <v>0.44469887011173093</v>
      </c>
      <c r="C253" s="304">
        <f>IF(C$115=0,0,C$115/NFM_fec!C$115)</f>
        <v>0.44284900420639722</v>
      </c>
      <c r="D253" s="304">
        <f>IF(D$115=0,0,D$115/NFM_fec!D$115)</f>
        <v>0.44548898666041986</v>
      </c>
      <c r="E253" s="304">
        <f>IF(E$115=0,0,E$115/NFM_fec!E$115)</f>
        <v>0.4459382563965445</v>
      </c>
      <c r="F253" s="304">
        <f>IF(F$115=0,0,F$115/NFM_fec!F$115)</f>
        <v>0.4522640010888942</v>
      </c>
      <c r="G253" s="304">
        <f>IF(G$115=0,0,G$115/NFM_fec!G$115)</f>
        <v>0.46046025973021076</v>
      </c>
      <c r="H253" s="304">
        <f>IF(H$115=0,0,H$115/NFM_fec!H$115)</f>
        <v>0.44554903206113605</v>
      </c>
      <c r="I253" s="304">
        <f>IF(I$115=0,0,I$115/NFM_fec!I$115)</f>
        <v>0.47279751815350574</v>
      </c>
      <c r="J253" s="304">
        <f>IF(J$115=0,0,J$115/NFM_fec!J$115)</f>
        <v>0.47745492768442743</v>
      </c>
      <c r="K253" s="304">
        <f>IF(K$115=0,0,K$115/NFM_fec!K$115)</f>
        <v>0.48433689314433365</v>
      </c>
      <c r="L253" s="304">
        <f>IF(L$115=0,0,L$115/NFM_fec!L$115)</f>
        <v>0.47780393918534508</v>
      </c>
      <c r="M253" s="304">
        <f>IF(M$115=0,0,M$115/NFM_fec!M$115)</f>
        <v>0.48948323184708831</v>
      </c>
      <c r="N253" s="304">
        <f>IF(N$115=0,0,N$115/NFM_fec!N$115)</f>
        <v>0.49633708180026481</v>
      </c>
      <c r="O253" s="304">
        <f>IF(O$115=0,0,O$115/NFM_fec!O$115)</f>
        <v>0.50068582852654986</v>
      </c>
      <c r="P253" s="304">
        <f>IF(P$115=0,0,P$115/NFM_fec!P$115)</f>
        <v>0.50708089080025209</v>
      </c>
      <c r="Q253" s="304">
        <f>IF(Q$115=0,0,Q$115/NFM_fec!Q$115)</f>
        <v>0.5100351824996292</v>
      </c>
      <c r="R253" s="304">
        <f>IF(R$115=0,0,R$115/NFM_fec!R$115)</f>
        <v>0.51084251806312153</v>
      </c>
      <c r="S253" s="304">
        <f>IF(S$115=0,0,S$115/NFM_fec!S$115)</f>
        <v>0.51140787391240472</v>
      </c>
      <c r="T253" s="304">
        <f>IF(T$115=0,0,T$115/NFM_fec!T$115)</f>
        <v>0.51666576427572175</v>
      </c>
      <c r="U253" s="304">
        <f>IF(U$115=0,0,U$115/NFM_fec!U$115)</f>
        <v>0.51445209258727198</v>
      </c>
      <c r="V253" s="304">
        <f>IF(V$115=0,0,V$115/NFM_fec!V$115)</f>
        <v>0.51622921981773229</v>
      </c>
      <c r="W253" s="304">
        <f>IF(W$115=0,0,W$115/NFM_fec!W$115)</f>
        <v>0.51458682262161515</v>
      </c>
      <c r="X253" s="304">
        <f>IF(X$115=0,0,X$115/NFM_fec!X$115)</f>
        <v>0.51663493008510164</v>
      </c>
      <c r="Y253" s="304">
        <f>IF(Y$115=0,0,Y$115/NFM_fec!Y$115)</f>
        <v>0.51843891366443928</v>
      </c>
      <c r="DA253" s="111"/>
    </row>
    <row r="254" spans="1:105" ht="12" customHeight="1" x14ac:dyDescent="0.25">
      <c r="A254" s="55" t="s">
        <v>91</v>
      </c>
      <c r="B254" s="305">
        <f>IF(B$116=0,0,B$116/NFM_fec!B$116)</f>
        <v>0.54449999999999998</v>
      </c>
      <c r="C254" s="305">
        <f>IF(C$116=0,0,C$116/NFM_fec!C$116)</f>
        <v>0.54449999999999998</v>
      </c>
      <c r="D254" s="305">
        <f>IF(D$116=0,0,D$116/NFM_fec!D$116)</f>
        <v>0.54449999999999998</v>
      </c>
      <c r="E254" s="305">
        <f>IF(E$116=0,0,E$116/NFM_fec!E$116)</f>
        <v>0.5445000000000001</v>
      </c>
      <c r="F254" s="305">
        <f>IF(F$116=0,0,F$116/NFM_fec!F$116)</f>
        <v>0.54449999999999998</v>
      </c>
      <c r="G254" s="305">
        <f>IF(G$116=0,0,G$116/NFM_fec!G$116)</f>
        <v>0.54449999999999998</v>
      </c>
      <c r="H254" s="305">
        <f>IF(H$116=0,0,H$116/NFM_fec!H$116)</f>
        <v>0.54449999999999998</v>
      </c>
      <c r="I254" s="305">
        <f>IF(I$116=0,0,I$116/NFM_fec!I$116)</f>
        <v>0.54449999999999998</v>
      </c>
      <c r="J254" s="305">
        <f>IF(J$116=0,0,J$116/NFM_fec!J$116)</f>
        <v>0.54449999999999998</v>
      </c>
      <c r="K254" s="305">
        <f>IF(K$116=0,0,K$116/NFM_fec!K$116)</f>
        <v>0.54449999999999998</v>
      </c>
      <c r="L254" s="305">
        <f>IF(L$116=0,0,L$116/NFM_fec!L$116)</f>
        <v>0.54449999999999998</v>
      </c>
      <c r="M254" s="305">
        <f>IF(M$116=0,0,M$116/NFM_fec!M$116)</f>
        <v>0.54449999999999987</v>
      </c>
      <c r="N254" s="305">
        <f>IF(N$116=0,0,N$116/NFM_fec!N$116)</f>
        <v>0.54449999999999998</v>
      </c>
      <c r="O254" s="305">
        <f>IF(O$116=0,0,O$116/NFM_fec!O$116)</f>
        <v>0.54449999999999998</v>
      </c>
      <c r="P254" s="305">
        <f>IF(P$116=0,0,P$116/NFM_fec!P$116)</f>
        <v>0.54449999999999987</v>
      </c>
      <c r="Q254" s="305">
        <f>IF(Q$116=0,0,Q$116/NFM_fec!Q$116)</f>
        <v>0.54449999999999998</v>
      </c>
      <c r="R254" s="305">
        <f>IF(R$116=0,0,R$116/NFM_fec!R$116)</f>
        <v>0.54449999999999987</v>
      </c>
      <c r="S254" s="305">
        <f>IF(S$116=0,0,S$116/NFM_fec!S$116)</f>
        <v>0.54449999999999998</v>
      </c>
      <c r="T254" s="305">
        <f>IF(T$116=0,0,T$116/NFM_fec!T$116)</f>
        <v>0.54449999999999998</v>
      </c>
      <c r="U254" s="305">
        <f>IF(U$116=0,0,U$116/NFM_fec!U$116)</f>
        <v>0.54449999999999998</v>
      </c>
      <c r="V254" s="305">
        <f>IF(V$116=0,0,V$116/NFM_fec!V$116)</f>
        <v>0.5445000000000001</v>
      </c>
      <c r="W254" s="305">
        <f>IF(W$116=0,0,W$116/NFM_fec!W$116)</f>
        <v>0.54449999999999998</v>
      </c>
      <c r="X254" s="305">
        <f>IF(X$116=0,0,X$116/NFM_fec!X$116)</f>
        <v>0.5445000000000001</v>
      </c>
      <c r="Y254" s="305">
        <f>IF(Y$116=0,0,Y$116/NFM_fec!Y$116)</f>
        <v>0.54449999999999998</v>
      </c>
      <c r="DA254" s="76"/>
    </row>
    <row r="255" spans="1:105" ht="12" customHeight="1" x14ac:dyDescent="0.25">
      <c r="A255" s="173" t="s">
        <v>92</v>
      </c>
      <c r="B255" s="306">
        <f>IF(B$117=0,0,B$117/NFM_fec!B$117)</f>
        <v>0.14796914849905596</v>
      </c>
      <c r="C255" s="306">
        <f>IF(C$117=0,0,C$117/NFM_fec!C$117)</f>
        <v>0.14796914849905593</v>
      </c>
      <c r="D255" s="306">
        <f>IF(D$117=0,0,D$117/NFM_fec!D$117)</f>
        <v>0.14796914849905599</v>
      </c>
      <c r="E255" s="306">
        <f>IF(E$117=0,0,E$117/NFM_fec!E$117)</f>
        <v>0.14796914849905596</v>
      </c>
      <c r="F255" s="306">
        <f>IF(F$117=0,0,F$117/NFM_fec!F$117)</f>
        <v>0.14994761980440774</v>
      </c>
      <c r="G255" s="306">
        <f>IF(G$117=0,0,G$117/NFM_fec!G$117)</f>
        <v>0.15172824397922441</v>
      </c>
      <c r="H255" s="306">
        <f>IF(H$117=0,0,H$117/NFM_fec!H$117)</f>
        <v>0.15331772090503043</v>
      </c>
      <c r="I255" s="306">
        <f>IF(I$117=0,0,I$117/NFM_fec!I$117)</f>
        <v>0.1533177209050304</v>
      </c>
      <c r="J255" s="306">
        <f>IF(J$117=0,0,J$117/NFM_fec!J$117)</f>
        <v>0.15414087128149967</v>
      </c>
      <c r="K255" s="306">
        <f>IF(K$117=0,0,K$117/NFM_fec!K$117)</f>
        <v>0.1541408712814997</v>
      </c>
      <c r="L255" s="306">
        <f>IF(L$117=0,0,L$117/NFM_fec!L$117)</f>
        <v>0.15414087128149961</v>
      </c>
      <c r="M255" s="306">
        <f>IF(M$117=0,0,M$117/NFM_fec!M$117)</f>
        <v>0.1541408712814997</v>
      </c>
      <c r="N255" s="306">
        <f>IF(N$117=0,0,N$117/NFM_fec!N$117)</f>
        <v>0.15414087128149964</v>
      </c>
      <c r="O255" s="306">
        <f>IF(O$117=0,0,O$117/NFM_fec!O$117)</f>
        <v>0.15550217030860713</v>
      </c>
      <c r="P255" s="306">
        <f>IF(P$117=0,0,P$117/NFM_fec!P$117)</f>
        <v>0.15580397918191552</v>
      </c>
      <c r="Q255" s="306">
        <f>IF(Q$117=0,0,Q$117/NFM_fec!Q$117)</f>
        <v>0.15580397918191555</v>
      </c>
      <c r="R255" s="306">
        <f>IF(R$117=0,0,R$117/NFM_fec!R$117)</f>
        <v>0.15580397918191558</v>
      </c>
      <c r="S255" s="306">
        <f>IF(S$117=0,0,S$117/NFM_fec!S$117)</f>
        <v>0.15580397918191558</v>
      </c>
      <c r="T255" s="306">
        <f>IF(T$117=0,0,T$117/NFM_fec!T$117)</f>
        <v>0.15580397918191566</v>
      </c>
      <c r="U255" s="306">
        <f>IF(U$117=0,0,U$117/NFM_fec!U$117)</f>
        <v>0.15580397918191558</v>
      </c>
      <c r="V255" s="306">
        <f>IF(V$117=0,0,V$117/NFM_fec!V$117)</f>
        <v>0.15580397918191555</v>
      </c>
      <c r="W255" s="306">
        <f>IF(W$117=0,0,W$117/NFM_fec!W$117)</f>
        <v>0.15580397918191558</v>
      </c>
      <c r="X255" s="306">
        <f>IF(X$117=0,0,X$117/NFM_fec!X$117)</f>
        <v>0.15580397918191558</v>
      </c>
      <c r="Y255" s="306">
        <f>IF(Y$117=0,0,Y$117/NFM_fec!Y$117)</f>
        <v>0.15580397918191558</v>
      </c>
      <c r="DA255" s="77"/>
    </row>
    <row r="256" spans="1:105" ht="12" customHeight="1" x14ac:dyDescent="0.25">
      <c r="A256" s="173" t="s">
        <v>93</v>
      </c>
      <c r="B256" s="306">
        <f>IF(B$118=0,0,B$118/NFM_fec!B$118)</f>
        <v>0.75849841896575709</v>
      </c>
      <c r="C256" s="306">
        <f>IF(C$118=0,0,C$118/NFM_fec!C$118)</f>
        <v>0.75849841896575709</v>
      </c>
      <c r="D256" s="306">
        <f>IF(D$118=0,0,D$118/NFM_fec!D$118)</f>
        <v>0.7584984189657572</v>
      </c>
      <c r="E256" s="306">
        <f>IF(E$118=0,0,E$118/NFM_fec!E$118)</f>
        <v>0.7584984189657572</v>
      </c>
      <c r="F256" s="306">
        <f>IF(F$118=0,0,F$118/NFM_fec!F$118)</f>
        <v>0.75849841896575709</v>
      </c>
      <c r="G256" s="306">
        <f>IF(G$118=0,0,G$118/NFM_fec!G$118)</f>
        <v>0.75849841896575709</v>
      </c>
      <c r="H256" s="306">
        <f>IF(H$118=0,0,H$118/NFM_fec!H$118)</f>
        <v>0.75849841896575687</v>
      </c>
      <c r="I256" s="306">
        <f>IF(I$118=0,0,I$118/NFM_fec!I$118)</f>
        <v>0.75849841896575687</v>
      </c>
      <c r="J256" s="306">
        <f>IF(J$118=0,0,J$118/NFM_fec!J$118)</f>
        <v>0.75849841896575709</v>
      </c>
      <c r="K256" s="306">
        <f>IF(K$118=0,0,K$118/NFM_fec!K$118)</f>
        <v>0.75849841896575732</v>
      </c>
      <c r="L256" s="306">
        <f>IF(L$118=0,0,L$118/NFM_fec!L$118)</f>
        <v>0.75849841896575743</v>
      </c>
      <c r="M256" s="306">
        <f>IF(M$118=0,0,M$118/NFM_fec!M$118)</f>
        <v>0.7584984189657572</v>
      </c>
      <c r="N256" s="306">
        <f>IF(N$118=0,0,N$118/NFM_fec!N$118)</f>
        <v>0.7584984189657572</v>
      </c>
      <c r="O256" s="306">
        <f>IF(O$118=0,0,O$118/NFM_fec!O$118)</f>
        <v>0.75849841896575709</v>
      </c>
      <c r="P256" s="306">
        <f>IF(P$118=0,0,P$118/NFM_fec!P$118)</f>
        <v>0.7584984189657572</v>
      </c>
      <c r="Q256" s="306">
        <f>IF(Q$118=0,0,Q$118/NFM_fec!Q$118)</f>
        <v>0.75849841896575709</v>
      </c>
      <c r="R256" s="306">
        <f>IF(R$118=0,0,R$118/NFM_fec!R$118)</f>
        <v>0.7584984189657572</v>
      </c>
      <c r="S256" s="306">
        <f>IF(S$118=0,0,S$118/NFM_fec!S$118)</f>
        <v>0.75849841896575709</v>
      </c>
      <c r="T256" s="306">
        <f>IF(T$118=0,0,T$118/NFM_fec!T$118)</f>
        <v>0.75849841896575698</v>
      </c>
      <c r="U256" s="306">
        <f>IF(U$118=0,0,U$118/NFM_fec!U$118)</f>
        <v>0.7584984189657572</v>
      </c>
      <c r="V256" s="306">
        <f>IF(V$118=0,0,V$118/NFM_fec!V$118)</f>
        <v>0.75849841896575709</v>
      </c>
      <c r="W256" s="306">
        <f>IF(W$118=0,0,W$118/NFM_fec!W$118)</f>
        <v>0.75849841896575709</v>
      </c>
      <c r="X256" s="306">
        <f>IF(X$118=0,0,X$118/NFM_fec!X$118)</f>
        <v>0.75849841896575709</v>
      </c>
      <c r="Y256" s="306">
        <f>IF(Y$118=0,0,Y$118/NFM_fec!Y$118)</f>
        <v>0.75849841896575709</v>
      </c>
      <c r="DA256" s="77"/>
    </row>
    <row r="257" spans="1:105" ht="12" customHeight="1" x14ac:dyDescent="0.25">
      <c r="A257" s="173" t="s">
        <v>94</v>
      </c>
      <c r="B257" s="306">
        <f>IF(B$119=0,0,B$119/NFM_fec!B$119)</f>
        <v>0.56495122280141863</v>
      </c>
      <c r="C257" s="306">
        <f>IF(C$119=0,0,C$119/NFM_fec!C$119)</f>
        <v>0.56495122280141863</v>
      </c>
      <c r="D257" s="306">
        <f>IF(D$119=0,0,D$119/NFM_fec!D$119)</f>
        <v>0.56495122280141863</v>
      </c>
      <c r="E257" s="306">
        <f>IF(E$119=0,0,E$119/NFM_fec!E$119)</f>
        <v>0.56495122280141852</v>
      </c>
      <c r="F257" s="306">
        <f>IF(F$119=0,0,F$119/NFM_fec!F$119)</f>
        <v>0.57360831844650562</v>
      </c>
      <c r="G257" s="306">
        <f>IF(G$119=0,0,G$119/NFM_fec!G$119)</f>
        <v>0.58139970452708356</v>
      </c>
      <c r="H257" s="306">
        <f>IF(H$119=0,0,H$119/NFM_fec!H$119)</f>
        <v>0.58537225348009747</v>
      </c>
      <c r="I257" s="306">
        <f>IF(I$119=0,0,I$119/NFM_fec!I$119)</f>
        <v>0.58537225348009758</v>
      </c>
      <c r="J257" s="306">
        <f>IF(J$119=0,0,J$119/NFM_fec!J$119)</f>
        <v>0.58851506950933685</v>
      </c>
      <c r="K257" s="306">
        <f>IF(K$119=0,0,K$119/NFM_fec!K$119)</f>
        <v>0.58851506950933663</v>
      </c>
      <c r="L257" s="306">
        <f>IF(L$119=0,0,L$119/NFM_fec!L$119)</f>
        <v>0.58851506950933719</v>
      </c>
      <c r="M257" s="306">
        <f>IF(M$119=0,0,M$119/NFM_fec!M$119)</f>
        <v>0.58851506950933719</v>
      </c>
      <c r="N257" s="306">
        <f>IF(N$119=0,0,N$119/NFM_fec!N$119)</f>
        <v>0.58851506950933674</v>
      </c>
      <c r="O257" s="306">
        <f>IF(O$119=0,0,O$119/NFM_fec!O$119)</f>
        <v>0.59481578048363193</v>
      </c>
      <c r="P257" s="306">
        <f>IF(P$119=0,0,P$119/NFM_fec!P$119)</f>
        <v>0.59486487182638337</v>
      </c>
      <c r="Q257" s="306">
        <f>IF(Q$119=0,0,Q$119/NFM_fec!Q$119)</f>
        <v>0.59486487182638337</v>
      </c>
      <c r="R257" s="306">
        <f>IF(R$119=0,0,R$119/NFM_fec!R$119)</f>
        <v>0.59486487182638337</v>
      </c>
      <c r="S257" s="306">
        <f>IF(S$119=0,0,S$119/NFM_fec!S$119)</f>
        <v>0.59486487182638348</v>
      </c>
      <c r="T257" s="306">
        <f>IF(T$119=0,0,T$119/NFM_fec!T$119)</f>
        <v>0.59486487182638326</v>
      </c>
      <c r="U257" s="306">
        <f>IF(U$119=0,0,U$119/NFM_fec!U$119)</f>
        <v>0.59486487182638326</v>
      </c>
      <c r="V257" s="306">
        <f>IF(V$119=0,0,V$119/NFM_fec!V$119)</f>
        <v>0.59486487182638337</v>
      </c>
      <c r="W257" s="306">
        <f>IF(W$119=0,0,W$119/NFM_fec!W$119)</f>
        <v>0.59486487182638315</v>
      </c>
      <c r="X257" s="306">
        <f>IF(X$119=0,0,X$119/NFM_fec!X$119)</f>
        <v>0.59486487182638315</v>
      </c>
      <c r="Y257" s="306">
        <f>IF(Y$119=0,0,Y$119/NFM_fec!Y$119)</f>
        <v>0.59486487182638315</v>
      </c>
      <c r="DA257" s="77"/>
    </row>
    <row r="258" spans="1:105" ht="12" customHeight="1" x14ac:dyDescent="0.25">
      <c r="A258" s="56" t="s">
        <v>95</v>
      </c>
      <c r="B258" s="307">
        <f>IF(B$120=0,0,B$120/NFM_fec!B$120)</f>
        <v>0.99066755988297384</v>
      </c>
      <c r="C258" s="307">
        <f>IF(C$120=0,0,C$120/NFM_fec!C$120)</f>
        <v>0.99778769600744122</v>
      </c>
      <c r="D258" s="307">
        <f>IF(D$120=0,0,D$120/NFM_fec!D$120)</f>
        <v>0.9776409720380399</v>
      </c>
      <c r="E258" s="307">
        <f>IF(E$120=0,0,E$120/NFM_fec!E$120)</f>
        <v>0.97156272994800208</v>
      </c>
      <c r="F258" s="307">
        <f>IF(F$120=0,0,F$120/NFM_fec!F$120)</f>
        <v>0.99167450910881039</v>
      </c>
      <c r="G258" s="307">
        <f>IF(G$120=0,0,G$120/NFM_fec!G$120)</f>
        <v>1.0160197744439152</v>
      </c>
      <c r="H258" s="307">
        <f>IF(H$120=0,0,H$120/NFM_fec!H$120)</f>
        <v>0.85022871533879252</v>
      </c>
      <c r="I258" s="307">
        <f>IF(I$120=0,0,I$120/NFM_fec!I$120)</f>
        <v>0.89770096122188336</v>
      </c>
      <c r="J258" s="307">
        <f>IF(J$120=0,0,J$120/NFM_fec!J$120)</f>
        <v>0.90066043578432364</v>
      </c>
      <c r="K258" s="307">
        <f>IF(K$120=0,0,K$120/NFM_fec!K$120)</f>
        <v>0.89783539496884801</v>
      </c>
      <c r="L258" s="307">
        <f>IF(L$120=0,0,L$120/NFM_fec!L$120)</f>
        <v>0.90269849493881038</v>
      </c>
      <c r="M258" s="307">
        <f>IF(M$120=0,0,M$120/NFM_fec!M$120)</f>
        <v>0.90941685997247179</v>
      </c>
      <c r="N258" s="307">
        <f>IF(N$120=0,0,N$120/NFM_fec!N$120)</f>
        <v>0.90235500206493613</v>
      </c>
      <c r="O258" s="307">
        <f>IF(O$120=0,0,O$120/NFM_fec!O$120)</f>
        <v>0.90412265864999519</v>
      </c>
      <c r="P258" s="307">
        <f>IF(P$120=0,0,P$120/NFM_fec!P$120)</f>
        <v>0.89871645441915415</v>
      </c>
      <c r="Q258" s="307">
        <f>IF(Q$120=0,0,Q$120/NFM_fec!Q$120)</f>
        <v>0.8916678218384203</v>
      </c>
      <c r="R258" s="307">
        <f>IF(R$120=0,0,R$120/NFM_fec!R$120)</f>
        <v>0.89202828479138285</v>
      </c>
      <c r="S258" s="307">
        <f>IF(S$120=0,0,S$120/NFM_fec!S$120)</f>
        <v>0.89322390316787992</v>
      </c>
      <c r="T258" s="307">
        <f>IF(T$120=0,0,T$120/NFM_fec!T$120)</f>
        <v>0.90512630585489418</v>
      </c>
      <c r="U258" s="307">
        <f>IF(U$120=0,0,U$120/NFM_fec!U$120)</f>
        <v>0.90083775671898236</v>
      </c>
      <c r="V258" s="307">
        <f>IF(V$120=0,0,V$120/NFM_fec!V$120)</f>
        <v>0.90449756463659581</v>
      </c>
      <c r="W258" s="307">
        <f>IF(W$120=0,0,W$120/NFM_fec!W$120)</f>
        <v>0.90029401314514257</v>
      </c>
      <c r="X258" s="307">
        <f>IF(X$120=0,0,X$120/NFM_fec!X$120)</f>
        <v>0.90537558919219074</v>
      </c>
      <c r="Y258" s="307">
        <f>IF(Y$120=0,0,Y$120/NFM_fec!Y$120)</f>
        <v>0.90911809013273415</v>
      </c>
      <c r="DA258" s="78"/>
    </row>
    <row r="259" spans="1:105" ht="12" customHeight="1" x14ac:dyDescent="0.25">
      <c r="A259" s="174" t="s">
        <v>602</v>
      </c>
      <c r="B259" s="308">
        <f>IF(B$126=0,0,B$126/NFM_fec!B$126)</f>
        <v>0.35952205577517038</v>
      </c>
      <c r="C259" s="308">
        <f>IF(C$126=0,0,C$126/NFM_fec!C$126)</f>
        <v>0.35805740287422744</v>
      </c>
      <c r="D259" s="308">
        <f>IF(D$126=0,0,D$126/NFM_fec!D$126)</f>
        <v>0.36186884769057104</v>
      </c>
      <c r="E259" s="308">
        <f>IF(E$126=0,0,E$126/NFM_fec!E$126)</f>
        <v>0.36218994761448542</v>
      </c>
      <c r="F259" s="308">
        <f>IF(F$126=0,0,F$126/NFM_fec!F$126)</f>
        <v>0.36691005174584873</v>
      </c>
      <c r="G259" s="308">
        <f>IF(G$126=0,0,G$126/NFM_fec!G$126)</f>
        <v>0.37289024149712097</v>
      </c>
      <c r="H259" s="308">
        <f>IF(H$126=0,0,H$126/NFM_fec!H$126)</f>
        <v>0.36545295482649864</v>
      </c>
      <c r="I259" s="308">
        <f>IF(I$126=0,0,I$126/NFM_fec!I$126)</f>
        <v>0.39140208096247675</v>
      </c>
      <c r="J259" s="308">
        <f>IF(J$126=0,0,J$126/NFM_fec!J$126)</f>
        <v>0.39571896942582668</v>
      </c>
      <c r="K259" s="308">
        <f>IF(K$126=0,0,K$126/NFM_fec!K$126)</f>
        <v>0.40251949441890117</v>
      </c>
      <c r="L259" s="308">
        <f>IF(L$126=0,0,L$126/NFM_fec!L$126)</f>
        <v>0.39603333030503607</v>
      </c>
      <c r="M259" s="308">
        <f>IF(M$126=0,0,M$126/NFM_fec!M$126)</f>
        <v>0.40770645035485853</v>
      </c>
      <c r="N259" s="308">
        <f>IF(N$126=0,0,N$126/NFM_fec!N$126)</f>
        <v>0.41442540511138054</v>
      </c>
      <c r="O259" s="308">
        <f>IF(O$126=0,0,O$126/NFM_fec!O$126)</f>
        <v>0.41809165318113961</v>
      </c>
      <c r="P259" s="308">
        <f>IF(P$126=0,0,P$126/NFM_fec!P$126)</f>
        <v>0.42397652947615355</v>
      </c>
      <c r="Q259" s="308">
        <f>IF(Q$126=0,0,Q$126/NFM_fec!Q$126)</f>
        <v>0.42650209215935936</v>
      </c>
      <c r="R259" s="308">
        <f>IF(R$126=0,0,R$126/NFM_fec!R$126)</f>
        <v>0.42728723922814565</v>
      </c>
      <c r="S259" s="308">
        <f>IF(S$126=0,0,S$126/NFM_fec!S$126)</f>
        <v>0.42788332927021028</v>
      </c>
      <c r="T259" s="308">
        <f>IF(T$126=0,0,T$126/NFM_fec!T$126)</f>
        <v>0.4334263430325801</v>
      </c>
      <c r="U259" s="308">
        <f>IF(U$126=0,0,U$126/NFM_fec!U$126)</f>
        <v>0.43110736352081508</v>
      </c>
      <c r="V259" s="308">
        <f>IF(V$126=0,0,V$126/NFM_fec!V$126)</f>
        <v>0.43300719614347782</v>
      </c>
      <c r="W259" s="308">
        <f>IF(W$126=0,0,W$126/NFM_fec!W$126)</f>
        <v>0.4312149057281639</v>
      </c>
      <c r="X259" s="308">
        <f>IF(X$126=0,0,X$126/NFM_fec!X$126)</f>
        <v>0.43339439696869397</v>
      </c>
      <c r="Y259" s="308">
        <f>IF(Y$126=0,0,Y$126/NFM_fec!Y$126)</f>
        <v>0.43528335968014698</v>
      </c>
      <c r="DA259" s="79"/>
    </row>
    <row r="260" spans="1:105" ht="12" customHeight="1" x14ac:dyDescent="0.25">
      <c r="A260" s="174" t="s">
        <v>613</v>
      </c>
      <c r="B260" s="308">
        <f>IF(B$134=0,0,B$134/NFM_fec!B$134)</f>
        <v>0.4793627410335608</v>
      </c>
      <c r="C260" s="308">
        <f>IF(C$134=0,0,C$134/NFM_fec!C$134)</f>
        <v>0.47740987049897021</v>
      </c>
      <c r="D260" s="308">
        <f>IF(D$134=0,0,D$134/NFM_fec!D$134)</f>
        <v>0.48249179692076127</v>
      </c>
      <c r="E260" s="308">
        <f>IF(E$134=0,0,E$134/NFM_fec!E$134)</f>
        <v>0.48291993015264734</v>
      </c>
      <c r="F260" s="308">
        <f>IF(F$134=0,0,F$134/NFM_fec!F$134)</f>
        <v>0.48921340232779814</v>
      </c>
      <c r="G260" s="308">
        <f>IF(G$134=0,0,G$134/NFM_fec!G$134)</f>
        <v>0.49718698866282812</v>
      </c>
      <c r="H260" s="308">
        <f>IF(H$134=0,0,H$134/NFM_fec!H$134)</f>
        <v>0.4872706064353316</v>
      </c>
      <c r="I260" s="308">
        <f>IF(I$134=0,0,I$134/NFM_fec!I$134)</f>
        <v>0.52186944128330237</v>
      </c>
      <c r="J260" s="308">
        <f>IF(J$134=0,0,J$134/NFM_fec!J$134)</f>
        <v>0.52762529256776869</v>
      </c>
      <c r="K260" s="308">
        <f>IF(K$134=0,0,K$134/NFM_fec!K$134)</f>
        <v>0.53691614335206417</v>
      </c>
      <c r="L260" s="308">
        <f>IF(L$134=0,0,L$134/NFM_fec!L$134)</f>
        <v>0.52824678635797606</v>
      </c>
      <c r="M260" s="308">
        <f>IF(M$134=0,0,M$134/NFM_fec!M$134)</f>
        <v>0.54376680387578191</v>
      </c>
      <c r="N260" s="308">
        <f>IF(N$134=0,0,N$134/NFM_fec!N$134)</f>
        <v>0.55271096121992991</v>
      </c>
      <c r="O260" s="308">
        <f>IF(O$134=0,0,O$134/NFM_fec!O$134)</f>
        <v>0.55747439042096469</v>
      </c>
      <c r="P260" s="308">
        <f>IF(P$134=0,0,P$134/NFM_fec!P$134)</f>
        <v>0.56530203930153811</v>
      </c>
      <c r="Q260" s="308">
        <f>IF(Q$134=0,0,Q$134/NFM_fec!Q$134)</f>
        <v>0.56867753687853784</v>
      </c>
      <c r="R260" s="308">
        <f>IF(R$134=0,0,R$134/NFM_fec!R$134)</f>
        <v>0.56971631897086106</v>
      </c>
      <c r="S260" s="308">
        <f>IF(S$134=0,0,S$134/NFM_fec!S$134)</f>
        <v>0.57052110539827994</v>
      </c>
      <c r="T260" s="308">
        <f>IF(T$134=0,0,T$134/NFM_fec!T$134)</f>
        <v>0.57790179071010661</v>
      </c>
      <c r="U260" s="308">
        <f>IF(U$134=0,0,U$134/NFM_fec!U$134)</f>
        <v>0.57480981802775322</v>
      </c>
      <c r="V260" s="308">
        <f>IF(V$134=0,0,V$134/NFM_fec!V$134)</f>
        <v>0.57734292819130373</v>
      </c>
      <c r="W260" s="308">
        <f>IF(W$134=0,0,W$134/NFM_fec!W$134)</f>
        <v>0.57495320763755209</v>
      </c>
      <c r="X260" s="308">
        <f>IF(X$134=0,0,X$134/NFM_fec!X$134)</f>
        <v>0.57785919595825885</v>
      </c>
      <c r="Y260" s="308">
        <f>IF(Y$134=0,0,Y$134/NFM_fec!Y$134)</f>
        <v>0.58037781290686297</v>
      </c>
      <c r="DA260" s="79"/>
    </row>
    <row r="261" spans="1:105" ht="12" customHeight="1" x14ac:dyDescent="0.25">
      <c r="A261" s="41" t="s">
        <v>623</v>
      </c>
      <c r="B261" s="309">
        <f>IF(B$141=0,0,B$141/NFM_fec!B$141)</f>
        <v>0.61136038554400374</v>
      </c>
      <c r="C261" s="309">
        <f>IF(C$141=0,0,C$141/NFM_fec!C$141)</f>
        <v>0.60866787312933568</v>
      </c>
      <c r="D261" s="309">
        <f>IF(D$141=0,0,D$141/NFM_fec!D$141)</f>
        <v>0.60598463185457252</v>
      </c>
      <c r="E261" s="309">
        <f>IF(E$141=0,0,E$141/NFM_fec!E$141)</f>
        <v>0.60693733696996688</v>
      </c>
      <c r="F261" s="309">
        <f>IF(F$141=0,0,F$141/NFM_fec!F$141)</f>
        <v>0.61881211608914077</v>
      </c>
      <c r="G261" s="309">
        <f>IF(G$141=0,0,G$141/NFM_fec!G$141)</f>
        <v>0.6342143485149393</v>
      </c>
      <c r="H261" s="309">
        <f>IF(H$141=0,0,H$141/NFM_fec!H$141)</f>
        <v>0.59961117933535923</v>
      </c>
      <c r="I261" s="309">
        <f>IF(I$141=0,0,I$141/NFM_fec!I$141)</f>
        <v>0.6229016469873494</v>
      </c>
      <c r="J261" s="309">
        <f>IF(J$141=0,0,J$141/NFM_fec!J$141)</f>
        <v>0.62779600919691103</v>
      </c>
      <c r="K261" s="309">
        <f>IF(K$141=0,0,K$141/NFM_fec!K$141)</f>
        <v>0.63288138785994785</v>
      </c>
      <c r="L261" s="309">
        <f>IF(L$141=0,0,L$141/NFM_fec!L$141)</f>
        <v>0.62786416180642701</v>
      </c>
      <c r="M261" s="309">
        <f>IF(M$141=0,0,M$141/NFM_fec!M$141)</f>
        <v>0.63648221537936345</v>
      </c>
      <c r="N261" s="309">
        <f>IF(N$141=0,0,N$141/NFM_fec!N$141)</f>
        <v>0.64231689221063815</v>
      </c>
      <c r="O261" s="309">
        <f>IF(O$141=0,0,O$141/NFM_fec!O$141)</f>
        <v>0.6484401857346509</v>
      </c>
      <c r="P261" s="309">
        <f>IF(P$141=0,0,P$141/NFM_fec!P$141)</f>
        <v>0.65565834700591141</v>
      </c>
      <c r="Q261" s="309">
        <f>IF(Q$141=0,0,Q$141/NFM_fec!Q$141)</f>
        <v>0.65967923435125964</v>
      </c>
      <c r="R261" s="309">
        <f>IF(R$141=0,0,R$141/NFM_fec!R$141)</f>
        <v>0.66041283985915034</v>
      </c>
      <c r="S261" s="309">
        <f>IF(S$141=0,0,S$141/NFM_fec!S$141)</f>
        <v>0.66071190103991828</v>
      </c>
      <c r="T261" s="309">
        <f>IF(T$141=0,0,T$141/NFM_fec!T$141)</f>
        <v>0.66381586500075029</v>
      </c>
      <c r="U261" s="309">
        <f>IF(U$141=0,0,U$141/NFM_fec!U$141)</f>
        <v>0.66245500272210744</v>
      </c>
      <c r="V261" s="309">
        <f>IF(V$141=0,0,V$141/NFM_fec!V$141)</f>
        <v>0.66339529318512291</v>
      </c>
      <c r="W261" s="309">
        <f>IF(W$141=0,0,W$141/NFM_fec!W$141)</f>
        <v>0.66268493214889101</v>
      </c>
      <c r="X261" s="309">
        <f>IF(X$141=0,0,X$141/NFM_fec!X$141)</f>
        <v>0.66380427102636841</v>
      </c>
      <c r="Y261" s="309">
        <f>IF(Y$141=0,0,Y$141/NFM_fec!Y$141)</f>
        <v>0.66491771741032391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CO2 emissions"</f>
        <v>IE: Non-ferrous metals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58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342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1323.7948953098089</v>
      </c>
      <c r="C5" s="223">
        <v>1180.4756102622409</v>
      </c>
      <c r="D5" s="223">
        <v>1183.6761047113071</v>
      </c>
      <c r="E5" s="223">
        <v>1180.229611656014</v>
      </c>
      <c r="F5" s="223">
        <v>1238.3806459075799</v>
      </c>
      <c r="G5" s="223">
        <v>1147.434943083676</v>
      </c>
      <c r="H5" s="223">
        <v>1514.90561475135</v>
      </c>
      <c r="I5" s="223">
        <v>1175.055009668861</v>
      </c>
      <c r="J5" s="223">
        <v>1182.5361501066211</v>
      </c>
      <c r="K5" s="223">
        <v>900.49818975422761</v>
      </c>
      <c r="L5" s="223">
        <v>1197.835860863757</v>
      </c>
      <c r="M5" s="223">
        <v>975.3792011852006</v>
      </c>
      <c r="N5" s="223">
        <v>836.83073734395055</v>
      </c>
      <c r="O5" s="223">
        <v>981.34048227989388</v>
      </c>
      <c r="P5" s="223">
        <v>913.80771341362799</v>
      </c>
      <c r="Q5" s="223">
        <v>902.31067528471158</v>
      </c>
      <c r="R5" s="223">
        <v>915.62074598164213</v>
      </c>
      <c r="S5" s="223">
        <v>968.56329760567189</v>
      </c>
      <c r="T5" s="223">
        <v>989.28881292491428</v>
      </c>
      <c r="U5" s="223">
        <v>999.40068685579911</v>
      </c>
      <c r="V5" s="223">
        <v>1066.395791626242</v>
      </c>
      <c r="W5" s="223">
        <v>1000.723990856783</v>
      </c>
      <c r="X5" s="223">
        <v>885.4390191362354</v>
      </c>
      <c r="Y5" s="223">
        <v>834.0862911432672</v>
      </c>
      <c r="DA5" s="89" t="s">
        <v>789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790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791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792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793</v>
      </c>
    </row>
    <row r="10" spans="1:105" ht="12" customHeight="1" x14ac:dyDescent="0.25">
      <c r="A10" s="56" t="s">
        <v>95</v>
      </c>
      <c r="B10" s="260">
        <v>0.28359074283140812</v>
      </c>
      <c r="C10" s="260">
        <v>0.15130349616434621</v>
      </c>
      <c r="D10" s="260">
        <v>0.44711649083442567</v>
      </c>
      <c r="E10" s="260">
        <v>0.53003792584016296</v>
      </c>
      <c r="F10" s="260">
        <v>0.60616480595769284</v>
      </c>
      <c r="G10" s="260">
        <v>0.35768437946266413</v>
      </c>
      <c r="H10" s="260">
        <v>2.850998970588992</v>
      </c>
      <c r="I10" s="260">
        <v>2.0105051159038489</v>
      </c>
      <c r="J10" s="260">
        <v>2.0705275748727581</v>
      </c>
      <c r="K10" s="260">
        <v>1.66448436827185</v>
      </c>
      <c r="L10" s="260">
        <v>2.072594211546483</v>
      </c>
      <c r="M10" s="260">
        <v>1.7327222428983049</v>
      </c>
      <c r="N10" s="260">
        <v>1.620404593490012</v>
      </c>
      <c r="O10" s="260">
        <v>1.986719696493348</v>
      </c>
      <c r="P10" s="260">
        <v>1.986650607783458</v>
      </c>
      <c r="Q10" s="260">
        <v>2.085648360771446</v>
      </c>
      <c r="R10" s="260">
        <v>2.124223773539367</v>
      </c>
      <c r="S10" s="260">
        <v>2.240189056794732</v>
      </c>
      <c r="T10" s="260">
        <v>2.2166573958119589</v>
      </c>
      <c r="U10" s="260">
        <v>2.261833944716563</v>
      </c>
      <c r="V10" s="260">
        <v>2.3890286600275359</v>
      </c>
      <c r="W10" s="260">
        <v>2.274506088785063</v>
      </c>
      <c r="X10" s="260">
        <v>1.981255874148049</v>
      </c>
      <c r="Y10" s="260">
        <v>1.8483214978908991</v>
      </c>
      <c r="DA10" s="68" t="s">
        <v>794</v>
      </c>
    </row>
    <row r="11" spans="1:105" ht="12" customHeight="1" x14ac:dyDescent="0.25">
      <c r="A11" s="37" t="s">
        <v>159</v>
      </c>
      <c r="B11" s="226">
        <v>0.28324511369990418</v>
      </c>
      <c r="C11" s="226">
        <v>0.1387139557146678</v>
      </c>
      <c r="D11" s="226">
        <v>0.19141457506970441</v>
      </c>
      <c r="E11" s="226">
        <v>0.20339523234335641</v>
      </c>
      <c r="F11" s="226">
        <v>0.1557240961281095</v>
      </c>
      <c r="G11" s="226">
        <v>0.1219625537746187</v>
      </c>
      <c r="H11" s="226">
        <v>3.7982948918371062E-2</v>
      </c>
      <c r="I11" s="226">
        <v>1.833623450189837E-2</v>
      </c>
      <c r="J11" s="226">
        <v>3.5716631338060648E-2</v>
      </c>
      <c r="K11" s="226">
        <v>4.3693173352981361E-2</v>
      </c>
      <c r="L11" s="226">
        <v>4.6952603139637533E-2</v>
      </c>
      <c r="M11" s="226">
        <v>2.6591964226771309E-2</v>
      </c>
      <c r="N11" s="226">
        <v>2.7534241476555778E-2</v>
      </c>
      <c r="O11" s="226">
        <v>2.9638466444023459E-2</v>
      </c>
      <c r="P11" s="226">
        <v>2.987859990348677E-2</v>
      </c>
      <c r="Q11" s="226">
        <v>1.7676474097530471E-2</v>
      </c>
      <c r="R11" s="226">
        <v>1.60393403120292E-2</v>
      </c>
      <c r="S11" s="226">
        <v>1.9117930971989869E-2</v>
      </c>
      <c r="T11" s="226">
        <v>1.935493458283755E-2</v>
      </c>
      <c r="U11" s="226">
        <v>1.086926818981568E-2</v>
      </c>
      <c r="V11" s="226">
        <v>3.4979005686301072E-2</v>
      </c>
      <c r="W11" s="226">
        <v>1.195048589193469E-2</v>
      </c>
      <c r="X11" s="226">
        <v>1.278663607537456E-2</v>
      </c>
      <c r="Y11" s="226">
        <v>1.353494432854219E-2</v>
      </c>
      <c r="DA11" s="69" t="s">
        <v>795</v>
      </c>
    </row>
    <row r="12" spans="1:105" ht="12" customHeight="1" x14ac:dyDescent="0.25">
      <c r="A12" s="37" t="s">
        <v>35</v>
      </c>
      <c r="B12" s="226">
        <v>3.456291315038792E-4</v>
      </c>
      <c r="C12" s="226">
        <v>1.258954044967845E-2</v>
      </c>
      <c r="D12" s="226">
        <v>0.25570191576472129</v>
      </c>
      <c r="E12" s="226">
        <v>0.32664269349680652</v>
      </c>
      <c r="F12" s="226">
        <v>0.45044070982958329</v>
      </c>
      <c r="G12" s="226">
        <v>0.23572182568804539</v>
      </c>
      <c r="H12" s="226">
        <v>2.813016021670621</v>
      </c>
      <c r="I12" s="226">
        <v>1.99216888140195</v>
      </c>
      <c r="J12" s="226">
        <v>2.0348109435346968</v>
      </c>
      <c r="K12" s="226">
        <v>1.6207911949188689</v>
      </c>
      <c r="L12" s="226">
        <v>2.0256416084068452</v>
      </c>
      <c r="M12" s="226">
        <v>1.7061302786715331</v>
      </c>
      <c r="N12" s="226">
        <v>1.5928703520134559</v>
      </c>
      <c r="O12" s="226">
        <v>1.9570812300493241</v>
      </c>
      <c r="P12" s="226">
        <v>1.956772007879972</v>
      </c>
      <c r="Q12" s="226">
        <v>2.0679718866739161</v>
      </c>
      <c r="R12" s="226">
        <v>2.1081844332273381</v>
      </c>
      <c r="S12" s="226">
        <v>2.2210711258227418</v>
      </c>
      <c r="T12" s="226">
        <v>2.1973024612291212</v>
      </c>
      <c r="U12" s="226">
        <v>2.2509646765267481</v>
      </c>
      <c r="V12" s="226">
        <v>2.3540496543412348</v>
      </c>
      <c r="W12" s="226">
        <v>2.2625556028931282</v>
      </c>
      <c r="X12" s="226">
        <v>1.968469238072674</v>
      </c>
      <c r="Y12" s="226">
        <v>1.834786553562356</v>
      </c>
      <c r="DA12" s="69" t="s">
        <v>796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797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798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799</v>
      </c>
    </row>
    <row r="16" spans="1:105" ht="12" customHeight="1" x14ac:dyDescent="0.25">
      <c r="A16" s="57" t="s">
        <v>485</v>
      </c>
      <c r="B16" s="294">
        <v>797.44230565732198</v>
      </c>
      <c r="C16" s="294">
        <v>709.47620831114205</v>
      </c>
      <c r="D16" s="294">
        <v>715.53360462854209</v>
      </c>
      <c r="E16" s="294">
        <v>714.15422143822855</v>
      </c>
      <c r="F16" s="294">
        <v>743.01243800948487</v>
      </c>
      <c r="G16" s="294">
        <v>688.22207009954002</v>
      </c>
      <c r="H16" s="294">
        <v>861.33668762969626</v>
      </c>
      <c r="I16" s="294">
        <v>698.62803789906661</v>
      </c>
      <c r="J16" s="294">
        <v>704.30408730003978</v>
      </c>
      <c r="K16" s="294">
        <v>540.40981299634211</v>
      </c>
      <c r="L16" s="294">
        <v>715.70783418240762</v>
      </c>
      <c r="M16" s="294">
        <v>593.54815412427581</v>
      </c>
      <c r="N16" s="294">
        <v>510.64165430369002</v>
      </c>
      <c r="O16" s="294">
        <v>593.3942442895567</v>
      </c>
      <c r="P16" s="294">
        <v>552.83986687794425</v>
      </c>
      <c r="Q16" s="294">
        <v>542.26828529061561</v>
      </c>
      <c r="R16" s="294">
        <v>550.92902489018229</v>
      </c>
      <c r="S16" s="294">
        <v>584.05008250599394</v>
      </c>
      <c r="T16" s="294">
        <v>608.56163398090962</v>
      </c>
      <c r="U16" s="294">
        <v>609.96807840914164</v>
      </c>
      <c r="V16" s="294">
        <v>655.47292065786519</v>
      </c>
      <c r="W16" s="294">
        <v>610.38658089108458</v>
      </c>
      <c r="X16" s="294">
        <v>544.70864086253926</v>
      </c>
      <c r="Y16" s="294">
        <v>516.53811574695555</v>
      </c>
      <c r="DA16" s="70" t="s">
        <v>800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2.4166074676340932</v>
      </c>
      <c r="L17" s="229">
        <v>3.0596836101999689</v>
      </c>
      <c r="M17" s="229">
        <v>1.84271969498465</v>
      </c>
      <c r="N17" s="229">
        <v>1.386735214089331</v>
      </c>
      <c r="O17" s="229">
        <v>0.20861950489071501</v>
      </c>
      <c r="P17" s="229">
        <v>0</v>
      </c>
      <c r="Q17" s="229">
        <v>7.8310299250754362E-2</v>
      </c>
      <c r="R17" s="229">
        <v>0</v>
      </c>
      <c r="S17" s="229">
        <v>0.1042718696900093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801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802</v>
      </c>
    </row>
    <row r="19" spans="1:105" ht="12" customHeight="1" x14ac:dyDescent="0.25">
      <c r="A19" s="46" t="s">
        <v>31</v>
      </c>
      <c r="B19" s="229">
        <v>11.5389646284004</v>
      </c>
      <c r="C19" s="229">
        <v>16.1969395735474</v>
      </c>
      <c r="D19" s="229">
        <v>17.720786268511699</v>
      </c>
      <c r="E19" s="229">
        <v>11.513788165293221</v>
      </c>
      <c r="F19" s="229">
        <v>2.4338130246444631</v>
      </c>
      <c r="G19" s="229">
        <v>4.2710886653492217</v>
      </c>
      <c r="H19" s="229">
        <v>4.4436326934221979</v>
      </c>
      <c r="I19" s="229">
        <v>4.5808769499651012</v>
      </c>
      <c r="J19" s="229">
        <v>3.792059117404381</v>
      </c>
      <c r="K19" s="229">
        <v>2.5542510779653571</v>
      </c>
      <c r="L19" s="229">
        <v>3.3182866734469081</v>
      </c>
      <c r="M19" s="229">
        <v>1.646259014590949</v>
      </c>
      <c r="N19" s="229">
        <v>2.974922256306455</v>
      </c>
      <c r="O19" s="229">
        <v>3.1843198498249849</v>
      </c>
      <c r="P19" s="229">
        <v>7.737380940788408</v>
      </c>
      <c r="Q19" s="229">
        <v>6.1412669574834116</v>
      </c>
      <c r="R19" s="229">
        <v>2.510601713945507</v>
      </c>
      <c r="S19" s="229">
        <v>3.652311285947802</v>
      </c>
      <c r="T19" s="229">
        <v>2.7120883702550649</v>
      </c>
      <c r="U19" s="229">
        <v>1.9112068844401351</v>
      </c>
      <c r="V19" s="229">
        <v>3.7006913880824741</v>
      </c>
      <c r="W19" s="229">
        <v>1.979168990419796</v>
      </c>
      <c r="X19" s="229">
        <v>2.0988210204263229</v>
      </c>
      <c r="Y19" s="229">
        <v>2.97438574475215</v>
      </c>
      <c r="DA19" s="73" t="s">
        <v>803</v>
      </c>
    </row>
    <row r="20" spans="1:105" ht="12" customHeight="1" x14ac:dyDescent="0.25">
      <c r="A20" s="46" t="s">
        <v>159</v>
      </c>
      <c r="B20" s="229">
        <v>9.3670955494259509</v>
      </c>
      <c r="C20" s="229">
        <v>4.0546023584157673</v>
      </c>
      <c r="D20" s="229">
        <v>7.2248033774414528</v>
      </c>
      <c r="E20" s="229">
        <v>8.1383602700959248</v>
      </c>
      <c r="F20" s="229">
        <v>5.6198644800343516</v>
      </c>
      <c r="G20" s="229">
        <v>4.8867231532509683</v>
      </c>
      <c r="H20" s="229">
        <v>2.6757326057853699</v>
      </c>
      <c r="I20" s="229">
        <v>2.382836064924426</v>
      </c>
      <c r="J20" s="229">
        <v>4.9578605652998098</v>
      </c>
      <c r="K20" s="229">
        <v>7.2008274791906777</v>
      </c>
      <c r="L20" s="229">
        <v>6.4985312641494968</v>
      </c>
      <c r="M20" s="229">
        <v>4.6525328951239384</v>
      </c>
      <c r="N20" s="229">
        <v>5.6614066957661153</v>
      </c>
      <c r="O20" s="229">
        <v>6.2021153513719582</v>
      </c>
      <c r="P20" s="229">
        <v>7.0495624081703676</v>
      </c>
      <c r="Q20" s="229">
        <v>4.4744844290845576</v>
      </c>
      <c r="R20" s="229">
        <v>4.1208639395473723</v>
      </c>
      <c r="S20" s="229">
        <v>4.9342294175468506</v>
      </c>
      <c r="T20" s="229">
        <v>5.2630123599775116</v>
      </c>
      <c r="U20" s="229">
        <v>2.885708788259008</v>
      </c>
      <c r="V20" s="229">
        <v>9.4653927701796832</v>
      </c>
      <c r="W20" s="229">
        <v>3.1848119193210209</v>
      </c>
      <c r="X20" s="229">
        <v>3.4737712852756468</v>
      </c>
      <c r="Y20" s="229">
        <v>3.745898492161265</v>
      </c>
      <c r="DA20" s="73" t="s">
        <v>804</v>
      </c>
    </row>
    <row r="21" spans="1:105" ht="12" customHeight="1" x14ac:dyDescent="0.25">
      <c r="A21" s="46" t="s">
        <v>32</v>
      </c>
      <c r="B21" s="229">
        <v>697.61156160168571</v>
      </c>
      <c r="C21" s="229">
        <v>605.59100599674025</v>
      </c>
      <c r="D21" s="229">
        <v>598.73177589083912</v>
      </c>
      <c r="E21" s="229">
        <v>597.79767135694533</v>
      </c>
      <c r="F21" s="229">
        <v>637.06458582157381</v>
      </c>
      <c r="G21" s="229">
        <v>669.6194961989238</v>
      </c>
      <c r="H21" s="229">
        <v>656.05264833541003</v>
      </c>
      <c r="I21" s="229">
        <v>432.77737306572942</v>
      </c>
      <c r="J21" s="229">
        <v>413.10006831260119</v>
      </c>
      <c r="K21" s="229">
        <v>259.50849445692938</v>
      </c>
      <c r="L21" s="229">
        <v>420.05645060710481</v>
      </c>
      <c r="M21" s="229">
        <v>286.2105665162112</v>
      </c>
      <c r="N21" s="229">
        <v>171.37772571232011</v>
      </c>
      <c r="O21" s="229">
        <v>173.09823877642609</v>
      </c>
      <c r="P21" s="229">
        <v>73.833817381867988</v>
      </c>
      <c r="Q21" s="229">
        <v>7.07286804440837</v>
      </c>
      <c r="R21" s="229">
        <v>1.6238637016873889</v>
      </c>
      <c r="S21" s="229">
        <v>0.70172648119166037</v>
      </c>
      <c r="T21" s="229">
        <v>2.0626731333300321</v>
      </c>
      <c r="U21" s="229">
        <v>6.4085274490999824</v>
      </c>
      <c r="V21" s="229">
        <v>3.9883359507228189</v>
      </c>
      <c r="W21" s="229">
        <v>1.463029781061145</v>
      </c>
      <c r="X21" s="229">
        <v>3.729841898069544</v>
      </c>
      <c r="Y21" s="229">
        <v>1.4940111795412701</v>
      </c>
      <c r="DA21" s="73" t="s">
        <v>805</v>
      </c>
    </row>
    <row r="22" spans="1:105" ht="12" customHeight="1" x14ac:dyDescent="0.25">
      <c r="A22" s="46" t="s">
        <v>33</v>
      </c>
      <c r="B22" s="229">
        <v>78.913253703226616</v>
      </c>
      <c r="C22" s="229">
        <v>83.265668711120142</v>
      </c>
      <c r="D22" s="229">
        <v>82.20495697824056</v>
      </c>
      <c r="E22" s="229">
        <v>83.634597164027326</v>
      </c>
      <c r="F22" s="229">
        <v>81.638400474401877</v>
      </c>
      <c r="G22" s="229">
        <v>0</v>
      </c>
      <c r="H22" s="229">
        <v>0</v>
      </c>
      <c r="I22" s="229">
        <v>0</v>
      </c>
      <c r="J22" s="229">
        <v>0</v>
      </c>
      <c r="K22" s="229">
        <v>1.616102441721148</v>
      </c>
      <c r="L22" s="229">
        <v>2.413529472782594</v>
      </c>
      <c r="M22" s="229">
        <v>0.6913406181196966</v>
      </c>
      <c r="N22" s="229">
        <v>1.7255092608155</v>
      </c>
      <c r="O22" s="229">
        <v>1.1641225876988559</v>
      </c>
      <c r="P22" s="229">
        <v>2.5379553345278829</v>
      </c>
      <c r="Q22" s="229">
        <v>1.031122998580505</v>
      </c>
      <c r="R22" s="229">
        <v>1.0341368128668109</v>
      </c>
      <c r="S22" s="229">
        <v>1.4116988277843101</v>
      </c>
      <c r="T22" s="229">
        <v>1.031269142004178</v>
      </c>
      <c r="U22" s="229">
        <v>1.1484780435156341</v>
      </c>
      <c r="V22" s="229">
        <v>1.307695305440264</v>
      </c>
      <c r="W22" s="229">
        <v>0.78709549247546629</v>
      </c>
      <c r="X22" s="229">
        <v>0.62818725971483835</v>
      </c>
      <c r="Y22" s="229">
        <v>0.53272658115132232</v>
      </c>
      <c r="DA22" s="73" t="s">
        <v>806</v>
      </c>
    </row>
    <row r="23" spans="1:105" ht="12" customHeight="1" x14ac:dyDescent="0.25">
      <c r="A23" s="46" t="s">
        <v>35</v>
      </c>
      <c r="B23" s="229">
        <v>1.143017458331899E-2</v>
      </c>
      <c r="C23" s="229">
        <v>0.36799167131847071</v>
      </c>
      <c r="D23" s="229">
        <v>9.6512821135092342</v>
      </c>
      <c r="E23" s="229">
        <v>13.06980448186677</v>
      </c>
      <c r="F23" s="229">
        <v>16.255774208830321</v>
      </c>
      <c r="G23" s="229">
        <v>9.4447620820160356</v>
      </c>
      <c r="H23" s="229">
        <v>198.16467399507869</v>
      </c>
      <c r="I23" s="229">
        <v>258.88695181844759</v>
      </c>
      <c r="J23" s="229">
        <v>282.45409930473443</v>
      </c>
      <c r="K23" s="229">
        <v>267.11353007290148</v>
      </c>
      <c r="L23" s="229">
        <v>280.36135255472391</v>
      </c>
      <c r="M23" s="229">
        <v>298.50473538524528</v>
      </c>
      <c r="N23" s="229">
        <v>327.51535516439247</v>
      </c>
      <c r="O23" s="229">
        <v>409.5368282193441</v>
      </c>
      <c r="P23" s="229">
        <v>461.68115081258958</v>
      </c>
      <c r="Q23" s="229">
        <v>523.47023256180796</v>
      </c>
      <c r="R23" s="229">
        <v>541.63955872213523</v>
      </c>
      <c r="S23" s="229">
        <v>573.24584462383336</v>
      </c>
      <c r="T23" s="229">
        <v>597.49259097534275</v>
      </c>
      <c r="U23" s="229">
        <v>597.61415724382687</v>
      </c>
      <c r="V23" s="229">
        <v>637.0108052434399</v>
      </c>
      <c r="W23" s="229">
        <v>602.97247470780712</v>
      </c>
      <c r="X23" s="229">
        <v>534.77801939905294</v>
      </c>
      <c r="Y23" s="229">
        <v>507.79109374934961</v>
      </c>
      <c r="DA23" s="73" t="s">
        <v>807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808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809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810</v>
      </c>
    </row>
    <row r="27" spans="1:105" ht="12" customHeight="1" x14ac:dyDescent="0.25">
      <c r="A27" s="57" t="s">
        <v>497</v>
      </c>
      <c r="B27" s="261">
        <v>526.06899890965576</v>
      </c>
      <c r="C27" s="261">
        <v>470.84809845493447</v>
      </c>
      <c r="D27" s="261">
        <v>467.69538359193052</v>
      </c>
      <c r="E27" s="261">
        <v>465.5453522919446</v>
      </c>
      <c r="F27" s="261">
        <v>494.76204309213739</v>
      </c>
      <c r="G27" s="261">
        <v>458.85518860467391</v>
      </c>
      <c r="H27" s="261">
        <v>650.7179281510646</v>
      </c>
      <c r="I27" s="261">
        <v>474.41646665389089</v>
      </c>
      <c r="J27" s="261">
        <v>476.16153523170789</v>
      </c>
      <c r="K27" s="261">
        <v>358.42389238961363</v>
      </c>
      <c r="L27" s="261">
        <v>480.05543246980272</v>
      </c>
      <c r="M27" s="261">
        <v>380.09832481802653</v>
      </c>
      <c r="N27" s="261">
        <v>324.56867844677049</v>
      </c>
      <c r="O27" s="261">
        <v>385.95951829384398</v>
      </c>
      <c r="P27" s="261">
        <v>358.98119592790022</v>
      </c>
      <c r="Q27" s="261">
        <v>357.95674163332461</v>
      </c>
      <c r="R27" s="261">
        <v>362.56749731792041</v>
      </c>
      <c r="S27" s="261">
        <v>382.27302604288309</v>
      </c>
      <c r="T27" s="261">
        <v>378.51052154819291</v>
      </c>
      <c r="U27" s="261">
        <v>387.1707745019408</v>
      </c>
      <c r="V27" s="261">
        <v>408.53384230834888</v>
      </c>
      <c r="W27" s="261">
        <v>388.06290387691303</v>
      </c>
      <c r="X27" s="261">
        <v>338.74912239954813</v>
      </c>
      <c r="Y27" s="261">
        <v>315.69985389842071</v>
      </c>
      <c r="DA27" s="70" t="s">
        <v>811</v>
      </c>
    </row>
    <row r="28" spans="1:105" ht="12" customHeight="1" x14ac:dyDescent="0.25">
      <c r="A28" s="18" t="s">
        <v>31</v>
      </c>
      <c r="B28" s="295">
        <v>8.4482200879809888</v>
      </c>
      <c r="C28" s="295">
        <v>12.178489049170899</v>
      </c>
      <c r="D28" s="295">
        <v>13.086301973155731</v>
      </c>
      <c r="E28" s="295">
        <v>8.5012271803537249</v>
      </c>
      <c r="F28" s="295">
        <v>1.820691826769014</v>
      </c>
      <c r="G28" s="295">
        <v>2.84764363165896</v>
      </c>
      <c r="H28" s="295">
        <v>3.357051314840958</v>
      </c>
      <c r="I28" s="295">
        <v>3.1107303727948472</v>
      </c>
      <c r="J28" s="295">
        <v>2.5637117881206479</v>
      </c>
      <c r="K28" s="295">
        <v>1.7068301540758299</v>
      </c>
      <c r="L28" s="295">
        <v>2.2428666482274191</v>
      </c>
      <c r="M28" s="295">
        <v>1.058756974182274</v>
      </c>
      <c r="N28" s="295">
        <v>1.9024840068617981</v>
      </c>
      <c r="O28" s="295">
        <v>2.0759694551146199</v>
      </c>
      <c r="P28" s="295">
        <v>5.04736437437366</v>
      </c>
      <c r="Q28" s="295">
        <v>4.0622229526617364</v>
      </c>
      <c r="R28" s="295">
        <v>1.6553392292297879</v>
      </c>
      <c r="S28" s="295">
        <v>2.396735331078375</v>
      </c>
      <c r="T28" s="295">
        <v>1.6897163383467051</v>
      </c>
      <c r="U28" s="295">
        <v>1.2154067464939431</v>
      </c>
      <c r="V28" s="295">
        <v>2.3111251001706061</v>
      </c>
      <c r="W28" s="295">
        <v>1.259912588645365</v>
      </c>
      <c r="X28" s="295">
        <v>1.306743835466194</v>
      </c>
      <c r="Y28" s="295">
        <v>1.819773910838115</v>
      </c>
      <c r="DA28" s="122" t="s">
        <v>812</v>
      </c>
    </row>
    <row r="29" spans="1:105" ht="12" customHeight="1" x14ac:dyDescent="0.25">
      <c r="A29" s="18" t="s">
        <v>159</v>
      </c>
      <c r="B29" s="295">
        <v>6.8580923276188157</v>
      </c>
      <c r="C29" s="295">
        <v>3.0486580626227608</v>
      </c>
      <c r="D29" s="295">
        <v>5.3353139788088439</v>
      </c>
      <c r="E29" s="295">
        <v>6.0089736356451704</v>
      </c>
      <c r="F29" s="295">
        <v>4.2041197178007392</v>
      </c>
      <c r="G29" s="295">
        <v>3.258102829831492</v>
      </c>
      <c r="H29" s="295">
        <v>2.0214478293202061</v>
      </c>
      <c r="I29" s="295">
        <v>1.618109502069869</v>
      </c>
      <c r="J29" s="295">
        <v>3.3518795940654589</v>
      </c>
      <c r="K29" s="295">
        <v>4.8118172805356414</v>
      </c>
      <c r="L29" s="295">
        <v>4.3924291265901303</v>
      </c>
      <c r="M29" s="295">
        <v>2.992178998970505</v>
      </c>
      <c r="N29" s="295">
        <v>3.6205099720514542</v>
      </c>
      <c r="O29" s="295">
        <v>4.0433758647873619</v>
      </c>
      <c r="P29" s="295">
        <v>4.5986762738215727</v>
      </c>
      <c r="Q29" s="295">
        <v>2.9597074146086619</v>
      </c>
      <c r="R29" s="295">
        <v>2.7170489447053869</v>
      </c>
      <c r="S29" s="295">
        <v>3.2379611294856718</v>
      </c>
      <c r="T29" s="295">
        <v>3.2790221996852891</v>
      </c>
      <c r="U29" s="295">
        <v>1.8351283465025221</v>
      </c>
      <c r="V29" s="295">
        <v>5.9112486073772894</v>
      </c>
      <c r="W29" s="295">
        <v>2.027408800887319</v>
      </c>
      <c r="X29" s="295">
        <v>2.1627995758930298</v>
      </c>
      <c r="Y29" s="295">
        <v>2.2917970074022538</v>
      </c>
      <c r="DA29" s="122" t="s">
        <v>813</v>
      </c>
    </row>
    <row r="30" spans="1:105" ht="12" customHeight="1" x14ac:dyDescent="0.25">
      <c r="A30" s="18" t="s">
        <v>32</v>
      </c>
      <c r="B30" s="295">
        <v>510.75431792428958</v>
      </c>
      <c r="C30" s="295">
        <v>455.34425817410181</v>
      </c>
      <c r="D30" s="295">
        <v>442.14656739886141</v>
      </c>
      <c r="E30" s="295">
        <v>441.38503671718382</v>
      </c>
      <c r="F30" s="295">
        <v>476.57657872003853</v>
      </c>
      <c r="G30" s="295">
        <v>446.45237863017678</v>
      </c>
      <c r="H30" s="295">
        <v>495.63106531272132</v>
      </c>
      <c r="I30" s="295">
        <v>293.88558866751208</v>
      </c>
      <c r="J30" s="295">
        <v>279.28612978253898</v>
      </c>
      <c r="K30" s="295">
        <v>173.4116616017007</v>
      </c>
      <c r="L30" s="295">
        <v>283.92079894074209</v>
      </c>
      <c r="M30" s="295">
        <v>184.07032593166551</v>
      </c>
      <c r="N30" s="295">
        <v>109.5972782511767</v>
      </c>
      <c r="O30" s="295">
        <v>112.84879452475469</v>
      </c>
      <c r="P30" s="295">
        <v>48.164383055343997</v>
      </c>
      <c r="Q30" s="295">
        <v>4.6784429190352466</v>
      </c>
      <c r="R30" s="295">
        <v>1.0706777078157359</v>
      </c>
      <c r="S30" s="295">
        <v>0.46048995240253848</v>
      </c>
      <c r="T30" s="295">
        <v>1.2851102243872541</v>
      </c>
      <c r="U30" s="295">
        <v>4.0754182920439934</v>
      </c>
      <c r="V30" s="295">
        <v>2.490762497330103</v>
      </c>
      <c r="W30" s="295">
        <v>0.93134525027649817</v>
      </c>
      <c r="X30" s="295">
        <v>2.3222313194556641</v>
      </c>
      <c r="Y30" s="295">
        <v>0.91405849823834129</v>
      </c>
      <c r="DA30" s="122" t="s">
        <v>814</v>
      </c>
    </row>
    <row r="31" spans="1:105" ht="12" customHeight="1" x14ac:dyDescent="0.25">
      <c r="A31" s="18" t="s">
        <v>35</v>
      </c>
      <c r="B31" s="295">
        <v>8.3685697663250045E-3</v>
      </c>
      <c r="C31" s="295">
        <v>0.27669316903900448</v>
      </c>
      <c r="D31" s="295">
        <v>7.1272002411045392</v>
      </c>
      <c r="E31" s="295">
        <v>9.6501147587619389</v>
      </c>
      <c r="F31" s="295">
        <v>12.16065282752913</v>
      </c>
      <c r="G31" s="295">
        <v>6.2970635130066812</v>
      </c>
      <c r="H31" s="295">
        <v>149.7083636941822</v>
      </c>
      <c r="I31" s="295">
        <v>175.80203811151409</v>
      </c>
      <c r="J31" s="295">
        <v>190.9598140669828</v>
      </c>
      <c r="K31" s="295">
        <v>178.4935833533014</v>
      </c>
      <c r="L31" s="295">
        <v>189.49933775424299</v>
      </c>
      <c r="M31" s="295">
        <v>191.9770629132083</v>
      </c>
      <c r="N31" s="295">
        <v>209.44840621668061</v>
      </c>
      <c r="O31" s="295">
        <v>266.99137844918732</v>
      </c>
      <c r="P31" s="295">
        <v>301.17077222436092</v>
      </c>
      <c r="Q31" s="295">
        <v>346.25636834701902</v>
      </c>
      <c r="R31" s="295">
        <v>357.12443143616952</v>
      </c>
      <c r="S31" s="295">
        <v>376.17783962991649</v>
      </c>
      <c r="T31" s="295">
        <v>372.25667278577362</v>
      </c>
      <c r="U31" s="295">
        <v>380.04482111690032</v>
      </c>
      <c r="V31" s="295">
        <v>397.82070610347091</v>
      </c>
      <c r="W31" s="295">
        <v>383.84423723710381</v>
      </c>
      <c r="X31" s="295">
        <v>332.95734766873318</v>
      </c>
      <c r="Y31" s="295">
        <v>310.67422448194202</v>
      </c>
      <c r="DA31" s="122" t="s">
        <v>815</v>
      </c>
    </row>
    <row r="32" spans="1:105" ht="12" customHeight="1" x14ac:dyDescent="0.25">
      <c r="A32" s="47" t="s">
        <v>40</v>
      </c>
      <c r="B32" s="296">
        <v>0</v>
      </c>
      <c r="C32" s="296">
        <v>0</v>
      </c>
      <c r="D32" s="296">
        <v>0</v>
      </c>
      <c r="E32" s="296">
        <v>0</v>
      </c>
      <c r="F32" s="296">
        <v>0</v>
      </c>
      <c r="G32" s="296">
        <v>0</v>
      </c>
      <c r="H32" s="296">
        <v>0</v>
      </c>
      <c r="I32" s="296">
        <v>0</v>
      </c>
      <c r="J32" s="296">
        <v>0</v>
      </c>
      <c r="K32" s="296">
        <v>0</v>
      </c>
      <c r="L32" s="296">
        <v>0</v>
      </c>
      <c r="M32" s="296">
        <v>0</v>
      </c>
      <c r="N32" s="296">
        <v>0</v>
      </c>
      <c r="O32" s="296">
        <v>0</v>
      </c>
      <c r="P32" s="296">
        <v>0</v>
      </c>
      <c r="Q32" s="296">
        <v>0</v>
      </c>
      <c r="R32" s="296">
        <v>0</v>
      </c>
      <c r="S32" s="296">
        <v>0</v>
      </c>
      <c r="T32" s="296">
        <v>0</v>
      </c>
      <c r="U32" s="296">
        <v>0</v>
      </c>
      <c r="V32" s="296">
        <v>0</v>
      </c>
      <c r="W32" s="296">
        <v>0</v>
      </c>
      <c r="X32" s="296">
        <v>0</v>
      </c>
      <c r="Y32" s="296">
        <v>0</v>
      </c>
      <c r="DA32" s="123" t="s">
        <v>816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f t="shared" ref="B34:Y34" si="0">B35+B36+B37+B38+B39+B45+B46+B53+B70</f>
        <v>0</v>
      </c>
      <c r="C34" s="223">
        <f t="shared" si="0"/>
        <v>0</v>
      </c>
      <c r="D34" s="223">
        <f t="shared" si="0"/>
        <v>0</v>
      </c>
      <c r="E34" s="223">
        <f t="shared" si="0"/>
        <v>0</v>
      </c>
      <c r="F34" s="223">
        <f t="shared" si="0"/>
        <v>0</v>
      </c>
      <c r="G34" s="223">
        <f t="shared" si="0"/>
        <v>0</v>
      </c>
      <c r="H34" s="223">
        <f t="shared" si="0"/>
        <v>0</v>
      </c>
      <c r="I34" s="223">
        <f t="shared" si="0"/>
        <v>0</v>
      </c>
      <c r="J34" s="223">
        <f t="shared" si="0"/>
        <v>0</v>
      </c>
      <c r="K34" s="223">
        <f t="shared" si="0"/>
        <v>0</v>
      </c>
      <c r="L34" s="223">
        <f t="shared" si="0"/>
        <v>0</v>
      </c>
      <c r="M34" s="223">
        <f t="shared" si="0"/>
        <v>0</v>
      </c>
      <c r="N34" s="223">
        <f t="shared" si="0"/>
        <v>0</v>
      </c>
      <c r="O34" s="223">
        <f t="shared" si="0"/>
        <v>0</v>
      </c>
      <c r="P34" s="223">
        <f t="shared" si="0"/>
        <v>0</v>
      </c>
      <c r="Q34" s="223">
        <f t="shared" si="0"/>
        <v>0</v>
      </c>
      <c r="R34" s="223">
        <f t="shared" si="0"/>
        <v>0</v>
      </c>
      <c r="S34" s="223">
        <f t="shared" si="0"/>
        <v>0</v>
      </c>
      <c r="T34" s="223">
        <f t="shared" si="0"/>
        <v>0</v>
      </c>
      <c r="U34" s="223">
        <f t="shared" si="0"/>
        <v>0</v>
      </c>
      <c r="V34" s="223">
        <f t="shared" si="0"/>
        <v>0</v>
      </c>
      <c r="W34" s="223">
        <f t="shared" si="0"/>
        <v>0</v>
      </c>
      <c r="X34" s="223">
        <f t="shared" si="0"/>
        <v>0</v>
      </c>
      <c r="Y34" s="223">
        <f t="shared" si="0"/>
        <v>0</v>
      </c>
      <c r="DA34" s="89"/>
    </row>
    <row r="35" spans="1:105" ht="12" customHeight="1" x14ac:dyDescent="0.25">
      <c r="A35" s="55" t="s">
        <v>91</v>
      </c>
      <c r="B35" s="259">
        <v>0</v>
      </c>
      <c r="C35" s="259">
        <v>0</v>
      </c>
      <c r="D35" s="259">
        <v>0</v>
      </c>
      <c r="E35" s="259">
        <v>0</v>
      </c>
      <c r="F35" s="259">
        <v>0</v>
      </c>
      <c r="G35" s="259">
        <v>0</v>
      </c>
      <c r="H35" s="259">
        <v>0</v>
      </c>
      <c r="I35" s="259">
        <v>0</v>
      </c>
      <c r="J35" s="259">
        <v>0</v>
      </c>
      <c r="K35" s="259">
        <v>0</v>
      </c>
      <c r="L35" s="259">
        <v>0</v>
      </c>
      <c r="M35" s="259">
        <v>0</v>
      </c>
      <c r="N35" s="259">
        <v>0</v>
      </c>
      <c r="O35" s="259">
        <v>0</v>
      </c>
      <c r="P35" s="259">
        <v>0</v>
      </c>
      <c r="Q35" s="259">
        <v>0</v>
      </c>
      <c r="R35" s="259">
        <v>0</v>
      </c>
      <c r="S35" s="259">
        <v>0</v>
      </c>
      <c r="T35" s="259">
        <v>0</v>
      </c>
      <c r="U35" s="259">
        <v>0</v>
      </c>
      <c r="V35" s="259">
        <v>0</v>
      </c>
      <c r="W35" s="259">
        <v>0</v>
      </c>
      <c r="X35" s="259">
        <v>0</v>
      </c>
      <c r="Y35" s="259">
        <v>0</v>
      </c>
      <c r="DA35" s="67" t="s">
        <v>817</v>
      </c>
    </row>
    <row r="36" spans="1:105" ht="12" customHeight="1" x14ac:dyDescent="0.25">
      <c r="A36" s="173" t="s">
        <v>92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818</v>
      </c>
    </row>
    <row r="37" spans="1:105" ht="12" customHeight="1" x14ac:dyDescent="0.25">
      <c r="A37" s="173" t="s">
        <v>93</v>
      </c>
      <c r="B37" s="224">
        <v>0</v>
      </c>
      <c r="C37" s="224">
        <v>0</v>
      </c>
      <c r="D37" s="224">
        <v>0</v>
      </c>
      <c r="E37" s="224">
        <v>0</v>
      </c>
      <c r="F37" s="224">
        <v>0</v>
      </c>
      <c r="G37" s="224">
        <v>0</v>
      </c>
      <c r="H37" s="224">
        <v>0</v>
      </c>
      <c r="I37" s="224">
        <v>0</v>
      </c>
      <c r="J37" s="224">
        <v>0</v>
      </c>
      <c r="K37" s="224">
        <v>0</v>
      </c>
      <c r="L37" s="224">
        <v>0</v>
      </c>
      <c r="M37" s="224">
        <v>0</v>
      </c>
      <c r="N37" s="224">
        <v>0</v>
      </c>
      <c r="O37" s="224">
        <v>0</v>
      </c>
      <c r="P37" s="224">
        <v>0</v>
      </c>
      <c r="Q37" s="224">
        <v>0</v>
      </c>
      <c r="R37" s="224">
        <v>0</v>
      </c>
      <c r="S37" s="224">
        <v>0</v>
      </c>
      <c r="T37" s="224">
        <v>0</v>
      </c>
      <c r="U37" s="224">
        <v>0</v>
      </c>
      <c r="V37" s="224">
        <v>0</v>
      </c>
      <c r="W37" s="224">
        <v>0</v>
      </c>
      <c r="X37" s="224">
        <v>0</v>
      </c>
      <c r="Y37" s="224">
        <v>0</v>
      </c>
      <c r="DA37" s="177" t="s">
        <v>819</v>
      </c>
    </row>
    <row r="38" spans="1:105" ht="12" customHeight="1" x14ac:dyDescent="0.25">
      <c r="A38" s="173" t="s">
        <v>94</v>
      </c>
      <c r="B38" s="224">
        <v>0</v>
      </c>
      <c r="C38" s="224">
        <v>0</v>
      </c>
      <c r="D38" s="224">
        <v>0</v>
      </c>
      <c r="E38" s="224">
        <v>0</v>
      </c>
      <c r="F38" s="224">
        <v>0</v>
      </c>
      <c r="G38" s="224">
        <v>0</v>
      </c>
      <c r="H38" s="224">
        <v>0</v>
      </c>
      <c r="I38" s="224">
        <v>0</v>
      </c>
      <c r="J38" s="224">
        <v>0</v>
      </c>
      <c r="K38" s="224">
        <v>0</v>
      </c>
      <c r="L38" s="224">
        <v>0</v>
      </c>
      <c r="M38" s="224">
        <v>0</v>
      </c>
      <c r="N38" s="224">
        <v>0</v>
      </c>
      <c r="O38" s="224">
        <v>0</v>
      </c>
      <c r="P38" s="224">
        <v>0</v>
      </c>
      <c r="Q38" s="224">
        <v>0</v>
      </c>
      <c r="R38" s="224">
        <v>0</v>
      </c>
      <c r="S38" s="224">
        <v>0</v>
      </c>
      <c r="T38" s="224">
        <v>0</v>
      </c>
      <c r="U38" s="224">
        <v>0</v>
      </c>
      <c r="V38" s="224">
        <v>0</v>
      </c>
      <c r="W38" s="224">
        <v>0</v>
      </c>
      <c r="X38" s="224">
        <v>0</v>
      </c>
      <c r="Y38" s="224">
        <v>0</v>
      </c>
      <c r="DA38" s="177" t="s">
        <v>820</v>
      </c>
    </row>
    <row r="39" spans="1:105" ht="12" customHeight="1" x14ac:dyDescent="0.25">
      <c r="A39" s="56" t="s">
        <v>95</v>
      </c>
      <c r="B39" s="260">
        <v>0</v>
      </c>
      <c r="C39" s="260">
        <v>0</v>
      </c>
      <c r="D39" s="260">
        <v>0</v>
      </c>
      <c r="E39" s="260">
        <v>0</v>
      </c>
      <c r="F39" s="260">
        <v>0</v>
      </c>
      <c r="G39" s="260">
        <v>0</v>
      </c>
      <c r="H39" s="260">
        <v>0</v>
      </c>
      <c r="I39" s="260">
        <v>0</v>
      </c>
      <c r="J39" s="260">
        <v>0</v>
      </c>
      <c r="K39" s="260">
        <v>0</v>
      </c>
      <c r="L39" s="260">
        <v>0</v>
      </c>
      <c r="M39" s="260">
        <v>0</v>
      </c>
      <c r="N39" s="260">
        <v>0</v>
      </c>
      <c r="O39" s="260">
        <v>0</v>
      </c>
      <c r="P39" s="260">
        <v>0</v>
      </c>
      <c r="Q39" s="260">
        <v>0</v>
      </c>
      <c r="R39" s="260">
        <v>0</v>
      </c>
      <c r="S39" s="260">
        <v>0</v>
      </c>
      <c r="T39" s="260">
        <v>0</v>
      </c>
      <c r="U39" s="260">
        <v>0</v>
      </c>
      <c r="V39" s="260">
        <v>0</v>
      </c>
      <c r="W39" s="260">
        <v>0</v>
      </c>
      <c r="X39" s="260">
        <v>0</v>
      </c>
      <c r="Y39" s="260">
        <v>0</v>
      </c>
      <c r="DA39" s="68" t="s">
        <v>821</v>
      </c>
    </row>
    <row r="40" spans="1:105" ht="12" customHeight="1" x14ac:dyDescent="0.25">
      <c r="A40" s="37" t="s">
        <v>159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822</v>
      </c>
    </row>
    <row r="41" spans="1:105" ht="12" customHeight="1" x14ac:dyDescent="0.25">
      <c r="A41" s="37" t="s">
        <v>35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823</v>
      </c>
    </row>
    <row r="42" spans="1:105" ht="12" customHeight="1" x14ac:dyDescent="0.25">
      <c r="A42" s="37" t="s">
        <v>96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824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</v>
      </c>
      <c r="Q43" s="226">
        <v>0</v>
      </c>
      <c r="R43" s="226">
        <v>0</v>
      </c>
      <c r="S43" s="226">
        <v>0</v>
      </c>
      <c r="T43" s="226">
        <v>0</v>
      </c>
      <c r="U43" s="226">
        <v>0</v>
      </c>
      <c r="V43" s="226">
        <v>0</v>
      </c>
      <c r="W43" s="226">
        <v>0</v>
      </c>
      <c r="X43" s="226">
        <v>0</v>
      </c>
      <c r="Y43" s="226">
        <v>0</v>
      </c>
      <c r="DA43" s="69" t="s">
        <v>825</v>
      </c>
    </row>
    <row r="44" spans="1:105" ht="12" customHeight="1" x14ac:dyDescent="0.25">
      <c r="A44" s="37" t="s">
        <v>40</v>
      </c>
      <c r="B44" s="226">
        <v>0</v>
      </c>
      <c r="C44" s="226">
        <v>0</v>
      </c>
      <c r="D44" s="226">
        <v>0</v>
      </c>
      <c r="E44" s="226">
        <v>0</v>
      </c>
      <c r="F44" s="226">
        <v>0</v>
      </c>
      <c r="G44" s="226">
        <v>0</v>
      </c>
      <c r="H44" s="226">
        <v>0</v>
      </c>
      <c r="I44" s="226">
        <v>0</v>
      </c>
      <c r="J44" s="226">
        <v>0</v>
      </c>
      <c r="K44" s="226">
        <v>0</v>
      </c>
      <c r="L44" s="226">
        <v>0</v>
      </c>
      <c r="M44" s="226">
        <v>0</v>
      </c>
      <c r="N44" s="226">
        <v>0</v>
      </c>
      <c r="O44" s="226">
        <v>0</v>
      </c>
      <c r="P44" s="226">
        <v>0</v>
      </c>
      <c r="Q44" s="226">
        <v>0</v>
      </c>
      <c r="R44" s="226">
        <v>0</v>
      </c>
      <c r="S44" s="226">
        <v>0</v>
      </c>
      <c r="T44" s="226">
        <v>0</v>
      </c>
      <c r="U44" s="226">
        <v>0</v>
      </c>
      <c r="V44" s="226">
        <v>0</v>
      </c>
      <c r="W44" s="226">
        <v>0</v>
      </c>
      <c r="X44" s="226">
        <v>0</v>
      </c>
      <c r="Y44" s="226">
        <v>0</v>
      </c>
      <c r="DA44" s="69" t="s">
        <v>826</v>
      </c>
    </row>
    <row r="45" spans="1:105" ht="12" customHeight="1" x14ac:dyDescent="0.25">
      <c r="A45" s="57" t="s">
        <v>515</v>
      </c>
      <c r="B45" s="261">
        <v>0</v>
      </c>
      <c r="C45" s="261">
        <v>0</v>
      </c>
      <c r="D45" s="261">
        <v>0</v>
      </c>
      <c r="E45" s="261">
        <v>0</v>
      </c>
      <c r="F45" s="261">
        <v>0</v>
      </c>
      <c r="G45" s="261">
        <v>0</v>
      </c>
      <c r="H45" s="261">
        <v>0</v>
      </c>
      <c r="I45" s="261">
        <v>0</v>
      </c>
      <c r="J45" s="261">
        <v>0</v>
      </c>
      <c r="K45" s="261">
        <v>0</v>
      </c>
      <c r="L45" s="261">
        <v>0</v>
      </c>
      <c r="M45" s="261">
        <v>0</v>
      </c>
      <c r="N45" s="261">
        <v>0</v>
      </c>
      <c r="O45" s="261">
        <v>0</v>
      </c>
      <c r="P45" s="261">
        <v>0</v>
      </c>
      <c r="Q45" s="261">
        <v>0</v>
      </c>
      <c r="R45" s="261">
        <v>0</v>
      </c>
      <c r="S45" s="261">
        <v>0</v>
      </c>
      <c r="T45" s="261">
        <v>0</v>
      </c>
      <c r="U45" s="261">
        <v>0</v>
      </c>
      <c r="V45" s="261">
        <v>0</v>
      </c>
      <c r="W45" s="261">
        <v>0</v>
      </c>
      <c r="X45" s="261">
        <v>0</v>
      </c>
      <c r="Y45" s="261">
        <v>0</v>
      </c>
      <c r="DA45" s="70" t="s">
        <v>827</v>
      </c>
    </row>
    <row r="46" spans="1:105" ht="12" customHeight="1" x14ac:dyDescent="0.25">
      <c r="A46" s="57" t="s">
        <v>517</v>
      </c>
      <c r="B46" s="294">
        <v>0</v>
      </c>
      <c r="C46" s="294">
        <v>0</v>
      </c>
      <c r="D46" s="294">
        <v>0</v>
      </c>
      <c r="E46" s="294">
        <v>0</v>
      </c>
      <c r="F46" s="294">
        <v>0</v>
      </c>
      <c r="G46" s="294">
        <v>0</v>
      </c>
      <c r="H46" s="294">
        <v>0</v>
      </c>
      <c r="I46" s="294">
        <v>0</v>
      </c>
      <c r="J46" s="294">
        <v>0</v>
      </c>
      <c r="K46" s="294">
        <v>0</v>
      </c>
      <c r="L46" s="294">
        <v>0</v>
      </c>
      <c r="M46" s="294">
        <v>0</v>
      </c>
      <c r="N46" s="294">
        <v>0</v>
      </c>
      <c r="O46" s="294">
        <v>0</v>
      </c>
      <c r="P46" s="294">
        <v>0</v>
      </c>
      <c r="Q46" s="294">
        <v>0</v>
      </c>
      <c r="R46" s="294">
        <v>0</v>
      </c>
      <c r="S46" s="294">
        <v>0</v>
      </c>
      <c r="T46" s="294">
        <v>0</v>
      </c>
      <c r="U46" s="294">
        <v>0</v>
      </c>
      <c r="V46" s="294">
        <v>0</v>
      </c>
      <c r="W46" s="294">
        <v>0</v>
      </c>
      <c r="X46" s="294">
        <v>0</v>
      </c>
      <c r="Y46" s="294">
        <v>0</v>
      </c>
      <c r="DA46" s="70" t="s">
        <v>828</v>
      </c>
    </row>
    <row r="47" spans="1:105" ht="12" customHeight="1" x14ac:dyDescent="0.25">
      <c r="A47" s="60" t="s">
        <v>519</v>
      </c>
      <c r="B47" s="262">
        <v>0</v>
      </c>
      <c r="C47" s="262">
        <v>0</v>
      </c>
      <c r="D47" s="262">
        <v>0</v>
      </c>
      <c r="E47" s="262">
        <v>0</v>
      </c>
      <c r="F47" s="262">
        <v>0</v>
      </c>
      <c r="G47" s="262">
        <v>0</v>
      </c>
      <c r="H47" s="262">
        <v>0</v>
      </c>
      <c r="I47" s="262">
        <v>0</v>
      </c>
      <c r="J47" s="262">
        <v>0</v>
      </c>
      <c r="K47" s="262">
        <v>0</v>
      </c>
      <c r="L47" s="262">
        <v>0</v>
      </c>
      <c r="M47" s="262">
        <v>0</v>
      </c>
      <c r="N47" s="262">
        <v>0</v>
      </c>
      <c r="O47" s="262">
        <v>0</v>
      </c>
      <c r="P47" s="262">
        <v>0</v>
      </c>
      <c r="Q47" s="262">
        <v>0</v>
      </c>
      <c r="R47" s="262">
        <v>0</v>
      </c>
      <c r="S47" s="262">
        <v>0</v>
      </c>
      <c r="T47" s="262">
        <v>0</v>
      </c>
      <c r="U47" s="262">
        <v>0</v>
      </c>
      <c r="V47" s="262">
        <v>0</v>
      </c>
      <c r="W47" s="262">
        <v>0</v>
      </c>
      <c r="X47" s="262">
        <v>0</v>
      </c>
      <c r="Y47" s="262">
        <v>0</v>
      </c>
      <c r="DA47" s="72" t="s">
        <v>829</v>
      </c>
    </row>
    <row r="48" spans="1:105" ht="12" customHeight="1" x14ac:dyDescent="0.25">
      <c r="A48" s="59" t="s">
        <v>31</v>
      </c>
      <c r="B48" s="297">
        <v>0</v>
      </c>
      <c r="C48" s="297">
        <v>0</v>
      </c>
      <c r="D48" s="297">
        <v>0</v>
      </c>
      <c r="E48" s="297">
        <v>0</v>
      </c>
      <c r="F48" s="297">
        <v>0</v>
      </c>
      <c r="G48" s="297">
        <v>0</v>
      </c>
      <c r="H48" s="297">
        <v>0</v>
      </c>
      <c r="I48" s="297">
        <v>0</v>
      </c>
      <c r="J48" s="297">
        <v>0</v>
      </c>
      <c r="K48" s="297">
        <v>0</v>
      </c>
      <c r="L48" s="297">
        <v>0</v>
      </c>
      <c r="M48" s="297">
        <v>0</v>
      </c>
      <c r="N48" s="297">
        <v>0</v>
      </c>
      <c r="O48" s="297">
        <v>0</v>
      </c>
      <c r="P48" s="297">
        <v>0</v>
      </c>
      <c r="Q48" s="297">
        <v>0</v>
      </c>
      <c r="R48" s="297">
        <v>0</v>
      </c>
      <c r="S48" s="297">
        <v>0</v>
      </c>
      <c r="T48" s="297">
        <v>0</v>
      </c>
      <c r="U48" s="297">
        <v>0</v>
      </c>
      <c r="V48" s="297">
        <v>0</v>
      </c>
      <c r="W48" s="297">
        <v>0</v>
      </c>
      <c r="X48" s="297">
        <v>0</v>
      </c>
      <c r="Y48" s="297">
        <v>0</v>
      </c>
      <c r="DA48" s="71" t="s">
        <v>830</v>
      </c>
    </row>
    <row r="49" spans="1:105" ht="12" customHeight="1" x14ac:dyDescent="0.25">
      <c r="A49" s="59" t="s">
        <v>159</v>
      </c>
      <c r="B49" s="297">
        <v>0</v>
      </c>
      <c r="C49" s="297">
        <v>0</v>
      </c>
      <c r="D49" s="297">
        <v>0</v>
      </c>
      <c r="E49" s="297">
        <v>0</v>
      </c>
      <c r="F49" s="297">
        <v>0</v>
      </c>
      <c r="G49" s="297">
        <v>0</v>
      </c>
      <c r="H49" s="297">
        <v>0</v>
      </c>
      <c r="I49" s="297">
        <v>0</v>
      </c>
      <c r="J49" s="297">
        <v>0</v>
      </c>
      <c r="K49" s="297">
        <v>0</v>
      </c>
      <c r="L49" s="297">
        <v>0</v>
      </c>
      <c r="M49" s="297">
        <v>0</v>
      </c>
      <c r="N49" s="297">
        <v>0</v>
      </c>
      <c r="O49" s="297">
        <v>0</v>
      </c>
      <c r="P49" s="297">
        <v>0</v>
      </c>
      <c r="Q49" s="297">
        <v>0</v>
      </c>
      <c r="R49" s="297">
        <v>0</v>
      </c>
      <c r="S49" s="297">
        <v>0</v>
      </c>
      <c r="T49" s="297">
        <v>0</v>
      </c>
      <c r="U49" s="297">
        <v>0</v>
      </c>
      <c r="V49" s="297">
        <v>0</v>
      </c>
      <c r="W49" s="297">
        <v>0</v>
      </c>
      <c r="X49" s="297">
        <v>0</v>
      </c>
      <c r="Y49" s="297">
        <v>0</v>
      </c>
      <c r="DA49" s="71" t="s">
        <v>831</v>
      </c>
    </row>
    <row r="50" spans="1:105" ht="12" customHeight="1" x14ac:dyDescent="0.25">
      <c r="A50" s="59" t="s">
        <v>32</v>
      </c>
      <c r="B50" s="297">
        <v>0</v>
      </c>
      <c r="C50" s="297">
        <v>0</v>
      </c>
      <c r="D50" s="297">
        <v>0</v>
      </c>
      <c r="E50" s="297">
        <v>0</v>
      </c>
      <c r="F50" s="297">
        <v>0</v>
      </c>
      <c r="G50" s="297">
        <v>0</v>
      </c>
      <c r="H50" s="297">
        <v>0</v>
      </c>
      <c r="I50" s="297">
        <v>0</v>
      </c>
      <c r="J50" s="297">
        <v>0</v>
      </c>
      <c r="K50" s="297">
        <v>0</v>
      </c>
      <c r="L50" s="297">
        <v>0</v>
      </c>
      <c r="M50" s="297">
        <v>0</v>
      </c>
      <c r="N50" s="297">
        <v>0</v>
      </c>
      <c r="O50" s="297">
        <v>0</v>
      </c>
      <c r="P50" s="297">
        <v>0</v>
      </c>
      <c r="Q50" s="297">
        <v>0</v>
      </c>
      <c r="R50" s="297">
        <v>0</v>
      </c>
      <c r="S50" s="297">
        <v>0</v>
      </c>
      <c r="T50" s="297">
        <v>0</v>
      </c>
      <c r="U50" s="297">
        <v>0</v>
      </c>
      <c r="V50" s="297">
        <v>0</v>
      </c>
      <c r="W50" s="297">
        <v>0</v>
      </c>
      <c r="X50" s="297">
        <v>0</v>
      </c>
      <c r="Y50" s="297">
        <v>0</v>
      </c>
      <c r="DA50" s="71" t="s">
        <v>832</v>
      </c>
    </row>
    <row r="51" spans="1:105" ht="12" customHeight="1" x14ac:dyDescent="0.25">
      <c r="A51" s="59" t="s">
        <v>35</v>
      </c>
      <c r="B51" s="297">
        <v>0</v>
      </c>
      <c r="C51" s="297">
        <v>0</v>
      </c>
      <c r="D51" s="297">
        <v>0</v>
      </c>
      <c r="E51" s="297">
        <v>0</v>
      </c>
      <c r="F51" s="297">
        <v>0</v>
      </c>
      <c r="G51" s="297">
        <v>0</v>
      </c>
      <c r="H51" s="297">
        <v>0</v>
      </c>
      <c r="I51" s="297">
        <v>0</v>
      </c>
      <c r="J51" s="297">
        <v>0</v>
      </c>
      <c r="K51" s="297">
        <v>0</v>
      </c>
      <c r="L51" s="297">
        <v>0</v>
      </c>
      <c r="M51" s="297">
        <v>0</v>
      </c>
      <c r="N51" s="297">
        <v>0</v>
      </c>
      <c r="O51" s="297">
        <v>0</v>
      </c>
      <c r="P51" s="297">
        <v>0</v>
      </c>
      <c r="Q51" s="297">
        <v>0</v>
      </c>
      <c r="R51" s="297">
        <v>0</v>
      </c>
      <c r="S51" s="297">
        <v>0</v>
      </c>
      <c r="T51" s="297">
        <v>0</v>
      </c>
      <c r="U51" s="297">
        <v>0</v>
      </c>
      <c r="V51" s="297">
        <v>0</v>
      </c>
      <c r="W51" s="297">
        <v>0</v>
      </c>
      <c r="X51" s="297">
        <v>0</v>
      </c>
      <c r="Y51" s="297">
        <v>0</v>
      </c>
      <c r="DA51" s="71" t="s">
        <v>833</v>
      </c>
    </row>
    <row r="52" spans="1:105" ht="12" customHeight="1" x14ac:dyDescent="0.25">
      <c r="A52" s="60" t="s">
        <v>525</v>
      </c>
      <c r="B52" s="262">
        <v>0</v>
      </c>
      <c r="C52" s="262">
        <v>0</v>
      </c>
      <c r="D52" s="262">
        <v>0</v>
      </c>
      <c r="E52" s="262">
        <v>0</v>
      </c>
      <c r="F52" s="262">
        <v>0</v>
      </c>
      <c r="G52" s="262">
        <v>0</v>
      </c>
      <c r="H52" s="262">
        <v>0</v>
      </c>
      <c r="I52" s="262">
        <v>0</v>
      </c>
      <c r="J52" s="262">
        <v>0</v>
      </c>
      <c r="K52" s="262">
        <v>0</v>
      </c>
      <c r="L52" s="262">
        <v>0</v>
      </c>
      <c r="M52" s="262">
        <v>0</v>
      </c>
      <c r="N52" s="262">
        <v>0</v>
      </c>
      <c r="O52" s="262">
        <v>0</v>
      </c>
      <c r="P52" s="262">
        <v>0</v>
      </c>
      <c r="Q52" s="262">
        <v>0</v>
      </c>
      <c r="R52" s="262">
        <v>0</v>
      </c>
      <c r="S52" s="262">
        <v>0</v>
      </c>
      <c r="T52" s="262">
        <v>0</v>
      </c>
      <c r="U52" s="262">
        <v>0</v>
      </c>
      <c r="V52" s="262">
        <v>0</v>
      </c>
      <c r="W52" s="262">
        <v>0</v>
      </c>
      <c r="X52" s="262">
        <v>0</v>
      </c>
      <c r="Y52" s="262">
        <v>0</v>
      </c>
      <c r="DA52" s="72" t="s">
        <v>834</v>
      </c>
    </row>
    <row r="53" spans="1:105" ht="12" customHeight="1" x14ac:dyDescent="0.25">
      <c r="A53" s="57" t="s">
        <v>527</v>
      </c>
      <c r="B53" s="294">
        <f t="shared" ref="B53:Y53" si="1">B54+B58+B69</f>
        <v>0</v>
      </c>
      <c r="C53" s="294">
        <f t="shared" si="1"/>
        <v>0</v>
      </c>
      <c r="D53" s="294">
        <f t="shared" si="1"/>
        <v>0</v>
      </c>
      <c r="E53" s="294">
        <f t="shared" si="1"/>
        <v>0</v>
      </c>
      <c r="F53" s="294">
        <f t="shared" si="1"/>
        <v>0</v>
      </c>
      <c r="G53" s="294">
        <f t="shared" si="1"/>
        <v>0</v>
      </c>
      <c r="H53" s="294">
        <f t="shared" si="1"/>
        <v>0</v>
      </c>
      <c r="I53" s="294">
        <f t="shared" si="1"/>
        <v>0</v>
      </c>
      <c r="J53" s="294">
        <f t="shared" si="1"/>
        <v>0</v>
      </c>
      <c r="K53" s="294">
        <f t="shared" si="1"/>
        <v>0</v>
      </c>
      <c r="L53" s="294">
        <f t="shared" si="1"/>
        <v>0</v>
      </c>
      <c r="M53" s="294">
        <f t="shared" si="1"/>
        <v>0</v>
      </c>
      <c r="N53" s="294">
        <f t="shared" si="1"/>
        <v>0</v>
      </c>
      <c r="O53" s="294">
        <f t="shared" si="1"/>
        <v>0</v>
      </c>
      <c r="P53" s="294">
        <f t="shared" si="1"/>
        <v>0</v>
      </c>
      <c r="Q53" s="294">
        <f t="shared" si="1"/>
        <v>0</v>
      </c>
      <c r="R53" s="294">
        <f t="shared" si="1"/>
        <v>0</v>
      </c>
      <c r="S53" s="294">
        <f t="shared" si="1"/>
        <v>0</v>
      </c>
      <c r="T53" s="294">
        <f t="shared" si="1"/>
        <v>0</v>
      </c>
      <c r="U53" s="294">
        <f t="shared" si="1"/>
        <v>0</v>
      </c>
      <c r="V53" s="294">
        <f t="shared" si="1"/>
        <v>0</v>
      </c>
      <c r="W53" s="294">
        <f t="shared" si="1"/>
        <v>0</v>
      </c>
      <c r="X53" s="294">
        <f t="shared" si="1"/>
        <v>0</v>
      </c>
      <c r="Y53" s="294">
        <f t="shared" si="1"/>
        <v>0</v>
      </c>
      <c r="DA53" s="70"/>
    </row>
    <row r="54" spans="1:105" ht="12" customHeight="1" x14ac:dyDescent="0.25">
      <c r="A54" s="60" t="s">
        <v>528</v>
      </c>
      <c r="B54" s="262">
        <v>0</v>
      </c>
      <c r="C54" s="262">
        <v>0</v>
      </c>
      <c r="D54" s="262">
        <v>0</v>
      </c>
      <c r="E54" s="262">
        <v>0</v>
      </c>
      <c r="F54" s="262">
        <v>0</v>
      </c>
      <c r="G54" s="262">
        <v>0</v>
      </c>
      <c r="H54" s="262">
        <v>0</v>
      </c>
      <c r="I54" s="262">
        <v>0</v>
      </c>
      <c r="J54" s="262">
        <v>0</v>
      </c>
      <c r="K54" s="262">
        <v>0</v>
      </c>
      <c r="L54" s="262">
        <v>0</v>
      </c>
      <c r="M54" s="262">
        <v>0</v>
      </c>
      <c r="N54" s="262">
        <v>0</v>
      </c>
      <c r="O54" s="262">
        <v>0</v>
      </c>
      <c r="P54" s="262">
        <v>0</v>
      </c>
      <c r="Q54" s="262">
        <v>0</v>
      </c>
      <c r="R54" s="262">
        <v>0</v>
      </c>
      <c r="S54" s="262">
        <v>0</v>
      </c>
      <c r="T54" s="262">
        <v>0</v>
      </c>
      <c r="U54" s="262">
        <v>0</v>
      </c>
      <c r="V54" s="262">
        <v>0</v>
      </c>
      <c r="W54" s="262">
        <v>0</v>
      </c>
      <c r="X54" s="262">
        <v>0</v>
      </c>
      <c r="Y54" s="262">
        <v>0</v>
      </c>
      <c r="DA54" s="72" t="s">
        <v>835</v>
      </c>
    </row>
    <row r="55" spans="1:105" ht="12" customHeight="1" x14ac:dyDescent="0.25">
      <c r="A55" s="59" t="s">
        <v>31</v>
      </c>
      <c r="B55" s="230">
        <v>0</v>
      </c>
      <c r="C55" s="230">
        <v>0</v>
      </c>
      <c r="D55" s="230">
        <v>0</v>
      </c>
      <c r="E55" s="230">
        <v>0</v>
      </c>
      <c r="F55" s="230">
        <v>0</v>
      </c>
      <c r="G55" s="230">
        <v>0</v>
      </c>
      <c r="H55" s="230">
        <v>0</v>
      </c>
      <c r="I55" s="230">
        <v>0</v>
      </c>
      <c r="J55" s="230">
        <v>0</v>
      </c>
      <c r="K55" s="230">
        <v>0</v>
      </c>
      <c r="L55" s="230">
        <v>0</v>
      </c>
      <c r="M55" s="230">
        <v>0</v>
      </c>
      <c r="N55" s="230">
        <v>0</v>
      </c>
      <c r="O55" s="230">
        <v>0</v>
      </c>
      <c r="P55" s="230">
        <v>0</v>
      </c>
      <c r="Q55" s="230">
        <v>0</v>
      </c>
      <c r="R55" s="230">
        <v>0</v>
      </c>
      <c r="S55" s="230">
        <v>0</v>
      </c>
      <c r="T55" s="230">
        <v>0</v>
      </c>
      <c r="U55" s="230">
        <v>0</v>
      </c>
      <c r="V55" s="230">
        <v>0</v>
      </c>
      <c r="W55" s="230">
        <v>0</v>
      </c>
      <c r="X55" s="230">
        <v>0</v>
      </c>
      <c r="Y55" s="230">
        <v>0</v>
      </c>
      <c r="DA55" s="71" t="s">
        <v>836</v>
      </c>
    </row>
    <row r="56" spans="1:105" ht="12" customHeight="1" x14ac:dyDescent="0.25">
      <c r="A56" s="59" t="s">
        <v>159</v>
      </c>
      <c r="B56" s="230">
        <v>0</v>
      </c>
      <c r="C56" s="230">
        <v>0</v>
      </c>
      <c r="D56" s="230">
        <v>0</v>
      </c>
      <c r="E56" s="230">
        <v>0</v>
      </c>
      <c r="F56" s="230">
        <v>0</v>
      </c>
      <c r="G56" s="230">
        <v>0</v>
      </c>
      <c r="H56" s="230">
        <v>0</v>
      </c>
      <c r="I56" s="230">
        <v>0</v>
      </c>
      <c r="J56" s="230">
        <v>0</v>
      </c>
      <c r="K56" s="230">
        <v>0</v>
      </c>
      <c r="L56" s="230">
        <v>0</v>
      </c>
      <c r="M56" s="230">
        <v>0</v>
      </c>
      <c r="N56" s="230">
        <v>0</v>
      </c>
      <c r="O56" s="230">
        <v>0</v>
      </c>
      <c r="P56" s="230">
        <v>0</v>
      </c>
      <c r="Q56" s="230">
        <v>0</v>
      </c>
      <c r="R56" s="230">
        <v>0</v>
      </c>
      <c r="S56" s="230">
        <v>0</v>
      </c>
      <c r="T56" s="230">
        <v>0</v>
      </c>
      <c r="U56" s="230">
        <v>0</v>
      </c>
      <c r="V56" s="230">
        <v>0</v>
      </c>
      <c r="W56" s="230">
        <v>0</v>
      </c>
      <c r="X56" s="230">
        <v>0</v>
      </c>
      <c r="Y56" s="230">
        <v>0</v>
      </c>
      <c r="DA56" s="71" t="s">
        <v>837</v>
      </c>
    </row>
    <row r="57" spans="1:105" ht="12" customHeight="1" x14ac:dyDescent="0.25">
      <c r="A57" s="59" t="s">
        <v>35</v>
      </c>
      <c r="B57" s="230">
        <v>0</v>
      </c>
      <c r="C57" s="230">
        <v>0</v>
      </c>
      <c r="D57" s="230">
        <v>0</v>
      </c>
      <c r="E57" s="230">
        <v>0</v>
      </c>
      <c r="F57" s="230">
        <v>0</v>
      </c>
      <c r="G57" s="230">
        <v>0</v>
      </c>
      <c r="H57" s="230">
        <v>0</v>
      </c>
      <c r="I57" s="230">
        <v>0</v>
      </c>
      <c r="J57" s="230">
        <v>0</v>
      </c>
      <c r="K57" s="230">
        <v>0</v>
      </c>
      <c r="L57" s="230">
        <v>0</v>
      </c>
      <c r="M57" s="230">
        <v>0</v>
      </c>
      <c r="N57" s="230">
        <v>0</v>
      </c>
      <c r="O57" s="230">
        <v>0</v>
      </c>
      <c r="P57" s="230">
        <v>0</v>
      </c>
      <c r="Q57" s="230">
        <v>0</v>
      </c>
      <c r="R57" s="230">
        <v>0</v>
      </c>
      <c r="S57" s="230">
        <v>0</v>
      </c>
      <c r="T57" s="230">
        <v>0</v>
      </c>
      <c r="U57" s="230">
        <v>0</v>
      </c>
      <c r="V57" s="230">
        <v>0</v>
      </c>
      <c r="W57" s="230">
        <v>0</v>
      </c>
      <c r="X57" s="230">
        <v>0</v>
      </c>
      <c r="Y57" s="230">
        <v>0</v>
      </c>
      <c r="DA57" s="71" t="s">
        <v>838</v>
      </c>
    </row>
    <row r="58" spans="1:105" ht="12" customHeight="1" x14ac:dyDescent="0.25">
      <c r="A58" s="60" t="s">
        <v>533</v>
      </c>
      <c r="B58" s="262">
        <v>0</v>
      </c>
      <c r="C58" s="262">
        <v>0</v>
      </c>
      <c r="D58" s="262">
        <v>0</v>
      </c>
      <c r="E58" s="262">
        <v>0</v>
      </c>
      <c r="F58" s="262">
        <v>0</v>
      </c>
      <c r="G58" s="262">
        <v>0</v>
      </c>
      <c r="H58" s="262">
        <v>0</v>
      </c>
      <c r="I58" s="262">
        <v>0</v>
      </c>
      <c r="J58" s="262">
        <v>0</v>
      </c>
      <c r="K58" s="262">
        <v>0</v>
      </c>
      <c r="L58" s="262">
        <v>0</v>
      </c>
      <c r="M58" s="262">
        <v>0</v>
      </c>
      <c r="N58" s="262">
        <v>0</v>
      </c>
      <c r="O58" s="262">
        <v>0</v>
      </c>
      <c r="P58" s="262">
        <v>0</v>
      </c>
      <c r="Q58" s="262">
        <v>0</v>
      </c>
      <c r="R58" s="262">
        <v>0</v>
      </c>
      <c r="S58" s="262">
        <v>0</v>
      </c>
      <c r="T58" s="262">
        <v>0</v>
      </c>
      <c r="U58" s="262">
        <v>0</v>
      </c>
      <c r="V58" s="262">
        <v>0</v>
      </c>
      <c r="W58" s="262">
        <v>0</v>
      </c>
      <c r="X58" s="262">
        <v>0</v>
      </c>
      <c r="Y58" s="262">
        <v>0</v>
      </c>
      <c r="DA58" s="72" t="s">
        <v>839</v>
      </c>
    </row>
    <row r="59" spans="1:105" ht="12" customHeight="1" x14ac:dyDescent="0.25">
      <c r="A59" s="64" t="s">
        <v>28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840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841</v>
      </c>
    </row>
    <row r="61" spans="1:105" ht="12" customHeight="1" x14ac:dyDescent="0.25">
      <c r="A61" s="64" t="s">
        <v>31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842</v>
      </c>
    </row>
    <row r="62" spans="1:105" ht="12" customHeight="1" x14ac:dyDescent="0.25">
      <c r="A62" s="64" t="s">
        <v>159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843</v>
      </c>
    </row>
    <row r="63" spans="1:105" ht="12" customHeight="1" x14ac:dyDescent="0.25">
      <c r="A63" s="64" t="s">
        <v>32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844</v>
      </c>
    </row>
    <row r="64" spans="1:105" ht="12" customHeight="1" x14ac:dyDescent="0.25">
      <c r="A64" s="64" t="s">
        <v>33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845</v>
      </c>
    </row>
    <row r="65" spans="1:105" ht="12" customHeight="1" x14ac:dyDescent="0.25">
      <c r="A65" s="64" t="s">
        <v>35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846</v>
      </c>
    </row>
    <row r="66" spans="1:105" ht="12" customHeight="1" x14ac:dyDescent="0.25">
      <c r="A66" s="64" t="s">
        <v>36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847</v>
      </c>
    </row>
    <row r="67" spans="1:105" ht="12" customHeight="1" x14ac:dyDescent="0.25">
      <c r="A67" s="64" t="s">
        <v>38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848</v>
      </c>
    </row>
    <row r="68" spans="1:105" ht="12" customHeight="1" x14ac:dyDescent="0.25">
      <c r="A68" s="64" t="s">
        <v>39</v>
      </c>
      <c r="B68" s="229">
        <v>0</v>
      </c>
      <c r="C68" s="229">
        <v>0</v>
      </c>
      <c r="D68" s="229">
        <v>0</v>
      </c>
      <c r="E68" s="229">
        <v>0</v>
      </c>
      <c r="F68" s="229">
        <v>0</v>
      </c>
      <c r="G68" s="229">
        <v>0</v>
      </c>
      <c r="H68" s="229">
        <v>0</v>
      </c>
      <c r="I68" s="229">
        <v>0</v>
      </c>
      <c r="J68" s="229">
        <v>0</v>
      </c>
      <c r="K68" s="229">
        <v>0</v>
      </c>
      <c r="L68" s="229">
        <v>0</v>
      </c>
      <c r="M68" s="229">
        <v>0</v>
      </c>
      <c r="N68" s="229">
        <v>0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>
        <v>0</v>
      </c>
      <c r="U68" s="229">
        <v>0</v>
      </c>
      <c r="V68" s="229">
        <v>0</v>
      </c>
      <c r="W68" s="229">
        <v>0</v>
      </c>
      <c r="X68" s="229">
        <v>0</v>
      </c>
      <c r="Y68" s="229">
        <v>0</v>
      </c>
      <c r="DA68" s="73" t="s">
        <v>849</v>
      </c>
    </row>
    <row r="69" spans="1:105" ht="12" customHeight="1" x14ac:dyDescent="0.25">
      <c r="A69" s="60" t="s">
        <v>545</v>
      </c>
      <c r="B69" s="262">
        <v>0</v>
      </c>
      <c r="C69" s="262">
        <v>0</v>
      </c>
      <c r="D69" s="262">
        <v>0</v>
      </c>
      <c r="E69" s="262">
        <v>0</v>
      </c>
      <c r="F69" s="262">
        <v>0</v>
      </c>
      <c r="G69" s="262">
        <v>0</v>
      </c>
      <c r="H69" s="262">
        <v>0</v>
      </c>
      <c r="I69" s="262">
        <v>0</v>
      </c>
      <c r="J69" s="262">
        <v>0</v>
      </c>
      <c r="K69" s="262">
        <v>0</v>
      </c>
      <c r="L69" s="262">
        <v>0</v>
      </c>
      <c r="M69" s="262">
        <v>0</v>
      </c>
      <c r="N69" s="262">
        <v>0</v>
      </c>
      <c r="O69" s="262">
        <v>0</v>
      </c>
      <c r="P69" s="262">
        <v>0</v>
      </c>
      <c r="Q69" s="262">
        <v>0</v>
      </c>
      <c r="R69" s="262">
        <v>0</v>
      </c>
      <c r="S69" s="262">
        <v>0</v>
      </c>
      <c r="T69" s="262">
        <v>0</v>
      </c>
      <c r="U69" s="262">
        <v>0</v>
      </c>
      <c r="V69" s="262">
        <v>0</v>
      </c>
      <c r="W69" s="262">
        <v>0</v>
      </c>
      <c r="X69" s="262">
        <v>0</v>
      </c>
      <c r="Y69" s="262">
        <v>0</v>
      </c>
      <c r="DA69" s="72" t="s">
        <v>850</v>
      </c>
    </row>
    <row r="70" spans="1:105" ht="12" customHeight="1" x14ac:dyDescent="0.25">
      <c r="A70" s="100" t="s">
        <v>105</v>
      </c>
      <c r="B70" s="279">
        <v>0</v>
      </c>
      <c r="C70" s="279">
        <v>0</v>
      </c>
      <c r="D70" s="279">
        <v>0</v>
      </c>
      <c r="E70" s="279">
        <v>0</v>
      </c>
      <c r="F70" s="279">
        <v>0</v>
      </c>
      <c r="G70" s="279">
        <v>0</v>
      </c>
      <c r="H70" s="279">
        <v>0</v>
      </c>
      <c r="I70" s="279">
        <v>0</v>
      </c>
      <c r="J70" s="279">
        <v>0</v>
      </c>
      <c r="K70" s="279">
        <v>0</v>
      </c>
      <c r="L70" s="279">
        <v>0</v>
      </c>
      <c r="M70" s="279">
        <v>0</v>
      </c>
      <c r="N70" s="279">
        <v>0</v>
      </c>
      <c r="O70" s="279">
        <v>0</v>
      </c>
      <c r="P70" s="279">
        <v>0</v>
      </c>
      <c r="Q70" s="279">
        <v>0</v>
      </c>
      <c r="R70" s="279">
        <v>0</v>
      </c>
      <c r="S70" s="279">
        <v>0</v>
      </c>
      <c r="T70" s="279">
        <v>0</v>
      </c>
      <c r="U70" s="279">
        <v>0</v>
      </c>
      <c r="V70" s="279">
        <v>0</v>
      </c>
      <c r="W70" s="279">
        <v>0</v>
      </c>
      <c r="X70" s="279">
        <v>0</v>
      </c>
      <c r="Y70" s="279">
        <v>0</v>
      </c>
      <c r="DA70" s="105" t="s">
        <v>851</v>
      </c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DA71" s="124"/>
    </row>
    <row r="72" spans="1:105" ht="15" customHeight="1" x14ac:dyDescent="0.25">
      <c r="A72" s="34" t="s">
        <v>80</v>
      </c>
      <c r="B72" s="223">
        <v>0</v>
      </c>
      <c r="C72" s="223">
        <v>0</v>
      </c>
      <c r="D72" s="223">
        <v>0</v>
      </c>
      <c r="E72" s="223">
        <v>0</v>
      </c>
      <c r="F72" s="223">
        <v>0</v>
      </c>
      <c r="G72" s="223">
        <v>0</v>
      </c>
      <c r="H72" s="223">
        <v>0</v>
      </c>
      <c r="I72" s="223">
        <v>0</v>
      </c>
      <c r="J72" s="223">
        <v>0</v>
      </c>
      <c r="K72" s="223">
        <v>0</v>
      </c>
      <c r="L72" s="223">
        <v>0</v>
      </c>
      <c r="M72" s="223">
        <v>0</v>
      </c>
      <c r="N72" s="223">
        <v>0</v>
      </c>
      <c r="O72" s="223">
        <v>0</v>
      </c>
      <c r="P72" s="223">
        <v>0</v>
      </c>
      <c r="Q72" s="223">
        <v>0</v>
      </c>
      <c r="R72" s="223">
        <v>0</v>
      </c>
      <c r="S72" s="223">
        <v>0</v>
      </c>
      <c r="T72" s="223">
        <v>0</v>
      </c>
      <c r="U72" s="223">
        <v>0</v>
      </c>
      <c r="V72" s="223">
        <v>0</v>
      </c>
      <c r="W72" s="223">
        <v>0</v>
      </c>
      <c r="X72" s="223">
        <v>0</v>
      </c>
      <c r="Y72" s="223">
        <v>0</v>
      </c>
      <c r="DA72" s="89" t="s">
        <v>852</v>
      </c>
    </row>
    <row r="73" spans="1:105" ht="12" customHeight="1" x14ac:dyDescent="0.25">
      <c r="A73" s="55" t="s">
        <v>91</v>
      </c>
      <c r="B73" s="259">
        <v>0</v>
      </c>
      <c r="C73" s="259">
        <v>0</v>
      </c>
      <c r="D73" s="259">
        <v>0</v>
      </c>
      <c r="E73" s="259">
        <v>0</v>
      </c>
      <c r="F73" s="259">
        <v>0</v>
      </c>
      <c r="G73" s="259">
        <v>0</v>
      </c>
      <c r="H73" s="259">
        <v>0</v>
      </c>
      <c r="I73" s="259">
        <v>0</v>
      </c>
      <c r="J73" s="259">
        <v>0</v>
      </c>
      <c r="K73" s="259">
        <v>0</v>
      </c>
      <c r="L73" s="259">
        <v>0</v>
      </c>
      <c r="M73" s="259">
        <v>0</v>
      </c>
      <c r="N73" s="259">
        <v>0</v>
      </c>
      <c r="O73" s="259">
        <v>0</v>
      </c>
      <c r="P73" s="259">
        <v>0</v>
      </c>
      <c r="Q73" s="259">
        <v>0</v>
      </c>
      <c r="R73" s="259">
        <v>0</v>
      </c>
      <c r="S73" s="259">
        <v>0</v>
      </c>
      <c r="T73" s="259">
        <v>0</v>
      </c>
      <c r="U73" s="259">
        <v>0</v>
      </c>
      <c r="V73" s="259">
        <v>0</v>
      </c>
      <c r="W73" s="259">
        <v>0</v>
      </c>
      <c r="X73" s="259">
        <v>0</v>
      </c>
      <c r="Y73" s="259">
        <v>0</v>
      </c>
      <c r="DA73" s="67" t="s">
        <v>853</v>
      </c>
    </row>
    <row r="74" spans="1:105" ht="12" customHeight="1" x14ac:dyDescent="0.25">
      <c r="A74" s="173" t="s">
        <v>92</v>
      </c>
      <c r="B74" s="224">
        <v>0</v>
      </c>
      <c r="C74" s="224">
        <v>0</v>
      </c>
      <c r="D74" s="224">
        <v>0</v>
      </c>
      <c r="E74" s="224">
        <v>0</v>
      </c>
      <c r="F74" s="224">
        <v>0</v>
      </c>
      <c r="G74" s="224">
        <v>0</v>
      </c>
      <c r="H74" s="224">
        <v>0</v>
      </c>
      <c r="I74" s="224">
        <v>0</v>
      </c>
      <c r="J74" s="224">
        <v>0</v>
      </c>
      <c r="K74" s="224">
        <v>0</v>
      </c>
      <c r="L74" s="224">
        <v>0</v>
      </c>
      <c r="M74" s="224">
        <v>0</v>
      </c>
      <c r="N74" s="224">
        <v>0</v>
      </c>
      <c r="O74" s="224">
        <v>0</v>
      </c>
      <c r="P74" s="224">
        <v>0</v>
      </c>
      <c r="Q74" s="224">
        <v>0</v>
      </c>
      <c r="R74" s="224">
        <v>0</v>
      </c>
      <c r="S74" s="224">
        <v>0</v>
      </c>
      <c r="T74" s="224">
        <v>0</v>
      </c>
      <c r="U74" s="224">
        <v>0</v>
      </c>
      <c r="V74" s="224">
        <v>0</v>
      </c>
      <c r="W74" s="224">
        <v>0</v>
      </c>
      <c r="X74" s="224">
        <v>0</v>
      </c>
      <c r="Y74" s="224">
        <v>0</v>
      </c>
      <c r="DA74" s="177" t="s">
        <v>854</v>
      </c>
    </row>
    <row r="75" spans="1:105" ht="12" customHeight="1" x14ac:dyDescent="0.25">
      <c r="A75" s="173" t="s">
        <v>93</v>
      </c>
      <c r="B75" s="224">
        <v>0</v>
      </c>
      <c r="C75" s="224">
        <v>0</v>
      </c>
      <c r="D75" s="224">
        <v>0</v>
      </c>
      <c r="E75" s="224">
        <v>0</v>
      </c>
      <c r="F75" s="224">
        <v>0</v>
      </c>
      <c r="G75" s="224">
        <v>0</v>
      </c>
      <c r="H75" s="224">
        <v>0</v>
      </c>
      <c r="I75" s="224">
        <v>0</v>
      </c>
      <c r="J75" s="224">
        <v>0</v>
      </c>
      <c r="K75" s="224">
        <v>0</v>
      </c>
      <c r="L75" s="224">
        <v>0</v>
      </c>
      <c r="M75" s="224">
        <v>0</v>
      </c>
      <c r="N75" s="224">
        <v>0</v>
      </c>
      <c r="O75" s="224">
        <v>0</v>
      </c>
      <c r="P75" s="224">
        <v>0</v>
      </c>
      <c r="Q75" s="224">
        <v>0</v>
      </c>
      <c r="R75" s="224">
        <v>0</v>
      </c>
      <c r="S75" s="224">
        <v>0</v>
      </c>
      <c r="T75" s="224">
        <v>0</v>
      </c>
      <c r="U75" s="224">
        <v>0</v>
      </c>
      <c r="V75" s="224">
        <v>0</v>
      </c>
      <c r="W75" s="224">
        <v>0</v>
      </c>
      <c r="X75" s="224">
        <v>0</v>
      </c>
      <c r="Y75" s="224">
        <v>0</v>
      </c>
      <c r="DA75" s="177" t="s">
        <v>855</v>
      </c>
    </row>
    <row r="76" spans="1:105" ht="12" customHeight="1" x14ac:dyDescent="0.25">
      <c r="A76" s="173" t="s">
        <v>94</v>
      </c>
      <c r="B76" s="224">
        <v>0</v>
      </c>
      <c r="C76" s="224">
        <v>0</v>
      </c>
      <c r="D76" s="224">
        <v>0</v>
      </c>
      <c r="E76" s="224">
        <v>0</v>
      </c>
      <c r="F76" s="224">
        <v>0</v>
      </c>
      <c r="G76" s="224">
        <v>0</v>
      </c>
      <c r="H76" s="224">
        <v>0</v>
      </c>
      <c r="I76" s="224">
        <v>0</v>
      </c>
      <c r="J76" s="224">
        <v>0</v>
      </c>
      <c r="K76" s="224">
        <v>0</v>
      </c>
      <c r="L76" s="224">
        <v>0</v>
      </c>
      <c r="M76" s="224">
        <v>0</v>
      </c>
      <c r="N76" s="224">
        <v>0</v>
      </c>
      <c r="O76" s="224">
        <v>0</v>
      </c>
      <c r="P76" s="224">
        <v>0</v>
      </c>
      <c r="Q76" s="224">
        <v>0</v>
      </c>
      <c r="R76" s="224">
        <v>0</v>
      </c>
      <c r="S76" s="224">
        <v>0</v>
      </c>
      <c r="T76" s="224">
        <v>0</v>
      </c>
      <c r="U76" s="224">
        <v>0</v>
      </c>
      <c r="V76" s="224">
        <v>0</v>
      </c>
      <c r="W76" s="224">
        <v>0</v>
      </c>
      <c r="X76" s="224">
        <v>0</v>
      </c>
      <c r="Y76" s="224">
        <v>0</v>
      </c>
      <c r="DA76" s="177" t="s">
        <v>856</v>
      </c>
    </row>
    <row r="77" spans="1:105" ht="12" customHeight="1" x14ac:dyDescent="0.25">
      <c r="A77" s="56" t="s">
        <v>95</v>
      </c>
      <c r="B77" s="260">
        <v>0</v>
      </c>
      <c r="C77" s="260">
        <v>0</v>
      </c>
      <c r="D77" s="260">
        <v>0</v>
      </c>
      <c r="E77" s="260">
        <v>0</v>
      </c>
      <c r="F77" s="260">
        <v>0</v>
      </c>
      <c r="G77" s="260">
        <v>0</v>
      </c>
      <c r="H77" s="260">
        <v>0</v>
      </c>
      <c r="I77" s="260">
        <v>0</v>
      </c>
      <c r="J77" s="260">
        <v>0</v>
      </c>
      <c r="K77" s="260">
        <v>0</v>
      </c>
      <c r="L77" s="260">
        <v>0</v>
      </c>
      <c r="M77" s="260">
        <v>0</v>
      </c>
      <c r="N77" s="260">
        <v>0</v>
      </c>
      <c r="O77" s="260">
        <v>0</v>
      </c>
      <c r="P77" s="260">
        <v>0</v>
      </c>
      <c r="Q77" s="260">
        <v>0</v>
      </c>
      <c r="R77" s="260">
        <v>0</v>
      </c>
      <c r="S77" s="260">
        <v>0</v>
      </c>
      <c r="T77" s="260">
        <v>0</v>
      </c>
      <c r="U77" s="260">
        <v>0</v>
      </c>
      <c r="V77" s="260">
        <v>0</v>
      </c>
      <c r="W77" s="260">
        <v>0</v>
      </c>
      <c r="X77" s="260">
        <v>0</v>
      </c>
      <c r="Y77" s="260">
        <v>0</v>
      </c>
      <c r="DA77" s="68" t="s">
        <v>857</v>
      </c>
    </row>
    <row r="78" spans="1:105" ht="12" customHeight="1" x14ac:dyDescent="0.25">
      <c r="A78" s="37" t="s">
        <v>159</v>
      </c>
      <c r="B78" s="226">
        <v>0</v>
      </c>
      <c r="C78" s="226">
        <v>0</v>
      </c>
      <c r="D78" s="226">
        <v>0</v>
      </c>
      <c r="E78" s="226">
        <v>0</v>
      </c>
      <c r="F78" s="226">
        <v>0</v>
      </c>
      <c r="G78" s="226">
        <v>0</v>
      </c>
      <c r="H78" s="226">
        <v>0</v>
      </c>
      <c r="I78" s="226">
        <v>0</v>
      </c>
      <c r="J78" s="226">
        <v>0</v>
      </c>
      <c r="K78" s="226">
        <v>0</v>
      </c>
      <c r="L78" s="226">
        <v>0</v>
      </c>
      <c r="M78" s="226">
        <v>0</v>
      </c>
      <c r="N78" s="226">
        <v>0</v>
      </c>
      <c r="O78" s="226">
        <v>0</v>
      </c>
      <c r="P78" s="226">
        <v>0</v>
      </c>
      <c r="Q78" s="226">
        <v>0</v>
      </c>
      <c r="R78" s="226">
        <v>0</v>
      </c>
      <c r="S78" s="226">
        <v>0</v>
      </c>
      <c r="T78" s="226">
        <v>0</v>
      </c>
      <c r="U78" s="226">
        <v>0</v>
      </c>
      <c r="V78" s="226">
        <v>0</v>
      </c>
      <c r="W78" s="226">
        <v>0</v>
      </c>
      <c r="X78" s="226">
        <v>0</v>
      </c>
      <c r="Y78" s="226">
        <v>0</v>
      </c>
      <c r="DA78" s="69" t="s">
        <v>858</v>
      </c>
    </row>
    <row r="79" spans="1:105" ht="12" customHeight="1" x14ac:dyDescent="0.25">
      <c r="A79" s="37" t="s">
        <v>35</v>
      </c>
      <c r="B79" s="226">
        <v>0</v>
      </c>
      <c r="C79" s="226">
        <v>0</v>
      </c>
      <c r="D79" s="226">
        <v>0</v>
      </c>
      <c r="E79" s="226">
        <v>0</v>
      </c>
      <c r="F79" s="226">
        <v>0</v>
      </c>
      <c r="G79" s="226">
        <v>0</v>
      </c>
      <c r="H79" s="226">
        <v>0</v>
      </c>
      <c r="I79" s="226">
        <v>0</v>
      </c>
      <c r="J79" s="226">
        <v>0</v>
      </c>
      <c r="K79" s="226">
        <v>0</v>
      </c>
      <c r="L79" s="226">
        <v>0</v>
      </c>
      <c r="M79" s="226">
        <v>0</v>
      </c>
      <c r="N79" s="226">
        <v>0</v>
      </c>
      <c r="O79" s="226">
        <v>0</v>
      </c>
      <c r="P79" s="226">
        <v>0</v>
      </c>
      <c r="Q79" s="226">
        <v>0</v>
      </c>
      <c r="R79" s="226">
        <v>0</v>
      </c>
      <c r="S79" s="226">
        <v>0</v>
      </c>
      <c r="T79" s="226">
        <v>0</v>
      </c>
      <c r="U79" s="226">
        <v>0</v>
      </c>
      <c r="V79" s="226">
        <v>0</v>
      </c>
      <c r="W79" s="226">
        <v>0</v>
      </c>
      <c r="X79" s="226">
        <v>0</v>
      </c>
      <c r="Y79" s="226">
        <v>0</v>
      </c>
      <c r="DA79" s="69" t="s">
        <v>859</v>
      </c>
    </row>
    <row r="80" spans="1:105" ht="12" customHeight="1" x14ac:dyDescent="0.25">
      <c r="A80" s="37" t="s">
        <v>96</v>
      </c>
      <c r="B80" s="226">
        <v>0</v>
      </c>
      <c r="C80" s="226">
        <v>0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0</v>
      </c>
      <c r="J80" s="226">
        <v>0</v>
      </c>
      <c r="K80" s="226">
        <v>0</v>
      </c>
      <c r="L80" s="226">
        <v>0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0</v>
      </c>
      <c r="U80" s="226">
        <v>0</v>
      </c>
      <c r="V80" s="226">
        <v>0</v>
      </c>
      <c r="W80" s="226">
        <v>0</v>
      </c>
      <c r="X80" s="226">
        <v>0</v>
      </c>
      <c r="Y80" s="226">
        <v>0</v>
      </c>
      <c r="DA80" s="69" t="s">
        <v>860</v>
      </c>
    </row>
    <row r="81" spans="1:105" ht="12" customHeight="1" x14ac:dyDescent="0.25">
      <c r="A81" s="37" t="s">
        <v>78</v>
      </c>
      <c r="B81" s="226">
        <v>0</v>
      </c>
      <c r="C81" s="226">
        <v>0</v>
      </c>
      <c r="D81" s="226">
        <v>0</v>
      </c>
      <c r="E81" s="226">
        <v>0</v>
      </c>
      <c r="F81" s="226">
        <v>0</v>
      </c>
      <c r="G81" s="226">
        <v>0</v>
      </c>
      <c r="H81" s="226">
        <v>0</v>
      </c>
      <c r="I81" s="226">
        <v>0</v>
      </c>
      <c r="J81" s="226">
        <v>0</v>
      </c>
      <c r="K81" s="226">
        <v>0</v>
      </c>
      <c r="L81" s="226">
        <v>0</v>
      </c>
      <c r="M81" s="226">
        <v>0</v>
      </c>
      <c r="N81" s="226">
        <v>0</v>
      </c>
      <c r="O81" s="226">
        <v>0</v>
      </c>
      <c r="P81" s="226">
        <v>0</v>
      </c>
      <c r="Q81" s="226">
        <v>0</v>
      </c>
      <c r="R81" s="226">
        <v>0</v>
      </c>
      <c r="S81" s="226">
        <v>0</v>
      </c>
      <c r="T81" s="226">
        <v>0</v>
      </c>
      <c r="U81" s="226">
        <v>0</v>
      </c>
      <c r="V81" s="226">
        <v>0</v>
      </c>
      <c r="W81" s="226">
        <v>0</v>
      </c>
      <c r="X81" s="226">
        <v>0</v>
      </c>
      <c r="Y81" s="226">
        <v>0</v>
      </c>
      <c r="DA81" s="69" t="s">
        <v>861</v>
      </c>
    </row>
    <row r="82" spans="1:105" ht="12" customHeight="1" x14ac:dyDescent="0.25">
      <c r="A82" s="37" t="s">
        <v>40</v>
      </c>
      <c r="B82" s="226">
        <v>0</v>
      </c>
      <c r="C82" s="226">
        <v>0</v>
      </c>
      <c r="D82" s="226">
        <v>0</v>
      </c>
      <c r="E82" s="226">
        <v>0</v>
      </c>
      <c r="F82" s="226">
        <v>0</v>
      </c>
      <c r="G82" s="226">
        <v>0</v>
      </c>
      <c r="H82" s="226">
        <v>0</v>
      </c>
      <c r="I82" s="226">
        <v>0</v>
      </c>
      <c r="J82" s="226">
        <v>0</v>
      </c>
      <c r="K82" s="226">
        <v>0</v>
      </c>
      <c r="L82" s="226">
        <v>0</v>
      </c>
      <c r="M82" s="226">
        <v>0</v>
      </c>
      <c r="N82" s="226">
        <v>0</v>
      </c>
      <c r="O82" s="226">
        <v>0</v>
      </c>
      <c r="P82" s="226">
        <v>0</v>
      </c>
      <c r="Q82" s="226">
        <v>0</v>
      </c>
      <c r="R82" s="226">
        <v>0</v>
      </c>
      <c r="S82" s="226">
        <v>0</v>
      </c>
      <c r="T82" s="226">
        <v>0</v>
      </c>
      <c r="U82" s="226">
        <v>0</v>
      </c>
      <c r="V82" s="226">
        <v>0</v>
      </c>
      <c r="W82" s="226">
        <v>0</v>
      </c>
      <c r="X82" s="226">
        <v>0</v>
      </c>
      <c r="Y82" s="226">
        <v>0</v>
      </c>
      <c r="DA82" s="69" t="s">
        <v>862</v>
      </c>
    </row>
    <row r="83" spans="1:105" ht="12" customHeight="1" x14ac:dyDescent="0.25">
      <c r="A83" s="57" t="s">
        <v>558</v>
      </c>
      <c r="B83" s="261">
        <v>0</v>
      </c>
      <c r="C83" s="261">
        <v>0</v>
      </c>
      <c r="D83" s="261">
        <v>0</v>
      </c>
      <c r="E83" s="261">
        <v>0</v>
      </c>
      <c r="F83" s="261">
        <v>0</v>
      </c>
      <c r="G83" s="261">
        <v>0</v>
      </c>
      <c r="H83" s="261">
        <v>0</v>
      </c>
      <c r="I83" s="261">
        <v>0</v>
      </c>
      <c r="J83" s="261">
        <v>0</v>
      </c>
      <c r="K83" s="261">
        <v>0</v>
      </c>
      <c r="L83" s="261">
        <v>0</v>
      </c>
      <c r="M83" s="261">
        <v>0</v>
      </c>
      <c r="N83" s="261">
        <v>0</v>
      </c>
      <c r="O83" s="261">
        <v>0</v>
      </c>
      <c r="P83" s="261">
        <v>0</v>
      </c>
      <c r="Q83" s="261">
        <v>0</v>
      </c>
      <c r="R83" s="261">
        <v>0</v>
      </c>
      <c r="S83" s="261">
        <v>0</v>
      </c>
      <c r="T83" s="261">
        <v>0</v>
      </c>
      <c r="U83" s="261">
        <v>0</v>
      </c>
      <c r="V83" s="261">
        <v>0</v>
      </c>
      <c r="W83" s="261">
        <v>0</v>
      </c>
      <c r="X83" s="261">
        <v>0</v>
      </c>
      <c r="Y83" s="261">
        <v>0</v>
      </c>
      <c r="DA83" s="70" t="s">
        <v>863</v>
      </c>
    </row>
    <row r="84" spans="1:105" ht="12" customHeight="1" x14ac:dyDescent="0.25">
      <c r="A84" s="60" t="s">
        <v>560</v>
      </c>
      <c r="B84" s="262">
        <v>0</v>
      </c>
      <c r="C84" s="262">
        <v>0</v>
      </c>
      <c r="D84" s="262">
        <v>0</v>
      </c>
      <c r="E84" s="262">
        <v>0</v>
      </c>
      <c r="F84" s="262">
        <v>0</v>
      </c>
      <c r="G84" s="262">
        <v>0</v>
      </c>
      <c r="H84" s="262">
        <v>0</v>
      </c>
      <c r="I84" s="262">
        <v>0</v>
      </c>
      <c r="J84" s="262">
        <v>0</v>
      </c>
      <c r="K84" s="262">
        <v>0</v>
      </c>
      <c r="L84" s="262">
        <v>0</v>
      </c>
      <c r="M84" s="262">
        <v>0</v>
      </c>
      <c r="N84" s="262">
        <v>0</v>
      </c>
      <c r="O84" s="262">
        <v>0</v>
      </c>
      <c r="P84" s="262">
        <v>0</v>
      </c>
      <c r="Q84" s="262">
        <v>0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864</v>
      </c>
    </row>
    <row r="85" spans="1:105" ht="12" customHeight="1" x14ac:dyDescent="0.25">
      <c r="A85" s="59" t="s">
        <v>31</v>
      </c>
      <c r="B85" s="230">
        <v>0</v>
      </c>
      <c r="C85" s="230">
        <v>0</v>
      </c>
      <c r="D85" s="230">
        <v>0</v>
      </c>
      <c r="E85" s="230">
        <v>0</v>
      </c>
      <c r="F85" s="230">
        <v>0</v>
      </c>
      <c r="G85" s="230">
        <v>0</v>
      </c>
      <c r="H85" s="230">
        <v>0</v>
      </c>
      <c r="I85" s="230">
        <v>0</v>
      </c>
      <c r="J85" s="230">
        <v>0</v>
      </c>
      <c r="K85" s="230">
        <v>0</v>
      </c>
      <c r="L85" s="230">
        <v>0</v>
      </c>
      <c r="M85" s="230">
        <v>0</v>
      </c>
      <c r="N85" s="230">
        <v>0</v>
      </c>
      <c r="O85" s="230">
        <v>0</v>
      </c>
      <c r="P85" s="230">
        <v>0</v>
      </c>
      <c r="Q85" s="230">
        <v>0</v>
      </c>
      <c r="R85" s="230">
        <v>0</v>
      </c>
      <c r="S85" s="230">
        <v>0</v>
      </c>
      <c r="T85" s="230">
        <v>0</v>
      </c>
      <c r="U85" s="230">
        <v>0</v>
      </c>
      <c r="V85" s="230">
        <v>0</v>
      </c>
      <c r="W85" s="230">
        <v>0</v>
      </c>
      <c r="X85" s="230">
        <v>0</v>
      </c>
      <c r="Y85" s="230">
        <v>0</v>
      </c>
      <c r="DA85" s="71" t="s">
        <v>865</v>
      </c>
    </row>
    <row r="86" spans="1:105" ht="12" customHeight="1" x14ac:dyDescent="0.25">
      <c r="A86" s="59" t="s">
        <v>159</v>
      </c>
      <c r="B86" s="230">
        <v>0</v>
      </c>
      <c r="C86" s="230">
        <v>0</v>
      </c>
      <c r="D86" s="230">
        <v>0</v>
      </c>
      <c r="E86" s="230">
        <v>0</v>
      </c>
      <c r="F86" s="230">
        <v>0</v>
      </c>
      <c r="G86" s="230">
        <v>0</v>
      </c>
      <c r="H86" s="230">
        <v>0</v>
      </c>
      <c r="I86" s="230">
        <v>0</v>
      </c>
      <c r="J86" s="230">
        <v>0</v>
      </c>
      <c r="K86" s="230">
        <v>0</v>
      </c>
      <c r="L86" s="230">
        <v>0</v>
      </c>
      <c r="M86" s="230">
        <v>0</v>
      </c>
      <c r="N86" s="230">
        <v>0</v>
      </c>
      <c r="O86" s="230">
        <v>0</v>
      </c>
      <c r="P86" s="230">
        <v>0</v>
      </c>
      <c r="Q86" s="230">
        <v>0</v>
      </c>
      <c r="R86" s="230">
        <v>0</v>
      </c>
      <c r="S86" s="230">
        <v>0</v>
      </c>
      <c r="T86" s="230">
        <v>0</v>
      </c>
      <c r="U86" s="230">
        <v>0</v>
      </c>
      <c r="V86" s="230">
        <v>0</v>
      </c>
      <c r="W86" s="230">
        <v>0</v>
      </c>
      <c r="X86" s="230">
        <v>0</v>
      </c>
      <c r="Y86" s="230">
        <v>0</v>
      </c>
      <c r="DA86" s="71" t="s">
        <v>866</v>
      </c>
    </row>
    <row r="87" spans="1:105" ht="12" customHeight="1" x14ac:dyDescent="0.25">
      <c r="A87" s="59" t="s">
        <v>32</v>
      </c>
      <c r="B87" s="230">
        <v>0</v>
      </c>
      <c r="C87" s="230">
        <v>0</v>
      </c>
      <c r="D87" s="230">
        <v>0</v>
      </c>
      <c r="E87" s="230">
        <v>0</v>
      </c>
      <c r="F87" s="230">
        <v>0</v>
      </c>
      <c r="G87" s="230">
        <v>0</v>
      </c>
      <c r="H87" s="230">
        <v>0</v>
      </c>
      <c r="I87" s="230">
        <v>0</v>
      </c>
      <c r="J87" s="230">
        <v>0</v>
      </c>
      <c r="K87" s="230">
        <v>0</v>
      </c>
      <c r="L87" s="230">
        <v>0</v>
      </c>
      <c r="M87" s="230">
        <v>0</v>
      </c>
      <c r="N87" s="230">
        <v>0</v>
      </c>
      <c r="O87" s="230">
        <v>0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867</v>
      </c>
    </row>
    <row r="88" spans="1:105" ht="12" customHeight="1" x14ac:dyDescent="0.25">
      <c r="A88" s="59" t="s">
        <v>35</v>
      </c>
      <c r="B88" s="230">
        <v>0</v>
      </c>
      <c r="C88" s="230">
        <v>0</v>
      </c>
      <c r="D88" s="230">
        <v>0</v>
      </c>
      <c r="E88" s="230">
        <v>0</v>
      </c>
      <c r="F88" s="230">
        <v>0</v>
      </c>
      <c r="G88" s="230">
        <v>0</v>
      </c>
      <c r="H88" s="230">
        <v>0</v>
      </c>
      <c r="I88" s="230">
        <v>0</v>
      </c>
      <c r="J88" s="230">
        <v>0</v>
      </c>
      <c r="K88" s="230">
        <v>0</v>
      </c>
      <c r="L88" s="230">
        <v>0</v>
      </c>
      <c r="M88" s="230">
        <v>0</v>
      </c>
      <c r="N88" s="230">
        <v>0</v>
      </c>
      <c r="O88" s="230">
        <v>0</v>
      </c>
      <c r="P88" s="230">
        <v>0</v>
      </c>
      <c r="Q88" s="230">
        <v>0</v>
      </c>
      <c r="R88" s="230">
        <v>0</v>
      </c>
      <c r="S88" s="230">
        <v>0</v>
      </c>
      <c r="T88" s="230">
        <v>0</v>
      </c>
      <c r="U88" s="230">
        <v>0</v>
      </c>
      <c r="V88" s="230">
        <v>0</v>
      </c>
      <c r="W88" s="230">
        <v>0</v>
      </c>
      <c r="X88" s="230">
        <v>0</v>
      </c>
      <c r="Y88" s="230">
        <v>0</v>
      </c>
      <c r="DA88" s="71" t="s">
        <v>868</v>
      </c>
    </row>
    <row r="89" spans="1:105" ht="12" customHeight="1" x14ac:dyDescent="0.25">
      <c r="A89" s="60" t="s">
        <v>566</v>
      </c>
      <c r="B89" s="262">
        <v>0</v>
      </c>
      <c r="C89" s="262">
        <v>0</v>
      </c>
      <c r="D89" s="262">
        <v>0</v>
      </c>
      <c r="E89" s="262">
        <v>0</v>
      </c>
      <c r="F89" s="262">
        <v>0</v>
      </c>
      <c r="G89" s="262">
        <v>0</v>
      </c>
      <c r="H89" s="262">
        <v>0</v>
      </c>
      <c r="I89" s="262">
        <v>0</v>
      </c>
      <c r="J89" s="262">
        <v>0</v>
      </c>
      <c r="K89" s="262">
        <v>0</v>
      </c>
      <c r="L89" s="262">
        <v>0</v>
      </c>
      <c r="M89" s="262">
        <v>0</v>
      </c>
      <c r="N89" s="262">
        <v>0</v>
      </c>
      <c r="O89" s="262">
        <v>0</v>
      </c>
      <c r="P89" s="262">
        <v>0</v>
      </c>
      <c r="Q89" s="262">
        <v>0</v>
      </c>
      <c r="R89" s="262">
        <v>0</v>
      </c>
      <c r="S89" s="262">
        <v>0</v>
      </c>
      <c r="T89" s="262">
        <v>0</v>
      </c>
      <c r="U89" s="262">
        <v>0</v>
      </c>
      <c r="V89" s="262">
        <v>0</v>
      </c>
      <c r="W89" s="262">
        <v>0</v>
      </c>
      <c r="X89" s="262">
        <v>0</v>
      </c>
      <c r="Y89" s="262">
        <v>0</v>
      </c>
      <c r="DA89" s="72" t="s">
        <v>869</v>
      </c>
    </row>
    <row r="90" spans="1:105" ht="12" customHeight="1" x14ac:dyDescent="0.25">
      <c r="A90" s="57" t="s">
        <v>517</v>
      </c>
      <c r="B90" s="294">
        <v>0</v>
      </c>
      <c r="C90" s="294">
        <v>0</v>
      </c>
      <c r="D90" s="294">
        <v>0</v>
      </c>
      <c r="E90" s="294">
        <v>0</v>
      </c>
      <c r="F90" s="294">
        <v>0</v>
      </c>
      <c r="G90" s="294">
        <v>0</v>
      </c>
      <c r="H90" s="294">
        <v>0</v>
      </c>
      <c r="I90" s="294">
        <v>0</v>
      </c>
      <c r="J90" s="294">
        <v>0</v>
      </c>
      <c r="K90" s="294">
        <v>0</v>
      </c>
      <c r="L90" s="294">
        <v>0</v>
      </c>
      <c r="M90" s="294">
        <v>0</v>
      </c>
      <c r="N90" s="294">
        <v>0</v>
      </c>
      <c r="O90" s="294">
        <v>0</v>
      </c>
      <c r="P90" s="294">
        <v>0</v>
      </c>
      <c r="Q90" s="294">
        <v>0</v>
      </c>
      <c r="R90" s="294">
        <v>0</v>
      </c>
      <c r="S90" s="294">
        <v>0</v>
      </c>
      <c r="T90" s="294">
        <v>0</v>
      </c>
      <c r="U90" s="294">
        <v>0</v>
      </c>
      <c r="V90" s="294">
        <v>0</v>
      </c>
      <c r="W90" s="294">
        <v>0</v>
      </c>
      <c r="X90" s="294">
        <v>0</v>
      </c>
      <c r="Y90" s="294">
        <v>0</v>
      </c>
      <c r="DA90" s="70" t="s">
        <v>870</v>
      </c>
    </row>
    <row r="91" spans="1:105" ht="12" customHeight="1" x14ac:dyDescent="0.25">
      <c r="A91" s="60" t="s">
        <v>519</v>
      </c>
      <c r="B91" s="262">
        <v>0</v>
      </c>
      <c r="C91" s="262">
        <v>0</v>
      </c>
      <c r="D91" s="262">
        <v>0</v>
      </c>
      <c r="E91" s="262">
        <v>0</v>
      </c>
      <c r="F91" s="262">
        <v>0</v>
      </c>
      <c r="G91" s="262">
        <v>0</v>
      </c>
      <c r="H91" s="262">
        <v>0</v>
      </c>
      <c r="I91" s="262">
        <v>0</v>
      </c>
      <c r="J91" s="262">
        <v>0</v>
      </c>
      <c r="K91" s="262">
        <v>0</v>
      </c>
      <c r="L91" s="262">
        <v>0</v>
      </c>
      <c r="M91" s="262">
        <v>0</v>
      </c>
      <c r="N91" s="262">
        <v>0</v>
      </c>
      <c r="O91" s="262">
        <v>0</v>
      </c>
      <c r="P91" s="262">
        <v>0</v>
      </c>
      <c r="Q91" s="262">
        <v>0</v>
      </c>
      <c r="R91" s="262">
        <v>0</v>
      </c>
      <c r="S91" s="262">
        <v>0</v>
      </c>
      <c r="T91" s="262">
        <v>0</v>
      </c>
      <c r="U91" s="262">
        <v>0</v>
      </c>
      <c r="V91" s="262">
        <v>0</v>
      </c>
      <c r="W91" s="262">
        <v>0</v>
      </c>
      <c r="X91" s="262">
        <v>0</v>
      </c>
      <c r="Y91" s="262">
        <v>0</v>
      </c>
      <c r="DA91" s="72" t="s">
        <v>871</v>
      </c>
    </row>
    <row r="92" spans="1:105" ht="12" customHeight="1" x14ac:dyDescent="0.25">
      <c r="A92" s="59" t="s">
        <v>31</v>
      </c>
      <c r="B92" s="297">
        <v>0</v>
      </c>
      <c r="C92" s="297">
        <v>0</v>
      </c>
      <c r="D92" s="297">
        <v>0</v>
      </c>
      <c r="E92" s="297">
        <v>0</v>
      </c>
      <c r="F92" s="297">
        <v>0</v>
      </c>
      <c r="G92" s="297">
        <v>0</v>
      </c>
      <c r="H92" s="297">
        <v>0</v>
      </c>
      <c r="I92" s="297">
        <v>0</v>
      </c>
      <c r="J92" s="297">
        <v>0</v>
      </c>
      <c r="K92" s="297">
        <v>0</v>
      </c>
      <c r="L92" s="297">
        <v>0</v>
      </c>
      <c r="M92" s="297">
        <v>0</v>
      </c>
      <c r="N92" s="297">
        <v>0</v>
      </c>
      <c r="O92" s="297">
        <v>0</v>
      </c>
      <c r="P92" s="297">
        <v>0</v>
      </c>
      <c r="Q92" s="297">
        <v>0</v>
      </c>
      <c r="R92" s="297">
        <v>0</v>
      </c>
      <c r="S92" s="297">
        <v>0</v>
      </c>
      <c r="T92" s="297">
        <v>0</v>
      </c>
      <c r="U92" s="297">
        <v>0</v>
      </c>
      <c r="V92" s="297">
        <v>0</v>
      </c>
      <c r="W92" s="297">
        <v>0</v>
      </c>
      <c r="X92" s="297">
        <v>0</v>
      </c>
      <c r="Y92" s="297">
        <v>0</v>
      </c>
      <c r="DA92" s="71" t="s">
        <v>872</v>
      </c>
    </row>
    <row r="93" spans="1:105" ht="12" customHeight="1" x14ac:dyDescent="0.25">
      <c r="A93" s="59" t="s">
        <v>159</v>
      </c>
      <c r="B93" s="297">
        <v>0</v>
      </c>
      <c r="C93" s="297">
        <v>0</v>
      </c>
      <c r="D93" s="297">
        <v>0</v>
      </c>
      <c r="E93" s="297">
        <v>0</v>
      </c>
      <c r="F93" s="297">
        <v>0</v>
      </c>
      <c r="G93" s="297">
        <v>0</v>
      </c>
      <c r="H93" s="297">
        <v>0</v>
      </c>
      <c r="I93" s="297">
        <v>0</v>
      </c>
      <c r="J93" s="297">
        <v>0</v>
      </c>
      <c r="K93" s="297">
        <v>0</v>
      </c>
      <c r="L93" s="297">
        <v>0</v>
      </c>
      <c r="M93" s="297">
        <v>0</v>
      </c>
      <c r="N93" s="297">
        <v>0</v>
      </c>
      <c r="O93" s="297">
        <v>0</v>
      </c>
      <c r="P93" s="297">
        <v>0</v>
      </c>
      <c r="Q93" s="297">
        <v>0</v>
      </c>
      <c r="R93" s="297">
        <v>0</v>
      </c>
      <c r="S93" s="297">
        <v>0</v>
      </c>
      <c r="T93" s="297">
        <v>0</v>
      </c>
      <c r="U93" s="297">
        <v>0</v>
      </c>
      <c r="V93" s="297">
        <v>0</v>
      </c>
      <c r="W93" s="297">
        <v>0</v>
      </c>
      <c r="X93" s="297">
        <v>0</v>
      </c>
      <c r="Y93" s="297">
        <v>0</v>
      </c>
      <c r="DA93" s="71" t="s">
        <v>873</v>
      </c>
    </row>
    <row r="94" spans="1:105" ht="12" customHeight="1" x14ac:dyDescent="0.25">
      <c r="A94" s="59" t="s">
        <v>32</v>
      </c>
      <c r="B94" s="297">
        <v>0</v>
      </c>
      <c r="C94" s="297">
        <v>0</v>
      </c>
      <c r="D94" s="297">
        <v>0</v>
      </c>
      <c r="E94" s="297">
        <v>0</v>
      </c>
      <c r="F94" s="297">
        <v>0</v>
      </c>
      <c r="G94" s="297">
        <v>0</v>
      </c>
      <c r="H94" s="297">
        <v>0</v>
      </c>
      <c r="I94" s="297">
        <v>0</v>
      </c>
      <c r="J94" s="297">
        <v>0</v>
      </c>
      <c r="K94" s="297">
        <v>0</v>
      </c>
      <c r="L94" s="297">
        <v>0</v>
      </c>
      <c r="M94" s="297">
        <v>0</v>
      </c>
      <c r="N94" s="297">
        <v>0</v>
      </c>
      <c r="O94" s="297">
        <v>0</v>
      </c>
      <c r="P94" s="297">
        <v>0</v>
      </c>
      <c r="Q94" s="297">
        <v>0</v>
      </c>
      <c r="R94" s="297">
        <v>0</v>
      </c>
      <c r="S94" s="297">
        <v>0</v>
      </c>
      <c r="T94" s="297">
        <v>0</v>
      </c>
      <c r="U94" s="297">
        <v>0</v>
      </c>
      <c r="V94" s="297">
        <v>0</v>
      </c>
      <c r="W94" s="297">
        <v>0</v>
      </c>
      <c r="X94" s="297">
        <v>0</v>
      </c>
      <c r="Y94" s="297">
        <v>0</v>
      </c>
      <c r="DA94" s="71" t="s">
        <v>874</v>
      </c>
    </row>
    <row r="95" spans="1:105" ht="12" customHeight="1" x14ac:dyDescent="0.25">
      <c r="A95" s="59" t="s">
        <v>35</v>
      </c>
      <c r="B95" s="297">
        <v>0</v>
      </c>
      <c r="C95" s="297">
        <v>0</v>
      </c>
      <c r="D95" s="297">
        <v>0</v>
      </c>
      <c r="E95" s="297">
        <v>0</v>
      </c>
      <c r="F95" s="297">
        <v>0</v>
      </c>
      <c r="G95" s="297">
        <v>0</v>
      </c>
      <c r="H95" s="297">
        <v>0</v>
      </c>
      <c r="I95" s="297">
        <v>0</v>
      </c>
      <c r="J95" s="297">
        <v>0</v>
      </c>
      <c r="K95" s="297">
        <v>0</v>
      </c>
      <c r="L95" s="297">
        <v>0</v>
      </c>
      <c r="M95" s="297">
        <v>0</v>
      </c>
      <c r="N95" s="297">
        <v>0</v>
      </c>
      <c r="O95" s="297">
        <v>0</v>
      </c>
      <c r="P95" s="297">
        <v>0</v>
      </c>
      <c r="Q95" s="297">
        <v>0</v>
      </c>
      <c r="R95" s="297">
        <v>0</v>
      </c>
      <c r="S95" s="297">
        <v>0</v>
      </c>
      <c r="T95" s="297">
        <v>0</v>
      </c>
      <c r="U95" s="297">
        <v>0</v>
      </c>
      <c r="V95" s="297">
        <v>0</v>
      </c>
      <c r="W95" s="297">
        <v>0</v>
      </c>
      <c r="X95" s="297">
        <v>0</v>
      </c>
      <c r="Y95" s="297">
        <v>0</v>
      </c>
      <c r="DA95" s="71" t="s">
        <v>875</v>
      </c>
    </row>
    <row r="96" spans="1:105" ht="12" customHeight="1" x14ac:dyDescent="0.25">
      <c r="A96" s="60" t="s">
        <v>525</v>
      </c>
      <c r="B96" s="262">
        <v>0</v>
      </c>
      <c r="C96" s="262">
        <v>0</v>
      </c>
      <c r="D96" s="262">
        <v>0</v>
      </c>
      <c r="E96" s="262">
        <v>0</v>
      </c>
      <c r="F96" s="262">
        <v>0</v>
      </c>
      <c r="G96" s="262">
        <v>0</v>
      </c>
      <c r="H96" s="262">
        <v>0</v>
      </c>
      <c r="I96" s="262">
        <v>0</v>
      </c>
      <c r="J96" s="262">
        <v>0</v>
      </c>
      <c r="K96" s="262">
        <v>0</v>
      </c>
      <c r="L96" s="262">
        <v>0</v>
      </c>
      <c r="M96" s="262">
        <v>0</v>
      </c>
      <c r="N96" s="262">
        <v>0</v>
      </c>
      <c r="O96" s="262">
        <v>0</v>
      </c>
      <c r="P96" s="262">
        <v>0</v>
      </c>
      <c r="Q96" s="262">
        <v>0</v>
      </c>
      <c r="R96" s="262">
        <v>0</v>
      </c>
      <c r="S96" s="262">
        <v>0</v>
      </c>
      <c r="T96" s="262">
        <v>0</v>
      </c>
      <c r="U96" s="262">
        <v>0</v>
      </c>
      <c r="V96" s="262">
        <v>0</v>
      </c>
      <c r="W96" s="262">
        <v>0</v>
      </c>
      <c r="X96" s="262">
        <v>0</v>
      </c>
      <c r="Y96" s="262">
        <v>0</v>
      </c>
      <c r="DA96" s="72" t="s">
        <v>876</v>
      </c>
    </row>
    <row r="97" spans="1:105" ht="12" customHeight="1" x14ac:dyDescent="0.25">
      <c r="A97" s="57" t="s">
        <v>527</v>
      </c>
      <c r="B97" s="294">
        <f t="shared" ref="B97:Y97" si="2">B98+B102+B113</f>
        <v>0</v>
      </c>
      <c r="C97" s="294">
        <f t="shared" si="2"/>
        <v>0</v>
      </c>
      <c r="D97" s="294">
        <f t="shared" si="2"/>
        <v>0</v>
      </c>
      <c r="E97" s="294">
        <f t="shared" si="2"/>
        <v>0</v>
      </c>
      <c r="F97" s="294">
        <f t="shared" si="2"/>
        <v>0</v>
      </c>
      <c r="G97" s="294">
        <f t="shared" si="2"/>
        <v>0</v>
      </c>
      <c r="H97" s="294">
        <f t="shared" si="2"/>
        <v>0</v>
      </c>
      <c r="I97" s="294">
        <f t="shared" si="2"/>
        <v>0</v>
      </c>
      <c r="J97" s="294">
        <f t="shared" si="2"/>
        <v>0</v>
      </c>
      <c r="K97" s="294">
        <f t="shared" si="2"/>
        <v>0</v>
      </c>
      <c r="L97" s="294">
        <f t="shared" si="2"/>
        <v>0</v>
      </c>
      <c r="M97" s="294">
        <f t="shared" si="2"/>
        <v>0</v>
      </c>
      <c r="N97" s="294">
        <f t="shared" si="2"/>
        <v>0</v>
      </c>
      <c r="O97" s="294">
        <f t="shared" si="2"/>
        <v>0</v>
      </c>
      <c r="P97" s="294">
        <f t="shared" si="2"/>
        <v>0</v>
      </c>
      <c r="Q97" s="294">
        <f t="shared" si="2"/>
        <v>0</v>
      </c>
      <c r="R97" s="294">
        <f t="shared" si="2"/>
        <v>0</v>
      </c>
      <c r="S97" s="294">
        <f t="shared" si="2"/>
        <v>0</v>
      </c>
      <c r="T97" s="294">
        <f t="shared" si="2"/>
        <v>0</v>
      </c>
      <c r="U97" s="294">
        <f t="shared" si="2"/>
        <v>0</v>
      </c>
      <c r="V97" s="294">
        <f t="shared" si="2"/>
        <v>0</v>
      </c>
      <c r="W97" s="294">
        <f t="shared" si="2"/>
        <v>0</v>
      </c>
      <c r="X97" s="294">
        <f t="shared" si="2"/>
        <v>0</v>
      </c>
      <c r="Y97" s="294">
        <f t="shared" si="2"/>
        <v>0</v>
      </c>
      <c r="DA97" s="70"/>
    </row>
    <row r="98" spans="1:105" ht="12" customHeight="1" x14ac:dyDescent="0.25">
      <c r="A98" s="60" t="s">
        <v>528</v>
      </c>
      <c r="B98" s="262">
        <v>0</v>
      </c>
      <c r="C98" s="262">
        <v>0</v>
      </c>
      <c r="D98" s="262">
        <v>0</v>
      </c>
      <c r="E98" s="262">
        <v>0</v>
      </c>
      <c r="F98" s="262">
        <v>0</v>
      </c>
      <c r="G98" s="262">
        <v>0</v>
      </c>
      <c r="H98" s="262">
        <v>0</v>
      </c>
      <c r="I98" s="262">
        <v>0</v>
      </c>
      <c r="J98" s="262">
        <v>0</v>
      </c>
      <c r="K98" s="262">
        <v>0</v>
      </c>
      <c r="L98" s="262">
        <v>0</v>
      </c>
      <c r="M98" s="262">
        <v>0</v>
      </c>
      <c r="N98" s="262">
        <v>0</v>
      </c>
      <c r="O98" s="262">
        <v>0</v>
      </c>
      <c r="P98" s="262">
        <v>0</v>
      </c>
      <c r="Q98" s="262">
        <v>0</v>
      </c>
      <c r="R98" s="262">
        <v>0</v>
      </c>
      <c r="S98" s="262">
        <v>0</v>
      </c>
      <c r="T98" s="262">
        <v>0</v>
      </c>
      <c r="U98" s="262">
        <v>0</v>
      </c>
      <c r="V98" s="262">
        <v>0</v>
      </c>
      <c r="W98" s="262">
        <v>0</v>
      </c>
      <c r="X98" s="262">
        <v>0</v>
      </c>
      <c r="Y98" s="262">
        <v>0</v>
      </c>
      <c r="DA98" s="72" t="s">
        <v>877</v>
      </c>
    </row>
    <row r="99" spans="1:105" ht="12" customHeight="1" x14ac:dyDescent="0.25">
      <c r="A99" s="59" t="s">
        <v>31</v>
      </c>
      <c r="B99" s="230">
        <v>0</v>
      </c>
      <c r="C99" s="230">
        <v>0</v>
      </c>
      <c r="D99" s="230">
        <v>0</v>
      </c>
      <c r="E99" s="230">
        <v>0</v>
      </c>
      <c r="F99" s="230">
        <v>0</v>
      </c>
      <c r="G99" s="230">
        <v>0</v>
      </c>
      <c r="H99" s="230">
        <v>0</v>
      </c>
      <c r="I99" s="230">
        <v>0</v>
      </c>
      <c r="J99" s="230">
        <v>0</v>
      </c>
      <c r="K99" s="230">
        <v>0</v>
      </c>
      <c r="L99" s="230">
        <v>0</v>
      </c>
      <c r="M99" s="230">
        <v>0</v>
      </c>
      <c r="N99" s="230">
        <v>0</v>
      </c>
      <c r="O99" s="230">
        <v>0</v>
      </c>
      <c r="P99" s="230">
        <v>0</v>
      </c>
      <c r="Q99" s="230">
        <v>0</v>
      </c>
      <c r="R99" s="230">
        <v>0</v>
      </c>
      <c r="S99" s="230">
        <v>0</v>
      </c>
      <c r="T99" s="230">
        <v>0</v>
      </c>
      <c r="U99" s="230">
        <v>0</v>
      </c>
      <c r="V99" s="230">
        <v>0</v>
      </c>
      <c r="W99" s="230">
        <v>0</v>
      </c>
      <c r="X99" s="230">
        <v>0</v>
      </c>
      <c r="Y99" s="230">
        <v>0</v>
      </c>
      <c r="DA99" s="71" t="s">
        <v>878</v>
      </c>
    </row>
    <row r="100" spans="1:105" ht="12" customHeight="1" x14ac:dyDescent="0.25">
      <c r="A100" s="59" t="s">
        <v>159</v>
      </c>
      <c r="B100" s="230">
        <v>0</v>
      </c>
      <c r="C100" s="230">
        <v>0</v>
      </c>
      <c r="D100" s="230">
        <v>0</v>
      </c>
      <c r="E100" s="230">
        <v>0</v>
      </c>
      <c r="F100" s="230">
        <v>0</v>
      </c>
      <c r="G100" s="230">
        <v>0</v>
      </c>
      <c r="H100" s="230">
        <v>0</v>
      </c>
      <c r="I100" s="230">
        <v>0</v>
      </c>
      <c r="J100" s="230">
        <v>0</v>
      </c>
      <c r="K100" s="230">
        <v>0</v>
      </c>
      <c r="L100" s="230">
        <v>0</v>
      </c>
      <c r="M100" s="230">
        <v>0</v>
      </c>
      <c r="N100" s="230">
        <v>0</v>
      </c>
      <c r="O100" s="230">
        <v>0</v>
      </c>
      <c r="P100" s="230">
        <v>0</v>
      </c>
      <c r="Q100" s="230">
        <v>0</v>
      </c>
      <c r="R100" s="230">
        <v>0</v>
      </c>
      <c r="S100" s="230">
        <v>0</v>
      </c>
      <c r="T100" s="230">
        <v>0</v>
      </c>
      <c r="U100" s="230">
        <v>0</v>
      </c>
      <c r="V100" s="230">
        <v>0</v>
      </c>
      <c r="W100" s="230">
        <v>0</v>
      </c>
      <c r="X100" s="230">
        <v>0</v>
      </c>
      <c r="Y100" s="230">
        <v>0</v>
      </c>
      <c r="DA100" s="71" t="s">
        <v>879</v>
      </c>
    </row>
    <row r="101" spans="1:105" ht="12" customHeight="1" x14ac:dyDescent="0.25">
      <c r="A101" s="59" t="s">
        <v>35</v>
      </c>
      <c r="B101" s="230">
        <v>0</v>
      </c>
      <c r="C101" s="230">
        <v>0</v>
      </c>
      <c r="D101" s="230">
        <v>0</v>
      </c>
      <c r="E101" s="230">
        <v>0</v>
      </c>
      <c r="F101" s="230">
        <v>0</v>
      </c>
      <c r="G101" s="230">
        <v>0</v>
      </c>
      <c r="H101" s="230">
        <v>0</v>
      </c>
      <c r="I101" s="230">
        <v>0</v>
      </c>
      <c r="J101" s="230">
        <v>0</v>
      </c>
      <c r="K101" s="230">
        <v>0</v>
      </c>
      <c r="L101" s="230">
        <v>0</v>
      </c>
      <c r="M101" s="230">
        <v>0</v>
      </c>
      <c r="N101" s="230">
        <v>0</v>
      </c>
      <c r="O101" s="230">
        <v>0</v>
      </c>
      <c r="P101" s="230">
        <v>0</v>
      </c>
      <c r="Q101" s="230">
        <v>0</v>
      </c>
      <c r="R101" s="230">
        <v>0</v>
      </c>
      <c r="S101" s="230">
        <v>0</v>
      </c>
      <c r="T101" s="230">
        <v>0</v>
      </c>
      <c r="U101" s="230">
        <v>0</v>
      </c>
      <c r="V101" s="230">
        <v>0</v>
      </c>
      <c r="W101" s="230">
        <v>0</v>
      </c>
      <c r="X101" s="230">
        <v>0</v>
      </c>
      <c r="Y101" s="230">
        <v>0</v>
      </c>
      <c r="DA101" s="71" t="s">
        <v>880</v>
      </c>
    </row>
    <row r="102" spans="1:105" ht="12" customHeight="1" x14ac:dyDescent="0.25">
      <c r="A102" s="60" t="s">
        <v>533</v>
      </c>
      <c r="B102" s="262">
        <v>0</v>
      </c>
      <c r="C102" s="262">
        <v>0</v>
      </c>
      <c r="D102" s="262">
        <v>0</v>
      </c>
      <c r="E102" s="262">
        <v>0</v>
      </c>
      <c r="F102" s="262">
        <v>0</v>
      </c>
      <c r="G102" s="262">
        <v>0</v>
      </c>
      <c r="H102" s="262">
        <v>0</v>
      </c>
      <c r="I102" s="262">
        <v>0</v>
      </c>
      <c r="J102" s="262">
        <v>0</v>
      </c>
      <c r="K102" s="262">
        <v>0</v>
      </c>
      <c r="L102" s="262">
        <v>0</v>
      </c>
      <c r="M102" s="262">
        <v>0</v>
      </c>
      <c r="N102" s="262">
        <v>0</v>
      </c>
      <c r="O102" s="262">
        <v>0</v>
      </c>
      <c r="P102" s="262">
        <v>0</v>
      </c>
      <c r="Q102" s="262">
        <v>0</v>
      </c>
      <c r="R102" s="262">
        <v>0</v>
      </c>
      <c r="S102" s="262">
        <v>0</v>
      </c>
      <c r="T102" s="262">
        <v>0</v>
      </c>
      <c r="U102" s="262">
        <v>0</v>
      </c>
      <c r="V102" s="262">
        <v>0</v>
      </c>
      <c r="W102" s="262">
        <v>0</v>
      </c>
      <c r="X102" s="262">
        <v>0</v>
      </c>
      <c r="Y102" s="262">
        <v>0</v>
      </c>
      <c r="DA102" s="72" t="s">
        <v>881</v>
      </c>
    </row>
    <row r="103" spans="1:105" ht="12" customHeight="1" x14ac:dyDescent="0.25">
      <c r="A103" s="64" t="s">
        <v>28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882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883</v>
      </c>
    </row>
    <row r="105" spans="1:105" ht="12" customHeight="1" x14ac:dyDescent="0.25">
      <c r="A105" s="64" t="s">
        <v>31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0</v>
      </c>
      <c r="T105" s="229">
        <v>0</v>
      </c>
      <c r="U105" s="229">
        <v>0</v>
      </c>
      <c r="V105" s="229">
        <v>0</v>
      </c>
      <c r="W105" s="229">
        <v>0</v>
      </c>
      <c r="X105" s="229">
        <v>0</v>
      </c>
      <c r="Y105" s="229">
        <v>0</v>
      </c>
      <c r="DA105" s="73" t="s">
        <v>884</v>
      </c>
    </row>
    <row r="106" spans="1:105" ht="12" customHeight="1" x14ac:dyDescent="0.25">
      <c r="A106" s="64" t="s">
        <v>159</v>
      </c>
      <c r="B106" s="229">
        <v>0</v>
      </c>
      <c r="C106" s="229">
        <v>0</v>
      </c>
      <c r="D106" s="229">
        <v>0</v>
      </c>
      <c r="E106" s="229">
        <v>0</v>
      </c>
      <c r="F106" s="229">
        <v>0</v>
      </c>
      <c r="G106" s="229">
        <v>0</v>
      </c>
      <c r="H106" s="229">
        <v>0</v>
      </c>
      <c r="I106" s="229">
        <v>0</v>
      </c>
      <c r="J106" s="229">
        <v>0</v>
      </c>
      <c r="K106" s="229">
        <v>0</v>
      </c>
      <c r="L106" s="229">
        <v>0</v>
      </c>
      <c r="M106" s="229">
        <v>0</v>
      </c>
      <c r="N106" s="229">
        <v>0</v>
      </c>
      <c r="O106" s="229">
        <v>0</v>
      </c>
      <c r="P106" s="229">
        <v>0</v>
      </c>
      <c r="Q106" s="229">
        <v>0</v>
      </c>
      <c r="R106" s="229">
        <v>0</v>
      </c>
      <c r="S106" s="229">
        <v>0</v>
      </c>
      <c r="T106" s="229">
        <v>0</v>
      </c>
      <c r="U106" s="229">
        <v>0</v>
      </c>
      <c r="V106" s="229">
        <v>0</v>
      </c>
      <c r="W106" s="229">
        <v>0</v>
      </c>
      <c r="X106" s="229">
        <v>0</v>
      </c>
      <c r="Y106" s="229">
        <v>0</v>
      </c>
      <c r="DA106" s="73" t="s">
        <v>885</v>
      </c>
    </row>
    <row r="107" spans="1:105" ht="12" customHeight="1" x14ac:dyDescent="0.25">
      <c r="A107" s="64" t="s">
        <v>32</v>
      </c>
      <c r="B107" s="229">
        <v>0</v>
      </c>
      <c r="C107" s="229">
        <v>0</v>
      </c>
      <c r="D107" s="229">
        <v>0</v>
      </c>
      <c r="E107" s="229">
        <v>0</v>
      </c>
      <c r="F107" s="229">
        <v>0</v>
      </c>
      <c r="G107" s="229">
        <v>0</v>
      </c>
      <c r="H107" s="229">
        <v>0</v>
      </c>
      <c r="I107" s="229">
        <v>0</v>
      </c>
      <c r="J107" s="229">
        <v>0</v>
      </c>
      <c r="K107" s="229">
        <v>0</v>
      </c>
      <c r="L107" s="229">
        <v>0</v>
      </c>
      <c r="M107" s="229">
        <v>0</v>
      </c>
      <c r="N107" s="229">
        <v>0</v>
      </c>
      <c r="O107" s="229">
        <v>0</v>
      </c>
      <c r="P107" s="229">
        <v>0</v>
      </c>
      <c r="Q107" s="229">
        <v>0</v>
      </c>
      <c r="R107" s="229">
        <v>0</v>
      </c>
      <c r="S107" s="229">
        <v>0</v>
      </c>
      <c r="T107" s="229">
        <v>0</v>
      </c>
      <c r="U107" s="229">
        <v>0</v>
      </c>
      <c r="V107" s="229">
        <v>0</v>
      </c>
      <c r="W107" s="229">
        <v>0</v>
      </c>
      <c r="X107" s="229">
        <v>0</v>
      </c>
      <c r="Y107" s="229">
        <v>0</v>
      </c>
      <c r="DA107" s="73" t="s">
        <v>886</v>
      </c>
    </row>
    <row r="108" spans="1:105" ht="12" customHeight="1" x14ac:dyDescent="0.25">
      <c r="A108" s="64" t="s">
        <v>33</v>
      </c>
      <c r="B108" s="229">
        <v>0</v>
      </c>
      <c r="C108" s="229">
        <v>0</v>
      </c>
      <c r="D108" s="229">
        <v>0</v>
      </c>
      <c r="E108" s="229">
        <v>0</v>
      </c>
      <c r="F108" s="229">
        <v>0</v>
      </c>
      <c r="G108" s="229">
        <v>0</v>
      </c>
      <c r="H108" s="229">
        <v>0</v>
      </c>
      <c r="I108" s="229">
        <v>0</v>
      </c>
      <c r="J108" s="229">
        <v>0</v>
      </c>
      <c r="K108" s="229">
        <v>0</v>
      </c>
      <c r="L108" s="229">
        <v>0</v>
      </c>
      <c r="M108" s="229">
        <v>0</v>
      </c>
      <c r="N108" s="229">
        <v>0</v>
      </c>
      <c r="O108" s="229">
        <v>0</v>
      </c>
      <c r="P108" s="229">
        <v>0</v>
      </c>
      <c r="Q108" s="229">
        <v>0</v>
      </c>
      <c r="R108" s="229">
        <v>0</v>
      </c>
      <c r="S108" s="229">
        <v>0</v>
      </c>
      <c r="T108" s="229">
        <v>0</v>
      </c>
      <c r="U108" s="229">
        <v>0</v>
      </c>
      <c r="V108" s="229">
        <v>0</v>
      </c>
      <c r="W108" s="229">
        <v>0</v>
      </c>
      <c r="X108" s="229">
        <v>0</v>
      </c>
      <c r="Y108" s="229">
        <v>0</v>
      </c>
      <c r="DA108" s="73" t="s">
        <v>887</v>
      </c>
    </row>
    <row r="109" spans="1:105" ht="12" customHeight="1" x14ac:dyDescent="0.25">
      <c r="A109" s="64" t="s">
        <v>35</v>
      </c>
      <c r="B109" s="229">
        <v>0</v>
      </c>
      <c r="C109" s="229">
        <v>0</v>
      </c>
      <c r="D109" s="229">
        <v>0</v>
      </c>
      <c r="E109" s="229">
        <v>0</v>
      </c>
      <c r="F109" s="229">
        <v>0</v>
      </c>
      <c r="G109" s="229">
        <v>0</v>
      </c>
      <c r="H109" s="229">
        <v>0</v>
      </c>
      <c r="I109" s="229">
        <v>0</v>
      </c>
      <c r="J109" s="229">
        <v>0</v>
      </c>
      <c r="K109" s="229">
        <v>0</v>
      </c>
      <c r="L109" s="229">
        <v>0</v>
      </c>
      <c r="M109" s="229">
        <v>0</v>
      </c>
      <c r="N109" s="229">
        <v>0</v>
      </c>
      <c r="O109" s="229">
        <v>0</v>
      </c>
      <c r="P109" s="229">
        <v>0</v>
      </c>
      <c r="Q109" s="229">
        <v>0</v>
      </c>
      <c r="R109" s="229">
        <v>0</v>
      </c>
      <c r="S109" s="229">
        <v>0</v>
      </c>
      <c r="T109" s="229">
        <v>0</v>
      </c>
      <c r="U109" s="229">
        <v>0</v>
      </c>
      <c r="V109" s="229">
        <v>0</v>
      </c>
      <c r="W109" s="229">
        <v>0</v>
      </c>
      <c r="X109" s="229">
        <v>0</v>
      </c>
      <c r="Y109" s="229">
        <v>0</v>
      </c>
      <c r="DA109" s="73" t="s">
        <v>888</v>
      </c>
    </row>
    <row r="110" spans="1:105" ht="12" customHeight="1" x14ac:dyDescent="0.25">
      <c r="A110" s="64" t="s">
        <v>36</v>
      </c>
      <c r="B110" s="229">
        <v>0</v>
      </c>
      <c r="C110" s="229">
        <v>0</v>
      </c>
      <c r="D110" s="229">
        <v>0</v>
      </c>
      <c r="E110" s="229">
        <v>0</v>
      </c>
      <c r="F110" s="229">
        <v>0</v>
      </c>
      <c r="G110" s="229">
        <v>0</v>
      </c>
      <c r="H110" s="229">
        <v>0</v>
      </c>
      <c r="I110" s="229">
        <v>0</v>
      </c>
      <c r="J110" s="229">
        <v>0</v>
      </c>
      <c r="K110" s="229">
        <v>0</v>
      </c>
      <c r="L110" s="229">
        <v>0</v>
      </c>
      <c r="M110" s="229">
        <v>0</v>
      </c>
      <c r="N110" s="229">
        <v>0</v>
      </c>
      <c r="O110" s="229">
        <v>0</v>
      </c>
      <c r="P110" s="229">
        <v>0</v>
      </c>
      <c r="Q110" s="229">
        <v>0</v>
      </c>
      <c r="R110" s="229">
        <v>0</v>
      </c>
      <c r="S110" s="229">
        <v>0</v>
      </c>
      <c r="T110" s="229">
        <v>0</v>
      </c>
      <c r="U110" s="229">
        <v>0</v>
      </c>
      <c r="V110" s="229">
        <v>0</v>
      </c>
      <c r="W110" s="229">
        <v>0</v>
      </c>
      <c r="X110" s="229">
        <v>0</v>
      </c>
      <c r="Y110" s="229">
        <v>0</v>
      </c>
      <c r="DA110" s="73" t="s">
        <v>889</v>
      </c>
    </row>
    <row r="111" spans="1:105" ht="12" customHeight="1" x14ac:dyDescent="0.25">
      <c r="A111" s="64" t="s">
        <v>38</v>
      </c>
      <c r="B111" s="229">
        <v>0</v>
      </c>
      <c r="C111" s="229">
        <v>0</v>
      </c>
      <c r="D111" s="229">
        <v>0</v>
      </c>
      <c r="E111" s="229">
        <v>0</v>
      </c>
      <c r="F111" s="229">
        <v>0</v>
      </c>
      <c r="G111" s="229">
        <v>0</v>
      </c>
      <c r="H111" s="229">
        <v>0</v>
      </c>
      <c r="I111" s="229">
        <v>0</v>
      </c>
      <c r="J111" s="229">
        <v>0</v>
      </c>
      <c r="K111" s="229">
        <v>0</v>
      </c>
      <c r="L111" s="229">
        <v>0</v>
      </c>
      <c r="M111" s="229">
        <v>0</v>
      </c>
      <c r="N111" s="229">
        <v>0</v>
      </c>
      <c r="O111" s="229">
        <v>0</v>
      </c>
      <c r="P111" s="229">
        <v>0</v>
      </c>
      <c r="Q111" s="229">
        <v>0</v>
      </c>
      <c r="R111" s="229">
        <v>0</v>
      </c>
      <c r="S111" s="229">
        <v>0</v>
      </c>
      <c r="T111" s="229">
        <v>0</v>
      </c>
      <c r="U111" s="229">
        <v>0</v>
      </c>
      <c r="V111" s="229">
        <v>0</v>
      </c>
      <c r="W111" s="229">
        <v>0</v>
      </c>
      <c r="X111" s="229">
        <v>0</v>
      </c>
      <c r="Y111" s="229">
        <v>0</v>
      </c>
      <c r="DA111" s="73" t="s">
        <v>890</v>
      </c>
    </row>
    <row r="112" spans="1:105" ht="12" customHeight="1" x14ac:dyDescent="0.25">
      <c r="A112" s="64" t="s">
        <v>39</v>
      </c>
      <c r="B112" s="229">
        <v>0</v>
      </c>
      <c r="C112" s="229">
        <v>0</v>
      </c>
      <c r="D112" s="229">
        <v>0</v>
      </c>
      <c r="E112" s="229">
        <v>0</v>
      </c>
      <c r="F112" s="229">
        <v>0</v>
      </c>
      <c r="G112" s="229">
        <v>0</v>
      </c>
      <c r="H112" s="229">
        <v>0</v>
      </c>
      <c r="I112" s="229">
        <v>0</v>
      </c>
      <c r="J112" s="229">
        <v>0</v>
      </c>
      <c r="K112" s="229">
        <v>0</v>
      </c>
      <c r="L112" s="229">
        <v>0</v>
      </c>
      <c r="M112" s="229">
        <v>0</v>
      </c>
      <c r="N112" s="229">
        <v>0</v>
      </c>
      <c r="O112" s="229">
        <v>0</v>
      </c>
      <c r="P112" s="229">
        <v>0</v>
      </c>
      <c r="Q112" s="229">
        <v>0</v>
      </c>
      <c r="R112" s="229">
        <v>0</v>
      </c>
      <c r="S112" s="229">
        <v>0</v>
      </c>
      <c r="T112" s="229">
        <v>0</v>
      </c>
      <c r="U112" s="229">
        <v>0</v>
      </c>
      <c r="V112" s="229">
        <v>0</v>
      </c>
      <c r="W112" s="229">
        <v>0</v>
      </c>
      <c r="X112" s="229">
        <v>0</v>
      </c>
      <c r="Y112" s="229">
        <v>0</v>
      </c>
      <c r="DA112" s="73" t="s">
        <v>891</v>
      </c>
    </row>
    <row r="113" spans="1:105" ht="12" customHeight="1" x14ac:dyDescent="0.25">
      <c r="A113" s="61" t="s">
        <v>545</v>
      </c>
      <c r="B113" s="263">
        <v>0</v>
      </c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0</v>
      </c>
      <c r="K113" s="263">
        <v>0</v>
      </c>
      <c r="L113" s="263">
        <v>0</v>
      </c>
      <c r="M113" s="263">
        <v>0</v>
      </c>
      <c r="N113" s="263">
        <v>0</v>
      </c>
      <c r="O113" s="263">
        <v>0</v>
      </c>
      <c r="P113" s="263">
        <v>0</v>
      </c>
      <c r="Q113" s="263">
        <v>0</v>
      </c>
      <c r="R113" s="263">
        <v>0</v>
      </c>
      <c r="S113" s="263">
        <v>0</v>
      </c>
      <c r="T113" s="263">
        <v>0</v>
      </c>
      <c r="U113" s="263">
        <v>0</v>
      </c>
      <c r="V113" s="263">
        <v>0</v>
      </c>
      <c r="W113" s="263">
        <v>0</v>
      </c>
      <c r="X113" s="263">
        <v>0</v>
      </c>
      <c r="Y113" s="263">
        <v>0</v>
      </c>
      <c r="DA113" s="74" t="s">
        <v>892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f t="shared" ref="B115:Y115" si="3">B116+B117+B118+B119+B120+B126+B134+B141+B158</f>
        <v>11.452760808433871</v>
      </c>
      <c r="C115" s="223">
        <f t="shared" si="3"/>
        <v>12.195795456551895</v>
      </c>
      <c r="D115" s="223">
        <f t="shared" si="3"/>
        <v>6.5474817276329809</v>
      </c>
      <c r="E115" s="223">
        <f t="shared" si="3"/>
        <v>8.373612262999071</v>
      </c>
      <c r="F115" s="223">
        <f t="shared" si="3"/>
        <v>17.319522731124778</v>
      </c>
      <c r="G115" s="223">
        <f t="shared" si="3"/>
        <v>10.999945678852615</v>
      </c>
      <c r="H115" s="223">
        <f t="shared" si="3"/>
        <v>18.315472286370355</v>
      </c>
      <c r="I115" s="223">
        <f t="shared" si="3"/>
        <v>13.593998693545828</v>
      </c>
      <c r="J115" s="223">
        <f t="shared" si="3"/>
        <v>13.010451055552636</v>
      </c>
      <c r="K115" s="223">
        <f t="shared" si="3"/>
        <v>12.612004046734555</v>
      </c>
      <c r="L115" s="223">
        <f t="shared" si="3"/>
        <v>12.05087733808657</v>
      </c>
      <c r="M115" s="223">
        <f t="shared" si="3"/>
        <v>9.1750878169588876</v>
      </c>
      <c r="N115" s="223">
        <f t="shared" si="3"/>
        <v>7.879440257722977</v>
      </c>
      <c r="O115" s="223">
        <f t="shared" si="3"/>
        <v>9.3328584807654931</v>
      </c>
      <c r="P115" s="223">
        <f t="shared" si="3"/>
        <v>7.4397871869866012</v>
      </c>
      <c r="Q115" s="223">
        <f t="shared" si="3"/>
        <v>7.3284795161939984</v>
      </c>
      <c r="R115" s="223">
        <f t="shared" si="3"/>
        <v>7.8198342991982832</v>
      </c>
      <c r="S115" s="223">
        <f t="shared" si="3"/>
        <v>8.1386422351069552</v>
      </c>
      <c r="T115" s="223">
        <f t="shared" si="3"/>
        <v>7.1138223566509717</v>
      </c>
      <c r="U115" s="223">
        <f t="shared" si="3"/>
        <v>7.8369317861613874</v>
      </c>
      <c r="V115" s="223">
        <f t="shared" si="3"/>
        <v>6.1133326201553615</v>
      </c>
      <c r="W115" s="223">
        <f t="shared" si="3"/>
        <v>6.8018269223487744</v>
      </c>
      <c r="X115" s="223">
        <f t="shared" si="3"/>
        <v>7.3230170036346394</v>
      </c>
      <c r="Y115" s="223">
        <f t="shared" si="3"/>
        <v>7.6731582759111125</v>
      </c>
      <c r="DA115" s="89"/>
    </row>
    <row r="116" spans="1:105" ht="12" customHeight="1" x14ac:dyDescent="0.25">
      <c r="A116" s="55" t="s">
        <v>91</v>
      </c>
      <c r="B116" s="259">
        <v>0</v>
      </c>
      <c r="C116" s="259">
        <v>0</v>
      </c>
      <c r="D116" s="259">
        <v>0</v>
      </c>
      <c r="E116" s="259">
        <v>0</v>
      </c>
      <c r="F116" s="259">
        <v>0</v>
      </c>
      <c r="G116" s="259">
        <v>0</v>
      </c>
      <c r="H116" s="259">
        <v>0</v>
      </c>
      <c r="I116" s="259">
        <v>0</v>
      </c>
      <c r="J116" s="259">
        <v>0</v>
      </c>
      <c r="K116" s="259">
        <v>0</v>
      </c>
      <c r="L116" s="259">
        <v>0</v>
      </c>
      <c r="M116" s="259">
        <v>0</v>
      </c>
      <c r="N116" s="259">
        <v>0</v>
      </c>
      <c r="O116" s="259">
        <v>0</v>
      </c>
      <c r="P116" s="259">
        <v>0</v>
      </c>
      <c r="Q116" s="259">
        <v>0</v>
      </c>
      <c r="R116" s="259">
        <v>0</v>
      </c>
      <c r="S116" s="259">
        <v>0</v>
      </c>
      <c r="T116" s="259">
        <v>0</v>
      </c>
      <c r="U116" s="259">
        <v>0</v>
      </c>
      <c r="V116" s="259">
        <v>0</v>
      </c>
      <c r="W116" s="259">
        <v>0</v>
      </c>
      <c r="X116" s="259">
        <v>0</v>
      </c>
      <c r="Y116" s="259">
        <v>0</v>
      </c>
      <c r="DA116" s="67" t="s">
        <v>893</v>
      </c>
    </row>
    <row r="117" spans="1:105" ht="12" customHeight="1" x14ac:dyDescent="0.25">
      <c r="A117" s="173" t="s">
        <v>92</v>
      </c>
      <c r="B117" s="224">
        <v>0</v>
      </c>
      <c r="C117" s="224">
        <v>0</v>
      </c>
      <c r="D117" s="224">
        <v>0</v>
      </c>
      <c r="E117" s="224">
        <v>0</v>
      </c>
      <c r="F117" s="224">
        <v>0</v>
      </c>
      <c r="G117" s="224">
        <v>0</v>
      </c>
      <c r="H117" s="224">
        <v>0</v>
      </c>
      <c r="I117" s="224">
        <v>0</v>
      </c>
      <c r="J117" s="224">
        <v>0</v>
      </c>
      <c r="K117" s="224">
        <v>0</v>
      </c>
      <c r="L117" s="224">
        <v>0</v>
      </c>
      <c r="M117" s="224">
        <v>0</v>
      </c>
      <c r="N117" s="224">
        <v>0</v>
      </c>
      <c r="O117" s="224">
        <v>0</v>
      </c>
      <c r="P117" s="224">
        <v>0</v>
      </c>
      <c r="Q117" s="224">
        <v>0</v>
      </c>
      <c r="R117" s="224">
        <v>0</v>
      </c>
      <c r="S117" s="224">
        <v>0</v>
      </c>
      <c r="T117" s="224">
        <v>0</v>
      </c>
      <c r="U117" s="224">
        <v>0</v>
      </c>
      <c r="V117" s="224">
        <v>0</v>
      </c>
      <c r="W117" s="224">
        <v>0</v>
      </c>
      <c r="X117" s="224">
        <v>0</v>
      </c>
      <c r="Y117" s="224">
        <v>0</v>
      </c>
      <c r="DA117" s="177" t="s">
        <v>894</v>
      </c>
    </row>
    <row r="118" spans="1:105" ht="12" customHeight="1" x14ac:dyDescent="0.25">
      <c r="A118" s="173" t="s">
        <v>93</v>
      </c>
      <c r="B118" s="224">
        <v>0</v>
      </c>
      <c r="C118" s="224">
        <v>0</v>
      </c>
      <c r="D118" s="224">
        <v>0</v>
      </c>
      <c r="E118" s="224">
        <v>0</v>
      </c>
      <c r="F118" s="224">
        <v>0</v>
      </c>
      <c r="G118" s="224">
        <v>0</v>
      </c>
      <c r="H118" s="224">
        <v>0</v>
      </c>
      <c r="I118" s="224">
        <v>0</v>
      </c>
      <c r="J118" s="224">
        <v>0</v>
      </c>
      <c r="K118" s="224">
        <v>0</v>
      </c>
      <c r="L118" s="224">
        <v>0</v>
      </c>
      <c r="M118" s="224">
        <v>0</v>
      </c>
      <c r="N118" s="224">
        <v>0</v>
      </c>
      <c r="O118" s="224">
        <v>0</v>
      </c>
      <c r="P118" s="224">
        <v>0</v>
      </c>
      <c r="Q118" s="224">
        <v>0</v>
      </c>
      <c r="R118" s="224">
        <v>0</v>
      </c>
      <c r="S118" s="224">
        <v>0</v>
      </c>
      <c r="T118" s="224">
        <v>0</v>
      </c>
      <c r="U118" s="224">
        <v>0</v>
      </c>
      <c r="V118" s="224">
        <v>0</v>
      </c>
      <c r="W118" s="224">
        <v>0</v>
      </c>
      <c r="X118" s="224">
        <v>0</v>
      </c>
      <c r="Y118" s="224">
        <v>0</v>
      </c>
      <c r="DA118" s="177" t="s">
        <v>895</v>
      </c>
    </row>
    <row r="119" spans="1:105" ht="12" customHeight="1" x14ac:dyDescent="0.25">
      <c r="A119" s="173" t="s">
        <v>94</v>
      </c>
      <c r="B119" s="224">
        <v>0</v>
      </c>
      <c r="C119" s="224">
        <v>0</v>
      </c>
      <c r="D119" s="224">
        <v>0</v>
      </c>
      <c r="E119" s="224">
        <v>0</v>
      </c>
      <c r="F119" s="224">
        <v>0</v>
      </c>
      <c r="G119" s="224">
        <v>0</v>
      </c>
      <c r="H119" s="224">
        <v>0</v>
      </c>
      <c r="I119" s="224">
        <v>0</v>
      </c>
      <c r="J119" s="224">
        <v>0</v>
      </c>
      <c r="K119" s="224">
        <v>0</v>
      </c>
      <c r="L119" s="224">
        <v>0</v>
      </c>
      <c r="M119" s="224">
        <v>0</v>
      </c>
      <c r="N119" s="224">
        <v>0</v>
      </c>
      <c r="O119" s="224">
        <v>0</v>
      </c>
      <c r="P119" s="224">
        <v>0</v>
      </c>
      <c r="Q119" s="224">
        <v>0</v>
      </c>
      <c r="R119" s="224">
        <v>0</v>
      </c>
      <c r="S119" s="224">
        <v>0</v>
      </c>
      <c r="T119" s="224">
        <v>0</v>
      </c>
      <c r="U119" s="224">
        <v>0</v>
      </c>
      <c r="V119" s="224">
        <v>0</v>
      </c>
      <c r="W119" s="224">
        <v>0</v>
      </c>
      <c r="X119" s="224">
        <v>0</v>
      </c>
      <c r="Y119" s="224">
        <v>0</v>
      </c>
      <c r="DA119" s="177" t="s">
        <v>896</v>
      </c>
    </row>
    <row r="120" spans="1:105" ht="12" customHeight="1" x14ac:dyDescent="0.25">
      <c r="A120" s="56" t="s">
        <v>95</v>
      </c>
      <c r="B120" s="260">
        <v>2.8089168451600759E-3</v>
      </c>
      <c r="C120" s="260">
        <v>1.781483678106351E-3</v>
      </c>
      <c r="D120" s="260">
        <v>2.826088528742584E-3</v>
      </c>
      <c r="E120" s="260">
        <v>4.3061859903511593E-3</v>
      </c>
      <c r="F120" s="260">
        <v>9.6354293313505712E-3</v>
      </c>
      <c r="G120" s="260">
        <v>3.9101236108645236E-3</v>
      </c>
      <c r="H120" s="260">
        <v>3.5727468971038762E-2</v>
      </c>
      <c r="I120" s="260">
        <v>2.5383052988027909E-2</v>
      </c>
      <c r="J120" s="260">
        <v>2.488557920158363E-2</v>
      </c>
      <c r="K120" s="260">
        <v>2.5589843279927461E-2</v>
      </c>
      <c r="L120" s="260">
        <v>2.284505921759096E-2</v>
      </c>
      <c r="M120" s="260">
        <v>1.822143133515251E-2</v>
      </c>
      <c r="N120" s="260">
        <v>1.704263570964706E-2</v>
      </c>
      <c r="O120" s="260">
        <v>2.0852859397692991E-2</v>
      </c>
      <c r="P120" s="260">
        <v>1.7793831482846811E-2</v>
      </c>
      <c r="Q120" s="260">
        <v>1.8432866184314112E-2</v>
      </c>
      <c r="R120" s="260">
        <v>1.9766714006334771E-2</v>
      </c>
      <c r="S120" s="260">
        <v>2.056193092471191E-2</v>
      </c>
      <c r="T120" s="260">
        <v>1.7851531364734791E-2</v>
      </c>
      <c r="U120" s="260">
        <v>1.9670830104192849E-2</v>
      </c>
      <c r="V120" s="260">
        <v>1.532377014571888E-2</v>
      </c>
      <c r="W120" s="260">
        <v>1.712874796081448E-2</v>
      </c>
      <c r="X120" s="260">
        <v>1.8354213236989169E-2</v>
      </c>
      <c r="Y120" s="260">
        <v>1.9207471098163221E-2</v>
      </c>
      <c r="DA120" s="68" t="s">
        <v>897</v>
      </c>
    </row>
    <row r="121" spans="1:105" ht="12" customHeight="1" x14ac:dyDescent="0.25">
      <c r="A121" s="37" t="s">
        <v>159</v>
      </c>
      <c r="B121" s="226">
        <v>2.805493448895564E-3</v>
      </c>
      <c r="C121" s="226">
        <v>1.6332514072432869E-3</v>
      </c>
      <c r="D121" s="226">
        <v>1.2098738157232309E-3</v>
      </c>
      <c r="E121" s="226">
        <v>1.6524434522923221E-3</v>
      </c>
      <c r="F121" s="226">
        <v>2.4753474775893979E-3</v>
      </c>
      <c r="G121" s="226">
        <v>1.333266668988685E-3</v>
      </c>
      <c r="H121" s="226">
        <v>4.7598566078377091E-4</v>
      </c>
      <c r="I121" s="226">
        <v>2.3149884488274581E-4</v>
      </c>
      <c r="J121" s="226">
        <v>4.2927660986678449E-4</v>
      </c>
      <c r="K121" s="226">
        <v>6.7174043795098168E-4</v>
      </c>
      <c r="L121" s="226">
        <v>5.1753256530843593E-4</v>
      </c>
      <c r="M121" s="226">
        <v>2.7964300233974872E-4</v>
      </c>
      <c r="N121" s="226">
        <v>2.8959190125209142E-4</v>
      </c>
      <c r="O121" s="226">
        <v>3.1108906536304252E-4</v>
      </c>
      <c r="P121" s="226">
        <v>2.676136254372494E-4</v>
      </c>
      <c r="Q121" s="226">
        <v>1.562238811578743E-4</v>
      </c>
      <c r="R121" s="226">
        <v>1.4925219119918769E-4</v>
      </c>
      <c r="S121" s="226">
        <v>1.7547696471293219E-4</v>
      </c>
      <c r="T121" s="226">
        <v>1.5587218052763311E-4</v>
      </c>
      <c r="U121" s="226">
        <v>9.4528392952191159E-5</v>
      </c>
      <c r="V121" s="226">
        <v>2.2436325358126649E-4</v>
      </c>
      <c r="W121" s="226">
        <v>8.9996180648414193E-5</v>
      </c>
      <c r="X121" s="226">
        <v>1.1845448544707561E-4</v>
      </c>
      <c r="Y121" s="226">
        <v>1.4065304780709091E-4</v>
      </c>
      <c r="DA121" s="69" t="s">
        <v>898</v>
      </c>
    </row>
    <row r="122" spans="1:105" ht="12" customHeight="1" x14ac:dyDescent="0.25">
      <c r="A122" s="37" t="s">
        <v>35</v>
      </c>
      <c r="B122" s="226">
        <v>3.4233962645122399E-6</v>
      </c>
      <c r="C122" s="226">
        <v>1.482322708630633E-4</v>
      </c>
      <c r="D122" s="226">
        <v>1.6162147130193529E-3</v>
      </c>
      <c r="E122" s="226">
        <v>2.6537425380588381E-3</v>
      </c>
      <c r="F122" s="226">
        <v>7.1600818537611733E-3</v>
      </c>
      <c r="G122" s="226">
        <v>2.5768569418758401E-3</v>
      </c>
      <c r="H122" s="226">
        <v>3.5251483310254988E-2</v>
      </c>
      <c r="I122" s="226">
        <v>2.5151554143145169E-2</v>
      </c>
      <c r="J122" s="226">
        <v>2.4456302591716841E-2</v>
      </c>
      <c r="K122" s="226">
        <v>2.4918102841976479E-2</v>
      </c>
      <c r="L122" s="226">
        <v>2.232752665228252E-2</v>
      </c>
      <c r="M122" s="226">
        <v>1.794178833281276E-2</v>
      </c>
      <c r="N122" s="226">
        <v>1.6753043808394971E-2</v>
      </c>
      <c r="O122" s="226">
        <v>2.0541770332329949E-2</v>
      </c>
      <c r="P122" s="226">
        <v>1.752621785740956E-2</v>
      </c>
      <c r="Q122" s="226">
        <v>1.8276642303156239E-2</v>
      </c>
      <c r="R122" s="226">
        <v>1.961746181513559E-2</v>
      </c>
      <c r="S122" s="226">
        <v>2.0386453959998972E-2</v>
      </c>
      <c r="T122" s="226">
        <v>1.7695659184207159E-2</v>
      </c>
      <c r="U122" s="226">
        <v>1.9576301711240661E-2</v>
      </c>
      <c r="V122" s="226">
        <v>1.509940689213761E-2</v>
      </c>
      <c r="W122" s="226">
        <v>1.7038751780166062E-2</v>
      </c>
      <c r="X122" s="226">
        <v>1.823575875154209E-2</v>
      </c>
      <c r="Y122" s="226">
        <v>1.9066818050356139E-2</v>
      </c>
      <c r="DA122" s="69" t="s">
        <v>899</v>
      </c>
    </row>
    <row r="123" spans="1:105" ht="12" customHeight="1" x14ac:dyDescent="0.25">
      <c r="A123" s="37" t="s">
        <v>96</v>
      </c>
      <c r="B123" s="226">
        <v>0</v>
      </c>
      <c r="C123" s="226">
        <v>0</v>
      </c>
      <c r="D123" s="226">
        <v>0</v>
      </c>
      <c r="E123" s="226">
        <v>0</v>
      </c>
      <c r="F123" s="226">
        <v>0</v>
      </c>
      <c r="G123" s="226">
        <v>0</v>
      </c>
      <c r="H123" s="226">
        <v>0</v>
      </c>
      <c r="I123" s="226">
        <v>0</v>
      </c>
      <c r="J123" s="226">
        <v>0</v>
      </c>
      <c r="K123" s="226">
        <v>0</v>
      </c>
      <c r="L123" s="226">
        <v>0</v>
      </c>
      <c r="M123" s="226">
        <v>0</v>
      </c>
      <c r="N123" s="226">
        <v>0</v>
      </c>
      <c r="O123" s="226">
        <v>0</v>
      </c>
      <c r="P123" s="226">
        <v>0</v>
      </c>
      <c r="Q123" s="226">
        <v>0</v>
      </c>
      <c r="R123" s="226">
        <v>0</v>
      </c>
      <c r="S123" s="226">
        <v>0</v>
      </c>
      <c r="T123" s="226">
        <v>0</v>
      </c>
      <c r="U123" s="226">
        <v>0</v>
      </c>
      <c r="V123" s="226">
        <v>0</v>
      </c>
      <c r="W123" s="226">
        <v>0</v>
      </c>
      <c r="X123" s="226">
        <v>0</v>
      </c>
      <c r="Y123" s="226">
        <v>0</v>
      </c>
      <c r="DA123" s="69" t="s">
        <v>900</v>
      </c>
    </row>
    <row r="124" spans="1:105" ht="12" customHeight="1" x14ac:dyDescent="0.25">
      <c r="A124" s="37" t="s">
        <v>78</v>
      </c>
      <c r="B124" s="226">
        <v>0</v>
      </c>
      <c r="C124" s="226">
        <v>0</v>
      </c>
      <c r="D124" s="226">
        <v>0</v>
      </c>
      <c r="E124" s="226">
        <v>0</v>
      </c>
      <c r="F124" s="226">
        <v>0</v>
      </c>
      <c r="G124" s="226">
        <v>0</v>
      </c>
      <c r="H124" s="226">
        <v>0</v>
      </c>
      <c r="I124" s="226">
        <v>0</v>
      </c>
      <c r="J124" s="226">
        <v>0</v>
      </c>
      <c r="K124" s="226">
        <v>0</v>
      </c>
      <c r="L124" s="226">
        <v>0</v>
      </c>
      <c r="M124" s="226">
        <v>0</v>
      </c>
      <c r="N124" s="226">
        <v>0</v>
      </c>
      <c r="O124" s="226">
        <v>0</v>
      </c>
      <c r="P124" s="226">
        <v>0</v>
      </c>
      <c r="Q124" s="226">
        <v>0</v>
      </c>
      <c r="R124" s="226">
        <v>0</v>
      </c>
      <c r="S124" s="226">
        <v>0</v>
      </c>
      <c r="T124" s="226">
        <v>0</v>
      </c>
      <c r="U124" s="226">
        <v>0</v>
      </c>
      <c r="V124" s="226">
        <v>0</v>
      </c>
      <c r="W124" s="226">
        <v>0</v>
      </c>
      <c r="X124" s="226">
        <v>0</v>
      </c>
      <c r="Y124" s="226">
        <v>0</v>
      </c>
      <c r="DA124" s="69" t="s">
        <v>901</v>
      </c>
    </row>
    <row r="125" spans="1:105" ht="12" customHeight="1" x14ac:dyDescent="0.25">
      <c r="A125" s="37" t="s">
        <v>40</v>
      </c>
      <c r="B125" s="226">
        <v>0</v>
      </c>
      <c r="C125" s="226">
        <v>0</v>
      </c>
      <c r="D125" s="226">
        <v>0</v>
      </c>
      <c r="E125" s="226">
        <v>0</v>
      </c>
      <c r="F125" s="226">
        <v>0</v>
      </c>
      <c r="G125" s="226">
        <v>0</v>
      </c>
      <c r="H125" s="226">
        <v>0</v>
      </c>
      <c r="I125" s="226">
        <v>0</v>
      </c>
      <c r="J125" s="226">
        <v>0</v>
      </c>
      <c r="K125" s="226">
        <v>0</v>
      </c>
      <c r="L125" s="226">
        <v>0</v>
      </c>
      <c r="M125" s="226">
        <v>0</v>
      </c>
      <c r="N125" s="226">
        <v>0</v>
      </c>
      <c r="O125" s="226">
        <v>0</v>
      </c>
      <c r="P125" s="226">
        <v>0</v>
      </c>
      <c r="Q125" s="226">
        <v>0</v>
      </c>
      <c r="R125" s="226">
        <v>0</v>
      </c>
      <c r="S125" s="226">
        <v>0</v>
      </c>
      <c r="T125" s="226">
        <v>0</v>
      </c>
      <c r="U125" s="226">
        <v>0</v>
      </c>
      <c r="V125" s="226">
        <v>0</v>
      </c>
      <c r="W125" s="226">
        <v>0</v>
      </c>
      <c r="X125" s="226">
        <v>0</v>
      </c>
      <c r="Y125" s="226">
        <v>0</v>
      </c>
      <c r="DA125" s="69" t="s">
        <v>902</v>
      </c>
    </row>
    <row r="126" spans="1:105" ht="12" customHeight="1" x14ac:dyDescent="0.25">
      <c r="A126" s="57" t="s">
        <v>602</v>
      </c>
      <c r="B126" s="294">
        <v>6.53829136205567</v>
      </c>
      <c r="C126" s="294">
        <v>6.9564622539583834</v>
      </c>
      <c r="D126" s="294">
        <v>3.709393316584515</v>
      </c>
      <c r="E126" s="294">
        <v>4.7459434702172381</v>
      </c>
      <c r="F126" s="294">
        <v>9.8685070343397729</v>
      </c>
      <c r="G126" s="294">
        <v>6.2942050539993613</v>
      </c>
      <c r="H126" s="294">
        <v>10.232286466597939</v>
      </c>
      <c r="I126" s="294">
        <v>7.5157643769792184</v>
      </c>
      <c r="J126" s="294">
        <v>7.1811793283766514</v>
      </c>
      <c r="K126" s="294">
        <v>6.931043273794117</v>
      </c>
      <c r="L126" s="294">
        <v>6.6542442939814848</v>
      </c>
      <c r="M126" s="294">
        <v>5.0241862130399308</v>
      </c>
      <c r="N126" s="294">
        <v>4.2901370071999034</v>
      </c>
      <c r="O126" s="294">
        <v>5.0843155151566393</v>
      </c>
      <c r="P126" s="294">
        <v>4.0345435398711746</v>
      </c>
      <c r="Q126" s="294">
        <v>3.9700368600455058</v>
      </c>
      <c r="R126" s="294">
        <v>4.2334829042257418</v>
      </c>
      <c r="S126" s="294">
        <v>4.403259989255802</v>
      </c>
      <c r="T126" s="294">
        <v>3.8249836849944931</v>
      </c>
      <c r="U126" s="294">
        <v>4.2251221097818377</v>
      </c>
      <c r="V126" s="294">
        <v>3.2881152823063129</v>
      </c>
      <c r="W126" s="294">
        <v>3.6670376778135778</v>
      </c>
      <c r="X126" s="294">
        <v>3.937749747541464</v>
      </c>
      <c r="Y126" s="294">
        <v>4.1166295031007758</v>
      </c>
      <c r="DA126" s="70" t="s">
        <v>903</v>
      </c>
    </row>
    <row r="127" spans="1:105" ht="12" customHeight="1" x14ac:dyDescent="0.25">
      <c r="A127" s="60" t="s">
        <v>604</v>
      </c>
      <c r="B127" s="262">
        <v>6.53829136205567</v>
      </c>
      <c r="C127" s="262">
        <v>6.9564622539583834</v>
      </c>
      <c r="D127" s="262">
        <v>3.709393316584515</v>
      </c>
      <c r="E127" s="262">
        <v>4.7459434702172381</v>
      </c>
      <c r="F127" s="262">
        <v>9.8685070343397729</v>
      </c>
      <c r="G127" s="262">
        <v>6.2942050539993613</v>
      </c>
      <c r="H127" s="262">
        <v>10.232286466597939</v>
      </c>
      <c r="I127" s="262">
        <v>7.5157643769792184</v>
      </c>
      <c r="J127" s="262">
        <v>7.1811793283766514</v>
      </c>
      <c r="K127" s="262">
        <v>6.931043273794117</v>
      </c>
      <c r="L127" s="262">
        <v>6.6542442939814848</v>
      </c>
      <c r="M127" s="262">
        <v>5.0241862130399308</v>
      </c>
      <c r="N127" s="262">
        <v>4.2901370071999034</v>
      </c>
      <c r="O127" s="262">
        <v>5.0843155151566393</v>
      </c>
      <c r="P127" s="262">
        <v>4.0345435398711746</v>
      </c>
      <c r="Q127" s="262">
        <v>3.9700368600455058</v>
      </c>
      <c r="R127" s="262">
        <v>4.2334829042257418</v>
      </c>
      <c r="S127" s="262">
        <v>4.403259989255802</v>
      </c>
      <c r="T127" s="262">
        <v>3.8249836849944931</v>
      </c>
      <c r="U127" s="262">
        <v>4.2251221097818377</v>
      </c>
      <c r="V127" s="262">
        <v>3.2881152823063129</v>
      </c>
      <c r="W127" s="262">
        <v>3.6670376778135778</v>
      </c>
      <c r="X127" s="262">
        <v>3.937749747541464</v>
      </c>
      <c r="Y127" s="262">
        <v>4.1166295031007758</v>
      </c>
      <c r="DA127" s="72" t="s">
        <v>904</v>
      </c>
    </row>
    <row r="128" spans="1:105" ht="12" customHeight="1" x14ac:dyDescent="0.25">
      <c r="A128" s="59" t="s">
        <v>28</v>
      </c>
      <c r="B128" s="230">
        <v>0</v>
      </c>
      <c r="C128" s="230">
        <v>0</v>
      </c>
      <c r="D128" s="230">
        <v>0</v>
      </c>
      <c r="E128" s="230">
        <v>0</v>
      </c>
      <c r="F128" s="230">
        <v>0</v>
      </c>
      <c r="G128" s="230">
        <v>0</v>
      </c>
      <c r="H128" s="230">
        <v>0</v>
      </c>
      <c r="I128" s="230">
        <v>0</v>
      </c>
      <c r="J128" s="230">
        <v>0</v>
      </c>
      <c r="K128" s="230">
        <v>3.108724286462862E-2</v>
      </c>
      <c r="L128" s="230">
        <v>2.854345263958067E-2</v>
      </c>
      <c r="M128" s="230">
        <v>1.561619378427349E-2</v>
      </c>
      <c r="N128" s="230">
        <v>1.169010674764644E-2</v>
      </c>
      <c r="O128" s="230">
        <v>1.7910054666455031E-3</v>
      </c>
      <c r="P128" s="230">
        <v>0</v>
      </c>
      <c r="Q128" s="230">
        <v>5.7441505537075344E-4</v>
      </c>
      <c r="R128" s="230">
        <v>0</v>
      </c>
      <c r="S128" s="230">
        <v>7.8802935864330731E-4</v>
      </c>
      <c r="T128" s="230">
        <v>0</v>
      </c>
      <c r="U128" s="230">
        <v>0</v>
      </c>
      <c r="V128" s="230">
        <v>0</v>
      </c>
      <c r="W128" s="230">
        <v>0</v>
      </c>
      <c r="X128" s="230">
        <v>0</v>
      </c>
      <c r="Y128" s="230">
        <v>0</v>
      </c>
      <c r="DA128" s="71" t="s">
        <v>905</v>
      </c>
    </row>
    <row r="129" spans="1:105" ht="12" customHeight="1" x14ac:dyDescent="0.25">
      <c r="A129" s="59" t="s">
        <v>31</v>
      </c>
      <c r="B129" s="230">
        <v>0.1049993908412713</v>
      </c>
      <c r="C129" s="230">
        <v>0.17992894026503439</v>
      </c>
      <c r="D129" s="230">
        <v>0.1037902933854577</v>
      </c>
      <c r="E129" s="230">
        <v>8.6664689974461973E-2</v>
      </c>
      <c r="F129" s="230">
        <v>3.6315457805822293E-2</v>
      </c>
      <c r="G129" s="230">
        <v>3.9061676501644667E-2</v>
      </c>
      <c r="H129" s="230">
        <v>5.2788326939330152E-2</v>
      </c>
      <c r="I129" s="230">
        <v>4.9280575539750932E-2</v>
      </c>
      <c r="J129" s="230">
        <v>3.8664345467990607E-2</v>
      </c>
      <c r="K129" s="230">
        <v>3.285789051859845E-2</v>
      </c>
      <c r="L129" s="230">
        <v>3.0955932238331419E-2</v>
      </c>
      <c r="M129" s="230">
        <v>1.395128074059768E-2</v>
      </c>
      <c r="N129" s="230">
        <v>2.5078442076636669E-2</v>
      </c>
      <c r="O129" s="230">
        <v>2.73374930190344E-2</v>
      </c>
      <c r="P129" s="230">
        <v>5.6726679728637222E-2</v>
      </c>
      <c r="Q129" s="230">
        <v>4.5046899746018172E-2</v>
      </c>
      <c r="R129" s="230">
        <v>1.9328401965092949E-2</v>
      </c>
      <c r="S129" s="230">
        <v>2.7602157022671311E-2</v>
      </c>
      <c r="T129" s="230">
        <v>1.7075185651403028E-2</v>
      </c>
      <c r="U129" s="230">
        <v>1.3263506068079601E-2</v>
      </c>
      <c r="V129" s="230">
        <v>1.8601263773533359E-2</v>
      </c>
      <c r="W129" s="230">
        <v>1.190566500213488E-2</v>
      </c>
      <c r="X129" s="230">
        <v>1.519009162816131E-2</v>
      </c>
      <c r="Y129" s="230">
        <v>2.3729295018108141E-2</v>
      </c>
      <c r="DA129" s="71" t="s">
        <v>906</v>
      </c>
    </row>
    <row r="130" spans="1:105" ht="12" customHeight="1" x14ac:dyDescent="0.25">
      <c r="A130" s="59" t="s">
        <v>159</v>
      </c>
      <c r="B130" s="230">
        <v>8.5236358574231369E-2</v>
      </c>
      <c r="C130" s="230">
        <v>4.504186128701327E-2</v>
      </c>
      <c r="D130" s="230">
        <v>4.2315529956440917E-2</v>
      </c>
      <c r="E130" s="230">
        <v>6.1257725049554061E-2</v>
      </c>
      <c r="F130" s="230">
        <v>8.3855230181020424E-2</v>
      </c>
      <c r="G130" s="230">
        <v>4.4692024427870028E-2</v>
      </c>
      <c r="H130" s="230">
        <v>3.1786481318653789E-2</v>
      </c>
      <c r="I130" s="230">
        <v>2.5634290983792021E-2</v>
      </c>
      <c r="J130" s="230">
        <v>5.0551014038539101E-2</v>
      </c>
      <c r="K130" s="230">
        <v>9.2631457806033116E-2</v>
      </c>
      <c r="L130" s="230">
        <v>6.0624085035041443E-2</v>
      </c>
      <c r="M130" s="230">
        <v>3.9428055973845577E-2</v>
      </c>
      <c r="N130" s="230">
        <v>4.7725368147377843E-2</v>
      </c>
      <c r="O130" s="230">
        <v>5.3245368906862697E-2</v>
      </c>
      <c r="P130" s="230">
        <v>5.16839318130526E-2</v>
      </c>
      <c r="Q130" s="230">
        <v>3.2820858120567349E-2</v>
      </c>
      <c r="R130" s="230">
        <v>3.1725348638377032E-2</v>
      </c>
      <c r="S130" s="230">
        <v>3.7290188186593333E-2</v>
      </c>
      <c r="T130" s="230">
        <v>3.313568765600107E-2</v>
      </c>
      <c r="U130" s="230">
        <v>2.0026411758660059E-2</v>
      </c>
      <c r="V130" s="230">
        <v>4.7577127940257202E-2</v>
      </c>
      <c r="W130" s="230">
        <v>1.9158194166229211E-2</v>
      </c>
      <c r="X130" s="230">
        <v>2.5141211949504149E-2</v>
      </c>
      <c r="Y130" s="230">
        <v>2.9884331776807899E-2</v>
      </c>
      <c r="DA130" s="71" t="s">
        <v>907</v>
      </c>
    </row>
    <row r="131" spans="1:105" ht="12" customHeight="1" x14ac:dyDescent="0.25">
      <c r="A131" s="59" t="s">
        <v>32</v>
      </c>
      <c r="B131" s="230">
        <v>6.3479516031898306</v>
      </c>
      <c r="C131" s="230">
        <v>6.727403497941479</v>
      </c>
      <c r="D131" s="230">
        <v>3.5067601254989582</v>
      </c>
      <c r="E131" s="230">
        <v>4.4996441754741596</v>
      </c>
      <c r="F131" s="230">
        <v>9.5057803749598566</v>
      </c>
      <c r="G131" s="230">
        <v>6.1240733192735037</v>
      </c>
      <c r="H131" s="230">
        <v>7.7936058353805446</v>
      </c>
      <c r="I131" s="230">
        <v>4.6557718660011416</v>
      </c>
      <c r="J131" s="230">
        <v>4.2120239320060344</v>
      </c>
      <c r="K131" s="230">
        <v>3.3383177452955741</v>
      </c>
      <c r="L131" s="230">
        <v>3.918660532051105</v>
      </c>
      <c r="M131" s="230">
        <v>2.4255016549660771</v>
      </c>
      <c r="N131" s="230">
        <v>1.444705440080384</v>
      </c>
      <c r="O131" s="230">
        <v>1.486054202255398</v>
      </c>
      <c r="P131" s="230">
        <v>0.54131331309857078</v>
      </c>
      <c r="Q131" s="230">
        <v>5.1880300908436781E-2</v>
      </c>
      <c r="R131" s="230">
        <v>1.250166053356677E-2</v>
      </c>
      <c r="S131" s="230">
        <v>5.3032622370774657E-3</v>
      </c>
      <c r="T131" s="230">
        <v>1.2986496707133151E-2</v>
      </c>
      <c r="U131" s="230">
        <v>4.4474276123953917E-2</v>
      </c>
      <c r="V131" s="230">
        <v>2.0047088842850509E-2</v>
      </c>
      <c r="W131" s="230">
        <v>8.8008363842473937E-3</v>
      </c>
      <c r="X131" s="230">
        <v>2.6994507696860719E-2</v>
      </c>
      <c r="Y131" s="230">
        <v>1.191904315108956E-2</v>
      </c>
      <c r="DA131" s="71" t="s">
        <v>908</v>
      </c>
    </row>
    <row r="132" spans="1:105" ht="12" customHeight="1" x14ac:dyDescent="0.25">
      <c r="A132" s="59" t="s">
        <v>35</v>
      </c>
      <c r="B132" s="230">
        <v>1.0400945033698829E-4</v>
      </c>
      <c r="C132" s="230">
        <v>4.0879544648563283E-3</v>
      </c>
      <c r="D132" s="230">
        <v>5.6527367743659018E-2</v>
      </c>
      <c r="E132" s="230">
        <v>9.8376879719062491E-2</v>
      </c>
      <c r="F132" s="230">
        <v>0.2425559713930735</v>
      </c>
      <c r="G132" s="230">
        <v>8.6378033796342457E-2</v>
      </c>
      <c r="H132" s="230">
        <v>2.354105822959407</v>
      </c>
      <c r="I132" s="230">
        <v>2.7850776444545322</v>
      </c>
      <c r="J132" s="230">
        <v>2.8799400368640882</v>
      </c>
      <c r="K132" s="230">
        <v>3.4361489373092828</v>
      </c>
      <c r="L132" s="230">
        <v>2.6154602920174259</v>
      </c>
      <c r="M132" s="230">
        <v>2.529689027575138</v>
      </c>
      <c r="N132" s="230">
        <v>2.760937650147858</v>
      </c>
      <c r="O132" s="230">
        <v>3.515887445508699</v>
      </c>
      <c r="P132" s="230">
        <v>3.384819615230914</v>
      </c>
      <c r="Q132" s="230">
        <v>3.8397143862151131</v>
      </c>
      <c r="R132" s="230">
        <v>4.1699274930887054</v>
      </c>
      <c r="S132" s="230">
        <v>4.3322763524508163</v>
      </c>
      <c r="T132" s="230">
        <v>3.7617863149799549</v>
      </c>
      <c r="U132" s="230">
        <v>4.1473579158311438</v>
      </c>
      <c r="V132" s="230">
        <v>3.201889801749672</v>
      </c>
      <c r="W132" s="230">
        <v>3.6271729822609662</v>
      </c>
      <c r="X132" s="230">
        <v>3.8704239362669379</v>
      </c>
      <c r="Y132" s="230">
        <v>4.0510968331547703</v>
      </c>
      <c r="DA132" s="71" t="s">
        <v>909</v>
      </c>
    </row>
    <row r="133" spans="1:105" ht="12" customHeight="1" x14ac:dyDescent="0.25">
      <c r="A133" s="60" t="s">
        <v>611</v>
      </c>
      <c r="B133" s="262">
        <v>0</v>
      </c>
      <c r="C133" s="262">
        <v>0</v>
      </c>
      <c r="D133" s="262">
        <v>0</v>
      </c>
      <c r="E133" s="262">
        <v>0</v>
      </c>
      <c r="F133" s="262">
        <v>0</v>
      </c>
      <c r="G133" s="262">
        <v>0</v>
      </c>
      <c r="H133" s="262">
        <v>0</v>
      </c>
      <c r="I133" s="262">
        <v>0</v>
      </c>
      <c r="J133" s="262">
        <v>0</v>
      </c>
      <c r="K133" s="262">
        <v>0</v>
      </c>
      <c r="L133" s="262">
        <v>0</v>
      </c>
      <c r="M133" s="262">
        <v>0</v>
      </c>
      <c r="N133" s="262">
        <v>0</v>
      </c>
      <c r="O133" s="262">
        <v>0</v>
      </c>
      <c r="P133" s="262">
        <v>0</v>
      </c>
      <c r="Q133" s="262">
        <v>0</v>
      </c>
      <c r="R133" s="262">
        <v>0</v>
      </c>
      <c r="S133" s="262">
        <v>0</v>
      </c>
      <c r="T133" s="262">
        <v>0</v>
      </c>
      <c r="U133" s="262">
        <v>0</v>
      </c>
      <c r="V133" s="262">
        <v>0</v>
      </c>
      <c r="W133" s="262">
        <v>0</v>
      </c>
      <c r="X133" s="262">
        <v>0</v>
      </c>
      <c r="Y133" s="262">
        <v>0</v>
      </c>
      <c r="DA133" s="72" t="s">
        <v>910</v>
      </c>
    </row>
    <row r="134" spans="1:105" ht="12" customHeight="1" x14ac:dyDescent="0.25">
      <c r="A134" s="57" t="s">
        <v>613</v>
      </c>
      <c r="B134" s="294">
        <v>3.3503172633385869</v>
      </c>
      <c r="C134" s="294">
        <v>3.5645942174520049</v>
      </c>
      <c r="D134" s="294">
        <v>1.9007480359759581</v>
      </c>
      <c r="E134" s="294">
        <v>2.4318916760691272</v>
      </c>
      <c r="F134" s="294">
        <v>5.0567690623887671</v>
      </c>
      <c r="G134" s="294">
        <v>3.22524382651204</v>
      </c>
      <c r="H134" s="294">
        <v>5.2431750275641784</v>
      </c>
      <c r="I134" s="294">
        <v>3.851188903191046</v>
      </c>
      <c r="J134" s="294">
        <v>3.6797425722897379</v>
      </c>
      <c r="K134" s="294">
        <v>3.5430823794343111</v>
      </c>
      <c r="L134" s="294">
        <v>3.4022466018758188</v>
      </c>
      <c r="M134" s="294">
        <v>2.570075531792507</v>
      </c>
      <c r="N134" s="294">
        <v>2.194907869259441</v>
      </c>
      <c r="O134" s="294">
        <v>2.6047567149268058</v>
      </c>
      <c r="P134" s="294">
        <v>2.0673598227460701</v>
      </c>
      <c r="Q134" s="294">
        <v>2.0341300754813711</v>
      </c>
      <c r="R134" s="294">
        <v>2.169299297426373</v>
      </c>
      <c r="S134" s="294">
        <v>2.256052864355528</v>
      </c>
      <c r="T134" s="294">
        <v>1.9599782515345761</v>
      </c>
      <c r="U134" s="294">
        <v>2.1650151026100928</v>
      </c>
      <c r="V134" s="294">
        <v>1.6848789361223451</v>
      </c>
      <c r="W134" s="294">
        <v>1.879044379788726</v>
      </c>
      <c r="X134" s="294">
        <v>2.017761250968094</v>
      </c>
      <c r="Y134" s="294">
        <v>2.1094218852111859</v>
      </c>
      <c r="DA134" s="70" t="s">
        <v>911</v>
      </c>
    </row>
    <row r="135" spans="1:105" ht="12" customHeight="1" x14ac:dyDescent="0.25">
      <c r="A135" s="60" t="s">
        <v>615</v>
      </c>
      <c r="B135" s="262">
        <v>3.3503172633385869</v>
      </c>
      <c r="C135" s="262">
        <v>3.5645942174520049</v>
      </c>
      <c r="D135" s="262">
        <v>1.9007480359759581</v>
      </c>
      <c r="E135" s="262">
        <v>2.4318916760691272</v>
      </c>
      <c r="F135" s="262">
        <v>5.0567690623887671</v>
      </c>
      <c r="G135" s="262">
        <v>3.22524382651204</v>
      </c>
      <c r="H135" s="262">
        <v>5.2431750275641784</v>
      </c>
      <c r="I135" s="262">
        <v>3.851188903191046</v>
      </c>
      <c r="J135" s="262">
        <v>3.6797425722897379</v>
      </c>
      <c r="K135" s="262">
        <v>3.5430823794343111</v>
      </c>
      <c r="L135" s="262">
        <v>3.4022466018758188</v>
      </c>
      <c r="M135" s="262">
        <v>2.570075531792507</v>
      </c>
      <c r="N135" s="262">
        <v>2.194907869259441</v>
      </c>
      <c r="O135" s="262">
        <v>2.6047567149268058</v>
      </c>
      <c r="P135" s="262">
        <v>2.0673598227460701</v>
      </c>
      <c r="Q135" s="262">
        <v>2.0341300754813711</v>
      </c>
      <c r="R135" s="262">
        <v>2.169299297426373</v>
      </c>
      <c r="S135" s="262">
        <v>2.256052864355528</v>
      </c>
      <c r="T135" s="262">
        <v>1.9599782515345761</v>
      </c>
      <c r="U135" s="262">
        <v>2.1650151026100928</v>
      </c>
      <c r="V135" s="262">
        <v>1.6848789361223451</v>
      </c>
      <c r="W135" s="262">
        <v>1.879044379788726</v>
      </c>
      <c r="X135" s="262">
        <v>2.017761250968094</v>
      </c>
      <c r="Y135" s="262">
        <v>2.1094218852111859</v>
      </c>
      <c r="DA135" s="72" t="s">
        <v>912</v>
      </c>
    </row>
    <row r="136" spans="1:105" ht="12" customHeight="1" x14ac:dyDescent="0.25">
      <c r="A136" s="59" t="s">
        <v>31</v>
      </c>
      <c r="B136" s="297">
        <v>5.3803241901557781E-2</v>
      </c>
      <c r="C136" s="297">
        <v>9.2198252014672064E-2</v>
      </c>
      <c r="D136" s="297">
        <v>5.3183682470055553E-2</v>
      </c>
      <c r="E136" s="297">
        <v>4.4408269816234962E-2</v>
      </c>
      <c r="F136" s="297">
        <v>1.860857806352597E-2</v>
      </c>
      <c r="G136" s="297">
        <v>2.0015781168439939E-2</v>
      </c>
      <c r="H136" s="297">
        <v>2.704952001282401E-2</v>
      </c>
      <c r="I136" s="297">
        <v>2.52520962795055E-2</v>
      </c>
      <c r="J136" s="297">
        <v>1.9812182866131671E-2</v>
      </c>
      <c r="K136" s="297">
        <v>1.6872312287205291E-2</v>
      </c>
      <c r="L136" s="297">
        <v>1.589563395446493E-2</v>
      </c>
      <c r="M136" s="297">
        <v>7.1588986738188439E-3</v>
      </c>
      <c r="N136" s="297">
        <v>1.2865619497803829E-2</v>
      </c>
      <c r="O136" s="297">
        <v>1.401026564157932E-2</v>
      </c>
      <c r="P136" s="297">
        <v>2.906759027131808E-2</v>
      </c>
      <c r="Q136" s="297">
        <v>2.3084045976103799E-2</v>
      </c>
      <c r="R136" s="297">
        <v>9.9041592352713242E-3</v>
      </c>
      <c r="S136" s="297">
        <v>1.41447636647397E-2</v>
      </c>
      <c r="T136" s="297">
        <v>8.7495778476015616E-3</v>
      </c>
      <c r="U136" s="297">
        <v>6.7964168146694513E-3</v>
      </c>
      <c r="V136" s="297">
        <v>9.5315628639696687E-3</v>
      </c>
      <c r="W136" s="297">
        <v>6.1006389558689866E-3</v>
      </c>
      <c r="X136" s="297">
        <v>7.7836277699198809E-3</v>
      </c>
      <c r="Y136" s="297">
        <v>1.2159241970676979E-2</v>
      </c>
      <c r="DA136" s="71" t="s">
        <v>913</v>
      </c>
    </row>
    <row r="137" spans="1:105" ht="12" customHeight="1" x14ac:dyDescent="0.25">
      <c r="A137" s="59" t="s">
        <v>159</v>
      </c>
      <c r="B137" s="297">
        <v>4.367637166686026E-2</v>
      </c>
      <c r="C137" s="297">
        <v>2.3080116361675489E-2</v>
      </c>
      <c r="D137" s="297">
        <v>2.1683103837056881E-2</v>
      </c>
      <c r="E137" s="297">
        <v>3.1389364955104027E-2</v>
      </c>
      <c r="F137" s="297">
        <v>4.2968661036906483E-2</v>
      </c>
      <c r="G137" s="297">
        <v>2.290085477732003E-2</v>
      </c>
      <c r="H137" s="297">
        <v>1.6287863480772269E-2</v>
      </c>
      <c r="I137" s="297">
        <v>1.313539009822302E-2</v>
      </c>
      <c r="J137" s="297">
        <v>2.5903087769300739E-2</v>
      </c>
      <c r="K137" s="297">
        <v>4.7565648891483861E-2</v>
      </c>
      <c r="L137" s="297">
        <v>3.1130003035350889E-2</v>
      </c>
      <c r="M137" s="297">
        <v>2.023193876394791E-2</v>
      </c>
      <c r="N137" s="297">
        <v>2.448383456597545E-2</v>
      </c>
      <c r="O137" s="297">
        <v>2.728786293789363E-2</v>
      </c>
      <c r="P137" s="297">
        <v>2.6483611604613939E-2</v>
      </c>
      <c r="Q137" s="297">
        <v>1.6818875485372919E-2</v>
      </c>
      <c r="R137" s="297">
        <v>1.625653819060946E-2</v>
      </c>
      <c r="S137" s="297">
        <v>1.9109408677002861E-2</v>
      </c>
      <c r="T137" s="297">
        <v>1.6979216776841839E-2</v>
      </c>
      <c r="U137" s="297">
        <v>1.026182978432927E-2</v>
      </c>
      <c r="V137" s="297">
        <v>2.4379224517794621E-2</v>
      </c>
      <c r="W137" s="297">
        <v>9.8169422399875996E-3</v>
      </c>
      <c r="X137" s="297">
        <v>1.2882729103279899E-2</v>
      </c>
      <c r="Y137" s="297">
        <v>1.5313173902929069E-2</v>
      </c>
      <c r="DA137" s="71" t="s">
        <v>914</v>
      </c>
    </row>
    <row r="138" spans="1:105" ht="12" customHeight="1" x14ac:dyDescent="0.25">
      <c r="A138" s="59" t="s">
        <v>32</v>
      </c>
      <c r="B138" s="297">
        <v>3.2527843537884329</v>
      </c>
      <c r="C138" s="297">
        <v>3.447221120704445</v>
      </c>
      <c r="D138" s="297">
        <v>1.79691578980853</v>
      </c>
      <c r="E138" s="297">
        <v>2.3056842721111588</v>
      </c>
      <c r="F138" s="297">
        <v>4.8709025536176451</v>
      </c>
      <c r="G138" s="297">
        <v>3.1380658076183439</v>
      </c>
      <c r="H138" s="297">
        <v>3.9935589786445909</v>
      </c>
      <c r="I138" s="297">
        <v>2.385686411491696</v>
      </c>
      <c r="J138" s="297">
        <v>2.158303402459314</v>
      </c>
      <c r="K138" s="297">
        <v>1.7142043698960061</v>
      </c>
      <c r="L138" s="297">
        <v>2.012202150131424</v>
      </c>
      <c r="M138" s="297">
        <v>1.2446112227212029</v>
      </c>
      <c r="N138" s="297">
        <v>0.74115570742718939</v>
      </c>
      <c r="O138" s="297">
        <v>0.7615919322553435</v>
      </c>
      <c r="P138" s="297">
        <v>0.27737695329303158</v>
      </c>
      <c r="Q138" s="297">
        <v>2.6585786328843071E-2</v>
      </c>
      <c r="R138" s="297">
        <v>6.4060358871555079E-3</v>
      </c>
      <c r="S138" s="297">
        <v>2.7176640917587151E-3</v>
      </c>
      <c r="T138" s="297">
        <v>6.6544731182671749E-3</v>
      </c>
      <c r="U138" s="297">
        <v>2.2789277323628281E-2</v>
      </c>
      <c r="V138" s="297">
        <v>1.0272425028297869E-2</v>
      </c>
      <c r="W138" s="297">
        <v>4.5096788193134301E-3</v>
      </c>
      <c r="X138" s="297">
        <v>1.383238527377037E-2</v>
      </c>
      <c r="Y138" s="297">
        <v>6.1074941173955141E-3</v>
      </c>
      <c r="DA138" s="71" t="s">
        <v>915</v>
      </c>
    </row>
    <row r="139" spans="1:105" ht="12" customHeight="1" x14ac:dyDescent="0.25">
      <c r="A139" s="59" t="s">
        <v>35</v>
      </c>
      <c r="B139" s="297">
        <v>5.3295981735633533E-5</v>
      </c>
      <c r="C139" s="297">
        <v>2.0947283712122841E-3</v>
      </c>
      <c r="D139" s="297">
        <v>2.896545986031529E-2</v>
      </c>
      <c r="E139" s="297">
        <v>5.0409769186629379E-2</v>
      </c>
      <c r="F139" s="297">
        <v>0.12428926967068921</v>
      </c>
      <c r="G139" s="297">
        <v>4.4261382947936329E-2</v>
      </c>
      <c r="H139" s="297">
        <v>1.20627866542599</v>
      </c>
      <c r="I139" s="297">
        <v>1.4271150053216219</v>
      </c>
      <c r="J139" s="297">
        <v>1.4757238991949919</v>
      </c>
      <c r="K139" s="297">
        <v>1.7644400483596161</v>
      </c>
      <c r="L139" s="297">
        <v>1.3430188147545801</v>
      </c>
      <c r="M139" s="297">
        <v>1.298073471633536</v>
      </c>
      <c r="N139" s="297">
        <v>1.416402707768472</v>
      </c>
      <c r="O139" s="297">
        <v>1.801866654091989</v>
      </c>
      <c r="P139" s="297">
        <v>1.734431667577107</v>
      </c>
      <c r="Q139" s="297">
        <v>1.9676413676910509</v>
      </c>
      <c r="R139" s="297">
        <v>2.1367325641133368</v>
      </c>
      <c r="S139" s="297">
        <v>2.2200810279220269</v>
      </c>
      <c r="T139" s="297">
        <v>1.927594983791866</v>
      </c>
      <c r="U139" s="297">
        <v>2.1251675786874662</v>
      </c>
      <c r="V139" s="297">
        <v>1.640695723712283</v>
      </c>
      <c r="W139" s="297">
        <v>1.8586171197735559</v>
      </c>
      <c r="X139" s="297">
        <v>1.983262508821124</v>
      </c>
      <c r="Y139" s="297">
        <v>2.0758419752201842</v>
      </c>
      <c r="DA139" s="71" t="s">
        <v>916</v>
      </c>
    </row>
    <row r="140" spans="1:105" ht="12" customHeight="1" x14ac:dyDescent="0.25">
      <c r="A140" s="60" t="s">
        <v>621</v>
      </c>
      <c r="B140" s="262">
        <v>0</v>
      </c>
      <c r="C140" s="262">
        <v>0</v>
      </c>
      <c r="D140" s="262">
        <v>0</v>
      </c>
      <c r="E140" s="262">
        <v>0</v>
      </c>
      <c r="F140" s="262">
        <v>0</v>
      </c>
      <c r="G140" s="262">
        <v>0</v>
      </c>
      <c r="H140" s="262">
        <v>0</v>
      </c>
      <c r="I140" s="262">
        <v>0</v>
      </c>
      <c r="J140" s="262">
        <v>0</v>
      </c>
      <c r="K140" s="262">
        <v>0</v>
      </c>
      <c r="L140" s="262">
        <v>0</v>
      </c>
      <c r="M140" s="262">
        <v>0</v>
      </c>
      <c r="N140" s="262">
        <v>0</v>
      </c>
      <c r="O140" s="262">
        <v>0</v>
      </c>
      <c r="P140" s="262">
        <v>0</v>
      </c>
      <c r="Q140" s="262">
        <v>0</v>
      </c>
      <c r="R140" s="262">
        <v>0</v>
      </c>
      <c r="S140" s="262">
        <v>0</v>
      </c>
      <c r="T140" s="262">
        <v>0</v>
      </c>
      <c r="U140" s="262">
        <v>0</v>
      </c>
      <c r="V140" s="262">
        <v>0</v>
      </c>
      <c r="W140" s="262">
        <v>0</v>
      </c>
      <c r="X140" s="262">
        <v>0</v>
      </c>
      <c r="Y140" s="262">
        <v>0</v>
      </c>
      <c r="DA140" s="72" t="s">
        <v>917</v>
      </c>
    </row>
    <row r="141" spans="1:105" ht="12" customHeight="1" x14ac:dyDescent="0.25">
      <c r="A141" s="57" t="s">
        <v>623</v>
      </c>
      <c r="B141" s="261">
        <f t="shared" ref="B141:Y141" si="4">B142+B146+B157</f>
        <v>1.561343266194454</v>
      </c>
      <c r="C141" s="261">
        <f t="shared" si="4"/>
        <v>1.6729575014634002</v>
      </c>
      <c r="D141" s="261">
        <f t="shared" si="4"/>
        <v>0.93451428654376489</v>
      </c>
      <c r="E141" s="261">
        <f t="shared" si="4"/>
        <v>1.1914709307223548</v>
      </c>
      <c r="F141" s="261">
        <f t="shared" si="4"/>
        <v>2.3846112050648856</v>
      </c>
      <c r="G141" s="261">
        <f t="shared" si="4"/>
        <v>1.4765866747303484</v>
      </c>
      <c r="H141" s="261">
        <f t="shared" si="4"/>
        <v>2.8042833232371978</v>
      </c>
      <c r="I141" s="261">
        <f t="shared" si="4"/>
        <v>2.2016623603875365</v>
      </c>
      <c r="J141" s="261">
        <f t="shared" si="4"/>
        <v>2.1246435756846624</v>
      </c>
      <c r="K141" s="261">
        <f t="shared" si="4"/>
        <v>2.1122885502261974</v>
      </c>
      <c r="L141" s="261">
        <f t="shared" si="4"/>
        <v>1.9715413830116764</v>
      </c>
      <c r="M141" s="261">
        <f t="shared" si="4"/>
        <v>1.5626046407912977</v>
      </c>
      <c r="N141" s="261">
        <f t="shared" si="4"/>
        <v>1.3773527455539858</v>
      </c>
      <c r="O141" s="261">
        <f t="shared" si="4"/>
        <v>1.6229333912843547</v>
      </c>
      <c r="P141" s="261">
        <f t="shared" si="4"/>
        <v>1.3200899928865097</v>
      </c>
      <c r="Q141" s="261">
        <f t="shared" si="4"/>
        <v>1.3058797144828069</v>
      </c>
      <c r="R141" s="261">
        <f t="shared" si="4"/>
        <v>1.397285383539834</v>
      </c>
      <c r="S141" s="261">
        <f t="shared" si="4"/>
        <v>1.4587674505709132</v>
      </c>
      <c r="T141" s="261">
        <f t="shared" si="4"/>
        <v>1.3110088887571674</v>
      </c>
      <c r="U141" s="261">
        <f t="shared" si="4"/>
        <v>1.4271237436652637</v>
      </c>
      <c r="V141" s="261">
        <f t="shared" si="4"/>
        <v>1.125014631580985</v>
      </c>
      <c r="W141" s="261">
        <f t="shared" si="4"/>
        <v>1.2386161167856564</v>
      </c>
      <c r="X141" s="261">
        <f t="shared" si="4"/>
        <v>1.349151791888092</v>
      </c>
      <c r="Y141" s="261">
        <f t="shared" si="4"/>
        <v>1.4278994165009875</v>
      </c>
      <c r="DA141" s="70"/>
    </row>
    <row r="142" spans="1:105" ht="12" customHeight="1" x14ac:dyDescent="0.25">
      <c r="A142" s="60" t="s">
        <v>624</v>
      </c>
      <c r="B142" s="262">
        <v>0.13245089017797801</v>
      </c>
      <c r="C142" s="262">
        <v>0.16174987955910011</v>
      </c>
      <c r="D142" s="262">
        <v>0.11633491847407761</v>
      </c>
      <c r="E142" s="262">
        <v>0.14185295402608669</v>
      </c>
      <c r="F142" s="262">
        <v>0.24797859965861771</v>
      </c>
      <c r="G142" s="262">
        <v>0.1155415544166993</v>
      </c>
      <c r="H142" s="262">
        <v>0.85160119817685775</v>
      </c>
      <c r="I142" s="262">
        <v>0.60601065917998265</v>
      </c>
      <c r="J142" s="262">
        <v>0.59327278935902139</v>
      </c>
      <c r="K142" s="262">
        <v>0.60926928801778524</v>
      </c>
      <c r="L142" s="262">
        <v>0.54439936473390327</v>
      </c>
      <c r="M142" s="262">
        <v>0.43342533146002482</v>
      </c>
      <c r="N142" s="262">
        <v>0.4057629421762991</v>
      </c>
      <c r="O142" s="262">
        <v>0.49618807440960971</v>
      </c>
      <c r="P142" s="262">
        <v>0.42431126059598889</v>
      </c>
      <c r="Q142" s="262">
        <v>0.43887910689375631</v>
      </c>
      <c r="R142" s="262">
        <v>0.46985081054904337</v>
      </c>
      <c r="S142" s="262">
        <v>0.48896622477159329</v>
      </c>
      <c r="T142" s="262">
        <v>0.42439427153449533</v>
      </c>
      <c r="U142" s="262">
        <v>0.46745247640936932</v>
      </c>
      <c r="V142" s="262">
        <v>0.36442143151606088</v>
      </c>
      <c r="W142" s="262">
        <v>0.40704976635501228</v>
      </c>
      <c r="X142" s="262">
        <v>0.43627348876433408</v>
      </c>
      <c r="Y142" s="262">
        <v>0.45683405659787019</v>
      </c>
      <c r="DA142" s="72" t="s">
        <v>918</v>
      </c>
    </row>
    <row r="143" spans="1:105" ht="12" customHeight="1" x14ac:dyDescent="0.25">
      <c r="A143" s="59" t="s">
        <v>31</v>
      </c>
      <c r="B143" s="230">
        <v>7.3065463925875374E-2</v>
      </c>
      <c r="C143" s="230">
        <v>0.12705685180145679</v>
      </c>
      <c r="D143" s="230">
        <v>5.95876482757439E-2</v>
      </c>
      <c r="E143" s="230">
        <v>4.9913428682190258E-2</v>
      </c>
      <c r="F143" s="230">
        <v>2.4827114687528969E-2</v>
      </c>
      <c r="G143" s="230">
        <v>2.6527953931667889E-2</v>
      </c>
      <c r="H143" s="230">
        <v>1.8433985121226751E-2</v>
      </c>
      <c r="I143" s="230">
        <v>1.044217911514746E-2</v>
      </c>
      <c r="J143" s="230">
        <v>7.7255990415910133E-3</v>
      </c>
      <c r="K143" s="230">
        <v>5.6208132203603876E-3</v>
      </c>
      <c r="L143" s="230">
        <v>6.2253930196216551E-3</v>
      </c>
      <c r="M143" s="230">
        <v>2.3409517776926772E-3</v>
      </c>
      <c r="N143" s="230">
        <v>3.5909777178044361E-3</v>
      </c>
      <c r="O143" s="230">
        <v>3.771625193807472E-3</v>
      </c>
      <c r="P143" s="230">
        <v>6.8904044172665539E-3</v>
      </c>
      <c r="Q143" s="230">
        <v>5.0465165507076436E-3</v>
      </c>
      <c r="R143" s="230">
        <v>2.1515057295002108E-3</v>
      </c>
      <c r="S143" s="230">
        <v>3.0693665499143541E-3</v>
      </c>
      <c r="T143" s="230">
        <v>1.9010011335027219E-3</v>
      </c>
      <c r="U143" s="230">
        <v>1.483037797988769E-3</v>
      </c>
      <c r="V143" s="230">
        <v>2.0742220697588559E-3</v>
      </c>
      <c r="W143" s="230">
        <v>1.3247360319969231E-3</v>
      </c>
      <c r="X143" s="230">
        <v>1.69456635939486E-3</v>
      </c>
      <c r="Y143" s="230">
        <v>2.6409536577795198E-3</v>
      </c>
      <c r="DA143" s="71" t="s">
        <v>919</v>
      </c>
    </row>
    <row r="144" spans="1:105" ht="12" customHeight="1" x14ac:dyDescent="0.25">
      <c r="A144" s="59" t="s">
        <v>159</v>
      </c>
      <c r="B144" s="230">
        <v>5.9313049653718038E-2</v>
      </c>
      <c r="C144" s="230">
        <v>3.1806318016301627E-2</v>
      </c>
      <c r="D144" s="230">
        <v>2.4294014723340189E-2</v>
      </c>
      <c r="E144" s="230">
        <v>3.52806095700006E-2</v>
      </c>
      <c r="F144" s="230">
        <v>5.7327748089673128E-2</v>
      </c>
      <c r="G144" s="230">
        <v>3.0351691768416379E-2</v>
      </c>
      <c r="H144" s="230">
        <v>1.1100020736736981E-2</v>
      </c>
      <c r="I144" s="230">
        <v>5.4317112779385104E-3</v>
      </c>
      <c r="J144" s="230">
        <v>1.0100697706906961E-2</v>
      </c>
      <c r="K144" s="230">
        <v>1.5845938812252609E-2</v>
      </c>
      <c r="L144" s="230">
        <v>1.219180714353571E-2</v>
      </c>
      <c r="M144" s="230">
        <v>6.6158211162902882E-3</v>
      </c>
      <c r="N144" s="230">
        <v>6.8337870856382838E-3</v>
      </c>
      <c r="O144" s="230">
        <v>7.3460128433455642E-3</v>
      </c>
      <c r="P144" s="230">
        <v>6.2778783064678483E-3</v>
      </c>
      <c r="Q144" s="230">
        <v>3.6768568902127629E-3</v>
      </c>
      <c r="R144" s="230">
        <v>3.5314491849420529E-3</v>
      </c>
      <c r="S144" s="230">
        <v>4.1466779631001444E-3</v>
      </c>
      <c r="T144" s="230">
        <v>3.689036305633042E-3</v>
      </c>
      <c r="U144" s="230">
        <v>2.239221322306056E-3</v>
      </c>
      <c r="V144" s="230">
        <v>5.3053131223178519E-3</v>
      </c>
      <c r="W144" s="230">
        <v>2.131720497380544E-3</v>
      </c>
      <c r="X144" s="230">
        <v>2.8046869661445708E-3</v>
      </c>
      <c r="Y144" s="230">
        <v>3.3259789326244302E-3</v>
      </c>
      <c r="DA144" s="71" t="s">
        <v>920</v>
      </c>
    </row>
    <row r="145" spans="1:105" ht="12" customHeight="1" x14ac:dyDescent="0.25">
      <c r="A145" s="59" t="s">
        <v>35</v>
      </c>
      <c r="B145" s="230">
        <v>7.2376598384609522E-5</v>
      </c>
      <c r="C145" s="230">
        <v>2.886709741341649E-3</v>
      </c>
      <c r="D145" s="230">
        <v>3.2453255474993482E-2</v>
      </c>
      <c r="E145" s="230">
        <v>5.6658915773895827E-2</v>
      </c>
      <c r="F145" s="230">
        <v>0.16582373688141569</v>
      </c>
      <c r="G145" s="230">
        <v>5.8661908716615002E-2</v>
      </c>
      <c r="H145" s="230">
        <v>0.82206719231889402</v>
      </c>
      <c r="I145" s="230">
        <v>0.59013676878689669</v>
      </c>
      <c r="J145" s="230">
        <v>0.57544649261052339</v>
      </c>
      <c r="K145" s="230">
        <v>0.58780253598517229</v>
      </c>
      <c r="L145" s="230">
        <v>0.52598216457074587</v>
      </c>
      <c r="M145" s="230">
        <v>0.42446855856604182</v>
      </c>
      <c r="N145" s="230">
        <v>0.39533817737285643</v>
      </c>
      <c r="O145" s="230">
        <v>0.48507043637245673</v>
      </c>
      <c r="P145" s="230">
        <v>0.41114297787225462</v>
      </c>
      <c r="Q145" s="230">
        <v>0.43015573345283592</v>
      </c>
      <c r="R145" s="230">
        <v>0.46416785563460111</v>
      </c>
      <c r="S145" s="230">
        <v>0.48175018025857891</v>
      </c>
      <c r="T145" s="230">
        <v>0.41880423409535961</v>
      </c>
      <c r="U145" s="230">
        <v>0.46373021728907449</v>
      </c>
      <c r="V145" s="230">
        <v>0.3570418963239842</v>
      </c>
      <c r="W145" s="230">
        <v>0.40359330982563479</v>
      </c>
      <c r="X145" s="230">
        <v>0.43177423543879467</v>
      </c>
      <c r="Y145" s="230">
        <v>0.45086712400746631</v>
      </c>
      <c r="DA145" s="71" t="s">
        <v>921</v>
      </c>
    </row>
    <row r="146" spans="1:105" ht="12" customHeight="1" x14ac:dyDescent="0.25">
      <c r="A146" s="60" t="s">
        <v>629</v>
      </c>
      <c r="B146" s="262">
        <v>1.428892376016476</v>
      </c>
      <c r="C146" s="262">
        <v>1.5112076219043</v>
      </c>
      <c r="D146" s="262">
        <v>0.81817936806968727</v>
      </c>
      <c r="E146" s="262">
        <v>1.0496179766962681</v>
      </c>
      <c r="F146" s="262">
        <v>2.1366326054062679</v>
      </c>
      <c r="G146" s="262">
        <v>1.3610451203136491</v>
      </c>
      <c r="H146" s="262">
        <v>1.9526821250603399</v>
      </c>
      <c r="I146" s="262">
        <v>1.595651701207554</v>
      </c>
      <c r="J146" s="262">
        <v>1.5313707863256409</v>
      </c>
      <c r="K146" s="262">
        <v>1.503019262208412</v>
      </c>
      <c r="L146" s="262">
        <v>1.427142018277773</v>
      </c>
      <c r="M146" s="262">
        <v>1.129179309331273</v>
      </c>
      <c r="N146" s="262">
        <v>0.97158980337768663</v>
      </c>
      <c r="O146" s="262">
        <v>1.126745316874745</v>
      </c>
      <c r="P146" s="262">
        <v>0.89577873229052085</v>
      </c>
      <c r="Q146" s="262">
        <v>0.86700060758905062</v>
      </c>
      <c r="R146" s="262">
        <v>0.92743457299079057</v>
      </c>
      <c r="S146" s="262">
        <v>0.96980122579931993</v>
      </c>
      <c r="T146" s="262">
        <v>0.88661461722267199</v>
      </c>
      <c r="U146" s="262">
        <v>0.95967126725589447</v>
      </c>
      <c r="V146" s="262">
        <v>0.76059320006492426</v>
      </c>
      <c r="W146" s="262">
        <v>0.8315663504306442</v>
      </c>
      <c r="X146" s="262">
        <v>0.91287830312375784</v>
      </c>
      <c r="Y146" s="262">
        <v>0.97106535990311738</v>
      </c>
      <c r="DA146" s="72" t="s">
        <v>922</v>
      </c>
    </row>
    <row r="147" spans="1:105" ht="12" customHeight="1" x14ac:dyDescent="0.25">
      <c r="A147" s="64" t="s">
        <v>28</v>
      </c>
      <c r="B147" s="229">
        <v>0</v>
      </c>
      <c r="C147" s="229">
        <v>0</v>
      </c>
      <c r="D147" s="229">
        <v>0</v>
      </c>
      <c r="E147" s="229">
        <v>0</v>
      </c>
      <c r="F147" s="229">
        <v>0</v>
      </c>
      <c r="G147" s="229">
        <v>0</v>
      </c>
      <c r="H147" s="229">
        <v>0</v>
      </c>
      <c r="I147" s="229">
        <v>0</v>
      </c>
      <c r="J147" s="229">
        <v>0</v>
      </c>
      <c r="K147" s="229">
        <v>6.7212095074878266E-3</v>
      </c>
      <c r="L147" s="229">
        <v>6.1010971715021352E-3</v>
      </c>
      <c r="M147" s="229">
        <v>3.5056312415693838E-3</v>
      </c>
      <c r="N147" s="229">
        <v>2.6385191702216208E-3</v>
      </c>
      <c r="O147" s="229">
        <v>3.9612964299269322E-4</v>
      </c>
      <c r="P147" s="229">
        <v>0</v>
      </c>
      <c r="Q147" s="229">
        <v>1.252056940680159E-4</v>
      </c>
      <c r="R147" s="229">
        <v>0</v>
      </c>
      <c r="S147" s="229">
        <v>1.731409515565306E-4</v>
      </c>
      <c r="T147" s="229">
        <v>0</v>
      </c>
      <c r="U147" s="229">
        <v>0</v>
      </c>
      <c r="V147" s="229">
        <v>0</v>
      </c>
      <c r="W147" s="229">
        <v>0</v>
      </c>
      <c r="X147" s="229">
        <v>0</v>
      </c>
      <c r="Y147" s="229">
        <v>0</v>
      </c>
      <c r="DA147" s="73" t="s">
        <v>923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924</v>
      </c>
    </row>
    <row r="149" spans="1:105" ht="12" customHeight="1" x14ac:dyDescent="0.25">
      <c r="A149" s="64" t="s">
        <v>31</v>
      </c>
      <c r="B149" s="229">
        <v>2.0676026927182279E-2</v>
      </c>
      <c r="C149" s="229">
        <v>3.4500013176388032E-2</v>
      </c>
      <c r="D149" s="229">
        <v>2.0262894177270271E-2</v>
      </c>
      <c r="E149" s="229">
        <v>1.6922225865761149E-2</v>
      </c>
      <c r="F149" s="229">
        <v>6.9987580259745627E-3</v>
      </c>
      <c r="G149" s="229">
        <v>8.4466114048910336E-3</v>
      </c>
      <c r="H149" s="229">
        <v>1.0073879651704389E-2</v>
      </c>
      <c r="I149" s="229">
        <v>1.0462626321462229E-2</v>
      </c>
      <c r="J149" s="229">
        <v>8.245087110986777E-3</v>
      </c>
      <c r="K149" s="229">
        <v>7.1040319371930404E-3</v>
      </c>
      <c r="L149" s="229">
        <v>6.6167591217959352E-3</v>
      </c>
      <c r="M149" s="229">
        <v>3.1318800406663762E-3</v>
      </c>
      <c r="N149" s="229">
        <v>5.660337549254657E-3</v>
      </c>
      <c r="O149" s="229">
        <v>6.046431209519464E-3</v>
      </c>
      <c r="P149" s="229">
        <v>1.253705042932169E-2</v>
      </c>
      <c r="Q149" s="229">
        <v>9.8189075923021188E-3</v>
      </c>
      <c r="R149" s="229">
        <v>4.226349898677287E-3</v>
      </c>
      <c r="S149" s="229">
        <v>6.0645757413732024E-3</v>
      </c>
      <c r="T149" s="229">
        <v>3.9512467727191398E-3</v>
      </c>
      <c r="U149" s="229">
        <v>3.0069283913388592E-3</v>
      </c>
      <c r="V149" s="229">
        <v>4.2941830495291282E-3</v>
      </c>
      <c r="W149" s="229">
        <v>2.6963409514118501E-3</v>
      </c>
      <c r="X149" s="229">
        <v>3.517418355349283E-3</v>
      </c>
      <c r="Y149" s="229">
        <v>5.5916937698618843E-3</v>
      </c>
      <c r="DA149" s="73" t="s">
        <v>925</v>
      </c>
    </row>
    <row r="150" spans="1:105" ht="12" customHeight="1" x14ac:dyDescent="0.25">
      <c r="A150" s="64" t="s">
        <v>159</v>
      </c>
      <c r="B150" s="229">
        <v>1.6784375899093859E-2</v>
      </c>
      <c r="C150" s="229">
        <v>8.6364361708686065E-3</v>
      </c>
      <c r="D150" s="229">
        <v>8.261226340098295E-3</v>
      </c>
      <c r="E150" s="229">
        <v>1.1961238880756569E-2</v>
      </c>
      <c r="F150" s="229">
        <v>1.616067924538923E-2</v>
      </c>
      <c r="G150" s="229">
        <v>9.6641055133468625E-3</v>
      </c>
      <c r="H150" s="229">
        <v>6.0659847720366403E-3</v>
      </c>
      <c r="I150" s="229">
        <v>5.4423473070582531E-3</v>
      </c>
      <c r="J150" s="229">
        <v>1.077989318716201E-2</v>
      </c>
      <c r="K150" s="229">
        <v>2.0027360985646069E-2</v>
      </c>
      <c r="L150" s="229">
        <v>1.2958258357971019E-2</v>
      </c>
      <c r="M150" s="229">
        <v>8.8510828391138458E-3</v>
      </c>
      <c r="N150" s="229">
        <v>1.0771869024044031E-2</v>
      </c>
      <c r="O150" s="229">
        <v>1.1776663650052701E-2</v>
      </c>
      <c r="P150" s="229">
        <v>1.142256276280443E-2</v>
      </c>
      <c r="Q150" s="229">
        <v>7.1539878394049862E-3</v>
      </c>
      <c r="R150" s="229">
        <v>6.9370672363633012E-3</v>
      </c>
      <c r="S150" s="229">
        <v>8.1931702106435196E-3</v>
      </c>
      <c r="T150" s="229">
        <v>7.6676928488824741E-3</v>
      </c>
      <c r="U150" s="229">
        <v>4.5401257996692083E-3</v>
      </c>
      <c r="V150" s="229">
        <v>1.0983387947921291E-2</v>
      </c>
      <c r="W150" s="229">
        <v>4.3388608260219374E-3</v>
      </c>
      <c r="X150" s="229">
        <v>5.8217002603832817E-3</v>
      </c>
      <c r="Y150" s="229">
        <v>7.0420984561632757E-3</v>
      </c>
      <c r="DA150" s="73" t="s">
        <v>926</v>
      </c>
    </row>
    <row r="151" spans="1:105" ht="12" customHeight="1" x14ac:dyDescent="0.25">
      <c r="A151" s="64" t="s">
        <v>32</v>
      </c>
      <c r="B151" s="229">
        <v>1.250011235573885</v>
      </c>
      <c r="C151" s="229">
        <v>1.289928729530583</v>
      </c>
      <c r="D151" s="229">
        <v>0.68462191415302798</v>
      </c>
      <c r="E151" s="229">
        <v>0.87860459750526021</v>
      </c>
      <c r="F151" s="229">
        <v>1.83196524874142</v>
      </c>
      <c r="G151" s="229">
        <v>1.3242562064837771</v>
      </c>
      <c r="H151" s="229">
        <v>1.487295616106165</v>
      </c>
      <c r="I151" s="229">
        <v>0.98845439077015085</v>
      </c>
      <c r="J151" s="229">
        <v>0.89820489167990158</v>
      </c>
      <c r="K151" s="229">
        <v>0.72176014664284049</v>
      </c>
      <c r="L151" s="229">
        <v>0.83760465105826387</v>
      </c>
      <c r="M151" s="229">
        <v>0.54449339548349496</v>
      </c>
      <c r="N151" s="229">
        <v>0.32607768955942179</v>
      </c>
      <c r="O151" s="229">
        <v>0.32868136450179741</v>
      </c>
      <c r="P151" s="229">
        <v>0.11963457647872849</v>
      </c>
      <c r="Q151" s="229">
        <v>1.13083893309616E-2</v>
      </c>
      <c r="R151" s="229">
        <v>2.73361407863724E-3</v>
      </c>
      <c r="S151" s="229">
        <v>1.165200077903475E-3</v>
      </c>
      <c r="T151" s="229">
        <v>3.0051124626437838E-3</v>
      </c>
      <c r="U151" s="229">
        <v>1.008262542912408E-2</v>
      </c>
      <c r="V151" s="229">
        <v>4.6279580865822498E-3</v>
      </c>
      <c r="W151" s="229">
        <v>1.9931734636634288E-3</v>
      </c>
      <c r="X151" s="229">
        <v>6.2508495136739863E-3</v>
      </c>
      <c r="Y151" s="229">
        <v>2.8086649552716472E-3</v>
      </c>
      <c r="DA151" s="73" t="s">
        <v>927</v>
      </c>
    </row>
    <row r="152" spans="1:105" ht="12" customHeight="1" x14ac:dyDescent="0.25">
      <c r="A152" s="64" t="s">
        <v>33</v>
      </c>
      <c r="B152" s="229">
        <v>0.14140025652419941</v>
      </c>
      <c r="C152" s="229">
        <v>0.17735860868222289</v>
      </c>
      <c r="D152" s="229">
        <v>9.399754157957238E-2</v>
      </c>
      <c r="E152" s="229">
        <v>0.12292075580023271</v>
      </c>
      <c r="F152" s="229">
        <v>0.2347622453994436</v>
      </c>
      <c r="G152" s="229">
        <v>0</v>
      </c>
      <c r="H152" s="229">
        <v>0</v>
      </c>
      <c r="I152" s="229">
        <v>0</v>
      </c>
      <c r="J152" s="229">
        <v>0</v>
      </c>
      <c r="K152" s="229">
        <v>4.4947982830677701E-3</v>
      </c>
      <c r="L152" s="229">
        <v>4.8126472262171411E-3</v>
      </c>
      <c r="M152" s="229">
        <v>1.3152218842847319E-3</v>
      </c>
      <c r="N152" s="229">
        <v>3.2830991935590618E-3</v>
      </c>
      <c r="O152" s="229">
        <v>2.2104523031365032E-3</v>
      </c>
      <c r="P152" s="229">
        <v>4.1123054764704266E-3</v>
      </c>
      <c r="Q152" s="229">
        <v>1.6486014220603599E-3</v>
      </c>
      <c r="R152" s="229">
        <v>1.740867135555921E-3</v>
      </c>
      <c r="S152" s="229">
        <v>2.3440922185481191E-3</v>
      </c>
      <c r="T152" s="229">
        <v>1.5024580002035921E-3</v>
      </c>
      <c r="U152" s="229">
        <v>1.806916490303504E-3</v>
      </c>
      <c r="V152" s="229">
        <v>1.517414565465854E-3</v>
      </c>
      <c r="W152" s="229">
        <v>1.0723075287184681E-3</v>
      </c>
      <c r="X152" s="229">
        <v>1.052780287796391E-3</v>
      </c>
      <c r="Y152" s="229">
        <v>1.0014988506851831E-3</v>
      </c>
      <c r="DA152" s="73" t="s">
        <v>928</v>
      </c>
    </row>
    <row r="153" spans="1:105" ht="12" customHeight="1" x14ac:dyDescent="0.25">
      <c r="A153" s="64" t="s">
        <v>35</v>
      </c>
      <c r="B153" s="229">
        <v>2.0481092115095559E-5</v>
      </c>
      <c r="C153" s="229">
        <v>7.8383434423764497E-4</v>
      </c>
      <c r="D153" s="229">
        <v>1.1035791819718369E-2</v>
      </c>
      <c r="E153" s="229">
        <v>1.9209158644257051E-2</v>
      </c>
      <c r="F153" s="229">
        <v>4.6745673994041233E-2</v>
      </c>
      <c r="G153" s="229">
        <v>1.8678196911633589E-2</v>
      </c>
      <c r="H153" s="229">
        <v>0.44924664453043422</v>
      </c>
      <c r="I153" s="229">
        <v>0.59129233680888327</v>
      </c>
      <c r="J153" s="229">
        <v>0.61414091434759077</v>
      </c>
      <c r="K153" s="229">
        <v>0.74291171485217722</v>
      </c>
      <c r="L153" s="229">
        <v>0.55904860534202316</v>
      </c>
      <c r="M153" s="229">
        <v>0.56788209784214372</v>
      </c>
      <c r="N153" s="229">
        <v>0.62315828888118552</v>
      </c>
      <c r="O153" s="229">
        <v>0.77763427556724607</v>
      </c>
      <c r="P153" s="229">
        <v>0.74807223714319571</v>
      </c>
      <c r="Q153" s="229">
        <v>0.83694551571025355</v>
      </c>
      <c r="R153" s="229">
        <v>0.91179667464155689</v>
      </c>
      <c r="S153" s="229">
        <v>0.95186104659929505</v>
      </c>
      <c r="T153" s="229">
        <v>0.870488107138223</v>
      </c>
      <c r="U153" s="229">
        <v>0.94023467114545878</v>
      </c>
      <c r="V153" s="229">
        <v>0.73917025641542577</v>
      </c>
      <c r="W153" s="229">
        <v>0.82146566766082851</v>
      </c>
      <c r="X153" s="229">
        <v>0.89623555470655492</v>
      </c>
      <c r="Y153" s="229">
        <v>0.95462140387113548</v>
      </c>
      <c r="DA153" s="73" t="s">
        <v>929</v>
      </c>
    </row>
    <row r="154" spans="1:105" ht="12" customHeight="1" x14ac:dyDescent="0.25">
      <c r="A154" s="64" t="s">
        <v>36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930</v>
      </c>
    </row>
    <row r="155" spans="1:105" ht="12" customHeight="1" x14ac:dyDescent="0.25">
      <c r="A155" s="64" t="s">
        <v>38</v>
      </c>
      <c r="B155" s="229">
        <v>0</v>
      </c>
      <c r="C155" s="229">
        <v>0</v>
      </c>
      <c r="D155" s="229">
        <v>0</v>
      </c>
      <c r="E155" s="229">
        <v>0</v>
      </c>
      <c r="F155" s="229">
        <v>0</v>
      </c>
      <c r="G155" s="229">
        <v>0</v>
      </c>
      <c r="H155" s="229">
        <v>0</v>
      </c>
      <c r="I155" s="229">
        <v>0</v>
      </c>
      <c r="J155" s="229">
        <v>0</v>
      </c>
      <c r="K155" s="229">
        <v>0</v>
      </c>
      <c r="L155" s="229">
        <v>0</v>
      </c>
      <c r="M155" s="229">
        <v>0</v>
      </c>
      <c r="N155" s="229">
        <v>0</v>
      </c>
      <c r="O155" s="229">
        <v>0</v>
      </c>
      <c r="P155" s="229">
        <v>0</v>
      </c>
      <c r="Q155" s="229">
        <v>0</v>
      </c>
      <c r="R155" s="229">
        <v>0</v>
      </c>
      <c r="S155" s="229">
        <v>0</v>
      </c>
      <c r="T155" s="229">
        <v>0</v>
      </c>
      <c r="U155" s="229">
        <v>0</v>
      </c>
      <c r="V155" s="229">
        <v>0</v>
      </c>
      <c r="W155" s="229">
        <v>0</v>
      </c>
      <c r="X155" s="229">
        <v>0</v>
      </c>
      <c r="Y155" s="229">
        <v>0</v>
      </c>
      <c r="DA155" s="73" t="s">
        <v>931</v>
      </c>
    </row>
    <row r="156" spans="1:105" ht="12" customHeight="1" x14ac:dyDescent="0.25">
      <c r="A156" s="64" t="s">
        <v>39</v>
      </c>
      <c r="B156" s="229">
        <v>0</v>
      </c>
      <c r="C156" s="229">
        <v>0</v>
      </c>
      <c r="D156" s="229">
        <v>0</v>
      </c>
      <c r="E156" s="229">
        <v>0</v>
      </c>
      <c r="F156" s="229">
        <v>0</v>
      </c>
      <c r="G156" s="229">
        <v>0</v>
      </c>
      <c r="H156" s="229">
        <v>0</v>
      </c>
      <c r="I156" s="229">
        <v>0</v>
      </c>
      <c r="J156" s="229">
        <v>0</v>
      </c>
      <c r="K156" s="229">
        <v>0</v>
      </c>
      <c r="L156" s="229">
        <v>0</v>
      </c>
      <c r="M156" s="229">
        <v>0</v>
      </c>
      <c r="N156" s="229">
        <v>0</v>
      </c>
      <c r="O156" s="229">
        <v>0</v>
      </c>
      <c r="P156" s="229">
        <v>0</v>
      </c>
      <c r="Q156" s="229">
        <v>0</v>
      </c>
      <c r="R156" s="229">
        <v>0</v>
      </c>
      <c r="S156" s="229">
        <v>0</v>
      </c>
      <c r="T156" s="229">
        <v>0</v>
      </c>
      <c r="U156" s="229">
        <v>0</v>
      </c>
      <c r="V156" s="229">
        <v>0</v>
      </c>
      <c r="W156" s="229">
        <v>0</v>
      </c>
      <c r="X156" s="229">
        <v>0</v>
      </c>
      <c r="Y156" s="229">
        <v>0</v>
      </c>
      <c r="DA156" s="73" t="s">
        <v>932</v>
      </c>
    </row>
    <row r="157" spans="1:105" ht="12" customHeight="1" x14ac:dyDescent="0.25">
      <c r="A157" s="60" t="s">
        <v>641</v>
      </c>
      <c r="B157" s="262">
        <v>0</v>
      </c>
      <c r="C157" s="262">
        <v>0</v>
      </c>
      <c r="D157" s="262">
        <v>0</v>
      </c>
      <c r="E157" s="262">
        <v>0</v>
      </c>
      <c r="F157" s="262">
        <v>0</v>
      </c>
      <c r="G157" s="262">
        <v>0</v>
      </c>
      <c r="H157" s="262">
        <v>0</v>
      </c>
      <c r="I157" s="262">
        <v>0</v>
      </c>
      <c r="J157" s="262">
        <v>0</v>
      </c>
      <c r="K157" s="262">
        <v>0</v>
      </c>
      <c r="L157" s="262">
        <v>0</v>
      </c>
      <c r="M157" s="262">
        <v>0</v>
      </c>
      <c r="N157" s="262">
        <v>0</v>
      </c>
      <c r="O157" s="262">
        <v>0</v>
      </c>
      <c r="P157" s="262">
        <v>0</v>
      </c>
      <c r="Q157" s="262">
        <v>0</v>
      </c>
      <c r="R157" s="262">
        <v>0</v>
      </c>
      <c r="S157" s="262">
        <v>0</v>
      </c>
      <c r="T157" s="262">
        <v>0</v>
      </c>
      <c r="U157" s="262">
        <v>0</v>
      </c>
      <c r="V157" s="262">
        <v>0</v>
      </c>
      <c r="W157" s="262">
        <v>0</v>
      </c>
      <c r="X157" s="262">
        <v>0</v>
      </c>
      <c r="Y157" s="262">
        <v>0</v>
      </c>
      <c r="DA157" s="72" t="s">
        <v>933</v>
      </c>
    </row>
    <row r="158" spans="1:105" ht="12" customHeight="1" x14ac:dyDescent="0.25">
      <c r="A158" s="100" t="s">
        <v>105</v>
      </c>
      <c r="B158" s="279">
        <v>0</v>
      </c>
      <c r="C158" s="279">
        <v>0</v>
      </c>
      <c r="D158" s="279">
        <v>0</v>
      </c>
      <c r="E158" s="279">
        <v>0</v>
      </c>
      <c r="F158" s="279">
        <v>0</v>
      </c>
      <c r="G158" s="279">
        <v>0</v>
      </c>
      <c r="H158" s="279">
        <v>0</v>
      </c>
      <c r="I158" s="279">
        <v>0</v>
      </c>
      <c r="J158" s="279">
        <v>0</v>
      </c>
      <c r="K158" s="279">
        <v>0</v>
      </c>
      <c r="L158" s="279">
        <v>0</v>
      </c>
      <c r="M158" s="279">
        <v>0</v>
      </c>
      <c r="N158" s="279">
        <v>0</v>
      </c>
      <c r="O158" s="279">
        <v>0</v>
      </c>
      <c r="P158" s="279">
        <v>0</v>
      </c>
      <c r="Q158" s="279">
        <v>0</v>
      </c>
      <c r="R158" s="279">
        <v>0</v>
      </c>
      <c r="S158" s="279">
        <v>0</v>
      </c>
      <c r="T158" s="279">
        <v>0</v>
      </c>
      <c r="U158" s="279">
        <v>0</v>
      </c>
      <c r="V158" s="279">
        <v>0</v>
      </c>
      <c r="W158" s="279">
        <v>0</v>
      </c>
      <c r="X158" s="279">
        <v>0</v>
      </c>
      <c r="Y158" s="279">
        <v>0</v>
      </c>
      <c r="DA158" s="105" t="s">
        <v>934</v>
      </c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429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5">SUM(B$163:B$169)</f>
        <v>1.0000000000000002</v>
      </c>
      <c r="C162" s="232">
        <f t="shared" si="5"/>
        <v>0.99999999999999989</v>
      </c>
      <c r="D162" s="232">
        <f t="shared" si="5"/>
        <v>1</v>
      </c>
      <c r="E162" s="232">
        <f t="shared" si="5"/>
        <v>0.99999999999999944</v>
      </c>
      <c r="F162" s="232">
        <f t="shared" si="5"/>
        <v>1</v>
      </c>
      <c r="G162" s="232">
        <f t="shared" si="5"/>
        <v>1.0000000000000004</v>
      </c>
      <c r="H162" s="232">
        <f t="shared" si="5"/>
        <v>1</v>
      </c>
      <c r="I162" s="232">
        <f t="shared" si="5"/>
        <v>1.0000000000000002</v>
      </c>
      <c r="J162" s="232">
        <f t="shared" si="5"/>
        <v>0.99999999999999944</v>
      </c>
      <c r="K162" s="232">
        <f t="shared" si="5"/>
        <v>1</v>
      </c>
      <c r="L162" s="232">
        <f t="shared" si="5"/>
        <v>0.99999999999999978</v>
      </c>
      <c r="M162" s="232">
        <f t="shared" si="5"/>
        <v>1</v>
      </c>
      <c r="N162" s="232">
        <f t="shared" si="5"/>
        <v>1</v>
      </c>
      <c r="O162" s="232">
        <f t="shared" si="5"/>
        <v>1.0000000000000002</v>
      </c>
      <c r="P162" s="232">
        <f t="shared" si="5"/>
        <v>1</v>
      </c>
      <c r="Q162" s="232">
        <f t="shared" si="5"/>
        <v>1</v>
      </c>
      <c r="R162" s="232">
        <f t="shared" si="5"/>
        <v>1</v>
      </c>
      <c r="S162" s="232">
        <f t="shared" si="5"/>
        <v>0.99999999999999978</v>
      </c>
      <c r="T162" s="232">
        <f t="shared" si="5"/>
        <v>1.0000000000000002</v>
      </c>
      <c r="U162" s="232">
        <f t="shared" si="5"/>
        <v>0.99999999999999989</v>
      </c>
      <c r="V162" s="232">
        <f t="shared" si="5"/>
        <v>0.99999999999999956</v>
      </c>
      <c r="W162" s="232">
        <f t="shared" si="5"/>
        <v>0.99999999999999967</v>
      </c>
      <c r="X162" s="232">
        <f t="shared" si="5"/>
        <v>1</v>
      </c>
      <c r="Y162" s="232">
        <f t="shared" si="5"/>
        <v>1</v>
      </c>
      <c r="DA162" s="95"/>
    </row>
    <row r="163" spans="1:105" ht="12" customHeight="1" x14ac:dyDescent="0.25">
      <c r="A163" s="55" t="s">
        <v>91</v>
      </c>
      <c r="B163" s="299">
        <f t="shared" ref="B163:Y163" si="6">IF(B$6=0,0,B$6/B$5)</f>
        <v>0</v>
      </c>
      <c r="C163" s="299">
        <f t="shared" si="6"/>
        <v>0</v>
      </c>
      <c r="D163" s="299">
        <f t="shared" si="6"/>
        <v>0</v>
      </c>
      <c r="E163" s="299">
        <f t="shared" si="6"/>
        <v>0</v>
      </c>
      <c r="F163" s="299">
        <f t="shared" si="6"/>
        <v>0</v>
      </c>
      <c r="G163" s="299">
        <f t="shared" si="6"/>
        <v>0</v>
      </c>
      <c r="H163" s="299">
        <f t="shared" si="6"/>
        <v>0</v>
      </c>
      <c r="I163" s="299">
        <f t="shared" si="6"/>
        <v>0</v>
      </c>
      <c r="J163" s="299">
        <f t="shared" si="6"/>
        <v>0</v>
      </c>
      <c r="K163" s="299">
        <f t="shared" si="6"/>
        <v>0</v>
      </c>
      <c r="L163" s="299">
        <f t="shared" si="6"/>
        <v>0</v>
      </c>
      <c r="M163" s="299">
        <f t="shared" si="6"/>
        <v>0</v>
      </c>
      <c r="N163" s="299">
        <f t="shared" si="6"/>
        <v>0</v>
      </c>
      <c r="O163" s="299">
        <f t="shared" si="6"/>
        <v>0</v>
      </c>
      <c r="P163" s="299">
        <f t="shared" si="6"/>
        <v>0</v>
      </c>
      <c r="Q163" s="299">
        <f t="shared" si="6"/>
        <v>0</v>
      </c>
      <c r="R163" s="299">
        <f t="shared" si="6"/>
        <v>0</v>
      </c>
      <c r="S163" s="299">
        <f t="shared" si="6"/>
        <v>0</v>
      </c>
      <c r="T163" s="299">
        <f t="shared" si="6"/>
        <v>0</v>
      </c>
      <c r="U163" s="299">
        <f t="shared" si="6"/>
        <v>0</v>
      </c>
      <c r="V163" s="299">
        <f t="shared" si="6"/>
        <v>0</v>
      </c>
      <c r="W163" s="299">
        <f t="shared" si="6"/>
        <v>0</v>
      </c>
      <c r="X163" s="299">
        <f t="shared" si="6"/>
        <v>0</v>
      </c>
      <c r="Y163" s="299">
        <f t="shared" si="6"/>
        <v>0</v>
      </c>
      <c r="DA163" s="67"/>
    </row>
    <row r="164" spans="1:105" ht="12" customHeight="1" x14ac:dyDescent="0.25">
      <c r="A164" s="173" t="s">
        <v>92</v>
      </c>
      <c r="B164" s="233">
        <f t="shared" ref="B164:Y164" si="7">IF(B$7=0,0,B$7/B$5)</f>
        <v>0</v>
      </c>
      <c r="C164" s="233">
        <f t="shared" si="7"/>
        <v>0</v>
      </c>
      <c r="D164" s="233">
        <f t="shared" si="7"/>
        <v>0</v>
      </c>
      <c r="E164" s="233">
        <f t="shared" si="7"/>
        <v>0</v>
      </c>
      <c r="F164" s="233">
        <f t="shared" si="7"/>
        <v>0</v>
      </c>
      <c r="G164" s="233">
        <f t="shared" si="7"/>
        <v>0</v>
      </c>
      <c r="H164" s="233">
        <f t="shared" si="7"/>
        <v>0</v>
      </c>
      <c r="I164" s="233">
        <f t="shared" si="7"/>
        <v>0</v>
      </c>
      <c r="J164" s="233">
        <f t="shared" si="7"/>
        <v>0</v>
      </c>
      <c r="K164" s="233">
        <f t="shared" si="7"/>
        <v>0</v>
      </c>
      <c r="L164" s="233">
        <f t="shared" si="7"/>
        <v>0</v>
      </c>
      <c r="M164" s="233">
        <f t="shared" si="7"/>
        <v>0</v>
      </c>
      <c r="N164" s="233">
        <f t="shared" si="7"/>
        <v>0</v>
      </c>
      <c r="O164" s="233">
        <f t="shared" si="7"/>
        <v>0</v>
      </c>
      <c r="P164" s="233">
        <f t="shared" si="7"/>
        <v>0</v>
      </c>
      <c r="Q164" s="233">
        <f t="shared" si="7"/>
        <v>0</v>
      </c>
      <c r="R164" s="233">
        <f t="shared" si="7"/>
        <v>0</v>
      </c>
      <c r="S164" s="233">
        <f t="shared" si="7"/>
        <v>0</v>
      </c>
      <c r="T164" s="233">
        <f t="shared" si="7"/>
        <v>0</v>
      </c>
      <c r="U164" s="233">
        <f t="shared" si="7"/>
        <v>0</v>
      </c>
      <c r="V164" s="233">
        <f t="shared" si="7"/>
        <v>0</v>
      </c>
      <c r="W164" s="233">
        <f t="shared" si="7"/>
        <v>0</v>
      </c>
      <c r="X164" s="233">
        <f t="shared" si="7"/>
        <v>0</v>
      </c>
      <c r="Y164" s="233">
        <f t="shared" si="7"/>
        <v>0</v>
      </c>
      <c r="DA164" s="177"/>
    </row>
    <row r="165" spans="1:105" ht="12" customHeight="1" x14ac:dyDescent="0.25">
      <c r="A165" s="173" t="s">
        <v>93</v>
      </c>
      <c r="B165" s="233">
        <f t="shared" ref="B165:Y165" si="8">IF(B$8=0,0,B$8/B$5)</f>
        <v>0</v>
      </c>
      <c r="C165" s="233">
        <f t="shared" si="8"/>
        <v>0</v>
      </c>
      <c r="D165" s="233">
        <f t="shared" si="8"/>
        <v>0</v>
      </c>
      <c r="E165" s="233">
        <f t="shared" si="8"/>
        <v>0</v>
      </c>
      <c r="F165" s="233">
        <f t="shared" si="8"/>
        <v>0</v>
      </c>
      <c r="G165" s="233">
        <f t="shared" si="8"/>
        <v>0</v>
      </c>
      <c r="H165" s="233">
        <f t="shared" si="8"/>
        <v>0</v>
      </c>
      <c r="I165" s="233">
        <f t="shared" si="8"/>
        <v>0</v>
      </c>
      <c r="J165" s="233">
        <f t="shared" si="8"/>
        <v>0</v>
      </c>
      <c r="K165" s="233">
        <f t="shared" si="8"/>
        <v>0</v>
      </c>
      <c r="L165" s="233">
        <f t="shared" si="8"/>
        <v>0</v>
      </c>
      <c r="M165" s="233">
        <f t="shared" si="8"/>
        <v>0</v>
      </c>
      <c r="N165" s="233">
        <f t="shared" si="8"/>
        <v>0</v>
      </c>
      <c r="O165" s="233">
        <f t="shared" si="8"/>
        <v>0</v>
      </c>
      <c r="P165" s="233">
        <f t="shared" si="8"/>
        <v>0</v>
      </c>
      <c r="Q165" s="233">
        <f t="shared" si="8"/>
        <v>0</v>
      </c>
      <c r="R165" s="233">
        <f t="shared" si="8"/>
        <v>0</v>
      </c>
      <c r="S165" s="233">
        <f t="shared" si="8"/>
        <v>0</v>
      </c>
      <c r="T165" s="233">
        <f t="shared" si="8"/>
        <v>0</v>
      </c>
      <c r="U165" s="233">
        <f t="shared" si="8"/>
        <v>0</v>
      </c>
      <c r="V165" s="233">
        <f t="shared" si="8"/>
        <v>0</v>
      </c>
      <c r="W165" s="233">
        <f t="shared" si="8"/>
        <v>0</v>
      </c>
      <c r="X165" s="233">
        <f t="shared" si="8"/>
        <v>0</v>
      </c>
      <c r="Y165" s="233">
        <f t="shared" si="8"/>
        <v>0</v>
      </c>
      <c r="DA165" s="177"/>
    </row>
    <row r="166" spans="1:105" ht="12" customHeight="1" x14ac:dyDescent="0.25">
      <c r="A166" s="173" t="s">
        <v>94</v>
      </c>
      <c r="B166" s="233">
        <f t="shared" ref="B166:Y166" si="9">IF(B$9=0,0,B$9/B$5)</f>
        <v>0</v>
      </c>
      <c r="C166" s="233">
        <f t="shared" si="9"/>
        <v>0</v>
      </c>
      <c r="D166" s="233">
        <f t="shared" si="9"/>
        <v>0</v>
      </c>
      <c r="E166" s="233">
        <f t="shared" si="9"/>
        <v>0</v>
      </c>
      <c r="F166" s="233">
        <f t="shared" si="9"/>
        <v>0</v>
      </c>
      <c r="G166" s="233">
        <f t="shared" si="9"/>
        <v>0</v>
      </c>
      <c r="H166" s="233">
        <f t="shared" si="9"/>
        <v>0</v>
      </c>
      <c r="I166" s="233">
        <f t="shared" si="9"/>
        <v>0</v>
      </c>
      <c r="J166" s="233">
        <f t="shared" si="9"/>
        <v>0</v>
      </c>
      <c r="K166" s="233">
        <f t="shared" si="9"/>
        <v>0</v>
      </c>
      <c r="L166" s="233">
        <f t="shared" si="9"/>
        <v>0</v>
      </c>
      <c r="M166" s="233">
        <f t="shared" si="9"/>
        <v>0</v>
      </c>
      <c r="N166" s="233">
        <f t="shared" si="9"/>
        <v>0</v>
      </c>
      <c r="O166" s="233">
        <f t="shared" si="9"/>
        <v>0</v>
      </c>
      <c r="P166" s="233">
        <f t="shared" si="9"/>
        <v>0</v>
      </c>
      <c r="Q166" s="233">
        <f t="shared" si="9"/>
        <v>0</v>
      </c>
      <c r="R166" s="233">
        <f t="shared" si="9"/>
        <v>0</v>
      </c>
      <c r="S166" s="233">
        <f t="shared" si="9"/>
        <v>0</v>
      </c>
      <c r="T166" s="233">
        <f t="shared" si="9"/>
        <v>0</v>
      </c>
      <c r="U166" s="233">
        <f t="shared" si="9"/>
        <v>0</v>
      </c>
      <c r="V166" s="233">
        <f t="shared" si="9"/>
        <v>0</v>
      </c>
      <c r="W166" s="233">
        <f t="shared" si="9"/>
        <v>0</v>
      </c>
      <c r="X166" s="233">
        <f t="shared" si="9"/>
        <v>0</v>
      </c>
      <c r="Y166" s="233">
        <f t="shared" si="9"/>
        <v>0</v>
      </c>
      <c r="DA166" s="177"/>
    </row>
    <row r="167" spans="1:105" ht="12" customHeight="1" x14ac:dyDescent="0.25">
      <c r="A167" s="56" t="s">
        <v>95</v>
      </c>
      <c r="B167" s="300">
        <f t="shared" ref="B167:Y167" si="10">IF(B$10=0,0,B$10/B$5)</f>
        <v>2.1422559026036971E-4</v>
      </c>
      <c r="C167" s="300">
        <f t="shared" si="10"/>
        <v>1.2817164103096917E-4</v>
      </c>
      <c r="D167" s="300">
        <f t="shared" si="10"/>
        <v>3.7773550471687119E-4</v>
      </c>
      <c r="E167" s="300">
        <f t="shared" si="10"/>
        <v>4.4909729480219662E-4</v>
      </c>
      <c r="F167" s="300">
        <f t="shared" si="10"/>
        <v>4.8948181478841583E-4</v>
      </c>
      <c r="G167" s="300">
        <f t="shared" si="10"/>
        <v>3.117251933267821E-4</v>
      </c>
      <c r="H167" s="300">
        <f t="shared" si="10"/>
        <v>1.8819647526733489E-3</v>
      </c>
      <c r="I167" s="300">
        <f t="shared" si="10"/>
        <v>1.710988080864762E-3</v>
      </c>
      <c r="J167" s="300">
        <f t="shared" si="10"/>
        <v>1.7509211660768874E-3</v>
      </c>
      <c r="K167" s="300">
        <f t="shared" si="10"/>
        <v>1.8484039026509722E-3</v>
      </c>
      <c r="L167" s="300">
        <f t="shared" si="10"/>
        <v>1.7302823193587973E-3</v>
      </c>
      <c r="M167" s="300">
        <f t="shared" si="10"/>
        <v>1.7764601098658279E-3</v>
      </c>
      <c r="N167" s="300">
        <f t="shared" si="10"/>
        <v>1.9363588371921862E-3</v>
      </c>
      <c r="O167" s="300">
        <f t="shared" si="10"/>
        <v>2.0244958119711035E-3</v>
      </c>
      <c r="P167" s="300">
        <f t="shared" si="10"/>
        <v>2.1740357173853446E-3</v>
      </c>
      <c r="Q167" s="300">
        <f t="shared" si="10"/>
        <v>2.3114526048507058E-3</v>
      </c>
      <c r="R167" s="300">
        <f t="shared" si="10"/>
        <v>2.3199821354658963E-3</v>
      </c>
      <c r="S167" s="300">
        <f t="shared" si="10"/>
        <v>2.3128989734925646E-3</v>
      </c>
      <c r="T167" s="300">
        <f t="shared" si="10"/>
        <v>2.2406574974382131E-3</v>
      </c>
      <c r="U167" s="300">
        <f t="shared" si="10"/>
        <v>2.2631903044138262E-3</v>
      </c>
      <c r="V167" s="300">
        <f t="shared" si="10"/>
        <v>2.2402832782979134E-3</v>
      </c>
      <c r="W167" s="300">
        <f t="shared" si="10"/>
        <v>2.2728605585219503E-3</v>
      </c>
      <c r="X167" s="300">
        <f t="shared" si="10"/>
        <v>2.2375972046960457E-3</v>
      </c>
      <c r="Y167" s="300">
        <f t="shared" si="10"/>
        <v>2.2159835469270665E-3</v>
      </c>
      <c r="DA167" s="68"/>
    </row>
    <row r="168" spans="1:105" ht="12" customHeight="1" x14ac:dyDescent="0.25">
      <c r="A168" s="174" t="s">
        <v>485</v>
      </c>
      <c r="B168" s="301">
        <f t="shared" ref="B168:Y168" si="11">IF(B$16=0,0,B$16/B$5)</f>
        <v>0.60239113210260253</v>
      </c>
      <c r="C168" s="301">
        <f t="shared" si="11"/>
        <v>0.60100878166685112</v>
      </c>
      <c r="D168" s="301">
        <f t="shared" si="11"/>
        <v>0.6045011821904247</v>
      </c>
      <c r="E168" s="301">
        <f t="shared" si="11"/>
        <v>0.60509769826583004</v>
      </c>
      <c r="F168" s="301">
        <f t="shared" si="11"/>
        <v>0.5999871206521874</v>
      </c>
      <c r="G168" s="301">
        <f t="shared" si="11"/>
        <v>0.5997918001782101</v>
      </c>
      <c r="H168" s="301">
        <f t="shared" si="11"/>
        <v>0.56857449021408002</v>
      </c>
      <c r="I168" s="301">
        <f t="shared" si="11"/>
        <v>0.5945492186752559</v>
      </c>
      <c r="J168" s="301">
        <f t="shared" si="11"/>
        <v>0.59558778582501481</v>
      </c>
      <c r="K168" s="301">
        <f t="shared" si="11"/>
        <v>0.60012315310021425</v>
      </c>
      <c r="L168" s="301">
        <f t="shared" si="11"/>
        <v>0.59750075746297338</v>
      </c>
      <c r="M168" s="301">
        <f t="shared" si="11"/>
        <v>0.60853066520492227</v>
      </c>
      <c r="N168" s="301">
        <f t="shared" si="11"/>
        <v>0.61020900824512647</v>
      </c>
      <c r="O168" s="301">
        <f t="shared" si="11"/>
        <v>0.60467722977345928</v>
      </c>
      <c r="P168" s="301">
        <f t="shared" si="11"/>
        <v>0.60498489864213434</v>
      </c>
      <c r="Q168" s="301">
        <f t="shared" si="11"/>
        <v>0.60097735751548143</v>
      </c>
      <c r="R168" s="301">
        <f t="shared" si="11"/>
        <v>0.60170002406348733</v>
      </c>
      <c r="S168" s="301">
        <f t="shared" si="11"/>
        <v>0.60300662223087498</v>
      </c>
      <c r="T168" s="301">
        <f t="shared" si="11"/>
        <v>0.61515062743067594</v>
      </c>
      <c r="U168" s="301">
        <f t="shared" si="11"/>
        <v>0.61033385951349894</v>
      </c>
      <c r="V168" s="301">
        <f t="shared" si="11"/>
        <v>0.61466195366194765</v>
      </c>
      <c r="W168" s="301">
        <f t="shared" si="11"/>
        <v>0.60994498629786431</v>
      </c>
      <c r="X168" s="301">
        <f t="shared" si="11"/>
        <v>0.61518481689898208</v>
      </c>
      <c r="Y168" s="301">
        <f t="shared" si="11"/>
        <v>0.61928618325442797</v>
      </c>
      <c r="DA168" s="178"/>
    </row>
    <row r="169" spans="1:105" ht="12" customHeight="1" x14ac:dyDescent="0.25">
      <c r="A169" s="41" t="s">
        <v>497</v>
      </c>
      <c r="B169" s="235">
        <f t="shared" ref="B169:Y169" si="12">IF(B$27=0,0,B$27/B$5)</f>
        <v>0.39739464230713728</v>
      </c>
      <c r="C169" s="235">
        <f t="shared" si="12"/>
        <v>0.39886304669211781</v>
      </c>
      <c r="D169" s="235">
        <f t="shared" si="12"/>
        <v>0.39512108230485837</v>
      </c>
      <c r="E169" s="235">
        <f t="shared" si="12"/>
        <v>0.39445320443936716</v>
      </c>
      <c r="F169" s="235">
        <f t="shared" si="12"/>
        <v>0.39952339753302424</v>
      </c>
      <c r="G169" s="235">
        <f t="shared" si="12"/>
        <v>0.39989647462846367</v>
      </c>
      <c r="H169" s="235">
        <f t="shared" si="12"/>
        <v>0.4295435450332466</v>
      </c>
      <c r="I169" s="235">
        <f t="shared" si="12"/>
        <v>0.4037397932438796</v>
      </c>
      <c r="J169" s="235">
        <f t="shared" si="12"/>
        <v>0.40266129300890774</v>
      </c>
      <c r="K169" s="235">
        <f t="shared" si="12"/>
        <v>0.39802844299713475</v>
      </c>
      <c r="L169" s="235">
        <f t="shared" si="12"/>
        <v>0.40076896021766767</v>
      </c>
      <c r="M169" s="235">
        <f t="shared" si="12"/>
        <v>0.38969287468521197</v>
      </c>
      <c r="N169" s="235">
        <f t="shared" si="12"/>
        <v>0.3878546329176813</v>
      </c>
      <c r="O169" s="235">
        <f t="shared" si="12"/>
        <v>0.39329827441456983</v>
      </c>
      <c r="P169" s="235">
        <f t="shared" si="12"/>
        <v>0.39284106564048027</v>
      </c>
      <c r="Q169" s="235">
        <f t="shared" si="12"/>
        <v>0.39671118987966791</v>
      </c>
      <c r="R169" s="235">
        <f t="shared" si="12"/>
        <v>0.3959799938010467</v>
      </c>
      <c r="S169" s="235">
        <f t="shared" si="12"/>
        <v>0.39468047879563228</v>
      </c>
      <c r="T169" s="235">
        <f t="shared" si="12"/>
        <v>0.38260871507188604</v>
      </c>
      <c r="U169" s="235">
        <f t="shared" si="12"/>
        <v>0.38740295018208715</v>
      </c>
      <c r="V169" s="235">
        <f t="shared" si="12"/>
        <v>0.38309776305975402</v>
      </c>
      <c r="W169" s="235">
        <f t="shared" si="12"/>
        <v>0.38778215314361342</v>
      </c>
      <c r="X169" s="235">
        <f t="shared" si="12"/>
        <v>0.3825775858963219</v>
      </c>
      <c r="Y169" s="235">
        <f t="shared" si="12"/>
        <v>0.37849783319864488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0"/>
    </row>
    <row r="171" spans="1:105" ht="12" customHeight="1" x14ac:dyDescent="0.25">
      <c r="A171" s="35" t="s">
        <v>46</v>
      </c>
      <c r="B171" s="232">
        <f t="shared" ref="B171:Y171" si="13">SUM(B$172:B$177,B$179:B$180,B$182:B$184,B185)</f>
        <v>0</v>
      </c>
      <c r="C171" s="232">
        <f t="shared" si="13"/>
        <v>0</v>
      </c>
      <c r="D171" s="232">
        <f t="shared" si="13"/>
        <v>0</v>
      </c>
      <c r="E171" s="232">
        <f t="shared" si="13"/>
        <v>0</v>
      </c>
      <c r="F171" s="232">
        <f t="shared" si="13"/>
        <v>0</v>
      </c>
      <c r="G171" s="232">
        <f t="shared" si="13"/>
        <v>0</v>
      </c>
      <c r="H171" s="232">
        <f t="shared" si="13"/>
        <v>0</v>
      </c>
      <c r="I171" s="232">
        <f t="shared" si="13"/>
        <v>0</v>
      </c>
      <c r="J171" s="232">
        <f t="shared" si="13"/>
        <v>0</v>
      </c>
      <c r="K171" s="232">
        <f t="shared" si="13"/>
        <v>0</v>
      </c>
      <c r="L171" s="232">
        <f t="shared" si="13"/>
        <v>0</v>
      </c>
      <c r="M171" s="232">
        <f t="shared" si="13"/>
        <v>0</v>
      </c>
      <c r="N171" s="232">
        <f t="shared" si="13"/>
        <v>0</v>
      </c>
      <c r="O171" s="232">
        <f t="shared" si="13"/>
        <v>0</v>
      </c>
      <c r="P171" s="232">
        <f t="shared" si="13"/>
        <v>0</v>
      </c>
      <c r="Q171" s="232">
        <f t="shared" si="13"/>
        <v>0</v>
      </c>
      <c r="R171" s="232">
        <f t="shared" si="13"/>
        <v>0</v>
      </c>
      <c r="S171" s="232">
        <f t="shared" si="13"/>
        <v>0</v>
      </c>
      <c r="T171" s="232">
        <f t="shared" si="13"/>
        <v>0</v>
      </c>
      <c r="U171" s="232">
        <f t="shared" si="13"/>
        <v>0</v>
      </c>
      <c r="V171" s="232">
        <f t="shared" si="13"/>
        <v>0</v>
      </c>
      <c r="W171" s="232">
        <f t="shared" si="13"/>
        <v>0</v>
      </c>
      <c r="X171" s="232">
        <f t="shared" si="13"/>
        <v>0</v>
      </c>
      <c r="Y171" s="232">
        <f t="shared" si="13"/>
        <v>0</v>
      </c>
      <c r="DA171" s="95"/>
    </row>
    <row r="172" spans="1:105" ht="12" customHeight="1" x14ac:dyDescent="0.25">
      <c r="A172" s="55" t="s">
        <v>91</v>
      </c>
      <c r="B172" s="299">
        <f t="shared" ref="B172:Y172" si="14">IF(B$35=0,0,B$35/B$34)</f>
        <v>0</v>
      </c>
      <c r="C172" s="299">
        <f t="shared" si="14"/>
        <v>0</v>
      </c>
      <c r="D172" s="299">
        <f t="shared" si="14"/>
        <v>0</v>
      </c>
      <c r="E172" s="299">
        <f t="shared" si="14"/>
        <v>0</v>
      </c>
      <c r="F172" s="299">
        <f t="shared" si="14"/>
        <v>0</v>
      </c>
      <c r="G172" s="299">
        <f t="shared" si="14"/>
        <v>0</v>
      </c>
      <c r="H172" s="299">
        <f t="shared" si="14"/>
        <v>0</v>
      </c>
      <c r="I172" s="299">
        <f t="shared" si="14"/>
        <v>0</v>
      </c>
      <c r="J172" s="299">
        <f t="shared" si="14"/>
        <v>0</v>
      </c>
      <c r="K172" s="299">
        <f t="shared" si="14"/>
        <v>0</v>
      </c>
      <c r="L172" s="299">
        <f t="shared" si="14"/>
        <v>0</v>
      </c>
      <c r="M172" s="299">
        <f t="shared" si="14"/>
        <v>0</v>
      </c>
      <c r="N172" s="299">
        <f t="shared" si="14"/>
        <v>0</v>
      </c>
      <c r="O172" s="299">
        <f t="shared" si="14"/>
        <v>0</v>
      </c>
      <c r="P172" s="299">
        <f t="shared" si="14"/>
        <v>0</v>
      </c>
      <c r="Q172" s="299">
        <f t="shared" si="14"/>
        <v>0</v>
      </c>
      <c r="R172" s="299">
        <f t="shared" si="14"/>
        <v>0</v>
      </c>
      <c r="S172" s="299">
        <f t="shared" si="14"/>
        <v>0</v>
      </c>
      <c r="T172" s="299">
        <f t="shared" si="14"/>
        <v>0</v>
      </c>
      <c r="U172" s="299">
        <f t="shared" si="14"/>
        <v>0</v>
      </c>
      <c r="V172" s="299">
        <f t="shared" si="14"/>
        <v>0</v>
      </c>
      <c r="W172" s="299">
        <f t="shared" si="14"/>
        <v>0</v>
      </c>
      <c r="X172" s="299">
        <f t="shared" si="14"/>
        <v>0</v>
      </c>
      <c r="Y172" s="299">
        <f t="shared" si="14"/>
        <v>0</v>
      </c>
      <c r="DA172" s="67"/>
    </row>
    <row r="173" spans="1:105" ht="12" customHeight="1" x14ac:dyDescent="0.25">
      <c r="A173" s="173" t="s">
        <v>92</v>
      </c>
      <c r="B173" s="233">
        <f t="shared" ref="B173:Y173" si="15">IF(B$36=0,0,B$36/B$34)</f>
        <v>0</v>
      </c>
      <c r="C173" s="233">
        <f t="shared" si="15"/>
        <v>0</v>
      </c>
      <c r="D173" s="233">
        <f t="shared" si="15"/>
        <v>0</v>
      </c>
      <c r="E173" s="233">
        <f t="shared" si="15"/>
        <v>0</v>
      </c>
      <c r="F173" s="233">
        <f t="shared" si="15"/>
        <v>0</v>
      </c>
      <c r="G173" s="233">
        <f t="shared" si="15"/>
        <v>0</v>
      </c>
      <c r="H173" s="233">
        <f t="shared" si="15"/>
        <v>0</v>
      </c>
      <c r="I173" s="233">
        <f t="shared" si="15"/>
        <v>0</v>
      </c>
      <c r="J173" s="233">
        <f t="shared" si="15"/>
        <v>0</v>
      </c>
      <c r="K173" s="233">
        <f t="shared" si="15"/>
        <v>0</v>
      </c>
      <c r="L173" s="233">
        <f t="shared" si="15"/>
        <v>0</v>
      </c>
      <c r="M173" s="233">
        <f t="shared" si="15"/>
        <v>0</v>
      </c>
      <c r="N173" s="233">
        <f t="shared" si="15"/>
        <v>0</v>
      </c>
      <c r="O173" s="233">
        <f t="shared" si="15"/>
        <v>0</v>
      </c>
      <c r="P173" s="233">
        <f t="shared" si="15"/>
        <v>0</v>
      </c>
      <c r="Q173" s="233">
        <f t="shared" si="15"/>
        <v>0</v>
      </c>
      <c r="R173" s="233">
        <f t="shared" si="15"/>
        <v>0</v>
      </c>
      <c r="S173" s="233">
        <f t="shared" si="15"/>
        <v>0</v>
      </c>
      <c r="T173" s="233">
        <f t="shared" si="15"/>
        <v>0</v>
      </c>
      <c r="U173" s="233">
        <f t="shared" si="15"/>
        <v>0</v>
      </c>
      <c r="V173" s="233">
        <f t="shared" si="15"/>
        <v>0</v>
      </c>
      <c r="W173" s="233">
        <f t="shared" si="15"/>
        <v>0</v>
      </c>
      <c r="X173" s="233">
        <f t="shared" si="15"/>
        <v>0</v>
      </c>
      <c r="Y173" s="233">
        <f t="shared" si="15"/>
        <v>0</v>
      </c>
      <c r="DA173" s="177"/>
    </row>
    <row r="174" spans="1:105" ht="12" customHeight="1" x14ac:dyDescent="0.25">
      <c r="A174" s="173" t="s">
        <v>93</v>
      </c>
      <c r="B174" s="233">
        <f t="shared" ref="B174:Y174" si="16">IF(B$37=0,0,B$37/B$34)</f>
        <v>0</v>
      </c>
      <c r="C174" s="233">
        <f t="shared" si="16"/>
        <v>0</v>
      </c>
      <c r="D174" s="233">
        <f t="shared" si="16"/>
        <v>0</v>
      </c>
      <c r="E174" s="233">
        <f t="shared" si="16"/>
        <v>0</v>
      </c>
      <c r="F174" s="233">
        <f t="shared" si="16"/>
        <v>0</v>
      </c>
      <c r="G174" s="233">
        <f t="shared" si="16"/>
        <v>0</v>
      </c>
      <c r="H174" s="233">
        <f t="shared" si="16"/>
        <v>0</v>
      </c>
      <c r="I174" s="233">
        <f t="shared" si="16"/>
        <v>0</v>
      </c>
      <c r="J174" s="233">
        <f t="shared" si="16"/>
        <v>0</v>
      </c>
      <c r="K174" s="233">
        <f t="shared" si="16"/>
        <v>0</v>
      </c>
      <c r="L174" s="233">
        <f t="shared" si="16"/>
        <v>0</v>
      </c>
      <c r="M174" s="233">
        <f t="shared" si="16"/>
        <v>0</v>
      </c>
      <c r="N174" s="233">
        <f t="shared" si="16"/>
        <v>0</v>
      </c>
      <c r="O174" s="233">
        <f t="shared" si="16"/>
        <v>0</v>
      </c>
      <c r="P174" s="233">
        <f t="shared" si="16"/>
        <v>0</v>
      </c>
      <c r="Q174" s="233">
        <f t="shared" si="16"/>
        <v>0</v>
      </c>
      <c r="R174" s="233">
        <f t="shared" si="16"/>
        <v>0</v>
      </c>
      <c r="S174" s="233">
        <f t="shared" si="16"/>
        <v>0</v>
      </c>
      <c r="T174" s="233">
        <f t="shared" si="16"/>
        <v>0</v>
      </c>
      <c r="U174" s="233">
        <f t="shared" si="16"/>
        <v>0</v>
      </c>
      <c r="V174" s="233">
        <f t="shared" si="16"/>
        <v>0</v>
      </c>
      <c r="W174" s="233">
        <f t="shared" si="16"/>
        <v>0</v>
      </c>
      <c r="X174" s="233">
        <f t="shared" si="16"/>
        <v>0</v>
      </c>
      <c r="Y174" s="233">
        <f t="shared" si="16"/>
        <v>0</v>
      </c>
      <c r="DA174" s="177"/>
    </row>
    <row r="175" spans="1:105" ht="12" customHeight="1" x14ac:dyDescent="0.25">
      <c r="A175" s="173" t="s">
        <v>94</v>
      </c>
      <c r="B175" s="233">
        <f t="shared" ref="B175:Y175" si="17">IF(B$38=0,0,B$38/B$34)</f>
        <v>0</v>
      </c>
      <c r="C175" s="233">
        <f t="shared" si="17"/>
        <v>0</v>
      </c>
      <c r="D175" s="233">
        <f t="shared" si="17"/>
        <v>0</v>
      </c>
      <c r="E175" s="233">
        <f t="shared" si="17"/>
        <v>0</v>
      </c>
      <c r="F175" s="233">
        <f t="shared" si="17"/>
        <v>0</v>
      </c>
      <c r="G175" s="233">
        <f t="shared" si="17"/>
        <v>0</v>
      </c>
      <c r="H175" s="233">
        <f t="shared" si="17"/>
        <v>0</v>
      </c>
      <c r="I175" s="233">
        <f t="shared" si="17"/>
        <v>0</v>
      </c>
      <c r="J175" s="233">
        <f t="shared" si="17"/>
        <v>0</v>
      </c>
      <c r="K175" s="233">
        <f t="shared" si="17"/>
        <v>0</v>
      </c>
      <c r="L175" s="233">
        <f t="shared" si="17"/>
        <v>0</v>
      </c>
      <c r="M175" s="233">
        <f t="shared" si="17"/>
        <v>0</v>
      </c>
      <c r="N175" s="233">
        <f t="shared" si="17"/>
        <v>0</v>
      </c>
      <c r="O175" s="233">
        <f t="shared" si="17"/>
        <v>0</v>
      </c>
      <c r="P175" s="233">
        <f t="shared" si="17"/>
        <v>0</v>
      </c>
      <c r="Q175" s="233">
        <f t="shared" si="17"/>
        <v>0</v>
      </c>
      <c r="R175" s="233">
        <f t="shared" si="17"/>
        <v>0</v>
      </c>
      <c r="S175" s="233">
        <f t="shared" si="17"/>
        <v>0</v>
      </c>
      <c r="T175" s="233">
        <f t="shared" si="17"/>
        <v>0</v>
      </c>
      <c r="U175" s="233">
        <f t="shared" si="17"/>
        <v>0</v>
      </c>
      <c r="V175" s="233">
        <f t="shared" si="17"/>
        <v>0</v>
      </c>
      <c r="W175" s="233">
        <f t="shared" si="17"/>
        <v>0</v>
      </c>
      <c r="X175" s="233">
        <f t="shared" si="17"/>
        <v>0</v>
      </c>
      <c r="Y175" s="233">
        <f t="shared" si="17"/>
        <v>0</v>
      </c>
      <c r="DA175" s="177"/>
    </row>
    <row r="176" spans="1:105" ht="12" customHeight="1" x14ac:dyDescent="0.25">
      <c r="A176" s="56" t="s">
        <v>95</v>
      </c>
      <c r="B176" s="300">
        <f t="shared" ref="B176:Y176" si="18">IF(B$39=0,0,B$39/B$34)</f>
        <v>0</v>
      </c>
      <c r="C176" s="300">
        <f t="shared" si="18"/>
        <v>0</v>
      </c>
      <c r="D176" s="300">
        <f t="shared" si="18"/>
        <v>0</v>
      </c>
      <c r="E176" s="300">
        <f t="shared" si="18"/>
        <v>0</v>
      </c>
      <c r="F176" s="300">
        <f t="shared" si="18"/>
        <v>0</v>
      </c>
      <c r="G176" s="300">
        <f t="shared" si="18"/>
        <v>0</v>
      </c>
      <c r="H176" s="300">
        <f t="shared" si="18"/>
        <v>0</v>
      </c>
      <c r="I176" s="300">
        <f t="shared" si="18"/>
        <v>0</v>
      </c>
      <c r="J176" s="300">
        <f t="shared" si="18"/>
        <v>0</v>
      </c>
      <c r="K176" s="300">
        <f t="shared" si="18"/>
        <v>0</v>
      </c>
      <c r="L176" s="300">
        <f t="shared" si="18"/>
        <v>0</v>
      </c>
      <c r="M176" s="300">
        <f t="shared" si="18"/>
        <v>0</v>
      </c>
      <c r="N176" s="300">
        <f t="shared" si="18"/>
        <v>0</v>
      </c>
      <c r="O176" s="300">
        <f t="shared" si="18"/>
        <v>0</v>
      </c>
      <c r="P176" s="300">
        <f t="shared" si="18"/>
        <v>0</v>
      </c>
      <c r="Q176" s="300">
        <f t="shared" si="18"/>
        <v>0</v>
      </c>
      <c r="R176" s="300">
        <f t="shared" si="18"/>
        <v>0</v>
      </c>
      <c r="S176" s="300">
        <f t="shared" si="18"/>
        <v>0</v>
      </c>
      <c r="T176" s="300">
        <f t="shared" si="18"/>
        <v>0</v>
      </c>
      <c r="U176" s="300">
        <f t="shared" si="18"/>
        <v>0</v>
      </c>
      <c r="V176" s="300">
        <f t="shared" si="18"/>
        <v>0</v>
      </c>
      <c r="W176" s="300">
        <f t="shared" si="18"/>
        <v>0</v>
      </c>
      <c r="X176" s="300">
        <f t="shared" si="18"/>
        <v>0</v>
      </c>
      <c r="Y176" s="300">
        <f t="shared" si="18"/>
        <v>0</v>
      </c>
      <c r="DA176" s="68"/>
    </row>
    <row r="177" spans="1:105" ht="12" customHeight="1" x14ac:dyDescent="0.25">
      <c r="A177" s="174" t="s">
        <v>515</v>
      </c>
      <c r="B177" s="301">
        <f t="shared" ref="B177:Y177" si="19">IF(B$45=0,0,B$45/B$34)</f>
        <v>0</v>
      </c>
      <c r="C177" s="301">
        <f t="shared" si="19"/>
        <v>0</v>
      </c>
      <c r="D177" s="301">
        <f t="shared" si="19"/>
        <v>0</v>
      </c>
      <c r="E177" s="301">
        <f t="shared" si="19"/>
        <v>0</v>
      </c>
      <c r="F177" s="301">
        <f t="shared" si="19"/>
        <v>0</v>
      </c>
      <c r="G177" s="301">
        <f t="shared" si="19"/>
        <v>0</v>
      </c>
      <c r="H177" s="301">
        <f t="shared" si="19"/>
        <v>0</v>
      </c>
      <c r="I177" s="301">
        <f t="shared" si="19"/>
        <v>0</v>
      </c>
      <c r="J177" s="301">
        <f t="shared" si="19"/>
        <v>0</v>
      </c>
      <c r="K177" s="301">
        <f t="shared" si="19"/>
        <v>0</v>
      </c>
      <c r="L177" s="301">
        <f t="shared" si="19"/>
        <v>0</v>
      </c>
      <c r="M177" s="301">
        <f t="shared" si="19"/>
        <v>0</v>
      </c>
      <c r="N177" s="301">
        <f t="shared" si="19"/>
        <v>0</v>
      </c>
      <c r="O177" s="301">
        <f t="shared" si="19"/>
        <v>0</v>
      </c>
      <c r="P177" s="301">
        <f t="shared" si="19"/>
        <v>0</v>
      </c>
      <c r="Q177" s="301">
        <f t="shared" si="19"/>
        <v>0</v>
      </c>
      <c r="R177" s="301">
        <f t="shared" si="19"/>
        <v>0</v>
      </c>
      <c r="S177" s="301">
        <f t="shared" si="19"/>
        <v>0</v>
      </c>
      <c r="T177" s="301">
        <f t="shared" si="19"/>
        <v>0</v>
      </c>
      <c r="U177" s="301">
        <f t="shared" si="19"/>
        <v>0</v>
      </c>
      <c r="V177" s="301">
        <f t="shared" si="19"/>
        <v>0</v>
      </c>
      <c r="W177" s="301">
        <f t="shared" si="19"/>
        <v>0</v>
      </c>
      <c r="X177" s="301">
        <f t="shared" si="19"/>
        <v>0</v>
      </c>
      <c r="Y177" s="301">
        <f t="shared" si="19"/>
        <v>0</v>
      </c>
      <c r="DA177" s="178"/>
    </row>
    <row r="178" spans="1:105" ht="12" customHeight="1" x14ac:dyDescent="0.25">
      <c r="A178" s="174" t="s">
        <v>517</v>
      </c>
      <c r="B178" s="301">
        <f t="shared" ref="B178:Y178" si="20">IF(B$46=0,0,B$46/B$34)</f>
        <v>0</v>
      </c>
      <c r="C178" s="301">
        <f t="shared" si="20"/>
        <v>0</v>
      </c>
      <c r="D178" s="301">
        <f t="shared" si="20"/>
        <v>0</v>
      </c>
      <c r="E178" s="301">
        <f t="shared" si="20"/>
        <v>0</v>
      </c>
      <c r="F178" s="301">
        <f t="shared" si="20"/>
        <v>0</v>
      </c>
      <c r="G178" s="301">
        <f t="shared" si="20"/>
        <v>0</v>
      </c>
      <c r="H178" s="301">
        <f t="shared" si="20"/>
        <v>0</v>
      </c>
      <c r="I178" s="301">
        <f t="shared" si="20"/>
        <v>0</v>
      </c>
      <c r="J178" s="301">
        <f t="shared" si="20"/>
        <v>0</v>
      </c>
      <c r="K178" s="301">
        <f t="shared" si="20"/>
        <v>0</v>
      </c>
      <c r="L178" s="301">
        <f t="shared" si="20"/>
        <v>0</v>
      </c>
      <c r="M178" s="301">
        <f t="shared" si="20"/>
        <v>0</v>
      </c>
      <c r="N178" s="301">
        <f t="shared" si="20"/>
        <v>0</v>
      </c>
      <c r="O178" s="301">
        <f t="shared" si="20"/>
        <v>0</v>
      </c>
      <c r="P178" s="301">
        <f t="shared" si="20"/>
        <v>0</v>
      </c>
      <c r="Q178" s="301">
        <f t="shared" si="20"/>
        <v>0</v>
      </c>
      <c r="R178" s="301">
        <f t="shared" si="20"/>
        <v>0</v>
      </c>
      <c r="S178" s="301">
        <f t="shared" si="20"/>
        <v>0</v>
      </c>
      <c r="T178" s="301">
        <f t="shared" si="20"/>
        <v>0</v>
      </c>
      <c r="U178" s="301">
        <f t="shared" si="20"/>
        <v>0</v>
      </c>
      <c r="V178" s="301">
        <f t="shared" si="20"/>
        <v>0</v>
      </c>
      <c r="W178" s="301">
        <f t="shared" si="20"/>
        <v>0</v>
      </c>
      <c r="X178" s="301">
        <f t="shared" si="20"/>
        <v>0</v>
      </c>
      <c r="Y178" s="301">
        <f t="shared" si="20"/>
        <v>0</v>
      </c>
      <c r="DA178" s="178"/>
    </row>
    <row r="179" spans="1:105" ht="12" customHeight="1" x14ac:dyDescent="0.25">
      <c r="A179" s="62" t="s">
        <v>519</v>
      </c>
      <c r="B179" s="302">
        <f t="shared" ref="B179:Y179" si="21">IF(B$47=0,0,B$47/B$34)</f>
        <v>0</v>
      </c>
      <c r="C179" s="302">
        <f t="shared" si="21"/>
        <v>0</v>
      </c>
      <c r="D179" s="302">
        <f t="shared" si="21"/>
        <v>0</v>
      </c>
      <c r="E179" s="302">
        <f t="shared" si="21"/>
        <v>0</v>
      </c>
      <c r="F179" s="302">
        <f t="shared" si="21"/>
        <v>0</v>
      </c>
      <c r="G179" s="302">
        <f t="shared" si="21"/>
        <v>0</v>
      </c>
      <c r="H179" s="302">
        <f t="shared" si="21"/>
        <v>0</v>
      </c>
      <c r="I179" s="302">
        <f t="shared" si="21"/>
        <v>0</v>
      </c>
      <c r="J179" s="302">
        <f t="shared" si="21"/>
        <v>0</v>
      </c>
      <c r="K179" s="302">
        <f t="shared" si="21"/>
        <v>0</v>
      </c>
      <c r="L179" s="302">
        <f t="shared" si="21"/>
        <v>0</v>
      </c>
      <c r="M179" s="302">
        <f t="shared" si="21"/>
        <v>0</v>
      </c>
      <c r="N179" s="302">
        <f t="shared" si="21"/>
        <v>0</v>
      </c>
      <c r="O179" s="302">
        <f t="shared" si="21"/>
        <v>0</v>
      </c>
      <c r="P179" s="302">
        <f t="shared" si="21"/>
        <v>0</v>
      </c>
      <c r="Q179" s="302">
        <f t="shared" si="21"/>
        <v>0</v>
      </c>
      <c r="R179" s="302">
        <f t="shared" si="21"/>
        <v>0</v>
      </c>
      <c r="S179" s="302">
        <f t="shared" si="21"/>
        <v>0</v>
      </c>
      <c r="T179" s="302">
        <f t="shared" si="21"/>
        <v>0</v>
      </c>
      <c r="U179" s="302">
        <f t="shared" si="21"/>
        <v>0</v>
      </c>
      <c r="V179" s="302">
        <f t="shared" si="21"/>
        <v>0</v>
      </c>
      <c r="W179" s="302">
        <f t="shared" si="21"/>
        <v>0</v>
      </c>
      <c r="X179" s="302">
        <f t="shared" si="21"/>
        <v>0</v>
      </c>
      <c r="Y179" s="302">
        <f t="shared" si="21"/>
        <v>0</v>
      </c>
      <c r="DA179" s="72"/>
    </row>
    <row r="180" spans="1:105" ht="12" customHeight="1" x14ac:dyDescent="0.25">
      <c r="A180" s="62" t="s">
        <v>525</v>
      </c>
      <c r="B180" s="302">
        <f t="shared" ref="B180:Y180" si="22">IF(B$52=0,0,B$52/B$34)</f>
        <v>0</v>
      </c>
      <c r="C180" s="302">
        <f t="shared" si="22"/>
        <v>0</v>
      </c>
      <c r="D180" s="302">
        <f t="shared" si="22"/>
        <v>0</v>
      </c>
      <c r="E180" s="302">
        <f t="shared" si="22"/>
        <v>0</v>
      </c>
      <c r="F180" s="302">
        <f t="shared" si="22"/>
        <v>0</v>
      </c>
      <c r="G180" s="302">
        <f t="shared" si="22"/>
        <v>0</v>
      </c>
      <c r="H180" s="302">
        <f t="shared" si="22"/>
        <v>0</v>
      </c>
      <c r="I180" s="302">
        <f t="shared" si="22"/>
        <v>0</v>
      </c>
      <c r="J180" s="302">
        <f t="shared" si="22"/>
        <v>0</v>
      </c>
      <c r="K180" s="302">
        <f t="shared" si="22"/>
        <v>0</v>
      </c>
      <c r="L180" s="302">
        <f t="shared" si="22"/>
        <v>0</v>
      </c>
      <c r="M180" s="302">
        <f t="shared" si="22"/>
        <v>0</v>
      </c>
      <c r="N180" s="302">
        <f t="shared" si="22"/>
        <v>0</v>
      </c>
      <c r="O180" s="302">
        <f t="shared" si="22"/>
        <v>0</v>
      </c>
      <c r="P180" s="302">
        <f t="shared" si="22"/>
        <v>0</v>
      </c>
      <c r="Q180" s="302">
        <f t="shared" si="22"/>
        <v>0</v>
      </c>
      <c r="R180" s="302">
        <f t="shared" si="22"/>
        <v>0</v>
      </c>
      <c r="S180" s="302">
        <f t="shared" si="22"/>
        <v>0</v>
      </c>
      <c r="T180" s="302">
        <f t="shared" si="22"/>
        <v>0</v>
      </c>
      <c r="U180" s="302">
        <f t="shared" si="22"/>
        <v>0</v>
      </c>
      <c r="V180" s="302">
        <f t="shared" si="22"/>
        <v>0</v>
      </c>
      <c r="W180" s="302">
        <f t="shared" si="22"/>
        <v>0</v>
      </c>
      <c r="X180" s="302">
        <f t="shared" si="22"/>
        <v>0</v>
      </c>
      <c r="Y180" s="302">
        <f t="shared" si="22"/>
        <v>0</v>
      </c>
      <c r="DA180" s="72"/>
    </row>
    <row r="181" spans="1:105" ht="12" customHeight="1" x14ac:dyDescent="0.25">
      <c r="A181" s="174" t="s">
        <v>527</v>
      </c>
      <c r="B181" s="301">
        <f t="shared" ref="B181:Y181" si="23">IF(B$53=0,0,B$53/B$34)</f>
        <v>0</v>
      </c>
      <c r="C181" s="301">
        <f t="shared" si="23"/>
        <v>0</v>
      </c>
      <c r="D181" s="301">
        <f t="shared" si="23"/>
        <v>0</v>
      </c>
      <c r="E181" s="301">
        <f t="shared" si="23"/>
        <v>0</v>
      </c>
      <c r="F181" s="301">
        <f t="shared" si="23"/>
        <v>0</v>
      </c>
      <c r="G181" s="301">
        <f t="shared" si="23"/>
        <v>0</v>
      </c>
      <c r="H181" s="301">
        <f t="shared" si="23"/>
        <v>0</v>
      </c>
      <c r="I181" s="301">
        <f t="shared" si="23"/>
        <v>0</v>
      </c>
      <c r="J181" s="301">
        <f t="shared" si="23"/>
        <v>0</v>
      </c>
      <c r="K181" s="301">
        <f t="shared" si="23"/>
        <v>0</v>
      </c>
      <c r="L181" s="301">
        <f t="shared" si="23"/>
        <v>0</v>
      </c>
      <c r="M181" s="301">
        <f t="shared" si="23"/>
        <v>0</v>
      </c>
      <c r="N181" s="301">
        <f t="shared" si="23"/>
        <v>0</v>
      </c>
      <c r="O181" s="301">
        <f t="shared" si="23"/>
        <v>0</v>
      </c>
      <c r="P181" s="301">
        <f t="shared" si="23"/>
        <v>0</v>
      </c>
      <c r="Q181" s="301">
        <f t="shared" si="23"/>
        <v>0</v>
      </c>
      <c r="R181" s="301">
        <f t="shared" si="23"/>
        <v>0</v>
      </c>
      <c r="S181" s="301">
        <f t="shared" si="23"/>
        <v>0</v>
      </c>
      <c r="T181" s="301">
        <f t="shared" si="23"/>
        <v>0</v>
      </c>
      <c r="U181" s="301">
        <f t="shared" si="23"/>
        <v>0</v>
      </c>
      <c r="V181" s="301">
        <f t="shared" si="23"/>
        <v>0</v>
      </c>
      <c r="W181" s="301">
        <f t="shared" si="23"/>
        <v>0</v>
      </c>
      <c r="X181" s="301">
        <f t="shared" si="23"/>
        <v>0</v>
      </c>
      <c r="Y181" s="301">
        <f t="shared" si="23"/>
        <v>0</v>
      </c>
      <c r="DA181" s="178"/>
    </row>
    <row r="182" spans="1:105" ht="12" customHeight="1" x14ac:dyDescent="0.25">
      <c r="A182" s="62" t="s">
        <v>528</v>
      </c>
      <c r="B182" s="302">
        <f t="shared" ref="B182:Y182" si="24">IF(B$54=0,0,B$54/B$34)</f>
        <v>0</v>
      </c>
      <c r="C182" s="302">
        <f t="shared" si="24"/>
        <v>0</v>
      </c>
      <c r="D182" s="302">
        <f t="shared" si="24"/>
        <v>0</v>
      </c>
      <c r="E182" s="302">
        <f t="shared" si="24"/>
        <v>0</v>
      </c>
      <c r="F182" s="302">
        <f t="shared" si="24"/>
        <v>0</v>
      </c>
      <c r="G182" s="302">
        <f t="shared" si="24"/>
        <v>0</v>
      </c>
      <c r="H182" s="302">
        <f t="shared" si="24"/>
        <v>0</v>
      </c>
      <c r="I182" s="302">
        <f t="shared" si="24"/>
        <v>0</v>
      </c>
      <c r="J182" s="302">
        <f t="shared" si="24"/>
        <v>0</v>
      </c>
      <c r="K182" s="302">
        <f t="shared" si="24"/>
        <v>0</v>
      </c>
      <c r="L182" s="302">
        <f t="shared" si="24"/>
        <v>0</v>
      </c>
      <c r="M182" s="302">
        <f t="shared" si="24"/>
        <v>0</v>
      </c>
      <c r="N182" s="302">
        <f t="shared" si="24"/>
        <v>0</v>
      </c>
      <c r="O182" s="302">
        <f t="shared" si="24"/>
        <v>0</v>
      </c>
      <c r="P182" s="302">
        <f t="shared" si="24"/>
        <v>0</v>
      </c>
      <c r="Q182" s="302">
        <f t="shared" si="24"/>
        <v>0</v>
      </c>
      <c r="R182" s="302">
        <f t="shared" si="24"/>
        <v>0</v>
      </c>
      <c r="S182" s="302">
        <f t="shared" si="24"/>
        <v>0</v>
      </c>
      <c r="T182" s="302">
        <f t="shared" si="24"/>
        <v>0</v>
      </c>
      <c r="U182" s="302">
        <f t="shared" si="24"/>
        <v>0</v>
      </c>
      <c r="V182" s="302">
        <f t="shared" si="24"/>
        <v>0</v>
      </c>
      <c r="W182" s="302">
        <f t="shared" si="24"/>
        <v>0</v>
      </c>
      <c r="X182" s="302">
        <f t="shared" si="24"/>
        <v>0</v>
      </c>
      <c r="Y182" s="302">
        <f t="shared" si="24"/>
        <v>0</v>
      </c>
      <c r="DA182" s="72"/>
    </row>
    <row r="183" spans="1:105" ht="12" customHeight="1" x14ac:dyDescent="0.25">
      <c r="A183" s="62" t="s">
        <v>533</v>
      </c>
      <c r="B183" s="302">
        <f t="shared" ref="B183:Y183" si="25">IF(B$58=0,0,B$58/B$34)</f>
        <v>0</v>
      </c>
      <c r="C183" s="302">
        <f t="shared" si="25"/>
        <v>0</v>
      </c>
      <c r="D183" s="302">
        <f t="shared" si="25"/>
        <v>0</v>
      </c>
      <c r="E183" s="302">
        <f t="shared" si="25"/>
        <v>0</v>
      </c>
      <c r="F183" s="302">
        <f t="shared" si="25"/>
        <v>0</v>
      </c>
      <c r="G183" s="302">
        <f t="shared" si="25"/>
        <v>0</v>
      </c>
      <c r="H183" s="302">
        <f t="shared" si="25"/>
        <v>0</v>
      </c>
      <c r="I183" s="302">
        <f t="shared" si="25"/>
        <v>0</v>
      </c>
      <c r="J183" s="302">
        <f t="shared" si="25"/>
        <v>0</v>
      </c>
      <c r="K183" s="302">
        <f t="shared" si="25"/>
        <v>0</v>
      </c>
      <c r="L183" s="302">
        <f t="shared" si="25"/>
        <v>0</v>
      </c>
      <c r="M183" s="302">
        <f t="shared" si="25"/>
        <v>0</v>
      </c>
      <c r="N183" s="302">
        <f t="shared" si="25"/>
        <v>0</v>
      </c>
      <c r="O183" s="302">
        <f t="shared" si="25"/>
        <v>0</v>
      </c>
      <c r="P183" s="302">
        <f t="shared" si="25"/>
        <v>0</v>
      </c>
      <c r="Q183" s="302">
        <f t="shared" si="25"/>
        <v>0</v>
      </c>
      <c r="R183" s="302">
        <f t="shared" si="25"/>
        <v>0</v>
      </c>
      <c r="S183" s="302">
        <f t="shared" si="25"/>
        <v>0</v>
      </c>
      <c r="T183" s="302">
        <f t="shared" si="25"/>
        <v>0</v>
      </c>
      <c r="U183" s="302">
        <f t="shared" si="25"/>
        <v>0</v>
      </c>
      <c r="V183" s="302">
        <f t="shared" si="25"/>
        <v>0</v>
      </c>
      <c r="W183" s="302">
        <f t="shared" si="25"/>
        <v>0</v>
      </c>
      <c r="X183" s="302">
        <f t="shared" si="25"/>
        <v>0</v>
      </c>
      <c r="Y183" s="302">
        <f t="shared" si="25"/>
        <v>0</v>
      </c>
      <c r="DA183" s="72"/>
    </row>
    <row r="184" spans="1:105" ht="12" customHeight="1" x14ac:dyDescent="0.25">
      <c r="A184" s="62" t="s">
        <v>545</v>
      </c>
      <c r="B184" s="302">
        <f t="shared" ref="B184:Y184" si="26">IF(B$69=0,0,B$69/B$34)</f>
        <v>0</v>
      </c>
      <c r="C184" s="302">
        <f t="shared" si="26"/>
        <v>0</v>
      </c>
      <c r="D184" s="302">
        <f t="shared" si="26"/>
        <v>0</v>
      </c>
      <c r="E184" s="302">
        <f t="shared" si="26"/>
        <v>0</v>
      </c>
      <c r="F184" s="302">
        <f t="shared" si="26"/>
        <v>0</v>
      </c>
      <c r="G184" s="302">
        <f t="shared" si="26"/>
        <v>0</v>
      </c>
      <c r="H184" s="302">
        <f t="shared" si="26"/>
        <v>0</v>
      </c>
      <c r="I184" s="302">
        <f t="shared" si="26"/>
        <v>0</v>
      </c>
      <c r="J184" s="302">
        <f t="shared" si="26"/>
        <v>0</v>
      </c>
      <c r="K184" s="302">
        <f t="shared" si="26"/>
        <v>0</v>
      </c>
      <c r="L184" s="302">
        <f t="shared" si="26"/>
        <v>0</v>
      </c>
      <c r="M184" s="302">
        <f t="shared" si="26"/>
        <v>0</v>
      </c>
      <c r="N184" s="302">
        <f t="shared" si="26"/>
        <v>0</v>
      </c>
      <c r="O184" s="302">
        <f t="shared" si="26"/>
        <v>0</v>
      </c>
      <c r="P184" s="302">
        <f t="shared" si="26"/>
        <v>0</v>
      </c>
      <c r="Q184" s="302">
        <f t="shared" si="26"/>
        <v>0</v>
      </c>
      <c r="R184" s="302">
        <f t="shared" si="26"/>
        <v>0</v>
      </c>
      <c r="S184" s="302">
        <f t="shared" si="26"/>
        <v>0</v>
      </c>
      <c r="T184" s="302">
        <f t="shared" si="26"/>
        <v>0</v>
      </c>
      <c r="U184" s="302">
        <f t="shared" si="26"/>
        <v>0</v>
      </c>
      <c r="V184" s="302">
        <f t="shared" si="26"/>
        <v>0</v>
      </c>
      <c r="W184" s="302">
        <f t="shared" si="26"/>
        <v>0</v>
      </c>
      <c r="X184" s="302">
        <f t="shared" si="26"/>
        <v>0</v>
      </c>
      <c r="Y184" s="302">
        <f t="shared" si="26"/>
        <v>0</v>
      </c>
      <c r="DA184" s="72"/>
    </row>
    <row r="185" spans="1:105" ht="12" customHeight="1" x14ac:dyDescent="0.25">
      <c r="A185" s="100" t="s">
        <v>105</v>
      </c>
      <c r="B185" s="310">
        <f t="shared" ref="B185:Y185" si="27">IF(B$70=0,0,B$70/B$34)</f>
        <v>0</v>
      </c>
      <c r="C185" s="310">
        <f t="shared" si="27"/>
        <v>0</v>
      </c>
      <c r="D185" s="310">
        <f t="shared" si="27"/>
        <v>0</v>
      </c>
      <c r="E185" s="310">
        <f t="shared" si="27"/>
        <v>0</v>
      </c>
      <c r="F185" s="310">
        <f t="shared" si="27"/>
        <v>0</v>
      </c>
      <c r="G185" s="310">
        <f t="shared" si="27"/>
        <v>0</v>
      </c>
      <c r="H185" s="310">
        <f t="shared" si="27"/>
        <v>0</v>
      </c>
      <c r="I185" s="310">
        <f t="shared" si="27"/>
        <v>0</v>
      </c>
      <c r="J185" s="310">
        <f t="shared" si="27"/>
        <v>0</v>
      </c>
      <c r="K185" s="310">
        <f t="shared" si="27"/>
        <v>0</v>
      </c>
      <c r="L185" s="310">
        <f t="shared" si="27"/>
        <v>0</v>
      </c>
      <c r="M185" s="310">
        <f t="shared" si="27"/>
        <v>0</v>
      </c>
      <c r="N185" s="310">
        <f t="shared" si="27"/>
        <v>0</v>
      </c>
      <c r="O185" s="310">
        <f t="shared" si="27"/>
        <v>0</v>
      </c>
      <c r="P185" s="310">
        <f t="shared" si="27"/>
        <v>0</v>
      </c>
      <c r="Q185" s="310">
        <f t="shared" si="27"/>
        <v>0</v>
      </c>
      <c r="R185" s="310">
        <f t="shared" si="27"/>
        <v>0</v>
      </c>
      <c r="S185" s="310">
        <f t="shared" si="27"/>
        <v>0</v>
      </c>
      <c r="T185" s="310">
        <f t="shared" si="27"/>
        <v>0</v>
      </c>
      <c r="U185" s="310">
        <f t="shared" si="27"/>
        <v>0</v>
      </c>
      <c r="V185" s="310">
        <f t="shared" si="27"/>
        <v>0</v>
      </c>
      <c r="W185" s="310">
        <f t="shared" si="27"/>
        <v>0</v>
      </c>
      <c r="X185" s="310">
        <f t="shared" si="27"/>
        <v>0</v>
      </c>
      <c r="Y185" s="310">
        <f t="shared" si="27"/>
        <v>0</v>
      </c>
      <c r="DA185" s="127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0"/>
    </row>
    <row r="187" spans="1:105" ht="12" customHeight="1" x14ac:dyDescent="0.25">
      <c r="A187" s="35" t="s">
        <v>80</v>
      </c>
      <c r="B187" s="232">
        <f t="shared" ref="B187:Y187" si="28">SUM(B$188:B$193,B$197:B$198,B$200:B$202)</f>
        <v>0</v>
      </c>
      <c r="C187" s="232">
        <f t="shared" si="28"/>
        <v>0</v>
      </c>
      <c r="D187" s="232">
        <f t="shared" si="28"/>
        <v>0</v>
      </c>
      <c r="E187" s="232">
        <f t="shared" si="28"/>
        <v>0</v>
      </c>
      <c r="F187" s="232">
        <f t="shared" si="28"/>
        <v>0</v>
      </c>
      <c r="G187" s="232">
        <f t="shared" si="28"/>
        <v>0</v>
      </c>
      <c r="H187" s="232">
        <f t="shared" si="28"/>
        <v>0</v>
      </c>
      <c r="I187" s="232">
        <f t="shared" si="28"/>
        <v>0</v>
      </c>
      <c r="J187" s="232">
        <f t="shared" si="28"/>
        <v>0</v>
      </c>
      <c r="K187" s="232">
        <f t="shared" si="28"/>
        <v>0</v>
      </c>
      <c r="L187" s="232">
        <f t="shared" si="28"/>
        <v>0</v>
      </c>
      <c r="M187" s="232">
        <f t="shared" si="28"/>
        <v>0</v>
      </c>
      <c r="N187" s="232">
        <f t="shared" si="28"/>
        <v>0</v>
      </c>
      <c r="O187" s="232">
        <f t="shared" si="28"/>
        <v>0</v>
      </c>
      <c r="P187" s="232">
        <f t="shared" si="28"/>
        <v>0</v>
      </c>
      <c r="Q187" s="232">
        <f t="shared" si="28"/>
        <v>0</v>
      </c>
      <c r="R187" s="232">
        <f t="shared" si="28"/>
        <v>0</v>
      </c>
      <c r="S187" s="232">
        <f t="shared" si="28"/>
        <v>0</v>
      </c>
      <c r="T187" s="232">
        <f t="shared" si="28"/>
        <v>0</v>
      </c>
      <c r="U187" s="232">
        <f t="shared" si="28"/>
        <v>0</v>
      </c>
      <c r="V187" s="232">
        <f t="shared" si="28"/>
        <v>0</v>
      </c>
      <c r="W187" s="232">
        <f t="shared" si="28"/>
        <v>0</v>
      </c>
      <c r="X187" s="232">
        <f t="shared" si="28"/>
        <v>0</v>
      </c>
      <c r="Y187" s="232">
        <f t="shared" si="28"/>
        <v>0</v>
      </c>
      <c r="DA187" s="95"/>
    </row>
    <row r="188" spans="1:105" ht="12" customHeight="1" x14ac:dyDescent="0.25">
      <c r="A188" s="55" t="s">
        <v>91</v>
      </c>
      <c r="B188" s="299">
        <f t="shared" ref="B188:Y188" si="29">IF(B$73=0,0,B$73/B$72)</f>
        <v>0</v>
      </c>
      <c r="C188" s="299">
        <f t="shared" si="29"/>
        <v>0</v>
      </c>
      <c r="D188" s="299">
        <f t="shared" si="29"/>
        <v>0</v>
      </c>
      <c r="E188" s="299">
        <f t="shared" si="29"/>
        <v>0</v>
      </c>
      <c r="F188" s="299">
        <f t="shared" si="29"/>
        <v>0</v>
      </c>
      <c r="G188" s="299">
        <f t="shared" si="29"/>
        <v>0</v>
      </c>
      <c r="H188" s="299">
        <f t="shared" si="29"/>
        <v>0</v>
      </c>
      <c r="I188" s="299">
        <f t="shared" si="29"/>
        <v>0</v>
      </c>
      <c r="J188" s="299">
        <f t="shared" si="29"/>
        <v>0</v>
      </c>
      <c r="K188" s="299">
        <f t="shared" si="29"/>
        <v>0</v>
      </c>
      <c r="L188" s="299">
        <f t="shared" si="29"/>
        <v>0</v>
      </c>
      <c r="M188" s="299">
        <f t="shared" si="29"/>
        <v>0</v>
      </c>
      <c r="N188" s="299">
        <f t="shared" si="29"/>
        <v>0</v>
      </c>
      <c r="O188" s="299">
        <f t="shared" si="29"/>
        <v>0</v>
      </c>
      <c r="P188" s="299">
        <f t="shared" si="29"/>
        <v>0</v>
      </c>
      <c r="Q188" s="299">
        <f t="shared" si="29"/>
        <v>0</v>
      </c>
      <c r="R188" s="299">
        <f t="shared" si="29"/>
        <v>0</v>
      </c>
      <c r="S188" s="299">
        <f t="shared" si="29"/>
        <v>0</v>
      </c>
      <c r="T188" s="299">
        <f t="shared" si="29"/>
        <v>0</v>
      </c>
      <c r="U188" s="299">
        <f t="shared" si="29"/>
        <v>0</v>
      </c>
      <c r="V188" s="299">
        <f t="shared" si="29"/>
        <v>0</v>
      </c>
      <c r="W188" s="299">
        <f t="shared" si="29"/>
        <v>0</v>
      </c>
      <c r="X188" s="299">
        <f t="shared" si="29"/>
        <v>0</v>
      </c>
      <c r="Y188" s="299">
        <f t="shared" si="29"/>
        <v>0</v>
      </c>
      <c r="DA188" s="67"/>
    </row>
    <row r="189" spans="1:105" ht="12" customHeight="1" x14ac:dyDescent="0.25">
      <c r="A189" s="173" t="s">
        <v>92</v>
      </c>
      <c r="B189" s="233">
        <f t="shared" ref="B189:Y189" si="30">IF(B$74=0,0,B$74/B$72)</f>
        <v>0</v>
      </c>
      <c r="C189" s="233">
        <f t="shared" si="30"/>
        <v>0</v>
      </c>
      <c r="D189" s="233">
        <f t="shared" si="30"/>
        <v>0</v>
      </c>
      <c r="E189" s="233">
        <f t="shared" si="30"/>
        <v>0</v>
      </c>
      <c r="F189" s="233">
        <f t="shared" si="30"/>
        <v>0</v>
      </c>
      <c r="G189" s="233">
        <f t="shared" si="30"/>
        <v>0</v>
      </c>
      <c r="H189" s="233">
        <f t="shared" si="30"/>
        <v>0</v>
      </c>
      <c r="I189" s="233">
        <f t="shared" si="30"/>
        <v>0</v>
      </c>
      <c r="J189" s="233">
        <f t="shared" si="30"/>
        <v>0</v>
      </c>
      <c r="K189" s="233">
        <f t="shared" si="30"/>
        <v>0</v>
      </c>
      <c r="L189" s="233">
        <f t="shared" si="30"/>
        <v>0</v>
      </c>
      <c r="M189" s="233">
        <f t="shared" si="30"/>
        <v>0</v>
      </c>
      <c r="N189" s="233">
        <f t="shared" si="30"/>
        <v>0</v>
      </c>
      <c r="O189" s="233">
        <f t="shared" si="30"/>
        <v>0</v>
      </c>
      <c r="P189" s="233">
        <f t="shared" si="30"/>
        <v>0</v>
      </c>
      <c r="Q189" s="233">
        <f t="shared" si="30"/>
        <v>0</v>
      </c>
      <c r="R189" s="233">
        <f t="shared" si="30"/>
        <v>0</v>
      </c>
      <c r="S189" s="233">
        <f t="shared" si="30"/>
        <v>0</v>
      </c>
      <c r="T189" s="233">
        <f t="shared" si="30"/>
        <v>0</v>
      </c>
      <c r="U189" s="233">
        <f t="shared" si="30"/>
        <v>0</v>
      </c>
      <c r="V189" s="233">
        <f t="shared" si="30"/>
        <v>0</v>
      </c>
      <c r="W189" s="233">
        <f t="shared" si="30"/>
        <v>0</v>
      </c>
      <c r="X189" s="233">
        <f t="shared" si="30"/>
        <v>0</v>
      </c>
      <c r="Y189" s="233">
        <f t="shared" si="30"/>
        <v>0</v>
      </c>
      <c r="DA189" s="177"/>
    </row>
    <row r="190" spans="1:105" ht="12" customHeight="1" x14ac:dyDescent="0.25">
      <c r="A190" s="173" t="s">
        <v>93</v>
      </c>
      <c r="B190" s="233">
        <f t="shared" ref="B190:Y190" si="31">IF(B$75=0,0,B$75/B$72)</f>
        <v>0</v>
      </c>
      <c r="C190" s="233">
        <f t="shared" si="31"/>
        <v>0</v>
      </c>
      <c r="D190" s="233">
        <f t="shared" si="31"/>
        <v>0</v>
      </c>
      <c r="E190" s="233">
        <f t="shared" si="31"/>
        <v>0</v>
      </c>
      <c r="F190" s="233">
        <f t="shared" si="31"/>
        <v>0</v>
      </c>
      <c r="G190" s="233">
        <f t="shared" si="31"/>
        <v>0</v>
      </c>
      <c r="H190" s="233">
        <f t="shared" si="31"/>
        <v>0</v>
      </c>
      <c r="I190" s="233">
        <f t="shared" si="31"/>
        <v>0</v>
      </c>
      <c r="J190" s="233">
        <f t="shared" si="31"/>
        <v>0</v>
      </c>
      <c r="K190" s="233">
        <f t="shared" si="31"/>
        <v>0</v>
      </c>
      <c r="L190" s="233">
        <f t="shared" si="31"/>
        <v>0</v>
      </c>
      <c r="M190" s="233">
        <f t="shared" si="31"/>
        <v>0</v>
      </c>
      <c r="N190" s="233">
        <f t="shared" si="31"/>
        <v>0</v>
      </c>
      <c r="O190" s="233">
        <f t="shared" si="31"/>
        <v>0</v>
      </c>
      <c r="P190" s="233">
        <f t="shared" si="31"/>
        <v>0</v>
      </c>
      <c r="Q190" s="233">
        <f t="shared" si="31"/>
        <v>0</v>
      </c>
      <c r="R190" s="233">
        <f t="shared" si="31"/>
        <v>0</v>
      </c>
      <c r="S190" s="233">
        <f t="shared" si="31"/>
        <v>0</v>
      </c>
      <c r="T190" s="233">
        <f t="shared" si="31"/>
        <v>0</v>
      </c>
      <c r="U190" s="233">
        <f t="shared" si="31"/>
        <v>0</v>
      </c>
      <c r="V190" s="233">
        <f t="shared" si="31"/>
        <v>0</v>
      </c>
      <c r="W190" s="233">
        <f t="shared" si="31"/>
        <v>0</v>
      </c>
      <c r="X190" s="233">
        <f t="shared" si="31"/>
        <v>0</v>
      </c>
      <c r="Y190" s="233">
        <f t="shared" si="31"/>
        <v>0</v>
      </c>
      <c r="DA190" s="177"/>
    </row>
    <row r="191" spans="1:105" ht="12" customHeight="1" x14ac:dyDescent="0.25">
      <c r="A191" s="173" t="s">
        <v>94</v>
      </c>
      <c r="B191" s="233">
        <f t="shared" ref="B191:Y191" si="32">IF(B$76=0,0,B$76/B$72)</f>
        <v>0</v>
      </c>
      <c r="C191" s="233">
        <f t="shared" si="32"/>
        <v>0</v>
      </c>
      <c r="D191" s="233">
        <f t="shared" si="32"/>
        <v>0</v>
      </c>
      <c r="E191" s="233">
        <f t="shared" si="32"/>
        <v>0</v>
      </c>
      <c r="F191" s="233">
        <f t="shared" si="32"/>
        <v>0</v>
      </c>
      <c r="G191" s="233">
        <f t="shared" si="32"/>
        <v>0</v>
      </c>
      <c r="H191" s="233">
        <f t="shared" si="32"/>
        <v>0</v>
      </c>
      <c r="I191" s="233">
        <f t="shared" si="32"/>
        <v>0</v>
      </c>
      <c r="J191" s="233">
        <f t="shared" si="32"/>
        <v>0</v>
      </c>
      <c r="K191" s="233">
        <f t="shared" si="32"/>
        <v>0</v>
      </c>
      <c r="L191" s="233">
        <f t="shared" si="32"/>
        <v>0</v>
      </c>
      <c r="M191" s="233">
        <f t="shared" si="32"/>
        <v>0</v>
      </c>
      <c r="N191" s="233">
        <f t="shared" si="32"/>
        <v>0</v>
      </c>
      <c r="O191" s="233">
        <f t="shared" si="32"/>
        <v>0</v>
      </c>
      <c r="P191" s="233">
        <f t="shared" si="32"/>
        <v>0</v>
      </c>
      <c r="Q191" s="233">
        <f t="shared" si="32"/>
        <v>0</v>
      </c>
      <c r="R191" s="233">
        <f t="shared" si="32"/>
        <v>0</v>
      </c>
      <c r="S191" s="233">
        <f t="shared" si="32"/>
        <v>0</v>
      </c>
      <c r="T191" s="233">
        <f t="shared" si="32"/>
        <v>0</v>
      </c>
      <c r="U191" s="233">
        <f t="shared" si="32"/>
        <v>0</v>
      </c>
      <c r="V191" s="233">
        <f t="shared" si="32"/>
        <v>0</v>
      </c>
      <c r="W191" s="233">
        <f t="shared" si="32"/>
        <v>0</v>
      </c>
      <c r="X191" s="233">
        <f t="shared" si="32"/>
        <v>0</v>
      </c>
      <c r="Y191" s="233">
        <f t="shared" si="32"/>
        <v>0</v>
      </c>
      <c r="DA191" s="177"/>
    </row>
    <row r="192" spans="1:105" ht="12" customHeight="1" x14ac:dyDescent="0.25">
      <c r="A192" s="56" t="s">
        <v>95</v>
      </c>
      <c r="B192" s="300">
        <f t="shared" ref="B192:Y192" si="33">IF(B$77=0,0,B$77/B$72)</f>
        <v>0</v>
      </c>
      <c r="C192" s="300">
        <f t="shared" si="33"/>
        <v>0</v>
      </c>
      <c r="D192" s="300">
        <f t="shared" si="33"/>
        <v>0</v>
      </c>
      <c r="E192" s="300">
        <f t="shared" si="33"/>
        <v>0</v>
      </c>
      <c r="F192" s="300">
        <f t="shared" si="33"/>
        <v>0</v>
      </c>
      <c r="G192" s="300">
        <f t="shared" si="33"/>
        <v>0</v>
      </c>
      <c r="H192" s="300">
        <f t="shared" si="33"/>
        <v>0</v>
      </c>
      <c r="I192" s="300">
        <f t="shared" si="33"/>
        <v>0</v>
      </c>
      <c r="J192" s="300">
        <f t="shared" si="33"/>
        <v>0</v>
      </c>
      <c r="K192" s="300">
        <f t="shared" si="33"/>
        <v>0</v>
      </c>
      <c r="L192" s="300">
        <f t="shared" si="33"/>
        <v>0</v>
      </c>
      <c r="M192" s="300">
        <f t="shared" si="33"/>
        <v>0</v>
      </c>
      <c r="N192" s="300">
        <f t="shared" si="33"/>
        <v>0</v>
      </c>
      <c r="O192" s="300">
        <f t="shared" si="33"/>
        <v>0</v>
      </c>
      <c r="P192" s="300">
        <f t="shared" si="33"/>
        <v>0</v>
      </c>
      <c r="Q192" s="300">
        <f t="shared" si="33"/>
        <v>0</v>
      </c>
      <c r="R192" s="300">
        <f t="shared" si="33"/>
        <v>0</v>
      </c>
      <c r="S192" s="300">
        <f t="shared" si="33"/>
        <v>0</v>
      </c>
      <c r="T192" s="300">
        <f t="shared" si="33"/>
        <v>0</v>
      </c>
      <c r="U192" s="300">
        <f t="shared" si="33"/>
        <v>0</v>
      </c>
      <c r="V192" s="300">
        <f t="shared" si="33"/>
        <v>0</v>
      </c>
      <c r="W192" s="300">
        <f t="shared" si="33"/>
        <v>0</v>
      </c>
      <c r="X192" s="300">
        <f t="shared" si="33"/>
        <v>0</v>
      </c>
      <c r="Y192" s="300">
        <f t="shared" si="33"/>
        <v>0</v>
      </c>
      <c r="DA192" s="68"/>
    </row>
    <row r="193" spans="1:105" ht="12" customHeight="1" x14ac:dyDescent="0.25">
      <c r="A193" s="174" t="s">
        <v>558</v>
      </c>
      <c r="B193" s="301">
        <f t="shared" ref="B193:Y193" si="34">IF(B$83=0,0,B$83/B$72)</f>
        <v>0</v>
      </c>
      <c r="C193" s="301">
        <f t="shared" si="34"/>
        <v>0</v>
      </c>
      <c r="D193" s="301">
        <f t="shared" si="34"/>
        <v>0</v>
      </c>
      <c r="E193" s="301">
        <f t="shared" si="34"/>
        <v>0</v>
      </c>
      <c r="F193" s="301">
        <f t="shared" si="34"/>
        <v>0</v>
      </c>
      <c r="G193" s="301">
        <f t="shared" si="34"/>
        <v>0</v>
      </c>
      <c r="H193" s="301">
        <f t="shared" si="34"/>
        <v>0</v>
      </c>
      <c r="I193" s="301">
        <f t="shared" si="34"/>
        <v>0</v>
      </c>
      <c r="J193" s="301">
        <f t="shared" si="34"/>
        <v>0</v>
      </c>
      <c r="K193" s="301">
        <f t="shared" si="34"/>
        <v>0</v>
      </c>
      <c r="L193" s="301">
        <f t="shared" si="34"/>
        <v>0</v>
      </c>
      <c r="M193" s="301">
        <f t="shared" si="34"/>
        <v>0</v>
      </c>
      <c r="N193" s="301">
        <f t="shared" si="34"/>
        <v>0</v>
      </c>
      <c r="O193" s="301">
        <f t="shared" si="34"/>
        <v>0</v>
      </c>
      <c r="P193" s="301">
        <f t="shared" si="34"/>
        <v>0</v>
      </c>
      <c r="Q193" s="301">
        <f t="shared" si="34"/>
        <v>0</v>
      </c>
      <c r="R193" s="301">
        <f t="shared" si="34"/>
        <v>0</v>
      </c>
      <c r="S193" s="301">
        <f t="shared" si="34"/>
        <v>0</v>
      </c>
      <c r="T193" s="301">
        <f t="shared" si="34"/>
        <v>0</v>
      </c>
      <c r="U193" s="301">
        <f t="shared" si="34"/>
        <v>0</v>
      </c>
      <c r="V193" s="301">
        <f t="shared" si="34"/>
        <v>0</v>
      </c>
      <c r="W193" s="301">
        <f t="shared" si="34"/>
        <v>0</v>
      </c>
      <c r="X193" s="301">
        <f t="shared" si="34"/>
        <v>0</v>
      </c>
      <c r="Y193" s="301">
        <f t="shared" si="34"/>
        <v>0</v>
      </c>
      <c r="DA193" s="178"/>
    </row>
    <row r="194" spans="1:105" ht="12" customHeight="1" x14ac:dyDescent="0.25">
      <c r="A194" s="62" t="s">
        <v>560</v>
      </c>
      <c r="B194" s="302">
        <f t="shared" ref="B194:Y194" si="35">IF(B$84=0,0,B$84/B$72)</f>
        <v>0</v>
      </c>
      <c r="C194" s="302">
        <f t="shared" si="35"/>
        <v>0</v>
      </c>
      <c r="D194" s="302">
        <f t="shared" si="35"/>
        <v>0</v>
      </c>
      <c r="E194" s="302">
        <f t="shared" si="35"/>
        <v>0</v>
      </c>
      <c r="F194" s="302">
        <f t="shared" si="35"/>
        <v>0</v>
      </c>
      <c r="G194" s="302">
        <f t="shared" si="35"/>
        <v>0</v>
      </c>
      <c r="H194" s="302">
        <f t="shared" si="35"/>
        <v>0</v>
      </c>
      <c r="I194" s="302">
        <f t="shared" si="35"/>
        <v>0</v>
      </c>
      <c r="J194" s="302">
        <f t="shared" si="35"/>
        <v>0</v>
      </c>
      <c r="K194" s="302">
        <f t="shared" si="35"/>
        <v>0</v>
      </c>
      <c r="L194" s="302">
        <f t="shared" si="35"/>
        <v>0</v>
      </c>
      <c r="M194" s="302">
        <f t="shared" si="35"/>
        <v>0</v>
      </c>
      <c r="N194" s="302">
        <f t="shared" si="35"/>
        <v>0</v>
      </c>
      <c r="O194" s="302">
        <f t="shared" si="35"/>
        <v>0</v>
      </c>
      <c r="P194" s="302">
        <f t="shared" si="35"/>
        <v>0</v>
      </c>
      <c r="Q194" s="302">
        <f t="shared" si="35"/>
        <v>0</v>
      </c>
      <c r="R194" s="302">
        <f t="shared" si="35"/>
        <v>0</v>
      </c>
      <c r="S194" s="302">
        <f t="shared" si="35"/>
        <v>0</v>
      </c>
      <c r="T194" s="302">
        <f t="shared" si="35"/>
        <v>0</v>
      </c>
      <c r="U194" s="302">
        <f t="shared" si="35"/>
        <v>0</v>
      </c>
      <c r="V194" s="302">
        <f t="shared" si="35"/>
        <v>0</v>
      </c>
      <c r="W194" s="302">
        <f t="shared" si="35"/>
        <v>0</v>
      </c>
      <c r="X194" s="302">
        <f t="shared" si="35"/>
        <v>0</v>
      </c>
      <c r="Y194" s="302">
        <f t="shared" si="35"/>
        <v>0</v>
      </c>
      <c r="DA194" s="72"/>
    </row>
    <row r="195" spans="1:105" ht="12" customHeight="1" x14ac:dyDescent="0.25">
      <c r="A195" s="62" t="s">
        <v>566</v>
      </c>
      <c r="B195" s="302">
        <f t="shared" ref="B195:Y195" si="36">IF(B$89=0,0,B$89/B$72)</f>
        <v>0</v>
      </c>
      <c r="C195" s="302">
        <f t="shared" si="36"/>
        <v>0</v>
      </c>
      <c r="D195" s="302">
        <f t="shared" si="36"/>
        <v>0</v>
      </c>
      <c r="E195" s="302">
        <f t="shared" si="36"/>
        <v>0</v>
      </c>
      <c r="F195" s="302">
        <f t="shared" si="36"/>
        <v>0</v>
      </c>
      <c r="G195" s="302">
        <f t="shared" si="36"/>
        <v>0</v>
      </c>
      <c r="H195" s="302">
        <f t="shared" si="36"/>
        <v>0</v>
      </c>
      <c r="I195" s="302">
        <f t="shared" si="36"/>
        <v>0</v>
      </c>
      <c r="J195" s="302">
        <f t="shared" si="36"/>
        <v>0</v>
      </c>
      <c r="K195" s="302">
        <f t="shared" si="36"/>
        <v>0</v>
      </c>
      <c r="L195" s="302">
        <f t="shared" si="36"/>
        <v>0</v>
      </c>
      <c r="M195" s="302">
        <f t="shared" si="36"/>
        <v>0</v>
      </c>
      <c r="N195" s="302">
        <f t="shared" si="36"/>
        <v>0</v>
      </c>
      <c r="O195" s="302">
        <f t="shared" si="36"/>
        <v>0</v>
      </c>
      <c r="P195" s="302">
        <f t="shared" si="36"/>
        <v>0</v>
      </c>
      <c r="Q195" s="302">
        <f t="shared" si="36"/>
        <v>0</v>
      </c>
      <c r="R195" s="302">
        <f t="shared" si="36"/>
        <v>0</v>
      </c>
      <c r="S195" s="302">
        <f t="shared" si="36"/>
        <v>0</v>
      </c>
      <c r="T195" s="302">
        <f t="shared" si="36"/>
        <v>0</v>
      </c>
      <c r="U195" s="302">
        <f t="shared" si="36"/>
        <v>0</v>
      </c>
      <c r="V195" s="302">
        <f t="shared" si="36"/>
        <v>0</v>
      </c>
      <c r="W195" s="302">
        <f t="shared" si="36"/>
        <v>0</v>
      </c>
      <c r="X195" s="302">
        <f t="shared" si="36"/>
        <v>0</v>
      </c>
      <c r="Y195" s="302">
        <f t="shared" si="36"/>
        <v>0</v>
      </c>
      <c r="DA195" s="72"/>
    </row>
    <row r="196" spans="1:105" ht="12" customHeight="1" x14ac:dyDescent="0.25">
      <c r="A196" s="174" t="s">
        <v>517</v>
      </c>
      <c r="B196" s="301">
        <f t="shared" ref="B196:Y196" si="37">IF(B$90=0,0,B$90/B$72)</f>
        <v>0</v>
      </c>
      <c r="C196" s="301">
        <f t="shared" si="37"/>
        <v>0</v>
      </c>
      <c r="D196" s="301">
        <f t="shared" si="37"/>
        <v>0</v>
      </c>
      <c r="E196" s="301">
        <f t="shared" si="37"/>
        <v>0</v>
      </c>
      <c r="F196" s="301">
        <f t="shared" si="37"/>
        <v>0</v>
      </c>
      <c r="G196" s="301">
        <f t="shared" si="37"/>
        <v>0</v>
      </c>
      <c r="H196" s="301">
        <f t="shared" si="37"/>
        <v>0</v>
      </c>
      <c r="I196" s="301">
        <f t="shared" si="37"/>
        <v>0</v>
      </c>
      <c r="J196" s="301">
        <f t="shared" si="37"/>
        <v>0</v>
      </c>
      <c r="K196" s="301">
        <f t="shared" si="37"/>
        <v>0</v>
      </c>
      <c r="L196" s="301">
        <f t="shared" si="37"/>
        <v>0</v>
      </c>
      <c r="M196" s="301">
        <f t="shared" si="37"/>
        <v>0</v>
      </c>
      <c r="N196" s="301">
        <f t="shared" si="37"/>
        <v>0</v>
      </c>
      <c r="O196" s="301">
        <f t="shared" si="37"/>
        <v>0</v>
      </c>
      <c r="P196" s="301">
        <f t="shared" si="37"/>
        <v>0</v>
      </c>
      <c r="Q196" s="301">
        <f t="shared" si="37"/>
        <v>0</v>
      </c>
      <c r="R196" s="301">
        <f t="shared" si="37"/>
        <v>0</v>
      </c>
      <c r="S196" s="301">
        <f t="shared" si="37"/>
        <v>0</v>
      </c>
      <c r="T196" s="301">
        <f t="shared" si="37"/>
        <v>0</v>
      </c>
      <c r="U196" s="301">
        <f t="shared" si="37"/>
        <v>0</v>
      </c>
      <c r="V196" s="301">
        <f t="shared" si="37"/>
        <v>0</v>
      </c>
      <c r="W196" s="301">
        <f t="shared" si="37"/>
        <v>0</v>
      </c>
      <c r="X196" s="301">
        <f t="shared" si="37"/>
        <v>0</v>
      </c>
      <c r="Y196" s="301">
        <f t="shared" si="37"/>
        <v>0</v>
      </c>
      <c r="DA196" s="178"/>
    </row>
    <row r="197" spans="1:105" ht="12" customHeight="1" x14ac:dyDescent="0.25">
      <c r="A197" s="62" t="s">
        <v>519</v>
      </c>
      <c r="B197" s="302">
        <f t="shared" ref="B197:Y197" si="38">IF(B$91=0,0,B$91/B$72)</f>
        <v>0</v>
      </c>
      <c r="C197" s="302">
        <f t="shared" si="38"/>
        <v>0</v>
      </c>
      <c r="D197" s="302">
        <f t="shared" si="38"/>
        <v>0</v>
      </c>
      <c r="E197" s="302">
        <f t="shared" si="38"/>
        <v>0</v>
      </c>
      <c r="F197" s="302">
        <f t="shared" si="38"/>
        <v>0</v>
      </c>
      <c r="G197" s="302">
        <f t="shared" si="38"/>
        <v>0</v>
      </c>
      <c r="H197" s="302">
        <f t="shared" si="38"/>
        <v>0</v>
      </c>
      <c r="I197" s="302">
        <f t="shared" si="38"/>
        <v>0</v>
      </c>
      <c r="J197" s="302">
        <f t="shared" si="38"/>
        <v>0</v>
      </c>
      <c r="K197" s="302">
        <f t="shared" si="38"/>
        <v>0</v>
      </c>
      <c r="L197" s="302">
        <f t="shared" si="38"/>
        <v>0</v>
      </c>
      <c r="M197" s="302">
        <f t="shared" si="38"/>
        <v>0</v>
      </c>
      <c r="N197" s="302">
        <f t="shared" si="38"/>
        <v>0</v>
      </c>
      <c r="O197" s="302">
        <f t="shared" si="38"/>
        <v>0</v>
      </c>
      <c r="P197" s="302">
        <f t="shared" si="38"/>
        <v>0</v>
      </c>
      <c r="Q197" s="302">
        <f t="shared" si="38"/>
        <v>0</v>
      </c>
      <c r="R197" s="302">
        <f t="shared" si="38"/>
        <v>0</v>
      </c>
      <c r="S197" s="302">
        <f t="shared" si="38"/>
        <v>0</v>
      </c>
      <c r="T197" s="302">
        <f t="shared" si="38"/>
        <v>0</v>
      </c>
      <c r="U197" s="302">
        <f t="shared" si="38"/>
        <v>0</v>
      </c>
      <c r="V197" s="302">
        <f t="shared" si="38"/>
        <v>0</v>
      </c>
      <c r="W197" s="302">
        <f t="shared" si="38"/>
        <v>0</v>
      </c>
      <c r="X197" s="302">
        <f t="shared" si="38"/>
        <v>0</v>
      </c>
      <c r="Y197" s="302">
        <f t="shared" si="38"/>
        <v>0</v>
      </c>
      <c r="DA197" s="72"/>
    </row>
    <row r="198" spans="1:105" ht="12" customHeight="1" x14ac:dyDescent="0.25">
      <c r="A198" s="62" t="s">
        <v>525</v>
      </c>
      <c r="B198" s="302">
        <f t="shared" ref="B198:Y198" si="39">IF(B$96=0,0,B$96/B$72)</f>
        <v>0</v>
      </c>
      <c r="C198" s="302">
        <f t="shared" si="39"/>
        <v>0</v>
      </c>
      <c r="D198" s="302">
        <f t="shared" si="39"/>
        <v>0</v>
      </c>
      <c r="E198" s="302">
        <f t="shared" si="39"/>
        <v>0</v>
      </c>
      <c r="F198" s="302">
        <f t="shared" si="39"/>
        <v>0</v>
      </c>
      <c r="G198" s="302">
        <f t="shared" si="39"/>
        <v>0</v>
      </c>
      <c r="H198" s="302">
        <f t="shared" si="39"/>
        <v>0</v>
      </c>
      <c r="I198" s="302">
        <f t="shared" si="39"/>
        <v>0</v>
      </c>
      <c r="J198" s="302">
        <f t="shared" si="39"/>
        <v>0</v>
      </c>
      <c r="K198" s="302">
        <f t="shared" si="39"/>
        <v>0</v>
      </c>
      <c r="L198" s="302">
        <f t="shared" si="39"/>
        <v>0</v>
      </c>
      <c r="M198" s="302">
        <f t="shared" si="39"/>
        <v>0</v>
      </c>
      <c r="N198" s="302">
        <f t="shared" si="39"/>
        <v>0</v>
      </c>
      <c r="O198" s="302">
        <f t="shared" si="39"/>
        <v>0</v>
      </c>
      <c r="P198" s="302">
        <f t="shared" si="39"/>
        <v>0</v>
      </c>
      <c r="Q198" s="302">
        <f t="shared" si="39"/>
        <v>0</v>
      </c>
      <c r="R198" s="302">
        <f t="shared" si="39"/>
        <v>0</v>
      </c>
      <c r="S198" s="302">
        <f t="shared" si="39"/>
        <v>0</v>
      </c>
      <c r="T198" s="302">
        <f t="shared" si="39"/>
        <v>0</v>
      </c>
      <c r="U198" s="302">
        <f t="shared" si="39"/>
        <v>0</v>
      </c>
      <c r="V198" s="302">
        <f t="shared" si="39"/>
        <v>0</v>
      </c>
      <c r="W198" s="302">
        <f t="shared" si="39"/>
        <v>0</v>
      </c>
      <c r="X198" s="302">
        <f t="shared" si="39"/>
        <v>0</v>
      </c>
      <c r="Y198" s="302">
        <f t="shared" si="39"/>
        <v>0</v>
      </c>
      <c r="DA198" s="72"/>
    </row>
    <row r="199" spans="1:105" ht="12" customHeight="1" x14ac:dyDescent="0.25">
      <c r="A199" s="174" t="s">
        <v>527</v>
      </c>
      <c r="B199" s="301">
        <f t="shared" ref="B199:Y199" si="40">IF(B$97=0,0,B$97/B$72)</f>
        <v>0</v>
      </c>
      <c r="C199" s="301">
        <f t="shared" si="40"/>
        <v>0</v>
      </c>
      <c r="D199" s="301">
        <f t="shared" si="40"/>
        <v>0</v>
      </c>
      <c r="E199" s="301">
        <f t="shared" si="40"/>
        <v>0</v>
      </c>
      <c r="F199" s="301">
        <f t="shared" si="40"/>
        <v>0</v>
      </c>
      <c r="G199" s="301">
        <f t="shared" si="40"/>
        <v>0</v>
      </c>
      <c r="H199" s="301">
        <f t="shared" si="40"/>
        <v>0</v>
      </c>
      <c r="I199" s="301">
        <f t="shared" si="40"/>
        <v>0</v>
      </c>
      <c r="J199" s="301">
        <f t="shared" si="40"/>
        <v>0</v>
      </c>
      <c r="K199" s="301">
        <f t="shared" si="40"/>
        <v>0</v>
      </c>
      <c r="L199" s="301">
        <f t="shared" si="40"/>
        <v>0</v>
      </c>
      <c r="M199" s="301">
        <f t="shared" si="40"/>
        <v>0</v>
      </c>
      <c r="N199" s="301">
        <f t="shared" si="40"/>
        <v>0</v>
      </c>
      <c r="O199" s="301">
        <f t="shared" si="40"/>
        <v>0</v>
      </c>
      <c r="P199" s="301">
        <f t="shared" si="40"/>
        <v>0</v>
      </c>
      <c r="Q199" s="301">
        <f t="shared" si="40"/>
        <v>0</v>
      </c>
      <c r="R199" s="301">
        <f t="shared" si="40"/>
        <v>0</v>
      </c>
      <c r="S199" s="301">
        <f t="shared" si="40"/>
        <v>0</v>
      </c>
      <c r="T199" s="301">
        <f t="shared" si="40"/>
        <v>0</v>
      </c>
      <c r="U199" s="301">
        <f t="shared" si="40"/>
        <v>0</v>
      </c>
      <c r="V199" s="301">
        <f t="shared" si="40"/>
        <v>0</v>
      </c>
      <c r="W199" s="301">
        <f t="shared" si="40"/>
        <v>0</v>
      </c>
      <c r="X199" s="301">
        <f t="shared" si="40"/>
        <v>0</v>
      </c>
      <c r="Y199" s="301">
        <f t="shared" si="40"/>
        <v>0</v>
      </c>
      <c r="DA199" s="178"/>
    </row>
    <row r="200" spans="1:105" ht="12" customHeight="1" x14ac:dyDescent="0.25">
      <c r="A200" s="62" t="s">
        <v>528</v>
      </c>
      <c r="B200" s="302">
        <f t="shared" ref="B200:Y200" si="41">IF(B$98=0,0,B$98/B$72)</f>
        <v>0</v>
      </c>
      <c r="C200" s="302">
        <f t="shared" si="41"/>
        <v>0</v>
      </c>
      <c r="D200" s="302">
        <f t="shared" si="41"/>
        <v>0</v>
      </c>
      <c r="E200" s="302">
        <f t="shared" si="41"/>
        <v>0</v>
      </c>
      <c r="F200" s="302">
        <f t="shared" si="41"/>
        <v>0</v>
      </c>
      <c r="G200" s="302">
        <f t="shared" si="41"/>
        <v>0</v>
      </c>
      <c r="H200" s="302">
        <f t="shared" si="41"/>
        <v>0</v>
      </c>
      <c r="I200" s="302">
        <f t="shared" si="41"/>
        <v>0</v>
      </c>
      <c r="J200" s="302">
        <f t="shared" si="41"/>
        <v>0</v>
      </c>
      <c r="K200" s="302">
        <f t="shared" si="41"/>
        <v>0</v>
      </c>
      <c r="L200" s="302">
        <f t="shared" si="41"/>
        <v>0</v>
      </c>
      <c r="M200" s="302">
        <f t="shared" si="41"/>
        <v>0</v>
      </c>
      <c r="N200" s="302">
        <f t="shared" si="41"/>
        <v>0</v>
      </c>
      <c r="O200" s="302">
        <f t="shared" si="41"/>
        <v>0</v>
      </c>
      <c r="P200" s="302">
        <f t="shared" si="41"/>
        <v>0</v>
      </c>
      <c r="Q200" s="302">
        <f t="shared" si="41"/>
        <v>0</v>
      </c>
      <c r="R200" s="302">
        <f t="shared" si="41"/>
        <v>0</v>
      </c>
      <c r="S200" s="302">
        <f t="shared" si="41"/>
        <v>0</v>
      </c>
      <c r="T200" s="302">
        <f t="shared" si="41"/>
        <v>0</v>
      </c>
      <c r="U200" s="302">
        <f t="shared" si="41"/>
        <v>0</v>
      </c>
      <c r="V200" s="302">
        <f t="shared" si="41"/>
        <v>0</v>
      </c>
      <c r="W200" s="302">
        <f t="shared" si="41"/>
        <v>0</v>
      </c>
      <c r="X200" s="302">
        <f t="shared" si="41"/>
        <v>0</v>
      </c>
      <c r="Y200" s="302">
        <f t="shared" si="41"/>
        <v>0</v>
      </c>
      <c r="DA200" s="72"/>
    </row>
    <row r="201" spans="1:105" ht="12" customHeight="1" x14ac:dyDescent="0.25">
      <c r="A201" s="62" t="s">
        <v>533</v>
      </c>
      <c r="B201" s="302">
        <f t="shared" ref="B201:Y201" si="42">IF(B$102=0,0,B$102/B$72)</f>
        <v>0</v>
      </c>
      <c r="C201" s="302">
        <f t="shared" si="42"/>
        <v>0</v>
      </c>
      <c r="D201" s="302">
        <f t="shared" si="42"/>
        <v>0</v>
      </c>
      <c r="E201" s="302">
        <f t="shared" si="42"/>
        <v>0</v>
      </c>
      <c r="F201" s="302">
        <f t="shared" si="42"/>
        <v>0</v>
      </c>
      <c r="G201" s="302">
        <f t="shared" si="42"/>
        <v>0</v>
      </c>
      <c r="H201" s="302">
        <f t="shared" si="42"/>
        <v>0</v>
      </c>
      <c r="I201" s="302">
        <f t="shared" si="42"/>
        <v>0</v>
      </c>
      <c r="J201" s="302">
        <f t="shared" si="42"/>
        <v>0</v>
      </c>
      <c r="K201" s="302">
        <f t="shared" si="42"/>
        <v>0</v>
      </c>
      <c r="L201" s="302">
        <f t="shared" si="42"/>
        <v>0</v>
      </c>
      <c r="M201" s="302">
        <f t="shared" si="42"/>
        <v>0</v>
      </c>
      <c r="N201" s="302">
        <f t="shared" si="42"/>
        <v>0</v>
      </c>
      <c r="O201" s="302">
        <f t="shared" si="42"/>
        <v>0</v>
      </c>
      <c r="P201" s="302">
        <f t="shared" si="42"/>
        <v>0</v>
      </c>
      <c r="Q201" s="302">
        <f t="shared" si="42"/>
        <v>0</v>
      </c>
      <c r="R201" s="302">
        <f t="shared" si="42"/>
        <v>0</v>
      </c>
      <c r="S201" s="302">
        <f t="shared" si="42"/>
        <v>0</v>
      </c>
      <c r="T201" s="302">
        <f t="shared" si="42"/>
        <v>0</v>
      </c>
      <c r="U201" s="302">
        <f t="shared" si="42"/>
        <v>0</v>
      </c>
      <c r="V201" s="302">
        <f t="shared" si="42"/>
        <v>0</v>
      </c>
      <c r="W201" s="302">
        <f t="shared" si="42"/>
        <v>0</v>
      </c>
      <c r="X201" s="302">
        <f t="shared" si="42"/>
        <v>0</v>
      </c>
      <c r="Y201" s="302">
        <f t="shared" si="42"/>
        <v>0</v>
      </c>
      <c r="DA201" s="72"/>
    </row>
    <row r="202" spans="1:105" ht="12" customHeight="1" x14ac:dyDescent="0.25">
      <c r="A202" s="63" t="s">
        <v>545</v>
      </c>
      <c r="B202" s="303">
        <f t="shared" ref="B202:Y202" si="43">IF(B$113=0,0,B$113/B$72)</f>
        <v>0</v>
      </c>
      <c r="C202" s="303">
        <f t="shared" si="43"/>
        <v>0</v>
      </c>
      <c r="D202" s="303">
        <f t="shared" si="43"/>
        <v>0</v>
      </c>
      <c r="E202" s="303">
        <f t="shared" si="43"/>
        <v>0</v>
      </c>
      <c r="F202" s="303">
        <f t="shared" si="43"/>
        <v>0</v>
      </c>
      <c r="G202" s="303">
        <f t="shared" si="43"/>
        <v>0</v>
      </c>
      <c r="H202" s="303">
        <f t="shared" si="43"/>
        <v>0</v>
      </c>
      <c r="I202" s="303">
        <f t="shared" si="43"/>
        <v>0</v>
      </c>
      <c r="J202" s="303">
        <f t="shared" si="43"/>
        <v>0</v>
      </c>
      <c r="K202" s="303">
        <f t="shared" si="43"/>
        <v>0</v>
      </c>
      <c r="L202" s="303">
        <f t="shared" si="43"/>
        <v>0</v>
      </c>
      <c r="M202" s="303">
        <f t="shared" si="43"/>
        <v>0</v>
      </c>
      <c r="N202" s="303">
        <f t="shared" si="43"/>
        <v>0</v>
      </c>
      <c r="O202" s="303">
        <f t="shared" si="43"/>
        <v>0</v>
      </c>
      <c r="P202" s="303">
        <f t="shared" si="43"/>
        <v>0</v>
      </c>
      <c r="Q202" s="303">
        <f t="shared" si="43"/>
        <v>0</v>
      </c>
      <c r="R202" s="303">
        <f t="shared" si="43"/>
        <v>0</v>
      </c>
      <c r="S202" s="303">
        <f t="shared" si="43"/>
        <v>0</v>
      </c>
      <c r="T202" s="303">
        <f t="shared" si="43"/>
        <v>0</v>
      </c>
      <c r="U202" s="303">
        <f t="shared" si="43"/>
        <v>0</v>
      </c>
      <c r="V202" s="303">
        <f t="shared" si="43"/>
        <v>0</v>
      </c>
      <c r="W202" s="303">
        <f t="shared" si="43"/>
        <v>0</v>
      </c>
      <c r="X202" s="303">
        <f t="shared" si="43"/>
        <v>0</v>
      </c>
      <c r="Y202" s="303">
        <f t="shared" si="43"/>
        <v>0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4">SUM(B$205:B$210,B$214:B$215,B$217:B$219,B220)</f>
        <v>1</v>
      </c>
      <c r="C204" s="232">
        <f t="shared" si="44"/>
        <v>1</v>
      </c>
      <c r="D204" s="232">
        <f t="shared" si="44"/>
        <v>1</v>
      </c>
      <c r="E204" s="232">
        <f t="shared" si="44"/>
        <v>1</v>
      </c>
      <c r="F204" s="232">
        <f t="shared" si="44"/>
        <v>1</v>
      </c>
      <c r="G204" s="232">
        <f t="shared" si="44"/>
        <v>0.99999999999999989</v>
      </c>
      <c r="H204" s="232">
        <f t="shared" si="44"/>
        <v>1</v>
      </c>
      <c r="I204" s="232">
        <f t="shared" si="44"/>
        <v>1</v>
      </c>
      <c r="J204" s="232">
        <f t="shared" si="44"/>
        <v>1</v>
      </c>
      <c r="K204" s="232">
        <f t="shared" si="44"/>
        <v>1</v>
      </c>
      <c r="L204" s="232">
        <f t="shared" si="44"/>
        <v>1</v>
      </c>
      <c r="M204" s="232">
        <f t="shared" si="44"/>
        <v>1</v>
      </c>
      <c r="N204" s="232">
        <f t="shared" si="44"/>
        <v>1</v>
      </c>
      <c r="O204" s="232">
        <f t="shared" si="44"/>
        <v>1</v>
      </c>
      <c r="P204" s="232">
        <f t="shared" si="44"/>
        <v>1</v>
      </c>
      <c r="Q204" s="232">
        <f t="shared" si="44"/>
        <v>1</v>
      </c>
      <c r="R204" s="232">
        <f t="shared" si="44"/>
        <v>1.0000000000000002</v>
      </c>
      <c r="S204" s="232">
        <f t="shared" si="44"/>
        <v>1</v>
      </c>
      <c r="T204" s="232">
        <f t="shared" si="44"/>
        <v>0.99999999999999989</v>
      </c>
      <c r="U204" s="232">
        <f t="shared" si="44"/>
        <v>1</v>
      </c>
      <c r="V204" s="232">
        <f t="shared" si="44"/>
        <v>1.0000000000000002</v>
      </c>
      <c r="W204" s="232">
        <f t="shared" si="44"/>
        <v>1</v>
      </c>
      <c r="X204" s="232">
        <f t="shared" si="44"/>
        <v>1</v>
      </c>
      <c r="Y204" s="232">
        <f t="shared" si="44"/>
        <v>0.99999999999999989</v>
      </c>
      <c r="DA204" s="95"/>
    </row>
    <row r="205" spans="1:105" ht="12" customHeight="1" x14ac:dyDescent="0.25">
      <c r="A205" s="55" t="s">
        <v>91</v>
      </c>
      <c r="B205" s="299">
        <f t="shared" ref="B205:Y205" si="45">IF(B$116=0,0,B$116/B$115)</f>
        <v>0</v>
      </c>
      <c r="C205" s="299">
        <f t="shared" si="45"/>
        <v>0</v>
      </c>
      <c r="D205" s="299">
        <f t="shared" si="45"/>
        <v>0</v>
      </c>
      <c r="E205" s="299">
        <f t="shared" si="45"/>
        <v>0</v>
      </c>
      <c r="F205" s="299">
        <f t="shared" si="45"/>
        <v>0</v>
      </c>
      <c r="G205" s="299">
        <f t="shared" si="45"/>
        <v>0</v>
      </c>
      <c r="H205" s="299">
        <f t="shared" si="45"/>
        <v>0</v>
      </c>
      <c r="I205" s="299">
        <f t="shared" si="45"/>
        <v>0</v>
      </c>
      <c r="J205" s="299">
        <f t="shared" si="45"/>
        <v>0</v>
      </c>
      <c r="K205" s="299">
        <f t="shared" si="45"/>
        <v>0</v>
      </c>
      <c r="L205" s="299">
        <f t="shared" si="45"/>
        <v>0</v>
      </c>
      <c r="M205" s="299">
        <f t="shared" si="45"/>
        <v>0</v>
      </c>
      <c r="N205" s="299">
        <f t="shared" si="45"/>
        <v>0</v>
      </c>
      <c r="O205" s="299">
        <f t="shared" si="45"/>
        <v>0</v>
      </c>
      <c r="P205" s="299">
        <f t="shared" si="45"/>
        <v>0</v>
      </c>
      <c r="Q205" s="299">
        <f t="shared" si="45"/>
        <v>0</v>
      </c>
      <c r="R205" s="299">
        <f t="shared" si="45"/>
        <v>0</v>
      </c>
      <c r="S205" s="299">
        <f t="shared" si="45"/>
        <v>0</v>
      </c>
      <c r="T205" s="299">
        <f t="shared" si="45"/>
        <v>0</v>
      </c>
      <c r="U205" s="299">
        <f t="shared" si="45"/>
        <v>0</v>
      </c>
      <c r="V205" s="299">
        <f t="shared" si="45"/>
        <v>0</v>
      </c>
      <c r="W205" s="299">
        <f t="shared" si="45"/>
        <v>0</v>
      </c>
      <c r="X205" s="299">
        <f t="shared" si="45"/>
        <v>0</v>
      </c>
      <c r="Y205" s="299">
        <f t="shared" si="45"/>
        <v>0</v>
      </c>
      <c r="DA205" s="67"/>
    </row>
    <row r="206" spans="1:105" ht="12" customHeight="1" x14ac:dyDescent="0.25">
      <c r="A206" s="173" t="s">
        <v>92</v>
      </c>
      <c r="B206" s="233">
        <f t="shared" ref="B206:Y206" si="46">IF(B$117=0,0,B$117/B$115)</f>
        <v>0</v>
      </c>
      <c r="C206" s="233">
        <f t="shared" si="46"/>
        <v>0</v>
      </c>
      <c r="D206" s="233">
        <f t="shared" si="46"/>
        <v>0</v>
      </c>
      <c r="E206" s="233">
        <f t="shared" si="46"/>
        <v>0</v>
      </c>
      <c r="F206" s="233">
        <f t="shared" si="46"/>
        <v>0</v>
      </c>
      <c r="G206" s="233">
        <f t="shared" si="46"/>
        <v>0</v>
      </c>
      <c r="H206" s="233">
        <f t="shared" si="46"/>
        <v>0</v>
      </c>
      <c r="I206" s="233">
        <f t="shared" si="46"/>
        <v>0</v>
      </c>
      <c r="J206" s="233">
        <f t="shared" si="46"/>
        <v>0</v>
      </c>
      <c r="K206" s="233">
        <f t="shared" si="46"/>
        <v>0</v>
      </c>
      <c r="L206" s="233">
        <f t="shared" si="46"/>
        <v>0</v>
      </c>
      <c r="M206" s="233">
        <f t="shared" si="46"/>
        <v>0</v>
      </c>
      <c r="N206" s="233">
        <f t="shared" si="46"/>
        <v>0</v>
      </c>
      <c r="O206" s="233">
        <f t="shared" si="46"/>
        <v>0</v>
      </c>
      <c r="P206" s="233">
        <f t="shared" si="46"/>
        <v>0</v>
      </c>
      <c r="Q206" s="233">
        <f t="shared" si="46"/>
        <v>0</v>
      </c>
      <c r="R206" s="233">
        <f t="shared" si="46"/>
        <v>0</v>
      </c>
      <c r="S206" s="233">
        <f t="shared" si="46"/>
        <v>0</v>
      </c>
      <c r="T206" s="233">
        <f t="shared" si="46"/>
        <v>0</v>
      </c>
      <c r="U206" s="233">
        <f t="shared" si="46"/>
        <v>0</v>
      </c>
      <c r="V206" s="233">
        <f t="shared" si="46"/>
        <v>0</v>
      </c>
      <c r="W206" s="233">
        <f t="shared" si="46"/>
        <v>0</v>
      </c>
      <c r="X206" s="233">
        <f t="shared" si="46"/>
        <v>0</v>
      </c>
      <c r="Y206" s="233">
        <f t="shared" si="46"/>
        <v>0</v>
      </c>
      <c r="DA206" s="177"/>
    </row>
    <row r="207" spans="1:105" ht="12" customHeight="1" x14ac:dyDescent="0.25">
      <c r="A207" s="173" t="s">
        <v>93</v>
      </c>
      <c r="B207" s="233">
        <f t="shared" ref="B207:Y207" si="47">IF(B$118=0,0,B$118/B$115)</f>
        <v>0</v>
      </c>
      <c r="C207" s="233">
        <f t="shared" si="47"/>
        <v>0</v>
      </c>
      <c r="D207" s="233">
        <f t="shared" si="47"/>
        <v>0</v>
      </c>
      <c r="E207" s="233">
        <f t="shared" si="47"/>
        <v>0</v>
      </c>
      <c r="F207" s="233">
        <f t="shared" si="47"/>
        <v>0</v>
      </c>
      <c r="G207" s="233">
        <f t="shared" si="47"/>
        <v>0</v>
      </c>
      <c r="H207" s="233">
        <f t="shared" si="47"/>
        <v>0</v>
      </c>
      <c r="I207" s="233">
        <f t="shared" si="47"/>
        <v>0</v>
      </c>
      <c r="J207" s="233">
        <f t="shared" si="47"/>
        <v>0</v>
      </c>
      <c r="K207" s="233">
        <f t="shared" si="47"/>
        <v>0</v>
      </c>
      <c r="L207" s="233">
        <f t="shared" si="47"/>
        <v>0</v>
      </c>
      <c r="M207" s="233">
        <f t="shared" si="47"/>
        <v>0</v>
      </c>
      <c r="N207" s="233">
        <f t="shared" si="47"/>
        <v>0</v>
      </c>
      <c r="O207" s="233">
        <f t="shared" si="47"/>
        <v>0</v>
      </c>
      <c r="P207" s="233">
        <f t="shared" si="47"/>
        <v>0</v>
      </c>
      <c r="Q207" s="233">
        <f t="shared" si="47"/>
        <v>0</v>
      </c>
      <c r="R207" s="233">
        <f t="shared" si="47"/>
        <v>0</v>
      </c>
      <c r="S207" s="233">
        <f t="shared" si="47"/>
        <v>0</v>
      </c>
      <c r="T207" s="233">
        <f t="shared" si="47"/>
        <v>0</v>
      </c>
      <c r="U207" s="233">
        <f t="shared" si="47"/>
        <v>0</v>
      </c>
      <c r="V207" s="233">
        <f t="shared" si="47"/>
        <v>0</v>
      </c>
      <c r="W207" s="233">
        <f t="shared" si="47"/>
        <v>0</v>
      </c>
      <c r="X207" s="233">
        <f t="shared" si="47"/>
        <v>0</v>
      </c>
      <c r="Y207" s="233">
        <f t="shared" si="47"/>
        <v>0</v>
      </c>
      <c r="DA207" s="177"/>
    </row>
    <row r="208" spans="1:105" ht="12" customHeight="1" x14ac:dyDescent="0.25">
      <c r="A208" s="173" t="s">
        <v>94</v>
      </c>
      <c r="B208" s="233">
        <f t="shared" ref="B208:Y208" si="48">IF(B$119=0,0,B$119/B$115)</f>
        <v>0</v>
      </c>
      <c r="C208" s="233">
        <f t="shared" si="48"/>
        <v>0</v>
      </c>
      <c r="D208" s="233">
        <f t="shared" si="48"/>
        <v>0</v>
      </c>
      <c r="E208" s="233">
        <f t="shared" si="48"/>
        <v>0</v>
      </c>
      <c r="F208" s="233">
        <f t="shared" si="48"/>
        <v>0</v>
      </c>
      <c r="G208" s="233">
        <f t="shared" si="48"/>
        <v>0</v>
      </c>
      <c r="H208" s="233">
        <f t="shared" si="48"/>
        <v>0</v>
      </c>
      <c r="I208" s="233">
        <f t="shared" si="48"/>
        <v>0</v>
      </c>
      <c r="J208" s="233">
        <f t="shared" si="48"/>
        <v>0</v>
      </c>
      <c r="K208" s="233">
        <f t="shared" si="48"/>
        <v>0</v>
      </c>
      <c r="L208" s="233">
        <f t="shared" si="48"/>
        <v>0</v>
      </c>
      <c r="M208" s="233">
        <f t="shared" si="48"/>
        <v>0</v>
      </c>
      <c r="N208" s="233">
        <f t="shared" si="48"/>
        <v>0</v>
      </c>
      <c r="O208" s="233">
        <f t="shared" si="48"/>
        <v>0</v>
      </c>
      <c r="P208" s="233">
        <f t="shared" si="48"/>
        <v>0</v>
      </c>
      <c r="Q208" s="233">
        <f t="shared" si="48"/>
        <v>0</v>
      </c>
      <c r="R208" s="233">
        <f t="shared" si="48"/>
        <v>0</v>
      </c>
      <c r="S208" s="233">
        <f t="shared" si="48"/>
        <v>0</v>
      </c>
      <c r="T208" s="233">
        <f t="shared" si="48"/>
        <v>0</v>
      </c>
      <c r="U208" s="233">
        <f t="shared" si="48"/>
        <v>0</v>
      </c>
      <c r="V208" s="233">
        <f t="shared" si="48"/>
        <v>0</v>
      </c>
      <c r="W208" s="233">
        <f t="shared" si="48"/>
        <v>0</v>
      </c>
      <c r="X208" s="233">
        <f t="shared" si="48"/>
        <v>0</v>
      </c>
      <c r="Y208" s="233">
        <f t="shared" si="48"/>
        <v>0</v>
      </c>
      <c r="DA208" s="177"/>
    </row>
    <row r="209" spans="1:105" ht="12" customHeight="1" x14ac:dyDescent="0.25">
      <c r="A209" s="56" t="s">
        <v>95</v>
      </c>
      <c r="B209" s="300">
        <f t="shared" ref="B209:Y209" si="49">IF(B$120=0,0,B$120/B$115)</f>
        <v>2.4526111145983033E-4</v>
      </c>
      <c r="C209" s="300">
        <f t="shared" si="49"/>
        <v>1.4607359433445501E-4</v>
      </c>
      <c r="D209" s="300">
        <f t="shared" si="49"/>
        <v>4.3162984584063288E-4</v>
      </c>
      <c r="E209" s="300">
        <f t="shared" si="49"/>
        <v>5.1425667383467636E-4</v>
      </c>
      <c r="F209" s="300">
        <f t="shared" si="49"/>
        <v>5.5633342101481915E-4</v>
      </c>
      <c r="G209" s="300">
        <f t="shared" si="49"/>
        <v>3.5546753820627793E-4</v>
      </c>
      <c r="H209" s="300">
        <f t="shared" si="49"/>
        <v>1.9506714548456238E-3</v>
      </c>
      <c r="I209" s="300">
        <f t="shared" si="49"/>
        <v>1.8672249100685364E-3</v>
      </c>
      <c r="J209" s="300">
        <f t="shared" si="49"/>
        <v>1.9127376211113675E-3</v>
      </c>
      <c r="K209" s="300">
        <f t="shared" si="49"/>
        <v>2.0290069036691333E-3</v>
      </c>
      <c r="L209" s="300">
        <f t="shared" si="49"/>
        <v>1.8957175130635163E-3</v>
      </c>
      <c r="M209" s="300">
        <f t="shared" si="49"/>
        <v>1.9859680581446534E-3</v>
      </c>
      <c r="N209" s="300">
        <f t="shared" si="49"/>
        <v>2.16292466878505E-3</v>
      </c>
      <c r="O209" s="300">
        <f t="shared" si="49"/>
        <v>2.2343486125574051E-3</v>
      </c>
      <c r="P209" s="300">
        <f t="shared" si="49"/>
        <v>2.3917124288139746E-3</v>
      </c>
      <c r="Q209" s="300">
        <f t="shared" si="49"/>
        <v>2.515237457317355E-3</v>
      </c>
      <c r="R209" s="300">
        <f t="shared" si="49"/>
        <v>2.5277663502871568E-3</v>
      </c>
      <c r="S209" s="300">
        <f t="shared" si="49"/>
        <v>2.5264571571921041E-3</v>
      </c>
      <c r="T209" s="300">
        <f t="shared" si="49"/>
        <v>2.5094148363213969E-3</v>
      </c>
      <c r="U209" s="300">
        <f t="shared" si="49"/>
        <v>2.5100167566761266E-3</v>
      </c>
      <c r="V209" s="300">
        <f t="shared" si="49"/>
        <v>2.5066148200732856E-3</v>
      </c>
      <c r="W209" s="300">
        <f t="shared" si="49"/>
        <v>2.5182569560149382E-3</v>
      </c>
      <c r="X209" s="300">
        <f t="shared" si="49"/>
        <v>2.5063731557470651E-3</v>
      </c>
      <c r="Y209" s="300">
        <f t="shared" si="49"/>
        <v>2.5032027761583637E-3</v>
      </c>
      <c r="DA209" s="68"/>
    </row>
    <row r="210" spans="1:105" ht="12" customHeight="1" x14ac:dyDescent="0.25">
      <c r="A210" s="174" t="s">
        <v>602</v>
      </c>
      <c r="B210" s="301">
        <f t="shared" ref="B210:Y210" si="50">IF(B$126=0,0,B$126/B$115)</f>
        <v>0.5708921605383428</v>
      </c>
      <c r="C210" s="301">
        <f t="shared" si="50"/>
        <v>0.57039840318256507</v>
      </c>
      <c r="D210" s="301">
        <f t="shared" si="50"/>
        <v>0.56653740642442696</v>
      </c>
      <c r="E210" s="301">
        <f t="shared" si="50"/>
        <v>0.56677373171294221</v>
      </c>
      <c r="F210" s="301">
        <f t="shared" si="50"/>
        <v>0.56979093405415593</v>
      </c>
      <c r="G210" s="301">
        <f t="shared" si="50"/>
        <v>0.57220328515803165</v>
      </c>
      <c r="H210" s="301">
        <f t="shared" si="50"/>
        <v>0.55866899343962861</v>
      </c>
      <c r="I210" s="301">
        <f t="shared" si="50"/>
        <v>0.55287370158035698</v>
      </c>
      <c r="J210" s="301">
        <f t="shared" si="50"/>
        <v>0.55195467841307844</v>
      </c>
      <c r="K210" s="301">
        <f t="shared" si="50"/>
        <v>0.54955923325989364</v>
      </c>
      <c r="L210" s="301">
        <f t="shared" si="50"/>
        <v>0.55217924034052457</v>
      </c>
      <c r="M210" s="301">
        <f t="shared" si="50"/>
        <v>0.547589986414453</v>
      </c>
      <c r="N210" s="301">
        <f t="shared" si="50"/>
        <v>0.54447230601119878</v>
      </c>
      <c r="O210" s="301">
        <f t="shared" si="50"/>
        <v>0.54477580750154231</v>
      </c>
      <c r="P210" s="301">
        <f t="shared" si="50"/>
        <v>0.54229286920037822</v>
      </c>
      <c r="Q210" s="301">
        <f t="shared" si="50"/>
        <v>0.54172722339917523</v>
      </c>
      <c r="R210" s="301">
        <f t="shared" si="50"/>
        <v>0.5413775717293362</v>
      </c>
      <c r="S210" s="301">
        <f t="shared" si="50"/>
        <v>0.54103127549480445</v>
      </c>
      <c r="T210" s="301">
        <f t="shared" si="50"/>
        <v>0.53768332876886871</v>
      </c>
      <c r="U210" s="301">
        <f t="shared" si="50"/>
        <v>0.5391296268831437</v>
      </c>
      <c r="V210" s="301">
        <f t="shared" si="50"/>
        <v>0.53785970543555184</v>
      </c>
      <c r="W210" s="301">
        <f t="shared" si="50"/>
        <v>0.53912540258335384</v>
      </c>
      <c r="X210" s="301">
        <f t="shared" si="50"/>
        <v>0.53772232750340976</v>
      </c>
      <c r="Y210" s="301">
        <f t="shared" si="50"/>
        <v>0.53649740498959875</v>
      </c>
      <c r="DA210" s="178"/>
    </row>
    <row r="211" spans="1:105" ht="12" customHeight="1" x14ac:dyDescent="0.25">
      <c r="A211" s="62" t="s">
        <v>604</v>
      </c>
      <c r="B211" s="302">
        <f t="shared" ref="B211:Y211" si="51">IF(B$127=0,0,B$127/B$115)</f>
        <v>0.5708921605383428</v>
      </c>
      <c r="C211" s="302">
        <f t="shared" si="51"/>
        <v>0.57039840318256507</v>
      </c>
      <c r="D211" s="302">
        <f t="shared" si="51"/>
        <v>0.56653740642442696</v>
      </c>
      <c r="E211" s="302">
        <f t="shared" si="51"/>
        <v>0.56677373171294221</v>
      </c>
      <c r="F211" s="302">
        <f t="shared" si="51"/>
        <v>0.56979093405415593</v>
      </c>
      <c r="G211" s="302">
        <f t="shared" si="51"/>
        <v>0.57220328515803165</v>
      </c>
      <c r="H211" s="302">
        <f t="shared" si="51"/>
        <v>0.55866899343962861</v>
      </c>
      <c r="I211" s="302">
        <f t="shared" si="51"/>
        <v>0.55287370158035698</v>
      </c>
      <c r="J211" s="302">
        <f t="shared" si="51"/>
        <v>0.55195467841307844</v>
      </c>
      <c r="K211" s="302">
        <f t="shared" si="51"/>
        <v>0.54955923325989364</v>
      </c>
      <c r="L211" s="302">
        <f t="shared" si="51"/>
        <v>0.55217924034052457</v>
      </c>
      <c r="M211" s="302">
        <f t="shared" si="51"/>
        <v>0.547589986414453</v>
      </c>
      <c r="N211" s="302">
        <f t="shared" si="51"/>
        <v>0.54447230601119878</v>
      </c>
      <c r="O211" s="302">
        <f t="shared" si="51"/>
        <v>0.54477580750154231</v>
      </c>
      <c r="P211" s="302">
        <f t="shared" si="51"/>
        <v>0.54229286920037822</v>
      </c>
      <c r="Q211" s="302">
        <f t="shared" si="51"/>
        <v>0.54172722339917523</v>
      </c>
      <c r="R211" s="302">
        <f t="shared" si="51"/>
        <v>0.5413775717293362</v>
      </c>
      <c r="S211" s="302">
        <f t="shared" si="51"/>
        <v>0.54103127549480445</v>
      </c>
      <c r="T211" s="302">
        <f t="shared" si="51"/>
        <v>0.53768332876886871</v>
      </c>
      <c r="U211" s="302">
        <f t="shared" si="51"/>
        <v>0.5391296268831437</v>
      </c>
      <c r="V211" s="302">
        <f t="shared" si="51"/>
        <v>0.53785970543555184</v>
      </c>
      <c r="W211" s="302">
        <f t="shared" si="51"/>
        <v>0.53912540258335384</v>
      </c>
      <c r="X211" s="302">
        <f t="shared" si="51"/>
        <v>0.53772232750340976</v>
      </c>
      <c r="Y211" s="302">
        <f t="shared" si="51"/>
        <v>0.53649740498959875</v>
      </c>
      <c r="DA211" s="72"/>
    </row>
    <row r="212" spans="1:105" ht="12" customHeight="1" x14ac:dyDescent="0.25">
      <c r="A212" s="62" t="s">
        <v>611</v>
      </c>
      <c r="B212" s="302">
        <f t="shared" ref="B212:Y212" si="52">IF(B$133=0,0,B$133/B$115)</f>
        <v>0</v>
      </c>
      <c r="C212" s="302">
        <f t="shared" si="52"/>
        <v>0</v>
      </c>
      <c r="D212" s="302">
        <f t="shared" si="52"/>
        <v>0</v>
      </c>
      <c r="E212" s="302">
        <f t="shared" si="52"/>
        <v>0</v>
      </c>
      <c r="F212" s="302">
        <f t="shared" si="52"/>
        <v>0</v>
      </c>
      <c r="G212" s="302">
        <f t="shared" si="52"/>
        <v>0</v>
      </c>
      <c r="H212" s="302">
        <f t="shared" si="52"/>
        <v>0</v>
      </c>
      <c r="I212" s="302">
        <f t="shared" si="52"/>
        <v>0</v>
      </c>
      <c r="J212" s="302">
        <f t="shared" si="52"/>
        <v>0</v>
      </c>
      <c r="K212" s="302">
        <f t="shared" si="52"/>
        <v>0</v>
      </c>
      <c r="L212" s="302">
        <f t="shared" si="52"/>
        <v>0</v>
      </c>
      <c r="M212" s="302">
        <f t="shared" si="52"/>
        <v>0</v>
      </c>
      <c r="N212" s="302">
        <f t="shared" si="52"/>
        <v>0</v>
      </c>
      <c r="O212" s="302">
        <f t="shared" si="52"/>
        <v>0</v>
      </c>
      <c r="P212" s="302">
        <f t="shared" si="52"/>
        <v>0</v>
      </c>
      <c r="Q212" s="302">
        <f t="shared" si="52"/>
        <v>0</v>
      </c>
      <c r="R212" s="302">
        <f t="shared" si="52"/>
        <v>0</v>
      </c>
      <c r="S212" s="302">
        <f t="shared" si="52"/>
        <v>0</v>
      </c>
      <c r="T212" s="302">
        <f t="shared" si="52"/>
        <v>0</v>
      </c>
      <c r="U212" s="302">
        <f t="shared" si="52"/>
        <v>0</v>
      </c>
      <c r="V212" s="302">
        <f t="shared" si="52"/>
        <v>0</v>
      </c>
      <c r="W212" s="302">
        <f t="shared" si="52"/>
        <v>0</v>
      </c>
      <c r="X212" s="302">
        <f t="shared" si="52"/>
        <v>0</v>
      </c>
      <c r="Y212" s="302">
        <f t="shared" si="52"/>
        <v>0</v>
      </c>
      <c r="DA212" s="72"/>
    </row>
    <row r="213" spans="1:105" ht="12" customHeight="1" x14ac:dyDescent="0.25">
      <c r="A213" s="174" t="s">
        <v>613</v>
      </c>
      <c r="B213" s="301">
        <f t="shared" ref="B213:Y213" si="53">IF(B$134=0,0,B$134/B$115)</f>
        <v>0.2925335925003687</v>
      </c>
      <c r="C213" s="301">
        <f t="shared" si="53"/>
        <v>0.2922805839234548</v>
      </c>
      <c r="D213" s="301">
        <f t="shared" si="53"/>
        <v>0.29030215204023319</v>
      </c>
      <c r="E213" s="301">
        <f t="shared" si="53"/>
        <v>0.29042324861578045</v>
      </c>
      <c r="F213" s="301">
        <f t="shared" si="53"/>
        <v>0.29196930775126312</v>
      </c>
      <c r="G213" s="301">
        <f t="shared" si="53"/>
        <v>0.29320543216068495</v>
      </c>
      <c r="H213" s="301">
        <f t="shared" si="53"/>
        <v>0.28627026077104989</v>
      </c>
      <c r="I213" s="301">
        <f t="shared" si="53"/>
        <v>0.28330066744963844</v>
      </c>
      <c r="J213" s="301">
        <f t="shared" si="53"/>
        <v>0.28282974637680125</v>
      </c>
      <c r="K213" s="301">
        <f t="shared" si="53"/>
        <v>0.28092937223181996</v>
      </c>
      <c r="L213" s="301">
        <f t="shared" si="53"/>
        <v>0.28232356088490607</v>
      </c>
      <c r="M213" s="301">
        <f t="shared" si="53"/>
        <v>0.280114543104653</v>
      </c>
      <c r="N213" s="301">
        <f t="shared" si="53"/>
        <v>0.27856139490468473</v>
      </c>
      <c r="O213" s="301">
        <f t="shared" si="53"/>
        <v>0.27909527614664531</v>
      </c>
      <c r="P213" s="301">
        <f t="shared" si="53"/>
        <v>0.2778788923374339</v>
      </c>
      <c r="Q213" s="301">
        <f t="shared" si="53"/>
        <v>0.27756508986434125</v>
      </c>
      <c r="R213" s="301">
        <f t="shared" si="53"/>
        <v>0.27740988036649028</v>
      </c>
      <c r="S213" s="301">
        <f t="shared" si="53"/>
        <v>0.27720260937675678</v>
      </c>
      <c r="T213" s="301">
        <f t="shared" si="53"/>
        <v>0.27551689559722009</v>
      </c>
      <c r="U213" s="301">
        <f t="shared" si="53"/>
        <v>0.27625800015678587</v>
      </c>
      <c r="V213" s="301">
        <f t="shared" si="53"/>
        <v>0.27560727361167636</v>
      </c>
      <c r="W213" s="301">
        <f t="shared" si="53"/>
        <v>0.27625583556305244</v>
      </c>
      <c r="X213" s="301">
        <f t="shared" si="53"/>
        <v>0.27553687912599639</v>
      </c>
      <c r="Y213" s="301">
        <f t="shared" si="53"/>
        <v>0.27490921070055896</v>
      </c>
      <c r="DA213" s="178"/>
    </row>
    <row r="214" spans="1:105" ht="12" customHeight="1" x14ac:dyDescent="0.25">
      <c r="A214" s="62" t="s">
        <v>615</v>
      </c>
      <c r="B214" s="302">
        <f t="shared" ref="B214:Y214" si="54">IF(B$135=0,0,B$135/B$115)</f>
        <v>0.2925335925003687</v>
      </c>
      <c r="C214" s="302">
        <f t="shared" si="54"/>
        <v>0.2922805839234548</v>
      </c>
      <c r="D214" s="302">
        <f t="shared" si="54"/>
        <v>0.29030215204023319</v>
      </c>
      <c r="E214" s="302">
        <f t="shared" si="54"/>
        <v>0.29042324861578045</v>
      </c>
      <c r="F214" s="302">
        <f t="shared" si="54"/>
        <v>0.29196930775126312</v>
      </c>
      <c r="G214" s="302">
        <f t="shared" si="54"/>
        <v>0.29320543216068495</v>
      </c>
      <c r="H214" s="302">
        <f t="shared" si="54"/>
        <v>0.28627026077104989</v>
      </c>
      <c r="I214" s="302">
        <f t="shared" si="54"/>
        <v>0.28330066744963844</v>
      </c>
      <c r="J214" s="302">
        <f t="shared" si="54"/>
        <v>0.28282974637680125</v>
      </c>
      <c r="K214" s="302">
        <f t="shared" si="54"/>
        <v>0.28092937223181996</v>
      </c>
      <c r="L214" s="302">
        <f t="shared" si="54"/>
        <v>0.28232356088490607</v>
      </c>
      <c r="M214" s="302">
        <f t="shared" si="54"/>
        <v>0.280114543104653</v>
      </c>
      <c r="N214" s="302">
        <f t="shared" si="54"/>
        <v>0.27856139490468473</v>
      </c>
      <c r="O214" s="302">
        <f t="shared" si="54"/>
        <v>0.27909527614664531</v>
      </c>
      <c r="P214" s="302">
        <f t="shared" si="54"/>
        <v>0.2778788923374339</v>
      </c>
      <c r="Q214" s="302">
        <f t="shared" si="54"/>
        <v>0.27756508986434125</v>
      </c>
      <c r="R214" s="302">
        <f t="shared" si="54"/>
        <v>0.27740988036649028</v>
      </c>
      <c r="S214" s="302">
        <f t="shared" si="54"/>
        <v>0.27720260937675678</v>
      </c>
      <c r="T214" s="302">
        <f t="shared" si="54"/>
        <v>0.27551689559722009</v>
      </c>
      <c r="U214" s="302">
        <f t="shared" si="54"/>
        <v>0.27625800015678587</v>
      </c>
      <c r="V214" s="302">
        <f t="shared" si="54"/>
        <v>0.27560727361167636</v>
      </c>
      <c r="W214" s="302">
        <f t="shared" si="54"/>
        <v>0.27625583556305244</v>
      </c>
      <c r="X214" s="302">
        <f t="shared" si="54"/>
        <v>0.27553687912599639</v>
      </c>
      <c r="Y214" s="302">
        <f t="shared" si="54"/>
        <v>0.27490921070055896</v>
      </c>
      <c r="DA214" s="72"/>
    </row>
    <row r="215" spans="1:105" ht="12" customHeight="1" x14ac:dyDescent="0.25">
      <c r="A215" s="62" t="s">
        <v>621</v>
      </c>
      <c r="B215" s="302">
        <f t="shared" ref="B215:Y215" si="55">IF(B$140=0,0,B$140/B$115)</f>
        <v>0</v>
      </c>
      <c r="C215" s="302">
        <f t="shared" si="55"/>
        <v>0</v>
      </c>
      <c r="D215" s="302">
        <f t="shared" si="55"/>
        <v>0</v>
      </c>
      <c r="E215" s="302">
        <f t="shared" si="55"/>
        <v>0</v>
      </c>
      <c r="F215" s="302">
        <f t="shared" si="55"/>
        <v>0</v>
      </c>
      <c r="G215" s="302">
        <f t="shared" si="55"/>
        <v>0</v>
      </c>
      <c r="H215" s="302">
        <f t="shared" si="55"/>
        <v>0</v>
      </c>
      <c r="I215" s="302">
        <f t="shared" si="55"/>
        <v>0</v>
      </c>
      <c r="J215" s="302">
        <f t="shared" si="55"/>
        <v>0</v>
      </c>
      <c r="K215" s="302">
        <f t="shared" si="55"/>
        <v>0</v>
      </c>
      <c r="L215" s="302">
        <f t="shared" si="55"/>
        <v>0</v>
      </c>
      <c r="M215" s="302">
        <f t="shared" si="55"/>
        <v>0</v>
      </c>
      <c r="N215" s="302">
        <f t="shared" si="55"/>
        <v>0</v>
      </c>
      <c r="O215" s="302">
        <f t="shared" si="55"/>
        <v>0</v>
      </c>
      <c r="P215" s="302">
        <f t="shared" si="55"/>
        <v>0</v>
      </c>
      <c r="Q215" s="302">
        <f t="shared" si="55"/>
        <v>0</v>
      </c>
      <c r="R215" s="302">
        <f t="shared" si="55"/>
        <v>0</v>
      </c>
      <c r="S215" s="302">
        <f t="shared" si="55"/>
        <v>0</v>
      </c>
      <c r="T215" s="302">
        <f t="shared" si="55"/>
        <v>0</v>
      </c>
      <c r="U215" s="302">
        <f t="shared" si="55"/>
        <v>0</v>
      </c>
      <c r="V215" s="302">
        <f t="shared" si="55"/>
        <v>0</v>
      </c>
      <c r="W215" s="302">
        <f t="shared" si="55"/>
        <v>0</v>
      </c>
      <c r="X215" s="302">
        <f t="shared" si="55"/>
        <v>0</v>
      </c>
      <c r="Y215" s="302">
        <f t="shared" si="55"/>
        <v>0</v>
      </c>
      <c r="DA215" s="72"/>
    </row>
    <row r="216" spans="1:105" ht="12" customHeight="1" x14ac:dyDescent="0.25">
      <c r="A216" s="174" t="s">
        <v>623</v>
      </c>
      <c r="B216" s="301">
        <f t="shared" ref="B216:Y216" si="56">IF(B$141=0,0,B$141/B$115)</f>
        <v>0.13632898584982872</v>
      </c>
      <c r="C216" s="301">
        <f t="shared" si="56"/>
        <v>0.13717493929964564</v>
      </c>
      <c r="D216" s="301">
        <f t="shared" si="56"/>
        <v>0.14272881168949925</v>
      </c>
      <c r="E216" s="301">
        <f t="shared" si="56"/>
        <v>0.14228876299744272</v>
      </c>
      <c r="F216" s="301">
        <f t="shared" si="56"/>
        <v>0.13768342477356604</v>
      </c>
      <c r="G216" s="301">
        <f t="shared" si="56"/>
        <v>0.134235815143077</v>
      </c>
      <c r="H216" s="301">
        <f t="shared" si="56"/>
        <v>0.15311007433447588</v>
      </c>
      <c r="I216" s="301">
        <f t="shared" si="56"/>
        <v>0.16195840605993614</v>
      </c>
      <c r="J216" s="301">
        <f t="shared" si="56"/>
        <v>0.16330283758900896</v>
      </c>
      <c r="K216" s="301">
        <f t="shared" si="56"/>
        <v>0.1674823876046172</v>
      </c>
      <c r="L216" s="301">
        <f t="shared" si="56"/>
        <v>0.16360148126150592</v>
      </c>
      <c r="M216" s="301">
        <f t="shared" si="56"/>
        <v>0.17030950242274934</v>
      </c>
      <c r="N216" s="301">
        <f t="shared" si="56"/>
        <v>0.1748033744153315</v>
      </c>
      <c r="O216" s="301">
        <f t="shared" si="56"/>
        <v>0.17389456773925491</v>
      </c>
      <c r="P216" s="301">
        <f t="shared" si="56"/>
        <v>0.17743652603337393</v>
      </c>
      <c r="Q216" s="301">
        <f t="shared" si="56"/>
        <v>0.17819244927916611</v>
      </c>
      <c r="R216" s="301">
        <f t="shared" si="56"/>
        <v>0.17868478155388645</v>
      </c>
      <c r="S216" s="301">
        <f t="shared" si="56"/>
        <v>0.17923965797124666</v>
      </c>
      <c r="T216" s="301">
        <f t="shared" si="56"/>
        <v>0.1842903607975897</v>
      </c>
      <c r="U216" s="301">
        <f t="shared" si="56"/>
        <v>0.18210235620339427</v>
      </c>
      <c r="V216" s="301">
        <f t="shared" si="56"/>
        <v>0.18402640613269861</v>
      </c>
      <c r="W216" s="301">
        <f t="shared" si="56"/>
        <v>0.18210050489757881</v>
      </c>
      <c r="X216" s="301">
        <f t="shared" si="56"/>
        <v>0.18423442021484673</v>
      </c>
      <c r="Y216" s="301">
        <f t="shared" si="56"/>
        <v>0.18609018153368384</v>
      </c>
      <c r="DA216" s="178"/>
    </row>
    <row r="217" spans="1:105" ht="12" customHeight="1" x14ac:dyDescent="0.25">
      <c r="A217" s="62" t="s">
        <v>624</v>
      </c>
      <c r="B217" s="302">
        <f t="shared" ref="B217:Y217" si="57">IF(B$142=0,0,B$142/B$115)</f>
        <v>1.1564974803319084E-2</v>
      </c>
      <c r="C217" s="302">
        <f t="shared" si="57"/>
        <v>1.3262757655729944E-2</v>
      </c>
      <c r="D217" s="302">
        <f t="shared" si="57"/>
        <v>1.7767887458638932E-2</v>
      </c>
      <c r="E217" s="302">
        <f t="shared" si="57"/>
        <v>1.6940473187766279E-2</v>
      </c>
      <c r="F217" s="302">
        <f t="shared" si="57"/>
        <v>1.4317865654171712E-2</v>
      </c>
      <c r="G217" s="302">
        <f t="shared" si="57"/>
        <v>1.0503829545161103E-2</v>
      </c>
      <c r="H217" s="302">
        <f t="shared" si="57"/>
        <v>4.6496272924973138E-2</v>
      </c>
      <c r="I217" s="302">
        <f t="shared" si="57"/>
        <v>4.4579278903984665E-2</v>
      </c>
      <c r="J217" s="302">
        <f t="shared" si="57"/>
        <v>4.5599709558556988E-2</v>
      </c>
      <c r="K217" s="302">
        <f t="shared" si="57"/>
        <v>4.8308681614761657E-2</v>
      </c>
      <c r="L217" s="302">
        <f t="shared" si="57"/>
        <v>4.5175081403686632E-2</v>
      </c>
      <c r="M217" s="302">
        <f t="shared" si="57"/>
        <v>4.7239365999189424E-2</v>
      </c>
      <c r="N217" s="302">
        <f t="shared" si="57"/>
        <v>5.1496417119045158E-2</v>
      </c>
      <c r="O217" s="302">
        <f t="shared" si="57"/>
        <v>5.3165712887667374E-2</v>
      </c>
      <c r="P217" s="302">
        <f t="shared" si="57"/>
        <v>5.7032714771489482E-2</v>
      </c>
      <c r="Q217" s="302">
        <f t="shared" si="57"/>
        <v>5.9886789056850027E-2</v>
      </c>
      <c r="R217" s="302">
        <f t="shared" si="57"/>
        <v>6.0084497007463974E-2</v>
      </c>
      <c r="S217" s="302">
        <f t="shared" si="57"/>
        <v>6.0079582152214789E-2</v>
      </c>
      <c r="T217" s="302">
        <f t="shared" si="57"/>
        <v>5.9657698809095737E-2</v>
      </c>
      <c r="U217" s="302">
        <f t="shared" si="57"/>
        <v>5.964738358892014E-2</v>
      </c>
      <c r="V217" s="302">
        <f t="shared" si="57"/>
        <v>5.9610928140010094E-2</v>
      </c>
      <c r="W217" s="302">
        <f t="shared" si="57"/>
        <v>5.9844181717939364E-2</v>
      </c>
      <c r="X217" s="302">
        <f t="shared" si="57"/>
        <v>5.9575648745291469E-2</v>
      </c>
      <c r="Y217" s="302">
        <f t="shared" si="57"/>
        <v>5.9536639304319003E-2</v>
      </c>
      <c r="DA217" s="72"/>
    </row>
    <row r="218" spans="1:105" ht="12" customHeight="1" x14ac:dyDescent="0.25">
      <c r="A218" s="62" t="s">
        <v>629</v>
      </c>
      <c r="B218" s="302">
        <f t="shared" ref="B218:Y218" si="58">IF(B$146=0,0,B$146/B$115)</f>
        <v>0.12476401104650964</v>
      </c>
      <c r="C218" s="302">
        <f t="shared" si="58"/>
        <v>0.12391218164391568</v>
      </c>
      <c r="D218" s="302">
        <f t="shared" si="58"/>
        <v>0.1249609242308603</v>
      </c>
      <c r="E218" s="302">
        <f t="shared" si="58"/>
        <v>0.12534828980967644</v>
      </c>
      <c r="F218" s="302">
        <f t="shared" si="58"/>
        <v>0.12336555911939434</v>
      </c>
      <c r="G218" s="302">
        <f t="shared" si="58"/>
        <v>0.1237319855979159</v>
      </c>
      <c r="H218" s="302">
        <f t="shared" si="58"/>
        <v>0.10661380140950273</v>
      </c>
      <c r="I218" s="302">
        <f t="shared" si="58"/>
        <v>0.11737912715595147</v>
      </c>
      <c r="J218" s="302">
        <f t="shared" si="58"/>
        <v>0.11770312803045198</v>
      </c>
      <c r="K218" s="302">
        <f t="shared" si="58"/>
        <v>0.11917370598985554</v>
      </c>
      <c r="L218" s="302">
        <f t="shared" si="58"/>
        <v>0.11842639985781928</v>
      </c>
      <c r="M218" s="302">
        <f t="shared" si="58"/>
        <v>0.12307013642355993</v>
      </c>
      <c r="N218" s="302">
        <f t="shared" si="58"/>
        <v>0.12330695729628635</v>
      </c>
      <c r="O218" s="302">
        <f t="shared" si="58"/>
        <v>0.12072885485158753</v>
      </c>
      <c r="P218" s="302">
        <f t="shared" si="58"/>
        <v>0.12040381126188443</v>
      </c>
      <c r="Q218" s="302">
        <f t="shared" si="58"/>
        <v>0.11830566022231609</v>
      </c>
      <c r="R218" s="302">
        <f t="shared" si="58"/>
        <v>0.11860028454642248</v>
      </c>
      <c r="S218" s="302">
        <f t="shared" si="58"/>
        <v>0.11916007581903189</v>
      </c>
      <c r="T218" s="302">
        <f t="shared" si="58"/>
        <v>0.12463266198849395</v>
      </c>
      <c r="U218" s="302">
        <f t="shared" si="58"/>
        <v>0.12245497261447412</v>
      </c>
      <c r="V218" s="302">
        <f t="shared" si="58"/>
        <v>0.12441547799268853</v>
      </c>
      <c r="W218" s="302">
        <f t="shared" si="58"/>
        <v>0.12225632317963946</v>
      </c>
      <c r="X218" s="302">
        <f t="shared" si="58"/>
        <v>0.12465877146955526</v>
      </c>
      <c r="Y218" s="302">
        <f t="shared" si="58"/>
        <v>0.12655354222936485</v>
      </c>
      <c r="DA218" s="72"/>
    </row>
    <row r="219" spans="1:105" ht="12" customHeight="1" x14ac:dyDescent="0.25">
      <c r="A219" s="62" t="s">
        <v>641</v>
      </c>
      <c r="B219" s="302">
        <f t="shared" ref="B219:Y219" si="59">IF(B$157=0,0,B$157/B$115)</f>
        <v>0</v>
      </c>
      <c r="C219" s="302">
        <f t="shared" si="59"/>
        <v>0</v>
      </c>
      <c r="D219" s="302">
        <f t="shared" si="59"/>
        <v>0</v>
      </c>
      <c r="E219" s="302">
        <f t="shared" si="59"/>
        <v>0</v>
      </c>
      <c r="F219" s="302">
        <f t="shared" si="59"/>
        <v>0</v>
      </c>
      <c r="G219" s="302">
        <f t="shared" si="59"/>
        <v>0</v>
      </c>
      <c r="H219" s="302">
        <f t="shared" si="59"/>
        <v>0</v>
      </c>
      <c r="I219" s="302">
        <f t="shared" si="59"/>
        <v>0</v>
      </c>
      <c r="J219" s="302">
        <f t="shared" si="59"/>
        <v>0</v>
      </c>
      <c r="K219" s="302">
        <f t="shared" si="59"/>
        <v>0</v>
      </c>
      <c r="L219" s="302">
        <f t="shared" si="59"/>
        <v>0</v>
      </c>
      <c r="M219" s="302">
        <f t="shared" si="59"/>
        <v>0</v>
      </c>
      <c r="N219" s="302">
        <f t="shared" si="59"/>
        <v>0</v>
      </c>
      <c r="O219" s="302">
        <f t="shared" si="59"/>
        <v>0</v>
      </c>
      <c r="P219" s="302">
        <f t="shared" si="59"/>
        <v>0</v>
      </c>
      <c r="Q219" s="302">
        <f t="shared" si="59"/>
        <v>0</v>
      </c>
      <c r="R219" s="302">
        <f t="shared" si="59"/>
        <v>0</v>
      </c>
      <c r="S219" s="302">
        <f t="shared" si="59"/>
        <v>0</v>
      </c>
      <c r="T219" s="302">
        <f t="shared" si="59"/>
        <v>0</v>
      </c>
      <c r="U219" s="302">
        <f t="shared" si="59"/>
        <v>0</v>
      </c>
      <c r="V219" s="302">
        <f t="shared" si="59"/>
        <v>0</v>
      </c>
      <c r="W219" s="302">
        <f t="shared" si="59"/>
        <v>0</v>
      </c>
      <c r="X219" s="302">
        <f t="shared" si="59"/>
        <v>0</v>
      </c>
      <c r="Y219" s="302">
        <f t="shared" si="59"/>
        <v>0</v>
      </c>
      <c r="DA219" s="72"/>
    </row>
    <row r="220" spans="1:105" ht="12" customHeight="1" x14ac:dyDescent="0.25">
      <c r="A220" s="100" t="s">
        <v>105</v>
      </c>
      <c r="B220" s="310">
        <f t="shared" ref="B220:Y220" si="60">IF(B$158=0,0,B$158/B$115)</f>
        <v>0</v>
      </c>
      <c r="C220" s="310">
        <f t="shared" si="60"/>
        <v>0</v>
      </c>
      <c r="D220" s="310">
        <f t="shared" si="60"/>
        <v>0</v>
      </c>
      <c r="E220" s="310">
        <f t="shared" si="60"/>
        <v>0</v>
      </c>
      <c r="F220" s="310">
        <f t="shared" si="60"/>
        <v>0</v>
      </c>
      <c r="G220" s="310">
        <f t="shared" si="60"/>
        <v>0</v>
      </c>
      <c r="H220" s="310">
        <f t="shared" si="60"/>
        <v>0</v>
      </c>
      <c r="I220" s="310">
        <f t="shared" si="60"/>
        <v>0</v>
      </c>
      <c r="J220" s="310">
        <f t="shared" si="60"/>
        <v>0</v>
      </c>
      <c r="K220" s="310">
        <f t="shared" si="60"/>
        <v>0</v>
      </c>
      <c r="L220" s="310">
        <f t="shared" si="60"/>
        <v>0</v>
      </c>
      <c r="M220" s="310">
        <f t="shared" si="60"/>
        <v>0</v>
      </c>
      <c r="N220" s="310">
        <f t="shared" si="60"/>
        <v>0</v>
      </c>
      <c r="O220" s="310">
        <f t="shared" si="60"/>
        <v>0</v>
      </c>
      <c r="P220" s="310">
        <f t="shared" si="60"/>
        <v>0</v>
      </c>
      <c r="Q220" s="310">
        <f t="shared" si="60"/>
        <v>0</v>
      </c>
      <c r="R220" s="310">
        <f t="shared" si="60"/>
        <v>0</v>
      </c>
      <c r="S220" s="310">
        <f t="shared" si="60"/>
        <v>0</v>
      </c>
      <c r="T220" s="310">
        <f t="shared" si="60"/>
        <v>0</v>
      </c>
      <c r="U220" s="310">
        <f t="shared" si="60"/>
        <v>0</v>
      </c>
      <c r="V220" s="310">
        <f t="shared" si="60"/>
        <v>0</v>
      </c>
      <c r="W220" s="310">
        <f t="shared" si="60"/>
        <v>0</v>
      </c>
      <c r="X220" s="310">
        <f t="shared" si="60"/>
        <v>0</v>
      </c>
      <c r="Y220" s="310">
        <f t="shared" si="60"/>
        <v>0</v>
      </c>
      <c r="DA220" s="127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430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272">
        <f>IF(B$5=0,0,B$5/NFM_fec!B$5)</f>
        <v>2.906986548476338</v>
      </c>
      <c r="C224" s="272">
        <f>IF(C$5=0,0,C$5/NFM_fec!C$5)</f>
        <v>2.9165356760595014</v>
      </c>
      <c r="D224" s="272">
        <f>IF(D$5=0,0,D$5/NFM_fec!D$5)</f>
        <v>2.8743961545887604</v>
      </c>
      <c r="E224" s="272">
        <f>IF(E$5=0,0,E$5/NFM_fec!E$5)</f>
        <v>2.8712226944088735</v>
      </c>
      <c r="F224" s="272">
        <f>IF(F$5=0,0,F$5/NFM_fec!F$5)</f>
        <v>2.9110746027173868</v>
      </c>
      <c r="G224" s="272">
        <f>IF(G$5=0,0,G$5/NFM_fec!G$5)</f>
        <v>2.8949258462541767</v>
      </c>
      <c r="H224" s="272">
        <f>IF(H$5=0,0,H$5/NFM_fec!H$5)</f>
        <v>2.8869774081701336</v>
      </c>
      <c r="I224" s="272">
        <f>IF(I$5=0,0,I$5/NFM_fec!I$5)</f>
        <v>2.5822890367595286</v>
      </c>
      <c r="J224" s="272">
        <f>IF(J$5=0,0,J$5/NFM_fec!J$5)</f>
        <v>2.5500643318263916</v>
      </c>
      <c r="K224" s="272">
        <f>IF(K$5=0,0,K$5/NFM_fec!K$5)</f>
        <v>2.4507976793250736</v>
      </c>
      <c r="L224" s="272">
        <f>IF(L$5=0,0,L$5/NFM_fec!L$5)</f>
        <v>2.5502368008170815</v>
      </c>
      <c r="M224" s="272">
        <f>IF(M$5=0,0,M$5/NFM_fec!M$5)</f>
        <v>2.3943338701565104</v>
      </c>
      <c r="N224" s="272">
        <f>IF(N$5=0,0,N$5/NFM_fec!N$5)</f>
        <v>2.282261724461419</v>
      </c>
      <c r="O224" s="272">
        <f>IF(O$5=0,0,O$5/NFM_fec!O$5)</f>
        <v>2.2774747815108998</v>
      </c>
      <c r="P224" s="272">
        <f>IF(P$5=0,0,P$5/NFM_fec!P$5)</f>
        <v>2.1774430979452952</v>
      </c>
      <c r="Q224" s="272">
        <f>IF(Q$5=0,0,Q$5/NFM_fec!Q$5)</f>
        <v>2.1201077405117497</v>
      </c>
      <c r="R224" s="272">
        <f>IF(R$5=0,0,R$5/NFM_fec!R$5)</f>
        <v>2.108311496785598</v>
      </c>
      <c r="S224" s="272">
        <f>IF(S$5=0,0,S$5/NFM_fec!S$5)</f>
        <v>2.1021295028044982</v>
      </c>
      <c r="T224" s="272">
        <f>IF(T$5=0,0,T$5/NFM_fec!T$5)</f>
        <v>2.0410337903311189</v>
      </c>
      <c r="U224" s="272">
        <f>IF(U$5=0,0,U$5/NFM_fec!U$5)</f>
        <v>2.0670712952599382</v>
      </c>
      <c r="V224" s="272">
        <f>IF(V$5=0,0,V$5/NFM_fec!V$5)</f>
        <v>2.0482170399911324</v>
      </c>
      <c r="W224" s="272">
        <f>IF(W$5=0,0,W$5/NFM_fec!W$5)</f>
        <v>2.0639300994464538</v>
      </c>
      <c r="X224" s="272">
        <f>IF(X$5=0,0,X$5/NFM_fec!X$5)</f>
        <v>2.039806012777106</v>
      </c>
      <c r="Y224" s="272">
        <f>IF(Y$5=0,0,Y$5/NFM_fec!Y$5)</f>
        <v>2.0174041260356526</v>
      </c>
      <c r="DA224" s="111"/>
    </row>
    <row r="225" spans="1:105" ht="12" customHeight="1" x14ac:dyDescent="0.25">
      <c r="A225" s="55" t="s">
        <v>91</v>
      </c>
      <c r="B225" s="273">
        <f>IF(B$6=0,0,B$6/NFM_fec!B$6)</f>
        <v>0</v>
      </c>
      <c r="C225" s="273">
        <f>IF(C$6=0,0,C$6/NFM_fec!C$6)</f>
        <v>0</v>
      </c>
      <c r="D225" s="273">
        <f>IF(D$6=0,0,D$6/NFM_fec!D$6)</f>
        <v>0</v>
      </c>
      <c r="E225" s="273">
        <f>IF(E$6=0,0,E$6/NFM_fec!E$6)</f>
        <v>0</v>
      </c>
      <c r="F225" s="273">
        <f>IF(F$6=0,0,F$6/NFM_fec!F$6)</f>
        <v>0</v>
      </c>
      <c r="G225" s="273">
        <f>IF(G$6=0,0,G$6/NFM_fec!G$6)</f>
        <v>0</v>
      </c>
      <c r="H225" s="273">
        <f>IF(H$6=0,0,H$6/NFM_fec!H$6)</f>
        <v>0</v>
      </c>
      <c r="I225" s="273">
        <f>IF(I$6=0,0,I$6/NFM_fec!I$6)</f>
        <v>0</v>
      </c>
      <c r="J225" s="273">
        <f>IF(J$6=0,0,J$6/NFM_fec!J$6)</f>
        <v>0</v>
      </c>
      <c r="K225" s="273">
        <f>IF(K$6=0,0,K$6/NFM_fec!K$6)</f>
        <v>0</v>
      </c>
      <c r="L225" s="273">
        <f>IF(L$6=0,0,L$6/NFM_fec!L$6)</f>
        <v>0</v>
      </c>
      <c r="M225" s="273">
        <f>IF(M$6=0,0,M$6/NFM_fec!M$6)</f>
        <v>0</v>
      </c>
      <c r="N225" s="273">
        <f>IF(N$6=0,0,N$6/NFM_fec!N$6)</f>
        <v>0</v>
      </c>
      <c r="O225" s="273">
        <f>IF(O$6=0,0,O$6/NFM_fec!O$6)</f>
        <v>0</v>
      </c>
      <c r="P225" s="273">
        <f>IF(P$6=0,0,P$6/NFM_fec!P$6)</f>
        <v>0</v>
      </c>
      <c r="Q225" s="273">
        <f>IF(Q$6=0,0,Q$6/NFM_fec!Q$6)</f>
        <v>0</v>
      </c>
      <c r="R225" s="273">
        <f>IF(R$6=0,0,R$6/NFM_fec!R$6)</f>
        <v>0</v>
      </c>
      <c r="S225" s="273">
        <f>IF(S$6=0,0,S$6/NFM_fec!S$6)</f>
        <v>0</v>
      </c>
      <c r="T225" s="273">
        <f>IF(T$6=0,0,T$6/NFM_fec!T$6)</f>
        <v>0</v>
      </c>
      <c r="U225" s="273">
        <f>IF(U$6=0,0,U$6/NFM_fec!U$6)</f>
        <v>0</v>
      </c>
      <c r="V225" s="273">
        <f>IF(V$6=0,0,V$6/NFM_fec!V$6)</f>
        <v>0</v>
      </c>
      <c r="W225" s="273">
        <f>IF(W$6=0,0,W$6/NFM_fec!W$6)</f>
        <v>0</v>
      </c>
      <c r="X225" s="273">
        <f>IF(X$6=0,0,X$6/NFM_fec!X$6)</f>
        <v>0</v>
      </c>
      <c r="Y225" s="273">
        <f>IF(Y$6=0,0,Y$6/NFM_fec!Y$6)</f>
        <v>0</v>
      </c>
      <c r="DA225" s="76"/>
    </row>
    <row r="226" spans="1:105" ht="12" customHeight="1" x14ac:dyDescent="0.25">
      <c r="A226" s="173" t="s">
        <v>92</v>
      </c>
      <c r="B226" s="274">
        <f>IF(B$7=0,0,B$7/NFM_fec!B$7)</f>
        <v>0</v>
      </c>
      <c r="C226" s="274">
        <f>IF(C$7=0,0,C$7/NFM_fec!C$7)</f>
        <v>0</v>
      </c>
      <c r="D226" s="274">
        <f>IF(D$7=0,0,D$7/NFM_fec!D$7)</f>
        <v>0</v>
      </c>
      <c r="E226" s="274">
        <f>IF(E$7=0,0,E$7/NFM_fec!E$7)</f>
        <v>0</v>
      </c>
      <c r="F226" s="274">
        <f>IF(F$7=0,0,F$7/NFM_fec!F$7)</f>
        <v>0</v>
      </c>
      <c r="G226" s="274">
        <f>IF(G$7=0,0,G$7/NFM_fec!G$7)</f>
        <v>0</v>
      </c>
      <c r="H226" s="274">
        <f>IF(H$7=0,0,H$7/NFM_fec!H$7)</f>
        <v>0</v>
      </c>
      <c r="I226" s="274">
        <f>IF(I$7=0,0,I$7/NFM_fec!I$7)</f>
        <v>0</v>
      </c>
      <c r="J226" s="274">
        <f>IF(J$7=0,0,J$7/NFM_fec!J$7)</f>
        <v>0</v>
      </c>
      <c r="K226" s="274">
        <f>IF(K$7=0,0,K$7/NFM_fec!K$7)</f>
        <v>0</v>
      </c>
      <c r="L226" s="274">
        <f>IF(L$7=0,0,L$7/NFM_fec!L$7)</f>
        <v>0</v>
      </c>
      <c r="M226" s="274">
        <f>IF(M$7=0,0,M$7/NFM_fec!M$7)</f>
        <v>0</v>
      </c>
      <c r="N226" s="274">
        <f>IF(N$7=0,0,N$7/NFM_fec!N$7)</f>
        <v>0</v>
      </c>
      <c r="O226" s="274">
        <f>IF(O$7=0,0,O$7/NFM_fec!O$7)</f>
        <v>0</v>
      </c>
      <c r="P226" s="274">
        <f>IF(P$7=0,0,P$7/NFM_fec!P$7)</f>
        <v>0</v>
      </c>
      <c r="Q226" s="274">
        <f>IF(Q$7=0,0,Q$7/NFM_fec!Q$7)</f>
        <v>0</v>
      </c>
      <c r="R226" s="274">
        <f>IF(R$7=0,0,R$7/NFM_fec!R$7)</f>
        <v>0</v>
      </c>
      <c r="S226" s="274">
        <f>IF(S$7=0,0,S$7/NFM_fec!S$7)</f>
        <v>0</v>
      </c>
      <c r="T226" s="274">
        <f>IF(T$7=0,0,T$7/NFM_fec!T$7)</f>
        <v>0</v>
      </c>
      <c r="U226" s="274">
        <f>IF(U$7=0,0,U$7/NFM_fec!U$7)</f>
        <v>0</v>
      </c>
      <c r="V226" s="274">
        <f>IF(V$7=0,0,V$7/NFM_fec!V$7)</f>
        <v>0</v>
      </c>
      <c r="W226" s="274">
        <f>IF(W$7=0,0,W$7/NFM_fec!W$7)</f>
        <v>0</v>
      </c>
      <c r="X226" s="274">
        <f>IF(X$7=0,0,X$7/NFM_fec!X$7)</f>
        <v>0</v>
      </c>
      <c r="Y226" s="274">
        <f>IF(Y$7=0,0,Y$7/NFM_fec!Y$7)</f>
        <v>0</v>
      </c>
      <c r="DA226" s="77"/>
    </row>
    <row r="227" spans="1:105" ht="12" customHeight="1" x14ac:dyDescent="0.25">
      <c r="A227" s="173" t="s">
        <v>93</v>
      </c>
      <c r="B227" s="274">
        <f>IF(B$8=0,0,B$8/NFM_fec!B$8)</f>
        <v>0</v>
      </c>
      <c r="C227" s="274">
        <f>IF(C$8=0,0,C$8/NFM_fec!C$8)</f>
        <v>0</v>
      </c>
      <c r="D227" s="274">
        <f>IF(D$8=0,0,D$8/NFM_fec!D$8)</f>
        <v>0</v>
      </c>
      <c r="E227" s="274">
        <f>IF(E$8=0,0,E$8/NFM_fec!E$8)</f>
        <v>0</v>
      </c>
      <c r="F227" s="274">
        <f>IF(F$8=0,0,F$8/NFM_fec!F$8)</f>
        <v>0</v>
      </c>
      <c r="G227" s="274">
        <f>IF(G$8=0,0,G$8/NFM_fec!G$8)</f>
        <v>0</v>
      </c>
      <c r="H227" s="274">
        <f>IF(H$8=0,0,H$8/NFM_fec!H$8)</f>
        <v>0</v>
      </c>
      <c r="I227" s="274">
        <f>IF(I$8=0,0,I$8/NFM_fec!I$8)</f>
        <v>0</v>
      </c>
      <c r="J227" s="274">
        <f>IF(J$8=0,0,J$8/NFM_fec!J$8)</f>
        <v>0</v>
      </c>
      <c r="K227" s="274">
        <f>IF(K$8=0,0,K$8/NFM_fec!K$8)</f>
        <v>0</v>
      </c>
      <c r="L227" s="274">
        <f>IF(L$8=0,0,L$8/NFM_fec!L$8)</f>
        <v>0</v>
      </c>
      <c r="M227" s="274">
        <f>IF(M$8=0,0,M$8/NFM_fec!M$8)</f>
        <v>0</v>
      </c>
      <c r="N227" s="274">
        <f>IF(N$8=0,0,N$8/NFM_fec!N$8)</f>
        <v>0</v>
      </c>
      <c r="O227" s="274">
        <f>IF(O$8=0,0,O$8/NFM_fec!O$8)</f>
        <v>0</v>
      </c>
      <c r="P227" s="274">
        <f>IF(P$8=0,0,P$8/NFM_fec!P$8)</f>
        <v>0</v>
      </c>
      <c r="Q227" s="274">
        <f>IF(Q$8=0,0,Q$8/NFM_fec!Q$8)</f>
        <v>0</v>
      </c>
      <c r="R227" s="274">
        <f>IF(R$8=0,0,R$8/NFM_fec!R$8)</f>
        <v>0</v>
      </c>
      <c r="S227" s="274">
        <f>IF(S$8=0,0,S$8/NFM_fec!S$8)</f>
        <v>0</v>
      </c>
      <c r="T227" s="274">
        <f>IF(T$8=0,0,T$8/NFM_fec!T$8)</f>
        <v>0</v>
      </c>
      <c r="U227" s="274">
        <f>IF(U$8=0,0,U$8/NFM_fec!U$8)</f>
        <v>0</v>
      </c>
      <c r="V227" s="274">
        <f>IF(V$8=0,0,V$8/NFM_fec!V$8)</f>
        <v>0</v>
      </c>
      <c r="W227" s="274">
        <f>IF(W$8=0,0,W$8/NFM_fec!W$8)</f>
        <v>0</v>
      </c>
      <c r="X227" s="274">
        <f>IF(X$8=0,0,X$8/NFM_fec!X$8)</f>
        <v>0</v>
      </c>
      <c r="Y227" s="274">
        <f>IF(Y$8=0,0,Y$8/NFM_fec!Y$8)</f>
        <v>0</v>
      </c>
      <c r="DA227" s="77"/>
    </row>
    <row r="228" spans="1:105" ht="12" customHeight="1" x14ac:dyDescent="0.25">
      <c r="A228" s="173" t="s">
        <v>94</v>
      </c>
      <c r="B228" s="274">
        <f>IF(B$9=0,0,B$9/NFM_fec!B$9)</f>
        <v>0</v>
      </c>
      <c r="C228" s="274">
        <f>IF(C$9=0,0,C$9/NFM_fec!C$9)</f>
        <v>0</v>
      </c>
      <c r="D228" s="274">
        <f>IF(D$9=0,0,D$9/NFM_fec!D$9)</f>
        <v>0</v>
      </c>
      <c r="E228" s="274">
        <f>IF(E$9=0,0,E$9/NFM_fec!E$9)</f>
        <v>0</v>
      </c>
      <c r="F228" s="274">
        <f>IF(F$9=0,0,F$9/NFM_fec!F$9)</f>
        <v>0</v>
      </c>
      <c r="G228" s="274">
        <f>IF(G$9=0,0,G$9/NFM_fec!G$9)</f>
        <v>0</v>
      </c>
      <c r="H228" s="274">
        <f>IF(H$9=0,0,H$9/NFM_fec!H$9)</f>
        <v>0</v>
      </c>
      <c r="I228" s="274">
        <f>IF(I$9=0,0,I$9/NFM_fec!I$9)</f>
        <v>0</v>
      </c>
      <c r="J228" s="274">
        <f>IF(J$9=0,0,J$9/NFM_fec!J$9)</f>
        <v>0</v>
      </c>
      <c r="K228" s="274">
        <f>IF(K$9=0,0,K$9/NFM_fec!K$9)</f>
        <v>0</v>
      </c>
      <c r="L228" s="274">
        <f>IF(L$9=0,0,L$9/NFM_fec!L$9)</f>
        <v>0</v>
      </c>
      <c r="M228" s="274">
        <f>IF(M$9=0,0,M$9/NFM_fec!M$9)</f>
        <v>0</v>
      </c>
      <c r="N228" s="274">
        <f>IF(N$9=0,0,N$9/NFM_fec!N$9)</f>
        <v>0</v>
      </c>
      <c r="O228" s="274">
        <f>IF(O$9=0,0,O$9/NFM_fec!O$9)</f>
        <v>0</v>
      </c>
      <c r="P228" s="274">
        <f>IF(P$9=0,0,P$9/NFM_fec!P$9)</f>
        <v>0</v>
      </c>
      <c r="Q228" s="274">
        <f>IF(Q$9=0,0,Q$9/NFM_fec!Q$9)</f>
        <v>0</v>
      </c>
      <c r="R228" s="274">
        <f>IF(R$9=0,0,R$9/NFM_fec!R$9)</f>
        <v>0</v>
      </c>
      <c r="S228" s="274">
        <f>IF(S$9=0,0,S$9/NFM_fec!S$9)</f>
        <v>0</v>
      </c>
      <c r="T228" s="274">
        <f>IF(T$9=0,0,T$9/NFM_fec!T$9)</f>
        <v>0</v>
      </c>
      <c r="U228" s="274">
        <f>IF(U$9=0,0,U$9/NFM_fec!U$9)</f>
        <v>0</v>
      </c>
      <c r="V228" s="274">
        <f>IF(V$9=0,0,V$9/NFM_fec!V$9)</f>
        <v>0</v>
      </c>
      <c r="W228" s="274">
        <f>IF(W$9=0,0,W$9/NFM_fec!W$9)</f>
        <v>0</v>
      </c>
      <c r="X228" s="274">
        <f>IF(X$9=0,0,X$9/NFM_fec!X$9)</f>
        <v>0</v>
      </c>
      <c r="Y228" s="274">
        <f>IF(Y$9=0,0,Y$9/NFM_fec!Y$9)</f>
        <v>0</v>
      </c>
      <c r="DA228" s="77"/>
    </row>
    <row r="229" spans="1:105" ht="12" customHeight="1" x14ac:dyDescent="0.25">
      <c r="A229" s="56" t="s">
        <v>95</v>
      </c>
      <c r="B229" s="275">
        <f>IF(B$10=0,0,B$10/NFM_fec!B$10)</f>
        <v>0.19977811668356887</v>
      </c>
      <c r="C229" s="275">
        <f>IF(C$10=0,0,C$10/NFM_fec!C$10)</f>
        <v>0.12116034274917374</v>
      </c>
      <c r="D229" s="275">
        <f>IF(D$10=0,0,D$10/NFM_fec!D$10)</f>
        <v>0.35626888626940828</v>
      </c>
      <c r="E229" s="275">
        <f>IF(E$10=0,0,E$10/NFM_fec!E$10)</f>
        <v>0.42726554159457536</v>
      </c>
      <c r="F229" s="275">
        <f>IF(F$10=0,0,F$10/NFM_fec!F$10)</f>
        <v>0.48441572246521653</v>
      </c>
      <c r="G229" s="275">
        <f>IF(G$10=0,0,G$10/NFM_fec!G$10)</f>
        <v>0.2828652058027406</v>
      </c>
      <c r="H229" s="275">
        <f>IF(H$10=0,0,H$10/NFM_fec!H$10)</f>
        <v>2.2163153672294307</v>
      </c>
      <c r="I229" s="275">
        <f>IF(I$10=0,0,I$10/NFM_fec!I$10)</f>
        <v>1.6768005673769457</v>
      </c>
      <c r="J229" s="275">
        <f>IF(J$10=0,0,J$10/NFM_fec!J$10)</f>
        <v>1.6970150342554695</v>
      </c>
      <c r="K229" s="275">
        <f>IF(K$10=0,0,K$10/NFM_fec!K$10)</f>
        <v>1.7280258719354158</v>
      </c>
      <c r="L229" s="275">
        <f>IF(L$10=0,0,L$10/NFM_fec!L$10)</f>
        <v>1.6734163065218157</v>
      </c>
      <c r="M229" s="275">
        <f>IF(M$10=0,0,M$10/NFM_fec!M$10)</f>
        <v>1.5981604410454779</v>
      </c>
      <c r="N229" s="275">
        <f>IF(N$10=0,0,N$10/NFM_fec!N$10)</f>
        <v>1.6778749885334041</v>
      </c>
      <c r="O229" s="275">
        <f>IF(O$10=0,0,O$10/NFM_fec!O$10)</f>
        <v>1.7672613040372533</v>
      </c>
      <c r="P229" s="275">
        <f>IF(P$10=0,0,P$10/NFM_fec!P$10)</f>
        <v>1.8277500781339915</v>
      </c>
      <c r="Q229" s="275">
        <f>IF(Q$10=0,0,Q$10/NFM_fec!Q$10)</f>
        <v>1.907390623991037</v>
      </c>
      <c r="R229" s="275">
        <f>IF(R$10=0,0,R$10/NFM_fec!R$10)</f>
        <v>1.9034616169459913</v>
      </c>
      <c r="S229" s="275">
        <f>IF(S$10=0,0,S$10/NFM_fec!S$10)</f>
        <v>1.8899625968057221</v>
      </c>
      <c r="T229" s="275">
        <f>IF(T$10=0,0,T$10/NFM_fec!T$10)</f>
        <v>1.7566872543541343</v>
      </c>
      <c r="U229" s="275">
        <f>IF(U$10=0,0,U$10/NFM_fec!U$10)</f>
        <v>1.8051287391962614</v>
      </c>
      <c r="V229" s="275">
        <f>IF(V$10=0,0,V$10/NFM_fec!V$10)</f>
        <v>1.7630654446231913</v>
      </c>
      <c r="W229" s="275">
        <f>IF(W$10=0,0,W$10/NFM_fec!W$10)</f>
        <v>1.8110079920931834</v>
      </c>
      <c r="X229" s="275">
        <f>IF(X$10=0,0,X$10/NFM_fec!X$10)</f>
        <v>1.7529033200614415</v>
      </c>
      <c r="Y229" s="275">
        <f>IF(Y$10=0,0,Y$10/NFM_fec!Y$10)</f>
        <v>1.7102404156446034</v>
      </c>
      <c r="DA229" s="78"/>
    </row>
    <row r="230" spans="1:105" ht="12" customHeight="1" x14ac:dyDescent="0.25">
      <c r="A230" s="174" t="s">
        <v>485</v>
      </c>
      <c r="B230" s="276">
        <f>IF(B$16=0,0,B$16/NFM_fec!B$16)</f>
        <v>3.2041278781162457</v>
      </c>
      <c r="C230" s="276">
        <f>IF(C$16=0,0,C$16/NFM_fec!C$16)</f>
        <v>3.1939427421796771</v>
      </c>
      <c r="D230" s="276">
        <f>IF(D$16=0,0,D$16/NFM_fec!D$16)</f>
        <v>3.1771306676277518</v>
      </c>
      <c r="E230" s="276">
        <f>IF(E$16=0,0,E$16/NFM_fec!E$16)</f>
        <v>3.1768302706411169</v>
      </c>
      <c r="F230" s="276">
        <f>IF(F$16=0,0,F$16/NFM_fec!F$16)</f>
        <v>3.1839385076924009</v>
      </c>
      <c r="G230" s="276">
        <f>IF(G$16=0,0,G$16/NFM_fec!G$16)</f>
        <v>3.2182704825224078</v>
      </c>
      <c r="H230" s="276">
        <f>IF(H$16=0,0,H$16/NFM_fec!H$16)</f>
        <v>2.9766744219006953</v>
      </c>
      <c r="I230" s="276">
        <f>IF(I$16=0,0,I$16/NFM_fec!I$16)</f>
        <v>2.8368098803193087</v>
      </c>
      <c r="J230" s="276">
        <f>IF(J$16=0,0,J$16/NFM_fec!J$16)</f>
        <v>2.8086173330555808</v>
      </c>
      <c r="K230" s="276">
        <f>IF(K$16=0,0,K$16/NFM_fec!K$16)</f>
        <v>2.7260474644681754</v>
      </c>
      <c r="L230" s="276">
        <f>IF(L$16=0,0,L$16/NFM_fec!L$16)</f>
        <v>2.8187172255983088</v>
      </c>
      <c r="M230" s="276">
        <f>IF(M$16=0,0,M$16/NFM_fec!M$16)</f>
        <v>2.7198675269593089</v>
      </c>
      <c r="N230" s="276">
        <f>IF(N$16=0,0,N$16/NFM_fec!N$16)</f>
        <v>2.6026745195929242</v>
      </c>
      <c r="O230" s="276">
        <f>IF(O$16=0,0,O$16/NFM_fec!O$16)</f>
        <v>2.5641440225037497</v>
      </c>
      <c r="P230" s="276">
        <f>IF(P$16=0,0,P$16/NFM_fec!P$16)</f>
        <v>2.4528242939796896</v>
      </c>
      <c r="Q230" s="276">
        <f>IF(Q$16=0,0,Q$16/NFM_fec!Q$16)</f>
        <v>2.3661308735742481</v>
      </c>
      <c r="R230" s="276">
        <f>IF(R$16=0,0,R$16/NFM_fec!R$16)</f>
        <v>2.3571535546377826</v>
      </c>
      <c r="S230" s="276">
        <f>IF(S$16=0,0,S$16/NFM_fec!S$16)</f>
        <v>2.3574712245138789</v>
      </c>
      <c r="T230" s="276">
        <f>IF(T$16=0,0,T$16/NFM_fec!T$16)</f>
        <v>2.3579917257998471</v>
      </c>
      <c r="U230" s="276">
        <f>IF(U$16=0,0,U$16/NFM_fec!U$16)</f>
        <v>2.3601277450443865</v>
      </c>
      <c r="V230" s="276">
        <f>IF(V$16=0,0,V$16/NFM_fec!V$16)</f>
        <v>2.3635204092463575</v>
      </c>
      <c r="W230" s="276">
        <f>IF(W$16=0,0,W$16/NFM_fec!W$16)</f>
        <v>2.3546393470270082</v>
      </c>
      <c r="X230" s="276">
        <f>IF(X$16=0,0,X$16/NFM_fec!X$16)</f>
        <v>2.3568501713210313</v>
      </c>
      <c r="Y230" s="276">
        <f>IF(Y$16=0,0,Y$16/NFM_fec!Y$16)</f>
        <v>2.3542578626544675</v>
      </c>
      <c r="DA230" s="79"/>
    </row>
    <row r="231" spans="1:105" ht="12" customHeight="1" x14ac:dyDescent="0.25">
      <c r="A231" s="41" t="s">
        <v>497</v>
      </c>
      <c r="B231" s="277">
        <f>IF(B$27=0,0,B$27/NFM_fec!B$27)</f>
        <v>2.6953003262249631</v>
      </c>
      <c r="C231" s="277">
        <f>IF(C$27=0,0,C$27/NFM_fec!C$27)</f>
        <v>2.7284671081219916</v>
      </c>
      <c r="D231" s="277">
        <f>IF(D$27=0,0,D$27/NFM_fec!D$27)</f>
        <v>2.6517177812307984</v>
      </c>
      <c r="E231" s="277">
        <f>IF(E$27=0,0,E$27/NFM_fec!E$27)</f>
        <v>2.6440494591726909</v>
      </c>
      <c r="F231" s="277">
        <f>IF(F$27=0,0,F$27/NFM_fec!F$27)</f>
        <v>2.7254101421860168</v>
      </c>
      <c r="G231" s="277">
        <f>IF(G$27=0,0,G$27/NFM_fec!G$27)</f>
        <v>2.6580736929174993</v>
      </c>
      <c r="H231" s="277">
        <f>IF(H$27=0,0,H$27/NFM_fec!H$27)</f>
        <v>2.9222618466147203</v>
      </c>
      <c r="I231" s="277">
        <f>IF(I$27=0,0,I$27/NFM_fec!I$27)</f>
        <v>2.3999783306966846</v>
      </c>
      <c r="J231" s="277">
        <f>IF(J$27=0,0,J$27/NFM_fec!J$27)</f>
        <v>2.3612521280238967</v>
      </c>
      <c r="K231" s="277">
        <f>IF(K$27=0,0,K$27/NFM_fec!K$27)</f>
        <v>2.2368432686942916</v>
      </c>
      <c r="L231" s="277">
        <f>IF(L$27=0,0,L$27/NFM_fec!L$27)</f>
        <v>2.3494249939852465</v>
      </c>
      <c r="M231" s="277">
        <f>IF(M$27=0,0,M$27/NFM_fec!M$27)</f>
        <v>2.1211033044715371</v>
      </c>
      <c r="N231" s="277">
        <f>IF(N$27=0,0,N$27/NFM_fec!N$27)</f>
        <v>2.0093682775081643</v>
      </c>
      <c r="O231" s="277">
        <f>IF(O$27=0,0,O$27/NFM_fec!O$27)</f>
        <v>2.0423982758011223</v>
      </c>
      <c r="P231" s="277">
        <f>IF(P$27=0,0,P$27/NFM_fec!P$27)</f>
        <v>1.9502829484979742</v>
      </c>
      <c r="Q231" s="277">
        <f>IF(Q$27=0,0,Q$27/NFM_fec!Q$27)</f>
        <v>1.923804568431585</v>
      </c>
      <c r="R231" s="277">
        <f>IF(R$27=0,0,R$27/NFM_fec!R$27)</f>
        <v>1.9082218187780662</v>
      </c>
      <c r="S231" s="277">
        <f>IF(S$27=0,0,S$27/NFM_fec!S$27)</f>
        <v>1.8942938843996713</v>
      </c>
      <c r="T231" s="277">
        <f>IF(T$27=0,0,T$27/NFM_fec!T$27)</f>
        <v>1.762062304148527</v>
      </c>
      <c r="U231" s="277">
        <f>IF(U$27=0,0,U$27/NFM_fec!U$27)</f>
        <v>1.8153983400579403</v>
      </c>
      <c r="V231" s="277">
        <f>IF(V$27=0,0,V$27/NFM_fec!V$27)</f>
        <v>1.7713226689121226</v>
      </c>
      <c r="W231" s="277">
        <f>IF(W$27=0,0,W$27/NFM_fec!W$27)</f>
        <v>1.8147824105409993</v>
      </c>
      <c r="X231" s="277">
        <f>IF(X$27=0,0,X$27/NFM_fec!X$27)</f>
        <v>1.7607300429002748</v>
      </c>
      <c r="Y231" s="277">
        <f>IF(Y$27=0,0,Y$27/NFM_fec!Y$27)</f>
        <v>1.7160750929466149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0"/>
    </row>
    <row r="233" spans="1:105" ht="12" customHeight="1" x14ac:dyDescent="0.25">
      <c r="A233" s="35" t="s">
        <v>935</v>
      </c>
      <c r="B233" s="272">
        <f>IF(B$34=0,0,(B$34-B$70)/NFM_fec!B$34)</f>
        <v>0</v>
      </c>
      <c r="C233" s="272">
        <f>IF(C$34=0,0,(C$34-C$70)/NFM_fec!C$34)</f>
        <v>0</v>
      </c>
      <c r="D233" s="272">
        <f>IF(D$34=0,0,(D$34-D$70)/NFM_fec!D$34)</f>
        <v>0</v>
      </c>
      <c r="E233" s="272">
        <f>IF(E$34=0,0,(E$34-E$70)/NFM_fec!E$34)</f>
        <v>0</v>
      </c>
      <c r="F233" s="272">
        <f>IF(F$34=0,0,(F$34-F$70)/NFM_fec!F$34)</f>
        <v>0</v>
      </c>
      <c r="G233" s="272">
        <f>IF(G$34=0,0,(G$34-G$70)/NFM_fec!G$34)</f>
        <v>0</v>
      </c>
      <c r="H233" s="272">
        <f>IF(H$34=0,0,(H$34-H$70)/NFM_fec!H$34)</f>
        <v>0</v>
      </c>
      <c r="I233" s="272">
        <f>IF(I$34=0,0,(I$34-I$70)/NFM_fec!I$34)</f>
        <v>0</v>
      </c>
      <c r="J233" s="272">
        <f>IF(J$34=0,0,(J$34-J$70)/NFM_fec!J$34)</f>
        <v>0</v>
      </c>
      <c r="K233" s="272">
        <f>IF(K$34=0,0,(K$34-K$70)/NFM_fec!K$34)</f>
        <v>0</v>
      </c>
      <c r="L233" s="272">
        <f>IF(L$34=0,0,(L$34-L$70)/NFM_fec!L$34)</f>
        <v>0</v>
      </c>
      <c r="M233" s="272">
        <f>IF(M$34=0,0,(M$34-M$70)/NFM_fec!M$34)</f>
        <v>0</v>
      </c>
      <c r="N233" s="272">
        <f>IF(N$34=0,0,(N$34-N$70)/NFM_fec!N$34)</f>
        <v>0</v>
      </c>
      <c r="O233" s="272">
        <f>IF(O$34=0,0,(O$34-O$70)/NFM_fec!O$34)</f>
        <v>0</v>
      </c>
      <c r="P233" s="272">
        <f>IF(P$34=0,0,(P$34-P$70)/NFM_fec!P$34)</f>
        <v>0</v>
      </c>
      <c r="Q233" s="272">
        <f>IF(Q$34=0,0,(Q$34-Q$70)/NFM_fec!Q$34)</f>
        <v>0</v>
      </c>
      <c r="R233" s="272">
        <f>IF(R$34=0,0,(R$34-R$70)/NFM_fec!R$34)</f>
        <v>0</v>
      </c>
      <c r="S233" s="272">
        <f>IF(S$34=0,0,(S$34-S$70)/NFM_fec!S$34)</f>
        <v>0</v>
      </c>
      <c r="T233" s="272">
        <f>IF(T$34=0,0,(T$34-T$70)/NFM_fec!T$34)</f>
        <v>0</v>
      </c>
      <c r="U233" s="272">
        <f>IF(U$34=0,0,(U$34-U$70)/NFM_fec!U$34)</f>
        <v>0</v>
      </c>
      <c r="V233" s="272">
        <f>IF(V$34=0,0,(V$34-V$70)/NFM_fec!V$34)</f>
        <v>0</v>
      </c>
      <c r="W233" s="272">
        <f>IF(W$34=0,0,(W$34-W$70)/NFM_fec!W$34)</f>
        <v>0</v>
      </c>
      <c r="X233" s="272">
        <f>IF(X$34=0,0,(X$34-X$70)/NFM_fec!X$34)</f>
        <v>0</v>
      </c>
      <c r="Y233" s="272">
        <f>IF(Y$34=0,0,(Y$34-Y$70)/NFM_fec!Y$34)</f>
        <v>0</v>
      </c>
      <c r="DA233" s="111"/>
    </row>
    <row r="234" spans="1:105" ht="12" customHeight="1" x14ac:dyDescent="0.25">
      <c r="A234" s="55" t="s">
        <v>91</v>
      </c>
      <c r="B234" s="273">
        <f>IF(B$35=0,0,B$35/NFM_fec!B$35)</f>
        <v>0</v>
      </c>
      <c r="C234" s="273">
        <f>IF(C$35=0,0,C$35/NFM_fec!C$35)</f>
        <v>0</v>
      </c>
      <c r="D234" s="273">
        <f>IF(D$35=0,0,D$35/NFM_fec!D$35)</f>
        <v>0</v>
      </c>
      <c r="E234" s="273">
        <f>IF(E$35=0,0,E$35/NFM_fec!E$35)</f>
        <v>0</v>
      </c>
      <c r="F234" s="273">
        <f>IF(F$35=0,0,F$35/NFM_fec!F$35)</f>
        <v>0</v>
      </c>
      <c r="G234" s="273">
        <f>IF(G$35=0,0,G$35/NFM_fec!G$35)</f>
        <v>0</v>
      </c>
      <c r="H234" s="273">
        <f>IF(H$35=0,0,H$35/NFM_fec!H$35)</f>
        <v>0</v>
      </c>
      <c r="I234" s="273">
        <f>IF(I$35=0,0,I$35/NFM_fec!I$35)</f>
        <v>0</v>
      </c>
      <c r="J234" s="273">
        <f>IF(J$35=0,0,J$35/NFM_fec!J$35)</f>
        <v>0</v>
      </c>
      <c r="K234" s="273">
        <f>IF(K$35=0,0,K$35/NFM_fec!K$35)</f>
        <v>0</v>
      </c>
      <c r="L234" s="273">
        <f>IF(L$35=0,0,L$35/NFM_fec!L$35)</f>
        <v>0</v>
      </c>
      <c r="M234" s="273">
        <f>IF(M$35=0,0,M$35/NFM_fec!M$35)</f>
        <v>0</v>
      </c>
      <c r="N234" s="273">
        <f>IF(N$35=0,0,N$35/NFM_fec!N$35)</f>
        <v>0</v>
      </c>
      <c r="O234" s="273">
        <f>IF(O$35=0,0,O$35/NFM_fec!O$35)</f>
        <v>0</v>
      </c>
      <c r="P234" s="273">
        <f>IF(P$35=0,0,P$35/NFM_fec!P$35)</f>
        <v>0</v>
      </c>
      <c r="Q234" s="273">
        <f>IF(Q$35=0,0,Q$35/NFM_fec!Q$35)</f>
        <v>0</v>
      </c>
      <c r="R234" s="273">
        <f>IF(R$35=0,0,R$35/NFM_fec!R$35)</f>
        <v>0</v>
      </c>
      <c r="S234" s="273">
        <f>IF(S$35=0,0,S$35/NFM_fec!S$35)</f>
        <v>0</v>
      </c>
      <c r="T234" s="273">
        <f>IF(T$35=0,0,T$35/NFM_fec!T$35)</f>
        <v>0</v>
      </c>
      <c r="U234" s="273">
        <f>IF(U$35=0,0,U$35/NFM_fec!U$35)</f>
        <v>0</v>
      </c>
      <c r="V234" s="273">
        <f>IF(V$35=0,0,V$35/NFM_fec!V$35)</f>
        <v>0</v>
      </c>
      <c r="W234" s="273">
        <f>IF(W$35=0,0,W$35/NFM_fec!W$35)</f>
        <v>0</v>
      </c>
      <c r="X234" s="273">
        <f>IF(X$35=0,0,X$35/NFM_fec!X$35)</f>
        <v>0</v>
      </c>
      <c r="Y234" s="273">
        <f>IF(Y$35=0,0,Y$35/NFM_fec!Y$35)</f>
        <v>0</v>
      </c>
      <c r="DA234" s="76"/>
    </row>
    <row r="235" spans="1:105" ht="12" customHeight="1" x14ac:dyDescent="0.25">
      <c r="A235" s="173" t="s">
        <v>92</v>
      </c>
      <c r="B235" s="274">
        <f>IF(B$36=0,0,B$36/NFM_fec!B$36)</f>
        <v>0</v>
      </c>
      <c r="C235" s="274">
        <f>IF(C$36=0,0,C$36/NFM_fec!C$36)</f>
        <v>0</v>
      </c>
      <c r="D235" s="274">
        <f>IF(D$36=0,0,D$36/NFM_fec!D$36)</f>
        <v>0</v>
      </c>
      <c r="E235" s="274">
        <f>IF(E$36=0,0,E$36/NFM_fec!E$36)</f>
        <v>0</v>
      </c>
      <c r="F235" s="274">
        <f>IF(F$36=0,0,F$36/NFM_fec!F$36)</f>
        <v>0</v>
      </c>
      <c r="G235" s="274">
        <f>IF(G$36=0,0,G$36/NFM_fec!G$36)</f>
        <v>0</v>
      </c>
      <c r="H235" s="274">
        <f>IF(H$36=0,0,H$36/NFM_fec!H$36)</f>
        <v>0</v>
      </c>
      <c r="I235" s="274">
        <f>IF(I$36=0,0,I$36/NFM_fec!I$36)</f>
        <v>0</v>
      </c>
      <c r="J235" s="274">
        <f>IF(J$36=0,0,J$36/NFM_fec!J$36)</f>
        <v>0</v>
      </c>
      <c r="K235" s="274">
        <f>IF(K$36=0,0,K$36/NFM_fec!K$36)</f>
        <v>0</v>
      </c>
      <c r="L235" s="274">
        <f>IF(L$36=0,0,L$36/NFM_fec!L$36)</f>
        <v>0</v>
      </c>
      <c r="M235" s="274">
        <f>IF(M$36=0,0,M$36/NFM_fec!M$36)</f>
        <v>0</v>
      </c>
      <c r="N235" s="274">
        <f>IF(N$36=0,0,N$36/NFM_fec!N$36)</f>
        <v>0</v>
      </c>
      <c r="O235" s="274">
        <f>IF(O$36=0,0,O$36/NFM_fec!O$36)</f>
        <v>0</v>
      </c>
      <c r="P235" s="274">
        <f>IF(P$36=0,0,P$36/NFM_fec!P$36)</f>
        <v>0</v>
      </c>
      <c r="Q235" s="274">
        <f>IF(Q$36=0,0,Q$36/NFM_fec!Q$36)</f>
        <v>0</v>
      </c>
      <c r="R235" s="274">
        <f>IF(R$36=0,0,R$36/NFM_fec!R$36)</f>
        <v>0</v>
      </c>
      <c r="S235" s="274">
        <f>IF(S$36=0,0,S$36/NFM_fec!S$36)</f>
        <v>0</v>
      </c>
      <c r="T235" s="274">
        <f>IF(T$36=0,0,T$36/NFM_fec!T$36)</f>
        <v>0</v>
      </c>
      <c r="U235" s="274">
        <f>IF(U$36=0,0,U$36/NFM_fec!U$36)</f>
        <v>0</v>
      </c>
      <c r="V235" s="274">
        <f>IF(V$36=0,0,V$36/NFM_fec!V$36)</f>
        <v>0</v>
      </c>
      <c r="W235" s="274">
        <f>IF(W$36=0,0,W$36/NFM_fec!W$36)</f>
        <v>0</v>
      </c>
      <c r="X235" s="274">
        <f>IF(X$36=0,0,X$36/NFM_fec!X$36)</f>
        <v>0</v>
      </c>
      <c r="Y235" s="274">
        <f>IF(Y$36=0,0,Y$36/NFM_fec!Y$36)</f>
        <v>0</v>
      </c>
      <c r="DA235" s="77"/>
    </row>
    <row r="236" spans="1:105" ht="12" customHeight="1" x14ac:dyDescent="0.25">
      <c r="A236" s="173" t="s">
        <v>93</v>
      </c>
      <c r="B236" s="274">
        <f>IF(B$37=0,0,B$37/NFM_fec!B$37)</f>
        <v>0</v>
      </c>
      <c r="C236" s="274">
        <f>IF(C$37=0,0,C$37/NFM_fec!C$37)</f>
        <v>0</v>
      </c>
      <c r="D236" s="274">
        <f>IF(D$37=0,0,D$37/NFM_fec!D$37)</f>
        <v>0</v>
      </c>
      <c r="E236" s="274">
        <f>IF(E$37=0,0,E$37/NFM_fec!E$37)</f>
        <v>0</v>
      </c>
      <c r="F236" s="274">
        <f>IF(F$37=0,0,F$37/NFM_fec!F$37)</f>
        <v>0</v>
      </c>
      <c r="G236" s="274">
        <f>IF(G$37=0,0,G$37/NFM_fec!G$37)</f>
        <v>0</v>
      </c>
      <c r="H236" s="274">
        <f>IF(H$37=0,0,H$37/NFM_fec!H$37)</f>
        <v>0</v>
      </c>
      <c r="I236" s="274">
        <f>IF(I$37=0,0,I$37/NFM_fec!I$37)</f>
        <v>0</v>
      </c>
      <c r="J236" s="274">
        <f>IF(J$37=0,0,J$37/NFM_fec!J$37)</f>
        <v>0</v>
      </c>
      <c r="K236" s="274">
        <f>IF(K$37=0,0,K$37/NFM_fec!K$37)</f>
        <v>0</v>
      </c>
      <c r="L236" s="274">
        <f>IF(L$37=0,0,L$37/NFM_fec!L$37)</f>
        <v>0</v>
      </c>
      <c r="M236" s="274">
        <f>IF(M$37=0,0,M$37/NFM_fec!M$37)</f>
        <v>0</v>
      </c>
      <c r="N236" s="274">
        <f>IF(N$37=0,0,N$37/NFM_fec!N$37)</f>
        <v>0</v>
      </c>
      <c r="O236" s="274">
        <f>IF(O$37=0,0,O$37/NFM_fec!O$37)</f>
        <v>0</v>
      </c>
      <c r="P236" s="274">
        <f>IF(P$37=0,0,P$37/NFM_fec!P$37)</f>
        <v>0</v>
      </c>
      <c r="Q236" s="274">
        <f>IF(Q$37=0,0,Q$37/NFM_fec!Q$37)</f>
        <v>0</v>
      </c>
      <c r="R236" s="274">
        <f>IF(R$37=0,0,R$37/NFM_fec!R$37)</f>
        <v>0</v>
      </c>
      <c r="S236" s="274">
        <f>IF(S$37=0,0,S$37/NFM_fec!S$37)</f>
        <v>0</v>
      </c>
      <c r="T236" s="274">
        <f>IF(T$37=0,0,T$37/NFM_fec!T$37)</f>
        <v>0</v>
      </c>
      <c r="U236" s="274">
        <f>IF(U$37=0,0,U$37/NFM_fec!U$37)</f>
        <v>0</v>
      </c>
      <c r="V236" s="274">
        <f>IF(V$37=0,0,V$37/NFM_fec!V$37)</f>
        <v>0</v>
      </c>
      <c r="W236" s="274">
        <f>IF(W$37=0,0,W$37/NFM_fec!W$37)</f>
        <v>0</v>
      </c>
      <c r="X236" s="274">
        <f>IF(X$37=0,0,X$37/NFM_fec!X$37)</f>
        <v>0</v>
      </c>
      <c r="Y236" s="274">
        <f>IF(Y$37=0,0,Y$37/NFM_fec!Y$37)</f>
        <v>0</v>
      </c>
      <c r="DA236" s="77"/>
    </row>
    <row r="237" spans="1:105" ht="12" customHeight="1" x14ac:dyDescent="0.25">
      <c r="A237" s="173" t="s">
        <v>94</v>
      </c>
      <c r="B237" s="274">
        <f>IF(B$38=0,0,B$38/NFM_fec!B$38)</f>
        <v>0</v>
      </c>
      <c r="C237" s="274">
        <f>IF(C$38=0,0,C$38/NFM_fec!C$38)</f>
        <v>0</v>
      </c>
      <c r="D237" s="274">
        <f>IF(D$38=0,0,D$38/NFM_fec!D$38)</f>
        <v>0</v>
      </c>
      <c r="E237" s="274">
        <f>IF(E$38=0,0,E$38/NFM_fec!E$38)</f>
        <v>0</v>
      </c>
      <c r="F237" s="274">
        <f>IF(F$38=0,0,F$38/NFM_fec!F$38)</f>
        <v>0</v>
      </c>
      <c r="G237" s="274">
        <f>IF(G$38=0,0,G$38/NFM_fec!G$38)</f>
        <v>0</v>
      </c>
      <c r="H237" s="274">
        <f>IF(H$38=0,0,H$38/NFM_fec!H$38)</f>
        <v>0</v>
      </c>
      <c r="I237" s="274">
        <f>IF(I$38=0,0,I$38/NFM_fec!I$38)</f>
        <v>0</v>
      </c>
      <c r="J237" s="274">
        <f>IF(J$38=0,0,J$38/NFM_fec!J$38)</f>
        <v>0</v>
      </c>
      <c r="K237" s="274">
        <f>IF(K$38=0,0,K$38/NFM_fec!K$38)</f>
        <v>0</v>
      </c>
      <c r="L237" s="274">
        <f>IF(L$38=0,0,L$38/NFM_fec!L$38)</f>
        <v>0</v>
      </c>
      <c r="M237" s="274">
        <f>IF(M$38=0,0,M$38/NFM_fec!M$38)</f>
        <v>0</v>
      </c>
      <c r="N237" s="274">
        <f>IF(N$38=0,0,N$38/NFM_fec!N$38)</f>
        <v>0</v>
      </c>
      <c r="O237" s="274">
        <f>IF(O$38=0,0,O$38/NFM_fec!O$38)</f>
        <v>0</v>
      </c>
      <c r="P237" s="274">
        <f>IF(P$38=0,0,P$38/NFM_fec!P$38)</f>
        <v>0</v>
      </c>
      <c r="Q237" s="274">
        <f>IF(Q$38=0,0,Q$38/NFM_fec!Q$38)</f>
        <v>0</v>
      </c>
      <c r="R237" s="274">
        <f>IF(R$38=0,0,R$38/NFM_fec!R$38)</f>
        <v>0</v>
      </c>
      <c r="S237" s="274">
        <f>IF(S$38=0,0,S$38/NFM_fec!S$38)</f>
        <v>0</v>
      </c>
      <c r="T237" s="274">
        <f>IF(T$38=0,0,T$38/NFM_fec!T$38)</f>
        <v>0</v>
      </c>
      <c r="U237" s="274">
        <f>IF(U$38=0,0,U$38/NFM_fec!U$38)</f>
        <v>0</v>
      </c>
      <c r="V237" s="274">
        <f>IF(V$38=0,0,V$38/NFM_fec!V$38)</f>
        <v>0</v>
      </c>
      <c r="W237" s="274">
        <f>IF(W$38=0,0,W$38/NFM_fec!W$38)</f>
        <v>0</v>
      </c>
      <c r="X237" s="274">
        <f>IF(X$38=0,0,X$38/NFM_fec!X$38)</f>
        <v>0</v>
      </c>
      <c r="Y237" s="274">
        <f>IF(Y$38=0,0,Y$38/NFM_fec!Y$38)</f>
        <v>0</v>
      </c>
      <c r="DA237" s="77"/>
    </row>
    <row r="238" spans="1:105" ht="12" customHeight="1" x14ac:dyDescent="0.25">
      <c r="A238" s="56" t="s">
        <v>95</v>
      </c>
      <c r="B238" s="275">
        <f>IF(B$39=0,0,B$39/NFM_fec!B$39)</f>
        <v>0</v>
      </c>
      <c r="C238" s="275">
        <f>IF(C$39=0,0,C$39/NFM_fec!C$39)</f>
        <v>0</v>
      </c>
      <c r="D238" s="275">
        <f>IF(D$39=0,0,D$39/NFM_fec!D$39)</f>
        <v>0</v>
      </c>
      <c r="E238" s="275">
        <f>IF(E$39=0,0,E$39/NFM_fec!E$39)</f>
        <v>0</v>
      </c>
      <c r="F238" s="275">
        <f>IF(F$39=0,0,F$39/NFM_fec!F$39)</f>
        <v>0</v>
      </c>
      <c r="G238" s="275">
        <f>IF(G$39=0,0,G$39/NFM_fec!G$39)</f>
        <v>0</v>
      </c>
      <c r="H238" s="275">
        <f>IF(H$39=0,0,H$39/NFM_fec!H$39)</f>
        <v>0</v>
      </c>
      <c r="I238" s="275">
        <f>IF(I$39=0,0,I$39/NFM_fec!I$39)</f>
        <v>0</v>
      </c>
      <c r="J238" s="275">
        <f>IF(J$39=0,0,J$39/NFM_fec!J$39)</f>
        <v>0</v>
      </c>
      <c r="K238" s="275">
        <f>IF(K$39=0,0,K$39/NFM_fec!K$39)</f>
        <v>0</v>
      </c>
      <c r="L238" s="275">
        <f>IF(L$39=0,0,L$39/NFM_fec!L$39)</f>
        <v>0</v>
      </c>
      <c r="M238" s="275">
        <f>IF(M$39=0,0,M$39/NFM_fec!M$39)</f>
        <v>0</v>
      </c>
      <c r="N238" s="275">
        <f>IF(N$39=0,0,N$39/NFM_fec!N$39)</f>
        <v>0</v>
      </c>
      <c r="O238" s="275">
        <f>IF(O$39=0,0,O$39/NFM_fec!O$39)</f>
        <v>0</v>
      </c>
      <c r="P238" s="275">
        <f>IF(P$39=0,0,P$39/NFM_fec!P$39)</f>
        <v>0</v>
      </c>
      <c r="Q238" s="275">
        <f>IF(Q$39=0,0,Q$39/NFM_fec!Q$39)</f>
        <v>0</v>
      </c>
      <c r="R238" s="275">
        <f>IF(R$39=0,0,R$39/NFM_fec!R$39)</f>
        <v>0</v>
      </c>
      <c r="S238" s="275">
        <f>IF(S$39=0,0,S$39/NFM_fec!S$39)</f>
        <v>0</v>
      </c>
      <c r="T238" s="275">
        <f>IF(T$39=0,0,T$39/NFM_fec!T$39)</f>
        <v>0</v>
      </c>
      <c r="U238" s="275">
        <f>IF(U$39=0,0,U$39/NFM_fec!U$39)</f>
        <v>0</v>
      </c>
      <c r="V238" s="275">
        <f>IF(V$39=0,0,V$39/NFM_fec!V$39)</f>
        <v>0</v>
      </c>
      <c r="W238" s="275">
        <f>IF(W$39=0,0,W$39/NFM_fec!W$39)</f>
        <v>0</v>
      </c>
      <c r="X238" s="275">
        <f>IF(X$39=0,0,X$39/NFM_fec!X$39)</f>
        <v>0</v>
      </c>
      <c r="Y238" s="275">
        <f>IF(Y$39=0,0,Y$39/NFM_fec!Y$39)</f>
        <v>0</v>
      </c>
      <c r="DA238" s="78"/>
    </row>
    <row r="239" spans="1:105" ht="12" customHeight="1" x14ac:dyDescent="0.25">
      <c r="A239" s="174" t="s">
        <v>515</v>
      </c>
      <c r="B239" s="276">
        <f>IF(B$45=0,0,B$45/NFM_fec!B$45)</f>
        <v>0</v>
      </c>
      <c r="C239" s="276">
        <f>IF(C$45=0,0,C$45/NFM_fec!C$45)</f>
        <v>0</v>
      </c>
      <c r="D239" s="276">
        <f>IF(D$45=0,0,D$45/NFM_fec!D$45)</f>
        <v>0</v>
      </c>
      <c r="E239" s="276">
        <f>IF(E$45=0,0,E$45/NFM_fec!E$45)</f>
        <v>0</v>
      </c>
      <c r="F239" s="276">
        <f>IF(F$45=0,0,F$45/NFM_fec!F$45)</f>
        <v>0</v>
      </c>
      <c r="G239" s="276">
        <f>IF(G$45=0,0,G$45/NFM_fec!G$45)</f>
        <v>0</v>
      </c>
      <c r="H239" s="276">
        <f>IF(H$45=0,0,H$45/NFM_fec!H$45)</f>
        <v>0</v>
      </c>
      <c r="I239" s="276">
        <f>IF(I$45=0,0,I$45/NFM_fec!I$45)</f>
        <v>0</v>
      </c>
      <c r="J239" s="276">
        <f>IF(J$45=0,0,J$45/NFM_fec!J$45)</f>
        <v>0</v>
      </c>
      <c r="K239" s="276">
        <f>IF(K$45=0,0,K$45/NFM_fec!K$45)</f>
        <v>0</v>
      </c>
      <c r="L239" s="276">
        <f>IF(L$45=0,0,L$45/NFM_fec!L$45)</f>
        <v>0</v>
      </c>
      <c r="M239" s="276">
        <f>IF(M$45=0,0,M$45/NFM_fec!M$45)</f>
        <v>0</v>
      </c>
      <c r="N239" s="276">
        <f>IF(N$45=0,0,N$45/NFM_fec!N$45)</f>
        <v>0</v>
      </c>
      <c r="O239" s="276">
        <f>IF(O$45=0,0,O$45/NFM_fec!O$45)</f>
        <v>0</v>
      </c>
      <c r="P239" s="276">
        <f>IF(P$45=0,0,P$45/NFM_fec!P$45)</f>
        <v>0</v>
      </c>
      <c r="Q239" s="276">
        <f>IF(Q$45=0,0,Q$45/NFM_fec!Q$45)</f>
        <v>0</v>
      </c>
      <c r="R239" s="276">
        <f>IF(R$45=0,0,R$45/NFM_fec!R$45)</f>
        <v>0</v>
      </c>
      <c r="S239" s="276">
        <f>IF(S$45=0,0,S$45/NFM_fec!S$45)</f>
        <v>0</v>
      </c>
      <c r="T239" s="276">
        <f>IF(T$45=0,0,T$45/NFM_fec!T$45)</f>
        <v>0</v>
      </c>
      <c r="U239" s="276">
        <f>IF(U$45=0,0,U$45/NFM_fec!U$45)</f>
        <v>0</v>
      </c>
      <c r="V239" s="276">
        <f>IF(V$45=0,0,V$45/NFM_fec!V$45)</f>
        <v>0</v>
      </c>
      <c r="W239" s="276">
        <f>IF(W$45=0,0,W$45/NFM_fec!W$45)</f>
        <v>0</v>
      </c>
      <c r="X239" s="276">
        <f>IF(X$45=0,0,X$45/NFM_fec!X$45)</f>
        <v>0</v>
      </c>
      <c r="Y239" s="276">
        <f>IF(Y$45=0,0,Y$45/NFM_fec!Y$45)</f>
        <v>0</v>
      </c>
      <c r="DA239" s="79"/>
    </row>
    <row r="240" spans="1:105" ht="12" customHeight="1" x14ac:dyDescent="0.25">
      <c r="A240" s="174" t="s">
        <v>517</v>
      </c>
      <c r="B240" s="276">
        <f>IF(B$46=0,0,B$46/NFM_fec!B$46)</f>
        <v>0</v>
      </c>
      <c r="C240" s="276">
        <f>IF(C$46=0,0,C$46/NFM_fec!C$46)</f>
        <v>0</v>
      </c>
      <c r="D240" s="276">
        <f>IF(D$46=0,0,D$46/NFM_fec!D$46)</f>
        <v>0</v>
      </c>
      <c r="E240" s="276">
        <f>IF(E$46=0,0,E$46/NFM_fec!E$46)</f>
        <v>0</v>
      </c>
      <c r="F240" s="276">
        <f>IF(F$46=0,0,F$46/NFM_fec!F$46)</f>
        <v>0</v>
      </c>
      <c r="G240" s="276">
        <f>IF(G$46=0,0,G$46/NFM_fec!G$46)</f>
        <v>0</v>
      </c>
      <c r="H240" s="276">
        <f>IF(H$46=0,0,H$46/NFM_fec!H$46)</f>
        <v>0</v>
      </c>
      <c r="I240" s="276">
        <f>IF(I$46=0,0,I$46/NFM_fec!I$46)</f>
        <v>0</v>
      </c>
      <c r="J240" s="276">
        <f>IF(J$46=0,0,J$46/NFM_fec!J$46)</f>
        <v>0</v>
      </c>
      <c r="K240" s="276">
        <f>IF(K$46=0,0,K$46/NFM_fec!K$46)</f>
        <v>0</v>
      </c>
      <c r="L240" s="276">
        <f>IF(L$46=0,0,L$46/NFM_fec!L$46)</f>
        <v>0</v>
      </c>
      <c r="M240" s="276">
        <f>IF(M$46=0,0,M$46/NFM_fec!M$46)</f>
        <v>0</v>
      </c>
      <c r="N240" s="276">
        <f>IF(N$46=0,0,N$46/NFM_fec!N$46)</f>
        <v>0</v>
      </c>
      <c r="O240" s="276">
        <f>IF(O$46=0,0,O$46/NFM_fec!O$46)</f>
        <v>0</v>
      </c>
      <c r="P240" s="276">
        <f>IF(P$46=0,0,P$46/NFM_fec!P$46)</f>
        <v>0</v>
      </c>
      <c r="Q240" s="276">
        <f>IF(Q$46=0,0,Q$46/NFM_fec!Q$46)</f>
        <v>0</v>
      </c>
      <c r="R240" s="276">
        <f>IF(R$46=0,0,R$46/NFM_fec!R$46)</f>
        <v>0</v>
      </c>
      <c r="S240" s="276">
        <f>IF(S$46=0,0,S$46/NFM_fec!S$46)</f>
        <v>0</v>
      </c>
      <c r="T240" s="276">
        <f>IF(T$46=0,0,T$46/NFM_fec!T$46)</f>
        <v>0</v>
      </c>
      <c r="U240" s="276">
        <f>IF(U$46=0,0,U$46/NFM_fec!U$46)</f>
        <v>0</v>
      </c>
      <c r="V240" s="276">
        <f>IF(V$46=0,0,V$46/NFM_fec!V$46)</f>
        <v>0</v>
      </c>
      <c r="W240" s="276">
        <f>IF(W$46=0,0,W$46/NFM_fec!W$46)</f>
        <v>0</v>
      </c>
      <c r="X240" s="276">
        <f>IF(X$46=0,0,X$46/NFM_fec!X$46)</f>
        <v>0</v>
      </c>
      <c r="Y240" s="276">
        <f>IF(Y$46=0,0,Y$46/NFM_fec!Y$46)</f>
        <v>0</v>
      </c>
      <c r="DA240" s="79"/>
    </row>
    <row r="241" spans="1:105" ht="12" customHeight="1" x14ac:dyDescent="0.25">
      <c r="A241" s="41" t="s">
        <v>527</v>
      </c>
      <c r="B241" s="277">
        <f>IF(B$53=0,0,B$53/NFM_fec!B$53)</f>
        <v>0</v>
      </c>
      <c r="C241" s="277">
        <f>IF(C$53=0,0,C$53/NFM_fec!C$53)</f>
        <v>0</v>
      </c>
      <c r="D241" s="277">
        <f>IF(D$53=0,0,D$53/NFM_fec!D$53)</f>
        <v>0</v>
      </c>
      <c r="E241" s="277">
        <f>IF(E$53=0,0,E$53/NFM_fec!E$53)</f>
        <v>0</v>
      </c>
      <c r="F241" s="277">
        <f>IF(F$53=0,0,F$53/NFM_fec!F$53)</f>
        <v>0</v>
      </c>
      <c r="G241" s="277">
        <f>IF(G$53=0,0,G$53/NFM_fec!G$53)</f>
        <v>0</v>
      </c>
      <c r="H241" s="277">
        <f>IF(H$53=0,0,H$53/NFM_fec!H$53)</f>
        <v>0</v>
      </c>
      <c r="I241" s="277">
        <f>IF(I$53=0,0,I$53/NFM_fec!I$53)</f>
        <v>0</v>
      </c>
      <c r="J241" s="277">
        <f>IF(J$53=0,0,J$53/NFM_fec!J$53)</f>
        <v>0</v>
      </c>
      <c r="K241" s="277">
        <f>IF(K$53=0,0,K$53/NFM_fec!K$53)</f>
        <v>0</v>
      </c>
      <c r="L241" s="277">
        <f>IF(L$53=0,0,L$53/NFM_fec!L$53)</f>
        <v>0</v>
      </c>
      <c r="M241" s="277">
        <f>IF(M$53=0,0,M$53/NFM_fec!M$53)</f>
        <v>0</v>
      </c>
      <c r="N241" s="277">
        <f>IF(N$53=0,0,N$53/NFM_fec!N$53)</f>
        <v>0</v>
      </c>
      <c r="O241" s="277">
        <f>IF(O$53=0,0,O$53/NFM_fec!O$53)</f>
        <v>0</v>
      </c>
      <c r="P241" s="277">
        <f>IF(P$53=0,0,P$53/NFM_fec!P$53)</f>
        <v>0</v>
      </c>
      <c r="Q241" s="277">
        <f>IF(Q$53=0,0,Q$53/NFM_fec!Q$53)</f>
        <v>0</v>
      </c>
      <c r="R241" s="277">
        <f>IF(R$53=0,0,R$53/NFM_fec!R$53)</f>
        <v>0</v>
      </c>
      <c r="S241" s="277">
        <f>IF(S$53=0,0,S$53/NFM_fec!S$53)</f>
        <v>0</v>
      </c>
      <c r="T241" s="277">
        <f>IF(T$53=0,0,T$53/NFM_fec!T$53)</f>
        <v>0</v>
      </c>
      <c r="U241" s="277">
        <f>IF(U$53=0,0,U$53/NFM_fec!U$53)</f>
        <v>0</v>
      </c>
      <c r="V241" s="277">
        <f>IF(V$53=0,0,V$53/NFM_fec!V$53)</f>
        <v>0</v>
      </c>
      <c r="W241" s="277">
        <f>IF(W$53=0,0,W$53/NFM_fec!W$53)</f>
        <v>0</v>
      </c>
      <c r="X241" s="277">
        <f>IF(X$53=0,0,X$53/NFM_fec!X$53)</f>
        <v>0</v>
      </c>
      <c r="Y241" s="277">
        <f>IF(Y$53=0,0,Y$53/NFM_fec!Y$53)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0"/>
    </row>
    <row r="243" spans="1:105" ht="12" customHeight="1" x14ac:dyDescent="0.25">
      <c r="A243" s="35" t="s">
        <v>80</v>
      </c>
      <c r="B243" s="272">
        <f>IF(B$72=0,0,B$72/NFM_fec!B$72)</f>
        <v>0</v>
      </c>
      <c r="C243" s="272">
        <f>IF(C$72=0,0,C$72/NFM_fec!C$72)</f>
        <v>0</v>
      </c>
      <c r="D243" s="272">
        <f>IF(D$72=0,0,D$72/NFM_fec!D$72)</f>
        <v>0</v>
      </c>
      <c r="E243" s="272">
        <f>IF(E$72=0,0,E$72/NFM_fec!E$72)</f>
        <v>0</v>
      </c>
      <c r="F243" s="272">
        <f>IF(F$72=0,0,F$72/NFM_fec!F$72)</f>
        <v>0</v>
      </c>
      <c r="G243" s="272">
        <f>IF(G$72=0,0,G$72/NFM_fec!G$72)</f>
        <v>0</v>
      </c>
      <c r="H243" s="272">
        <f>IF(H$72=0,0,H$72/NFM_fec!H$72)</f>
        <v>0</v>
      </c>
      <c r="I243" s="272">
        <f>IF(I$72=0,0,I$72/NFM_fec!I$72)</f>
        <v>0</v>
      </c>
      <c r="J243" s="272">
        <f>IF(J$72=0,0,J$72/NFM_fec!J$72)</f>
        <v>0</v>
      </c>
      <c r="K243" s="272">
        <f>IF(K$72=0,0,K$72/NFM_fec!K$72)</f>
        <v>0</v>
      </c>
      <c r="L243" s="272">
        <f>IF(L$72=0,0,L$72/NFM_fec!L$72)</f>
        <v>0</v>
      </c>
      <c r="M243" s="272">
        <f>IF(M$72=0,0,M$72/NFM_fec!M$72)</f>
        <v>0</v>
      </c>
      <c r="N243" s="272">
        <f>IF(N$72=0,0,N$72/NFM_fec!N$72)</f>
        <v>0</v>
      </c>
      <c r="O243" s="272">
        <f>IF(O$72=0,0,O$72/NFM_fec!O$72)</f>
        <v>0</v>
      </c>
      <c r="P243" s="272">
        <f>IF(P$72=0,0,P$72/NFM_fec!P$72)</f>
        <v>0</v>
      </c>
      <c r="Q243" s="272">
        <f>IF(Q$72=0,0,Q$72/NFM_fec!Q$72)</f>
        <v>0</v>
      </c>
      <c r="R243" s="272">
        <f>IF(R$72=0,0,R$72/NFM_fec!R$72)</f>
        <v>0</v>
      </c>
      <c r="S243" s="272">
        <f>IF(S$72=0,0,S$72/NFM_fec!S$72)</f>
        <v>0</v>
      </c>
      <c r="T243" s="272">
        <f>IF(T$72=0,0,T$72/NFM_fec!T$72)</f>
        <v>0</v>
      </c>
      <c r="U243" s="272">
        <f>IF(U$72=0,0,U$72/NFM_fec!U$72)</f>
        <v>0</v>
      </c>
      <c r="V243" s="272">
        <f>IF(V$72=0,0,V$72/NFM_fec!V$72)</f>
        <v>0</v>
      </c>
      <c r="W243" s="272">
        <f>IF(W$72=0,0,W$72/NFM_fec!W$72)</f>
        <v>0</v>
      </c>
      <c r="X243" s="272">
        <f>IF(X$72=0,0,X$72/NFM_fec!X$72)</f>
        <v>0</v>
      </c>
      <c r="Y243" s="272">
        <f>IF(Y$72=0,0,Y$72/NFM_fec!Y$72)</f>
        <v>0</v>
      </c>
      <c r="DA243" s="111"/>
    </row>
    <row r="244" spans="1:105" ht="12" customHeight="1" x14ac:dyDescent="0.25">
      <c r="A244" s="55" t="s">
        <v>91</v>
      </c>
      <c r="B244" s="273">
        <f>IF(B$73=0,0,B$73/NFM_fec!B$73)</f>
        <v>0</v>
      </c>
      <c r="C244" s="273">
        <f>IF(C$73=0,0,C$73/NFM_fec!C$73)</f>
        <v>0</v>
      </c>
      <c r="D244" s="273">
        <f>IF(D$73=0,0,D$73/NFM_fec!D$73)</f>
        <v>0</v>
      </c>
      <c r="E244" s="273">
        <f>IF(E$73=0,0,E$73/NFM_fec!E$73)</f>
        <v>0</v>
      </c>
      <c r="F244" s="273">
        <f>IF(F$73=0,0,F$73/NFM_fec!F$73)</f>
        <v>0</v>
      </c>
      <c r="G244" s="273">
        <f>IF(G$73=0,0,G$73/NFM_fec!G$73)</f>
        <v>0</v>
      </c>
      <c r="H244" s="273">
        <f>IF(H$73=0,0,H$73/NFM_fec!H$73)</f>
        <v>0</v>
      </c>
      <c r="I244" s="273">
        <f>IF(I$73=0,0,I$73/NFM_fec!I$73)</f>
        <v>0</v>
      </c>
      <c r="J244" s="273">
        <f>IF(J$73=0,0,J$73/NFM_fec!J$73)</f>
        <v>0</v>
      </c>
      <c r="K244" s="273">
        <f>IF(K$73=0,0,K$73/NFM_fec!K$73)</f>
        <v>0</v>
      </c>
      <c r="L244" s="273">
        <f>IF(L$73=0,0,L$73/NFM_fec!L$73)</f>
        <v>0</v>
      </c>
      <c r="M244" s="273">
        <f>IF(M$73=0,0,M$73/NFM_fec!M$73)</f>
        <v>0</v>
      </c>
      <c r="N244" s="273">
        <f>IF(N$73=0,0,N$73/NFM_fec!N$73)</f>
        <v>0</v>
      </c>
      <c r="O244" s="273">
        <f>IF(O$73=0,0,O$73/NFM_fec!O$73)</f>
        <v>0</v>
      </c>
      <c r="P244" s="273">
        <f>IF(P$73=0,0,P$73/NFM_fec!P$73)</f>
        <v>0</v>
      </c>
      <c r="Q244" s="273">
        <f>IF(Q$73=0,0,Q$73/NFM_fec!Q$73)</f>
        <v>0</v>
      </c>
      <c r="R244" s="273">
        <f>IF(R$73=0,0,R$73/NFM_fec!R$73)</f>
        <v>0</v>
      </c>
      <c r="S244" s="273">
        <f>IF(S$73=0,0,S$73/NFM_fec!S$73)</f>
        <v>0</v>
      </c>
      <c r="T244" s="273">
        <f>IF(T$73=0,0,T$73/NFM_fec!T$73)</f>
        <v>0</v>
      </c>
      <c r="U244" s="273">
        <f>IF(U$73=0,0,U$73/NFM_fec!U$73)</f>
        <v>0</v>
      </c>
      <c r="V244" s="273">
        <f>IF(V$73=0,0,V$73/NFM_fec!V$73)</f>
        <v>0</v>
      </c>
      <c r="W244" s="273">
        <f>IF(W$73=0,0,W$73/NFM_fec!W$73)</f>
        <v>0</v>
      </c>
      <c r="X244" s="273">
        <f>IF(X$73=0,0,X$73/NFM_fec!X$73)</f>
        <v>0</v>
      </c>
      <c r="Y244" s="273">
        <f>IF(Y$73=0,0,Y$73/NFM_fec!Y$73)</f>
        <v>0</v>
      </c>
      <c r="DA244" s="76"/>
    </row>
    <row r="245" spans="1:105" ht="12" customHeight="1" x14ac:dyDescent="0.25">
      <c r="A245" s="173" t="s">
        <v>92</v>
      </c>
      <c r="B245" s="274">
        <f>IF(B$74=0,0,B$74/NFM_fec!B$74)</f>
        <v>0</v>
      </c>
      <c r="C245" s="274">
        <f>IF(C$74=0,0,C$74/NFM_fec!C$74)</f>
        <v>0</v>
      </c>
      <c r="D245" s="274">
        <f>IF(D$74=0,0,D$74/NFM_fec!D$74)</f>
        <v>0</v>
      </c>
      <c r="E245" s="274">
        <f>IF(E$74=0,0,E$74/NFM_fec!E$74)</f>
        <v>0</v>
      </c>
      <c r="F245" s="274">
        <f>IF(F$74=0,0,F$74/NFM_fec!F$74)</f>
        <v>0</v>
      </c>
      <c r="G245" s="274">
        <f>IF(G$74=0,0,G$74/NFM_fec!G$74)</f>
        <v>0</v>
      </c>
      <c r="H245" s="274">
        <f>IF(H$74=0,0,H$74/NFM_fec!H$74)</f>
        <v>0</v>
      </c>
      <c r="I245" s="274">
        <f>IF(I$74=0,0,I$74/NFM_fec!I$74)</f>
        <v>0</v>
      </c>
      <c r="J245" s="274">
        <f>IF(J$74=0,0,J$74/NFM_fec!J$74)</f>
        <v>0</v>
      </c>
      <c r="K245" s="274">
        <f>IF(K$74=0,0,K$74/NFM_fec!K$74)</f>
        <v>0</v>
      </c>
      <c r="L245" s="274">
        <f>IF(L$74=0,0,L$74/NFM_fec!L$74)</f>
        <v>0</v>
      </c>
      <c r="M245" s="274">
        <f>IF(M$74=0,0,M$74/NFM_fec!M$74)</f>
        <v>0</v>
      </c>
      <c r="N245" s="274">
        <f>IF(N$74=0,0,N$74/NFM_fec!N$74)</f>
        <v>0</v>
      </c>
      <c r="O245" s="274">
        <f>IF(O$74=0,0,O$74/NFM_fec!O$74)</f>
        <v>0</v>
      </c>
      <c r="P245" s="274">
        <f>IF(P$74=0,0,P$74/NFM_fec!P$74)</f>
        <v>0</v>
      </c>
      <c r="Q245" s="274">
        <f>IF(Q$74=0,0,Q$74/NFM_fec!Q$74)</f>
        <v>0</v>
      </c>
      <c r="R245" s="274">
        <f>IF(R$74=0,0,R$74/NFM_fec!R$74)</f>
        <v>0</v>
      </c>
      <c r="S245" s="274">
        <f>IF(S$74=0,0,S$74/NFM_fec!S$74)</f>
        <v>0</v>
      </c>
      <c r="T245" s="274">
        <f>IF(T$74=0,0,T$74/NFM_fec!T$74)</f>
        <v>0</v>
      </c>
      <c r="U245" s="274">
        <f>IF(U$74=0,0,U$74/NFM_fec!U$74)</f>
        <v>0</v>
      </c>
      <c r="V245" s="274">
        <f>IF(V$74=0,0,V$74/NFM_fec!V$74)</f>
        <v>0</v>
      </c>
      <c r="W245" s="274">
        <f>IF(W$74=0,0,W$74/NFM_fec!W$74)</f>
        <v>0</v>
      </c>
      <c r="X245" s="274">
        <f>IF(X$74=0,0,X$74/NFM_fec!X$74)</f>
        <v>0</v>
      </c>
      <c r="Y245" s="274">
        <f>IF(Y$74=0,0,Y$74/NFM_fec!Y$74)</f>
        <v>0</v>
      </c>
      <c r="DA245" s="77"/>
    </row>
    <row r="246" spans="1:105" ht="12" customHeight="1" x14ac:dyDescent="0.25">
      <c r="A246" s="173" t="s">
        <v>93</v>
      </c>
      <c r="B246" s="274">
        <f>IF(B$75=0,0,B$75/NFM_fec!B$75)</f>
        <v>0</v>
      </c>
      <c r="C246" s="274">
        <f>IF(C$75=0,0,C$75/NFM_fec!C$75)</f>
        <v>0</v>
      </c>
      <c r="D246" s="274">
        <f>IF(D$75=0,0,D$75/NFM_fec!D$75)</f>
        <v>0</v>
      </c>
      <c r="E246" s="274">
        <f>IF(E$75=0,0,E$75/NFM_fec!E$75)</f>
        <v>0</v>
      </c>
      <c r="F246" s="274">
        <f>IF(F$75=0,0,F$75/NFM_fec!F$75)</f>
        <v>0</v>
      </c>
      <c r="G246" s="274">
        <f>IF(G$75=0,0,G$75/NFM_fec!G$75)</f>
        <v>0</v>
      </c>
      <c r="H246" s="274">
        <f>IF(H$75=0,0,H$75/NFM_fec!H$75)</f>
        <v>0</v>
      </c>
      <c r="I246" s="274">
        <f>IF(I$75=0,0,I$75/NFM_fec!I$75)</f>
        <v>0</v>
      </c>
      <c r="J246" s="274">
        <f>IF(J$75=0,0,J$75/NFM_fec!J$75)</f>
        <v>0</v>
      </c>
      <c r="K246" s="274">
        <f>IF(K$75=0,0,K$75/NFM_fec!K$75)</f>
        <v>0</v>
      </c>
      <c r="L246" s="274">
        <f>IF(L$75=0,0,L$75/NFM_fec!L$75)</f>
        <v>0</v>
      </c>
      <c r="M246" s="274">
        <f>IF(M$75=0,0,M$75/NFM_fec!M$75)</f>
        <v>0</v>
      </c>
      <c r="N246" s="274">
        <f>IF(N$75=0,0,N$75/NFM_fec!N$75)</f>
        <v>0</v>
      </c>
      <c r="O246" s="274">
        <f>IF(O$75=0,0,O$75/NFM_fec!O$75)</f>
        <v>0</v>
      </c>
      <c r="P246" s="274">
        <f>IF(P$75=0,0,P$75/NFM_fec!P$75)</f>
        <v>0</v>
      </c>
      <c r="Q246" s="274">
        <f>IF(Q$75=0,0,Q$75/NFM_fec!Q$75)</f>
        <v>0</v>
      </c>
      <c r="R246" s="274">
        <f>IF(R$75=0,0,R$75/NFM_fec!R$75)</f>
        <v>0</v>
      </c>
      <c r="S246" s="274">
        <f>IF(S$75=0,0,S$75/NFM_fec!S$75)</f>
        <v>0</v>
      </c>
      <c r="T246" s="274">
        <f>IF(T$75=0,0,T$75/NFM_fec!T$75)</f>
        <v>0</v>
      </c>
      <c r="U246" s="274">
        <f>IF(U$75=0,0,U$75/NFM_fec!U$75)</f>
        <v>0</v>
      </c>
      <c r="V246" s="274">
        <f>IF(V$75=0,0,V$75/NFM_fec!V$75)</f>
        <v>0</v>
      </c>
      <c r="W246" s="274">
        <f>IF(W$75=0,0,W$75/NFM_fec!W$75)</f>
        <v>0</v>
      </c>
      <c r="X246" s="274">
        <f>IF(X$75=0,0,X$75/NFM_fec!X$75)</f>
        <v>0</v>
      </c>
      <c r="Y246" s="274">
        <f>IF(Y$75=0,0,Y$75/NFM_fec!Y$75)</f>
        <v>0</v>
      </c>
      <c r="DA246" s="77"/>
    </row>
    <row r="247" spans="1:105" ht="12" customHeight="1" x14ac:dyDescent="0.25">
      <c r="A247" s="173" t="s">
        <v>94</v>
      </c>
      <c r="B247" s="274">
        <f>IF(B$76=0,0,B$76/NFM_fec!B$76)</f>
        <v>0</v>
      </c>
      <c r="C247" s="274">
        <f>IF(C$76=0,0,C$76/NFM_fec!C$76)</f>
        <v>0</v>
      </c>
      <c r="D247" s="274">
        <f>IF(D$76=0,0,D$76/NFM_fec!D$76)</f>
        <v>0</v>
      </c>
      <c r="E247" s="274">
        <f>IF(E$76=0,0,E$76/NFM_fec!E$76)</f>
        <v>0</v>
      </c>
      <c r="F247" s="274">
        <f>IF(F$76=0,0,F$76/NFM_fec!F$76)</f>
        <v>0</v>
      </c>
      <c r="G247" s="274">
        <f>IF(G$76=0,0,G$76/NFM_fec!G$76)</f>
        <v>0</v>
      </c>
      <c r="H247" s="274">
        <f>IF(H$76=0,0,H$76/NFM_fec!H$76)</f>
        <v>0</v>
      </c>
      <c r="I247" s="274">
        <f>IF(I$76=0,0,I$76/NFM_fec!I$76)</f>
        <v>0</v>
      </c>
      <c r="J247" s="274">
        <f>IF(J$76=0,0,J$76/NFM_fec!J$76)</f>
        <v>0</v>
      </c>
      <c r="K247" s="274">
        <f>IF(K$76=0,0,K$76/NFM_fec!K$76)</f>
        <v>0</v>
      </c>
      <c r="L247" s="274">
        <f>IF(L$76=0,0,L$76/NFM_fec!L$76)</f>
        <v>0</v>
      </c>
      <c r="M247" s="274">
        <f>IF(M$76=0,0,M$76/NFM_fec!M$76)</f>
        <v>0</v>
      </c>
      <c r="N247" s="274">
        <f>IF(N$76=0,0,N$76/NFM_fec!N$76)</f>
        <v>0</v>
      </c>
      <c r="O247" s="274">
        <f>IF(O$76=0,0,O$76/NFM_fec!O$76)</f>
        <v>0</v>
      </c>
      <c r="P247" s="274">
        <f>IF(P$76=0,0,P$76/NFM_fec!P$76)</f>
        <v>0</v>
      </c>
      <c r="Q247" s="274">
        <f>IF(Q$76=0,0,Q$76/NFM_fec!Q$76)</f>
        <v>0</v>
      </c>
      <c r="R247" s="274">
        <f>IF(R$76=0,0,R$76/NFM_fec!R$76)</f>
        <v>0</v>
      </c>
      <c r="S247" s="274">
        <f>IF(S$76=0,0,S$76/NFM_fec!S$76)</f>
        <v>0</v>
      </c>
      <c r="T247" s="274">
        <f>IF(T$76=0,0,T$76/NFM_fec!T$76)</f>
        <v>0</v>
      </c>
      <c r="U247" s="274">
        <f>IF(U$76=0,0,U$76/NFM_fec!U$76)</f>
        <v>0</v>
      </c>
      <c r="V247" s="274">
        <f>IF(V$76=0,0,V$76/NFM_fec!V$76)</f>
        <v>0</v>
      </c>
      <c r="W247" s="274">
        <f>IF(W$76=0,0,W$76/NFM_fec!W$76)</f>
        <v>0</v>
      </c>
      <c r="X247" s="274">
        <f>IF(X$76=0,0,X$76/NFM_fec!X$76)</f>
        <v>0</v>
      </c>
      <c r="Y247" s="274">
        <f>IF(Y$76=0,0,Y$76/NFM_fec!Y$76)</f>
        <v>0</v>
      </c>
      <c r="DA247" s="77"/>
    </row>
    <row r="248" spans="1:105" ht="12" customHeight="1" x14ac:dyDescent="0.25">
      <c r="A248" s="56" t="s">
        <v>95</v>
      </c>
      <c r="B248" s="275">
        <f>IF(B$77=0,0,B$77/NFM_fec!B$77)</f>
        <v>0</v>
      </c>
      <c r="C248" s="275">
        <f>IF(C$77=0,0,C$77/NFM_fec!C$77)</f>
        <v>0</v>
      </c>
      <c r="D248" s="275">
        <f>IF(D$77=0,0,D$77/NFM_fec!D$77)</f>
        <v>0</v>
      </c>
      <c r="E248" s="275">
        <f>IF(E$77=0,0,E$77/NFM_fec!E$77)</f>
        <v>0</v>
      </c>
      <c r="F248" s="275">
        <f>IF(F$77=0,0,F$77/NFM_fec!F$77)</f>
        <v>0</v>
      </c>
      <c r="G248" s="275">
        <f>IF(G$77=0,0,G$77/NFM_fec!G$77)</f>
        <v>0</v>
      </c>
      <c r="H248" s="275">
        <f>IF(H$77=0,0,H$77/NFM_fec!H$77)</f>
        <v>0</v>
      </c>
      <c r="I248" s="275">
        <f>IF(I$77=0,0,I$77/NFM_fec!I$77)</f>
        <v>0</v>
      </c>
      <c r="J248" s="275">
        <f>IF(J$77=0,0,J$77/NFM_fec!J$77)</f>
        <v>0</v>
      </c>
      <c r="K248" s="275">
        <f>IF(K$77=0,0,K$77/NFM_fec!K$77)</f>
        <v>0</v>
      </c>
      <c r="L248" s="275">
        <f>IF(L$77=0,0,L$77/NFM_fec!L$77)</f>
        <v>0</v>
      </c>
      <c r="M248" s="275">
        <f>IF(M$77=0,0,M$77/NFM_fec!M$77)</f>
        <v>0</v>
      </c>
      <c r="N248" s="275">
        <f>IF(N$77=0,0,N$77/NFM_fec!N$77)</f>
        <v>0</v>
      </c>
      <c r="O248" s="275">
        <f>IF(O$77=0,0,O$77/NFM_fec!O$77)</f>
        <v>0</v>
      </c>
      <c r="P248" s="275">
        <f>IF(P$77=0,0,P$77/NFM_fec!P$77)</f>
        <v>0</v>
      </c>
      <c r="Q248" s="275">
        <f>IF(Q$77=0,0,Q$77/NFM_fec!Q$77)</f>
        <v>0</v>
      </c>
      <c r="R248" s="275">
        <f>IF(R$77=0,0,R$77/NFM_fec!R$77)</f>
        <v>0</v>
      </c>
      <c r="S248" s="275">
        <f>IF(S$77=0,0,S$77/NFM_fec!S$77)</f>
        <v>0</v>
      </c>
      <c r="T248" s="275">
        <f>IF(T$77=0,0,T$77/NFM_fec!T$77)</f>
        <v>0</v>
      </c>
      <c r="U248" s="275">
        <f>IF(U$77=0,0,U$77/NFM_fec!U$77)</f>
        <v>0</v>
      </c>
      <c r="V248" s="275">
        <f>IF(V$77=0,0,V$77/NFM_fec!V$77)</f>
        <v>0</v>
      </c>
      <c r="W248" s="275">
        <f>IF(W$77=0,0,W$77/NFM_fec!W$77)</f>
        <v>0</v>
      </c>
      <c r="X248" s="275">
        <f>IF(X$77=0,0,X$77/NFM_fec!X$77)</f>
        <v>0</v>
      </c>
      <c r="Y248" s="275">
        <f>IF(Y$77=0,0,Y$77/NFM_fec!Y$77)</f>
        <v>0</v>
      </c>
      <c r="DA248" s="78"/>
    </row>
    <row r="249" spans="1:105" ht="12" customHeight="1" x14ac:dyDescent="0.25">
      <c r="A249" s="174" t="s">
        <v>558</v>
      </c>
      <c r="B249" s="276">
        <f>IF(B$83=0,0,B$83/NFM_fec!B$83)</f>
        <v>0</v>
      </c>
      <c r="C249" s="276">
        <f>IF(C$83=0,0,C$83/NFM_fec!C$83)</f>
        <v>0</v>
      </c>
      <c r="D249" s="276">
        <f>IF(D$83=0,0,D$83/NFM_fec!D$83)</f>
        <v>0</v>
      </c>
      <c r="E249" s="276">
        <f>IF(E$83=0,0,E$83/NFM_fec!E$83)</f>
        <v>0</v>
      </c>
      <c r="F249" s="276">
        <f>IF(F$83=0,0,F$83/NFM_fec!F$83)</f>
        <v>0</v>
      </c>
      <c r="G249" s="276">
        <f>IF(G$83=0,0,G$83/NFM_fec!G$83)</f>
        <v>0</v>
      </c>
      <c r="H249" s="276">
        <f>IF(H$83=0,0,H$83/NFM_fec!H$83)</f>
        <v>0</v>
      </c>
      <c r="I249" s="276">
        <f>IF(I$83=0,0,I$83/NFM_fec!I$83)</f>
        <v>0</v>
      </c>
      <c r="J249" s="276">
        <f>IF(J$83=0,0,J$83/NFM_fec!J$83)</f>
        <v>0</v>
      </c>
      <c r="K249" s="276">
        <f>IF(K$83=0,0,K$83/NFM_fec!K$83)</f>
        <v>0</v>
      </c>
      <c r="L249" s="276">
        <f>IF(L$83=0,0,L$83/NFM_fec!L$83)</f>
        <v>0</v>
      </c>
      <c r="M249" s="276">
        <f>IF(M$83=0,0,M$83/NFM_fec!M$83)</f>
        <v>0</v>
      </c>
      <c r="N249" s="276">
        <f>IF(N$83=0,0,N$83/NFM_fec!N$83)</f>
        <v>0</v>
      </c>
      <c r="O249" s="276">
        <f>IF(O$83=0,0,O$83/NFM_fec!O$83)</f>
        <v>0</v>
      </c>
      <c r="P249" s="276">
        <f>IF(P$83=0,0,P$83/NFM_fec!P$83)</f>
        <v>0</v>
      </c>
      <c r="Q249" s="276">
        <f>IF(Q$83=0,0,Q$83/NFM_fec!Q$83)</f>
        <v>0</v>
      </c>
      <c r="R249" s="276">
        <f>IF(R$83=0,0,R$83/NFM_fec!R$83)</f>
        <v>0</v>
      </c>
      <c r="S249" s="276">
        <f>IF(S$83=0,0,S$83/NFM_fec!S$83)</f>
        <v>0</v>
      </c>
      <c r="T249" s="276">
        <f>IF(T$83=0,0,T$83/NFM_fec!T$83)</f>
        <v>0</v>
      </c>
      <c r="U249" s="276">
        <f>IF(U$83=0,0,U$83/NFM_fec!U$83)</f>
        <v>0</v>
      </c>
      <c r="V249" s="276">
        <f>IF(V$83=0,0,V$83/NFM_fec!V$83)</f>
        <v>0</v>
      </c>
      <c r="W249" s="276">
        <f>IF(W$83=0,0,W$83/NFM_fec!W$83)</f>
        <v>0</v>
      </c>
      <c r="X249" s="276">
        <f>IF(X$83=0,0,X$83/NFM_fec!X$83)</f>
        <v>0</v>
      </c>
      <c r="Y249" s="276">
        <f>IF(Y$83=0,0,Y$83/NFM_fec!Y$83)</f>
        <v>0</v>
      </c>
      <c r="DA249" s="79"/>
    </row>
    <row r="250" spans="1:105" ht="12" customHeight="1" x14ac:dyDescent="0.25">
      <c r="A250" s="174" t="s">
        <v>517</v>
      </c>
      <c r="B250" s="276">
        <f>IF(B$90=0,0,B$90/NFM_fec!B$90)</f>
        <v>0</v>
      </c>
      <c r="C250" s="276">
        <f>IF(C$90=0,0,C$90/NFM_fec!C$90)</f>
        <v>0</v>
      </c>
      <c r="D250" s="276">
        <f>IF(D$90=0,0,D$90/NFM_fec!D$90)</f>
        <v>0</v>
      </c>
      <c r="E250" s="276">
        <f>IF(E$90=0,0,E$90/NFM_fec!E$90)</f>
        <v>0</v>
      </c>
      <c r="F250" s="276">
        <f>IF(F$90=0,0,F$90/NFM_fec!F$90)</f>
        <v>0</v>
      </c>
      <c r="G250" s="276">
        <f>IF(G$90=0,0,G$90/NFM_fec!G$90)</f>
        <v>0</v>
      </c>
      <c r="H250" s="276">
        <f>IF(H$90=0,0,H$90/NFM_fec!H$90)</f>
        <v>0</v>
      </c>
      <c r="I250" s="276">
        <f>IF(I$90=0,0,I$90/NFM_fec!I$90)</f>
        <v>0</v>
      </c>
      <c r="J250" s="276">
        <f>IF(J$90=0,0,J$90/NFM_fec!J$90)</f>
        <v>0</v>
      </c>
      <c r="K250" s="276">
        <f>IF(K$90=0,0,K$90/NFM_fec!K$90)</f>
        <v>0</v>
      </c>
      <c r="L250" s="276">
        <f>IF(L$90=0,0,L$90/NFM_fec!L$90)</f>
        <v>0</v>
      </c>
      <c r="M250" s="276">
        <f>IF(M$90=0,0,M$90/NFM_fec!M$90)</f>
        <v>0</v>
      </c>
      <c r="N250" s="276">
        <f>IF(N$90=0,0,N$90/NFM_fec!N$90)</f>
        <v>0</v>
      </c>
      <c r="O250" s="276">
        <f>IF(O$90=0,0,O$90/NFM_fec!O$90)</f>
        <v>0</v>
      </c>
      <c r="P250" s="276">
        <f>IF(P$90=0,0,P$90/NFM_fec!P$90)</f>
        <v>0</v>
      </c>
      <c r="Q250" s="276">
        <f>IF(Q$90=0,0,Q$90/NFM_fec!Q$90)</f>
        <v>0</v>
      </c>
      <c r="R250" s="276">
        <f>IF(R$90=0,0,R$90/NFM_fec!R$90)</f>
        <v>0</v>
      </c>
      <c r="S250" s="276">
        <f>IF(S$90=0,0,S$90/NFM_fec!S$90)</f>
        <v>0</v>
      </c>
      <c r="T250" s="276">
        <f>IF(T$90=0,0,T$90/NFM_fec!T$90)</f>
        <v>0</v>
      </c>
      <c r="U250" s="276">
        <f>IF(U$90=0,0,U$90/NFM_fec!U$90)</f>
        <v>0</v>
      </c>
      <c r="V250" s="276">
        <f>IF(V$90=0,0,V$90/NFM_fec!V$90)</f>
        <v>0</v>
      </c>
      <c r="W250" s="276">
        <f>IF(W$90=0,0,W$90/NFM_fec!W$90)</f>
        <v>0</v>
      </c>
      <c r="X250" s="276">
        <f>IF(X$90=0,0,X$90/NFM_fec!X$90)</f>
        <v>0</v>
      </c>
      <c r="Y250" s="276">
        <f>IF(Y$90=0,0,Y$90/NFM_fec!Y$90)</f>
        <v>0</v>
      </c>
      <c r="DA250" s="79"/>
    </row>
    <row r="251" spans="1:105" ht="12" customHeight="1" x14ac:dyDescent="0.25">
      <c r="A251" s="41" t="s">
        <v>527</v>
      </c>
      <c r="B251" s="277">
        <f>IF(B$97=0,0,B$97/NFM_fec!B$97)</f>
        <v>0</v>
      </c>
      <c r="C251" s="277">
        <f>IF(C$97=0,0,C$97/NFM_fec!C$97)</f>
        <v>0</v>
      </c>
      <c r="D251" s="277">
        <f>IF(D$97=0,0,D$97/NFM_fec!D$97)</f>
        <v>0</v>
      </c>
      <c r="E251" s="277">
        <f>IF(E$97=0,0,E$97/NFM_fec!E$97)</f>
        <v>0</v>
      </c>
      <c r="F251" s="277">
        <f>IF(F$97=0,0,F$97/NFM_fec!F$97)</f>
        <v>0</v>
      </c>
      <c r="G251" s="277">
        <f>IF(G$97=0,0,G$97/NFM_fec!G$97)</f>
        <v>0</v>
      </c>
      <c r="H251" s="277">
        <f>IF(H$97=0,0,H$97/NFM_fec!H$97)</f>
        <v>0</v>
      </c>
      <c r="I251" s="277">
        <f>IF(I$97=0,0,I$97/NFM_fec!I$97)</f>
        <v>0</v>
      </c>
      <c r="J251" s="277">
        <f>IF(J$97=0,0,J$97/NFM_fec!J$97)</f>
        <v>0</v>
      </c>
      <c r="K251" s="277">
        <f>IF(K$97=0,0,K$97/NFM_fec!K$97)</f>
        <v>0</v>
      </c>
      <c r="L251" s="277">
        <f>IF(L$97=0,0,L$97/NFM_fec!L$97)</f>
        <v>0</v>
      </c>
      <c r="M251" s="277">
        <f>IF(M$97=0,0,M$97/NFM_fec!M$97)</f>
        <v>0</v>
      </c>
      <c r="N251" s="277">
        <f>IF(N$97=0,0,N$97/NFM_fec!N$97)</f>
        <v>0</v>
      </c>
      <c r="O251" s="277">
        <f>IF(O$97=0,0,O$97/NFM_fec!O$97)</f>
        <v>0</v>
      </c>
      <c r="P251" s="277">
        <f>IF(P$97=0,0,P$97/NFM_fec!P$97)</f>
        <v>0</v>
      </c>
      <c r="Q251" s="277">
        <f>IF(Q$97=0,0,Q$97/NFM_fec!Q$97)</f>
        <v>0</v>
      </c>
      <c r="R251" s="277">
        <f>IF(R$97=0,0,R$97/NFM_fec!R$97)</f>
        <v>0</v>
      </c>
      <c r="S251" s="277">
        <f>IF(S$97=0,0,S$97/NFM_fec!S$97)</f>
        <v>0</v>
      </c>
      <c r="T251" s="277">
        <f>IF(T$97=0,0,T$97/NFM_fec!T$97)</f>
        <v>0</v>
      </c>
      <c r="U251" s="277">
        <f>IF(U$97=0,0,U$97/NFM_fec!U$97)</f>
        <v>0</v>
      </c>
      <c r="V251" s="277">
        <f>IF(V$97=0,0,V$97/NFM_fec!V$97)</f>
        <v>0</v>
      </c>
      <c r="W251" s="277">
        <f>IF(W$97=0,0,W$97/NFM_fec!W$97)</f>
        <v>0</v>
      </c>
      <c r="X251" s="277">
        <f>IF(X$97=0,0,X$97/NFM_fec!X$97)</f>
        <v>0</v>
      </c>
      <c r="Y251" s="277">
        <f>IF(Y$97=0,0,Y$97/NFM_fec!Y$97)</f>
        <v>0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936</v>
      </c>
      <c r="B253" s="272">
        <f>IF(B$115=0,0,(B$115-B$158)/NFM_fec!B$115)</f>
        <v>2.5149682727279563</v>
      </c>
      <c r="C253" s="272">
        <f>IF(C$115=0,0,(C$115-C$158)/NFM_fec!C$115)</f>
        <v>2.549586432758757</v>
      </c>
      <c r="D253" s="272">
        <f>IF(D$115=0,0,(D$115-D$158)/NFM_fec!D$115)</f>
        <v>2.4985191530212405</v>
      </c>
      <c r="E253" s="272">
        <f>IF(E$115=0,0,(E$115-E$158)/NFM_fec!E$115)</f>
        <v>2.4897938746536923</v>
      </c>
      <c r="F253" s="272">
        <f>IF(F$115=0,0,(F$115-F$158)/NFM_fec!F$115)</f>
        <v>2.5520548270684715</v>
      </c>
      <c r="G253" s="272">
        <f>IF(G$115=0,0,(G$115-G$158)/NFM_fec!G$115)</f>
        <v>2.4772529925495936</v>
      </c>
      <c r="H253" s="272">
        <f>IF(H$115=0,0,(H$115-H$158)/NFM_fec!H$115)</f>
        <v>2.8206141944362564</v>
      </c>
      <c r="I253" s="272">
        <f>IF(I$115=0,0,(I$115-I$158)/NFM_fec!I$115)</f>
        <v>2.3435902210610533</v>
      </c>
      <c r="J253" s="272">
        <f>IF(J$115=0,0,(J$115-J$158)/NFM_fec!J$115)</f>
        <v>2.3103914459459118</v>
      </c>
      <c r="K253" s="272">
        <f>IF(K$115=0,0,(K$115-K$158)/NFM_fec!K$115)</f>
        <v>2.2049649284527963</v>
      </c>
      <c r="L253" s="272">
        <f>IF(L$115=0,0,(L$115-L$158)/NFM_fec!L$115)</f>
        <v>2.3022388392629343</v>
      </c>
      <c r="M253" s="272">
        <f>IF(M$115=0,0,(M$115-M$158)/NFM_fec!M$115)</f>
        <v>2.0994941168126338</v>
      </c>
      <c r="N253" s="272">
        <f>IF(N$115=0,0,(N$115-N$158)/NFM_fec!N$115)</f>
        <v>2.002124001582358</v>
      </c>
      <c r="O253" s="272">
        <f>IF(O$115=0,0,(O$115-O$158)/NFM_fec!O$115)</f>
        <v>2.0303814637422097</v>
      </c>
      <c r="P253" s="272">
        <f>IF(P$115=0,0,(P$115-P$158)/NFM_fec!P$115)</f>
        <v>1.9483162561201837</v>
      </c>
      <c r="Q253" s="272">
        <f>IF(Q$115=0,0,(Q$115-Q$158)/NFM_fec!Q$115)</f>
        <v>1.9234819067563296</v>
      </c>
      <c r="R253" s="272">
        <f>IF(R$115=0,0,(R$115-R$158)/NFM_fec!R$115)</f>
        <v>1.9092601994175125</v>
      </c>
      <c r="S253" s="272">
        <f>IF(S$115=0,0,(S$115-S$158)/NFM_fec!S$115)</f>
        <v>1.8971057945239602</v>
      </c>
      <c r="T253" s="272">
        <f>IF(T$115=0,0,(T$115-T$158)/NFM_fec!T$115)</f>
        <v>1.7792009484918634</v>
      </c>
      <c r="U253" s="272">
        <f>IF(U$115=0,0,(U$115-U$158)/NFM_fec!U$115)</f>
        <v>1.8265915740862564</v>
      </c>
      <c r="V253" s="272">
        <f>IF(V$115=0,0,(V$115-V$158)/NFM_fec!V$115)</f>
        <v>1.7878093882001698</v>
      </c>
      <c r="W253" s="272">
        <f>IF(W$115=0,0,(W$115-W$158)/NFM_fec!W$115)</f>
        <v>1.825956232564631</v>
      </c>
      <c r="X253" s="272">
        <f>IF(X$115=0,0,(X$115-X$158)/NFM_fec!X$115)</f>
        <v>1.7777334339723467</v>
      </c>
      <c r="Y253" s="272">
        <f>IF(Y$115=0,0,(Y$115-Y$158)/NFM_fec!Y$115)</f>
        <v>1.7378224760526089</v>
      </c>
      <c r="DA253" s="111"/>
    </row>
    <row r="254" spans="1:105" ht="12" customHeight="1" x14ac:dyDescent="0.25">
      <c r="A254" s="55" t="s">
        <v>91</v>
      </c>
      <c r="B254" s="273">
        <f>IF(B$116=0,0,B$116/NFM_fec!B$116)</f>
        <v>0</v>
      </c>
      <c r="C254" s="273">
        <f>IF(C$116=0,0,C$116/NFM_fec!C$116)</f>
        <v>0</v>
      </c>
      <c r="D254" s="273">
        <f>IF(D$116=0,0,D$116/NFM_fec!D$116)</f>
        <v>0</v>
      </c>
      <c r="E254" s="273">
        <f>IF(E$116=0,0,E$116/NFM_fec!E$116)</f>
        <v>0</v>
      </c>
      <c r="F254" s="273">
        <f>IF(F$116=0,0,F$116/NFM_fec!F$116)</f>
        <v>0</v>
      </c>
      <c r="G254" s="273">
        <f>IF(G$116=0,0,G$116/NFM_fec!G$116)</f>
        <v>0</v>
      </c>
      <c r="H254" s="273">
        <f>IF(H$116=0,0,H$116/NFM_fec!H$116)</f>
        <v>0</v>
      </c>
      <c r="I254" s="273">
        <f>IF(I$116=0,0,I$116/NFM_fec!I$116)</f>
        <v>0</v>
      </c>
      <c r="J254" s="273">
        <f>IF(J$116=0,0,J$116/NFM_fec!J$116)</f>
        <v>0</v>
      </c>
      <c r="K254" s="273">
        <f>IF(K$116=0,0,K$116/NFM_fec!K$116)</f>
        <v>0</v>
      </c>
      <c r="L254" s="273">
        <f>IF(L$116=0,0,L$116/NFM_fec!L$116)</f>
        <v>0</v>
      </c>
      <c r="M254" s="273">
        <f>IF(M$116=0,0,M$116/NFM_fec!M$116)</f>
        <v>0</v>
      </c>
      <c r="N254" s="273">
        <f>IF(N$116=0,0,N$116/NFM_fec!N$116)</f>
        <v>0</v>
      </c>
      <c r="O254" s="273">
        <f>IF(O$116=0,0,O$116/NFM_fec!O$116)</f>
        <v>0</v>
      </c>
      <c r="P254" s="273">
        <f>IF(P$116=0,0,P$116/NFM_fec!P$116)</f>
        <v>0</v>
      </c>
      <c r="Q254" s="273">
        <f>IF(Q$116=0,0,Q$116/NFM_fec!Q$116)</f>
        <v>0</v>
      </c>
      <c r="R254" s="273">
        <f>IF(R$116=0,0,R$116/NFM_fec!R$116)</f>
        <v>0</v>
      </c>
      <c r="S254" s="273">
        <f>IF(S$116=0,0,S$116/NFM_fec!S$116)</f>
        <v>0</v>
      </c>
      <c r="T254" s="273">
        <f>IF(T$116=0,0,T$116/NFM_fec!T$116)</f>
        <v>0</v>
      </c>
      <c r="U254" s="273">
        <f>IF(U$116=0,0,U$116/NFM_fec!U$116)</f>
        <v>0</v>
      </c>
      <c r="V254" s="273">
        <f>IF(V$116=0,0,V$116/NFM_fec!V$116)</f>
        <v>0</v>
      </c>
      <c r="W254" s="273">
        <f>IF(W$116=0,0,W$116/NFM_fec!W$116)</f>
        <v>0</v>
      </c>
      <c r="X254" s="273">
        <f>IF(X$116=0,0,X$116/NFM_fec!X$116)</f>
        <v>0</v>
      </c>
      <c r="Y254" s="273">
        <f>IF(Y$116=0,0,Y$116/NFM_fec!Y$116)</f>
        <v>0</v>
      </c>
      <c r="DA254" s="76"/>
    </row>
    <row r="255" spans="1:105" ht="12" customHeight="1" x14ac:dyDescent="0.25">
      <c r="A255" s="173" t="s">
        <v>92</v>
      </c>
      <c r="B255" s="274">
        <f>IF(B$117=0,0,B$117/NFM_fec!B$117)</f>
        <v>0</v>
      </c>
      <c r="C255" s="274">
        <f>IF(C$117=0,0,C$117/NFM_fec!C$117)</f>
        <v>0</v>
      </c>
      <c r="D255" s="274">
        <f>IF(D$117=0,0,D$117/NFM_fec!D$117)</f>
        <v>0</v>
      </c>
      <c r="E255" s="274">
        <f>IF(E$117=0,0,E$117/NFM_fec!E$117)</f>
        <v>0</v>
      </c>
      <c r="F255" s="274">
        <f>IF(F$117=0,0,F$117/NFM_fec!F$117)</f>
        <v>0</v>
      </c>
      <c r="G255" s="274">
        <f>IF(G$117=0,0,G$117/NFM_fec!G$117)</f>
        <v>0</v>
      </c>
      <c r="H255" s="274">
        <f>IF(H$117=0,0,H$117/NFM_fec!H$117)</f>
        <v>0</v>
      </c>
      <c r="I255" s="274">
        <f>IF(I$117=0,0,I$117/NFM_fec!I$117)</f>
        <v>0</v>
      </c>
      <c r="J255" s="274">
        <f>IF(J$117=0,0,J$117/NFM_fec!J$117)</f>
        <v>0</v>
      </c>
      <c r="K255" s="274">
        <f>IF(K$117=0,0,K$117/NFM_fec!K$117)</f>
        <v>0</v>
      </c>
      <c r="L255" s="274">
        <f>IF(L$117=0,0,L$117/NFM_fec!L$117)</f>
        <v>0</v>
      </c>
      <c r="M255" s="274">
        <f>IF(M$117=0,0,M$117/NFM_fec!M$117)</f>
        <v>0</v>
      </c>
      <c r="N255" s="274">
        <f>IF(N$117=0,0,N$117/NFM_fec!N$117)</f>
        <v>0</v>
      </c>
      <c r="O255" s="274">
        <f>IF(O$117=0,0,O$117/NFM_fec!O$117)</f>
        <v>0</v>
      </c>
      <c r="P255" s="274">
        <f>IF(P$117=0,0,P$117/NFM_fec!P$117)</f>
        <v>0</v>
      </c>
      <c r="Q255" s="274">
        <f>IF(Q$117=0,0,Q$117/NFM_fec!Q$117)</f>
        <v>0</v>
      </c>
      <c r="R255" s="274">
        <f>IF(R$117=0,0,R$117/NFM_fec!R$117)</f>
        <v>0</v>
      </c>
      <c r="S255" s="274">
        <f>IF(S$117=0,0,S$117/NFM_fec!S$117)</f>
        <v>0</v>
      </c>
      <c r="T255" s="274">
        <f>IF(T$117=0,0,T$117/NFM_fec!T$117)</f>
        <v>0</v>
      </c>
      <c r="U255" s="274">
        <f>IF(U$117=0,0,U$117/NFM_fec!U$117)</f>
        <v>0</v>
      </c>
      <c r="V255" s="274">
        <f>IF(V$117=0,0,V$117/NFM_fec!V$117)</f>
        <v>0</v>
      </c>
      <c r="W255" s="274">
        <f>IF(W$117=0,0,W$117/NFM_fec!W$117)</f>
        <v>0</v>
      </c>
      <c r="X255" s="274">
        <f>IF(X$117=0,0,X$117/NFM_fec!X$117)</f>
        <v>0</v>
      </c>
      <c r="Y255" s="274">
        <f>IF(Y$117=0,0,Y$117/NFM_fec!Y$117)</f>
        <v>0</v>
      </c>
      <c r="DA255" s="77"/>
    </row>
    <row r="256" spans="1:105" ht="12" customHeight="1" x14ac:dyDescent="0.25">
      <c r="A256" s="173" t="s">
        <v>93</v>
      </c>
      <c r="B256" s="274">
        <f>IF(B$118=0,0,B$118/NFM_fec!B$118)</f>
        <v>0</v>
      </c>
      <c r="C256" s="274">
        <f>IF(C$118=0,0,C$118/NFM_fec!C$118)</f>
        <v>0</v>
      </c>
      <c r="D256" s="274">
        <f>IF(D$118=0,0,D$118/NFM_fec!D$118)</f>
        <v>0</v>
      </c>
      <c r="E256" s="274">
        <f>IF(E$118=0,0,E$118/NFM_fec!E$118)</f>
        <v>0</v>
      </c>
      <c r="F256" s="274">
        <f>IF(F$118=0,0,F$118/NFM_fec!F$118)</f>
        <v>0</v>
      </c>
      <c r="G256" s="274">
        <f>IF(G$118=0,0,G$118/NFM_fec!G$118)</f>
        <v>0</v>
      </c>
      <c r="H256" s="274">
        <f>IF(H$118=0,0,H$118/NFM_fec!H$118)</f>
        <v>0</v>
      </c>
      <c r="I256" s="274">
        <f>IF(I$118=0,0,I$118/NFM_fec!I$118)</f>
        <v>0</v>
      </c>
      <c r="J256" s="274">
        <f>IF(J$118=0,0,J$118/NFM_fec!J$118)</f>
        <v>0</v>
      </c>
      <c r="K256" s="274">
        <f>IF(K$118=0,0,K$118/NFM_fec!K$118)</f>
        <v>0</v>
      </c>
      <c r="L256" s="274">
        <f>IF(L$118=0,0,L$118/NFM_fec!L$118)</f>
        <v>0</v>
      </c>
      <c r="M256" s="274">
        <f>IF(M$118=0,0,M$118/NFM_fec!M$118)</f>
        <v>0</v>
      </c>
      <c r="N256" s="274">
        <f>IF(N$118=0,0,N$118/NFM_fec!N$118)</f>
        <v>0</v>
      </c>
      <c r="O256" s="274">
        <f>IF(O$118=0,0,O$118/NFM_fec!O$118)</f>
        <v>0</v>
      </c>
      <c r="P256" s="274">
        <f>IF(P$118=0,0,P$118/NFM_fec!P$118)</f>
        <v>0</v>
      </c>
      <c r="Q256" s="274">
        <f>IF(Q$118=0,0,Q$118/NFM_fec!Q$118)</f>
        <v>0</v>
      </c>
      <c r="R256" s="274">
        <f>IF(R$118=0,0,R$118/NFM_fec!R$118)</f>
        <v>0</v>
      </c>
      <c r="S256" s="274">
        <f>IF(S$118=0,0,S$118/NFM_fec!S$118)</f>
        <v>0</v>
      </c>
      <c r="T256" s="274">
        <f>IF(T$118=0,0,T$118/NFM_fec!T$118)</f>
        <v>0</v>
      </c>
      <c r="U256" s="274">
        <f>IF(U$118=0,0,U$118/NFM_fec!U$118)</f>
        <v>0</v>
      </c>
      <c r="V256" s="274">
        <f>IF(V$118=0,0,V$118/NFM_fec!V$118)</f>
        <v>0</v>
      </c>
      <c r="W256" s="274">
        <f>IF(W$118=0,0,W$118/NFM_fec!W$118)</f>
        <v>0</v>
      </c>
      <c r="X256" s="274">
        <f>IF(X$118=0,0,X$118/NFM_fec!X$118)</f>
        <v>0</v>
      </c>
      <c r="Y256" s="274">
        <f>IF(Y$118=0,0,Y$118/NFM_fec!Y$118)</f>
        <v>0</v>
      </c>
      <c r="DA256" s="77"/>
    </row>
    <row r="257" spans="1:105" ht="12" customHeight="1" x14ac:dyDescent="0.25">
      <c r="A257" s="173" t="s">
        <v>94</v>
      </c>
      <c r="B257" s="274">
        <f>IF(B$119=0,0,B$119/NFM_fec!B$119)</f>
        <v>0</v>
      </c>
      <c r="C257" s="274">
        <f>IF(C$119=0,0,C$119/NFM_fec!C$119)</f>
        <v>0</v>
      </c>
      <c r="D257" s="274">
        <f>IF(D$119=0,0,D$119/NFM_fec!D$119)</f>
        <v>0</v>
      </c>
      <c r="E257" s="274">
        <f>IF(E$119=0,0,E$119/NFM_fec!E$119)</f>
        <v>0</v>
      </c>
      <c r="F257" s="274">
        <f>IF(F$119=0,0,F$119/NFM_fec!F$119)</f>
        <v>0</v>
      </c>
      <c r="G257" s="274">
        <f>IF(G$119=0,0,G$119/NFM_fec!G$119)</f>
        <v>0</v>
      </c>
      <c r="H257" s="274">
        <f>IF(H$119=0,0,H$119/NFM_fec!H$119)</f>
        <v>0</v>
      </c>
      <c r="I257" s="274">
        <f>IF(I$119=0,0,I$119/NFM_fec!I$119)</f>
        <v>0</v>
      </c>
      <c r="J257" s="274">
        <f>IF(J$119=0,0,J$119/NFM_fec!J$119)</f>
        <v>0</v>
      </c>
      <c r="K257" s="274">
        <f>IF(K$119=0,0,K$119/NFM_fec!K$119)</f>
        <v>0</v>
      </c>
      <c r="L257" s="274">
        <f>IF(L$119=0,0,L$119/NFM_fec!L$119)</f>
        <v>0</v>
      </c>
      <c r="M257" s="274">
        <f>IF(M$119=0,0,M$119/NFM_fec!M$119)</f>
        <v>0</v>
      </c>
      <c r="N257" s="274">
        <f>IF(N$119=0,0,N$119/NFM_fec!N$119)</f>
        <v>0</v>
      </c>
      <c r="O257" s="274">
        <f>IF(O$119=0,0,O$119/NFM_fec!O$119)</f>
        <v>0</v>
      </c>
      <c r="P257" s="274">
        <f>IF(P$119=0,0,P$119/NFM_fec!P$119)</f>
        <v>0</v>
      </c>
      <c r="Q257" s="274">
        <f>IF(Q$119=0,0,Q$119/NFM_fec!Q$119)</f>
        <v>0</v>
      </c>
      <c r="R257" s="274">
        <f>IF(R$119=0,0,R$119/NFM_fec!R$119)</f>
        <v>0</v>
      </c>
      <c r="S257" s="274">
        <f>IF(S$119=0,0,S$119/NFM_fec!S$119)</f>
        <v>0</v>
      </c>
      <c r="T257" s="274">
        <f>IF(T$119=0,0,T$119/NFM_fec!T$119)</f>
        <v>0</v>
      </c>
      <c r="U257" s="274">
        <f>IF(U$119=0,0,U$119/NFM_fec!U$119)</f>
        <v>0</v>
      </c>
      <c r="V257" s="274">
        <f>IF(V$119=0,0,V$119/NFM_fec!V$119)</f>
        <v>0</v>
      </c>
      <c r="W257" s="274">
        <f>IF(W$119=0,0,W$119/NFM_fec!W$119)</f>
        <v>0</v>
      </c>
      <c r="X257" s="274">
        <f>IF(X$119=0,0,X$119/NFM_fec!X$119)</f>
        <v>0</v>
      </c>
      <c r="Y257" s="274">
        <f>IF(Y$119=0,0,Y$119/NFM_fec!Y$119)</f>
        <v>0</v>
      </c>
      <c r="DA257" s="77"/>
    </row>
    <row r="258" spans="1:105" ht="12" customHeight="1" x14ac:dyDescent="0.25">
      <c r="A258" s="56" t="s">
        <v>95</v>
      </c>
      <c r="B258" s="275">
        <f>IF(B$120=0,0,B$120/NFM_fec!B$120)</f>
        <v>0.19977811668356879</v>
      </c>
      <c r="C258" s="275">
        <f>IF(C$120=0,0,C$120/NFM_fec!C$120)</f>
        <v>0.1211603427491738</v>
      </c>
      <c r="D258" s="275">
        <f>IF(D$120=0,0,D$120/NFM_fec!D$120)</f>
        <v>0.35626888626940828</v>
      </c>
      <c r="E258" s="275">
        <f>IF(E$120=0,0,E$120/NFM_fec!E$120)</f>
        <v>0.42726554159457514</v>
      </c>
      <c r="F258" s="275">
        <f>IF(F$120=0,0,F$120/NFM_fec!F$120)</f>
        <v>0.48441572246521653</v>
      </c>
      <c r="G258" s="275">
        <f>IF(G$120=0,0,G$120/NFM_fec!G$120)</f>
        <v>0.28286520580274049</v>
      </c>
      <c r="H258" s="275">
        <f>IF(H$120=0,0,H$120/NFM_fec!H$120)</f>
        <v>2.2163153672294302</v>
      </c>
      <c r="I258" s="275">
        <f>IF(I$120=0,0,I$120/NFM_fec!I$120)</f>
        <v>1.6768005673769442</v>
      </c>
      <c r="J258" s="275">
        <f>IF(J$120=0,0,J$120/NFM_fec!J$120)</f>
        <v>1.6970150342554695</v>
      </c>
      <c r="K258" s="275">
        <f>IF(K$120=0,0,K$120/NFM_fec!K$120)</f>
        <v>1.7280258719354156</v>
      </c>
      <c r="L258" s="275">
        <f>IF(L$120=0,0,L$120/NFM_fec!L$120)</f>
        <v>1.6734163065218155</v>
      </c>
      <c r="M258" s="275">
        <f>IF(M$120=0,0,M$120/NFM_fec!M$120)</f>
        <v>1.5981604410454771</v>
      </c>
      <c r="N258" s="275">
        <f>IF(N$120=0,0,N$120/NFM_fec!N$120)</f>
        <v>1.6778749885334041</v>
      </c>
      <c r="O258" s="275">
        <f>IF(O$120=0,0,O$120/NFM_fec!O$120)</f>
        <v>1.7672613040372525</v>
      </c>
      <c r="P258" s="275">
        <f>IF(P$120=0,0,P$120/NFM_fec!P$120)</f>
        <v>1.8277500781339917</v>
      </c>
      <c r="Q258" s="275">
        <f>IF(Q$120=0,0,Q$120/NFM_fec!Q$120)</f>
        <v>1.9073906239910379</v>
      </c>
      <c r="R258" s="275">
        <f>IF(R$120=0,0,R$120/NFM_fec!R$120)</f>
        <v>1.9034616169459899</v>
      </c>
      <c r="S258" s="275">
        <f>IF(S$120=0,0,S$120/NFM_fec!S$120)</f>
        <v>1.8899625968057225</v>
      </c>
      <c r="T258" s="275">
        <f>IF(T$120=0,0,T$120/NFM_fec!T$120)</f>
        <v>1.7566872543541334</v>
      </c>
      <c r="U258" s="275">
        <f>IF(U$120=0,0,U$120/NFM_fec!U$120)</f>
        <v>1.8051287391962614</v>
      </c>
      <c r="V258" s="275">
        <f>IF(V$120=0,0,V$120/NFM_fec!V$120)</f>
        <v>1.7630654446231919</v>
      </c>
      <c r="W258" s="275">
        <f>IF(W$120=0,0,W$120/NFM_fec!W$120)</f>
        <v>1.811007992093183</v>
      </c>
      <c r="X258" s="275">
        <f>IF(X$120=0,0,X$120/NFM_fec!X$120)</f>
        <v>1.7529033200614403</v>
      </c>
      <c r="Y258" s="275">
        <f>IF(Y$120=0,0,Y$120/NFM_fec!Y$120)</f>
        <v>1.7102404156446021</v>
      </c>
      <c r="DA258" s="78"/>
    </row>
    <row r="259" spans="1:105" ht="12" customHeight="1" x14ac:dyDescent="0.25">
      <c r="A259" s="174" t="s">
        <v>602</v>
      </c>
      <c r="B259" s="276">
        <f>IF(B$126=0,0,B$126/NFM_fec!B$126)</f>
        <v>2.6953003262249631</v>
      </c>
      <c r="C259" s="276">
        <f>IF(C$126=0,0,C$126/NFM_fec!C$126)</f>
        <v>2.7284671081219902</v>
      </c>
      <c r="D259" s="276">
        <f>IF(D$126=0,0,D$126/NFM_fec!D$126)</f>
        <v>2.6517177812307988</v>
      </c>
      <c r="E259" s="276">
        <f>IF(E$126=0,0,E$126/NFM_fec!E$126)</f>
        <v>2.6440494591726917</v>
      </c>
      <c r="F259" s="276">
        <f>IF(F$126=0,0,F$126/NFM_fec!F$126)</f>
        <v>2.7254101421860164</v>
      </c>
      <c r="G259" s="276">
        <f>IF(G$126=0,0,G$126/NFM_fec!G$126)</f>
        <v>2.6580736929174997</v>
      </c>
      <c r="H259" s="276">
        <f>IF(H$126=0,0,H$126/NFM_fec!H$126)</f>
        <v>2.9222618466147221</v>
      </c>
      <c r="I259" s="276">
        <f>IF(I$126=0,0,I$126/NFM_fec!I$126)</f>
        <v>2.3999783306966846</v>
      </c>
      <c r="J259" s="276">
        <f>IF(J$126=0,0,J$126/NFM_fec!J$126)</f>
        <v>2.3612521280238963</v>
      </c>
      <c r="K259" s="276">
        <f>IF(K$126=0,0,K$126/NFM_fec!K$126)</f>
        <v>2.2412184779786504</v>
      </c>
      <c r="L259" s="276">
        <f>IF(L$126=0,0,L$126/NFM_fec!L$126)</f>
        <v>2.3535320217977223</v>
      </c>
      <c r="M259" s="276">
        <f>IF(M$126=0,0,M$126/NFM_fec!M$126)</f>
        <v>2.1241698611455337</v>
      </c>
      <c r="N259" s="276">
        <f>IF(N$126=0,0,N$126/NFM_fec!N$126)</f>
        <v>2.0120694410668976</v>
      </c>
      <c r="O259" s="276">
        <f>IF(O$126=0,0,O$126/NFM_fec!O$126)</f>
        <v>2.0427467939659696</v>
      </c>
      <c r="P259" s="276">
        <f>IF(P$126=0,0,P$126/NFM_fec!P$126)</f>
        <v>1.9502829484979738</v>
      </c>
      <c r="Q259" s="276">
        <f>IF(Q$126=0,0,Q$126/NFM_fec!Q$126)</f>
        <v>1.923947728749837</v>
      </c>
      <c r="R259" s="276">
        <f>IF(R$126=0,0,R$126/NFM_fec!R$126)</f>
        <v>1.9082218187780662</v>
      </c>
      <c r="S259" s="276">
        <f>IF(S$126=0,0,S$126/NFM_fec!S$126)</f>
        <v>1.8944707734682644</v>
      </c>
      <c r="T259" s="276">
        <f>IF(T$126=0,0,T$126/NFM_fec!T$126)</f>
        <v>1.7620623041485275</v>
      </c>
      <c r="U259" s="276">
        <f>IF(U$126=0,0,U$126/NFM_fec!U$126)</f>
        <v>1.8153983400579408</v>
      </c>
      <c r="V259" s="276">
        <f>IF(V$126=0,0,V$126/NFM_fec!V$126)</f>
        <v>1.7713226689121222</v>
      </c>
      <c r="W259" s="276">
        <f>IF(W$126=0,0,W$126/NFM_fec!W$126)</f>
        <v>1.8147824105409989</v>
      </c>
      <c r="X259" s="276">
        <f>IF(X$126=0,0,X$126/NFM_fec!X$126)</f>
        <v>1.7607300429002744</v>
      </c>
      <c r="Y259" s="276">
        <f>IF(Y$126=0,0,Y$126/NFM_fec!Y$126)</f>
        <v>1.7160750929466144</v>
      </c>
      <c r="DA259" s="79"/>
    </row>
    <row r="260" spans="1:105" ht="12" customHeight="1" x14ac:dyDescent="0.25">
      <c r="A260" s="174" t="s">
        <v>613</v>
      </c>
      <c r="B260" s="276">
        <f>IF(B$134=0,0,B$134/NFM_fec!B$134)</f>
        <v>2.695300326224964</v>
      </c>
      <c r="C260" s="276">
        <f>IF(C$134=0,0,C$134/NFM_fec!C$134)</f>
        <v>2.7284671081219911</v>
      </c>
      <c r="D260" s="276">
        <f>IF(D$134=0,0,D$134/NFM_fec!D$134)</f>
        <v>2.6517177812307988</v>
      </c>
      <c r="E260" s="276">
        <f>IF(E$134=0,0,E$134/NFM_fec!E$134)</f>
        <v>2.6440494591726913</v>
      </c>
      <c r="F260" s="276">
        <f>IF(F$134=0,0,F$134/NFM_fec!F$134)</f>
        <v>2.725410142186016</v>
      </c>
      <c r="G260" s="276">
        <f>IF(G$134=0,0,G$134/NFM_fec!G$134)</f>
        <v>2.6580736929174988</v>
      </c>
      <c r="H260" s="276">
        <f>IF(H$134=0,0,H$134/NFM_fec!H$134)</f>
        <v>2.9222618466147217</v>
      </c>
      <c r="I260" s="276">
        <f>IF(I$134=0,0,I$134/NFM_fec!I$134)</f>
        <v>2.3999783306966842</v>
      </c>
      <c r="J260" s="276">
        <f>IF(J$134=0,0,J$134/NFM_fec!J$134)</f>
        <v>2.3612521280238958</v>
      </c>
      <c r="K260" s="276">
        <f>IF(K$134=0,0,K$134/NFM_fec!K$134)</f>
        <v>2.2368432686942903</v>
      </c>
      <c r="L260" s="276">
        <f>IF(L$134=0,0,L$134/NFM_fec!L$134)</f>
        <v>2.3494249939852447</v>
      </c>
      <c r="M260" s="276">
        <f>IF(M$134=0,0,M$134/NFM_fec!M$134)</f>
        <v>2.1211033044715375</v>
      </c>
      <c r="N260" s="276">
        <f>IF(N$134=0,0,N$134/NFM_fec!N$134)</f>
        <v>2.0093682775081643</v>
      </c>
      <c r="O260" s="276">
        <f>IF(O$134=0,0,O$134/NFM_fec!O$134)</f>
        <v>2.0423982758011219</v>
      </c>
      <c r="P260" s="276">
        <f>IF(P$134=0,0,P$134/NFM_fec!P$134)</f>
        <v>1.9502829484979733</v>
      </c>
      <c r="Q260" s="276">
        <f>IF(Q$134=0,0,Q$134/NFM_fec!Q$134)</f>
        <v>1.923804568431585</v>
      </c>
      <c r="R260" s="276">
        <f>IF(R$134=0,0,R$134/NFM_fec!R$134)</f>
        <v>1.9082218187780662</v>
      </c>
      <c r="S260" s="276">
        <f>IF(S$134=0,0,S$134/NFM_fec!S$134)</f>
        <v>1.8942938843996713</v>
      </c>
      <c r="T260" s="276">
        <f>IF(T$134=0,0,T$134/NFM_fec!T$134)</f>
        <v>1.7620623041485268</v>
      </c>
      <c r="U260" s="276">
        <f>IF(U$134=0,0,U$134/NFM_fec!U$134)</f>
        <v>1.8153983400579392</v>
      </c>
      <c r="V260" s="276">
        <f>IF(V$134=0,0,V$134/NFM_fec!V$134)</f>
        <v>1.771322668912122</v>
      </c>
      <c r="W260" s="276">
        <f>IF(W$134=0,0,W$134/NFM_fec!W$134)</f>
        <v>1.8147824105409995</v>
      </c>
      <c r="X260" s="276">
        <f>IF(X$134=0,0,X$134/NFM_fec!X$134)</f>
        <v>1.760730042900275</v>
      </c>
      <c r="Y260" s="276">
        <f>IF(Y$134=0,0,Y$134/NFM_fec!Y$134)</f>
        <v>1.7160750929466151</v>
      </c>
      <c r="DA260" s="79"/>
    </row>
    <row r="261" spans="1:105" ht="12" customHeight="1" x14ac:dyDescent="0.25">
      <c r="A261" s="41" t="s">
        <v>623</v>
      </c>
      <c r="B261" s="277">
        <f>IF(B$141=0,0,B$141/NFM_fec!B$141)</f>
        <v>2.0254373303568349</v>
      </c>
      <c r="C261" s="277">
        <f>IF(C$141=0,0,C$141/NFM_fec!C$141)</f>
        <v>2.0715654013835878</v>
      </c>
      <c r="D261" s="277">
        <f>IF(D$141=0,0,D$141/NFM_fec!D$141)</f>
        <v>2.1269961692696868</v>
      </c>
      <c r="E261" s="277">
        <f>IF(E$141=0,0,E$141/NFM_fec!E$141)</f>
        <v>2.110769448143865</v>
      </c>
      <c r="F261" s="277">
        <f>IF(F$141=0,0,F$141/NFM_fec!F$141)</f>
        <v>2.0897027854743966</v>
      </c>
      <c r="G261" s="277">
        <f>IF(G$141=0,0,G$141/NFM_fec!G$141)</f>
        <v>1.9749997905009538</v>
      </c>
      <c r="H261" s="277">
        <f>IF(H$141=0,0,H$141/NFM_fec!H$141)</f>
        <v>2.6992900216192321</v>
      </c>
      <c r="I261" s="277">
        <f>IF(I$141=0,0,I$141/NFM_fec!I$141)</f>
        <v>2.3889175453728884</v>
      </c>
      <c r="J261" s="277">
        <f>IF(J$141=0,0,J$141/NFM_fec!J$141)</f>
        <v>2.3786613876211162</v>
      </c>
      <c r="K261" s="277">
        <f>IF(K$141=0,0,K$141/NFM_fec!K$141)</f>
        <v>2.3396803724047044</v>
      </c>
      <c r="L261" s="277">
        <f>IF(L$141=0,0,L$141/NFM_fec!L$141)</f>
        <v>2.3745859317447033</v>
      </c>
      <c r="M261" s="277">
        <f>IF(M$141=0,0,M$141/NFM_fec!M$141)</f>
        <v>2.2785680117361156</v>
      </c>
      <c r="N261" s="277">
        <f>IF(N$141=0,0,N$141/NFM_fec!N$141)</f>
        <v>2.2419496584451739</v>
      </c>
      <c r="O261" s="277">
        <f>IF(O$141=0,0,O$141/NFM_fec!O$141)</f>
        <v>2.2556916397668494</v>
      </c>
      <c r="P261" s="277">
        <f>IF(P$141=0,0,P$141/NFM_fec!P$141)</f>
        <v>2.2142074635253648</v>
      </c>
      <c r="Q261" s="277">
        <f>IF(Q$141=0,0,Q$141/NFM_fec!Q$141)</f>
        <v>2.1918836853454846</v>
      </c>
      <c r="R261" s="277">
        <f>IF(R$141=0,0,R$141/NFM_fec!R$141)</f>
        <v>2.1833281340724366</v>
      </c>
      <c r="S261" s="277">
        <f>IF(S$141=0,0,S$141/NFM_fec!S$141)</f>
        <v>2.1784721026107166</v>
      </c>
      <c r="T261" s="277">
        <f>IF(T$141=0,0,T$141/NFM_fec!T$141)</f>
        <v>2.1240221851970507</v>
      </c>
      <c r="U261" s="277">
        <f>IF(U$141=0,0,U$141/NFM_fec!U$141)</f>
        <v>2.145031065942129</v>
      </c>
      <c r="V261" s="277">
        <f>IF(V$141=0,0,V$141/NFM_fec!V$141)</f>
        <v>2.1302597317323659</v>
      </c>
      <c r="W261" s="277">
        <f>IF(W$141=0,0,W$141/NFM_fec!W$141)</f>
        <v>2.1440659738550836</v>
      </c>
      <c r="X261" s="277">
        <f>IF(X$141=0,0,X$141/NFM_fec!X$141)</f>
        <v>2.121672369290617</v>
      </c>
      <c r="Y261" s="277">
        <f>IF(Y$141=0,0,Y$141/NFM_fec!Y$141)</f>
        <v>2.102807521057962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 tint="0.39997558519241921"/>
    <pageSetUpPr fitToPage="1"/>
  </sheetPr>
  <dimension ref="A1:DA10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industry"</f>
        <v>IE: Chemical industry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SUM(B4,B7)</f>
        <v>18391.754716981137</v>
      </c>
      <c r="C3" s="203">
        <f t="shared" si="0"/>
        <v>21378.495095281876</v>
      </c>
      <c r="D3" s="203">
        <f t="shared" si="0"/>
        <v>28118.147154845239</v>
      </c>
      <c r="E3" s="203">
        <f t="shared" si="0"/>
        <v>21690.414765476311</v>
      </c>
      <c r="F3" s="203">
        <f t="shared" si="0"/>
        <v>19261.855607545505</v>
      </c>
      <c r="G3" s="203">
        <f t="shared" si="0"/>
        <v>18364.095881634414</v>
      </c>
      <c r="H3" s="203">
        <f t="shared" si="0"/>
        <v>17083.669473562953</v>
      </c>
      <c r="I3" s="203">
        <f t="shared" si="0"/>
        <v>19520.075844012048</v>
      </c>
      <c r="J3" s="203">
        <f t="shared" si="0"/>
        <v>18936.607205124274</v>
      </c>
      <c r="K3" s="203">
        <f t="shared" si="0"/>
        <v>23865.618535952162</v>
      </c>
      <c r="L3" s="203">
        <f t="shared" si="0"/>
        <v>23753.154726675395</v>
      </c>
      <c r="M3" s="203">
        <f t="shared" si="0"/>
        <v>26104.476830663611</v>
      </c>
      <c r="N3" s="203">
        <f t="shared" si="0"/>
        <v>23854.570601540396</v>
      </c>
      <c r="O3" s="203">
        <f t="shared" si="0"/>
        <v>21343.286216769844</v>
      </c>
      <c r="P3" s="203">
        <f t="shared" si="0"/>
        <v>23606.648831963546</v>
      </c>
      <c r="Q3" s="203">
        <f t="shared" si="0"/>
        <v>82240.854367153603</v>
      </c>
      <c r="R3" s="203">
        <f t="shared" si="0"/>
        <v>78368.442352659767</v>
      </c>
      <c r="S3" s="203">
        <f t="shared" si="0"/>
        <v>82744.956731153201</v>
      </c>
      <c r="T3" s="203">
        <f t="shared" si="0"/>
        <v>94611.335136113819</v>
      </c>
      <c r="U3" s="203">
        <f t="shared" si="0"/>
        <v>95080.483423969403</v>
      </c>
      <c r="V3" s="203">
        <f t="shared" si="0"/>
        <v>109902.37896604522</v>
      </c>
      <c r="W3" s="203">
        <f t="shared" si="0"/>
        <v>132382.80915974776</v>
      </c>
      <c r="X3" s="203">
        <f t="shared" si="0"/>
        <v>156258.90052677129</v>
      </c>
      <c r="Y3" s="203">
        <f t="shared" si="0"/>
        <v>113469.20992850486</v>
      </c>
      <c r="DA3" s="112"/>
    </row>
    <row r="4" spans="1:105" ht="12" customHeight="1" x14ac:dyDescent="0.25">
      <c r="A4" s="50" t="s">
        <v>937</v>
      </c>
      <c r="B4" s="241">
        <f t="shared" ref="B4:Y4" si="1">SUM(B5:B6)</f>
        <v>3353.267924528307</v>
      </c>
      <c r="C4" s="241">
        <f t="shared" si="1"/>
        <v>1271.3927190659849</v>
      </c>
      <c r="D4" s="241">
        <f t="shared" si="1"/>
        <v>1329.631647996647</v>
      </c>
      <c r="E4" s="241">
        <f t="shared" si="1"/>
        <v>1026.741912011631</v>
      </c>
      <c r="F4" s="241">
        <f t="shared" si="1"/>
        <v>1260.696989904942</v>
      </c>
      <c r="G4" s="241">
        <f t="shared" si="1"/>
        <v>1050.4192685380319</v>
      </c>
      <c r="H4" s="241">
        <f t="shared" si="1"/>
        <v>969.5188261721039</v>
      </c>
      <c r="I4" s="241">
        <f t="shared" si="1"/>
        <v>2483.1889110601069</v>
      </c>
      <c r="J4" s="241">
        <f t="shared" si="1"/>
        <v>2158.8168980689629</v>
      </c>
      <c r="K4" s="241">
        <f t="shared" si="1"/>
        <v>2508.4820111853901</v>
      </c>
      <c r="L4" s="241">
        <f t="shared" si="1"/>
        <v>2351.061020675344</v>
      </c>
      <c r="M4" s="241">
        <f t="shared" si="1"/>
        <v>3447.5565789473621</v>
      </c>
      <c r="N4" s="241">
        <f t="shared" si="1"/>
        <v>4276.0103025100934</v>
      </c>
      <c r="O4" s="241">
        <f t="shared" si="1"/>
        <v>4803.8770690689344</v>
      </c>
      <c r="P4" s="241">
        <f t="shared" si="1"/>
        <v>4847.4084420225063</v>
      </c>
      <c r="Q4" s="241">
        <f t="shared" si="1"/>
        <v>4452.6695954585848</v>
      </c>
      <c r="R4" s="241">
        <f t="shared" si="1"/>
        <v>5217.5291307989246</v>
      </c>
      <c r="S4" s="241">
        <f t="shared" si="1"/>
        <v>5380.8612566996444</v>
      </c>
      <c r="T4" s="241">
        <f t="shared" si="1"/>
        <v>5463.2670565112167</v>
      </c>
      <c r="U4" s="241">
        <f t="shared" si="1"/>
        <v>5751.4837844459344</v>
      </c>
      <c r="V4" s="241">
        <f t="shared" si="1"/>
        <v>6203.2818229643171</v>
      </c>
      <c r="W4" s="241">
        <f t="shared" si="1"/>
        <v>6664.1423907066583</v>
      </c>
      <c r="X4" s="241">
        <f t="shared" si="1"/>
        <v>7036.2695419606998</v>
      </c>
      <c r="Y4" s="241">
        <f t="shared" si="1"/>
        <v>7551.1227555817559</v>
      </c>
      <c r="DA4" s="83"/>
    </row>
    <row r="5" spans="1:105" ht="12" customHeight="1" x14ac:dyDescent="0.25">
      <c r="A5" s="99" t="s">
        <v>59</v>
      </c>
      <c r="B5" s="282">
        <v>0</v>
      </c>
      <c r="C5" s="282">
        <v>0</v>
      </c>
      <c r="D5" s="282">
        <v>0</v>
      </c>
      <c r="E5" s="282">
        <v>0</v>
      </c>
      <c r="F5" s="282">
        <v>0</v>
      </c>
      <c r="G5" s="282">
        <v>0</v>
      </c>
      <c r="H5" s="282">
        <v>0</v>
      </c>
      <c r="I5" s="282">
        <v>0</v>
      </c>
      <c r="J5" s="282">
        <v>0</v>
      </c>
      <c r="K5" s="282">
        <v>0</v>
      </c>
      <c r="L5" s="282">
        <v>0</v>
      </c>
      <c r="M5" s="282">
        <v>0</v>
      </c>
      <c r="N5" s="282">
        <v>0</v>
      </c>
      <c r="O5" s="282">
        <v>0</v>
      </c>
      <c r="P5" s="282">
        <v>0</v>
      </c>
      <c r="Q5" s="282">
        <v>0</v>
      </c>
      <c r="R5" s="282">
        <v>0</v>
      </c>
      <c r="S5" s="282">
        <v>0</v>
      </c>
      <c r="T5" s="282">
        <v>0</v>
      </c>
      <c r="U5" s="282">
        <v>0</v>
      </c>
      <c r="V5" s="282">
        <v>0</v>
      </c>
      <c r="W5" s="282">
        <v>0</v>
      </c>
      <c r="X5" s="282">
        <v>0</v>
      </c>
      <c r="Y5" s="282">
        <v>0</v>
      </c>
      <c r="DA5" s="94" t="s">
        <v>938</v>
      </c>
    </row>
    <row r="6" spans="1:105" ht="12" customHeight="1" x14ac:dyDescent="0.25">
      <c r="A6" s="99" t="s">
        <v>49</v>
      </c>
      <c r="B6" s="282">
        <v>3353.267924528307</v>
      </c>
      <c r="C6" s="282">
        <v>1271.3927190659849</v>
      </c>
      <c r="D6" s="282">
        <v>1329.631647996647</v>
      </c>
      <c r="E6" s="282">
        <v>1026.741912011631</v>
      </c>
      <c r="F6" s="282">
        <v>1260.696989904942</v>
      </c>
      <c r="G6" s="282">
        <v>1050.4192685380319</v>
      </c>
      <c r="H6" s="282">
        <v>969.5188261721039</v>
      </c>
      <c r="I6" s="282">
        <v>2483.1889110601069</v>
      </c>
      <c r="J6" s="282">
        <v>2158.8168980689629</v>
      </c>
      <c r="K6" s="282">
        <v>2508.4820111853901</v>
      </c>
      <c r="L6" s="282">
        <v>2351.061020675344</v>
      </c>
      <c r="M6" s="282">
        <v>3447.5565789473621</v>
      </c>
      <c r="N6" s="282">
        <v>4276.0103025100934</v>
      </c>
      <c r="O6" s="282">
        <v>4803.8770690689344</v>
      </c>
      <c r="P6" s="282">
        <v>4847.4084420225063</v>
      </c>
      <c r="Q6" s="282">
        <v>4452.6695954585848</v>
      </c>
      <c r="R6" s="282">
        <v>5217.5291307989246</v>
      </c>
      <c r="S6" s="282">
        <v>5380.8612566996444</v>
      </c>
      <c r="T6" s="282">
        <v>5463.2670565112167</v>
      </c>
      <c r="U6" s="282">
        <v>5751.4837844459344</v>
      </c>
      <c r="V6" s="282">
        <v>6203.2818229643171</v>
      </c>
      <c r="W6" s="282">
        <v>6664.1423907066583</v>
      </c>
      <c r="X6" s="282">
        <v>7036.2695419606998</v>
      </c>
      <c r="Y6" s="282">
        <v>7551.1227555817559</v>
      </c>
      <c r="DA6" s="94" t="s">
        <v>939</v>
      </c>
    </row>
    <row r="7" spans="1:105" ht="12" customHeight="1" x14ac:dyDescent="0.25">
      <c r="A7" s="49" t="s">
        <v>50</v>
      </c>
      <c r="B7" s="242">
        <v>15038.48679245283</v>
      </c>
      <c r="C7" s="242">
        <v>20107.102376215891</v>
      </c>
      <c r="D7" s="242">
        <v>26788.515506848591</v>
      </c>
      <c r="E7" s="242">
        <v>20663.672853464679</v>
      </c>
      <c r="F7" s="242">
        <v>18001.158617640562</v>
      </c>
      <c r="G7" s="242">
        <v>17313.676613096381</v>
      </c>
      <c r="H7" s="242">
        <v>16114.15064739085</v>
      </c>
      <c r="I7" s="242">
        <v>17036.88693295194</v>
      </c>
      <c r="J7" s="242">
        <v>16777.790307055311</v>
      </c>
      <c r="K7" s="242">
        <v>21357.136524766771</v>
      </c>
      <c r="L7" s="242">
        <v>21402.093706000051</v>
      </c>
      <c r="M7" s="242">
        <v>22656.920251716248</v>
      </c>
      <c r="N7" s="242">
        <v>19578.560299030301</v>
      </c>
      <c r="O7" s="242">
        <v>16539.40914770091</v>
      </c>
      <c r="P7" s="242">
        <v>18759.240389941038</v>
      </c>
      <c r="Q7" s="242">
        <v>77788.184771695014</v>
      </c>
      <c r="R7" s="242">
        <v>73150.913221860843</v>
      </c>
      <c r="S7" s="242">
        <v>77364.095474453556</v>
      </c>
      <c r="T7" s="242">
        <v>89148.068079602599</v>
      </c>
      <c r="U7" s="242">
        <v>89328.999639523463</v>
      </c>
      <c r="V7" s="242">
        <v>103699.0971430809</v>
      </c>
      <c r="W7" s="242">
        <v>125718.6667690411</v>
      </c>
      <c r="X7" s="242">
        <v>149222.63098481059</v>
      </c>
      <c r="Y7" s="242">
        <v>105918.0871729231</v>
      </c>
      <c r="DA7" s="84" t="s">
        <v>940</v>
      </c>
    </row>
    <row r="8" spans="1:105" ht="12" customHeight="1" x14ac:dyDescent="0.25">
      <c r="A8" s="172"/>
      <c r="B8" s="172"/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172"/>
      <c r="X8" s="172"/>
      <c r="Y8" s="172"/>
      <c r="DA8" s="176"/>
    </row>
    <row r="9" spans="1:105" ht="12" customHeight="1" x14ac:dyDescent="0.25">
      <c r="A9" s="30" t="s">
        <v>437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DA9" s="112"/>
    </row>
    <row r="10" spans="1:105" ht="12" customHeight="1" x14ac:dyDescent="0.25">
      <c r="A10" s="50" t="s">
        <v>941</v>
      </c>
      <c r="B10" s="241">
        <v>0</v>
      </c>
      <c r="C10" s="241">
        <v>0</v>
      </c>
      <c r="D10" s="241">
        <v>0</v>
      </c>
      <c r="E10" s="241">
        <v>0</v>
      </c>
      <c r="F10" s="241">
        <v>0</v>
      </c>
      <c r="G10" s="241">
        <v>0</v>
      </c>
      <c r="H10" s="241">
        <v>0</v>
      </c>
      <c r="I10" s="241">
        <v>0</v>
      </c>
      <c r="J10" s="241">
        <v>0</v>
      </c>
      <c r="K10" s="241">
        <v>0</v>
      </c>
      <c r="L10" s="241">
        <v>0</v>
      </c>
      <c r="M10" s="241">
        <v>0</v>
      </c>
      <c r="N10" s="241">
        <v>0</v>
      </c>
      <c r="O10" s="241">
        <v>0</v>
      </c>
      <c r="P10" s="241">
        <v>0</v>
      </c>
      <c r="Q10" s="241">
        <v>0</v>
      </c>
      <c r="R10" s="241">
        <v>0</v>
      </c>
      <c r="S10" s="241">
        <v>0</v>
      </c>
      <c r="T10" s="241">
        <v>0</v>
      </c>
      <c r="U10" s="241">
        <v>0</v>
      </c>
      <c r="V10" s="241">
        <v>0</v>
      </c>
      <c r="W10" s="241">
        <v>0</v>
      </c>
      <c r="X10" s="241">
        <v>0</v>
      </c>
      <c r="Y10" s="241">
        <v>0</v>
      </c>
      <c r="DA10" s="83" t="s">
        <v>942</v>
      </c>
    </row>
    <row r="11" spans="1:105" ht="12" customHeight="1" x14ac:dyDescent="0.25">
      <c r="A11" s="107" t="s">
        <v>943</v>
      </c>
      <c r="B11" s="282">
        <v>473.18514296367317</v>
      </c>
      <c r="C11" s="282">
        <v>267.93271739080069</v>
      </c>
      <c r="D11" s="282">
        <v>276.1978131037672</v>
      </c>
      <c r="E11" s="282">
        <v>317.55906750544301</v>
      </c>
      <c r="F11" s="282">
        <v>201.13215897454091</v>
      </c>
      <c r="G11" s="282">
        <v>198.47476025558251</v>
      </c>
      <c r="H11" s="282">
        <v>186.91755847800869</v>
      </c>
      <c r="I11" s="282">
        <v>330.63335219937812</v>
      </c>
      <c r="J11" s="282">
        <v>300.65528924878629</v>
      </c>
      <c r="K11" s="282">
        <v>234.5063525786351</v>
      </c>
      <c r="L11" s="282">
        <v>224.41726310922351</v>
      </c>
      <c r="M11" s="282">
        <v>282.88027394254522</v>
      </c>
      <c r="N11" s="282">
        <v>406.32543885096459</v>
      </c>
      <c r="O11" s="282">
        <v>392.71391882610197</v>
      </c>
      <c r="P11" s="282">
        <v>374.92413031040962</v>
      </c>
      <c r="Q11" s="282">
        <v>152.78957178911159</v>
      </c>
      <c r="R11" s="282">
        <v>188.87429948529291</v>
      </c>
      <c r="S11" s="282">
        <v>184.12436344023291</v>
      </c>
      <c r="T11" s="282">
        <v>171.14585806676379</v>
      </c>
      <c r="U11" s="282">
        <v>167.97548619995371</v>
      </c>
      <c r="V11" s="282">
        <v>179.08994757632851</v>
      </c>
      <c r="W11" s="282">
        <v>175.2630621329337</v>
      </c>
      <c r="X11" s="282">
        <v>142.56893602340219</v>
      </c>
      <c r="Y11" s="282">
        <v>203.87339044348909</v>
      </c>
      <c r="DA11" s="94" t="s">
        <v>944</v>
      </c>
    </row>
    <row r="12" spans="1:105" ht="12" customHeight="1" x14ac:dyDescent="0.25">
      <c r="A12" s="49" t="s">
        <v>945</v>
      </c>
      <c r="B12" s="242">
        <v>163.62795903769839</v>
      </c>
      <c r="C12" s="242">
        <v>346.04563855067812</v>
      </c>
      <c r="D12" s="242">
        <v>535.39468316460341</v>
      </c>
      <c r="E12" s="242">
        <v>549.15900143954286</v>
      </c>
      <c r="F12" s="242">
        <v>240.44586537477591</v>
      </c>
      <c r="G12" s="242">
        <v>257.54039749658682</v>
      </c>
      <c r="H12" s="242">
        <v>250.4838731357126</v>
      </c>
      <c r="I12" s="242">
        <v>206.7337688404354</v>
      </c>
      <c r="J12" s="242">
        <v>205.12029526881199</v>
      </c>
      <c r="K12" s="242">
        <v>255.48019310103459</v>
      </c>
      <c r="L12" s="242">
        <v>205.6211533150047</v>
      </c>
      <c r="M12" s="242">
        <v>194.00309712725559</v>
      </c>
      <c r="N12" s="242">
        <v>170.105670125084</v>
      </c>
      <c r="O12" s="242">
        <v>120.39029854743229</v>
      </c>
      <c r="P12" s="242">
        <v>135.28868392148519</v>
      </c>
      <c r="Q12" s="242">
        <v>452.2625618375211</v>
      </c>
      <c r="R12" s="242">
        <v>429.13096715352009</v>
      </c>
      <c r="S12" s="242">
        <v>449.58629966048892</v>
      </c>
      <c r="T12" s="242">
        <v>510.45765411769912</v>
      </c>
      <c r="U12" s="242">
        <v>466.9622374070251</v>
      </c>
      <c r="V12" s="242">
        <v>579.91807999726961</v>
      </c>
      <c r="W12" s="242">
        <v>692.15275211898916</v>
      </c>
      <c r="X12" s="242">
        <v>726.42978768191733</v>
      </c>
      <c r="Y12" s="242">
        <v>590.63200496884633</v>
      </c>
      <c r="DA12" s="84" t="s">
        <v>946</v>
      </c>
    </row>
    <row r="13" spans="1:105" ht="12" customHeight="1" x14ac:dyDescent="0.25">
      <c r="A13" s="172"/>
      <c r="B13" s="172"/>
      <c r="C13" s="172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DA13" s="176"/>
    </row>
    <row r="14" spans="1:105" ht="12" customHeight="1" x14ac:dyDescent="0.25">
      <c r="A14" s="30" t="s">
        <v>445</v>
      </c>
      <c r="B14" s="203"/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DA14" s="112"/>
    </row>
    <row r="15" spans="1:105" ht="12" customHeight="1" x14ac:dyDescent="0.25">
      <c r="A15" s="50" t="s">
        <v>941</v>
      </c>
      <c r="B15" s="241">
        <v>0</v>
      </c>
      <c r="C15" s="241">
        <v>0</v>
      </c>
      <c r="D15" s="241">
        <v>0</v>
      </c>
      <c r="E15" s="241">
        <v>0</v>
      </c>
      <c r="F15" s="241">
        <v>0</v>
      </c>
      <c r="G15" s="241">
        <v>0</v>
      </c>
      <c r="H15" s="241">
        <v>0</v>
      </c>
      <c r="I15" s="241">
        <v>0</v>
      </c>
      <c r="J15" s="241">
        <v>0</v>
      </c>
      <c r="K15" s="241">
        <v>0</v>
      </c>
      <c r="L15" s="241">
        <v>0</v>
      </c>
      <c r="M15" s="241">
        <v>0</v>
      </c>
      <c r="N15" s="241">
        <v>0</v>
      </c>
      <c r="O15" s="241">
        <v>0</v>
      </c>
      <c r="P15" s="241">
        <v>0</v>
      </c>
      <c r="Q15" s="241">
        <v>0</v>
      </c>
      <c r="R15" s="241">
        <v>0</v>
      </c>
      <c r="S15" s="241">
        <v>0</v>
      </c>
      <c r="T15" s="241">
        <v>0</v>
      </c>
      <c r="U15" s="241">
        <v>0</v>
      </c>
      <c r="V15" s="241">
        <v>0</v>
      </c>
      <c r="W15" s="241">
        <v>0</v>
      </c>
      <c r="X15" s="241">
        <v>0</v>
      </c>
      <c r="Y15" s="241">
        <v>0</v>
      </c>
      <c r="DA15" s="83" t="s">
        <v>947</v>
      </c>
    </row>
    <row r="16" spans="1:105" ht="12" customHeight="1" x14ac:dyDescent="0.25">
      <c r="A16" s="107" t="s">
        <v>943</v>
      </c>
      <c r="B16" s="282">
        <v>525.76126995963682</v>
      </c>
      <c r="C16" s="282">
        <v>477.46947070660508</v>
      </c>
      <c r="D16" s="282">
        <v>477.46947070660508</v>
      </c>
      <c r="E16" s="282">
        <v>429.17767145357351</v>
      </c>
      <c r="F16" s="282">
        <v>429.17767145357351</v>
      </c>
      <c r="G16" s="282">
        <v>380.88587220054183</v>
      </c>
      <c r="H16" s="282">
        <v>380.88587220054183</v>
      </c>
      <c r="I16" s="282">
        <v>380.88587220054183</v>
      </c>
      <c r="J16" s="282">
        <v>332.59407294751009</v>
      </c>
      <c r="K16" s="282">
        <v>332.59407294751009</v>
      </c>
      <c r="L16" s="282">
        <v>284.3022736944784</v>
      </c>
      <c r="M16" s="282">
        <v>332.59407294751009</v>
      </c>
      <c r="N16" s="282">
        <v>429.17767145357351</v>
      </c>
      <c r="O16" s="282">
        <v>429.17767145357351</v>
      </c>
      <c r="P16" s="282">
        <v>429.17767145357351</v>
      </c>
      <c r="Q16" s="282">
        <v>380.88587220054183</v>
      </c>
      <c r="R16" s="282">
        <v>380.88587220054183</v>
      </c>
      <c r="S16" s="282">
        <v>332.59407294751009</v>
      </c>
      <c r="T16" s="282">
        <v>332.59407294751009</v>
      </c>
      <c r="U16" s="282">
        <v>284.30227369447852</v>
      </c>
      <c r="V16" s="282">
        <v>284.30227369447852</v>
      </c>
      <c r="W16" s="282">
        <v>284.30227369447852</v>
      </c>
      <c r="X16" s="282">
        <v>236.01047444144669</v>
      </c>
      <c r="Y16" s="282">
        <v>236.01047444144669</v>
      </c>
      <c r="DA16" s="94" t="s">
        <v>948</v>
      </c>
    </row>
    <row r="17" spans="1:105" ht="12" customHeight="1" x14ac:dyDescent="0.25">
      <c r="A17" s="49" t="s">
        <v>945</v>
      </c>
      <c r="B17" s="242">
        <v>215.14217670855379</v>
      </c>
      <c r="C17" s="242">
        <v>379.02318950322979</v>
      </c>
      <c r="D17" s="242">
        <v>579.32220514116716</v>
      </c>
      <c r="E17" s="242">
        <v>579.32220514116716</v>
      </c>
      <c r="F17" s="242">
        <v>579.32220514116716</v>
      </c>
      <c r="G17" s="242">
        <v>561.1132037195365</v>
      </c>
      <c r="H17" s="242">
        <v>561.1132037195365</v>
      </c>
      <c r="I17" s="242">
        <v>542.90420229790584</v>
      </c>
      <c r="J17" s="242">
        <v>542.90420229790584</v>
      </c>
      <c r="K17" s="242">
        <v>542.90420229790584</v>
      </c>
      <c r="L17" s="242">
        <v>524.69520087627518</v>
      </c>
      <c r="M17" s="242">
        <v>524.69520087627518</v>
      </c>
      <c r="N17" s="242">
        <v>506.48619945464452</v>
      </c>
      <c r="O17" s="242">
        <v>506.48619945464452</v>
      </c>
      <c r="P17" s="242">
        <v>488.27719803301392</v>
      </c>
      <c r="Q17" s="242">
        <v>488.27719803301392</v>
      </c>
      <c r="R17" s="242">
        <v>470.0681966113832</v>
      </c>
      <c r="S17" s="242">
        <v>488.27719803301392</v>
      </c>
      <c r="T17" s="242">
        <v>542.90420229790584</v>
      </c>
      <c r="U17" s="242">
        <v>542.90420229790584</v>
      </c>
      <c r="V17" s="242">
        <v>615.74020798442848</v>
      </c>
      <c r="W17" s="242">
        <v>743.20321793584321</v>
      </c>
      <c r="X17" s="242">
        <v>779.62122077910453</v>
      </c>
      <c r="Y17" s="242">
        <v>779.62122077910453</v>
      </c>
      <c r="DA17" s="84" t="s">
        <v>949</v>
      </c>
    </row>
    <row r="18" spans="1:105" ht="12" customHeight="1" x14ac:dyDescent="0.25">
      <c r="A18" s="108" t="s">
        <v>450</v>
      </c>
      <c r="B18" s="245"/>
      <c r="C18" s="210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0"/>
      <c r="U18" s="210"/>
      <c r="V18" s="210"/>
      <c r="W18" s="210"/>
      <c r="X18" s="210"/>
      <c r="Y18" s="210"/>
      <c r="DA18" s="109"/>
    </row>
    <row r="19" spans="1:105" ht="12" customHeight="1" x14ac:dyDescent="0.25">
      <c r="A19" s="51" t="s">
        <v>941</v>
      </c>
      <c r="B19" s="246">
        <v>0</v>
      </c>
      <c r="C19" s="241">
        <v>0</v>
      </c>
      <c r="D19" s="241">
        <v>0</v>
      </c>
      <c r="E19" s="241">
        <v>0</v>
      </c>
      <c r="F19" s="241">
        <v>0</v>
      </c>
      <c r="G19" s="241">
        <v>0</v>
      </c>
      <c r="H19" s="241">
        <v>0</v>
      </c>
      <c r="I19" s="241">
        <v>0</v>
      </c>
      <c r="J19" s="241">
        <v>0</v>
      </c>
      <c r="K19" s="241">
        <v>0</v>
      </c>
      <c r="L19" s="241">
        <v>0</v>
      </c>
      <c r="M19" s="241">
        <v>0</v>
      </c>
      <c r="N19" s="241">
        <v>0</v>
      </c>
      <c r="O19" s="241">
        <v>0</v>
      </c>
      <c r="P19" s="241">
        <v>0</v>
      </c>
      <c r="Q19" s="241">
        <v>0</v>
      </c>
      <c r="R19" s="241">
        <v>0</v>
      </c>
      <c r="S19" s="241">
        <v>0</v>
      </c>
      <c r="T19" s="241">
        <v>0</v>
      </c>
      <c r="U19" s="241">
        <v>0</v>
      </c>
      <c r="V19" s="241">
        <v>0</v>
      </c>
      <c r="W19" s="241">
        <v>0</v>
      </c>
      <c r="X19" s="241">
        <v>0</v>
      </c>
      <c r="Y19" s="241">
        <v>0</v>
      </c>
      <c r="DA19" s="83" t="s">
        <v>950</v>
      </c>
    </row>
    <row r="20" spans="1:105" ht="12" customHeight="1" x14ac:dyDescent="0.25">
      <c r="A20" s="99" t="s">
        <v>943</v>
      </c>
      <c r="B20" s="283">
        <v>0</v>
      </c>
      <c r="C20" s="282">
        <v>0</v>
      </c>
      <c r="D20" s="282">
        <v>0</v>
      </c>
      <c r="E20" s="282">
        <v>0</v>
      </c>
      <c r="F20" s="282">
        <v>0</v>
      </c>
      <c r="G20" s="282">
        <v>0</v>
      </c>
      <c r="H20" s="282">
        <v>0</v>
      </c>
      <c r="I20" s="282">
        <v>0</v>
      </c>
      <c r="J20" s="282">
        <v>0</v>
      </c>
      <c r="K20" s="282">
        <v>0</v>
      </c>
      <c r="L20" s="282">
        <v>0</v>
      </c>
      <c r="M20" s="282">
        <v>48.291799253031712</v>
      </c>
      <c r="N20" s="282">
        <v>144.87539775909511</v>
      </c>
      <c r="O20" s="282">
        <v>0</v>
      </c>
      <c r="P20" s="282">
        <v>0</v>
      </c>
      <c r="Q20" s="282">
        <v>0</v>
      </c>
      <c r="R20" s="282">
        <v>0</v>
      </c>
      <c r="S20" s="282">
        <v>0</v>
      </c>
      <c r="T20" s="282">
        <v>0</v>
      </c>
      <c r="U20" s="282">
        <v>0</v>
      </c>
      <c r="V20" s="282">
        <v>0</v>
      </c>
      <c r="W20" s="282">
        <v>0</v>
      </c>
      <c r="X20" s="282">
        <v>0</v>
      </c>
      <c r="Y20" s="282">
        <v>0</v>
      </c>
      <c r="DA20" s="94" t="s">
        <v>951</v>
      </c>
    </row>
    <row r="21" spans="1:105" ht="12" customHeight="1" x14ac:dyDescent="0.25">
      <c r="A21" s="52" t="s">
        <v>945</v>
      </c>
      <c r="B21" s="247">
        <v>0</v>
      </c>
      <c r="C21" s="242">
        <v>182.09001421630671</v>
      </c>
      <c r="D21" s="242">
        <v>200.2990156379374</v>
      </c>
      <c r="E21" s="242">
        <v>18.209001421630671</v>
      </c>
      <c r="F21" s="242">
        <v>0</v>
      </c>
      <c r="G21" s="242">
        <v>0</v>
      </c>
      <c r="H21" s="242">
        <v>0</v>
      </c>
      <c r="I21" s="242">
        <v>0</v>
      </c>
      <c r="J21" s="242">
        <v>0</v>
      </c>
      <c r="K21" s="242">
        <v>0</v>
      </c>
      <c r="L21" s="242">
        <v>0</v>
      </c>
      <c r="M21" s="242">
        <v>0</v>
      </c>
      <c r="N21" s="242">
        <v>0</v>
      </c>
      <c r="O21" s="242">
        <v>0</v>
      </c>
      <c r="P21" s="242">
        <v>0</v>
      </c>
      <c r="Q21" s="242">
        <v>0</v>
      </c>
      <c r="R21" s="242">
        <v>0</v>
      </c>
      <c r="S21" s="242">
        <v>18.209001421630671</v>
      </c>
      <c r="T21" s="242">
        <v>72.836005686522682</v>
      </c>
      <c r="U21" s="242">
        <v>0</v>
      </c>
      <c r="V21" s="242">
        <v>91.045007108153357</v>
      </c>
      <c r="W21" s="242">
        <v>127.4630099514147</v>
      </c>
      <c r="X21" s="242">
        <v>54.627004264892008</v>
      </c>
      <c r="Y21" s="242">
        <v>0</v>
      </c>
      <c r="DA21" s="84" t="s">
        <v>952</v>
      </c>
    </row>
    <row r="22" spans="1:105" ht="12" customHeight="1" x14ac:dyDescent="0.25">
      <c r="A22" s="108" t="s">
        <v>455</v>
      </c>
      <c r="B22" s="245"/>
      <c r="C22" s="210"/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DA22" s="109"/>
    </row>
    <row r="23" spans="1:105" ht="12" customHeight="1" x14ac:dyDescent="0.25">
      <c r="A23" s="51" t="s">
        <v>941</v>
      </c>
      <c r="B23" s="246"/>
      <c r="C23" s="241">
        <f t="shared" ref="C23:Y23" si="2">B15+C19-C15</f>
        <v>0</v>
      </c>
      <c r="D23" s="241">
        <f t="shared" si="2"/>
        <v>0</v>
      </c>
      <c r="E23" s="241">
        <f t="shared" si="2"/>
        <v>0</v>
      </c>
      <c r="F23" s="241">
        <f t="shared" si="2"/>
        <v>0</v>
      </c>
      <c r="G23" s="241">
        <f t="shared" si="2"/>
        <v>0</v>
      </c>
      <c r="H23" s="241">
        <f t="shared" si="2"/>
        <v>0</v>
      </c>
      <c r="I23" s="241">
        <f t="shared" si="2"/>
        <v>0</v>
      </c>
      <c r="J23" s="241">
        <f t="shared" si="2"/>
        <v>0</v>
      </c>
      <c r="K23" s="241">
        <f t="shared" si="2"/>
        <v>0</v>
      </c>
      <c r="L23" s="241">
        <f t="shared" si="2"/>
        <v>0</v>
      </c>
      <c r="M23" s="241">
        <f t="shared" si="2"/>
        <v>0</v>
      </c>
      <c r="N23" s="241">
        <f t="shared" si="2"/>
        <v>0</v>
      </c>
      <c r="O23" s="241">
        <f t="shared" si="2"/>
        <v>0</v>
      </c>
      <c r="P23" s="241">
        <f t="shared" si="2"/>
        <v>0</v>
      </c>
      <c r="Q23" s="241">
        <f t="shared" si="2"/>
        <v>0</v>
      </c>
      <c r="R23" s="241">
        <f t="shared" si="2"/>
        <v>0</v>
      </c>
      <c r="S23" s="241">
        <f t="shared" si="2"/>
        <v>0</v>
      </c>
      <c r="T23" s="241">
        <f t="shared" si="2"/>
        <v>0</v>
      </c>
      <c r="U23" s="241">
        <f t="shared" si="2"/>
        <v>0</v>
      </c>
      <c r="V23" s="241">
        <f t="shared" si="2"/>
        <v>0</v>
      </c>
      <c r="W23" s="241">
        <f t="shared" si="2"/>
        <v>0</v>
      </c>
      <c r="X23" s="241">
        <f t="shared" si="2"/>
        <v>0</v>
      </c>
      <c r="Y23" s="241">
        <f t="shared" si="2"/>
        <v>0</v>
      </c>
      <c r="DA23" s="83"/>
    </row>
    <row r="24" spans="1:105" ht="12" customHeight="1" x14ac:dyDescent="0.25">
      <c r="A24" s="99" t="s">
        <v>943</v>
      </c>
      <c r="B24" s="283"/>
      <c r="C24" s="282">
        <f t="shared" ref="C24:Y24" si="3">B16+C20-C16</f>
        <v>48.291799253031741</v>
      </c>
      <c r="D24" s="282">
        <f t="shared" si="3"/>
        <v>0</v>
      </c>
      <c r="E24" s="282">
        <f t="shared" si="3"/>
        <v>48.29179925303157</v>
      </c>
      <c r="F24" s="282">
        <f t="shared" si="3"/>
        <v>0</v>
      </c>
      <c r="G24" s="282">
        <f t="shared" si="3"/>
        <v>48.291799253031684</v>
      </c>
      <c r="H24" s="282">
        <f t="shared" si="3"/>
        <v>0</v>
      </c>
      <c r="I24" s="282">
        <f t="shared" si="3"/>
        <v>0</v>
      </c>
      <c r="J24" s="282">
        <f t="shared" si="3"/>
        <v>48.291799253031741</v>
      </c>
      <c r="K24" s="282">
        <f t="shared" si="3"/>
        <v>0</v>
      </c>
      <c r="L24" s="282">
        <f t="shared" si="3"/>
        <v>48.291799253031684</v>
      </c>
      <c r="M24" s="282">
        <f t="shared" si="3"/>
        <v>0</v>
      </c>
      <c r="N24" s="282">
        <f t="shared" si="3"/>
        <v>48.291799253031684</v>
      </c>
      <c r="O24" s="282">
        <f t="shared" si="3"/>
        <v>0</v>
      </c>
      <c r="P24" s="282">
        <f t="shared" si="3"/>
        <v>0</v>
      </c>
      <c r="Q24" s="282">
        <f t="shared" si="3"/>
        <v>48.291799253031684</v>
      </c>
      <c r="R24" s="282">
        <f t="shared" si="3"/>
        <v>0</v>
      </c>
      <c r="S24" s="282">
        <f t="shared" si="3"/>
        <v>48.291799253031741</v>
      </c>
      <c r="T24" s="282">
        <f t="shared" si="3"/>
        <v>0</v>
      </c>
      <c r="U24" s="282">
        <f t="shared" si="3"/>
        <v>48.29179925303157</v>
      </c>
      <c r="V24" s="282">
        <f t="shared" si="3"/>
        <v>0</v>
      </c>
      <c r="W24" s="282">
        <f t="shared" si="3"/>
        <v>0</v>
      </c>
      <c r="X24" s="282">
        <f t="shared" si="3"/>
        <v>48.291799253031826</v>
      </c>
      <c r="Y24" s="282">
        <f t="shared" si="3"/>
        <v>0</v>
      </c>
      <c r="DA24" s="94"/>
    </row>
    <row r="25" spans="1:105" ht="12" customHeight="1" x14ac:dyDescent="0.25">
      <c r="A25" s="52" t="s">
        <v>945</v>
      </c>
      <c r="B25" s="247"/>
      <c r="C25" s="242">
        <f t="shared" ref="C25:Y25" si="4">B17+C21-C17</f>
        <v>18.209001421630717</v>
      </c>
      <c r="D25" s="242">
        <f t="shared" si="4"/>
        <v>0</v>
      </c>
      <c r="E25" s="242">
        <f t="shared" si="4"/>
        <v>18.20900142163066</v>
      </c>
      <c r="F25" s="242">
        <f t="shared" si="4"/>
        <v>0</v>
      </c>
      <c r="G25" s="242">
        <f t="shared" si="4"/>
        <v>18.20900142163066</v>
      </c>
      <c r="H25" s="242">
        <f t="shared" si="4"/>
        <v>0</v>
      </c>
      <c r="I25" s="242">
        <f t="shared" si="4"/>
        <v>18.20900142163066</v>
      </c>
      <c r="J25" s="242">
        <f t="shared" si="4"/>
        <v>0</v>
      </c>
      <c r="K25" s="242">
        <f t="shared" si="4"/>
        <v>0</v>
      </c>
      <c r="L25" s="242">
        <f t="shared" si="4"/>
        <v>18.20900142163066</v>
      </c>
      <c r="M25" s="242">
        <f t="shared" si="4"/>
        <v>0</v>
      </c>
      <c r="N25" s="242">
        <f t="shared" si="4"/>
        <v>18.20900142163066</v>
      </c>
      <c r="O25" s="242">
        <f t="shared" si="4"/>
        <v>0</v>
      </c>
      <c r="P25" s="242">
        <f t="shared" si="4"/>
        <v>18.209001421630603</v>
      </c>
      <c r="Q25" s="242">
        <f t="shared" si="4"/>
        <v>0</v>
      </c>
      <c r="R25" s="242">
        <f t="shared" si="4"/>
        <v>18.209001421630717</v>
      </c>
      <c r="S25" s="242">
        <f t="shared" si="4"/>
        <v>0</v>
      </c>
      <c r="T25" s="242">
        <f t="shared" si="4"/>
        <v>18.209001421630774</v>
      </c>
      <c r="U25" s="242">
        <f t="shared" si="4"/>
        <v>0</v>
      </c>
      <c r="V25" s="242">
        <f t="shared" si="4"/>
        <v>18.209001421630774</v>
      </c>
      <c r="W25" s="242">
        <f t="shared" si="4"/>
        <v>0</v>
      </c>
      <c r="X25" s="242">
        <f t="shared" si="4"/>
        <v>18.20900142163066</v>
      </c>
      <c r="Y25" s="242">
        <f t="shared" si="4"/>
        <v>0</v>
      </c>
      <c r="DA25" s="84"/>
    </row>
    <row r="26" spans="1:105" ht="12" customHeight="1" x14ac:dyDescent="0.25">
      <c r="A26" s="30" t="s">
        <v>456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DA26" s="112"/>
    </row>
    <row r="27" spans="1:105" ht="12" customHeight="1" x14ac:dyDescent="0.25">
      <c r="A27" s="50" t="s">
        <v>941</v>
      </c>
      <c r="B27" s="241">
        <f t="shared" ref="B27:Y27" si="5">B15-B10</f>
        <v>0</v>
      </c>
      <c r="C27" s="241">
        <f t="shared" si="5"/>
        <v>0</v>
      </c>
      <c r="D27" s="241">
        <f t="shared" si="5"/>
        <v>0</v>
      </c>
      <c r="E27" s="241">
        <f t="shared" si="5"/>
        <v>0</v>
      </c>
      <c r="F27" s="241">
        <f t="shared" si="5"/>
        <v>0</v>
      </c>
      <c r="G27" s="241">
        <f t="shared" si="5"/>
        <v>0</v>
      </c>
      <c r="H27" s="241">
        <f t="shared" si="5"/>
        <v>0</v>
      </c>
      <c r="I27" s="241">
        <f t="shared" si="5"/>
        <v>0</v>
      </c>
      <c r="J27" s="241">
        <f t="shared" si="5"/>
        <v>0</v>
      </c>
      <c r="K27" s="241">
        <f t="shared" si="5"/>
        <v>0</v>
      </c>
      <c r="L27" s="241">
        <f t="shared" si="5"/>
        <v>0</v>
      </c>
      <c r="M27" s="241">
        <f t="shared" si="5"/>
        <v>0</v>
      </c>
      <c r="N27" s="241">
        <f t="shared" si="5"/>
        <v>0</v>
      </c>
      <c r="O27" s="241">
        <f t="shared" si="5"/>
        <v>0</v>
      </c>
      <c r="P27" s="241">
        <f t="shared" si="5"/>
        <v>0</v>
      </c>
      <c r="Q27" s="241">
        <f t="shared" si="5"/>
        <v>0</v>
      </c>
      <c r="R27" s="241">
        <f t="shared" si="5"/>
        <v>0</v>
      </c>
      <c r="S27" s="241">
        <f t="shared" si="5"/>
        <v>0</v>
      </c>
      <c r="T27" s="241">
        <f t="shared" si="5"/>
        <v>0</v>
      </c>
      <c r="U27" s="241">
        <f t="shared" si="5"/>
        <v>0</v>
      </c>
      <c r="V27" s="241">
        <f t="shared" si="5"/>
        <v>0</v>
      </c>
      <c r="W27" s="241">
        <f t="shared" si="5"/>
        <v>0</v>
      </c>
      <c r="X27" s="241">
        <f t="shared" si="5"/>
        <v>0</v>
      </c>
      <c r="Y27" s="241">
        <f t="shared" si="5"/>
        <v>0</v>
      </c>
      <c r="DA27" s="83"/>
    </row>
    <row r="28" spans="1:105" ht="12" customHeight="1" x14ac:dyDescent="0.25">
      <c r="A28" s="107" t="s">
        <v>943</v>
      </c>
      <c r="B28" s="282">
        <f t="shared" ref="B28:Y28" si="6">B16-B11</f>
        <v>52.576126995963648</v>
      </c>
      <c r="C28" s="282">
        <f t="shared" si="6"/>
        <v>209.53675331580439</v>
      </c>
      <c r="D28" s="282">
        <f t="shared" si="6"/>
        <v>201.27165760283788</v>
      </c>
      <c r="E28" s="282">
        <f t="shared" si="6"/>
        <v>111.6186039481305</v>
      </c>
      <c r="F28" s="282">
        <f t="shared" si="6"/>
        <v>228.0455124790326</v>
      </c>
      <c r="G28" s="282">
        <f t="shared" si="6"/>
        <v>182.41111194495932</v>
      </c>
      <c r="H28" s="282">
        <f t="shared" si="6"/>
        <v>193.96831372253314</v>
      </c>
      <c r="I28" s="282">
        <f t="shared" si="6"/>
        <v>50.252520001163703</v>
      </c>
      <c r="J28" s="282">
        <f t="shared" si="6"/>
        <v>31.938783698723796</v>
      </c>
      <c r="K28" s="282">
        <f t="shared" si="6"/>
        <v>98.087720368874983</v>
      </c>
      <c r="L28" s="282">
        <f t="shared" si="6"/>
        <v>59.885010585254889</v>
      </c>
      <c r="M28" s="282">
        <f t="shared" si="6"/>
        <v>49.713799004964869</v>
      </c>
      <c r="N28" s="282">
        <f t="shared" si="6"/>
        <v>22.852232602608922</v>
      </c>
      <c r="O28" s="282">
        <f t="shared" si="6"/>
        <v>36.463752627471536</v>
      </c>
      <c r="P28" s="282">
        <f t="shared" si="6"/>
        <v>54.253541143163886</v>
      </c>
      <c r="Q28" s="282">
        <f t="shared" si="6"/>
        <v>228.09630041143024</v>
      </c>
      <c r="R28" s="282">
        <f t="shared" si="6"/>
        <v>192.01157271524892</v>
      </c>
      <c r="S28" s="282">
        <f t="shared" si="6"/>
        <v>148.46970950727717</v>
      </c>
      <c r="T28" s="282">
        <f t="shared" si="6"/>
        <v>161.44821488074629</v>
      </c>
      <c r="U28" s="282">
        <f t="shared" si="6"/>
        <v>116.32678749452481</v>
      </c>
      <c r="V28" s="282">
        <f t="shared" si="6"/>
        <v>105.21232611815</v>
      </c>
      <c r="W28" s="282">
        <f t="shared" si="6"/>
        <v>109.03921156154482</v>
      </c>
      <c r="X28" s="282">
        <f t="shared" si="6"/>
        <v>93.441538418044502</v>
      </c>
      <c r="Y28" s="282">
        <f t="shared" si="6"/>
        <v>32.137083997957603</v>
      </c>
      <c r="DA28" s="94"/>
    </row>
    <row r="29" spans="1:105" ht="12" customHeight="1" x14ac:dyDescent="0.25">
      <c r="A29" s="49" t="s">
        <v>945</v>
      </c>
      <c r="B29" s="242">
        <f t="shared" ref="B29:Y29" si="7">B17-B12</f>
        <v>51.514217670855402</v>
      </c>
      <c r="C29" s="242">
        <f t="shared" si="7"/>
        <v>32.977550952551667</v>
      </c>
      <c r="D29" s="242">
        <f t="shared" si="7"/>
        <v>43.927521976563753</v>
      </c>
      <c r="E29" s="242">
        <f t="shared" si="7"/>
        <v>30.163203701624298</v>
      </c>
      <c r="F29" s="242">
        <f t="shared" si="7"/>
        <v>338.87633976639125</v>
      </c>
      <c r="G29" s="242">
        <f t="shared" si="7"/>
        <v>303.57280622294968</v>
      </c>
      <c r="H29" s="242">
        <f t="shared" si="7"/>
        <v>310.6293305838239</v>
      </c>
      <c r="I29" s="242">
        <f t="shared" si="7"/>
        <v>336.17043345747044</v>
      </c>
      <c r="J29" s="242">
        <f t="shared" si="7"/>
        <v>337.78390702909383</v>
      </c>
      <c r="K29" s="242">
        <f t="shared" si="7"/>
        <v>287.42400919687122</v>
      </c>
      <c r="L29" s="242">
        <f t="shared" si="7"/>
        <v>319.0740475612705</v>
      </c>
      <c r="M29" s="242">
        <f t="shared" si="7"/>
        <v>330.69210374901957</v>
      </c>
      <c r="N29" s="242">
        <f t="shared" si="7"/>
        <v>336.38052932956055</v>
      </c>
      <c r="O29" s="242">
        <f t="shared" si="7"/>
        <v>386.09590090721224</v>
      </c>
      <c r="P29" s="242">
        <f t="shared" si="7"/>
        <v>352.98851411152873</v>
      </c>
      <c r="Q29" s="242">
        <f t="shared" si="7"/>
        <v>36.014636195492812</v>
      </c>
      <c r="R29" s="242">
        <f t="shared" si="7"/>
        <v>40.937229457863111</v>
      </c>
      <c r="S29" s="242">
        <f t="shared" si="7"/>
        <v>38.690898372524998</v>
      </c>
      <c r="T29" s="242">
        <f t="shared" si="7"/>
        <v>32.446548180206719</v>
      </c>
      <c r="U29" s="242">
        <f t="shared" si="7"/>
        <v>75.94196489088074</v>
      </c>
      <c r="V29" s="242">
        <f t="shared" si="7"/>
        <v>35.822127987158865</v>
      </c>
      <c r="W29" s="242">
        <f t="shared" si="7"/>
        <v>51.050465816854057</v>
      </c>
      <c r="X29" s="242">
        <f t="shared" si="7"/>
        <v>53.1914330971872</v>
      </c>
      <c r="Y29" s="242">
        <f t="shared" si="7"/>
        <v>188.9892158102582</v>
      </c>
      <c r="DA29" s="84"/>
    </row>
    <row r="30" spans="1:105" ht="12" customHeight="1" x14ac:dyDescent="0.25">
      <c r="A30" s="172"/>
      <c r="B30" s="172"/>
      <c r="C30" s="172"/>
      <c r="D30" s="172"/>
      <c r="E30" s="172"/>
      <c r="F30" s="172"/>
      <c r="G30" s="172"/>
      <c r="H30" s="172"/>
      <c r="I30" s="172"/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DA30" s="176"/>
    </row>
    <row r="31" spans="1:105" ht="12" customHeight="1" x14ac:dyDescent="0.25">
      <c r="A31" s="30" t="s">
        <v>69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DA31" s="112"/>
    </row>
    <row r="32" spans="1:105" ht="12" customHeight="1" x14ac:dyDescent="0.25">
      <c r="A32" s="31" t="s">
        <v>70</v>
      </c>
      <c r="B32" s="210">
        <v>273.32115219260533</v>
      </c>
      <c r="C32" s="210">
        <v>283.22562338779022</v>
      </c>
      <c r="D32" s="210">
        <v>268.37669819432489</v>
      </c>
      <c r="E32" s="210">
        <v>259.56388650042987</v>
      </c>
      <c r="F32" s="210">
        <v>242.793551160791</v>
      </c>
      <c r="G32" s="210">
        <v>261.80249355116081</v>
      </c>
      <c r="H32" s="210">
        <v>232.19630266552019</v>
      </c>
      <c r="I32" s="210">
        <v>207.65580395528801</v>
      </c>
      <c r="J32" s="210">
        <v>217.11590713671541</v>
      </c>
      <c r="K32" s="210">
        <v>220.07239896818581</v>
      </c>
      <c r="L32" s="210">
        <v>227.81771281169389</v>
      </c>
      <c r="M32" s="210">
        <v>205.33860705073079</v>
      </c>
      <c r="N32" s="210">
        <v>217.08495270851239</v>
      </c>
      <c r="O32" s="210">
        <v>204.86440240756659</v>
      </c>
      <c r="P32" s="210">
        <v>206.531728288908</v>
      </c>
      <c r="Q32" s="210">
        <v>216.40868443680139</v>
      </c>
      <c r="R32" s="210">
        <v>225.5585554600172</v>
      </c>
      <c r="S32" s="210">
        <v>216.71788478073941</v>
      </c>
      <c r="T32" s="210">
        <v>213.7165090283749</v>
      </c>
      <c r="U32" s="210">
        <v>224.04135855545999</v>
      </c>
      <c r="V32" s="210">
        <v>220.87472055030091</v>
      </c>
      <c r="W32" s="210">
        <v>227.54935511607911</v>
      </c>
      <c r="X32" s="210">
        <v>203.5088564058469</v>
      </c>
      <c r="Y32" s="210">
        <v>200.41057609630261</v>
      </c>
      <c r="DA32" s="109" t="s">
        <v>953</v>
      </c>
    </row>
    <row r="33" spans="1:105" ht="12" customHeight="1" x14ac:dyDescent="0.25">
      <c r="A33" s="24" t="s">
        <v>28</v>
      </c>
      <c r="B33" s="213">
        <v>0</v>
      </c>
      <c r="C33" s="213">
        <v>0</v>
      </c>
      <c r="D33" s="213">
        <v>0</v>
      </c>
      <c r="E33" s="213">
        <v>0</v>
      </c>
      <c r="F33" s="213">
        <v>0</v>
      </c>
      <c r="G33" s="213">
        <v>0</v>
      </c>
      <c r="H33" s="213">
        <v>0</v>
      </c>
      <c r="I33" s="213">
        <v>0</v>
      </c>
      <c r="J33" s="213">
        <v>0</v>
      </c>
      <c r="K33" s="213">
        <v>0.42553740326741191</v>
      </c>
      <c r="L33" s="213">
        <v>0.33181427343078251</v>
      </c>
      <c r="M33" s="213">
        <v>0.54385210662080818</v>
      </c>
      <c r="N33" s="213">
        <v>0.15554600171969041</v>
      </c>
      <c r="O33" s="213">
        <v>1.461736887360275E-2</v>
      </c>
      <c r="P33" s="213">
        <v>0</v>
      </c>
      <c r="Q33" s="213">
        <v>1.392949269131556E-2</v>
      </c>
      <c r="R33" s="213">
        <v>0</v>
      </c>
      <c r="S33" s="213">
        <v>1.066208082545142E-2</v>
      </c>
      <c r="T33" s="213">
        <v>0</v>
      </c>
      <c r="U33" s="213">
        <v>0</v>
      </c>
      <c r="V33" s="213">
        <v>0</v>
      </c>
      <c r="W33" s="213">
        <v>0</v>
      </c>
      <c r="X33" s="213">
        <v>0</v>
      </c>
      <c r="Y33" s="213">
        <v>0</v>
      </c>
      <c r="DA33" s="85" t="s">
        <v>954</v>
      </c>
    </row>
    <row r="34" spans="1:105" ht="12" customHeight="1" x14ac:dyDescent="0.25">
      <c r="A34" s="14" t="s">
        <v>29</v>
      </c>
      <c r="B34" s="204">
        <f t="shared" ref="B34:Y34" si="8">B35+B36+B37+B38+B39</f>
        <v>63.529578675838344</v>
      </c>
      <c r="C34" s="204">
        <f t="shared" si="8"/>
        <v>57.309716251074803</v>
      </c>
      <c r="D34" s="204">
        <f t="shared" si="8"/>
        <v>49.561650902837492</v>
      </c>
      <c r="E34" s="204">
        <f t="shared" si="8"/>
        <v>41.668787618228706</v>
      </c>
      <c r="F34" s="204">
        <f t="shared" si="8"/>
        <v>35.891487532244199</v>
      </c>
      <c r="G34" s="204">
        <f t="shared" si="8"/>
        <v>36.907050730868441</v>
      </c>
      <c r="H34" s="204">
        <f t="shared" si="8"/>
        <v>39.896130696474621</v>
      </c>
      <c r="I34" s="204">
        <f t="shared" si="8"/>
        <v>43.004385210662072</v>
      </c>
      <c r="J34" s="204">
        <f t="shared" si="8"/>
        <v>39.563026655202066</v>
      </c>
      <c r="K34" s="204">
        <f t="shared" si="8"/>
        <v>35.304299226139293</v>
      </c>
      <c r="L34" s="204">
        <f t="shared" si="8"/>
        <v>41.588650042992263</v>
      </c>
      <c r="M34" s="204">
        <f t="shared" si="8"/>
        <v>30.220378331900257</v>
      </c>
      <c r="N34" s="204">
        <f t="shared" si="8"/>
        <v>27.685726569217536</v>
      </c>
      <c r="O34" s="204">
        <f t="shared" si="8"/>
        <v>30.874548581255368</v>
      </c>
      <c r="P34" s="204">
        <f t="shared" si="8"/>
        <v>27.876354256233881</v>
      </c>
      <c r="Q34" s="204">
        <f t="shared" si="8"/>
        <v>27.751332760103182</v>
      </c>
      <c r="R34" s="204">
        <f t="shared" si="8"/>
        <v>20.045485812553736</v>
      </c>
      <c r="S34" s="204">
        <f t="shared" si="8"/>
        <v>20.176010318142733</v>
      </c>
      <c r="T34" s="204">
        <f t="shared" si="8"/>
        <v>21.32588134135856</v>
      </c>
      <c r="U34" s="204">
        <f t="shared" si="8"/>
        <v>19.276010318142731</v>
      </c>
      <c r="V34" s="204">
        <f t="shared" si="8"/>
        <v>16.23284608770421</v>
      </c>
      <c r="W34" s="204">
        <f t="shared" si="8"/>
        <v>14.410232158211521</v>
      </c>
      <c r="X34" s="204">
        <f t="shared" si="8"/>
        <v>7.6970765262252794</v>
      </c>
      <c r="Y34" s="204">
        <f t="shared" si="8"/>
        <v>9.7012897678417875</v>
      </c>
      <c r="DA34" s="71"/>
    </row>
    <row r="35" spans="1:105" ht="12" customHeight="1" x14ac:dyDescent="0.25">
      <c r="A35" s="18" t="s">
        <v>30</v>
      </c>
      <c r="B35" s="204">
        <v>0</v>
      </c>
      <c r="C35" s="204">
        <v>0</v>
      </c>
      <c r="D35" s="204">
        <v>0</v>
      </c>
      <c r="E35" s="204">
        <v>0</v>
      </c>
      <c r="F35" s="204">
        <v>0</v>
      </c>
      <c r="G35" s="204">
        <v>0</v>
      </c>
      <c r="H35" s="204">
        <v>0</v>
      </c>
      <c r="I35" s="204">
        <v>0</v>
      </c>
      <c r="J35" s="204">
        <v>0</v>
      </c>
      <c r="K35" s="204">
        <v>0</v>
      </c>
      <c r="L35" s="204">
        <v>0</v>
      </c>
      <c r="M35" s="204">
        <v>0</v>
      </c>
      <c r="N35" s="204">
        <v>0</v>
      </c>
      <c r="O35" s="204">
        <v>0</v>
      </c>
      <c r="P35" s="204">
        <v>0</v>
      </c>
      <c r="Q35" s="204">
        <v>0</v>
      </c>
      <c r="R35" s="204">
        <v>0</v>
      </c>
      <c r="S35" s="204">
        <v>0</v>
      </c>
      <c r="T35" s="204">
        <v>0</v>
      </c>
      <c r="U35" s="204">
        <v>0</v>
      </c>
      <c r="V35" s="204">
        <v>0</v>
      </c>
      <c r="W35" s="204">
        <v>0</v>
      </c>
      <c r="X35" s="204">
        <v>0</v>
      </c>
      <c r="Y35" s="204">
        <v>0</v>
      </c>
      <c r="DA35" s="71" t="s">
        <v>955</v>
      </c>
    </row>
    <row r="36" spans="1:105" ht="12" customHeight="1" x14ac:dyDescent="0.25">
      <c r="A36" s="18" t="s">
        <v>31</v>
      </c>
      <c r="B36" s="204">
        <v>3.3754944110060179</v>
      </c>
      <c r="C36" s="204">
        <v>2.591659501289767</v>
      </c>
      <c r="D36" s="204">
        <v>1.8730008598452279</v>
      </c>
      <c r="E36" s="204">
        <v>1.299742046431642</v>
      </c>
      <c r="F36" s="204">
        <v>0.80421324161650898</v>
      </c>
      <c r="G36" s="204">
        <v>0.58340498710232158</v>
      </c>
      <c r="H36" s="204">
        <v>4.9490111779879618</v>
      </c>
      <c r="I36" s="204">
        <v>1.1454858125537399</v>
      </c>
      <c r="J36" s="204">
        <v>1.9214961306964751</v>
      </c>
      <c r="K36" s="204">
        <v>1.5745485812553739</v>
      </c>
      <c r="L36" s="204">
        <v>3.8969905417024941</v>
      </c>
      <c r="M36" s="204">
        <v>2.7594153052450561</v>
      </c>
      <c r="N36" s="204">
        <v>1.4788478073946689</v>
      </c>
      <c r="O36" s="204">
        <v>2.7932072226999138</v>
      </c>
      <c r="P36" s="204">
        <v>1.188220120378332</v>
      </c>
      <c r="Q36" s="204">
        <v>1.7379191745485809</v>
      </c>
      <c r="R36" s="204">
        <v>2.231212381771281</v>
      </c>
      <c r="S36" s="204">
        <v>2.9914875322441961</v>
      </c>
      <c r="T36" s="204">
        <v>4.2574376612209814</v>
      </c>
      <c r="U36" s="204">
        <v>3.0140154772141008</v>
      </c>
      <c r="V36" s="204">
        <v>2.9531384350816849</v>
      </c>
      <c r="W36" s="204">
        <v>1.972141014617369</v>
      </c>
      <c r="X36" s="204">
        <v>2.076870163370593</v>
      </c>
      <c r="Y36" s="204">
        <v>5.2711092003439379</v>
      </c>
      <c r="DA36" s="71" t="s">
        <v>956</v>
      </c>
    </row>
    <row r="37" spans="1:105" ht="12" customHeight="1" x14ac:dyDescent="0.25">
      <c r="A37" s="18" t="s">
        <v>71</v>
      </c>
      <c r="B37" s="204">
        <v>8.53585554600172</v>
      </c>
      <c r="C37" s="204">
        <v>8.7654342218400672</v>
      </c>
      <c r="D37" s="204">
        <v>9.2774720550300938</v>
      </c>
      <c r="E37" s="204">
        <v>9.3229578675838347</v>
      </c>
      <c r="F37" s="204">
        <v>7.4972484952708509</v>
      </c>
      <c r="G37" s="204">
        <v>7.3783319002579528</v>
      </c>
      <c r="H37" s="204">
        <v>3.7828030954428198</v>
      </c>
      <c r="I37" s="204">
        <v>4.2586414445399834</v>
      </c>
      <c r="J37" s="204">
        <v>7.5831470335339626</v>
      </c>
      <c r="K37" s="204">
        <v>8.534823731728288</v>
      </c>
      <c r="L37" s="204">
        <v>10.965606190885641</v>
      </c>
      <c r="M37" s="204">
        <v>8.738521066208083</v>
      </c>
      <c r="N37" s="204">
        <v>9.2164230438521066</v>
      </c>
      <c r="O37" s="204">
        <v>6.7049011177987952</v>
      </c>
      <c r="P37" s="204">
        <v>7.9276010318142722</v>
      </c>
      <c r="Q37" s="204">
        <v>9.4098882201203775</v>
      </c>
      <c r="R37" s="204">
        <v>3.7858985382631118</v>
      </c>
      <c r="S37" s="204">
        <v>3.8076526225279448</v>
      </c>
      <c r="T37" s="204">
        <v>4.2441100601891657</v>
      </c>
      <c r="U37" s="204">
        <v>3.499398108340499</v>
      </c>
      <c r="V37" s="204">
        <v>5.4575236457437653</v>
      </c>
      <c r="W37" s="204">
        <v>4.3061908856405848</v>
      </c>
      <c r="X37" s="204">
        <v>4.6641444539982801</v>
      </c>
      <c r="Y37" s="204">
        <v>3.1662940670679269</v>
      </c>
      <c r="DA37" s="71" t="s">
        <v>957</v>
      </c>
    </row>
    <row r="38" spans="1:105" ht="12" customHeight="1" x14ac:dyDescent="0.25">
      <c r="A38" s="18" t="s">
        <v>32</v>
      </c>
      <c r="B38" s="204">
        <v>48.260361134995698</v>
      </c>
      <c r="C38" s="204">
        <v>42.350902837489251</v>
      </c>
      <c r="D38" s="204">
        <v>35.456577815993121</v>
      </c>
      <c r="E38" s="204">
        <v>28.562252794496981</v>
      </c>
      <c r="F38" s="204">
        <v>25.60756663800516</v>
      </c>
      <c r="G38" s="204">
        <v>24.62261392949269</v>
      </c>
      <c r="H38" s="204">
        <v>28.562252794496981</v>
      </c>
      <c r="I38" s="204">
        <v>20.286070507308679</v>
      </c>
      <c r="J38" s="204">
        <v>14.175752364574381</v>
      </c>
      <c r="K38" s="204">
        <v>13.094325021496131</v>
      </c>
      <c r="L38" s="204">
        <v>12.87764402407567</v>
      </c>
      <c r="M38" s="204">
        <v>3.2688736027515048</v>
      </c>
      <c r="N38" s="204">
        <v>2.9418744625967319</v>
      </c>
      <c r="O38" s="204">
        <v>6.8165090283748917</v>
      </c>
      <c r="P38" s="204">
        <v>5.1658641444539981</v>
      </c>
      <c r="Q38" s="204">
        <v>5.1993121238177116</v>
      </c>
      <c r="R38" s="204">
        <v>3.9829750644883921</v>
      </c>
      <c r="S38" s="204">
        <v>2.6316423043852111</v>
      </c>
      <c r="T38" s="204">
        <v>2.74591573516767</v>
      </c>
      <c r="U38" s="204">
        <v>3.4067927773000859</v>
      </c>
      <c r="V38" s="204">
        <v>2.9763542562338778</v>
      </c>
      <c r="W38" s="204">
        <v>1.144453998280309</v>
      </c>
      <c r="X38" s="204">
        <v>0</v>
      </c>
      <c r="Y38" s="204">
        <v>1.1435081685296651</v>
      </c>
      <c r="DA38" s="71" t="s">
        <v>958</v>
      </c>
    </row>
    <row r="39" spans="1:105" ht="12" customHeight="1" x14ac:dyDescent="0.25">
      <c r="A39" s="18" t="s">
        <v>33</v>
      </c>
      <c r="B39" s="204">
        <v>3.357867583834909</v>
      </c>
      <c r="C39" s="204">
        <v>3.601719690455718</v>
      </c>
      <c r="D39" s="204">
        <v>2.9546001719690449</v>
      </c>
      <c r="E39" s="204">
        <v>2.4838349097162511</v>
      </c>
      <c r="F39" s="204">
        <v>1.982459157351677</v>
      </c>
      <c r="G39" s="204">
        <v>4.3226999140154776</v>
      </c>
      <c r="H39" s="204">
        <v>2.602063628546861</v>
      </c>
      <c r="I39" s="204">
        <v>17.31418744625967</v>
      </c>
      <c r="J39" s="204">
        <v>15.88263112639725</v>
      </c>
      <c r="K39" s="204">
        <v>12.100601891659499</v>
      </c>
      <c r="L39" s="204">
        <v>13.84840928632846</v>
      </c>
      <c r="M39" s="204">
        <v>15.453568357695611</v>
      </c>
      <c r="N39" s="204">
        <v>14.04858125537403</v>
      </c>
      <c r="O39" s="204">
        <v>14.55993121238177</v>
      </c>
      <c r="P39" s="204">
        <v>13.594668959587279</v>
      </c>
      <c r="Q39" s="204">
        <v>11.40421324161651</v>
      </c>
      <c r="R39" s="204">
        <v>10.04539982803095</v>
      </c>
      <c r="S39" s="204">
        <v>10.74522785898538</v>
      </c>
      <c r="T39" s="204">
        <v>10.078417884780739</v>
      </c>
      <c r="U39" s="204">
        <v>9.3558039552880459</v>
      </c>
      <c r="V39" s="204">
        <v>4.8458297506448833</v>
      </c>
      <c r="W39" s="204">
        <v>6.9874462596732583</v>
      </c>
      <c r="X39" s="204">
        <v>0.95606190885640574</v>
      </c>
      <c r="Y39" s="204">
        <v>0.1203783319002579</v>
      </c>
      <c r="DA39" s="71" t="s">
        <v>959</v>
      </c>
    </row>
    <row r="40" spans="1:105" ht="12" customHeight="1" x14ac:dyDescent="0.25">
      <c r="A40" s="14" t="s">
        <v>34</v>
      </c>
      <c r="B40" s="204">
        <f t="shared" ref="B40:Y40" si="9">B41+B42</f>
        <v>98.431384350816856</v>
      </c>
      <c r="C40" s="204">
        <f t="shared" si="9"/>
        <v>113.0195184866724</v>
      </c>
      <c r="D40" s="204">
        <f t="shared" si="9"/>
        <v>109.90292347377471</v>
      </c>
      <c r="E40" s="204">
        <f t="shared" si="9"/>
        <v>114.0674118658641</v>
      </c>
      <c r="F40" s="204">
        <f t="shared" si="9"/>
        <v>117.38761822871879</v>
      </c>
      <c r="G40" s="204">
        <f t="shared" si="9"/>
        <v>123.02545141874459</v>
      </c>
      <c r="H40" s="204">
        <f t="shared" si="9"/>
        <v>91.596388650042996</v>
      </c>
      <c r="I40" s="204">
        <f t="shared" si="9"/>
        <v>66.184264832330172</v>
      </c>
      <c r="J40" s="204">
        <f t="shared" si="9"/>
        <v>74.775408426483224</v>
      </c>
      <c r="K40" s="204">
        <f t="shared" si="9"/>
        <v>80.124161650902835</v>
      </c>
      <c r="L40" s="204">
        <f t="shared" si="9"/>
        <v>85.169475494411003</v>
      </c>
      <c r="M40" s="204">
        <f t="shared" si="9"/>
        <v>93.657007738607049</v>
      </c>
      <c r="N40" s="204">
        <f t="shared" si="9"/>
        <v>102.9382631126397</v>
      </c>
      <c r="O40" s="204">
        <f t="shared" si="9"/>
        <v>86.006878761822861</v>
      </c>
      <c r="P40" s="204">
        <f t="shared" si="9"/>
        <v>92.263714531384352</v>
      </c>
      <c r="Q40" s="204">
        <f t="shared" si="9"/>
        <v>97.534651762682714</v>
      </c>
      <c r="R40" s="204">
        <f t="shared" si="9"/>
        <v>113.62184006878761</v>
      </c>
      <c r="S40" s="204">
        <f t="shared" si="9"/>
        <v>106.4876182287188</v>
      </c>
      <c r="T40" s="204">
        <f t="shared" si="9"/>
        <v>115.4566638005159</v>
      </c>
      <c r="U40" s="204">
        <f t="shared" si="9"/>
        <v>117.64634565778159</v>
      </c>
      <c r="V40" s="204">
        <f t="shared" si="9"/>
        <v>120.80764655940099</v>
      </c>
      <c r="W40" s="204">
        <f t="shared" si="9"/>
        <v>129.4806412779088</v>
      </c>
      <c r="X40" s="204">
        <f t="shared" si="9"/>
        <v>114.3585063876094</v>
      </c>
      <c r="Y40" s="204">
        <f t="shared" si="9"/>
        <v>107.9615540518469</v>
      </c>
      <c r="DA40" s="71"/>
    </row>
    <row r="41" spans="1:105" ht="12" customHeight="1" x14ac:dyDescent="0.25">
      <c r="A41" s="18" t="s">
        <v>73</v>
      </c>
      <c r="B41" s="204">
        <v>98.431384350816856</v>
      </c>
      <c r="C41" s="204">
        <v>113.0195184866724</v>
      </c>
      <c r="D41" s="204">
        <v>109.90292347377471</v>
      </c>
      <c r="E41" s="204">
        <v>114.0674118658641</v>
      </c>
      <c r="F41" s="204">
        <v>117.38761822871879</v>
      </c>
      <c r="G41" s="204">
        <v>123.02545141874459</v>
      </c>
      <c r="H41" s="204">
        <v>91.596388650042996</v>
      </c>
      <c r="I41" s="204">
        <v>66.184264832330172</v>
      </c>
      <c r="J41" s="204">
        <v>74.775408426483224</v>
      </c>
      <c r="K41" s="204">
        <v>80.124161650902835</v>
      </c>
      <c r="L41" s="204">
        <v>85.169475494411003</v>
      </c>
      <c r="M41" s="204">
        <v>93.657007738607049</v>
      </c>
      <c r="N41" s="204">
        <v>102.9382631126397</v>
      </c>
      <c r="O41" s="204">
        <v>86.006878761822861</v>
      </c>
      <c r="P41" s="204">
        <v>92.263714531384352</v>
      </c>
      <c r="Q41" s="204">
        <v>97.534651762682714</v>
      </c>
      <c r="R41" s="204">
        <v>113.62184006878761</v>
      </c>
      <c r="S41" s="204">
        <v>106.4876182287188</v>
      </c>
      <c r="T41" s="204">
        <v>115.4566638005159</v>
      </c>
      <c r="U41" s="204">
        <v>117.64634565778159</v>
      </c>
      <c r="V41" s="204">
        <v>120.80764655940099</v>
      </c>
      <c r="W41" s="204">
        <v>129.4806412779088</v>
      </c>
      <c r="X41" s="204">
        <v>114.3585063876094</v>
      </c>
      <c r="Y41" s="204">
        <v>107.9615540518469</v>
      </c>
      <c r="DA41" s="71" t="s">
        <v>960</v>
      </c>
    </row>
    <row r="42" spans="1:105" ht="12" customHeight="1" x14ac:dyDescent="0.25">
      <c r="A42" s="18" t="s">
        <v>36</v>
      </c>
      <c r="B42" s="204">
        <v>0</v>
      </c>
      <c r="C42" s="204">
        <v>0</v>
      </c>
      <c r="D42" s="204">
        <v>0</v>
      </c>
      <c r="E42" s="204">
        <v>0</v>
      </c>
      <c r="F42" s="204">
        <v>0</v>
      </c>
      <c r="G42" s="204">
        <v>0</v>
      </c>
      <c r="H42" s="204">
        <v>0</v>
      </c>
      <c r="I42" s="204">
        <v>0</v>
      </c>
      <c r="J42" s="204">
        <v>0</v>
      </c>
      <c r="K42" s="204">
        <v>0</v>
      </c>
      <c r="L42" s="204">
        <v>0</v>
      </c>
      <c r="M42" s="204">
        <v>0</v>
      </c>
      <c r="N42" s="204">
        <v>0</v>
      </c>
      <c r="O42" s="204">
        <v>0</v>
      </c>
      <c r="P42" s="204">
        <v>0</v>
      </c>
      <c r="Q42" s="204">
        <v>0</v>
      </c>
      <c r="R42" s="204">
        <v>0</v>
      </c>
      <c r="S42" s="204">
        <v>0</v>
      </c>
      <c r="T42" s="204">
        <v>0</v>
      </c>
      <c r="U42" s="204">
        <v>0</v>
      </c>
      <c r="V42" s="204">
        <v>0</v>
      </c>
      <c r="W42" s="204">
        <v>0</v>
      </c>
      <c r="X42" s="204">
        <v>0</v>
      </c>
      <c r="Y42" s="204">
        <v>0</v>
      </c>
      <c r="DA42" s="71" t="s">
        <v>961</v>
      </c>
    </row>
    <row r="43" spans="1:105" ht="12" customHeight="1" x14ac:dyDescent="0.25">
      <c r="A43" s="14" t="s">
        <v>37</v>
      </c>
      <c r="B43" s="204">
        <f t="shared" ref="B43:Y43" si="10">B44+B45+B46+B47+B48+B49</f>
        <v>0</v>
      </c>
      <c r="C43" s="204">
        <f t="shared" si="10"/>
        <v>0</v>
      </c>
      <c r="D43" s="204">
        <f t="shared" si="10"/>
        <v>0</v>
      </c>
      <c r="E43" s="204">
        <f t="shared" si="10"/>
        <v>0</v>
      </c>
      <c r="F43" s="204">
        <f t="shared" si="10"/>
        <v>0</v>
      </c>
      <c r="G43" s="204">
        <f t="shared" si="10"/>
        <v>0</v>
      </c>
      <c r="H43" s="204">
        <f t="shared" si="10"/>
        <v>0</v>
      </c>
      <c r="I43" s="204">
        <f t="shared" si="10"/>
        <v>0</v>
      </c>
      <c r="J43" s="204">
        <f t="shared" si="10"/>
        <v>0</v>
      </c>
      <c r="K43" s="204">
        <f t="shared" si="10"/>
        <v>1.010318142734308</v>
      </c>
      <c r="L43" s="204">
        <f t="shared" si="10"/>
        <v>0.46018916595012899</v>
      </c>
      <c r="M43" s="204">
        <f t="shared" si="10"/>
        <v>6.0189165950128975E-4</v>
      </c>
      <c r="N43" s="204">
        <f t="shared" si="10"/>
        <v>0</v>
      </c>
      <c r="O43" s="204">
        <f t="shared" si="10"/>
        <v>1.2897678417884779E-3</v>
      </c>
      <c r="P43" s="204">
        <f t="shared" si="10"/>
        <v>0</v>
      </c>
      <c r="Q43" s="204">
        <f t="shared" si="10"/>
        <v>0</v>
      </c>
      <c r="R43" s="204">
        <f t="shared" si="10"/>
        <v>0</v>
      </c>
      <c r="S43" s="204">
        <f t="shared" si="10"/>
        <v>0</v>
      </c>
      <c r="T43" s="204">
        <f t="shared" si="10"/>
        <v>0</v>
      </c>
      <c r="U43" s="204">
        <f t="shared" si="10"/>
        <v>0</v>
      </c>
      <c r="V43" s="204">
        <f t="shared" si="10"/>
        <v>2.0696916738300749E-3</v>
      </c>
      <c r="W43" s="204">
        <f t="shared" si="10"/>
        <v>1.153413051773353E-2</v>
      </c>
      <c r="X43" s="204">
        <f t="shared" si="10"/>
        <v>8.1132477394897554E-2</v>
      </c>
      <c r="Y43" s="204">
        <f t="shared" si="10"/>
        <v>0.1210770745502897</v>
      </c>
      <c r="DA43" s="71"/>
    </row>
    <row r="44" spans="1:105" ht="12" customHeight="1" x14ac:dyDescent="0.25">
      <c r="A44" s="18" t="s">
        <v>38</v>
      </c>
      <c r="B44" s="204">
        <v>0</v>
      </c>
      <c r="C44" s="204">
        <v>0</v>
      </c>
      <c r="D44" s="204">
        <v>0</v>
      </c>
      <c r="E44" s="204">
        <v>0</v>
      </c>
      <c r="F44" s="204">
        <v>0</v>
      </c>
      <c r="G44" s="204">
        <v>0</v>
      </c>
      <c r="H44" s="204">
        <v>0</v>
      </c>
      <c r="I44" s="204">
        <v>0</v>
      </c>
      <c r="J44" s="204">
        <v>0</v>
      </c>
      <c r="K44" s="204">
        <v>1.010318142734308</v>
      </c>
      <c r="L44" s="204">
        <v>0.46018916595012899</v>
      </c>
      <c r="M44" s="204">
        <v>6.0189165950128975E-4</v>
      </c>
      <c r="N44" s="204">
        <v>0</v>
      </c>
      <c r="O44" s="204">
        <v>1.2897678417884779E-3</v>
      </c>
      <c r="P44" s="204">
        <v>0</v>
      </c>
      <c r="Q44" s="204">
        <v>0</v>
      </c>
      <c r="R44" s="204">
        <v>0</v>
      </c>
      <c r="S44" s="204">
        <v>0</v>
      </c>
      <c r="T44" s="204">
        <v>0</v>
      </c>
      <c r="U44" s="204">
        <v>0</v>
      </c>
      <c r="V44" s="204">
        <v>0</v>
      </c>
      <c r="W44" s="204">
        <v>0</v>
      </c>
      <c r="X44" s="204">
        <v>0</v>
      </c>
      <c r="Y44" s="204">
        <v>0</v>
      </c>
      <c r="DA44" s="71" t="s">
        <v>962</v>
      </c>
    </row>
    <row r="45" spans="1:105" ht="12" customHeight="1" x14ac:dyDescent="0.25">
      <c r="A45" s="18" t="s">
        <v>74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0</v>
      </c>
      <c r="H45" s="204">
        <v>0</v>
      </c>
      <c r="I45" s="204">
        <v>0</v>
      </c>
      <c r="J45" s="204">
        <v>0</v>
      </c>
      <c r="K45" s="204">
        <v>0</v>
      </c>
      <c r="L45" s="204">
        <v>0</v>
      </c>
      <c r="M45" s="204">
        <v>0</v>
      </c>
      <c r="N45" s="204">
        <v>0</v>
      </c>
      <c r="O45" s="204">
        <v>0</v>
      </c>
      <c r="P45" s="204">
        <v>0</v>
      </c>
      <c r="Q45" s="204">
        <v>0</v>
      </c>
      <c r="R45" s="204">
        <v>0</v>
      </c>
      <c r="S45" s="204">
        <v>0</v>
      </c>
      <c r="T45" s="204">
        <v>0</v>
      </c>
      <c r="U45" s="204">
        <v>0</v>
      </c>
      <c r="V45" s="204">
        <v>2.0696916738300749E-3</v>
      </c>
      <c r="W45" s="204">
        <v>1.153413051773353E-2</v>
      </c>
      <c r="X45" s="204">
        <v>8.1132477394897554E-2</v>
      </c>
      <c r="Y45" s="204">
        <v>0.1210770745502897</v>
      </c>
      <c r="DA45" s="71" t="s">
        <v>963</v>
      </c>
    </row>
    <row r="46" spans="1:105" ht="12" customHeight="1" x14ac:dyDescent="0.25">
      <c r="A46" s="18" t="s">
        <v>75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964</v>
      </c>
    </row>
    <row r="47" spans="1:105" ht="12" customHeight="1" x14ac:dyDescent="0.25">
      <c r="A47" s="18" t="s">
        <v>76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965</v>
      </c>
    </row>
    <row r="48" spans="1:105" ht="12" customHeight="1" x14ac:dyDescent="0.25">
      <c r="A48" s="18" t="s">
        <v>77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</v>
      </c>
      <c r="W48" s="204">
        <v>0</v>
      </c>
      <c r="X48" s="204">
        <v>0</v>
      </c>
      <c r="Y48" s="204">
        <v>0</v>
      </c>
      <c r="DA48" s="71" t="s">
        <v>966</v>
      </c>
    </row>
    <row r="49" spans="1:105" ht="12" customHeight="1" x14ac:dyDescent="0.25">
      <c r="A49" s="18" t="s">
        <v>78</v>
      </c>
      <c r="B49" s="204">
        <v>0</v>
      </c>
      <c r="C49" s="204">
        <v>0</v>
      </c>
      <c r="D49" s="204">
        <v>0</v>
      </c>
      <c r="E49" s="204">
        <v>0</v>
      </c>
      <c r="F49" s="204">
        <v>0</v>
      </c>
      <c r="G49" s="204">
        <v>0</v>
      </c>
      <c r="H49" s="204">
        <v>0</v>
      </c>
      <c r="I49" s="204">
        <v>0</v>
      </c>
      <c r="J49" s="204">
        <v>0</v>
      </c>
      <c r="K49" s="204">
        <v>0</v>
      </c>
      <c r="L49" s="204">
        <v>0</v>
      </c>
      <c r="M49" s="204">
        <v>0</v>
      </c>
      <c r="N49" s="204">
        <v>0</v>
      </c>
      <c r="O49" s="204">
        <v>0</v>
      </c>
      <c r="P49" s="204">
        <v>0</v>
      </c>
      <c r="Q49" s="204">
        <v>0</v>
      </c>
      <c r="R49" s="204">
        <v>0</v>
      </c>
      <c r="S49" s="204">
        <v>0</v>
      </c>
      <c r="T49" s="204">
        <v>0</v>
      </c>
      <c r="U49" s="204">
        <v>0</v>
      </c>
      <c r="V49" s="204">
        <v>0</v>
      </c>
      <c r="W49" s="204">
        <v>0</v>
      </c>
      <c r="X49" s="204">
        <v>0</v>
      </c>
      <c r="Y49" s="204">
        <v>0</v>
      </c>
      <c r="DA49" s="71" t="s">
        <v>967</v>
      </c>
    </row>
    <row r="50" spans="1:105" ht="12" customHeight="1" x14ac:dyDescent="0.25">
      <c r="A50" s="14" t="s">
        <v>39</v>
      </c>
      <c r="B50" s="204">
        <v>0</v>
      </c>
      <c r="C50" s="204">
        <v>0</v>
      </c>
      <c r="D50" s="204">
        <v>0</v>
      </c>
      <c r="E50" s="204">
        <v>0</v>
      </c>
      <c r="F50" s="204">
        <v>0</v>
      </c>
      <c r="G50" s="204">
        <v>0</v>
      </c>
      <c r="H50" s="204">
        <v>0</v>
      </c>
      <c r="I50" s="204">
        <v>0</v>
      </c>
      <c r="J50" s="204">
        <v>0</v>
      </c>
      <c r="K50" s="204">
        <v>0</v>
      </c>
      <c r="L50" s="204">
        <v>0</v>
      </c>
      <c r="M50" s="204">
        <v>0</v>
      </c>
      <c r="N50" s="204">
        <v>0</v>
      </c>
      <c r="O50" s="204">
        <v>0</v>
      </c>
      <c r="P50" s="204">
        <v>0</v>
      </c>
      <c r="Q50" s="204">
        <v>0</v>
      </c>
      <c r="R50" s="204">
        <v>0</v>
      </c>
      <c r="S50" s="204">
        <v>0</v>
      </c>
      <c r="T50" s="204">
        <v>0</v>
      </c>
      <c r="U50" s="204">
        <v>0</v>
      </c>
      <c r="V50" s="204">
        <v>0</v>
      </c>
      <c r="W50" s="204">
        <v>0</v>
      </c>
      <c r="X50" s="204">
        <v>0</v>
      </c>
      <c r="Y50" s="204">
        <v>0</v>
      </c>
      <c r="DA50" s="71" t="s">
        <v>968</v>
      </c>
    </row>
    <row r="51" spans="1:105" ht="12" customHeight="1" x14ac:dyDescent="0.25">
      <c r="A51" s="21" t="s">
        <v>40</v>
      </c>
      <c r="B51" s="207">
        <v>111.3601891659501</v>
      </c>
      <c r="C51" s="207">
        <v>112.89638865004299</v>
      </c>
      <c r="D51" s="207">
        <v>108.9121238177128</v>
      </c>
      <c r="E51" s="207">
        <v>103.82768701633709</v>
      </c>
      <c r="F51" s="207">
        <v>89.514445399828034</v>
      </c>
      <c r="G51" s="207">
        <v>101.86999140154769</v>
      </c>
      <c r="H51" s="207">
        <v>100.7037833190026</v>
      </c>
      <c r="I51" s="207">
        <v>98.467153912295785</v>
      </c>
      <c r="J51" s="207">
        <v>102.7774720550301</v>
      </c>
      <c r="K51" s="207">
        <v>103.20808254514191</v>
      </c>
      <c r="L51" s="207">
        <v>100.2675838349097</v>
      </c>
      <c r="M51" s="207">
        <v>80.91676698194324</v>
      </c>
      <c r="N51" s="207">
        <v>86.305417024935508</v>
      </c>
      <c r="O51" s="207">
        <v>87.967067927773002</v>
      </c>
      <c r="P51" s="207">
        <v>86.391659501289766</v>
      </c>
      <c r="Q51" s="207">
        <v>91.108770421324152</v>
      </c>
      <c r="R51" s="207">
        <v>91.891229578675834</v>
      </c>
      <c r="S51" s="207">
        <v>90.043594153052453</v>
      </c>
      <c r="T51" s="207">
        <v>76.933963886500422</v>
      </c>
      <c r="U51" s="207">
        <v>87.119002579535675</v>
      </c>
      <c r="V51" s="207">
        <v>83.832158211521914</v>
      </c>
      <c r="W51" s="207">
        <v>83.646947549441094</v>
      </c>
      <c r="X51" s="207">
        <v>81.372141014617355</v>
      </c>
      <c r="Y51" s="207">
        <v>82.626655202063617</v>
      </c>
      <c r="DA51" s="86" t="s">
        <v>969</v>
      </c>
    </row>
    <row r="52" spans="1:105" ht="12" customHeight="1" x14ac:dyDescent="0.25">
      <c r="A52" s="114" t="s">
        <v>144</v>
      </c>
      <c r="B52" s="284">
        <f t="shared" ref="B52:Y52" si="11">SUM(B53:B55)</f>
        <v>273.32115219260533</v>
      </c>
      <c r="C52" s="284">
        <f t="shared" si="11"/>
        <v>283.22562338779011</v>
      </c>
      <c r="D52" s="284">
        <f t="shared" si="11"/>
        <v>268.376698194325</v>
      </c>
      <c r="E52" s="284">
        <f t="shared" si="11"/>
        <v>259.56388650042982</v>
      </c>
      <c r="F52" s="284">
        <f t="shared" si="11"/>
        <v>242.79355116079103</v>
      </c>
      <c r="G52" s="284">
        <f t="shared" si="11"/>
        <v>261.80249355116086</v>
      </c>
      <c r="H52" s="284">
        <f t="shared" si="11"/>
        <v>232.19630266552019</v>
      </c>
      <c r="I52" s="284">
        <f t="shared" si="11"/>
        <v>207.65580395528798</v>
      </c>
      <c r="J52" s="284">
        <f t="shared" si="11"/>
        <v>217.11590713671538</v>
      </c>
      <c r="K52" s="284">
        <f t="shared" si="11"/>
        <v>220.07239896818572</v>
      </c>
      <c r="L52" s="284">
        <f t="shared" si="11"/>
        <v>227.81771281169381</v>
      </c>
      <c r="M52" s="284">
        <f t="shared" si="11"/>
        <v>205.33860705073084</v>
      </c>
      <c r="N52" s="284">
        <f t="shared" si="11"/>
        <v>217.0849527085125</v>
      </c>
      <c r="O52" s="284">
        <f t="shared" si="11"/>
        <v>204.8644024075667</v>
      </c>
      <c r="P52" s="284">
        <f t="shared" si="11"/>
        <v>206.53172828890797</v>
      </c>
      <c r="Q52" s="284">
        <f t="shared" si="11"/>
        <v>216.40868443680137</v>
      </c>
      <c r="R52" s="284">
        <f t="shared" si="11"/>
        <v>225.55855546001729</v>
      </c>
      <c r="S52" s="284">
        <f t="shared" si="11"/>
        <v>216.7178847807395</v>
      </c>
      <c r="T52" s="284">
        <f t="shared" si="11"/>
        <v>213.7165090283749</v>
      </c>
      <c r="U52" s="284">
        <f t="shared" si="11"/>
        <v>224.04135855545994</v>
      </c>
      <c r="V52" s="284">
        <f t="shared" si="11"/>
        <v>220.87472055030096</v>
      </c>
      <c r="W52" s="284">
        <f t="shared" si="11"/>
        <v>227.5493551160792</v>
      </c>
      <c r="X52" s="284">
        <f t="shared" si="11"/>
        <v>203.50885640584693</v>
      </c>
      <c r="Y52" s="284">
        <f t="shared" si="11"/>
        <v>200.41057609630258</v>
      </c>
      <c r="DA52" s="118"/>
    </row>
    <row r="53" spans="1:105" ht="12" customHeight="1" x14ac:dyDescent="0.25">
      <c r="A53" s="51" t="s">
        <v>48</v>
      </c>
      <c r="B53" s="237">
        <f>CHI_fec!B5-B58</f>
        <v>0</v>
      </c>
      <c r="C53" s="237">
        <f>CHI_fec!C5-C58</f>
        <v>0</v>
      </c>
      <c r="D53" s="237">
        <f>CHI_fec!D5-D58</f>
        <v>0</v>
      </c>
      <c r="E53" s="237">
        <f>CHI_fec!E5-E58</f>
        <v>0</v>
      </c>
      <c r="F53" s="237">
        <f>CHI_fec!F5-F58</f>
        <v>0</v>
      </c>
      <c r="G53" s="237">
        <f>CHI_fec!G5-G58</f>
        <v>0</v>
      </c>
      <c r="H53" s="237">
        <f>CHI_fec!H5-H58</f>
        <v>0</v>
      </c>
      <c r="I53" s="237">
        <f>CHI_fec!I5-I58</f>
        <v>0</v>
      </c>
      <c r="J53" s="237">
        <f>CHI_fec!J5-J58</f>
        <v>0</v>
      </c>
      <c r="K53" s="237">
        <f>CHI_fec!K5-K58</f>
        <v>0</v>
      </c>
      <c r="L53" s="237">
        <f>CHI_fec!L5-L58</f>
        <v>0</v>
      </c>
      <c r="M53" s="237">
        <f>CHI_fec!M5-M58</f>
        <v>0</v>
      </c>
      <c r="N53" s="237">
        <f>CHI_fec!N5-N58</f>
        <v>0</v>
      </c>
      <c r="O53" s="237">
        <f>CHI_fec!O5-O58</f>
        <v>0</v>
      </c>
      <c r="P53" s="237">
        <f>CHI_fec!P5-P58</f>
        <v>0</v>
      </c>
      <c r="Q53" s="237">
        <f>CHI_fec!Q5-Q58</f>
        <v>0</v>
      </c>
      <c r="R53" s="237">
        <f>CHI_fec!R5-R58</f>
        <v>0</v>
      </c>
      <c r="S53" s="237">
        <f>CHI_fec!S5-S58</f>
        <v>0</v>
      </c>
      <c r="T53" s="237">
        <f>CHI_fec!T5-T58</f>
        <v>0</v>
      </c>
      <c r="U53" s="237">
        <f>CHI_fec!U5-U58</f>
        <v>0</v>
      </c>
      <c r="V53" s="237">
        <f>CHI_fec!V5-V58</f>
        <v>0</v>
      </c>
      <c r="W53" s="237">
        <f>CHI_fec!W5-W58</f>
        <v>0</v>
      </c>
      <c r="X53" s="237">
        <f>CHI_fec!X5-X58</f>
        <v>0</v>
      </c>
      <c r="Y53" s="237">
        <f>CHI_fec!Y5-Y58</f>
        <v>0</v>
      </c>
      <c r="DA53" s="83"/>
    </row>
    <row r="54" spans="1:105" ht="12" customHeight="1" x14ac:dyDescent="0.25">
      <c r="A54" s="99" t="s">
        <v>49</v>
      </c>
      <c r="B54" s="238">
        <f>CHI_fec!B61</f>
        <v>186.330705974126</v>
      </c>
      <c r="C54" s="238">
        <f>CHI_fec!C61</f>
        <v>166.91566268446471</v>
      </c>
      <c r="D54" s="238">
        <f>CHI_fec!D61</f>
        <v>113.4179613458202</v>
      </c>
      <c r="E54" s="238">
        <f>CHI_fec!E61</f>
        <v>110.15206843957949</v>
      </c>
      <c r="F54" s="238">
        <f>CHI_fec!F61</f>
        <v>112.6334457750509</v>
      </c>
      <c r="G54" s="238">
        <f>CHI_fec!G61</f>
        <v>178.34305183993521</v>
      </c>
      <c r="H54" s="238">
        <f>CHI_fec!H61</f>
        <v>154.5190971397721</v>
      </c>
      <c r="I54" s="238">
        <f>CHI_fec!I61</f>
        <v>139.21814126738431</v>
      </c>
      <c r="J54" s="238">
        <f>CHI_fec!J61</f>
        <v>165.27216550438089</v>
      </c>
      <c r="K54" s="238">
        <f>CHI_fec!K61</f>
        <v>154.07837664863791</v>
      </c>
      <c r="L54" s="238">
        <f>CHI_fec!L61</f>
        <v>161.684771811812</v>
      </c>
      <c r="M54" s="238">
        <f>CHI_fec!M61</f>
        <v>135.32822438308969</v>
      </c>
      <c r="N54" s="238">
        <f>CHI_fec!N61</f>
        <v>156.58677010521859</v>
      </c>
      <c r="O54" s="238">
        <f>CHI_fec!O61</f>
        <v>153.75726380873121</v>
      </c>
      <c r="P54" s="238">
        <f>CHI_fec!P61</f>
        <v>148.5652622527945</v>
      </c>
      <c r="Q54" s="238">
        <f>CHI_fec!Q61</f>
        <v>96.05328174261966</v>
      </c>
      <c r="R54" s="238">
        <f>CHI_fec!R61</f>
        <v>88.963542562338802</v>
      </c>
      <c r="S54" s="238">
        <f>CHI_fec!S61</f>
        <v>77.87580968758958</v>
      </c>
      <c r="T54" s="238">
        <f>CHI_fec!T61</f>
        <v>72.868128403554081</v>
      </c>
      <c r="U54" s="238">
        <f>CHI_fec!U61</f>
        <v>70.991774147320143</v>
      </c>
      <c r="V54" s="238">
        <f>CHI_fec!V61</f>
        <v>56.251619375179153</v>
      </c>
      <c r="W54" s="238">
        <f>CHI_fec!W61</f>
        <v>76.758297506448898</v>
      </c>
      <c r="X54" s="238">
        <f>CHI_fec!X61</f>
        <v>33.50599025508744</v>
      </c>
      <c r="Y54" s="238">
        <f>CHI_fec!Y61</f>
        <v>87.721582171258376</v>
      </c>
      <c r="DA54" s="94"/>
    </row>
    <row r="55" spans="1:105" ht="12" customHeight="1" x14ac:dyDescent="0.25">
      <c r="A55" s="52" t="s">
        <v>50</v>
      </c>
      <c r="B55" s="239">
        <f>CHI_fec!B110</f>
        <v>86.99044621847932</v>
      </c>
      <c r="C55" s="239">
        <f>CHI_fec!C110</f>
        <v>116.3099607033254</v>
      </c>
      <c r="D55" s="239">
        <f>CHI_fec!D110</f>
        <v>154.9587368485048</v>
      </c>
      <c r="E55" s="239">
        <f>CHI_fec!E110</f>
        <v>149.41181806085029</v>
      </c>
      <c r="F55" s="239">
        <f>CHI_fec!F110</f>
        <v>130.16010538574011</v>
      </c>
      <c r="G55" s="239">
        <f>CHI_fec!G110</f>
        <v>83.459441711225651</v>
      </c>
      <c r="H55" s="239">
        <f>CHI_fec!H110</f>
        <v>77.677205525748107</v>
      </c>
      <c r="I55" s="239">
        <f>CHI_fec!I110</f>
        <v>68.437662687903682</v>
      </c>
      <c r="J55" s="239">
        <f>CHI_fec!J110</f>
        <v>51.843741632334478</v>
      </c>
      <c r="K55" s="239">
        <f>CHI_fec!K110</f>
        <v>65.994022319547824</v>
      </c>
      <c r="L55" s="239">
        <f>CHI_fec!L110</f>
        <v>66.132940999881825</v>
      </c>
      <c r="M55" s="239">
        <f>CHI_fec!M110</f>
        <v>70.010382667641167</v>
      </c>
      <c r="N55" s="239">
        <f>CHI_fec!N110</f>
        <v>60.498182603293913</v>
      </c>
      <c r="O55" s="239">
        <f>CHI_fec!O110</f>
        <v>51.107138598835498</v>
      </c>
      <c r="P55" s="239">
        <f>CHI_fec!P110</f>
        <v>57.966466036113466</v>
      </c>
      <c r="Q55" s="239">
        <f>CHI_fec!Q110</f>
        <v>120.35540269418171</v>
      </c>
      <c r="R55" s="239">
        <f>CHI_fec!R110</f>
        <v>136.59501289767849</v>
      </c>
      <c r="S55" s="239">
        <f>CHI_fec!S110</f>
        <v>138.8420750931499</v>
      </c>
      <c r="T55" s="239">
        <f>CHI_fec!T110</f>
        <v>140.84838062482081</v>
      </c>
      <c r="U55" s="239">
        <f>CHI_fec!U110</f>
        <v>153.04958440813979</v>
      </c>
      <c r="V55" s="239">
        <f>CHI_fec!V110</f>
        <v>164.6231011751218</v>
      </c>
      <c r="W55" s="239">
        <f>CHI_fec!W110</f>
        <v>150.79105760963029</v>
      </c>
      <c r="X55" s="239">
        <f>CHI_fec!X110</f>
        <v>170.0028661507595</v>
      </c>
      <c r="Y55" s="239">
        <f>CHI_fec!Y110</f>
        <v>112.6889939250442</v>
      </c>
      <c r="DA55" s="84"/>
    </row>
    <row r="56" spans="1:105" ht="12" customHeight="1" x14ac:dyDescent="0.25">
      <c r="A56" s="172"/>
      <c r="B56" s="172"/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DA56" s="176"/>
    </row>
    <row r="57" spans="1:105" ht="12" customHeight="1" x14ac:dyDescent="0.25">
      <c r="A57" s="30" t="s">
        <v>970</v>
      </c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DA57" s="112"/>
    </row>
    <row r="58" spans="1:105" ht="12" customHeight="1" x14ac:dyDescent="0.25">
      <c r="A58" s="31" t="s">
        <v>70</v>
      </c>
      <c r="B58" s="210">
        <v>0</v>
      </c>
      <c r="C58" s="210">
        <v>0</v>
      </c>
      <c r="D58" s="210">
        <v>0</v>
      </c>
      <c r="E58" s="210">
        <v>0</v>
      </c>
      <c r="F58" s="210">
        <v>0</v>
      </c>
      <c r="G58" s="210">
        <v>0</v>
      </c>
      <c r="H58" s="210">
        <v>0</v>
      </c>
      <c r="I58" s="210">
        <v>0</v>
      </c>
      <c r="J58" s="210">
        <v>0</v>
      </c>
      <c r="K58" s="210">
        <v>0</v>
      </c>
      <c r="L58" s="210">
        <v>0</v>
      </c>
      <c r="M58" s="210">
        <v>0</v>
      </c>
      <c r="N58" s="210">
        <v>0</v>
      </c>
      <c r="O58" s="210">
        <v>0</v>
      </c>
      <c r="P58" s="210">
        <v>0</v>
      </c>
      <c r="Q58" s="210">
        <v>0</v>
      </c>
      <c r="R58" s="210">
        <v>0</v>
      </c>
      <c r="S58" s="210">
        <v>0</v>
      </c>
      <c r="T58" s="210">
        <v>0</v>
      </c>
      <c r="U58" s="210">
        <v>0</v>
      </c>
      <c r="V58" s="210">
        <v>0</v>
      </c>
      <c r="W58" s="210">
        <v>0</v>
      </c>
      <c r="X58" s="210">
        <v>0</v>
      </c>
      <c r="Y58" s="210">
        <v>0</v>
      </c>
      <c r="DA58" s="109" t="s">
        <v>971</v>
      </c>
    </row>
    <row r="59" spans="1:105" ht="12" customHeight="1" x14ac:dyDescent="0.25">
      <c r="A59" s="24" t="s">
        <v>28</v>
      </c>
      <c r="B59" s="213">
        <v>0</v>
      </c>
      <c r="C59" s="213">
        <v>0</v>
      </c>
      <c r="D59" s="213">
        <v>0</v>
      </c>
      <c r="E59" s="213">
        <v>0</v>
      </c>
      <c r="F59" s="213">
        <v>0</v>
      </c>
      <c r="G59" s="213">
        <v>0</v>
      </c>
      <c r="H59" s="213">
        <v>0</v>
      </c>
      <c r="I59" s="213">
        <v>0</v>
      </c>
      <c r="J59" s="213">
        <v>0</v>
      </c>
      <c r="K59" s="213">
        <v>0</v>
      </c>
      <c r="L59" s="213">
        <v>0</v>
      </c>
      <c r="M59" s="213">
        <v>0</v>
      </c>
      <c r="N59" s="213">
        <v>0</v>
      </c>
      <c r="O59" s="213">
        <v>0</v>
      </c>
      <c r="P59" s="213">
        <v>0</v>
      </c>
      <c r="Q59" s="213">
        <v>0</v>
      </c>
      <c r="R59" s="213">
        <v>0</v>
      </c>
      <c r="S59" s="213">
        <v>0</v>
      </c>
      <c r="T59" s="213">
        <v>0</v>
      </c>
      <c r="U59" s="213">
        <v>0</v>
      </c>
      <c r="V59" s="213">
        <v>0</v>
      </c>
      <c r="W59" s="213">
        <v>0</v>
      </c>
      <c r="X59" s="213">
        <v>0</v>
      </c>
      <c r="Y59" s="213">
        <v>0</v>
      </c>
      <c r="DA59" s="85" t="s">
        <v>972</v>
      </c>
    </row>
    <row r="60" spans="1:105" ht="12" customHeight="1" x14ac:dyDescent="0.25">
      <c r="A60" s="14" t="s">
        <v>29</v>
      </c>
      <c r="B60" s="204">
        <f t="shared" ref="B60:Y60" si="12">B61+B62+B63+B64+B65+B66</f>
        <v>0</v>
      </c>
      <c r="C60" s="204">
        <f t="shared" si="12"/>
        <v>0</v>
      </c>
      <c r="D60" s="204">
        <f t="shared" si="12"/>
        <v>0</v>
      </c>
      <c r="E60" s="204">
        <f t="shared" si="12"/>
        <v>0</v>
      </c>
      <c r="F60" s="204">
        <f t="shared" si="12"/>
        <v>0</v>
      </c>
      <c r="G60" s="204">
        <f t="shared" si="12"/>
        <v>0</v>
      </c>
      <c r="H60" s="204">
        <f t="shared" si="12"/>
        <v>0</v>
      </c>
      <c r="I60" s="204">
        <f t="shared" si="12"/>
        <v>0</v>
      </c>
      <c r="J60" s="204">
        <f t="shared" si="12"/>
        <v>0</v>
      </c>
      <c r="K60" s="204">
        <f t="shared" si="12"/>
        <v>0</v>
      </c>
      <c r="L60" s="204">
        <f t="shared" si="12"/>
        <v>0</v>
      </c>
      <c r="M60" s="204">
        <f t="shared" si="12"/>
        <v>0</v>
      </c>
      <c r="N60" s="204">
        <f t="shared" si="12"/>
        <v>0</v>
      </c>
      <c r="O60" s="204">
        <f t="shared" si="12"/>
        <v>0</v>
      </c>
      <c r="P60" s="204">
        <f t="shared" si="12"/>
        <v>0</v>
      </c>
      <c r="Q60" s="204">
        <f t="shared" si="12"/>
        <v>0</v>
      </c>
      <c r="R60" s="204">
        <f t="shared" si="12"/>
        <v>0</v>
      </c>
      <c r="S60" s="204">
        <f t="shared" si="12"/>
        <v>0</v>
      </c>
      <c r="T60" s="204">
        <f t="shared" si="12"/>
        <v>0</v>
      </c>
      <c r="U60" s="204">
        <f t="shared" si="12"/>
        <v>0</v>
      </c>
      <c r="V60" s="204">
        <f t="shared" si="12"/>
        <v>0</v>
      </c>
      <c r="W60" s="204">
        <f t="shared" si="12"/>
        <v>0</v>
      </c>
      <c r="X60" s="204">
        <f t="shared" si="12"/>
        <v>0</v>
      </c>
      <c r="Y60" s="204">
        <f t="shared" si="12"/>
        <v>0</v>
      </c>
      <c r="DA60" s="71"/>
    </row>
    <row r="61" spans="1:105" ht="12" customHeight="1" x14ac:dyDescent="0.25">
      <c r="A61" s="18" t="s">
        <v>30</v>
      </c>
      <c r="B61" s="204">
        <v>0</v>
      </c>
      <c r="C61" s="204">
        <v>0</v>
      </c>
      <c r="D61" s="204">
        <v>0</v>
      </c>
      <c r="E61" s="204">
        <v>0</v>
      </c>
      <c r="F61" s="204">
        <v>0</v>
      </c>
      <c r="G61" s="204">
        <v>0</v>
      </c>
      <c r="H61" s="204">
        <v>0</v>
      </c>
      <c r="I61" s="204">
        <v>0</v>
      </c>
      <c r="J61" s="204">
        <v>0</v>
      </c>
      <c r="K61" s="204">
        <v>0</v>
      </c>
      <c r="L61" s="204">
        <v>0</v>
      </c>
      <c r="M61" s="204">
        <v>0</v>
      </c>
      <c r="N61" s="204">
        <v>0</v>
      </c>
      <c r="O61" s="204">
        <v>0</v>
      </c>
      <c r="P61" s="204">
        <v>0</v>
      </c>
      <c r="Q61" s="204">
        <v>0</v>
      </c>
      <c r="R61" s="204">
        <v>0</v>
      </c>
      <c r="S61" s="204">
        <v>0</v>
      </c>
      <c r="T61" s="204">
        <v>0</v>
      </c>
      <c r="U61" s="204">
        <v>0</v>
      </c>
      <c r="V61" s="204">
        <v>0</v>
      </c>
      <c r="W61" s="204">
        <v>0</v>
      </c>
      <c r="X61" s="204">
        <v>0</v>
      </c>
      <c r="Y61" s="204">
        <v>0</v>
      </c>
      <c r="DA61" s="71" t="s">
        <v>973</v>
      </c>
    </row>
    <row r="62" spans="1:105" ht="12" customHeight="1" x14ac:dyDescent="0.25">
      <c r="A62" s="18" t="s">
        <v>31</v>
      </c>
      <c r="B62" s="204">
        <v>0</v>
      </c>
      <c r="C62" s="204">
        <v>0</v>
      </c>
      <c r="D62" s="204">
        <v>0</v>
      </c>
      <c r="E62" s="204">
        <v>0</v>
      </c>
      <c r="F62" s="204">
        <v>0</v>
      </c>
      <c r="G62" s="204">
        <v>0</v>
      </c>
      <c r="H62" s="204">
        <v>0</v>
      </c>
      <c r="I62" s="204">
        <v>0</v>
      </c>
      <c r="J62" s="204">
        <v>0</v>
      </c>
      <c r="K62" s="204">
        <v>0</v>
      </c>
      <c r="L62" s="204">
        <v>0</v>
      </c>
      <c r="M62" s="204">
        <v>0</v>
      </c>
      <c r="N62" s="204">
        <v>0</v>
      </c>
      <c r="O62" s="204">
        <v>0</v>
      </c>
      <c r="P62" s="204">
        <v>0</v>
      </c>
      <c r="Q62" s="204">
        <v>0</v>
      </c>
      <c r="R62" s="204">
        <v>0</v>
      </c>
      <c r="S62" s="204">
        <v>0</v>
      </c>
      <c r="T62" s="204">
        <v>0</v>
      </c>
      <c r="U62" s="204">
        <v>0</v>
      </c>
      <c r="V62" s="204">
        <v>0</v>
      </c>
      <c r="W62" s="204">
        <v>0</v>
      </c>
      <c r="X62" s="204">
        <v>0</v>
      </c>
      <c r="Y62" s="204">
        <v>0</v>
      </c>
      <c r="DA62" s="71" t="s">
        <v>974</v>
      </c>
    </row>
    <row r="63" spans="1:105" ht="12" customHeight="1" x14ac:dyDescent="0.25">
      <c r="A63" s="18" t="s">
        <v>71</v>
      </c>
      <c r="B63" s="204">
        <v>0</v>
      </c>
      <c r="C63" s="204">
        <v>0</v>
      </c>
      <c r="D63" s="204">
        <v>0</v>
      </c>
      <c r="E63" s="204">
        <v>0</v>
      </c>
      <c r="F63" s="204">
        <v>0</v>
      </c>
      <c r="G63" s="204">
        <v>0</v>
      </c>
      <c r="H63" s="204">
        <v>0</v>
      </c>
      <c r="I63" s="204">
        <v>0</v>
      </c>
      <c r="J63" s="204">
        <v>0</v>
      </c>
      <c r="K63" s="204">
        <v>0</v>
      </c>
      <c r="L63" s="204">
        <v>0</v>
      </c>
      <c r="M63" s="204">
        <v>0</v>
      </c>
      <c r="N63" s="204">
        <v>0</v>
      </c>
      <c r="O63" s="204">
        <v>0</v>
      </c>
      <c r="P63" s="204">
        <v>0</v>
      </c>
      <c r="Q63" s="204">
        <v>0</v>
      </c>
      <c r="R63" s="204">
        <v>0</v>
      </c>
      <c r="S63" s="204">
        <v>0</v>
      </c>
      <c r="T63" s="204">
        <v>0</v>
      </c>
      <c r="U63" s="204">
        <v>0</v>
      </c>
      <c r="V63" s="204">
        <v>0</v>
      </c>
      <c r="W63" s="204">
        <v>0</v>
      </c>
      <c r="X63" s="204">
        <v>0</v>
      </c>
      <c r="Y63" s="204">
        <v>0</v>
      </c>
      <c r="DA63" s="71" t="s">
        <v>975</v>
      </c>
    </row>
    <row r="64" spans="1:105" ht="12" customHeight="1" x14ac:dyDescent="0.25">
      <c r="A64" s="18" t="s">
        <v>32</v>
      </c>
      <c r="B64" s="204">
        <v>0</v>
      </c>
      <c r="C64" s="204">
        <v>0</v>
      </c>
      <c r="D64" s="204">
        <v>0</v>
      </c>
      <c r="E64" s="204">
        <v>0</v>
      </c>
      <c r="F64" s="204">
        <v>0</v>
      </c>
      <c r="G64" s="204">
        <v>0</v>
      </c>
      <c r="H64" s="204">
        <v>0</v>
      </c>
      <c r="I64" s="204">
        <v>0</v>
      </c>
      <c r="J64" s="204">
        <v>0</v>
      </c>
      <c r="K64" s="204">
        <v>0</v>
      </c>
      <c r="L64" s="204">
        <v>0</v>
      </c>
      <c r="M64" s="204">
        <v>0</v>
      </c>
      <c r="N64" s="204">
        <v>0</v>
      </c>
      <c r="O64" s="204">
        <v>0</v>
      </c>
      <c r="P64" s="204">
        <v>0</v>
      </c>
      <c r="Q64" s="204">
        <v>0</v>
      </c>
      <c r="R64" s="204">
        <v>0</v>
      </c>
      <c r="S64" s="204">
        <v>0</v>
      </c>
      <c r="T64" s="204">
        <v>0</v>
      </c>
      <c r="U64" s="204">
        <v>0</v>
      </c>
      <c r="V64" s="204">
        <v>0</v>
      </c>
      <c r="W64" s="204">
        <v>0</v>
      </c>
      <c r="X64" s="204">
        <v>0</v>
      </c>
      <c r="Y64" s="204">
        <v>0</v>
      </c>
      <c r="DA64" s="71" t="s">
        <v>976</v>
      </c>
    </row>
    <row r="65" spans="1:105" ht="12" customHeight="1" x14ac:dyDescent="0.25">
      <c r="A65" s="18" t="s">
        <v>33</v>
      </c>
      <c r="B65" s="204">
        <v>0</v>
      </c>
      <c r="C65" s="204">
        <v>0</v>
      </c>
      <c r="D65" s="204">
        <v>0</v>
      </c>
      <c r="E65" s="204">
        <v>0</v>
      </c>
      <c r="F65" s="204">
        <v>0</v>
      </c>
      <c r="G65" s="204">
        <v>0</v>
      </c>
      <c r="H65" s="204">
        <v>0</v>
      </c>
      <c r="I65" s="204">
        <v>0</v>
      </c>
      <c r="J65" s="204">
        <v>0</v>
      </c>
      <c r="K65" s="204">
        <v>0</v>
      </c>
      <c r="L65" s="204">
        <v>0</v>
      </c>
      <c r="M65" s="204">
        <v>0</v>
      </c>
      <c r="N65" s="204">
        <v>0</v>
      </c>
      <c r="O65" s="204">
        <v>0</v>
      </c>
      <c r="P65" s="204">
        <v>0</v>
      </c>
      <c r="Q65" s="204">
        <v>0</v>
      </c>
      <c r="R65" s="204">
        <v>0</v>
      </c>
      <c r="S65" s="204">
        <v>0</v>
      </c>
      <c r="T65" s="204">
        <v>0</v>
      </c>
      <c r="U65" s="204">
        <v>0</v>
      </c>
      <c r="V65" s="204">
        <v>0</v>
      </c>
      <c r="W65" s="204">
        <v>0</v>
      </c>
      <c r="X65" s="204">
        <v>0</v>
      </c>
      <c r="Y65" s="204">
        <v>0</v>
      </c>
      <c r="DA65" s="71" t="s">
        <v>977</v>
      </c>
    </row>
    <row r="66" spans="1:105" ht="12" customHeight="1" x14ac:dyDescent="0.25">
      <c r="A66" s="18" t="s">
        <v>83</v>
      </c>
      <c r="B66" s="204">
        <v>0</v>
      </c>
      <c r="C66" s="204">
        <v>0</v>
      </c>
      <c r="D66" s="204">
        <v>0</v>
      </c>
      <c r="E66" s="204">
        <v>0</v>
      </c>
      <c r="F66" s="204">
        <v>0</v>
      </c>
      <c r="G66" s="204">
        <v>0</v>
      </c>
      <c r="H66" s="204">
        <v>0</v>
      </c>
      <c r="I66" s="204">
        <v>0</v>
      </c>
      <c r="J66" s="204">
        <v>0</v>
      </c>
      <c r="K66" s="204">
        <v>0</v>
      </c>
      <c r="L66" s="204">
        <v>0</v>
      </c>
      <c r="M66" s="204">
        <v>0</v>
      </c>
      <c r="N66" s="204">
        <v>0</v>
      </c>
      <c r="O66" s="204">
        <v>0</v>
      </c>
      <c r="P66" s="204">
        <v>0</v>
      </c>
      <c r="Q66" s="204">
        <v>0</v>
      </c>
      <c r="R66" s="204">
        <v>0</v>
      </c>
      <c r="S66" s="204">
        <v>0</v>
      </c>
      <c r="T66" s="204">
        <v>0</v>
      </c>
      <c r="U66" s="204">
        <v>0</v>
      </c>
      <c r="V66" s="204">
        <v>0</v>
      </c>
      <c r="W66" s="204">
        <v>0</v>
      </c>
      <c r="X66" s="204">
        <v>0</v>
      </c>
      <c r="Y66" s="204">
        <v>0</v>
      </c>
      <c r="DA66" s="71" t="s">
        <v>978</v>
      </c>
    </row>
    <row r="67" spans="1:105" ht="12" customHeight="1" x14ac:dyDescent="0.25">
      <c r="A67" s="14" t="s">
        <v>34</v>
      </c>
      <c r="B67" s="204">
        <f t="shared" ref="B67:Y67" si="13">B68+B69</f>
        <v>0</v>
      </c>
      <c r="C67" s="204">
        <f t="shared" si="13"/>
        <v>0</v>
      </c>
      <c r="D67" s="204">
        <f t="shared" si="13"/>
        <v>0</v>
      </c>
      <c r="E67" s="204">
        <f t="shared" si="13"/>
        <v>0</v>
      </c>
      <c r="F67" s="204">
        <f t="shared" si="13"/>
        <v>0</v>
      </c>
      <c r="G67" s="204">
        <f t="shared" si="13"/>
        <v>0</v>
      </c>
      <c r="H67" s="204">
        <f t="shared" si="13"/>
        <v>0</v>
      </c>
      <c r="I67" s="204">
        <f t="shared" si="13"/>
        <v>0</v>
      </c>
      <c r="J67" s="204">
        <f t="shared" si="13"/>
        <v>0</v>
      </c>
      <c r="K67" s="204">
        <f t="shared" si="13"/>
        <v>0</v>
      </c>
      <c r="L67" s="204">
        <f t="shared" si="13"/>
        <v>0</v>
      </c>
      <c r="M67" s="204">
        <f t="shared" si="13"/>
        <v>0</v>
      </c>
      <c r="N67" s="204">
        <f t="shared" si="13"/>
        <v>0</v>
      </c>
      <c r="O67" s="204">
        <f t="shared" si="13"/>
        <v>0</v>
      </c>
      <c r="P67" s="204">
        <f t="shared" si="13"/>
        <v>0</v>
      </c>
      <c r="Q67" s="204">
        <f t="shared" si="13"/>
        <v>0</v>
      </c>
      <c r="R67" s="204">
        <f t="shared" si="13"/>
        <v>0</v>
      </c>
      <c r="S67" s="204">
        <f t="shared" si="13"/>
        <v>0</v>
      </c>
      <c r="T67" s="204">
        <f t="shared" si="13"/>
        <v>0</v>
      </c>
      <c r="U67" s="204">
        <f t="shared" si="13"/>
        <v>0</v>
      </c>
      <c r="V67" s="204">
        <f t="shared" si="13"/>
        <v>0</v>
      </c>
      <c r="W67" s="204">
        <f t="shared" si="13"/>
        <v>0</v>
      </c>
      <c r="X67" s="204">
        <f t="shared" si="13"/>
        <v>0</v>
      </c>
      <c r="Y67" s="204">
        <f t="shared" si="13"/>
        <v>0</v>
      </c>
      <c r="DA67" s="71"/>
    </row>
    <row r="68" spans="1:105" ht="12" customHeight="1" x14ac:dyDescent="0.25">
      <c r="A68" s="18" t="s">
        <v>73</v>
      </c>
      <c r="B68" s="204">
        <v>0</v>
      </c>
      <c r="C68" s="204">
        <v>0</v>
      </c>
      <c r="D68" s="204">
        <v>0</v>
      </c>
      <c r="E68" s="204">
        <v>0</v>
      </c>
      <c r="F68" s="204">
        <v>0</v>
      </c>
      <c r="G68" s="204">
        <v>0</v>
      </c>
      <c r="H68" s="204">
        <v>0</v>
      </c>
      <c r="I68" s="204">
        <v>0</v>
      </c>
      <c r="J68" s="204">
        <v>0</v>
      </c>
      <c r="K68" s="204">
        <v>0</v>
      </c>
      <c r="L68" s="204">
        <v>0</v>
      </c>
      <c r="M68" s="204">
        <v>0</v>
      </c>
      <c r="N68" s="204">
        <v>0</v>
      </c>
      <c r="O68" s="204">
        <v>0</v>
      </c>
      <c r="P68" s="204">
        <v>0</v>
      </c>
      <c r="Q68" s="204">
        <v>0</v>
      </c>
      <c r="R68" s="204">
        <v>0</v>
      </c>
      <c r="S68" s="204">
        <v>0</v>
      </c>
      <c r="T68" s="204">
        <v>0</v>
      </c>
      <c r="U68" s="204">
        <v>0</v>
      </c>
      <c r="V68" s="204">
        <v>0</v>
      </c>
      <c r="W68" s="204">
        <v>0</v>
      </c>
      <c r="X68" s="204">
        <v>0</v>
      </c>
      <c r="Y68" s="204">
        <v>0</v>
      </c>
      <c r="DA68" s="71" t="s">
        <v>979</v>
      </c>
    </row>
    <row r="69" spans="1:105" ht="12" customHeight="1" x14ac:dyDescent="0.25">
      <c r="A69" s="18" t="s">
        <v>36</v>
      </c>
      <c r="B69" s="204">
        <v>0</v>
      </c>
      <c r="C69" s="204">
        <v>0</v>
      </c>
      <c r="D69" s="204">
        <v>0</v>
      </c>
      <c r="E69" s="204">
        <v>0</v>
      </c>
      <c r="F69" s="204">
        <v>0</v>
      </c>
      <c r="G69" s="204">
        <v>0</v>
      </c>
      <c r="H69" s="204">
        <v>0</v>
      </c>
      <c r="I69" s="204">
        <v>0</v>
      </c>
      <c r="J69" s="204">
        <v>0</v>
      </c>
      <c r="K69" s="204">
        <v>0</v>
      </c>
      <c r="L69" s="204">
        <v>0</v>
      </c>
      <c r="M69" s="204">
        <v>0</v>
      </c>
      <c r="N69" s="204">
        <v>0</v>
      </c>
      <c r="O69" s="204">
        <v>0</v>
      </c>
      <c r="P69" s="204">
        <v>0</v>
      </c>
      <c r="Q69" s="204">
        <v>0</v>
      </c>
      <c r="R69" s="204">
        <v>0</v>
      </c>
      <c r="S69" s="204">
        <v>0</v>
      </c>
      <c r="T69" s="204">
        <v>0</v>
      </c>
      <c r="U69" s="204">
        <v>0</v>
      </c>
      <c r="V69" s="204">
        <v>0</v>
      </c>
      <c r="W69" s="204">
        <v>0</v>
      </c>
      <c r="X69" s="204">
        <v>0</v>
      </c>
      <c r="Y69" s="204">
        <v>0</v>
      </c>
      <c r="DA69" s="71" t="s">
        <v>980</v>
      </c>
    </row>
    <row r="70" spans="1:105" ht="12" customHeight="1" x14ac:dyDescent="0.25">
      <c r="A70" s="14" t="s">
        <v>37</v>
      </c>
      <c r="B70" s="204">
        <v>0</v>
      </c>
      <c r="C70" s="204">
        <v>0</v>
      </c>
      <c r="D70" s="204">
        <v>0</v>
      </c>
      <c r="E70" s="204">
        <v>0</v>
      </c>
      <c r="F70" s="204">
        <v>0</v>
      </c>
      <c r="G70" s="204">
        <v>0</v>
      </c>
      <c r="H70" s="204">
        <v>0</v>
      </c>
      <c r="I70" s="204">
        <v>0</v>
      </c>
      <c r="J70" s="204">
        <v>0</v>
      </c>
      <c r="K70" s="204">
        <v>0</v>
      </c>
      <c r="L70" s="204">
        <v>0</v>
      </c>
      <c r="M70" s="204">
        <v>0</v>
      </c>
      <c r="N70" s="204">
        <v>0</v>
      </c>
      <c r="O70" s="204">
        <v>0</v>
      </c>
      <c r="P70" s="204">
        <v>0</v>
      </c>
      <c r="Q70" s="204">
        <v>0</v>
      </c>
      <c r="R70" s="204">
        <v>0</v>
      </c>
      <c r="S70" s="204">
        <v>0</v>
      </c>
      <c r="T70" s="204">
        <v>0</v>
      </c>
      <c r="U70" s="204">
        <v>0</v>
      </c>
      <c r="V70" s="204">
        <v>0</v>
      </c>
      <c r="W70" s="204">
        <v>0</v>
      </c>
      <c r="X70" s="204">
        <v>0</v>
      </c>
      <c r="Y70" s="204">
        <v>0</v>
      </c>
      <c r="DA70" s="71" t="s">
        <v>981</v>
      </c>
    </row>
    <row r="71" spans="1:105" ht="12" customHeight="1" x14ac:dyDescent="0.25">
      <c r="A71" s="114" t="s">
        <v>144</v>
      </c>
      <c r="B71" s="284">
        <f t="shared" ref="B71:Y71" si="14">SUM(B72:B74)</f>
        <v>0</v>
      </c>
      <c r="C71" s="284">
        <f t="shared" si="14"/>
        <v>0</v>
      </c>
      <c r="D71" s="284">
        <f t="shared" si="14"/>
        <v>0</v>
      </c>
      <c r="E71" s="284">
        <f t="shared" si="14"/>
        <v>0</v>
      </c>
      <c r="F71" s="284">
        <f t="shared" si="14"/>
        <v>0</v>
      </c>
      <c r="G71" s="284">
        <f t="shared" si="14"/>
        <v>0</v>
      </c>
      <c r="H71" s="284">
        <f t="shared" si="14"/>
        <v>0</v>
      </c>
      <c r="I71" s="284">
        <f t="shared" si="14"/>
        <v>0</v>
      </c>
      <c r="J71" s="284">
        <f t="shared" si="14"/>
        <v>0</v>
      </c>
      <c r="K71" s="284">
        <f t="shared" si="14"/>
        <v>0</v>
      </c>
      <c r="L71" s="284">
        <f t="shared" si="14"/>
        <v>0</v>
      </c>
      <c r="M71" s="284">
        <f t="shared" si="14"/>
        <v>0</v>
      </c>
      <c r="N71" s="284">
        <f t="shared" si="14"/>
        <v>0</v>
      </c>
      <c r="O71" s="284">
        <f t="shared" si="14"/>
        <v>0</v>
      </c>
      <c r="P71" s="284">
        <f t="shared" si="14"/>
        <v>0</v>
      </c>
      <c r="Q71" s="284">
        <f t="shared" si="14"/>
        <v>0</v>
      </c>
      <c r="R71" s="284">
        <f t="shared" si="14"/>
        <v>0</v>
      </c>
      <c r="S71" s="284">
        <f t="shared" si="14"/>
        <v>0</v>
      </c>
      <c r="T71" s="284">
        <f t="shared" si="14"/>
        <v>0</v>
      </c>
      <c r="U71" s="284">
        <f t="shared" si="14"/>
        <v>0</v>
      </c>
      <c r="V71" s="284">
        <f t="shared" si="14"/>
        <v>0</v>
      </c>
      <c r="W71" s="284">
        <f t="shared" si="14"/>
        <v>0</v>
      </c>
      <c r="X71" s="284">
        <f t="shared" si="14"/>
        <v>0</v>
      </c>
      <c r="Y71" s="284">
        <f t="shared" si="14"/>
        <v>0</v>
      </c>
      <c r="DA71" s="118"/>
    </row>
    <row r="72" spans="1:105" ht="12" customHeight="1" x14ac:dyDescent="0.25">
      <c r="A72" s="51" t="str">
        <f>A53</f>
        <v>Basic chemicals</v>
      </c>
      <c r="B72" s="241">
        <f>CHI_fec!B16</f>
        <v>0</v>
      </c>
      <c r="C72" s="241">
        <f>CHI_fec!C16</f>
        <v>0</v>
      </c>
      <c r="D72" s="241">
        <f>CHI_fec!D16</f>
        <v>0</v>
      </c>
      <c r="E72" s="241">
        <f>CHI_fec!E16</f>
        <v>0</v>
      </c>
      <c r="F72" s="241">
        <f>CHI_fec!F16</f>
        <v>0</v>
      </c>
      <c r="G72" s="241">
        <f>CHI_fec!G16</f>
        <v>0</v>
      </c>
      <c r="H72" s="241">
        <f>CHI_fec!H16</f>
        <v>0</v>
      </c>
      <c r="I72" s="241">
        <f>CHI_fec!I16</f>
        <v>0</v>
      </c>
      <c r="J72" s="241">
        <f>CHI_fec!J16</f>
        <v>0</v>
      </c>
      <c r="K72" s="241">
        <f>CHI_fec!K16</f>
        <v>0</v>
      </c>
      <c r="L72" s="241">
        <f>CHI_fec!L16</f>
        <v>0</v>
      </c>
      <c r="M72" s="241">
        <f>CHI_fec!M16</f>
        <v>0</v>
      </c>
      <c r="N72" s="241">
        <f>CHI_fec!N16</f>
        <v>0</v>
      </c>
      <c r="O72" s="241">
        <f>CHI_fec!O16</f>
        <v>0</v>
      </c>
      <c r="P72" s="241">
        <f>CHI_fec!P16</f>
        <v>0</v>
      </c>
      <c r="Q72" s="241">
        <f>CHI_fec!Q16</f>
        <v>0</v>
      </c>
      <c r="R72" s="241">
        <f>CHI_fec!R16</f>
        <v>0</v>
      </c>
      <c r="S72" s="241">
        <f>CHI_fec!S16</f>
        <v>0</v>
      </c>
      <c r="T72" s="241">
        <f>CHI_fec!T16</f>
        <v>0</v>
      </c>
      <c r="U72" s="241">
        <f>CHI_fec!U16</f>
        <v>0</v>
      </c>
      <c r="V72" s="241">
        <f>CHI_fec!V16</f>
        <v>0</v>
      </c>
      <c r="W72" s="241">
        <f>CHI_fec!W16</f>
        <v>0</v>
      </c>
      <c r="X72" s="241">
        <f>CHI_fec!X16</f>
        <v>0</v>
      </c>
      <c r="Y72" s="241">
        <f>CHI_fec!Y16</f>
        <v>0</v>
      </c>
      <c r="DA72" s="83"/>
    </row>
    <row r="73" spans="1:105" ht="12" customHeight="1" x14ac:dyDescent="0.25">
      <c r="A73" s="99" t="str">
        <f>A54</f>
        <v>Other chemicals</v>
      </c>
      <c r="B73" s="282">
        <v>0</v>
      </c>
      <c r="C73" s="282">
        <v>0</v>
      </c>
      <c r="D73" s="282">
        <v>0</v>
      </c>
      <c r="E73" s="282">
        <v>0</v>
      </c>
      <c r="F73" s="282">
        <v>0</v>
      </c>
      <c r="G73" s="282">
        <v>0</v>
      </c>
      <c r="H73" s="282">
        <v>0</v>
      </c>
      <c r="I73" s="282">
        <v>0</v>
      </c>
      <c r="J73" s="282">
        <v>0</v>
      </c>
      <c r="K73" s="282">
        <v>0</v>
      </c>
      <c r="L73" s="282">
        <v>0</v>
      </c>
      <c r="M73" s="282">
        <v>0</v>
      </c>
      <c r="N73" s="282">
        <v>0</v>
      </c>
      <c r="O73" s="282">
        <v>0</v>
      </c>
      <c r="P73" s="282">
        <v>0</v>
      </c>
      <c r="Q73" s="282">
        <v>0</v>
      </c>
      <c r="R73" s="282">
        <v>0</v>
      </c>
      <c r="S73" s="282">
        <v>0</v>
      </c>
      <c r="T73" s="282">
        <v>0</v>
      </c>
      <c r="U73" s="282">
        <v>0</v>
      </c>
      <c r="V73" s="282">
        <v>0</v>
      </c>
      <c r="W73" s="282">
        <v>0</v>
      </c>
      <c r="X73" s="282">
        <v>0</v>
      </c>
      <c r="Y73" s="282">
        <v>0</v>
      </c>
      <c r="DA73" s="94"/>
    </row>
    <row r="74" spans="1:105" ht="12" customHeight="1" x14ac:dyDescent="0.25">
      <c r="A74" s="52" t="str">
        <f>A55</f>
        <v>Pharmaceutical products etc.</v>
      </c>
      <c r="B74" s="242">
        <v>0</v>
      </c>
      <c r="C74" s="242">
        <v>0</v>
      </c>
      <c r="D74" s="242">
        <v>0</v>
      </c>
      <c r="E74" s="242">
        <v>0</v>
      </c>
      <c r="F74" s="242">
        <v>0</v>
      </c>
      <c r="G74" s="242">
        <v>0</v>
      </c>
      <c r="H74" s="242">
        <v>0</v>
      </c>
      <c r="I74" s="242">
        <v>0</v>
      </c>
      <c r="J74" s="242">
        <v>0</v>
      </c>
      <c r="K74" s="242">
        <v>0</v>
      </c>
      <c r="L74" s="242">
        <v>0</v>
      </c>
      <c r="M74" s="242">
        <v>0</v>
      </c>
      <c r="N74" s="242">
        <v>0</v>
      </c>
      <c r="O74" s="242">
        <v>0</v>
      </c>
      <c r="P74" s="242">
        <v>0</v>
      </c>
      <c r="Q74" s="242">
        <v>0</v>
      </c>
      <c r="R74" s="242">
        <v>0</v>
      </c>
      <c r="S74" s="242">
        <v>0</v>
      </c>
      <c r="T74" s="242">
        <v>0</v>
      </c>
      <c r="U74" s="242">
        <v>0</v>
      </c>
      <c r="V74" s="242">
        <v>0</v>
      </c>
      <c r="W74" s="242">
        <v>0</v>
      </c>
      <c r="X74" s="242">
        <v>0</v>
      </c>
      <c r="Y74" s="242">
        <v>0</v>
      </c>
      <c r="DA74" s="84"/>
    </row>
    <row r="75" spans="1:105" ht="12" customHeight="1" x14ac:dyDescent="0.25">
      <c r="A75" s="172"/>
      <c r="B75" s="172"/>
      <c r="C75" s="172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DA75" s="176"/>
    </row>
    <row r="76" spans="1:105" ht="12" customHeight="1" x14ac:dyDescent="0.25">
      <c r="A76" s="30" t="s">
        <v>84</v>
      </c>
      <c r="B76" s="203">
        <f t="shared" ref="B76:Y76" si="15">SUM(B77:B78)</f>
        <v>1315.388237758398</v>
      </c>
      <c r="C76" s="203">
        <f t="shared" si="15"/>
        <v>1488.7762789576745</v>
      </c>
      <c r="D76" s="203">
        <f t="shared" si="15"/>
        <v>1226.5622856377258</v>
      </c>
      <c r="E76" s="203">
        <f t="shared" si="15"/>
        <v>400.61135179756843</v>
      </c>
      <c r="F76" s="203">
        <f t="shared" si="15"/>
        <v>390.05492471807781</v>
      </c>
      <c r="G76" s="203">
        <f t="shared" si="15"/>
        <v>406.19778911792889</v>
      </c>
      <c r="H76" s="203">
        <f t="shared" si="15"/>
        <v>340.3429815585958</v>
      </c>
      <c r="I76" s="203">
        <f t="shared" si="15"/>
        <v>304.99872731716539</v>
      </c>
      <c r="J76" s="203">
        <f t="shared" si="15"/>
        <v>313.06797216258423</v>
      </c>
      <c r="K76" s="203">
        <f t="shared" si="15"/>
        <v>311.57912519843796</v>
      </c>
      <c r="L76" s="203">
        <f t="shared" si="15"/>
        <v>342.95281343792976</v>
      </c>
      <c r="M76" s="203">
        <f t="shared" si="15"/>
        <v>328.98918203849223</v>
      </c>
      <c r="N76" s="203">
        <f t="shared" si="15"/>
        <v>341.23437827877927</v>
      </c>
      <c r="O76" s="203">
        <f t="shared" si="15"/>
        <v>310.42854179797104</v>
      </c>
      <c r="P76" s="203">
        <f t="shared" si="15"/>
        <v>316.0602655185329</v>
      </c>
      <c r="Q76" s="203">
        <f t="shared" si="15"/>
        <v>324.69849575792222</v>
      </c>
      <c r="R76" s="203">
        <f t="shared" si="15"/>
        <v>337.91569307750387</v>
      </c>
      <c r="S76" s="203">
        <f t="shared" si="15"/>
        <v>322.01157887865702</v>
      </c>
      <c r="T76" s="203">
        <f t="shared" si="15"/>
        <v>345.35896991758256</v>
      </c>
      <c r="U76" s="203">
        <f t="shared" si="15"/>
        <v>344.09964311834028</v>
      </c>
      <c r="V76" s="203">
        <f t="shared" si="15"/>
        <v>337.73906031771531</v>
      </c>
      <c r="W76" s="203">
        <f t="shared" si="15"/>
        <v>354.76834369312326</v>
      </c>
      <c r="X76" s="203">
        <f t="shared" si="15"/>
        <v>292.33877213727794</v>
      </c>
      <c r="Y76" s="203">
        <f t="shared" si="15"/>
        <v>281.39630583552861</v>
      </c>
      <c r="DA76" s="112"/>
    </row>
    <row r="77" spans="1:105" ht="12" customHeight="1" x14ac:dyDescent="0.25">
      <c r="A77" s="24" t="s">
        <v>145</v>
      </c>
      <c r="B77" s="213">
        <f>(CHI_emi!B5-CHI_emi!B59)+(CHI_emi!B61-CHI_emi!B108)+CHI_emi!B110</f>
        <v>433.09447775839794</v>
      </c>
      <c r="C77" s="213">
        <f>(CHI_emi!C5-CHI_emi!C59)+(CHI_emi!C61-CHI_emi!C108)+CHI_emi!C110</f>
        <v>447.58444895767457</v>
      </c>
      <c r="D77" s="213">
        <f>(CHI_emi!D5-CHI_emi!D59)+(CHI_emi!D61-CHI_emi!D108)+CHI_emi!D110</f>
        <v>415.66449563772596</v>
      </c>
      <c r="E77" s="213">
        <f>(CHI_emi!E5-CHI_emi!E59)+(CHI_emi!E61-CHI_emi!E108)+CHI_emi!E110</f>
        <v>400.31388179756846</v>
      </c>
      <c r="F77" s="213">
        <f>(CHI_emi!F5-CHI_emi!F59)+(CHI_emi!F61-CHI_emi!F108)+CHI_emi!F110</f>
        <v>390.05492471807781</v>
      </c>
      <c r="G77" s="213">
        <f>(CHI_emi!G5-CHI_emi!G59)+(CHI_emi!G61-CHI_emi!G108)+CHI_emi!G110</f>
        <v>406.19778911792889</v>
      </c>
      <c r="H77" s="213">
        <f>(CHI_emi!H5-CHI_emi!H59)+(CHI_emi!H61-CHI_emi!H108)+CHI_emi!H110</f>
        <v>340.3429815585958</v>
      </c>
      <c r="I77" s="213">
        <f>(CHI_emi!I5-CHI_emi!I59)+(CHI_emi!I61-CHI_emi!I108)+CHI_emi!I110</f>
        <v>304.99872731716539</v>
      </c>
      <c r="J77" s="213">
        <f>(CHI_emi!J5-CHI_emi!J59)+(CHI_emi!J61-CHI_emi!J108)+CHI_emi!J110</f>
        <v>313.06797216258423</v>
      </c>
      <c r="K77" s="213">
        <f>(CHI_emi!K5-CHI_emi!K59)+(CHI_emi!K61-CHI_emi!K108)+CHI_emi!K110</f>
        <v>311.57912519843796</v>
      </c>
      <c r="L77" s="213">
        <f>(CHI_emi!L5-CHI_emi!L59)+(CHI_emi!L61-CHI_emi!L108)+CHI_emi!L110</f>
        <v>342.95281343792976</v>
      </c>
      <c r="M77" s="213">
        <f>(CHI_emi!M5-CHI_emi!M59)+(CHI_emi!M61-CHI_emi!M108)+CHI_emi!M110</f>
        <v>328.98918203849223</v>
      </c>
      <c r="N77" s="213">
        <f>(CHI_emi!N5-CHI_emi!N59)+(CHI_emi!N61-CHI_emi!N108)+CHI_emi!N110</f>
        <v>341.23437827877927</v>
      </c>
      <c r="O77" s="213">
        <f>(CHI_emi!O5-CHI_emi!O59)+(CHI_emi!O61-CHI_emi!O108)+CHI_emi!O110</f>
        <v>310.42854179797104</v>
      </c>
      <c r="P77" s="213">
        <f>(CHI_emi!P5-CHI_emi!P59)+(CHI_emi!P61-CHI_emi!P108)+CHI_emi!P110</f>
        <v>316.0602655185329</v>
      </c>
      <c r="Q77" s="213">
        <f>(CHI_emi!Q5-CHI_emi!Q59)+(CHI_emi!Q61-CHI_emi!Q108)+CHI_emi!Q110</f>
        <v>324.69849575792222</v>
      </c>
      <c r="R77" s="213">
        <f>(CHI_emi!R5-CHI_emi!R59)+(CHI_emi!R61-CHI_emi!R108)+CHI_emi!R110</f>
        <v>337.91569307750387</v>
      </c>
      <c r="S77" s="213">
        <f>(CHI_emi!S5-CHI_emi!S59)+(CHI_emi!S61-CHI_emi!S108)+CHI_emi!S110</f>
        <v>322.01157887865702</v>
      </c>
      <c r="T77" s="213">
        <f>(CHI_emi!T5-CHI_emi!T59)+(CHI_emi!T61-CHI_emi!T108)+CHI_emi!T110</f>
        <v>345.35896991758256</v>
      </c>
      <c r="U77" s="213">
        <f>(CHI_emi!U5-CHI_emi!U59)+(CHI_emi!U61-CHI_emi!U108)+CHI_emi!U110</f>
        <v>344.09964311834028</v>
      </c>
      <c r="V77" s="213">
        <f>(CHI_emi!V5-CHI_emi!V59)+(CHI_emi!V61-CHI_emi!V108)+CHI_emi!V110</f>
        <v>337.73906031771531</v>
      </c>
      <c r="W77" s="213">
        <f>(CHI_emi!W5-CHI_emi!W59)+(CHI_emi!W61-CHI_emi!W108)+CHI_emi!W110</f>
        <v>354.76834369312326</v>
      </c>
      <c r="X77" s="213">
        <f>(CHI_emi!X5-CHI_emi!X59)+(CHI_emi!X61-CHI_emi!X108)+CHI_emi!X110</f>
        <v>292.33877213727794</v>
      </c>
      <c r="Y77" s="213">
        <f>(CHI_emi!Y5-CHI_emi!Y59)+(CHI_emi!Y61-CHI_emi!Y108)+CHI_emi!Y110</f>
        <v>281.39630583552861</v>
      </c>
      <c r="DA77" s="85"/>
    </row>
    <row r="78" spans="1:105" ht="12" customHeight="1" x14ac:dyDescent="0.25">
      <c r="A78" s="14" t="s">
        <v>146</v>
      </c>
      <c r="B78" s="204">
        <f>CHI_emi!B59+CHI_emi!B108</f>
        <v>882.29376000000002</v>
      </c>
      <c r="C78" s="204">
        <f>CHI_emi!C59+CHI_emi!C108</f>
        <v>1041.19183</v>
      </c>
      <c r="D78" s="204">
        <f>CHI_emi!D59+CHI_emi!D108</f>
        <v>810.89778999999999</v>
      </c>
      <c r="E78" s="204">
        <f>CHI_emi!E59+CHI_emi!E108</f>
        <v>0.29747000000000001</v>
      </c>
      <c r="F78" s="204">
        <f>CHI_emi!F59+CHI_emi!F108</f>
        <v>0</v>
      </c>
      <c r="G78" s="204">
        <f>CHI_emi!G59+CHI_emi!G108</f>
        <v>0</v>
      </c>
      <c r="H78" s="204">
        <f>CHI_emi!H59+CHI_emi!H108</f>
        <v>0</v>
      </c>
      <c r="I78" s="204">
        <f>CHI_emi!I59+CHI_emi!I108</f>
        <v>0</v>
      </c>
      <c r="J78" s="204">
        <f>CHI_emi!J59+CHI_emi!J108</f>
        <v>0</v>
      </c>
      <c r="K78" s="204">
        <f>CHI_emi!K59+CHI_emi!K108</f>
        <v>0</v>
      </c>
      <c r="L78" s="204">
        <f>CHI_emi!L59+CHI_emi!L108</f>
        <v>0</v>
      </c>
      <c r="M78" s="204">
        <f>CHI_emi!M59+CHI_emi!M108</f>
        <v>0</v>
      </c>
      <c r="N78" s="204">
        <f>CHI_emi!N59+CHI_emi!N108</f>
        <v>0</v>
      </c>
      <c r="O78" s="204">
        <f>CHI_emi!O59+CHI_emi!O108</f>
        <v>0</v>
      </c>
      <c r="P78" s="204">
        <f>CHI_emi!P59+CHI_emi!P108</f>
        <v>0</v>
      </c>
      <c r="Q78" s="204">
        <f>CHI_emi!Q59+CHI_emi!Q108</f>
        <v>0</v>
      </c>
      <c r="R78" s="204">
        <f>CHI_emi!R59+CHI_emi!R108</f>
        <v>0</v>
      </c>
      <c r="S78" s="204">
        <f>CHI_emi!S59+CHI_emi!S108</f>
        <v>0</v>
      </c>
      <c r="T78" s="204">
        <f>CHI_emi!T59+CHI_emi!T108</f>
        <v>0</v>
      </c>
      <c r="U78" s="204">
        <f>CHI_emi!U59+CHI_emi!U108</f>
        <v>0</v>
      </c>
      <c r="V78" s="204">
        <f>CHI_emi!V59+CHI_emi!V108</f>
        <v>0</v>
      </c>
      <c r="W78" s="204">
        <f>CHI_emi!W59+CHI_emi!W108</f>
        <v>0</v>
      </c>
      <c r="X78" s="204">
        <f>CHI_emi!X59+CHI_emi!X108</f>
        <v>0</v>
      </c>
      <c r="Y78" s="204">
        <f>CHI_emi!Y59+CHI_emi!Y108</f>
        <v>0</v>
      </c>
      <c r="DA78" s="71"/>
    </row>
    <row r="79" spans="1:105" ht="12" customHeight="1" x14ac:dyDescent="0.25">
      <c r="A79" s="31" t="s">
        <v>144</v>
      </c>
      <c r="B79" s="210">
        <f t="shared" ref="B79:Y79" si="16">SUM(B80:B82)</f>
        <v>1315.388237758398</v>
      </c>
      <c r="C79" s="210">
        <f t="shared" si="16"/>
        <v>1488.7762789576745</v>
      </c>
      <c r="D79" s="210">
        <f t="shared" si="16"/>
        <v>1226.5622856377258</v>
      </c>
      <c r="E79" s="210">
        <f t="shared" si="16"/>
        <v>400.61135179756849</v>
      </c>
      <c r="F79" s="210">
        <f t="shared" si="16"/>
        <v>390.05492471807781</v>
      </c>
      <c r="G79" s="210">
        <f t="shared" si="16"/>
        <v>406.19778911792889</v>
      </c>
      <c r="H79" s="210">
        <f t="shared" si="16"/>
        <v>340.3429815585958</v>
      </c>
      <c r="I79" s="210">
        <f t="shared" si="16"/>
        <v>304.99872731716539</v>
      </c>
      <c r="J79" s="210">
        <f t="shared" si="16"/>
        <v>313.06797216258423</v>
      </c>
      <c r="K79" s="210">
        <f t="shared" si="16"/>
        <v>311.57912519843796</v>
      </c>
      <c r="L79" s="210">
        <f t="shared" si="16"/>
        <v>342.95281343792976</v>
      </c>
      <c r="M79" s="210">
        <f t="shared" si="16"/>
        <v>328.98918203849223</v>
      </c>
      <c r="N79" s="210">
        <f t="shared" si="16"/>
        <v>341.23437827877927</v>
      </c>
      <c r="O79" s="210">
        <f t="shared" si="16"/>
        <v>310.42854179797104</v>
      </c>
      <c r="P79" s="210">
        <f t="shared" si="16"/>
        <v>316.0602655185329</v>
      </c>
      <c r="Q79" s="210">
        <f t="shared" si="16"/>
        <v>324.69849575792222</v>
      </c>
      <c r="R79" s="210">
        <f t="shared" si="16"/>
        <v>337.91569307750387</v>
      </c>
      <c r="S79" s="210">
        <f t="shared" si="16"/>
        <v>322.01157887865702</v>
      </c>
      <c r="T79" s="210">
        <f t="shared" si="16"/>
        <v>345.35896991758256</v>
      </c>
      <c r="U79" s="210">
        <f t="shared" si="16"/>
        <v>344.09964311834028</v>
      </c>
      <c r="V79" s="210">
        <f t="shared" si="16"/>
        <v>337.73906031771531</v>
      </c>
      <c r="W79" s="210">
        <f t="shared" si="16"/>
        <v>354.76834369312326</v>
      </c>
      <c r="X79" s="210">
        <f t="shared" si="16"/>
        <v>292.33877213727794</v>
      </c>
      <c r="Y79" s="210">
        <f t="shared" si="16"/>
        <v>281.39630583552861</v>
      </c>
      <c r="DA79" s="109"/>
    </row>
    <row r="80" spans="1:105" ht="12" customHeight="1" x14ac:dyDescent="0.25">
      <c r="A80" s="51" t="s">
        <v>48</v>
      </c>
      <c r="B80" s="241">
        <f>CHI_emi!B$5</f>
        <v>0</v>
      </c>
      <c r="C80" s="241">
        <f>CHI_emi!C$5</f>
        <v>0</v>
      </c>
      <c r="D80" s="241">
        <f>CHI_emi!D$5</f>
        <v>0</v>
      </c>
      <c r="E80" s="241">
        <f>CHI_emi!E$5</f>
        <v>0</v>
      </c>
      <c r="F80" s="241">
        <f>CHI_emi!F$5</f>
        <v>0</v>
      </c>
      <c r="G80" s="241">
        <f>CHI_emi!G$5</f>
        <v>0</v>
      </c>
      <c r="H80" s="241">
        <f>CHI_emi!H$5</f>
        <v>0</v>
      </c>
      <c r="I80" s="241">
        <f>CHI_emi!I$5</f>
        <v>0</v>
      </c>
      <c r="J80" s="241">
        <f>CHI_emi!J$5</f>
        <v>0</v>
      </c>
      <c r="K80" s="241">
        <f>CHI_emi!K$5</f>
        <v>0</v>
      </c>
      <c r="L80" s="241">
        <f>CHI_emi!L$5</f>
        <v>0</v>
      </c>
      <c r="M80" s="241">
        <f>CHI_emi!M$5</f>
        <v>0</v>
      </c>
      <c r="N80" s="241">
        <f>CHI_emi!N$5</f>
        <v>0</v>
      </c>
      <c r="O80" s="241">
        <f>CHI_emi!O$5</f>
        <v>0</v>
      </c>
      <c r="P80" s="241">
        <f>CHI_emi!P$5</f>
        <v>0</v>
      </c>
      <c r="Q80" s="241">
        <f>CHI_emi!Q$5</f>
        <v>0</v>
      </c>
      <c r="R80" s="241">
        <f>CHI_emi!R$5</f>
        <v>0</v>
      </c>
      <c r="S80" s="241">
        <f>CHI_emi!S$5</f>
        <v>0</v>
      </c>
      <c r="T80" s="241">
        <f>CHI_emi!T$5</f>
        <v>0</v>
      </c>
      <c r="U80" s="241">
        <f>CHI_emi!U$5</f>
        <v>0</v>
      </c>
      <c r="V80" s="241">
        <f>CHI_emi!V$5</f>
        <v>0</v>
      </c>
      <c r="W80" s="241">
        <f>CHI_emi!W$5</f>
        <v>0</v>
      </c>
      <c r="X80" s="241">
        <f>CHI_emi!X$5</f>
        <v>0</v>
      </c>
      <c r="Y80" s="241">
        <f>CHI_emi!Y$5</f>
        <v>0</v>
      </c>
      <c r="DA80" s="83"/>
    </row>
    <row r="81" spans="1:105" ht="12" customHeight="1" x14ac:dyDescent="0.25">
      <c r="A81" s="99" t="s">
        <v>49</v>
      </c>
      <c r="B81" s="282">
        <f>CHI_emi!B$61</f>
        <v>1200.298315890388</v>
      </c>
      <c r="C81" s="282">
        <f>CHI_emi!C$61</f>
        <v>1330.046784923913</v>
      </c>
      <c r="D81" s="282">
        <f>CHI_emi!D$61</f>
        <v>1009.9503326912752</v>
      </c>
      <c r="E81" s="282">
        <f>CHI_emi!E$61</f>
        <v>192.10714430337799</v>
      </c>
      <c r="F81" s="282">
        <f>CHI_emi!F$61</f>
        <v>200.68801849097551</v>
      </c>
      <c r="G81" s="282">
        <f>CHI_emi!G$61</f>
        <v>296.26880834069328</v>
      </c>
      <c r="H81" s="282">
        <f>CHI_emi!H$61</f>
        <v>245.68204627767389</v>
      </c>
      <c r="I81" s="282">
        <f>CHI_emi!I$61</f>
        <v>223.81684168385129</v>
      </c>
      <c r="J81" s="282">
        <f>CHI_emi!J$61</f>
        <v>254.42686089566857</v>
      </c>
      <c r="K81" s="282">
        <f>CHI_emi!K$61</f>
        <v>236.3176927179255</v>
      </c>
      <c r="L81" s="282">
        <f>CHI_emi!L$61</f>
        <v>261.85909951478072</v>
      </c>
      <c r="M81" s="282">
        <f>CHI_emi!M$61</f>
        <v>233.74154536663775</v>
      </c>
      <c r="N81" s="282">
        <f>CHI_emi!N$61</f>
        <v>261.92377531951638</v>
      </c>
      <c r="O81" s="282">
        <f>CHI_emi!O$61</f>
        <v>247.67545242082628</v>
      </c>
      <c r="P81" s="282">
        <f>CHI_emi!P$61</f>
        <v>242.91508485505804</v>
      </c>
      <c r="Q81" s="282">
        <f>CHI_emi!Q$61</f>
        <v>161.8700751668602</v>
      </c>
      <c r="R81" s="282">
        <f>CHI_emi!R$61</f>
        <v>145.18623897885169</v>
      </c>
      <c r="S81" s="282">
        <f>CHI_emi!S$61</f>
        <v>125.40612075990791</v>
      </c>
      <c r="T81" s="282">
        <f>CHI_emi!T$61</f>
        <v>118.58069469154613</v>
      </c>
      <c r="U81" s="282">
        <f>CHI_emi!U$61</f>
        <v>112.33584247083772</v>
      </c>
      <c r="V81" s="282">
        <f>CHI_emi!V$61</f>
        <v>87.178291818175424</v>
      </c>
      <c r="W81" s="282">
        <f>CHI_emi!W$61</f>
        <v>121.33561696601718</v>
      </c>
      <c r="X81" s="282">
        <f>CHI_emi!X$61</f>
        <v>48.505231589161454</v>
      </c>
      <c r="Y81" s="282">
        <f>CHI_emi!Y$61</f>
        <v>124.10709212127499</v>
      </c>
      <c r="DA81" s="94"/>
    </row>
    <row r="82" spans="1:105" ht="12" customHeight="1" x14ac:dyDescent="0.25">
      <c r="A82" s="52" t="s">
        <v>50</v>
      </c>
      <c r="B82" s="242">
        <f>CHI_emi!B$110</f>
        <v>115.0899218680099</v>
      </c>
      <c r="C82" s="242">
        <f>CHI_emi!C$110</f>
        <v>158.72949403376151</v>
      </c>
      <c r="D82" s="242">
        <f>CHI_emi!D$110</f>
        <v>216.61195294645071</v>
      </c>
      <c r="E82" s="242">
        <f>CHI_emi!E$110</f>
        <v>208.5042074941905</v>
      </c>
      <c r="F82" s="242">
        <f>CHI_emi!F$110</f>
        <v>189.36690622710231</v>
      </c>
      <c r="G82" s="242">
        <f>CHI_emi!G$110</f>
        <v>109.92898077723559</v>
      </c>
      <c r="H82" s="242">
        <f>CHI_emi!H$110</f>
        <v>94.660935280921919</v>
      </c>
      <c r="I82" s="242">
        <f>CHI_emi!I$110</f>
        <v>81.181885633314067</v>
      </c>
      <c r="J82" s="242">
        <f>CHI_emi!J$110</f>
        <v>58.641111266915651</v>
      </c>
      <c r="K82" s="242">
        <f>CHI_emi!K$110</f>
        <v>75.261432480512468</v>
      </c>
      <c r="L82" s="242">
        <f>CHI_emi!L$110</f>
        <v>81.093713923149068</v>
      </c>
      <c r="M82" s="242">
        <f>CHI_emi!M$110</f>
        <v>95.247636671854465</v>
      </c>
      <c r="N82" s="242">
        <f>CHI_emi!N$110</f>
        <v>79.31060295926288</v>
      </c>
      <c r="O82" s="242">
        <f>CHI_emi!O$110</f>
        <v>62.753089377144782</v>
      </c>
      <c r="P82" s="242">
        <f>CHI_emi!P$110</f>
        <v>73.145180663474889</v>
      </c>
      <c r="Q82" s="242">
        <f>CHI_emi!Q$110</f>
        <v>162.82842059106201</v>
      </c>
      <c r="R82" s="242">
        <f>CHI_emi!R$110</f>
        <v>192.72945409865221</v>
      </c>
      <c r="S82" s="242">
        <f>CHI_emi!S$110</f>
        <v>196.60545811874911</v>
      </c>
      <c r="T82" s="242">
        <f>CHI_emi!T$110</f>
        <v>226.77827522603641</v>
      </c>
      <c r="U82" s="242">
        <f>CHI_emi!U$110</f>
        <v>231.76380064750259</v>
      </c>
      <c r="V82" s="242">
        <f>CHI_emi!V$110</f>
        <v>250.5607684995399</v>
      </c>
      <c r="W82" s="242">
        <f>CHI_emi!W$110</f>
        <v>233.43272672710609</v>
      </c>
      <c r="X82" s="242">
        <f>CHI_emi!X$110</f>
        <v>243.8335405481165</v>
      </c>
      <c r="Y82" s="242">
        <f>CHI_emi!Y$110</f>
        <v>157.28921371425361</v>
      </c>
      <c r="DA82" s="84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115" t="s">
        <v>147</v>
      </c>
      <c r="B84" s="312"/>
      <c r="C84" s="312"/>
      <c r="D84" s="312"/>
      <c r="E84" s="312"/>
      <c r="F84" s="312"/>
      <c r="G84" s="312"/>
      <c r="H84" s="312"/>
      <c r="I84" s="312"/>
      <c r="J84" s="312"/>
      <c r="K84" s="312"/>
      <c r="L84" s="312"/>
      <c r="M84" s="312"/>
      <c r="N84" s="312"/>
      <c r="O84" s="312"/>
      <c r="P84" s="312"/>
      <c r="Q84" s="312"/>
      <c r="R84" s="312"/>
      <c r="S84" s="312"/>
      <c r="T84" s="312"/>
      <c r="U84" s="312"/>
      <c r="V84" s="312"/>
      <c r="W84" s="312"/>
      <c r="X84" s="312"/>
      <c r="Y84" s="312"/>
      <c r="DA84" s="118"/>
    </row>
    <row r="85" spans="1:105" ht="12" customHeight="1" x14ac:dyDescent="0.25">
      <c r="A85" s="50" t="s">
        <v>48</v>
      </c>
      <c r="B85" s="287" t="str">
        <f t="shared" ref="B85:Y85" si="17">IF(B$5=0,"",B$5/B$10*1000)</f>
        <v/>
      </c>
      <c r="C85" s="287" t="str">
        <f t="shared" si="17"/>
        <v/>
      </c>
      <c r="D85" s="287" t="str">
        <f t="shared" si="17"/>
        <v/>
      </c>
      <c r="E85" s="287" t="str">
        <f t="shared" si="17"/>
        <v/>
      </c>
      <c r="F85" s="287" t="str">
        <f t="shared" si="17"/>
        <v/>
      </c>
      <c r="G85" s="287" t="str">
        <f t="shared" si="17"/>
        <v/>
      </c>
      <c r="H85" s="287" t="str">
        <f t="shared" si="17"/>
        <v/>
      </c>
      <c r="I85" s="287" t="str">
        <f t="shared" si="17"/>
        <v/>
      </c>
      <c r="J85" s="287" t="str">
        <f t="shared" si="17"/>
        <v/>
      </c>
      <c r="K85" s="287" t="str">
        <f t="shared" si="17"/>
        <v/>
      </c>
      <c r="L85" s="287" t="str">
        <f t="shared" si="17"/>
        <v/>
      </c>
      <c r="M85" s="287" t="str">
        <f t="shared" si="17"/>
        <v/>
      </c>
      <c r="N85" s="287" t="str">
        <f t="shared" si="17"/>
        <v/>
      </c>
      <c r="O85" s="287" t="str">
        <f t="shared" si="17"/>
        <v/>
      </c>
      <c r="P85" s="287" t="str">
        <f t="shared" si="17"/>
        <v/>
      </c>
      <c r="Q85" s="287" t="str">
        <f t="shared" si="17"/>
        <v/>
      </c>
      <c r="R85" s="287" t="str">
        <f t="shared" si="17"/>
        <v/>
      </c>
      <c r="S85" s="287" t="str">
        <f t="shared" si="17"/>
        <v/>
      </c>
      <c r="T85" s="287" t="str">
        <f t="shared" si="17"/>
        <v/>
      </c>
      <c r="U85" s="287" t="str">
        <f t="shared" si="17"/>
        <v/>
      </c>
      <c r="V85" s="287" t="str">
        <f t="shared" si="17"/>
        <v/>
      </c>
      <c r="W85" s="287" t="str">
        <f t="shared" si="17"/>
        <v/>
      </c>
      <c r="X85" s="287" t="str">
        <f t="shared" si="17"/>
        <v/>
      </c>
      <c r="Y85" s="287" t="str">
        <f t="shared" si="17"/>
        <v/>
      </c>
      <c r="DA85" s="83"/>
    </row>
    <row r="86" spans="1:105" ht="12" customHeight="1" x14ac:dyDescent="0.25">
      <c r="A86" s="107" t="s">
        <v>49</v>
      </c>
      <c r="B86" s="288">
        <f t="shared" ref="B86:Y86" si="18">IF(B$6=0,"",B$6/B$11*1000)</f>
        <v>7086.5875110236511</v>
      </c>
      <c r="C86" s="288">
        <f t="shared" si="18"/>
        <v>4745.193985442098</v>
      </c>
      <c r="D86" s="288">
        <f t="shared" si="18"/>
        <v>4814.0556692138107</v>
      </c>
      <c r="E86" s="288">
        <f t="shared" si="18"/>
        <v>3233.2312853703429</v>
      </c>
      <c r="F86" s="288">
        <f t="shared" si="18"/>
        <v>6268.0030698846113</v>
      </c>
      <c r="G86" s="288">
        <f t="shared" si="18"/>
        <v>5292.4576766606106</v>
      </c>
      <c r="H86" s="288">
        <f t="shared" si="18"/>
        <v>5186.8793604329594</v>
      </c>
      <c r="I86" s="288">
        <f t="shared" si="18"/>
        <v>7510.400552581571</v>
      </c>
      <c r="J86" s="288">
        <f t="shared" si="18"/>
        <v>7180.372257753912</v>
      </c>
      <c r="K86" s="288">
        <f t="shared" si="18"/>
        <v>10696.861656846764</v>
      </c>
      <c r="L86" s="288">
        <f t="shared" si="18"/>
        <v>10476.293080586614</v>
      </c>
      <c r="M86" s="288">
        <f t="shared" si="18"/>
        <v>12187.334701349952</v>
      </c>
      <c r="N86" s="288">
        <f t="shared" si="18"/>
        <v>10523.609633209511</v>
      </c>
      <c r="O86" s="288">
        <f t="shared" si="18"/>
        <v>12232.510330748282</v>
      </c>
      <c r="P86" s="288">
        <f t="shared" si="18"/>
        <v>12929.038304387634</v>
      </c>
      <c r="Q86" s="288">
        <f t="shared" si="18"/>
        <v>29142.496724870725</v>
      </c>
      <c r="R86" s="288">
        <f t="shared" si="18"/>
        <v>27624.346695222015</v>
      </c>
      <c r="S86" s="288">
        <f t="shared" si="18"/>
        <v>29224.058979279413</v>
      </c>
      <c r="T86" s="288">
        <f t="shared" si="18"/>
        <v>31921.70186426599</v>
      </c>
      <c r="U86" s="288">
        <f t="shared" si="18"/>
        <v>34240.018675103078</v>
      </c>
      <c r="V86" s="288">
        <f t="shared" si="18"/>
        <v>34637.800205511063</v>
      </c>
      <c r="W86" s="288">
        <f t="shared" si="18"/>
        <v>38023.656037984962</v>
      </c>
      <c r="X86" s="288">
        <f t="shared" si="18"/>
        <v>49353.454814348348</v>
      </c>
      <c r="Y86" s="288">
        <f t="shared" si="18"/>
        <v>37038.294890547892</v>
      </c>
      <c r="DA86" s="94"/>
    </row>
    <row r="87" spans="1:105" ht="12" customHeight="1" x14ac:dyDescent="0.25">
      <c r="A87" s="49" t="s">
        <v>50</v>
      </c>
      <c r="B87" s="289">
        <f t="shared" ref="B87:Y87" si="19">IF(B$7=0,"",B$7/B$12*1000)</f>
        <v>91906.584185824264</v>
      </c>
      <c r="C87" s="289">
        <f t="shared" si="19"/>
        <v>58105.348359335614</v>
      </c>
      <c r="D87" s="289">
        <f t="shared" si="19"/>
        <v>50035.079445517484</v>
      </c>
      <c r="E87" s="289">
        <f t="shared" si="19"/>
        <v>37627.850584799256</v>
      </c>
      <c r="F87" s="289">
        <f t="shared" si="19"/>
        <v>74865.74406086246</v>
      </c>
      <c r="G87" s="289">
        <f t="shared" si="19"/>
        <v>67227.032269086398</v>
      </c>
      <c r="H87" s="289">
        <f t="shared" si="19"/>
        <v>64332.088312368825</v>
      </c>
      <c r="I87" s="289">
        <f t="shared" si="19"/>
        <v>82409.792210103929</v>
      </c>
      <c r="J87" s="289">
        <f t="shared" si="19"/>
        <v>81794.881803713608</v>
      </c>
      <c r="K87" s="289">
        <f t="shared" si="19"/>
        <v>83596.055982002013</v>
      </c>
      <c r="L87" s="289">
        <f t="shared" si="19"/>
        <v>104085.07763407376</v>
      </c>
      <c r="M87" s="289">
        <f t="shared" si="19"/>
        <v>116786.38427537333</v>
      </c>
      <c r="N87" s="289">
        <f t="shared" si="19"/>
        <v>115096.45906943358</v>
      </c>
      <c r="O87" s="289">
        <f t="shared" si="19"/>
        <v>137381.57764584816</v>
      </c>
      <c r="P87" s="289">
        <f t="shared" si="19"/>
        <v>138660.82399639548</v>
      </c>
      <c r="Q87" s="289">
        <f t="shared" si="19"/>
        <v>171997.84226146279</v>
      </c>
      <c r="R87" s="289">
        <f t="shared" si="19"/>
        <v>170462.90951007357</v>
      </c>
      <c r="S87" s="289">
        <f t="shared" si="19"/>
        <v>172078.40971327657</v>
      </c>
      <c r="T87" s="289">
        <f t="shared" si="19"/>
        <v>174643.41529698606</v>
      </c>
      <c r="U87" s="289">
        <f t="shared" si="19"/>
        <v>191298.12323916104</v>
      </c>
      <c r="V87" s="289">
        <f t="shared" si="19"/>
        <v>178816.80313117526</v>
      </c>
      <c r="W87" s="289">
        <f t="shared" si="19"/>
        <v>181634.27998250391</v>
      </c>
      <c r="X87" s="289">
        <f t="shared" si="19"/>
        <v>205419.20707986012</v>
      </c>
      <c r="Y87" s="289">
        <f t="shared" si="19"/>
        <v>179330.08418416115</v>
      </c>
      <c r="DA87" s="84"/>
    </row>
    <row r="88" spans="1:105" ht="12" customHeight="1" x14ac:dyDescent="0.25">
      <c r="A88" s="115" t="s">
        <v>148</v>
      </c>
      <c r="B88" s="286"/>
      <c r="C88" s="286"/>
      <c r="D88" s="286"/>
      <c r="E88" s="286"/>
      <c r="F88" s="286"/>
      <c r="G88" s="286"/>
      <c r="H88" s="286"/>
      <c r="I88" s="286"/>
      <c r="J88" s="286"/>
      <c r="K88" s="286"/>
      <c r="L88" s="286"/>
      <c r="M88" s="286"/>
      <c r="N88" s="286"/>
      <c r="O88" s="286"/>
      <c r="P88" s="286"/>
      <c r="Q88" s="286"/>
      <c r="R88" s="286"/>
      <c r="S88" s="286"/>
      <c r="T88" s="286"/>
      <c r="U88" s="286"/>
      <c r="V88" s="286"/>
      <c r="W88" s="286"/>
      <c r="X88" s="286"/>
      <c r="Y88" s="286"/>
      <c r="DA88" s="118"/>
    </row>
    <row r="89" spans="1:105" ht="12" customHeight="1" x14ac:dyDescent="0.25">
      <c r="A89" s="50" t="s">
        <v>48</v>
      </c>
      <c r="B89" s="252" t="str">
        <f t="shared" ref="B89:Y89" si="20">IF(SUM(B90,B91)=0,"",SUM(B90,B91))</f>
        <v/>
      </c>
      <c r="C89" s="252" t="str">
        <f t="shared" si="20"/>
        <v/>
      </c>
      <c r="D89" s="252" t="str">
        <f t="shared" si="20"/>
        <v/>
      </c>
      <c r="E89" s="252" t="str">
        <f t="shared" si="20"/>
        <v/>
      </c>
      <c r="F89" s="252" t="str">
        <f t="shared" si="20"/>
        <v/>
      </c>
      <c r="G89" s="252" t="str">
        <f t="shared" si="20"/>
        <v/>
      </c>
      <c r="H89" s="252" t="str">
        <f t="shared" si="20"/>
        <v/>
      </c>
      <c r="I89" s="252" t="str">
        <f t="shared" si="20"/>
        <v/>
      </c>
      <c r="J89" s="252" t="str">
        <f t="shared" si="20"/>
        <v/>
      </c>
      <c r="K89" s="252" t="str">
        <f t="shared" si="20"/>
        <v/>
      </c>
      <c r="L89" s="252" t="str">
        <f t="shared" si="20"/>
        <v/>
      </c>
      <c r="M89" s="252" t="str">
        <f t="shared" si="20"/>
        <v/>
      </c>
      <c r="N89" s="252" t="str">
        <f t="shared" si="20"/>
        <v/>
      </c>
      <c r="O89" s="252" t="str">
        <f t="shared" si="20"/>
        <v/>
      </c>
      <c r="P89" s="252" t="str">
        <f t="shared" si="20"/>
        <v/>
      </c>
      <c r="Q89" s="252" t="str">
        <f t="shared" si="20"/>
        <v/>
      </c>
      <c r="R89" s="252" t="str">
        <f t="shared" si="20"/>
        <v/>
      </c>
      <c r="S89" s="252" t="str">
        <f t="shared" si="20"/>
        <v/>
      </c>
      <c r="T89" s="252" t="str">
        <f t="shared" si="20"/>
        <v/>
      </c>
      <c r="U89" s="252" t="str">
        <f t="shared" si="20"/>
        <v/>
      </c>
      <c r="V89" s="252" t="str">
        <f t="shared" si="20"/>
        <v/>
      </c>
      <c r="W89" s="252" t="str">
        <f t="shared" si="20"/>
        <v/>
      </c>
      <c r="X89" s="252" t="str">
        <f t="shared" si="20"/>
        <v/>
      </c>
      <c r="Y89" s="252" t="str">
        <f t="shared" si="20"/>
        <v/>
      </c>
      <c r="DA89" s="83"/>
    </row>
    <row r="90" spans="1:105" ht="12" customHeight="1" x14ac:dyDescent="0.25">
      <c r="A90" s="99" t="s">
        <v>982</v>
      </c>
      <c r="B90" s="291" t="str">
        <f t="shared" ref="B90:Y90" si="21">IF(B$72=0,"",B$72/B$10)</f>
        <v/>
      </c>
      <c r="C90" s="291" t="str">
        <f t="shared" si="21"/>
        <v/>
      </c>
      <c r="D90" s="291" t="str">
        <f t="shared" si="21"/>
        <v/>
      </c>
      <c r="E90" s="291" t="str">
        <f t="shared" si="21"/>
        <v/>
      </c>
      <c r="F90" s="291" t="str">
        <f t="shared" si="21"/>
        <v/>
      </c>
      <c r="G90" s="291" t="str">
        <f t="shared" si="21"/>
        <v/>
      </c>
      <c r="H90" s="291" t="str">
        <f t="shared" si="21"/>
        <v/>
      </c>
      <c r="I90" s="291" t="str">
        <f t="shared" si="21"/>
        <v/>
      </c>
      <c r="J90" s="291" t="str">
        <f t="shared" si="21"/>
        <v/>
      </c>
      <c r="K90" s="291" t="str">
        <f t="shared" si="21"/>
        <v/>
      </c>
      <c r="L90" s="291" t="str">
        <f t="shared" si="21"/>
        <v/>
      </c>
      <c r="M90" s="291" t="str">
        <f t="shared" si="21"/>
        <v/>
      </c>
      <c r="N90" s="291" t="str">
        <f t="shared" si="21"/>
        <v/>
      </c>
      <c r="O90" s="291" t="str">
        <f t="shared" si="21"/>
        <v/>
      </c>
      <c r="P90" s="291" t="str">
        <f t="shared" si="21"/>
        <v/>
      </c>
      <c r="Q90" s="291" t="str">
        <f t="shared" si="21"/>
        <v/>
      </c>
      <c r="R90" s="291" t="str">
        <f t="shared" si="21"/>
        <v/>
      </c>
      <c r="S90" s="291" t="str">
        <f t="shared" si="21"/>
        <v/>
      </c>
      <c r="T90" s="291" t="str">
        <f t="shared" si="21"/>
        <v/>
      </c>
      <c r="U90" s="291" t="str">
        <f t="shared" si="21"/>
        <v/>
      </c>
      <c r="V90" s="291" t="str">
        <f t="shared" si="21"/>
        <v/>
      </c>
      <c r="W90" s="291" t="str">
        <f t="shared" si="21"/>
        <v/>
      </c>
      <c r="X90" s="291" t="str">
        <f t="shared" si="21"/>
        <v/>
      </c>
      <c r="Y90" s="291" t="str">
        <f t="shared" si="21"/>
        <v/>
      </c>
      <c r="DA90" s="94"/>
    </row>
    <row r="91" spans="1:105" ht="12" customHeight="1" x14ac:dyDescent="0.25">
      <c r="A91" s="99" t="s">
        <v>983</v>
      </c>
      <c r="B91" s="291" t="str">
        <f t="shared" ref="B91:Y91" si="22">IF(B$53=0,"",B$53/B$10)</f>
        <v/>
      </c>
      <c r="C91" s="291" t="str">
        <f t="shared" si="22"/>
        <v/>
      </c>
      <c r="D91" s="291" t="str">
        <f t="shared" si="22"/>
        <v/>
      </c>
      <c r="E91" s="291" t="str">
        <f t="shared" si="22"/>
        <v/>
      </c>
      <c r="F91" s="291" t="str">
        <f t="shared" si="22"/>
        <v/>
      </c>
      <c r="G91" s="291" t="str">
        <f t="shared" si="22"/>
        <v/>
      </c>
      <c r="H91" s="291" t="str">
        <f t="shared" si="22"/>
        <v/>
      </c>
      <c r="I91" s="291" t="str">
        <f t="shared" si="22"/>
        <v/>
      </c>
      <c r="J91" s="291" t="str">
        <f t="shared" si="22"/>
        <v/>
      </c>
      <c r="K91" s="291" t="str">
        <f t="shared" si="22"/>
        <v/>
      </c>
      <c r="L91" s="291" t="str">
        <f t="shared" si="22"/>
        <v/>
      </c>
      <c r="M91" s="291" t="str">
        <f t="shared" si="22"/>
        <v/>
      </c>
      <c r="N91" s="291" t="str">
        <f t="shared" si="22"/>
        <v/>
      </c>
      <c r="O91" s="291" t="str">
        <f t="shared" si="22"/>
        <v/>
      </c>
      <c r="P91" s="291" t="str">
        <f t="shared" si="22"/>
        <v/>
      </c>
      <c r="Q91" s="291" t="str">
        <f t="shared" si="22"/>
        <v/>
      </c>
      <c r="R91" s="291" t="str">
        <f t="shared" si="22"/>
        <v/>
      </c>
      <c r="S91" s="291" t="str">
        <f t="shared" si="22"/>
        <v/>
      </c>
      <c r="T91" s="291" t="str">
        <f t="shared" si="22"/>
        <v/>
      </c>
      <c r="U91" s="291" t="str">
        <f t="shared" si="22"/>
        <v/>
      </c>
      <c r="V91" s="291" t="str">
        <f t="shared" si="22"/>
        <v/>
      </c>
      <c r="W91" s="291" t="str">
        <f t="shared" si="22"/>
        <v/>
      </c>
      <c r="X91" s="291" t="str">
        <f t="shared" si="22"/>
        <v/>
      </c>
      <c r="Y91" s="291" t="str">
        <f t="shared" si="22"/>
        <v/>
      </c>
      <c r="DA91" s="94"/>
    </row>
    <row r="92" spans="1:105" ht="12" customHeight="1" x14ac:dyDescent="0.25">
      <c r="A92" s="107" t="s">
        <v>49</v>
      </c>
      <c r="B92" s="291">
        <f t="shared" ref="B92:Y92" si="23">IF(B$54=0,"",B$54/B$11)</f>
        <v>0.39377970493133335</v>
      </c>
      <c r="C92" s="291">
        <f t="shared" si="23"/>
        <v>0.6229760378274567</v>
      </c>
      <c r="D92" s="291">
        <f t="shared" si="23"/>
        <v>0.41064033082408657</v>
      </c>
      <c r="E92" s="291">
        <f t="shared" si="23"/>
        <v>0.34687111693855655</v>
      </c>
      <c r="F92" s="291">
        <f t="shared" si="23"/>
        <v>0.55999719959903538</v>
      </c>
      <c r="G92" s="291">
        <f t="shared" si="23"/>
        <v>0.89856791669770486</v>
      </c>
      <c r="H92" s="291">
        <f t="shared" si="23"/>
        <v>0.82666978104120514</v>
      </c>
      <c r="I92" s="291">
        <f t="shared" si="23"/>
        <v>0.42106502668682122</v>
      </c>
      <c r="J92" s="291">
        <f t="shared" si="23"/>
        <v>0.54970649582559461</v>
      </c>
      <c r="K92" s="291">
        <f t="shared" si="23"/>
        <v>0.6570328477433125</v>
      </c>
      <c r="L92" s="291">
        <f t="shared" si="23"/>
        <v>0.72046494806917005</v>
      </c>
      <c r="M92" s="291">
        <f t="shared" si="23"/>
        <v>0.47839399508845115</v>
      </c>
      <c r="N92" s="291">
        <f t="shared" si="23"/>
        <v>0.38537279513688727</v>
      </c>
      <c r="O92" s="291">
        <f t="shared" si="23"/>
        <v>0.3915248643805177</v>
      </c>
      <c r="P92" s="291">
        <f t="shared" si="23"/>
        <v>0.39625420249636473</v>
      </c>
      <c r="Q92" s="291">
        <f t="shared" si="23"/>
        <v>0.62866385852038109</v>
      </c>
      <c r="R92" s="291">
        <f t="shared" si="23"/>
        <v>0.47101984126361318</v>
      </c>
      <c r="S92" s="291">
        <f t="shared" si="23"/>
        <v>0.42295222768206991</v>
      </c>
      <c r="T92" s="291">
        <f t="shared" si="23"/>
        <v>0.42576623954947429</v>
      </c>
      <c r="U92" s="291">
        <f t="shared" si="23"/>
        <v>0.42263175272380732</v>
      </c>
      <c r="V92" s="291">
        <f t="shared" si="23"/>
        <v>0.31409702295660452</v>
      </c>
      <c r="W92" s="291">
        <f t="shared" si="23"/>
        <v>0.43796049533945258</v>
      </c>
      <c r="X92" s="291">
        <f t="shared" si="23"/>
        <v>0.23501606443627768</v>
      </c>
      <c r="Y92" s="291">
        <f t="shared" si="23"/>
        <v>0.43027479937639823</v>
      </c>
      <c r="DA92" s="94"/>
    </row>
    <row r="93" spans="1:105" ht="12" customHeight="1" x14ac:dyDescent="0.25">
      <c r="A93" s="49" t="s">
        <v>50</v>
      </c>
      <c r="B93" s="253">
        <f t="shared" ref="B93:Y93" si="24">IF(B$55=0,"",B$55/B$12)</f>
        <v>0.53163558801364452</v>
      </c>
      <c r="C93" s="253">
        <f t="shared" si="24"/>
        <v>0.3361116215492827</v>
      </c>
      <c r="D93" s="253">
        <f t="shared" si="24"/>
        <v>0.2894289796315811</v>
      </c>
      <c r="E93" s="253">
        <f t="shared" si="24"/>
        <v>0.27207387599800475</v>
      </c>
      <c r="F93" s="253">
        <f t="shared" si="24"/>
        <v>0.54132810802491182</v>
      </c>
      <c r="G93" s="253">
        <f t="shared" si="24"/>
        <v>0.32406349653293415</v>
      </c>
      <c r="H93" s="253">
        <f t="shared" si="24"/>
        <v>0.31010860920240746</v>
      </c>
      <c r="I93" s="253">
        <f t="shared" si="24"/>
        <v>0.33104249524288576</v>
      </c>
      <c r="J93" s="253">
        <f t="shared" si="24"/>
        <v>0.25274798656267916</v>
      </c>
      <c r="K93" s="253">
        <f t="shared" si="24"/>
        <v>0.25831365445010923</v>
      </c>
      <c r="L93" s="253">
        <f t="shared" si="24"/>
        <v>0.32162518269007262</v>
      </c>
      <c r="M93" s="253">
        <f t="shared" si="24"/>
        <v>0.36087249999786408</v>
      </c>
      <c r="N93" s="253">
        <f t="shared" si="24"/>
        <v>0.35565059388559894</v>
      </c>
      <c r="O93" s="253">
        <f t="shared" si="24"/>
        <v>0.42451210118645827</v>
      </c>
      <c r="P93" s="253">
        <f t="shared" si="24"/>
        <v>0.42846500058906861</v>
      </c>
      <c r="Q93" s="253">
        <f t="shared" si="24"/>
        <v>0.26611842953611609</v>
      </c>
      <c r="R93" s="253">
        <f t="shared" si="24"/>
        <v>0.31830611946681558</v>
      </c>
      <c r="S93" s="253">
        <f t="shared" si="24"/>
        <v>0.30882185510990512</v>
      </c>
      <c r="T93" s="253">
        <f t="shared" si="24"/>
        <v>0.27592569038517073</v>
      </c>
      <c r="U93" s="253">
        <f t="shared" si="24"/>
        <v>0.3277558058184798</v>
      </c>
      <c r="V93" s="253">
        <f t="shared" si="24"/>
        <v>0.28387302767986972</v>
      </c>
      <c r="W93" s="253">
        <f t="shared" si="24"/>
        <v>0.21785806261405652</v>
      </c>
      <c r="X93" s="253">
        <f t="shared" si="24"/>
        <v>0.23402518596222385</v>
      </c>
      <c r="Y93" s="253">
        <f t="shared" si="24"/>
        <v>0.19079391732418585</v>
      </c>
      <c r="DA93" s="84"/>
    </row>
    <row r="94" spans="1:105" ht="12" customHeight="1" x14ac:dyDescent="0.25">
      <c r="A94" s="115" t="s">
        <v>149</v>
      </c>
      <c r="B94" s="286"/>
      <c r="C94" s="286"/>
      <c r="D94" s="286"/>
      <c r="E94" s="286"/>
      <c r="F94" s="286"/>
      <c r="G94" s="286"/>
      <c r="H94" s="286"/>
      <c r="I94" s="286"/>
      <c r="J94" s="286"/>
      <c r="K94" s="286"/>
      <c r="L94" s="286"/>
      <c r="M94" s="286"/>
      <c r="N94" s="286"/>
      <c r="O94" s="286"/>
      <c r="P94" s="286"/>
      <c r="Q94" s="286"/>
      <c r="R94" s="286"/>
      <c r="S94" s="286"/>
      <c r="T94" s="286"/>
      <c r="U94" s="286"/>
      <c r="V94" s="286"/>
      <c r="W94" s="286"/>
      <c r="X94" s="286"/>
      <c r="Y94" s="286"/>
      <c r="DA94" s="118"/>
    </row>
    <row r="95" spans="1:105" ht="12" customHeight="1" x14ac:dyDescent="0.25">
      <c r="A95" s="50" t="s">
        <v>48</v>
      </c>
      <c r="B95" s="252" t="str">
        <f t="shared" ref="B95:Y95" si="25">IF(SUM(B96,B97)=0,"",SUM(B96,B97))</f>
        <v/>
      </c>
      <c r="C95" s="252" t="str">
        <f t="shared" si="25"/>
        <v/>
      </c>
      <c r="D95" s="252" t="str">
        <f t="shared" si="25"/>
        <v/>
      </c>
      <c r="E95" s="252" t="str">
        <f t="shared" si="25"/>
        <v/>
      </c>
      <c r="F95" s="252" t="str">
        <f t="shared" si="25"/>
        <v/>
      </c>
      <c r="G95" s="252" t="str">
        <f t="shared" si="25"/>
        <v/>
      </c>
      <c r="H95" s="252" t="str">
        <f t="shared" si="25"/>
        <v/>
      </c>
      <c r="I95" s="252" t="str">
        <f t="shared" si="25"/>
        <v/>
      </c>
      <c r="J95" s="252" t="str">
        <f t="shared" si="25"/>
        <v/>
      </c>
      <c r="K95" s="252" t="str">
        <f t="shared" si="25"/>
        <v/>
      </c>
      <c r="L95" s="252" t="str">
        <f t="shared" si="25"/>
        <v/>
      </c>
      <c r="M95" s="252" t="str">
        <f t="shared" si="25"/>
        <v/>
      </c>
      <c r="N95" s="252" t="str">
        <f t="shared" si="25"/>
        <v/>
      </c>
      <c r="O95" s="252" t="str">
        <f t="shared" si="25"/>
        <v/>
      </c>
      <c r="P95" s="252" t="str">
        <f t="shared" si="25"/>
        <v/>
      </c>
      <c r="Q95" s="252" t="str">
        <f t="shared" si="25"/>
        <v/>
      </c>
      <c r="R95" s="252" t="str">
        <f t="shared" si="25"/>
        <v/>
      </c>
      <c r="S95" s="252" t="str">
        <f t="shared" si="25"/>
        <v/>
      </c>
      <c r="T95" s="252" t="str">
        <f t="shared" si="25"/>
        <v/>
      </c>
      <c r="U95" s="252" t="str">
        <f t="shared" si="25"/>
        <v/>
      </c>
      <c r="V95" s="252" t="str">
        <f t="shared" si="25"/>
        <v/>
      </c>
      <c r="W95" s="252" t="str">
        <f t="shared" si="25"/>
        <v/>
      </c>
      <c r="X95" s="252" t="str">
        <f t="shared" si="25"/>
        <v/>
      </c>
      <c r="Y95" s="252" t="str">
        <f t="shared" si="25"/>
        <v/>
      </c>
      <c r="DA95" s="83"/>
    </row>
    <row r="96" spans="1:105" ht="12" customHeight="1" x14ac:dyDescent="0.25">
      <c r="A96" s="99" t="s">
        <v>982</v>
      </c>
      <c r="B96" s="291" t="str">
        <f>IF(CHI_ued!B$16=0,"",CHI_ued!B$16/B$10)</f>
        <v/>
      </c>
      <c r="C96" s="291" t="str">
        <f>IF(CHI_ued!C$16=0,"",CHI_ued!C$16/C$10)</f>
        <v/>
      </c>
      <c r="D96" s="291" t="str">
        <f>IF(CHI_ued!D$16=0,"",CHI_ued!D$16/D$10)</f>
        <v/>
      </c>
      <c r="E96" s="291" t="str">
        <f>IF(CHI_ued!E$16=0,"",CHI_ued!E$16/E$10)</f>
        <v/>
      </c>
      <c r="F96" s="291" t="str">
        <f>IF(CHI_ued!F$16=0,"",CHI_ued!F$16/F$10)</f>
        <v/>
      </c>
      <c r="G96" s="291" t="str">
        <f>IF(CHI_ued!G$16=0,"",CHI_ued!G$16/G$10)</f>
        <v/>
      </c>
      <c r="H96" s="291" t="str">
        <f>IF(CHI_ued!H$16=0,"",CHI_ued!H$16/H$10)</f>
        <v/>
      </c>
      <c r="I96" s="291" t="str">
        <f>IF(CHI_ued!I$16=0,"",CHI_ued!I$16/I$10)</f>
        <v/>
      </c>
      <c r="J96" s="291" t="str">
        <f>IF(CHI_ued!J$16=0,"",CHI_ued!J$16/J$10)</f>
        <v/>
      </c>
      <c r="K96" s="291" t="str">
        <f>IF(CHI_ued!K$16=0,"",CHI_ued!K$16/K$10)</f>
        <v/>
      </c>
      <c r="L96" s="291" t="str">
        <f>IF(CHI_ued!L$16=0,"",CHI_ued!L$16/L$10)</f>
        <v/>
      </c>
      <c r="M96" s="291" t="str">
        <f>IF(CHI_ued!M$16=0,"",CHI_ued!M$16/M$10)</f>
        <v/>
      </c>
      <c r="N96" s="291" t="str">
        <f>IF(CHI_ued!N$16=0,"",CHI_ued!N$16/N$10)</f>
        <v/>
      </c>
      <c r="O96" s="291" t="str">
        <f>IF(CHI_ued!O$16=0,"",CHI_ued!O$16/O$10)</f>
        <v/>
      </c>
      <c r="P96" s="291" t="str">
        <f>IF(CHI_ued!P$16=0,"",CHI_ued!P$16/P$10)</f>
        <v/>
      </c>
      <c r="Q96" s="291" t="str">
        <f>IF(CHI_ued!Q$16=0,"",CHI_ued!Q$16/Q$10)</f>
        <v/>
      </c>
      <c r="R96" s="291" t="str">
        <f>IF(CHI_ued!R$16=0,"",CHI_ued!R$16/R$10)</f>
        <v/>
      </c>
      <c r="S96" s="291" t="str">
        <f>IF(CHI_ued!S$16=0,"",CHI_ued!S$16/S$10)</f>
        <v/>
      </c>
      <c r="T96" s="291" t="str">
        <f>IF(CHI_ued!T$16=0,"",CHI_ued!T$16/T$10)</f>
        <v/>
      </c>
      <c r="U96" s="291" t="str">
        <f>IF(CHI_ued!U$16=0,"",CHI_ued!U$16/U$10)</f>
        <v/>
      </c>
      <c r="V96" s="291" t="str">
        <f>IF(CHI_ued!V$16=0,"",CHI_ued!V$16/V$10)</f>
        <v/>
      </c>
      <c r="W96" s="291" t="str">
        <f>IF(CHI_ued!W$16=0,"",CHI_ued!W$16/W$10)</f>
        <v/>
      </c>
      <c r="X96" s="291" t="str">
        <f>IF(CHI_ued!X$16=0,"",CHI_ued!X$16/X$10)</f>
        <v/>
      </c>
      <c r="Y96" s="291" t="str">
        <f>IF(CHI_ued!Y$16=0,"",CHI_ued!Y$16/Y$10)</f>
        <v/>
      </c>
      <c r="DA96" s="94"/>
    </row>
    <row r="97" spans="1:105" ht="12" customHeight="1" x14ac:dyDescent="0.25">
      <c r="A97" s="99" t="s">
        <v>983</v>
      </c>
      <c r="B97" s="291" t="str">
        <f>IF((CHI_ued!B$5-CHI_ued!B$16)=0,"",(CHI_ued!B$5-CHI_ued!B$16)/B$10)</f>
        <v/>
      </c>
      <c r="C97" s="291" t="str">
        <f>IF((CHI_ued!C$5-CHI_ued!C$16)=0,"",(CHI_ued!C$5-CHI_ued!C$16)/C$10)</f>
        <v/>
      </c>
      <c r="D97" s="291" t="str">
        <f>IF((CHI_ued!D$5-CHI_ued!D$16)=0,"",(CHI_ued!D$5-CHI_ued!D$16)/D$10)</f>
        <v/>
      </c>
      <c r="E97" s="291" t="str">
        <f>IF((CHI_ued!E$5-CHI_ued!E$16)=0,"",(CHI_ued!E$5-CHI_ued!E$16)/E$10)</f>
        <v/>
      </c>
      <c r="F97" s="291" t="str">
        <f>IF((CHI_ued!F$5-CHI_ued!F$16)=0,"",(CHI_ued!F$5-CHI_ued!F$16)/F$10)</f>
        <v/>
      </c>
      <c r="G97" s="291" t="str">
        <f>IF((CHI_ued!G$5-CHI_ued!G$16)=0,"",(CHI_ued!G$5-CHI_ued!G$16)/G$10)</f>
        <v/>
      </c>
      <c r="H97" s="291" t="str">
        <f>IF((CHI_ued!H$5-CHI_ued!H$16)=0,"",(CHI_ued!H$5-CHI_ued!H$16)/H$10)</f>
        <v/>
      </c>
      <c r="I97" s="291" t="str">
        <f>IF((CHI_ued!I$5-CHI_ued!I$16)=0,"",(CHI_ued!I$5-CHI_ued!I$16)/I$10)</f>
        <v/>
      </c>
      <c r="J97" s="291" t="str">
        <f>IF((CHI_ued!J$5-CHI_ued!J$16)=0,"",(CHI_ued!J$5-CHI_ued!J$16)/J$10)</f>
        <v/>
      </c>
      <c r="K97" s="291" t="str">
        <f>IF((CHI_ued!K$5-CHI_ued!K$16)=0,"",(CHI_ued!K$5-CHI_ued!K$16)/K$10)</f>
        <v/>
      </c>
      <c r="L97" s="291" t="str">
        <f>IF((CHI_ued!L$5-CHI_ued!L$16)=0,"",(CHI_ued!L$5-CHI_ued!L$16)/L$10)</f>
        <v/>
      </c>
      <c r="M97" s="291" t="str">
        <f>IF((CHI_ued!M$5-CHI_ued!M$16)=0,"",(CHI_ued!M$5-CHI_ued!M$16)/M$10)</f>
        <v/>
      </c>
      <c r="N97" s="291" t="str">
        <f>IF((CHI_ued!N$5-CHI_ued!N$16)=0,"",(CHI_ued!N$5-CHI_ued!N$16)/N$10)</f>
        <v/>
      </c>
      <c r="O97" s="291" t="str">
        <f>IF((CHI_ued!O$5-CHI_ued!O$16)=0,"",(CHI_ued!O$5-CHI_ued!O$16)/O$10)</f>
        <v/>
      </c>
      <c r="P97" s="291" t="str">
        <f>IF((CHI_ued!P$5-CHI_ued!P$16)=0,"",(CHI_ued!P$5-CHI_ued!P$16)/P$10)</f>
        <v/>
      </c>
      <c r="Q97" s="291" t="str">
        <f>IF((CHI_ued!Q$5-CHI_ued!Q$16)=0,"",(CHI_ued!Q$5-CHI_ued!Q$16)/Q$10)</f>
        <v/>
      </c>
      <c r="R97" s="291" t="str">
        <f>IF((CHI_ued!R$5-CHI_ued!R$16)=0,"",(CHI_ued!R$5-CHI_ued!R$16)/R$10)</f>
        <v/>
      </c>
      <c r="S97" s="291" t="str">
        <f>IF((CHI_ued!S$5-CHI_ued!S$16)=0,"",(CHI_ued!S$5-CHI_ued!S$16)/S$10)</f>
        <v/>
      </c>
      <c r="T97" s="291" t="str">
        <f>IF((CHI_ued!T$5-CHI_ued!T$16)=0,"",(CHI_ued!T$5-CHI_ued!T$16)/T$10)</f>
        <v/>
      </c>
      <c r="U97" s="291" t="str">
        <f>IF((CHI_ued!U$5-CHI_ued!U$16)=0,"",(CHI_ued!U$5-CHI_ued!U$16)/U$10)</f>
        <v/>
      </c>
      <c r="V97" s="291" t="str">
        <f>IF((CHI_ued!V$5-CHI_ued!V$16)=0,"",(CHI_ued!V$5-CHI_ued!V$16)/V$10)</f>
        <v/>
      </c>
      <c r="W97" s="291" t="str">
        <f>IF((CHI_ued!W$5-CHI_ued!W$16)=0,"",(CHI_ued!W$5-CHI_ued!W$16)/W$10)</f>
        <v/>
      </c>
      <c r="X97" s="291" t="str">
        <f>IF((CHI_ued!X$5-CHI_ued!X$16)=0,"",(CHI_ued!X$5-CHI_ued!X$16)/X$10)</f>
        <v/>
      </c>
      <c r="Y97" s="291" t="str">
        <f>IF((CHI_ued!Y$5-CHI_ued!Y$16)=0,"",(CHI_ued!Y$5-CHI_ued!Y$16)/Y$10)</f>
        <v/>
      </c>
      <c r="DA97" s="94"/>
    </row>
    <row r="98" spans="1:105" ht="12" customHeight="1" x14ac:dyDescent="0.25">
      <c r="A98" s="107" t="s">
        <v>49</v>
      </c>
      <c r="B98" s="291">
        <f>IF(CHI_ued!B$61=0,"",CHI_ued!B$61/B$11)</f>
        <v>0.25840727768145189</v>
      </c>
      <c r="C98" s="291">
        <f>IF(CHI_ued!C$61=0,"",CHI_ued!C$61/C$11)</f>
        <v>0.41151328200864856</v>
      </c>
      <c r="D98" s="291">
        <f>IF(CHI_ued!D$61=0,"",CHI_ued!D$61/D$11)</f>
        <v>0.27244407486558109</v>
      </c>
      <c r="E98" s="291">
        <f>IF(CHI_ued!E$61=0,"",CHI_ued!E$61/E$11)</f>
        <v>0.23118349655747761</v>
      </c>
      <c r="F98" s="291">
        <f>IF(CHI_ued!F$61=0,"",CHI_ued!F$61/F$11)</f>
        <v>0.37506515182971611</v>
      </c>
      <c r="G98" s="291">
        <f>IF(CHI_ued!G$61=0,"",CHI_ued!G$61/G$11)</f>
        <v>0.59850668032911869</v>
      </c>
      <c r="H98" s="291">
        <f>IF(CHI_ued!H$61=0,"",CHI_ued!H$61/H$11)</f>
        <v>0.54592249609211296</v>
      </c>
      <c r="I98" s="291">
        <f>IF(CHI_ued!I$61=0,"",CHI_ued!I$61/I$11)</f>
        <v>0.27590626875250834</v>
      </c>
      <c r="J98" s="291">
        <f>IF(CHI_ued!J$61=0,"",CHI_ued!J$61/J$11)</f>
        <v>0.36147166295124183</v>
      </c>
      <c r="K98" s="291">
        <f>IF(CHI_ued!K$61=0,"",CHI_ued!K$61/K$11)</f>
        <v>0.43328565870441116</v>
      </c>
      <c r="L98" s="291">
        <f>IF(CHI_ued!L$61=0,"",CHI_ued!L$61/L$11)</f>
        <v>0.4762208613920253</v>
      </c>
      <c r="M98" s="291">
        <f>IF(CHI_ued!M$61=0,"",CHI_ued!M$61/M$11)</f>
        <v>0.3250034793160545</v>
      </c>
      <c r="N98" s="291">
        <f>IF(CHI_ued!N$61=0,"",CHI_ued!N$61/N$11)</f>
        <v>0.26673680292029867</v>
      </c>
      <c r="O98" s="291">
        <f>IF(CHI_ued!O$61=0,"",CHI_ued!O$61/O$11)</f>
        <v>0.27202150227608257</v>
      </c>
      <c r="P98" s="291">
        <f>IF(CHI_ued!P$61=0,"",CHI_ued!P$61/P$11)</f>
        <v>0.27816051617623733</v>
      </c>
      <c r="Q98" s="291">
        <f>IF(CHI_ued!Q$61=0,"",CHI_ued!Q$61/Q$11)</f>
        <v>0.44657318345953734</v>
      </c>
      <c r="R98" s="291">
        <f>IF(CHI_ued!R$61=0,"",CHI_ued!R$61/R$11)</f>
        <v>0.33674238938474438</v>
      </c>
      <c r="S98" s="291">
        <f>IF(CHI_ued!S$61=0,"",CHI_ued!S$61/S$11)</f>
        <v>0.30295808973643279</v>
      </c>
      <c r="T98" s="291">
        <f>IF(CHI_ued!T$61=0,"",CHI_ued!T$61/T$11)</f>
        <v>0.30568474189355738</v>
      </c>
      <c r="U98" s="291">
        <f>IF(CHI_ued!U$61=0,"",CHI_ued!U$61/U$11)</f>
        <v>0.30328990813987372</v>
      </c>
      <c r="V98" s="291">
        <f>IF(CHI_ued!V$61=0,"",CHI_ued!V$61/V$11)</f>
        <v>0.22589013719233564</v>
      </c>
      <c r="W98" s="291">
        <f>IF(CHI_ued!W$61=0,"",CHI_ued!W$61/W$11)</f>
        <v>0.3159720517039985</v>
      </c>
      <c r="X98" s="291">
        <f>IF(CHI_ued!X$61=0,"",CHI_ued!X$61/X$11)</f>
        <v>0.16918530197387693</v>
      </c>
      <c r="Y98" s="291">
        <f>IF(CHI_ued!Y$61=0,"",CHI_ued!Y$61/Y$11)</f>
        <v>0.30912206726458746</v>
      </c>
      <c r="DA98" s="94"/>
    </row>
    <row r="99" spans="1:105" ht="12" customHeight="1" x14ac:dyDescent="0.25">
      <c r="A99" s="49" t="s">
        <v>50</v>
      </c>
      <c r="B99" s="253">
        <f>IF(CHI_ued!B$110=0,"",CHI_ued!B$110/B$12)</f>
        <v>0.27783131520593773</v>
      </c>
      <c r="C99" s="253">
        <f>IF(CHI_ued!C$110=0,"",CHI_ued!C$110/C$12)</f>
        <v>0.17716234683032106</v>
      </c>
      <c r="D99" s="253">
        <f>IF(CHI_ued!D$110=0,"",CHI_ued!D$110/D$12)</f>
        <v>0.15398934219219323</v>
      </c>
      <c r="E99" s="253">
        <f>IF(CHI_ued!E$110=0,"",CHI_ued!E$110/E$12)</f>
        <v>0.1451995572151516</v>
      </c>
      <c r="F99" s="253">
        <f>IF(CHI_ued!F$110=0,"",CHI_ued!F$110/F$12)</f>
        <v>0.28891083988715005</v>
      </c>
      <c r="G99" s="253">
        <f>IF(CHI_ued!G$110=0,"",CHI_ued!G$110/G$12)</f>
        <v>0.17317423060079598</v>
      </c>
      <c r="H99" s="253">
        <f>IF(CHI_ued!H$110=0,"",CHI_ued!H$110/H$12)</f>
        <v>0.16582263005211603</v>
      </c>
      <c r="I99" s="253">
        <f>IF(CHI_ued!I$110=0,"",CHI_ued!I$110/I$12)</f>
        <v>0.17730352320343734</v>
      </c>
      <c r="J99" s="253">
        <f>IF(CHI_ued!J$110=0,"",CHI_ued!J$110/J$12)</f>
        <v>0.13577675523538954</v>
      </c>
      <c r="K99" s="253">
        <f>IF(CHI_ued!K$110=0,"",CHI_ued!K$110/K$12)</f>
        <v>0.13875162027823287</v>
      </c>
      <c r="L99" s="253">
        <f>IF(CHI_ued!L$110=0,"",CHI_ued!L$110/L$12)</f>
        <v>0.17239690831961746</v>
      </c>
      <c r="M99" s="253">
        <f>IF(CHI_ued!M$110=0,"",CHI_ued!M$110/M$12)</f>
        <v>0.19341206604995059</v>
      </c>
      <c r="N99" s="253">
        <f>IF(CHI_ued!N$110=0,"",CHI_ued!N$110/N$12)</f>
        <v>0.19084366762107816</v>
      </c>
      <c r="O99" s="253">
        <f>IF(CHI_ued!O$110=0,"",CHI_ued!O$110/O$12)</f>
        <v>0.22784122214748506</v>
      </c>
      <c r="P99" s="253">
        <f>IF(CHI_ued!P$110=0,"",CHI_ued!P$110/P$12)</f>
        <v>0.22996255087411382</v>
      </c>
      <c r="Q99" s="253">
        <f>IF(CHI_ued!Q$110=0,"",CHI_ued!Q$110/Q$12)</f>
        <v>0.14319654104411639</v>
      </c>
      <c r="R99" s="253">
        <f>IF(CHI_ued!R$110=0,"",CHI_ued!R$110/R$12)</f>
        <v>0.17276056656217476</v>
      </c>
      <c r="S99" s="253">
        <f>IF(CHI_ued!S$110=0,"",CHI_ued!S$110/S$12)</f>
        <v>0.16986982953489779</v>
      </c>
      <c r="T99" s="253">
        <f>IF(CHI_ued!T$110=0,"",CHI_ued!T$110/T$12)</f>
        <v>0.15844898686663111</v>
      </c>
      <c r="U99" s="253">
        <f>IF(CHI_ued!U$110=0,"",CHI_ued!U$110/U$12)</f>
        <v>0.1884749681396275</v>
      </c>
      <c r="V99" s="253">
        <f>IF(CHI_ued!V$110=0,"",CHI_ued!V$110/V$12)</f>
        <v>0.16966687307067163</v>
      </c>
      <c r="W99" s="253">
        <f>IF(CHI_ued!W$110=0,"",CHI_ued!W$110/W$12)</f>
        <v>0.1345874569092986</v>
      </c>
      <c r="X99" s="253">
        <f>IF(CHI_ued!X$110=0,"",CHI_ued!X$110/X$12)</f>
        <v>0.14813338797127834</v>
      </c>
      <c r="Y99" s="253">
        <f>IF(CHI_ued!Y$110=0,"",CHI_ued!Y$110/Y$12)</f>
        <v>0.12123730014330908</v>
      </c>
      <c r="DA99" s="84"/>
    </row>
    <row r="100" spans="1:105" ht="12" customHeight="1" x14ac:dyDescent="0.25">
      <c r="A100" s="110" t="s">
        <v>984</v>
      </c>
      <c r="B100" s="313">
        <f t="shared" ref="B100:Y100" si="26">IF(B$52=0,"",B$79/B$52)</f>
        <v>4.8126104665015594</v>
      </c>
      <c r="C100" s="313">
        <f t="shared" si="26"/>
        <v>5.2565027879531039</v>
      </c>
      <c r="D100" s="313">
        <f t="shared" si="26"/>
        <v>4.5703009757933684</v>
      </c>
      <c r="E100" s="313">
        <f t="shared" si="26"/>
        <v>1.5434017312608899</v>
      </c>
      <c r="F100" s="313">
        <f t="shared" si="26"/>
        <v>1.6065291802571904</v>
      </c>
      <c r="G100" s="313">
        <f t="shared" si="26"/>
        <v>1.5515428581605568</v>
      </c>
      <c r="H100" s="313">
        <f t="shared" si="26"/>
        <v>1.4657553873666169</v>
      </c>
      <c r="I100" s="313">
        <f t="shared" si="26"/>
        <v>1.4687705400367095</v>
      </c>
      <c r="J100" s="313">
        <f t="shared" si="26"/>
        <v>1.441939359908111</v>
      </c>
      <c r="K100" s="313">
        <f t="shared" si="26"/>
        <v>1.4158028297018779</v>
      </c>
      <c r="L100" s="313">
        <f t="shared" si="26"/>
        <v>1.505382567515295</v>
      </c>
      <c r="M100" s="313">
        <f t="shared" si="26"/>
        <v>1.6021788925314582</v>
      </c>
      <c r="N100" s="313">
        <f t="shared" si="26"/>
        <v>1.5718932796644203</v>
      </c>
      <c r="O100" s="313">
        <f t="shared" si="26"/>
        <v>1.5152878594319679</v>
      </c>
      <c r="P100" s="313">
        <f t="shared" si="26"/>
        <v>1.5303230556247047</v>
      </c>
      <c r="Q100" s="313">
        <f t="shared" si="26"/>
        <v>1.5003949430354082</v>
      </c>
      <c r="R100" s="313">
        <f t="shared" si="26"/>
        <v>1.4981284677423956</v>
      </c>
      <c r="S100" s="313">
        <f t="shared" si="26"/>
        <v>1.4858560436968391</v>
      </c>
      <c r="T100" s="313">
        <f t="shared" si="26"/>
        <v>1.6159676736612314</v>
      </c>
      <c r="U100" s="313">
        <f t="shared" si="26"/>
        <v>1.5358755425202473</v>
      </c>
      <c r="V100" s="313">
        <f t="shared" si="26"/>
        <v>1.5290978500221812</v>
      </c>
      <c r="W100" s="313">
        <f t="shared" si="26"/>
        <v>1.5590830548042913</v>
      </c>
      <c r="X100" s="313">
        <f t="shared" si="26"/>
        <v>1.4364916461143205</v>
      </c>
      <c r="Y100" s="313">
        <f t="shared" si="26"/>
        <v>1.4040990815789594</v>
      </c>
      <c r="DA100" s="118"/>
    </row>
    <row r="101" spans="1:105" ht="12" customHeight="1" x14ac:dyDescent="0.25">
      <c r="A101" s="50" t="s">
        <v>985</v>
      </c>
      <c r="B101" s="255" t="str">
        <f t="shared" ref="B101:Y101" si="27">IF(B$53=0,"",B$80/B$53)</f>
        <v/>
      </c>
      <c r="C101" s="255" t="str">
        <f t="shared" si="27"/>
        <v/>
      </c>
      <c r="D101" s="255" t="str">
        <f t="shared" si="27"/>
        <v/>
      </c>
      <c r="E101" s="255" t="str">
        <f t="shared" si="27"/>
        <v/>
      </c>
      <c r="F101" s="255" t="str">
        <f t="shared" si="27"/>
        <v/>
      </c>
      <c r="G101" s="255" t="str">
        <f t="shared" si="27"/>
        <v/>
      </c>
      <c r="H101" s="255" t="str">
        <f t="shared" si="27"/>
        <v/>
      </c>
      <c r="I101" s="255" t="str">
        <f t="shared" si="27"/>
        <v/>
      </c>
      <c r="J101" s="255" t="str">
        <f t="shared" si="27"/>
        <v/>
      </c>
      <c r="K101" s="255" t="str">
        <f t="shared" si="27"/>
        <v/>
      </c>
      <c r="L101" s="255" t="str">
        <f t="shared" si="27"/>
        <v/>
      </c>
      <c r="M101" s="255" t="str">
        <f t="shared" si="27"/>
        <v/>
      </c>
      <c r="N101" s="255" t="str">
        <f t="shared" si="27"/>
        <v/>
      </c>
      <c r="O101" s="255" t="str">
        <f t="shared" si="27"/>
        <v/>
      </c>
      <c r="P101" s="255" t="str">
        <f t="shared" si="27"/>
        <v/>
      </c>
      <c r="Q101" s="255" t="str">
        <f t="shared" si="27"/>
        <v/>
      </c>
      <c r="R101" s="255" t="str">
        <f t="shared" si="27"/>
        <v/>
      </c>
      <c r="S101" s="255" t="str">
        <f t="shared" si="27"/>
        <v/>
      </c>
      <c r="T101" s="255" t="str">
        <f t="shared" si="27"/>
        <v/>
      </c>
      <c r="U101" s="255" t="str">
        <f t="shared" si="27"/>
        <v/>
      </c>
      <c r="V101" s="255" t="str">
        <f t="shared" si="27"/>
        <v/>
      </c>
      <c r="W101" s="255" t="str">
        <f t="shared" si="27"/>
        <v/>
      </c>
      <c r="X101" s="255" t="str">
        <f t="shared" si="27"/>
        <v/>
      </c>
      <c r="Y101" s="255" t="str">
        <f t="shared" si="27"/>
        <v/>
      </c>
      <c r="DA101" s="83"/>
    </row>
    <row r="102" spans="1:105" ht="12" customHeight="1" x14ac:dyDescent="0.25">
      <c r="A102" s="107" t="s">
        <v>986</v>
      </c>
      <c r="B102" s="293">
        <f t="shared" ref="B102:Y102" si="28">IF(B$54=0,"",B$81/B$54)</f>
        <v>6.4417633669947145</v>
      </c>
      <c r="C102" s="293">
        <f t="shared" si="28"/>
        <v>7.9683761459714955</v>
      </c>
      <c r="D102" s="293">
        <f t="shared" si="28"/>
        <v>8.9046771843470012</v>
      </c>
      <c r="E102" s="293">
        <f t="shared" si="28"/>
        <v>1.744017584279431</v>
      </c>
      <c r="F102" s="293">
        <f t="shared" si="28"/>
        <v>1.7817799776079417</v>
      </c>
      <c r="G102" s="293">
        <f t="shared" si="28"/>
        <v>1.6612298897217352</v>
      </c>
      <c r="H102" s="293">
        <f t="shared" si="28"/>
        <v>1.5899785257963244</v>
      </c>
      <c r="I102" s="293">
        <f t="shared" si="28"/>
        <v>1.607670089877048</v>
      </c>
      <c r="J102" s="293">
        <f t="shared" si="28"/>
        <v>1.5394416846854011</v>
      </c>
      <c r="K102" s="293">
        <f t="shared" si="28"/>
        <v>1.5337498866361181</v>
      </c>
      <c r="L102" s="293">
        <f t="shared" si="28"/>
        <v>1.6195656311997244</v>
      </c>
      <c r="M102" s="293">
        <f t="shared" si="28"/>
        <v>1.7272194801356278</v>
      </c>
      <c r="N102" s="293">
        <f t="shared" si="28"/>
        <v>1.6727069288389851</v>
      </c>
      <c r="O102" s="293">
        <f t="shared" si="28"/>
        <v>1.6108211494250189</v>
      </c>
      <c r="P102" s="293">
        <f t="shared" si="28"/>
        <v>1.6350732410226594</v>
      </c>
      <c r="Q102" s="293">
        <f t="shared" si="28"/>
        <v>1.6852112934631474</v>
      </c>
      <c r="R102" s="293">
        <f t="shared" si="28"/>
        <v>1.6319745684263456</v>
      </c>
      <c r="S102" s="293">
        <f t="shared" si="28"/>
        <v>1.6103347273433593</v>
      </c>
      <c r="T102" s="293">
        <f t="shared" si="28"/>
        <v>1.6273327899246888</v>
      </c>
      <c r="U102" s="293">
        <f t="shared" si="28"/>
        <v>1.5823782941066034</v>
      </c>
      <c r="V102" s="293">
        <f t="shared" si="28"/>
        <v>1.5497916822043094</v>
      </c>
      <c r="W102" s="293">
        <f t="shared" si="28"/>
        <v>1.5807491946499086</v>
      </c>
      <c r="X102" s="293">
        <f t="shared" si="28"/>
        <v>1.4476584998647093</v>
      </c>
      <c r="Y102" s="293">
        <f t="shared" si="28"/>
        <v>1.4147840138015451</v>
      </c>
      <c r="DA102" s="94"/>
    </row>
    <row r="103" spans="1:105" ht="12" customHeight="1" x14ac:dyDescent="0.25">
      <c r="A103" s="49" t="s">
        <v>50</v>
      </c>
      <c r="B103" s="256">
        <f t="shared" ref="B103:Y103" si="29">IF(B$55=0,"",B$82/B$55)</f>
        <v>1.3230179504880091</v>
      </c>
      <c r="C103" s="256">
        <f t="shared" si="29"/>
        <v>1.3647110967446427</v>
      </c>
      <c r="D103" s="256">
        <f t="shared" si="29"/>
        <v>1.3978686026475622</v>
      </c>
      <c r="E103" s="256">
        <f t="shared" si="29"/>
        <v>1.3955001030057335</v>
      </c>
      <c r="F103" s="256">
        <f t="shared" si="29"/>
        <v>1.4548767125372095</v>
      </c>
      <c r="G103" s="256">
        <f t="shared" si="29"/>
        <v>1.3171545186894016</v>
      </c>
      <c r="H103" s="256">
        <f t="shared" si="29"/>
        <v>1.2186449633482774</v>
      </c>
      <c r="I103" s="256">
        <f t="shared" si="29"/>
        <v>1.1862165136107565</v>
      </c>
      <c r="J103" s="256">
        <f t="shared" si="29"/>
        <v>1.1311126361748109</v>
      </c>
      <c r="K103" s="256">
        <f t="shared" si="29"/>
        <v>1.1404280241639337</v>
      </c>
      <c r="L103" s="256">
        <f t="shared" si="29"/>
        <v>1.2262227068246363</v>
      </c>
      <c r="M103" s="256">
        <f t="shared" si="29"/>
        <v>1.3604787324763183</v>
      </c>
      <c r="N103" s="256">
        <f t="shared" si="29"/>
        <v>1.3109584378646226</v>
      </c>
      <c r="O103" s="256">
        <f t="shared" si="29"/>
        <v>1.2278732697152925</v>
      </c>
      <c r="P103" s="256">
        <f t="shared" si="29"/>
        <v>1.2618533725672527</v>
      </c>
      <c r="Q103" s="256">
        <f t="shared" si="29"/>
        <v>1.3528966456520657</v>
      </c>
      <c r="R103" s="256">
        <f t="shared" si="29"/>
        <v>1.4109552758197936</v>
      </c>
      <c r="S103" s="256">
        <f t="shared" si="29"/>
        <v>1.4160365867972331</v>
      </c>
      <c r="T103" s="256">
        <f t="shared" si="29"/>
        <v>1.6100879131163595</v>
      </c>
      <c r="U103" s="256">
        <f t="shared" si="29"/>
        <v>1.5143053249295622</v>
      </c>
      <c r="V103" s="256">
        <f t="shared" si="29"/>
        <v>1.5220267794190065</v>
      </c>
      <c r="W103" s="256">
        <f t="shared" si="29"/>
        <v>1.5480541779302295</v>
      </c>
      <c r="X103" s="256">
        <f t="shared" si="29"/>
        <v>1.434290762673869</v>
      </c>
      <c r="Y103" s="256">
        <f t="shared" si="29"/>
        <v>1.3957815065673185</v>
      </c>
      <c r="DA103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Y4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final energy consumption"</f>
        <v>IE: Chemical industry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</f>
        <v>0</v>
      </c>
      <c r="C5" s="223">
        <f t="shared" si="0"/>
        <v>0</v>
      </c>
      <c r="D5" s="223">
        <f t="shared" si="0"/>
        <v>0</v>
      </c>
      <c r="E5" s="223">
        <f t="shared" si="0"/>
        <v>0</v>
      </c>
      <c r="F5" s="223">
        <f t="shared" si="0"/>
        <v>0</v>
      </c>
      <c r="G5" s="223">
        <f t="shared" si="0"/>
        <v>0</v>
      </c>
      <c r="H5" s="223">
        <f t="shared" si="0"/>
        <v>0</v>
      </c>
      <c r="I5" s="223">
        <f t="shared" si="0"/>
        <v>0</v>
      </c>
      <c r="J5" s="223">
        <f t="shared" si="0"/>
        <v>0</v>
      </c>
      <c r="K5" s="223">
        <f t="shared" si="0"/>
        <v>0</v>
      </c>
      <c r="L5" s="223">
        <f t="shared" si="0"/>
        <v>0</v>
      </c>
      <c r="M5" s="223">
        <f t="shared" si="0"/>
        <v>0</v>
      </c>
      <c r="N5" s="223">
        <f t="shared" si="0"/>
        <v>0</v>
      </c>
      <c r="O5" s="223">
        <f t="shared" si="0"/>
        <v>0</v>
      </c>
      <c r="P5" s="223">
        <f t="shared" si="0"/>
        <v>0</v>
      </c>
      <c r="Q5" s="223">
        <f t="shared" si="0"/>
        <v>0</v>
      </c>
      <c r="R5" s="223">
        <f t="shared" si="0"/>
        <v>0</v>
      </c>
      <c r="S5" s="223">
        <f t="shared" si="0"/>
        <v>0</v>
      </c>
      <c r="T5" s="223">
        <f t="shared" si="0"/>
        <v>0</v>
      </c>
      <c r="U5" s="223">
        <f t="shared" si="0"/>
        <v>0</v>
      </c>
      <c r="V5" s="223">
        <f t="shared" si="0"/>
        <v>0</v>
      </c>
      <c r="W5" s="223">
        <f t="shared" si="0"/>
        <v>0</v>
      </c>
      <c r="X5" s="223">
        <f t="shared" si="0"/>
        <v>0</v>
      </c>
      <c r="Y5" s="223">
        <f t="shared" si="0"/>
        <v>0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987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988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989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990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991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992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993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994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995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996</v>
      </c>
    </row>
    <row r="16" spans="1:105" ht="12" customHeight="1" x14ac:dyDescent="0.25">
      <c r="A16" s="134" t="s">
        <v>997</v>
      </c>
      <c r="B16" s="314">
        <v>0</v>
      </c>
      <c r="C16" s="314">
        <v>0</v>
      </c>
      <c r="D16" s="314">
        <v>0</v>
      </c>
      <c r="E16" s="314">
        <v>0</v>
      </c>
      <c r="F16" s="314">
        <v>0</v>
      </c>
      <c r="G16" s="314">
        <v>0</v>
      </c>
      <c r="H16" s="314">
        <v>0</v>
      </c>
      <c r="I16" s="314">
        <v>0</v>
      </c>
      <c r="J16" s="314">
        <v>0</v>
      </c>
      <c r="K16" s="314">
        <v>0</v>
      </c>
      <c r="L16" s="314">
        <v>0</v>
      </c>
      <c r="M16" s="314">
        <v>0</v>
      </c>
      <c r="N16" s="314">
        <v>0</v>
      </c>
      <c r="O16" s="314">
        <v>0</v>
      </c>
      <c r="P16" s="314">
        <v>0</v>
      </c>
      <c r="Q16" s="314">
        <v>0</v>
      </c>
      <c r="R16" s="314">
        <v>0</v>
      </c>
      <c r="S16" s="314">
        <v>0</v>
      </c>
      <c r="T16" s="314">
        <v>0</v>
      </c>
      <c r="U16" s="314">
        <v>0</v>
      </c>
      <c r="V16" s="314">
        <v>0</v>
      </c>
      <c r="W16" s="314">
        <v>0</v>
      </c>
      <c r="X16" s="314">
        <v>0</v>
      </c>
      <c r="Y16" s="314">
        <v>0</v>
      </c>
      <c r="DA16" s="136" t="s">
        <v>971</v>
      </c>
    </row>
    <row r="17" spans="1:105" ht="12" customHeight="1" x14ac:dyDescent="0.25">
      <c r="A17" s="135" t="s">
        <v>28</v>
      </c>
      <c r="B17" s="315">
        <v>0</v>
      </c>
      <c r="C17" s="315">
        <v>0</v>
      </c>
      <c r="D17" s="315">
        <v>0</v>
      </c>
      <c r="E17" s="315">
        <v>0</v>
      </c>
      <c r="F17" s="315">
        <v>0</v>
      </c>
      <c r="G17" s="315">
        <v>0</v>
      </c>
      <c r="H17" s="315">
        <v>0</v>
      </c>
      <c r="I17" s="315">
        <v>0</v>
      </c>
      <c r="J17" s="315">
        <v>0</v>
      </c>
      <c r="K17" s="315">
        <v>0</v>
      </c>
      <c r="L17" s="315">
        <v>0</v>
      </c>
      <c r="M17" s="315">
        <v>0</v>
      </c>
      <c r="N17" s="315">
        <v>0</v>
      </c>
      <c r="O17" s="315">
        <v>0</v>
      </c>
      <c r="P17" s="315">
        <v>0</v>
      </c>
      <c r="Q17" s="315">
        <v>0</v>
      </c>
      <c r="R17" s="315">
        <v>0</v>
      </c>
      <c r="S17" s="315">
        <v>0</v>
      </c>
      <c r="T17" s="315">
        <v>0</v>
      </c>
      <c r="U17" s="315">
        <v>0</v>
      </c>
      <c r="V17" s="315">
        <v>0</v>
      </c>
      <c r="W17" s="315">
        <v>0</v>
      </c>
      <c r="X17" s="315">
        <v>0</v>
      </c>
      <c r="Y17" s="315">
        <v>0</v>
      </c>
      <c r="DA17" s="137" t="s">
        <v>972</v>
      </c>
    </row>
    <row r="18" spans="1:105" ht="12" customHeight="1" x14ac:dyDescent="0.25">
      <c r="A18" s="135" t="s">
        <v>30</v>
      </c>
      <c r="B18" s="315">
        <v>0</v>
      </c>
      <c r="C18" s="315">
        <v>0</v>
      </c>
      <c r="D18" s="315">
        <v>0</v>
      </c>
      <c r="E18" s="315">
        <v>0</v>
      </c>
      <c r="F18" s="315">
        <v>0</v>
      </c>
      <c r="G18" s="315">
        <v>0</v>
      </c>
      <c r="H18" s="315">
        <v>0</v>
      </c>
      <c r="I18" s="315">
        <v>0</v>
      </c>
      <c r="J18" s="315">
        <v>0</v>
      </c>
      <c r="K18" s="315">
        <v>0</v>
      </c>
      <c r="L18" s="315">
        <v>0</v>
      </c>
      <c r="M18" s="315">
        <v>0</v>
      </c>
      <c r="N18" s="315">
        <v>0</v>
      </c>
      <c r="O18" s="315">
        <v>0</v>
      </c>
      <c r="P18" s="315">
        <v>0</v>
      </c>
      <c r="Q18" s="315">
        <v>0</v>
      </c>
      <c r="R18" s="315">
        <v>0</v>
      </c>
      <c r="S18" s="315">
        <v>0</v>
      </c>
      <c r="T18" s="315">
        <v>0</v>
      </c>
      <c r="U18" s="315">
        <v>0</v>
      </c>
      <c r="V18" s="315">
        <v>0</v>
      </c>
      <c r="W18" s="315">
        <v>0</v>
      </c>
      <c r="X18" s="315">
        <v>0</v>
      </c>
      <c r="Y18" s="315">
        <v>0</v>
      </c>
      <c r="DA18" s="137" t="s">
        <v>973</v>
      </c>
    </row>
    <row r="19" spans="1:105" ht="12" customHeight="1" x14ac:dyDescent="0.25">
      <c r="A19" s="135" t="s">
        <v>31</v>
      </c>
      <c r="B19" s="315">
        <v>0</v>
      </c>
      <c r="C19" s="315">
        <v>0</v>
      </c>
      <c r="D19" s="315">
        <v>0</v>
      </c>
      <c r="E19" s="315">
        <v>0</v>
      </c>
      <c r="F19" s="315">
        <v>0</v>
      </c>
      <c r="G19" s="315">
        <v>0</v>
      </c>
      <c r="H19" s="315">
        <v>0</v>
      </c>
      <c r="I19" s="315">
        <v>0</v>
      </c>
      <c r="J19" s="315">
        <v>0</v>
      </c>
      <c r="K19" s="315">
        <v>0</v>
      </c>
      <c r="L19" s="315">
        <v>0</v>
      </c>
      <c r="M19" s="315">
        <v>0</v>
      </c>
      <c r="N19" s="315">
        <v>0</v>
      </c>
      <c r="O19" s="315">
        <v>0</v>
      </c>
      <c r="P19" s="315">
        <v>0</v>
      </c>
      <c r="Q19" s="315">
        <v>0</v>
      </c>
      <c r="R19" s="315">
        <v>0</v>
      </c>
      <c r="S19" s="315">
        <v>0</v>
      </c>
      <c r="T19" s="315">
        <v>0</v>
      </c>
      <c r="U19" s="315">
        <v>0</v>
      </c>
      <c r="V19" s="315">
        <v>0</v>
      </c>
      <c r="W19" s="315">
        <v>0</v>
      </c>
      <c r="X19" s="315">
        <v>0</v>
      </c>
      <c r="Y19" s="315">
        <v>0</v>
      </c>
      <c r="DA19" s="137" t="s">
        <v>974</v>
      </c>
    </row>
    <row r="20" spans="1:105" ht="12" customHeight="1" x14ac:dyDescent="0.25">
      <c r="A20" s="135" t="s">
        <v>82</v>
      </c>
      <c r="B20" s="315">
        <v>0</v>
      </c>
      <c r="C20" s="315">
        <v>0</v>
      </c>
      <c r="D20" s="315">
        <v>0</v>
      </c>
      <c r="E20" s="315">
        <v>0</v>
      </c>
      <c r="F20" s="315">
        <v>0</v>
      </c>
      <c r="G20" s="315">
        <v>0</v>
      </c>
      <c r="H20" s="315">
        <v>0</v>
      </c>
      <c r="I20" s="315">
        <v>0</v>
      </c>
      <c r="J20" s="315">
        <v>0</v>
      </c>
      <c r="K20" s="315">
        <v>0</v>
      </c>
      <c r="L20" s="315">
        <v>0</v>
      </c>
      <c r="M20" s="315">
        <v>0</v>
      </c>
      <c r="N20" s="315">
        <v>0</v>
      </c>
      <c r="O20" s="315">
        <v>0</v>
      </c>
      <c r="P20" s="315">
        <v>0</v>
      </c>
      <c r="Q20" s="315">
        <v>0</v>
      </c>
      <c r="R20" s="315">
        <v>0</v>
      </c>
      <c r="S20" s="315">
        <v>0</v>
      </c>
      <c r="T20" s="315">
        <v>0</v>
      </c>
      <c r="U20" s="315">
        <v>0</v>
      </c>
      <c r="V20" s="315">
        <v>0</v>
      </c>
      <c r="W20" s="315">
        <v>0</v>
      </c>
      <c r="X20" s="315">
        <v>0</v>
      </c>
      <c r="Y20" s="315">
        <v>0</v>
      </c>
      <c r="DA20" s="137" t="s">
        <v>975</v>
      </c>
    </row>
    <row r="21" spans="1:105" ht="12" customHeight="1" x14ac:dyDescent="0.25">
      <c r="A21" s="135" t="s">
        <v>32</v>
      </c>
      <c r="B21" s="315">
        <v>0</v>
      </c>
      <c r="C21" s="315">
        <v>0</v>
      </c>
      <c r="D21" s="315">
        <v>0</v>
      </c>
      <c r="E21" s="315">
        <v>0</v>
      </c>
      <c r="F21" s="315">
        <v>0</v>
      </c>
      <c r="G21" s="315">
        <v>0</v>
      </c>
      <c r="H21" s="315">
        <v>0</v>
      </c>
      <c r="I21" s="315">
        <v>0</v>
      </c>
      <c r="J21" s="315">
        <v>0</v>
      </c>
      <c r="K21" s="315">
        <v>0</v>
      </c>
      <c r="L21" s="315">
        <v>0</v>
      </c>
      <c r="M21" s="315">
        <v>0</v>
      </c>
      <c r="N21" s="315">
        <v>0</v>
      </c>
      <c r="O21" s="315">
        <v>0</v>
      </c>
      <c r="P21" s="315">
        <v>0</v>
      </c>
      <c r="Q21" s="315">
        <v>0</v>
      </c>
      <c r="R21" s="315">
        <v>0</v>
      </c>
      <c r="S21" s="315">
        <v>0</v>
      </c>
      <c r="T21" s="315">
        <v>0</v>
      </c>
      <c r="U21" s="315">
        <v>0</v>
      </c>
      <c r="V21" s="315">
        <v>0</v>
      </c>
      <c r="W21" s="315">
        <v>0</v>
      </c>
      <c r="X21" s="315">
        <v>0</v>
      </c>
      <c r="Y21" s="315">
        <v>0</v>
      </c>
      <c r="DA21" s="137" t="s">
        <v>976</v>
      </c>
    </row>
    <row r="22" spans="1:105" ht="12" customHeight="1" x14ac:dyDescent="0.25">
      <c r="A22" s="135" t="s">
        <v>33</v>
      </c>
      <c r="B22" s="315">
        <v>0</v>
      </c>
      <c r="C22" s="315">
        <v>0</v>
      </c>
      <c r="D22" s="315">
        <v>0</v>
      </c>
      <c r="E22" s="315">
        <v>0</v>
      </c>
      <c r="F22" s="315">
        <v>0</v>
      </c>
      <c r="G22" s="315">
        <v>0</v>
      </c>
      <c r="H22" s="315">
        <v>0</v>
      </c>
      <c r="I22" s="315">
        <v>0</v>
      </c>
      <c r="J22" s="315">
        <v>0</v>
      </c>
      <c r="K22" s="315">
        <v>0</v>
      </c>
      <c r="L22" s="315">
        <v>0</v>
      </c>
      <c r="M22" s="315">
        <v>0</v>
      </c>
      <c r="N22" s="315">
        <v>0</v>
      </c>
      <c r="O22" s="315">
        <v>0</v>
      </c>
      <c r="P22" s="315">
        <v>0</v>
      </c>
      <c r="Q22" s="315">
        <v>0</v>
      </c>
      <c r="R22" s="315">
        <v>0</v>
      </c>
      <c r="S22" s="315">
        <v>0</v>
      </c>
      <c r="T22" s="315">
        <v>0</v>
      </c>
      <c r="U22" s="315">
        <v>0</v>
      </c>
      <c r="V22" s="315">
        <v>0</v>
      </c>
      <c r="W22" s="315">
        <v>0</v>
      </c>
      <c r="X22" s="315">
        <v>0</v>
      </c>
      <c r="Y22" s="315">
        <v>0</v>
      </c>
      <c r="DA22" s="137" t="s">
        <v>977</v>
      </c>
    </row>
    <row r="23" spans="1:105" ht="12" customHeight="1" x14ac:dyDescent="0.25">
      <c r="A23" s="135" t="s">
        <v>83</v>
      </c>
      <c r="B23" s="315">
        <v>0</v>
      </c>
      <c r="C23" s="315">
        <v>0</v>
      </c>
      <c r="D23" s="315">
        <v>0</v>
      </c>
      <c r="E23" s="315">
        <v>0</v>
      </c>
      <c r="F23" s="315">
        <v>0</v>
      </c>
      <c r="G23" s="315">
        <v>0</v>
      </c>
      <c r="H23" s="315">
        <v>0</v>
      </c>
      <c r="I23" s="315">
        <v>0</v>
      </c>
      <c r="J23" s="315">
        <v>0</v>
      </c>
      <c r="K23" s="315">
        <v>0</v>
      </c>
      <c r="L23" s="315">
        <v>0</v>
      </c>
      <c r="M23" s="315">
        <v>0</v>
      </c>
      <c r="N23" s="315">
        <v>0</v>
      </c>
      <c r="O23" s="315">
        <v>0</v>
      </c>
      <c r="P23" s="315">
        <v>0</v>
      </c>
      <c r="Q23" s="315">
        <v>0</v>
      </c>
      <c r="R23" s="315">
        <v>0</v>
      </c>
      <c r="S23" s="315">
        <v>0</v>
      </c>
      <c r="T23" s="315">
        <v>0</v>
      </c>
      <c r="U23" s="315">
        <v>0</v>
      </c>
      <c r="V23" s="315">
        <v>0</v>
      </c>
      <c r="W23" s="315">
        <v>0</v>
      </c>
      <c r="X23" s="315">
        <v>0</v>
      </c>
      <c r="Y23" s="315">
        <v>0</v>
      </c>
      <c r="DA23" s="137" t="s">
        <v>978</v>
      </c>
    </row>
    <row r="24" spans="1:105" ht="12" customHeight="1" x14ac:dyDescent="0.25">
      <c r="A24" s="135" t="s">
        <v>73</v>
      </c>
      <c r="B24" s="315">
        <v>0</v>
      </c>
      <c r="C24" s="315">
        <v>0</v>
      </c>
      <c r="D24" s="315">
        <v>0</v>
      </c>
      <c r="E24" s="315">
        <v>0</v>
      </c>
      <c r="F24" s="315">
        <v>0</v>
      </c>
      <c r="G24" s="315">
        <v>0</v>
      </c>
      <c r="H24" s="315">
        <v>0</v>
      </c>
      <c r="I24" s="315">
        <v>0</v>
      </c>
      <c r="J24" s="315">
        <v>0</v>
      </c>
      <c r="K24" s="315">
        <v>0</v>
      </c>
      <c r="L24" s="315">
        <v>0</v>
      </c>
      <c r="M24" s="315">
        <v>0</v>
      </c>
      <c r="N24" s="315">
        <v>0</v>
      </c>
      <c r="O24" s="315">
        <v>0</v>
      </c>
      <c r="P24" s="315">
        <v>0</v>
      </c>
      <c r="Q24" s="315">
        <v>0</v>
      </c>
      <c r="R24" s="315">
        <v>0</v>
      </c>
      <c r="S24" s="315">
        <v>0</v>
      </c>
      <c r="T24" s="315">
        <v>0</v>
      </c>
      <c r="U24" s="315">
        <v>0</v>
      </c>
      <c r="V24" s="315">
        <v>0</v>
      </c>
      <c r="W24" s="315">
        <v>0</v>
      </c>
      <c r="X24" s="315">
        <v>0</v>
      </c>
      <c r="Y24" s="315">
        <v>0</v>
      </c>
      <c r="DA24" s="137" t="s">
        <v>979</v>
      </c>
    </row>
    <row r="25" spans="1:105" ht="12" customHeight="1" x14ac:dyDescent="0.25">
      <c r="A25" s="57" t="s">
        <v>998</v>
      </c>
      <c r="B25" s="294">
        <v>0</v>
      </c>
      <c r="C25" s="294">
        <v>0</v>
      </c>
      <c r="D25" s="294">
        <v>0</v>
      </c>
      <c r="E25" s="294">
        <v>0</v>
      </c>
      <c r="F25" s="294">
        <v>0</v>
      </c>
      <c r="G25" s="294">
        <v>0</v>
      </c>
      <c r="H25" s="294">
        <v>0</v>
      </c>
      <c r="I25" s="294">
        <v>0</v>
      </c>
      <c r="J25" s="294">
        <v>0</v>
      </c>
      <c r="K25" s="294">
        <v>0</v>
      </c>
      <c r="L25" s="294">
        <v>0</v>
      </c>
      <c r="M25" s="294">
        <v>0</v>
      </c>
      <c r="N25" s="294">
        <v>0</v>
      </c>
      <c r="O25" s="294">
        <v>0</v>
      </c>
      <c r="P25" s="294">
        <v>0</v>
      </c>
      <c r="Q25" s="294">
        <v>0</v>
      </c>
      <c r="R25" s="294">
        <v>0</v>
      </c>
      <c r="S25" s="294">
        <v>0</v>
      </c>
      <c r="T25" s="294">
        <v>0</v>
      </c>
      <c r="U25" s="294">
        <v>0</v>
      </c>
      <c r="V25" s="294">
        <v>0</v>
      </c>
      <c r="W25" s="294">
        <v>0</v>
      </c>
      <c r="X25" s="294">
        <v>0</v>
      </c>
      <c r="Y25" s="294">
        <v>0</v>
      </c>
      <c r="DA25" s="70" t="s">
        <v>999</v>
      </c>
    </row>
    <row r="26" spans="1:105" ht="12" customHeight="1" x14ac:dyDescent="0.25">
      <c r="A26" s="46" t="s">
        <v>28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1000</v>
      </c>
    </row>
    <row r="27" spans="1:105" ht="12" customHeight="1" x14ac:dyDescent="0.25">
      <c r="A27" s="46" t="s">
        <v>30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1001</v>
      </c>
    </row>
    <row r="28" spans="1:105" ht="12" customHeight="1" x14ac:dyDescent="0.25">
      <c r="A28" s="46" t="s">
        <v>31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1002</v>
      </c>
    </row>
    <row r="29" spans="1:105" ht="12" customHeight="1" x14ac:dyDescent="0.25">
      <c r="A29" s="46" t="s">
        <v>159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1003</v>
      </c>
    </row>
    <row r="30" spans="1:105" ht="12" customHeight="1" x14ac:dyDescent="0.25">
      <c r="A30" s="46" t="s">
        <v>32</v>
      </c>
      <c r="B30" s="229">
        <v>0</v>
      </c>
      <c r="C30" s="229">
        <v>0</v>
      </c>
      <c r="D30" s="229">
        <v>0</v>
      </c>
      <c r="E30" s="229">
        <v>0</v>
      </c>
      <c r="F30" s="229">
        <v>0</v>
      </c>
      <c r="G30" s="229">
        <v>0</v>
      </c>
      <c r="H30" s="229">
        <v>0</v>
      </c>
      <c r="I30" s="229">
        <v>0</v>
      </c>
      <c r="J30" s="229">
        <v>0</v>
      </c>
      <c r="K30" s="229">
        <v>0</v>
      </c>
      <c r="L30" s="229">
        <v>0</v>
      </c>
      <c r="M30" s="229">
        <v>0</v>
      </c>
      <c r="N30" s="229">
        <v>0</v>
      </c>
      <c r="O30" s="229">
        <v>0</v>
      </c>
      <c r="P30" s="229">
        <v>0</v>
      </c>
      <c r="Q30" s="229">
        <v>0</v>
      </c>
      <c r="R30" s="229">
        <v>0</v>
      </c>
      <c r="S30" s="229">
        <v>0</v>
      </c>
      <c r="T30" s="229">
        <v>0</v>
      </c>
      <c r="U30" s="229">
        <v>0</v>
      </c>
      <c r="V30" s="229">
        <v>0</v>
      </c>
      <c r="W30" s="229">
        <v>0</v>
      </c>
      <c r="X30" s="229">
        <v>0</v>
      </c>
      <c r="Y30" s="229">
        <v>0</v>
      </c>
      <c r="DA30" s="73" t="s">
        <v>1004</v>
      </c>
    </row>
    <row r="31" spans="1:105" ht="12" customHeight="1" x14ac:dyDescent="0.25">
      <c r="A31" s="46" t="s">
        <v>33</v>
      </c>
      <c r="B31" s="229">
        <v>0</v>
      </c>
      <c r="C31" s="229">
        <v>0</v>
      </c>
      <c r="D31" s="229">
        <v>0</v>
      </c>
      <c r="E31" s="229">
        <v>0</v>
      </c>
      <c r="F31" s="229">
        <v>0</v>
      </c>
      <c r="G31" s="229">
        <v>0</v>
      </c>
      <c r="H31" s="229">
        <v>0</v>
      </c>
      <c r="I31" s="229">
        <v>0</v>
      </c>
      <c r="J31" s="229">
        <v>0</v>
      </c>
      <c r="K31" s="229">
        <v>0</v>
      </c>
      <c r="L31" s="229">
        <v>0</v>
      </c>
      <c r="M31" s="229">
        <v>0</v>
      </c>
      <c r="N31" s="229">
        <v>0</v>
      </c>
      <c r="O31" s="229">
        <v>0</v>
      </c>
      <c r="P31" s="229">
        <v>0</v>
      </c>
      <c r="Q31" s="229">
        <v>0</v>
      </c>
      <c r="R31" s="229">
        <v>0</v>
      </c>
      <c r="S31" s="229">
        <v>0</v>
      </c>
      <c r="T31" s="229">
        <v>0</v>
      </c>
      <c r="U31" s="229">
        <v>0</v>
      </c>
      <c r="V31" s="229">
        <v>0</v>
      </c>
      <c r="W31" s="229">
        <v>0</v>
      </c>
      <c r="X31" s="229">
        <v>0</v>
      </c>
      <c r="Y31" s="229">
        <v>0</v>
      </c>
      <c r="DA31" s="73" t="s">
        <v>1005</v>
      </c>
    </row>
    <row r="32" spans="1:105" ht="12" customHeight="1" x14ac:dyDescent="0.25">
      <c r="A32" s="46" t="s">
        <v>35</v>
      </c>
      <c r="B32" s="229">
        <v>0</v>
      </c>
      <c r="C32" s="229">
        <v>0</v>
      </c>
      <c r="D32" s="229">
        <v>0</v>
      </c>
      <c r="E32" s="229">
        <v>0</v>
      </c>
      <c r="F32" s="229">
        <v>0</v>
      </c>
      <c r="G32" s="229">
        <v>0</v>
      </c>
      <c r="H32" s="229">
        <v>0</v>
      </c>
      <c r="I32" s="229">
        <v>0</v>
      </c>
      <c r="J32" s="229">
        <v>0</v>
      </c>
      <c r="K32" s="229">
        <v>0</v>
      </c>
      <c r="L32" s="229">
        <v>0</v>
      </c>
      <c r="M32" s="229">
        <v>0</v>
      </c>
      <c r="N32" s="229">
        <v>0</v>
      </c>
      <c r="O32" s="229">
        <v>0</v>
      </c>
      <c r="P32" s="229">
        <v>0</v>
      </c>
      <c r="Q32" s="229">
        <v>0</v>
      </c>
      <c r="R32" s="229">
        <v>0</v>
      </c>
      <c r="S32" s="229">
        <v>0</v>
      </c>
      <c r="T32" s="229">
        <v>0</v>
      </c>
      <c r="U32" s="229">
        <v>0</v>
      </c>
      <c r="V32" s="229">
        <v>0</v>
      </c>
      <c r="W32" s="229">
        <v>0</v>
      </c>
      <c r="X32" s="229">
        <v>0</v>
      </c>
      <c r="Y32" s="229">
        <v>0</v>
      </c>
      <c r="DA32" s="73" t="s">
        <v>1006</v>
      </c>
    </row>
    <row r="33" spans="1:105" ht="12" customHeight="1" x14ac:dyDescent="0.25">
      <c r="A33" s="46" t="s">
        <v>36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1007</v>
      </c>
    </row>
    <row r="34" spans="1:105" ht="12" customHeight="1" x14ac:dyDescent="0.25">
      <c r="A34" s="46" t="s">
        <v>38</v>
      </c>
      <c r="B34" s="229">
        <v>0</v>
      </c>
      <c r="C34" s="229">
        <v>0</v>
      </c>
      <c r="D34" s="229">
        <v>0</v>
      </c>
      <c r="E34" s="229">
        <v>0</v>
      </c>
      <c r="F34" s="229">
        <v>0</v>
      </c>
      <c r="G34" s="229">
        <v>0</v>
      </c>
      <c r="H34" s="229">
        <v>0</v>
      </c>
      <c r="I34" s="229">
        <v>0</v>
      </c>
      <c r="J34" s="229">
        <v>0</v>
      </c>
      <c r="K34" s="229">
        <v>0</v>
      </c>
      <c r="L34" s="229">
        <v>0</v>
      </c>
      <c r="M34" s="229">
        <v>0</v>
      </c>
      <c r="N34" s="229">
        <v>0</v>
      </c>
      <c r="O34" s="229">
        <v>0</v>
      </c>
      <c r="P34" s="229">
        <v>0</v>
      </c>
      <c r="Q34" s="229">
        <v>0</v>
      </c>
      <c r="R34" s="229">
        <v>0</v>
      </c>
      <c r="S34" s="229">
        <v>0</v>
      </c>
      <c r="T34" s="229">
        <v>0</v>
      </c>
      <c r="U34" s="229">
        <v>0</v>
      </c>
      <c r="V34" s="229">
        <v>0</v>
      </c>
      <c r="W34" s="229">
        <v>0</v>
      </c>
      <c r="X34" s="229">
        <v>0</v>
      </c>
      <c r="Y34" s="229">
        <v>0</v>
      </c>
      <c r="DA34" s="73" t="s">
        <v>1008</v>
      </c>
    </row>
    <row r="35" spans="1:105" ht="12" customHeight="1" x14ac:dyDescent="0.25">
      <c r="A35" s="46" t="s">
        <v>39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1009</v>
      </c>
    </row>
    <row r="36" spans="1:105" ht="12" customHeight="1" x14ac:dyDescent="0.25">
      <c r="A36" s="57" t="s">
        <v>1010</v>
      </c>
      <c r="B36" s="261">
        <v>0</v>
      </c>
      <c r="C36" s="261">
        <v>0</v>
      </c>
      <c r="D36" s="261">
        <v>0</v>
      </c>
      <c r="E36" s="261">
        <v>0</v>
      </c>
      <c r="F36" s="261">
        <v>0</v>
      </c>
      <c r="G36" s="261">
        <v>0</v>
      </c>
      <c r="H36" s="261">
        <v>0</v>
      </c>
      <c r="I36" s="261">
        <v>0</v>
      </c>
      <c r="J36" s="261">
        <v>0</v>
      </c>
      <c r="K36" s="261">
        <v>0</v>
      </c>
      <c r="L36" s="261">
        <v>0</v>
      </c>
      <c r="M36" s="261">
        <v>0</v>
      </c>
      <c r="N36" s="261">
        <v>0</v>
      </c>
      <c r="O36" s="261">
        <v>0</v>
      </c>
      <c r="P36" s="261">
        <v>0</v>
      </c>
      <c r="Q36" s="261">
        <v>0</v>
      </c>
      <c r="R36" s="261">
        <v>0</v>
      </c>
      <c r="S36" s="261">
        <v>0</v>
      </c>
      <c r="T36" s="261">
        <v>0</v>
      </c>
      <c r="U36" s="261">
        <v>0</v>
      </c>
      <c r="V36" s="261">
        <v>0</v>
      </c>
      <c r="W36" s="261">
        <v>0</v>
      </c>
      <c r="X36" s="261">
        <v>0</v>
      </c>
      <c r="Y36" s="261">
        <v>0</v>
      </c>
      <c r="DA36" s="70" t="s">
        <v>1011</v>
      </c>
    </row>
    <row r="37" spans="1:105" ht="12" customHeight="1" x14ac:dyDescent="0.25">
      <c r="A37" s="60" t="s">
        <v>1012</v>
      </c>
      <c r="B37" s="262">
        <v>0</v>
      </c>
      <c r="C37" s="262">
        <v>0</v>
      </c>
      <c r="D37" s="262">
        <v>0</v>
      </c>
      <c r="E37" s="262">
        <v>0</v>
      </c>
      <c r="F37" s="262">
        <v>0</v>
      </c>
      <c r="G37" s="262">
        <v>0</v>
      </c>
      <c r="H37" s="262">
        <v>0</v>
      </c>
      <c r="I37" s="262">
        <v>0</v>
      </c>
      <c r="J37" s="262">
        <v>0</v>
      </c>
      <c r="K37" s="262">
        <v>0</v>
      </c>
      <c r="L37" s="262">
        <v>0</v>
      </c>
      <c r="M37" s="262">
        <v>0</v>
      </c>
      <c r="N37" s="262">
        <v>0</v>
      </c>
      <c r="O37" s="262">
        <v>0</v>
      </c>
      <c r="P37" s="262">
        <v>0</v>
      </c>
      <c r="Q37" s="262">
        <v>0</v>
      </c>
      <c r="R37" s="262">
        <v>0</v>
      </c>
      <c r="S37" s="262">
        <v>0</v>
      </c>
      <c r="T37" s="262">
        <v>0</v>
      </c>
      <c r="U37" s="262">
        <v>0</v>
      </c>
      <c r="V37" s="262">
        <v>0</v>
      </c>
      <c r="W37" s="262">
        <v>0</v>
      </c>
      <c r="X37" s="262">
        <v>0</v>
      </c>
      <c r="Y37" s="262">
        <v>0</v>
      </c>
      <c r="DA37" s="72" t="s">
        <v>1013</v>
      </c>
    </row>
    <row r="38" spans="1:105" ht="12" customHeight="1" x14ac:dyDescent="0.25">
      <c r="A38" s="59" t="s">
        <v>28</v>
      </c>
      <c r="B38" s="230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DA38" s="71" t="s">
        <v>1014</v>
      </c>
    </row>
    <row r="39" spans="1:105" ht="12" customHeight="1" x14ac:dyDescent="0.25">
      <c r="A39" s="59" t="s">
        <v>31</v>
      </c>
      <c r="B39" s="295">
        <v>0</v>
      </c>
      <c r="C39" s="295">
        <v>0</v>
      </c>
      <c r="D39" s="295">
        <v>0</v>
      </c>
      <c r="E39" s="295">
        <v>0</v>
      </c>
      <c r="F39" s="295">
        <v>0</v>
      </c>
      <c r="G39" s="295">
        <v>0</v>
      </c>
      <c r="H39" s="295">
        <v>0</v>
      </c>
      <c r="I39" s="295">
        <v>0</v>
      </c>
      <c r="J39" s="295">
        <v>0</v>
      </c>
      <c r="K39" s="295">
        <v>0</v>
      </c>
      <c r="L39" s="295">
        <v>0</v>
      </c>
      <c r="M39" s="295">
        <v>0</v>
      </c>
      <c r="N39" s="295">
        <v>0</v>
      </c>
      <c r="O39" s="295">
        <v>0</v>
      </c>
      <c r="P39" s="295">
        <v>0</v>
      </c>
      <c r="Q39" s="295">
        <v>0</v>
      </c>
      <c r="R39" s="295">
        <v>0</v>
      </c>
      <c r="S39" s="295">
        <v>0</v>
      </c>
      <c r="T39" s="295">
        <v>0</v>
      </c>
      <c r="U39" s="295">
        <v>0</v>
      </c>
      <c r="V39" s="295">
        <v>0</v>
      </c>
      <c r="W39" s="295">
        <v>0</v>
      </c>
      <c r="X39" s="295">
        <v>0</v>
      </c>
      <c r="Y39" s="295">
        <v>0</v>
      </c>
      <c r="DA39" s="122" t="s">
        <v>1015</v>
      </c>
    </row>
    <row r="40" spans="1:105" ht="12" customHeight="1" x14ac:dyDescent="0.25">
      <c r="A40" s="59" t="s">
        <v>159</v>
      </c>
      <c r="B40" s="295">
        <v>0</v>
      </c>
      <c r="C40" s="295">
        <v>0</v>
      </c>
      <c r="D40" s="295">
        <v>0</v>
      </c>
      <c r="E40" s="295">
        <v>0</v>
      </c>
      <c r="F40" s="295">
        <v>0</v>
      </c>
      <c r="G40" s="295">
        <v>0</v>
      </c>
      <c r="H40" s="295">
        <v>0</v>
      </c>
      <c r="I40" s="295">
        <v>0</v>
      </c>
      <c r="J40" s="295">
        <v>0</v>
      </c>
      <c r="K40" s="295">
        <v>0</v>
      </c>
      <c r="L40" s="295">
        <v>0</v>
      </c>
      <c r="M40" s="295">
        <v>0</v>
      </c>
      <c r="N40" s="295">
        <v>0</v>
      </c>
      <c r="O40" s="295">
        <v>0</v>
      </c>
      <c r="P40" s="295">
        <v>0</v>
      </c>
      <c r="Q40" s="295">
        <v>0</v>
      </c>
      <c r="R40" s="295">
        <v>0</v>
      </c>
      <c r="S40" s="295">
        <v>0</v>
      </c>
      <c r="T40" s="295">
        <v>0</v>
      </c>
      <c r="U40" s="295">
        <v>0</v>
      </c>
      <c r="V40" s="295">
        <v>0</v>
      </c>
      <c r="W40" s="295">
        <v>0</v>
      </c>
      <c r="X40" s="295">
        <v>0</v>
      </c>
      <c r="Y40" s="295">
        <v>0</v>
      </c>
      <c r="DA40" s="122" t="s">
        <v>1016</v>
      </c>
    </row>
    <row r="41" spans="1:105" ht="12" customHeight="1" x14ac:dyDescent="0.25">
      <c r="A41" s="59" t="s">
        <v>32</v>
      </c>
      <c r="B41" s="295">
        <v>0</v>
      </c>
      <c r="C41" s="295">
        <v>0</v>
      </c>
      <c r="D41" s="295">
        <v>0</v>
      </c>
      <c r="E41" s="295">
        <v>0</v>
      </c>
      <c r="F41" s="295">
        <v>0</v>
      </c>
      <c r="G41" s="295">
        <v>0</v>
      </c>
      <c r="H41" s="295">
        <v>0</v>
      </c>
      <c r="I41" s="295">
        <v>0</v>
      </c>
      <c r="J41" s="295">
        <v>0</v>
      </c>
      <c r="K41" s="295">
        <v>0</v>
      </c>
      <c r="L41" s="295">
        <v>0</v>
      </c>
      <c r="M41" s="295">
        <v>0</v>
      </c>
      <c r="N41" s="295">
        <v>0</v>
      </c>
      <c r="O41" s="295">
        <v>0</v>
      </c>
      <c r="P41" s="295">
        <v>0</v>
      </c>
      <c r="Q41" s="295">
        <v>0</v>
      </c>
      <c r="R41" s="295">
        <v>0</v>
      </c>
      <c r="S41" s="295">
        <v>0</v>
      </c>
      <c r="T41" s="295">
        <v>0</v>
      </c>
      <c r="U41" s="295">
        <v>0</v>
      </c>
      <c r="V41" s="295">
        <v>0</v>
      </c>
      <c r="W41" s="295">
        <v>0</v>
      </c>
      <c r="X41" s="295">
        <v>0</v>
      </c>
      <c r="Y41" s="295">
        <v>0</v>
      </c>
      <c r="DA41" s="122" t="s">
        <v>1017</v>
      </c>
    </row>
    <row r="42" spans="1:105" ht="12" customHeight="1" x14ac:dyDescent="0.25">
      <c r="A42" s="59" t="s">
        <v>35</v>
      </c>
      <c r="B42" s="295">
        <v>0</v>
      </c>
      <c r="C42" s="295">
        <v>0</v>
      </c>
      <c r="D42" s="295">
        <v>0</v>
      </c>
      <c r="E42" s="295">
        <v>0</v>
      </c>
      <c r="F42" s="295">
        <v>0</v>
      </c>
      <c r="G42" s="295">
        <v>0</v>
      </c>
      <c r="H42" s="295">
        <v>0</v>
      </c>
      <c r="I42" s="295">
        <v>0</v>
      </c>
      <c r="J42" s="295">
        <v>0</v>
      </c>
      <c r="K42" s="295">
        <v>0</v>
      </c>
      <c r="L42" s="295">
        <v>0</v>
      </c>
      <c r="M42" s="295">
        <v>0</v>
      </c>
      <c r="N42" s="295">
        <v>0</v>
      </c>
      <c r="O42" s="295">
        <v>0</v>
      </c>
      <c r="P42" s="295">
        <v>0</v>
      </c>
      <c r="Q42" s="295">
        <v>0</v>
      </c>
      <c r="R42" s="295">
        <v>0</v>
      </c>
      <c r="S42" s="295">
        <v>0</v>
      </c>
      <c r="T42" s="295">
        <v>0</v>
      </c>
      <c r="U42" s="295">
        <v>0</v>
      </c>
      <c r="V42" s="295">
        <v>0</v>
      </c>
      <c r="W42" s="295">
        <v>0</v>
      </c>
      <c r="X42" s="295">
        <v>0</v>
      </c>
      <c r="Y42" s="295">
        <v>0</v>
      </c>
      <c r="DA42" s="122" t="s">
        <v>1018</v>
      </c>
    </row>
    <row r="43" spans="1:105" ht="12" customHeight="1" x14ac:dyDescent="0.25">
      <c r="A43" s="60" t="s">
        <v>1019</v>
      </c>
      <c r="B43" s="262">
        <v>0</v>
      </c>
      <c r="C43" s="262">
        <v>0</v>
      </c>
      <c r="D43" s="262">
        <v>0</v>
      </c>
      <c r="E43" s="262">
        <v>0</v>
      </c>
      <c r="F43" s="262">
        <v>0</v>
      </c>
      <c r="G43" s="262">
        <v>0</v>
      </c>
      <c r="H43" s="262">
        <v>0</v>
      </c>
      <c r="I43" s="262">
        <v>0</v>
      </c>
      <c r="J43" s="262">
        <v>0</v>
      </c>
      <c r="K43" s="262">
        <v>0</v>
      </c>
      <c r="L43" s="262">
        <v>0</v>
      </c>
      <c r="M43" s="262">
        <v>0</v>
      </c>
      <c r="N43" s="262">
        <v>0</v>
      </c>
      <c r="O43" s="262">
        <v>0</v>
      </c>
      <c r="P43" s="262">
        <v>0</v>
      </c>
      <c r="Q43" s="262">
        <v>0</v>
      </c>
      <c r="R43" s="262">
        <v>0</v>
      </c>
      <c r="S43" s="262">
        <v>0</v>
      </c>
      <c r="T43" s="262">
        <v>0</v>
      </c>
      <c r="U43" s="262">
        <v>0</v>
      </c>
      <c r="V43" s="262">
        <v>0</v>
      </c>
      <c r="W43" s="262">
        <v>0</v>
      </c>
      <c r="X43" s="262">
        <v>0</v>
      </c>
      <c r="Y43" s="262">
        <v>0</v>
      </c>
      <c r="DA43" s="72" t="s">
        <v>1020</v>
      </c>
    </row>
    <row r="44" spans="1:105" ht="12" customHeight="1" x14ac:dyDescent="0.25">
      <c r="A44" s="57" t="s">
        <v>1021</v>
      </c>
      <c r="B44" s="261">
        <f t="shared" ref="B44:Y44" si="1">B45+B46+B57</f>
        <v>0</v>
      </c>
      <c r="C44" s="261">
        <f t="shared" si="1"/>
        <v>0</v>
      </c>
      <c r="D44" s="261">
        <f t="shared" si="1"/>
        <v>0</v>
      </c>
      <c r="E44" s="261">
        <f t="shared" si="1"/>
        <v>0</v>
      </c>
      <c r="F44" s="261">
        <f t="shared" si="1"/>
        <v>0</v>
      </c>
      <c r="G44" s="261">
        <f t="shared" si="1"/>
        <v>0</v>
      </c>
      <c r="H44" s="261">
        <f t="shared" si="1"/>
        <v>0</v>
      </c>
      <c r="I44" s="261">
        <f t="shared" si="1"/>
        <v>0</v>
      </c>
      <c r="J44" s="261">
        <f t="shared" si="1"/>
        <v>0</v>
      </c>
      <c r="K44" s="261">
        <f t="shared" si="1"/>
        <v>0</v>
      </c>
      <c r="L44" s="261">
        <f t="shared" si="1"/>
        <v>0</v>
      </c>
      <c r="M44" s="261">
        <f t="shared" si="1"/>
        <v>0</v>
      </c>
      <c r="N44" s="261">
        <f t="shared" si="1"/>
        <v>0</v>
      </c>
      <c r="O44" s="261">
        <f t="shared" si="1"/>
        <v>0</v>
      </c>
      <c r="P44" s="261">
        <f t="shared" si="1"/>
        <v>0</v>
      </c>
      <c r="Q44" s="261">
        <f t="shared" si="1"/>
        <v>0</v>
      </c>
      <c r="R44" s="261">
        <f t="shared" si="1"/>
        <v>0</v>
      </c>
      <c r="S44" s="261">
        <f t="shared" si="1"/>
        <v>0</v>
      </c>
      <c r="T44" s="261">
        <f t="shared" si="1"/>
        <v>0</v>
      </c>
      <c r="U44" s="261">
        <f t="shared" si="1"/>
        <v>0</v>
      </c>
      <c r="V44" s="261">
        <f t="shared" si="1"/>
        <v>0</v>
      </c>
      <c r="W44" s="261">
        <f t="shared" si="1"/>
        <v>0</v>
      </c>
      <c r="X44" s="261">
        <f t="shared" si="1"/>
        <v>0</v>
      </c>
      <c r="Y44" s="261">
        <f t="shared" si="1"/>
        <v>0</v>
      </c>
      <c r="DA44" s="70"/>
    </row>
    <row r="45" spans="1:105" ht="12" customHeight="1" x14ac:dyDescent="0.25">
      <c r="A45" s="60" t="s">
        <v>1022</v>
      </c>
      <c r="B45" s="262">
        <v>0</v>
      </c>
      <c r="C45" s="262">
        <v>0</v>
      </c>
      <c r="D45" s="262">
        <v>0</v>
      </c>
      <c r="E45" s="262">
        <v>0</v>
      </c>
      <c r="F45" s="262">
        <v>0</v>
      </c>
      <c r="G45" s="262">
        <v>0</v>
      </c>
      <c r="H45" s="262">
        <v>0</v>
      </c>
      <c r="I45" s="262">
        <v>0</v>
      </c>
      <c r="J45" s="262">
        <v>0</v>
      </c>
      <c r="K45" s="262">
        <v>0</v>
      </c>
      <c r="L45" s="262">
        <v>0</v>
      </c>
      <c r="M45" s="262">
        <v>0</v>
      </c>
      <c r="N45" s="262">
        <v>0</v>
      </c>
      <c r="O45" s="262">
        <v>0</v>
      </c>
      <c r="P45" s="262">
        <v>0</v>
      </c>
      <c r="Q45" s="262">
        <v>0</v>
      </c>
      <c r="R45" s="262">
        <v>0</v>
      </c>
      <c r="S45" s="262">
        <v>0</v>
      </c>
      <c r="T45" s="262">
        <v>0</v>
      </c>
      <c r="U45" s="262">
        <v>0</v>
      </c>
      <c r="V45" s="262">
        <v>0</v>
      </c>
      <c r="W45" s="262">
        <v>0</v>
      </c>
      <c r="X45" s="262">
        <v>0</v>
      </c>
      <c r="Y45" s="262">
        <v>0</v>
      </c>
      <c r="DA45" s="72" t="s">
        <v>1023</v>
      </c>
    </row>
    <row r="46" spans="1:105" ht="12" customHeight="1" x14ac:dyDescent="0.25">
      <c r="A46" s="60" t="s">
        <v>1024</v>
      </c>
      <c r="B46" s="262">
        <v>0</v>
      </c>
      <c r="C46" s="262">
        <v>0</v>
      </c>
      <c r="D46" s="262">
        <v>0</v>
      </c>
      <c r="E46" s="262">
        <v>0</v>
      </c>
      <c r="F46" s="262">
        <v>0</v>
      </c>
      <c r="G46" s="262">
        <v>0</v>
      </c>
      <c r="H46" s="262">
        <v>0</v>
      </c>
      <c r="I46" s="262">
        <v>0</v>
      </c>
      <c r="J46" s="262">
        <v>0</v>
      </c>
      <c r="K46" s="262">
        <v>0</v>
      </c>
      <c r="L46" s="262">
        <v>0</v>
      </c>
      <c r="M46" s="262">
        <v>0</v>
      </c>
      <c r="N46" s="262">
        <v>0</v>
      </c>
      <c r="O46" s="262">
        <v>0</v>
      </c>
      <c r="P46" s="262">
        <v>0</v>
      </c>
      <c r="Q46" s="262">
        <v>0</v>
      </c>
      <c r="R46" s="262">
        <v>0</v>
      </c>
      <c r="S46" s="262">
        <v>0</v>
      </c>
      <c r="T46" s="262">
        <v>0</v>
      </c>
      <c r="U46" s="262">
        <v>0</v>
      </c>
      <c r="V46" s="262">
        <v>0</v>
      </c>
      <c r="W46" s="262">
        <v>0</v>
      </c>
      <c r="X46" s="262">
        <v>0</v>
      </c>
      <c r="Y46" s="262">
        <v>0</v>
      </c>
      <c r="DA46" s="72" t="s">
        <v>1025</v>
      </c>
    </row>
    <row r="47" spans="1:105" ht="12" customHeight="1" x14ac:dyDescent="0.25">
      <c r="A47" s="64" t="s">
        <v>28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1026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1027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1028</v>
      </c>
    </row>
    <row r="50" spans="1:105" ht="12" customHeight="1" x14ac:dyDescent="0.25">
      <c r="A50" s="64" t="s">
        <v>159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1029</v>
      </c>
    </row>
    <row r="51" spans="1:105" ht="12" customHeight="1" x14ac:dyDescent="0.25">
      <c r="A51" s="64" t="s">
        <v>32</v>
      </c>
      <c r="B51" s="229">
        <v>0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1030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1031</v>
      </c>
    </row>
    <row r="53" spans="1:105" ht="12" customHeight="1" x14ac:dyDescent="0.25">
      <c r="A53" s="64" t="s">
        <v>35</v>
      </c>
      <c r="B53" s="229">
        <v>0</v>
      </c>
      <c r="C53" s="229">
        <v>0</v>
      </c>
      <c r="D53" s="229">
        <v>0</v>
      </c>
      <c r="E53" s="229">
        <v>0</v>
      </c>
      <c r="F53" s="229">
        <v>0</v>
      </c>
      <c r="G53" s="229">
        <v>0</v>
      </c>
      <c r="H53" s="229">
        <v>0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9">
        <v>0</v>
      </c>
      <c r="O53" s="229">
        <v>0</v>
      </c>
      <c r="P53" s="229">
        <v>0</v>
      </c>
      <c r="Q53" s="229">
        <v>0</v>
      </c>
      <c r="R53" s="229">
        <v>0</v>
      </c>
      <c r="S53" s="229">
        <v>0</v>
      </c>
      <c r="T53" s="229">
        <v>0</v>
      </c>
      <c r="U53" s="229">
        <v>0</v>
      </c>
      <c r="V53" s="229">
        <v>0</v>
      </c>
      <c r="W53" s="229">
        <v>0</v>
      </c>
      <c r="X53" s="229">
        <v>0</v>
      </c>
      <c r="Y53" s="229">
        <v>0</v>
      </c>
      <c r="DA53" s="73" t="s">
        <v>1032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1033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0</v>
      </c>
      <c r="R55" s="229">
        <v>0</v>
      </c>
      <c r="S55" s="229">
        <v>0</v>
      </c>
      <c r="T55" s="229">
        <v>0</v>
      </c>
      <c r="U55" s="229">
        <v>0</v>
      </c>
      <c r="V55" s="229">
        <v>0</v>
      </c>
      <c r="W55" s="229">
        <v>0</v>
      </c>
      <c r="X55" s="229">
        <v>0</v>
      </c>
      <c r="Y55" s="229">
        <v>0</v>
      </c>
      <c r="DA55" s="73" t="s">
        <v>1034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DA56" s="73" t="s">
        <v>1035</v>
      </c>
    </row>
    <row r="57" spans="1:105" ht="12" customHeight="1" x14ac:dyDescent="0.25">
      <c r="A57" s="60" t="s">
        <v>1036</v>
      </c>
      <c r="B57" s="262">
        <v>0</v>
      </c>
      <c r="C57" s="262">
        <v>0</v>
      </c>
      <c r="D57" s="262">
        <v>0</v>
      </c>
      <c r="E57" s="262">
        <v>0</v>
      </c>
      <c r="F57" s="262">
        <v>0</v>
      </c>
      <c r="G57" s="262">
        <v>0</v>
      </c>
      <c r="H57" s="262">
        <v>0</v>
      </c>
      <c r="I57" s="262">
        <v>0</v>
      </c>
      <c r="J57" s="262">
        <v>0</v>
      </c>
      <c r="K57" s="262">
        <v>0</v>
      </c>
      <c r="L57" s="262">
        <v>0</v>
      </c>
      <c r="M57" s="262">
        <v>0</v>
      </c>
      <c r="N57" s="262">
        <v>0</v>
      </c>
      <c r="O57" s="262">
        <v>0</v>
      </c>
      <c r="P57" s="262">
        <v>0</v>
      </c>
      <c r="Q57" s="262">
        <v>0</v>
      </c>
      <c r="R57" s="262">
        <v>0</v>
      </c>
      <c r="S57" s="262">
        <v>0</v>
      </c>
      <c r="T57" s="262">
        <v>0</v>
      </c>
      <c r="U57" s="262">
        <v>0</v>
      </c>
      <c r="V57" s="262">
        <v>0</v>
      </c>
      <c r="W57" s="262">
        <v>0</v>
      </c>
      <c r="X57" s="262">
        <v>0</v>
      </c>
      <c r="Y57" s="262">
        <v>0</v>
      </c>
      <c r="DA57" s="72" t="s">
        <v>1037</v>
      </c>
    </row>
    <row r="58" spans="1:105" ht="12" customHeight="1" x14ac:dyDescent="0.25">
      <c r="A58" s="132" t="s">
        <v>1038</v>
      </c>
      <c r="B58" s="316">
        <v>0</v>
      </c>
      <c r="C58" s="316">
        <v>0</v>
      </c>
      <c r="D58" s="316">
        <v>0</v>
      </c>
      <c r="E58" s="316">
        <v>0</v>
      </c>
      <c r="F58" s="316">
        <v>0</v>
      </c>
      <c r="G58" s="316">
        <v>0</v>
      </c>
      <c r="H58" s="316">
        <v>0</v>
      </c>
      <c r="I58" s="316">
        <v>0</v>
      </c>
      <c r="J58" s="316">
        <v>0</v>
      </c>
      <c r="K58" s="316">
        <v>0</v>
      </c>
      <c r="L58" s="316">
        <v>0</v>
      </c>
      <c r="M58" s="316">
        <v>0</v>
      </c>
      <c r="N58" s="316">
        <v>0</v>
      </c>
      <c r="O58" s="316">
        <v>0</v>
      </c>
      <c r="P58" s="316">
        <v>0</v>
      </c>
      <c r="Q58" s="316">
        <v>0</v>
      </c>
      <c r="R58" s="316">
        <v>0</v>
      </c>
      <c r="S58" s="316">
        <v>0</v>
      </c>
      <c r="T58" s="316">
        <v>0</v>
      </c>
      <c r="U58" s="316">
        <v>0</v>
      </c>
      <c r="V58" s="316">
        <v>0</v>
      </c>
      <c r="W58" s="316">
        <v>0</v>
      </c>
      <c r="X58" s="316">
        <v>0</v>
      </c>
      <c r="Y58" s="316">
        <v>0</v>
      </c>
      <c r="DA58" s="139" t="s">
        <v>1039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DA59" s="94"/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v>186.330705974126</v>
      </c>
      <c r="C61" s="223">
        <v>166.91566268446471</v>
      </c>
      <c r="D61" s="223">
        <v>113.4179613458202</v>
      </c>
      <c r="E61" s="223">
        <v>110.15206843957949</v>
      </c>
      <c r="F61" s="223">
        <v>112.6334457750509</v>
      </c>
      <c r="G61" s="223">
        <v>178.34305183993521</v>
      </c>
      <c r="H61" s="223">
        <v>154.5190971397721</v>
      </c>
      <c r="I61" s="223">
        <v>139.21814126738431</v>
      </c>
      <c r="J61" s="223">
        <v>165.27216550438089</v>
      </c>
      <c r="K61" s="223">
        <v>154.07837664863791</v>
      </c>
      <c r="L61" s="223">
        <v>161.684771811812</v>
      </c>
      <c r="M61" s="223">
        <v>135.32822438308969</v>
      </c>
      <c r="N61" s="223">
        <v>156.58677010521859</v>
      </c>
      <c r="O61" s="223">
        <v>153.75726380873121</v>
      </c>
      <c r="P61" s="223">
        <v>148.5652622527945</v>
      </c>
      <c r="Q61" s="223">
        <v>96.05328174261966</v>
      </c>
      <c r="R61" s="223">
        <v>88.963542562338802</v>
      </c>
      <c r="S61" s="223">
        <v>77.87580968758958</v>
      </c>
      <c r="T61" s="223">
        <v>72.868128403554081</v>
      </c>
      <c r="U61" s="223">
        <v>70.991774147320143</v>
      </c>
      <c r="V61" s="223">
        <v>56.251619375179153</v>
      </c>
      <c r="W61" s="223">
        <v>76.758297506448898</v>
      </c>
      <c r="X61" s="223">
        <v>33.50599025508744</v>
      </c>
      <c r="Y61" s="223">
        <v>87.721582171258376</v>
      </c>
      <c r="DA61" s="89" t="s">
        <v>1040</v>
      </c>
    </row>
    <row r="62" spans="1:105" ht="12" customHeight="1" x14ac:dyDescent="0.25">
      <c r="A62" s="55" t="s">
        <v>91</v>
      </c>
      <c r="B62" s="259">
        <v>1.7583221962565769</v>
      </c>
      <c r="C62" s="259">
        <v>1.504059239121343</v>
      </c>
      <c r="D62" s="259">
        <v>0.98453123176821689</v>
      </c>
      <c r="E62" s="259">
        <v>0.94752412668218089</v>
      </c>
      <c r="F62" s="259">
        <v>0.91259515123249002</v>
      </c>
      <c r="G62" s="259">
        <v>1.6328637533734041</v>
      </c>
      <c r="H62" s="259">
        <v>1.540292878314476</v>
      </c>
      <c r="I62" s="259">
        <v>1.481904867762637</v>
      </c>
      <c r="J62" s="259">
        <v>1.8131714962643819</v>
      </c>
      <c r="K62" s="259">
        <v>1.653227381904395</v>
      </c>
      <c r="L62" s="259">
        <v>1.6480188764039601</v>
      </c>
      <c r="M62" s="259">
        <v>1.238863316377701</v>
      </c>
      <c r="N62" s="259">
        <v>1.478357212440121</v>
      </c>
      <c r="O62" s="259">
        <v>1.5588156551270469</v>
      </c>
      <c r="P62" s="259">
        <v>1.4624499700156861</v>
      </c>
      <c r="Q62" s="259">
        <v>0.88471441971696718</v>
      </c>
      <c r="R62" s="259">
        <v>0.83382716612349217</v>
      </c>
      <c r="S62" s="259">
        <v>0.75085371631237563</v>
      </c>
      <c r="T62" s="259">
        <v>0.69293164229002924</v>
      </c>
      <c r="U62" s="259">
        <v>0.69595349858383759</v>
      </c>
      <c r="V62" s="259">
        <v>0.5539795526815382</v>
      </c>
      <c r="W62" s="259">
        <v>0.7349621701844421</v>
      </c>
      <c r="X62" s="259">
        <v>0.3474280243418455</v>
      </c>
      <c r="Y62" s="259">
        <v>0.9315769318470829</v>
      </c>
      <c r="DA62" s="67" t="s">
        <v>1041</v>
      </c>
    </row>
    <row r="63" spans="1:105" ht="12" customHeight="1" x14ac:dyDescent="0.25">
      <c r="A63" s="173" t="s">
        <v>92</v>
      </c>
      <c r="B63" s="224">
        <v>13.954169349630931</v>
      </c>
      <c r="C63" s="224">
        <v>11.93632053286875</v>
      </c>
      <c r="D63" s="224">
        <v>7.8133095102495789</v>
      </c>
      <c r="E63" s="224">
        <v>7.5196185060584577</v>
      </c>
      <c r="F63" s="224">
        <v>7.2424196856876764</v>
      </c>
      <c r="G63" s="224">
        <v>12.958522270807769</v>
      </c>
      <c r="H63" s="224">
        <v>12.223873257011601</v>
      </c>
      <c r="I63" s="224">
        <v>11.760501874358869</v>
      </c>
      <c r="J63" s="224">
        <v>14.389457275044769</v>
      </c>
      <c r="K63" s="224">
        <v>13.120129467543039</v>
      </c>
      <c r="L63" s="224">
        <v>13.078794399393241</v>
      </c>
      <c r="M63" s="224">
        <v>9.831706927538125</v>
      </c>
      <c r="N63" s="224">
        <v>11.732347430725101</v>
      </c>
      <c r="O63" s="224">
        <v>12.370871324270439</v>
      </c>
      <c r="P63" s="224">
        <v>11.606106429417849</v>
      </c>
      <c r="Q63" s="224">
        <v>7.0211562278370732</v>
      </c>
      <c r="R63" s="224">
        <v>6.617311383079536</v>
      </c>
      <c r="S63" s="224">
        <v>5.958828215061521</v>
      </c>
      <c r="T63" s="224">
        <v>5.4991545376715463</v>
      </c>
      <c r="U63" s="224">
        <v>5.5231362030135536</v>
      </c>
      <c r="V63" s="224">
        <v>4.3964209237696261</v>
      </c>
      <c r="W63" s="224">
        <v>5.8327117806738036</v>
      </c>
      <c r="X63" s="224">
        <v>2.757213381481066</v>
      </c>
      <c r="Y63" s="224">
        <v>7.3930604395935759</v>
      </c>
      <c r="DA63" s="177" t="s">
        <v>1042</v>
      </c>
    </row>
    <row r="64" spans="1:105" ht="12" customHeight="1" x14ac:dyDescent="0.25">
      <c r="A64" s="173" t="s">
        <v>93</v>
      </c>
      <c r="B64" s="224">
        <v>15.620046744907739</v>
      </c>
      <c r="C64" s="224">
        <v>13.361302992251799</v>
      </c>
      <c r="D64" s="224">
        <v>8.746078446135428</v>
      </c>
      <c r="E64" s="224">
        <v>8.4173260066972784</v>
      </c>
      <c r="F64" s="224">
        <v>8.1070346218546963</v>
      </c>
      <c r="G64" s="224">
        <v>14.50553727300859</v>
      </c>
      <c r="H64" s="224">
        <v>13.683184351163041</v>
      </c>
      <c r="I64" s="224">
        <v>13.16449474120216</v>
      </c>
      <c r="J64" s="224">
        <v>16.10730023682828</v>
      </c>
      <c r="K64" s="224">
        <v>14.686437468790229</v>
      </c>
      <c r="L64" s="224">
        <v>14.64016773531298</v>
      </c>
      <c r="M64" s="224">
        <v>11.00543629237527</v>
      </c>
      <c r="N64" s="224">
        <v>13.13297916226532</v>
      </c>
      <c r="O64" s="224">
        <v>13.847731349587921</v>
      </c>
      <c r="P64" s="224">
        <v>12.991667250955061</v>
      </c>
      <c r="Q64" s="224">
        <v>7.8593562779869686</v>
      </c>
      <c r="R64" s="224">
        <v>7.4072996062675891</v>
      </c>
      <c r="S64" s="224">
        <v>6.6702053652944899</v>
      </c>
      <c r="T64" s="224">
        <v>6.1556549002447767</v>
      </c>
      <c r="U64" s="224">
        <v>6.1824995460475591</v>
      </c>
      <c r="V64" s="224">
        <v>4.9212746827806226</v>
      </c>
      <c r="W64" s="224">
        <v>6.5290328919584608</v>
      </c>
      <c r="X64" s="224">
        <v>3.0863751775779118</v>
      </c>
      <c r="Y64" s="224">
        <v>8.275659178339712</v>
      </c>
      <c r="DA64" s="177" t="s">
        <v>1043</v>
      </c>
    </row>
    <row r="65" spans="1:105" ht="12" customHeight="1" x14ac:dyDescent="0.25">
      <c r="A65" s="173" t="s">
        <v>94</v>
      </c>
      <c r="B65" s="224">
        <v>25.146948821855631</v>
      </c>
      <c r="C65" s="224">
        <v>21.51056319015176</v>
      </c>
      <c r="D65" s="224">
        <v>14.080443590772431</v>
      </c>
      <c r="E65" s="224">
        <v>13.55118008057798</v>
      </c>
      <c r="F65" s="224">
        <v>13.051637300589629</v>
      </c>
      <c r="G65" s="224">
        <v>23.352683215034791</v>
      </c>
      <c r="H65" s="224">
        <v>22.0287648441826</v>
      </c>
      <c r="I65" s="224">
        <v>21.19371861870528</v>
      </c>
      <c r="J65" s="224">
        <v>25.931385566809059</v>
      </c>
      <c r="K65" s="224">
        <v>23.643917168394609</v>
      </c>
      <c r="L65" s="224">
        <v>23.569426826671879</v>
      </c>
      <c r="M65" s="224">
        <v>17.717817860998199</v>
      </c>
      <c r="N65" s="224">
        <v>21.142981212885779</v>
      </c>
      <c r="O65" s="224">
        <v>22.293671538493829</v>
      </c>
      <c r="P65" s="224">
        <v>20.915481035730679</v>
      </c>
      <c r="Q65" s="224">
        <v>12.65289619953921</v>
      </c>
      <c r="R65" s="224">
        <v>11.92512334623378</v>
      </c>
      <c r="S65" s="224">
        <v>10.73846421151142</v>
      </c>
      <c r="T65" s="224">
        <v>9.9100816578493784</v>
      </c>
      <c r="U65" s="224">
        <v>9.9532992579736188</v>
      </c>
      <c r="V65" s="224">
        <v>7.9228343299627531</v>
      </c>
      <c r="W65" s="224">
        <v>10.511188517653901</v>
      </c>
      <c r="X65" s="224">
        <v>4.9688019442643263</v>
      </c>
      <c r="Y65" s="224">
        <v>13.32310851711587</v>
      </c>
      <c r="DA65" s="177" t="s">
        <v>1044</v>
      </c>
    </row>
    <row r="66" spans="1:105" ht="12" customHeight="1" x14ac:dyDescent="0.25">
      <c r="A66" s="56" t="s">
        <v>95</v>
      </c>
      <c r="B66" s="260">
        <v>5.4982170096686884</v>
      </c>
      <c r="C66" s="260">
        <v>4.9521963297040097</v>
      </c>
      <c r="D66" s="260">
        <v>3.369019076838025</v>
      </c>
      <c r="E66" s="260">
        <v>3.3027421606810559</v>
      </c>
      <c r="F66" s="260">
        <v>3.4402656997833381</v>
      </c>
      <c r="G66" s="260">
        <v>5.3707393630796236</v>
      </c>
      <c r="H66" s="260">
        <v>4.595280889657813</v>
      </c>
      <c r="I66" s="260">
        <v>4.1236517046337413</v>
      </c>
      <c r="J66" s="260">
        <v>4.9522526984319253</v>
      </c>
      <c r="K66" s="260">
        <v>4.6026489455937094</v>
      </c>
      <c r="L66" s="260">
        <v>4.7891021442996706</v>
      </c>
      <c r="M66" s="260">
        <v>4.0265199513954384</v>
      </c>
      <c r="N66" s="260">
        <v>4.6800971622697656</v>
      </c>
      <c r="O66" s="260">
        <v>4.5584106294347659</v>
      </c>
      <c r="P66" s="260">
        <v>4.4167005523111991</v>
      </c>
      <c r="Q66" s="260">
        <v>2.8598345517547492</v>
      </c>
      <c r="R66" s="260">
        <v>2.66514024499048</v>
      </c>
      <c r="S66" s="260">
        <v>2.3241095254447171</v>
      </c>
      <c r="T66" s="260">
        <v>2.1968617808629869</v>
      </c>
      <c r="U66" s="260">
        <v>2.1314018503186358</v>
      </c>
      <c r="V66" s="260">
        <v>1.7021017835240699</v>
      </c>
      <c r="W66" s="260">
        <v>2.3305509325502838</v>
      </c>
      <c r="X66" s="260">
        <v>1.016399247351673</v>
      </c>
      <c r="Y66" s="260">
        <v>2.6565761830582861</v>
      </c>
      <c r="DA66" s="68" t="s">
        <v>1045</v>
      </c>
    </row>
    <row r="67" spans="1:105" ht="12" customHeight="1" x14ac:dyDescent="0.25">
      <c r="A67" s="37" t="s">
        <v>159</v>
      </c>
      <c r="B67" s="226">
        <v>0.27863167962070462</v>
      </c>
      <c r="C67" s="226">
        <v>0.25207960088009951</v>
      </c>
      <c r="D67" s="226">
        <v>0.19649595569791439</v>
      </c>
      <c r="E67" s="226">
        <v>0.19339964630616971</v>
      </c>
      <c r="F67" s="226">
        <v>0.1749118282092236</v>
      </c>
      <c r="G67" s="226">
        <v>0.2218415903669507</v>
      </c>
      <c r="H67" s="226">
        <v>0.10659296190649049</v>
      </c>
      <c r="I67" s="226">
        <v>0.1081762510894106</v>
      </c>
      <c r="J67" s="226">
        <v>0.19897090330833331</v>
      </c>
      <c r="K67" s="226">
        <v>0.212613761299941</v>
      </c>
      <c r="L67" s="226">
        <v>0.30374938959186998</v>
      </c>
      <c r="M67" s="226">
        <v>0.24695814461273849</v>
      </c>
      <c r="N67" s="226">
        <v>0.26914377401119188</v>
      </c>
      <c r="O67" s="226">
        <v>0.19255338381754961</v>
      </c>
      <c r="P67" s="226">
        <v>0.2226332589354636</v>
      </c>
      <c r="Q67" s="226">
        <v>0.17880906704071961</v>
      </c>
      <c r="R67" s="226">
        <v>6.2350026566958518E-2</v>
      </c>
      <c r="S67" s="226">
        <v>5.5589930681942457E-2</v>
      </c>
      <c r="T67" s="226">
        <v>6.0040463156648953E-2</v>
      </c>
      <c r="U67" s="226">
        <v>4.4242744849805879E-2</v>
      </c>
      <c r="V67" s="226">
        <v>5.4616817246750278E-2</v>
      </c>
      <c r="W67" s="226">
        <v>5.7991692451390117E-2</v>
      </c>
      <c r="X67" s="226">
        <v>2.775480793520552E-2</v>
      </c>
      <c r="Y67" s="226">
        <v>4.8275449166947842E-2</v>
      </c>
      <c r="DA67" s="69" t="s">
        <v>1046</v>
      </c>
    </row>
    <row r="68" spans="1:105" ht="12" customHeight="1" x14ac:dyDescent="0.25">
      <c r="A68" s="37" t="s">
        <v>35</v>
      </c>
      <c r="B68" s="226">
        <v>2.9709824538090861</v>
      </c>
      <c r="C68" s="226">
        <v>2.977258346094469</v>
      </c>
      <c r="D68" s="226">
        <v>2.0954708705305678</v>
      </c>
      <c r="E68" s="226">
        <v>2.1354920299737512</v>
      </c>
      <c r="F68" s="226">
        <v>2.4729435409166478</v>
      </c>
      <c r="G68" s="226">
        <v>3.4419195732336179</v>
      </c>
      <c r="H68" s="226">
        <v>2.4098697124022821</v>
      </c>
      <c r="I68" s="226">
        <v>1.581531328583762</v>
      </c>
      <c r="J68" s="226">
        <v>1.86394597063602</v>
      </c>
      <c r="K68" s="226">
        <v>1.885733408737003</v>
      </c>
      <c r="L68" s="226">
        <v>2.215490524028926</v>
      </c>
      <c r="M68" s="226">
        <v>2.4604551262092271</v>
      </c>
      <c r="N68" s="226">
        <v>2.818800369251877</v>
      </c>
      <c r="O68" s="226">
        <v>2.3311359067176238</v>
      </c>
      <c r="P68" s="226">
        <v>2.4362248521729981</v>
      </c>
      <c r="Q68" s="226">
        <v>1.693929364302321</v>
      </c>
      <c r="R68" s="226">
        <v>1.704834229292606</v>
      </c>
      <c r="S68" s="226">
        <v>1.413732898802381</v>
      </c>
      <c r="T68" s="226">
        <v>1.466393567279866</v>
      </c>
      <c r="U68" s="226">
        <v>1.341898265159482</v>
      </c>
      <c r="V68" s="226">
        <v>1.0834528350338091</v>
      </c>
      <c r="W68" s="226">
        <v>1.573542654730137</v>
      </c>
      <c r="X68" s="226">
        <v>0.61072873476531042</v>
      </c>
      <c r="Y68" s="226">
        <v>1.5167892707753921</v>
      </c>
      <c r="DA68" s="69" t="s">
        <v>1047</v>
      </c>
    </row>
    <row r="69" spans="1:105" ht="12" customHeight="1" x14ac:dyDescent="0.25">
      <c r="A69" s="37" t="s">
        <v>96</v>
      </c>
      <c r="B69" s="226">
        <v>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0</v>
      </c>
      <c r="U69" s="226">
        <v>0</v>
      </c>
      <c r="V69" s="226">
        <v>0</v>
      </c>
      <c r="W69" s="226">
        <v>0</v>
      </c>
      <c r="X69" s="226">
        <v>0</v>
      </c>
      <c r="Y69" s="226">
        <v>0</v>
      </c>
      <c r="DA69" s="69" t="s">
        <v>1048</v>
      </c>
    </row>
    <row r="70" spans="1:105" ht="12" customHeight="1" x14ac:dyDescent="0.25">
      <c r="A70" s="37" t="s">
        <v>78</v>
      </c>
      <c r="B70" s="226">
        <v>0</v>
      </c>
      <c r="C70" s="226">
        <v>0</v>
      </c>
      <c r="D70" s="226">
        <v>0</v>
      </c>
      <c r="E70" s="226">
        <v>0</v>
      </c>
      <c r="F70" s="226">
        <v>0</v>
      </c>
      <c r="G70" s="226">
        <v>0</v>
      </c>
      <c r="H70" s="226">
        <v>0</v>
      </c>
      <c r="I70" s="226">
        <v>0</v>
      </c>
      <c r="J70" s="226">
        <v>0</v>
      </c>
      <c r="K70" s="226">
        <v>0</v>
      </c>
      <c r="L70" s="226">
        <v>0</v>
      </c>
      <c r="M70" s="226">
        <v>0</v>
      </c>
      <c r="N70" s="226">
        <v>0</v>
      </c>
      <c r="O70" s="226">
        <v>0</v>
      </c>
      <c r="P70" s="226">
        <v>0</v>
      </c>
      <c r="Q70" s="226">
        <v>0</v>
      </c>
      <c r="R70" s="226">
        <v>0</v>
      </c>
      <c r="S70" s="226">
        <v>0</v>
      </c>
      <c r="T70" s="226">
        <v>0</v>
      </c>
      <c r="U70" s="226">
        <v>0</v>
      </c>
      <c r="V70" s="226">
        <v>0</v>
      </c>
      <c r="W70" s="226">
        <v>0</v>
      </c>
      <c r="X70" s="226">
        <v>0</v>
      </c>
      <c r="Y70" s="226">
        <v>0</v>
      </c>
      <c r="DA70" s="69" t="s">
        <v>1049</v>
      </c>
    </row>
    <row r="71" spans="1:105" ht="12" customHeight="1" x14ac:dyDescent="0.25">
      <c r="A71" s="37" t="s">
        <v>40</v>
      </c>
      <c r="B71" s="226">
        <v>2.248602876238897</v>
      </c>
      <c r="C71" s="226">
        <v>1.722858382729441</v>
      </c>
      <c r="D71" s="226">
        <v>1.077052250609543</v>
      </c>
      <c r="E71" s="226">
        <v>0.97385048440113475</v>
      </c>
      <c r="F71" s="226">
        <v>0.79241033065746636</v>
      </c>
      <c r="G71" s="226">
        <v>1.706978199479054</v>
      </c>
      <c r="H71" s="226">
        <v>2.07881821534904</v>
      </c>
      <c r="I71" s="226">
        <v>2.433944124960568</v>
      </c>
      <c r="J71" s="226">
        <v>2.889335824487572</v>
      </c>
      <c r="K71" s="226">
        <v>2.504301775556764</v>
      </c>
      <c r="L71" s="226">
        <v>2.269862230678874</v>
      </c>
      <c r="M71" s="226">
        <v>1.319106680573473</v>
      </c>
      <c r="N71" s="226">
        <v>1.592153019006697</v>
      </c>
      <c r="O71" s="226">
        <v>2.0347213388995931</v>
      </c>
      <c r="P71" s="226">
        <v>1.7578424412027369</v>
      </c>
      <c r="Q71" s="226">
        <v>0.9870961204117078</v>
      </c>
      <c r="R71" s="226">
        <v>0.89795598913091534</v>
      </c>
      <c r="S71" s="226">
        <v>0.85478669596039325</v>
      </c>
      <c r="T71" s="226">
        <v>0.67042775042647207</v>
      </c>
      <c r="U71" s="226">
        <v>0.74526084030934892</v>
      </c>
      <c r="V71" s="226">
        <v>0.56403213124351093</v>
      </c>
      <c r="W71" s="226">
        <v>0.69901658536875655</v>
      </c>
      <c r="X71" s="226">
        <v>0.37791570465115698</v>
      </c>
      <c r="Y71" s="226">
        <v>1.0915114631159459</v>
      </c>
      <c r="DA71" s="69" t="s">
        <v>1050</v>
      </c>
    </row>
    <row r="72" spans="1:105" ht="12" customHeight="1" x14ac:dyDescent="0.25">
      <c r="A72" s="57" t="s">
        <v>1051</v>
      </c>
      <c r="B72" s="261">
        <f t="shared" ref="B72:Y72" si="2">B73+B84</f>
        <v>73.458539239261825</v>
      </c>
      <c r="C72" s="261">
        <f t="shared" si="2"/>
        <v>67.432367094357147</v>
      </c>
      <c r="D72" s="261">
        <f t="shared" si="2"/>
        <v>46.691116674626514</v>
      </c>
      <c r="E72" s="261">
        <f t="shared" si="2"/>
        <v>45.487149480770086</v>
      </c>
      <c r="F72" s="261">
        <f t="shared" si="2"/>
        <v>47.6782196733513</v>
      </c>
      <c r="G72" s="261">
        <f t="shared" si="2"/>
        <v>71.366648415969863</v>
      </c>
      <c r="H72" s="261">
        <f t="shared" si="2"/>
        <v>58.93738137414924</v>
      </c>
      <c r="I72" s="261">
        <f t="shared" si="2"/>
        <v>51.680145610665519</v>
      </c>
      <c r="J72" s="261">
        <f t="shared" si="2"/>
        <v>59.780026046841158</v>
      </c>
      <c r="K72" s="261">
        <f t="shared" si="2"/>
        <v>56.514167543276201</v>
      </c>
      <c r="L72" s="261">
        <f t="shared" si="2"/>
        <v>61.492259641173135</v>
      </c>
      <c r="M72" s="261">
        <f t="shared" si="2"/>
        <v>54.920632646711006</v>
      </c>
      <c r="N72" s="261">
        <f t="shared" si="2"/>
        <v>62.290749673745438</v>
      </c>
      <c r="O72" s="261">
        <f t="shared" si="2"/>
        <v>58.760774999265031</v>
      </c>
      <c r="P72" s="261">
        <f t="shared" si="2"/>
        <v>57.744398514753385</v>
      </c>
      <c r="Q72" s="261">
        <f t="shared" si="2"/>
        <v>38.716157076275316</v>
      </c>
      <c r="R72" s="261">
        <f t="shared" si="2"/>
        <v>35.409776724549971</v>
      </c>
      <c r="S72" s="261">
        <f t="shared" si="2"/>
        <v>30.556258823437204</v>
      </c>
      <c r="T72" s="261">
        <f t="shared" si="2"/>
        <v>28.737741403168883</v>
      </c>
      <c r="U72" s="261">
        <f t="shared" si="2"/>
        <v>27.501105307646572</v>
      </c>
      <c r="V72" s="261">
        <f t="shared" si="2"/>
        <v>21.61796169820278</v>
      </c>
      <c r="W72" s="261">
        <f t="shared" si="2"/>
        <v>30.027040308200043</v>
      </c>
      <c r="X72" s="261">
        <f t="shared" si="2"/>
        <v>12.418863369404091</v>
      </c>
      <c r="Y72" s="261">
        <f t="shared" si="2"/>
        <v>31.9734006853894</v>
      </c>
      <c r="DA72" s="70"/>
    </row>
    <row r="73" spans="1:105" ht="12" customHeight="1" x14ac:dyDescent="0.25">
      <c r="A73" s="60" t="s">
        <v>1052</v>
      </c>
      <c r="B73" s="262">
        <v>73.383982275147162</v>
      </c>
      <c r="C73" s="262">
        <v>67.368591472940196</v>
      </c>
      <c r="D73" s="262">
        <v>46.649370253024728</v>
      </c>
      <c r="E73" s="262">
        <v>45.446972246778941</v>
      </c>
      <c r="F73" s="262">
        <v>47.639523509424968</v>
      </c>
      <c r="G73" s="262">
        <v>71.297411182587055</v>
      </c>
      <c r="H73" s="262">
        <v>58.872069361880357</v>
      </c>
      <c r="I73" s="262">
        <v>51.617309386290749</v>
      </c>
      <c r="J73" s="262">
        <v>59.703143344416929</v>
      </c>
      <c r="K73" s="262">
        <v>56.44406684452575</v>
      </c>
      <c r="L73" s="262">
        <v>61.422379795209793</v>
      </c>
      <c r="M73" s="262">
        <v>54.868101951245301</v>
      </c>
      <c r="N73" s="262">
        <v>62.228063878234693</v>
      </c>
      <c r="O73" s="262">
        <v>58.694677578036938</v>
      </c>
      <c r="P73" s="262">
        <v>57.682387223440521</v>
      </c>
      <c r="Q73" s="262">
        <v>38.678643120424113</v>
      </c>
      <c r="R73" s="262">
        <v>35.374420506995051</v>
      </c>
      <c r="S73" s="262">
        <v>30.524420873770389</v>
      </c>
      <c r="T73" s="262">
        <v>28.708359484600081</v>
      </c>
      <c r="U73" s="262">
        <v>27.4715952553195</v>
      </c>
      <c r="V73" s="262">
        <v>21.594471672474011</v>
      </c>
      <c r="W73" s="262">
        <v>29.995876197171508</v>
      </c>
      <c r="X73" s="262">
        <v>12.404131610458871</v>
      </c>
      <c r="Y73" s="262">
        <v>31.933899649671581</v>
      </c>
      <c r="DA73" s="72" t="s">
        <v>1053</v>
      </c>
    </row>
    <row r="74" spans="1:105" ht="12" customHeight="1" x14ac:dyDescent="0.25">
      <c r="A74" s="64" t="s">
        <v>28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0.20611980675250779</v>
      </c>
      <c r="L74" s="229">
        <v>0.16091189642853959</v>
      </c>
      <c r="M74" s="229">
        <v>0.24368793452562451</v>
      </c>
      <c r="N74" s="229">
        <v>7.5728910272629221E-2</v>
      </c>
      <c r="O74" s="229">
        <v>7.3376126813371684E-3</v>
      </c>
      <c r="P74" s="229">
        <v>0</v>
      </c>
      <c r="Q74" s="229">
        <v>4.5547713220815706E-3</v>
      </c>
      <c r="R74" s="229">
        <v>0</v>
      </c>
      <c r="S74" s="229">
        <v>2.765745795103673E-3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1054</v>
      </c>
    </row>
    <row r="75" spans="1:105" ht="12" customHeight="1" x14ac:dyDescent="0.25">
      <c r="A75" s="64" t="s">
        <v>30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1055</v>
      </c>
    </row>
    <row r="76" spans="1:105" ht="12" customHeight="1" x14ac:dyDescent="0.25">
      <c r="A76" s="64" t="s">
        <v>31</v>
      </c>
      <c r="B76" s="229">
        <v>1.6407294544578599</v>
      </c>
      <c r="C76" s="229">
        <v>1.116291920215543</v>
      </c>
      <c r="D76" s="229">
        <v>0.60912728392209736</v>
      </c>
      <c r="E76" s="229">
        <v>0.42426102628897222</v>
      </c>
      <c r="F76" s="229">
        <v>0.28165543087239808</v>
      </c>
      <c r="G76" s="229">
        <v>0.28171746714896662</v>
      </c>
      <c r="H76" s="229">
        <v>2.377708731584502</v>
      </c>
      <c r="I76" s="229">
        <v>0.52385577988909959</v>
      </c>
      <c r="J76" s="229">
        <v>0.981497188823654</v>
      </c>
      <c r="K76" s="229">
        <v>0.76267243912950555</v>
      </c>
      <c r="L76" s="229">
        <v>1.8898287043105131</v>
      </c>
      <c r="M76" s="229">
        <v>1.236432125659501</v>
      </c>
      <c r="N76" s="229">
        <v>0.71998978871141528</v>
      </c>
      <c r="O76" s="229">
        <v>1.4021314585484581</v>
      </c>
      <c r="P76" s="229">
        <v>0.57862650142011052</v>
      </c>
      <c r="Q76" s="229">
        <v>0.56827801211057238</v>
      </c>
      <c r="R76" s="229">
        <v>0.63959887399173465</v>
      </c>
      <c r="S76" s="229">
        <v>0.77599243514074101</v>
      </c>
      <c r="T76" s="229">
        <v>0.98416514703806679</v>
      </c>
      <c r="U76" s="229">
        <v>0.66585976171522809</v>
      </c>
      <c r="V76" s="229">
        <v>0.52974319262866976</v>
      </c>
      <c r="W76" s="229">
        <v>0.46175821457820942</v>
      </c>
      <c r="X76" s="229">
        <v>0.24600103249938399</v>
      </c>
      <c r="Y76" s="229">
        <v>1.613983453066385</v>
      </c>
      <c r="DA76" s="73" t="s">
        <v>1056</v>
      </c>
    </row>
    <row r="77" spans="1:105" ht="12" customHeight="1" x14ac:dyDescent="0.25">
      <c r="A77" s="64" t="s">
        <v>159</v>
      </c>
      <c r="B77" s="229">
        <v>3.9281728117040169</v>
      </c>
      <c r="C77" s="229">
        <v>3.5637644933352188</v>
      </c>
      <c r="D77" s="229">
        <v>2.8333463472135532</v>
      </c>
      <c r="E77" s="229">
        <v>2.862333283765683</v>
      </c>
      <c r="F77" s="229">
        <v>2.4661854200157749</v>
      </c>
      <c r="G77" s="229">
        <v>3.3877259653915548</v>
      </c>
      <c r="H77" s="229">
        <v>1.7318555815347809</v>
      </c>
      <c r="I77" s="229">
        <v>1.8661136997201331</v>
      </c>
      <c r="J77" s="229">
        <v>3.730228272742675</v>
      </c>
      <c r="K77" s="229">
        <v>3.973205070570633</v>
      </c>
      <c r="L77" s="229">
        <v>5.0903880538783444</v>
      </c>
      <c r="M77" s="229">
        <v>3.7270892232877242</v>
      </c>
      <c r="N77" s="229">
        <v>4.2877344534920976</v>
      </c>
      <c r="O77" s="229">
        <v>3.2263399299290469</v>
      </c>
      <c r="P77" s="229">
        <v>3.695476557089338</v>
      </c>
      <c r="Q77" s="229">
        <v>2.9169708524897571</v>
      </c>
      <c r="R77" s="229">
        <v>1.026716979958328</v>
      </c>
      <c r="S77" s="229">
        <v>0.93438005370331689</v>
      </c>
      <c r="T77" s="229">
        <v>0.921954513854778</v>
      </c>
      <c r="U77" s="229">
        <v>0.72879680723342322</v>
      </c>
      <c r="V77" s="229">
        <v>0.9212557484760544</v>
      </c>
      <c r="W77" s="229">
        <v>0.95035609214791861</v>
      </c>
      <c r="X77" s="229">
        <v>0.52106718596890722</v>
      </c>
      <c r="Y77" s="229">
        <v>0.92273137119424542</v>
      </c>
      <c r="DA77" s="73" t="s">
        <v>1057</v>
      </c>
    </row>
    <row r="78" spans="1:105" ht="12" customHeight="1" x14ac:dyDescent="0.25">
      <c r="A78" s="64" t="s">
        <v>32</v>
      </c>
      <c r="B78" s="229">
        <v>23.457955000245921</v>
      </c>
      <c r="C78" s="229">
        <v>18.241582517994889</v>
      </c>
      <c r="D78" s="229">
        <v>11.53099787899353</v>
      </c>
      <c r="E78" s="229">
        <v>9.3232735810825957</v>
      </c>
      <c r="F78" s="229">
        <v>8.9684051962679447</v>
      </c>
      <c r="G78" s="229">
        <v>11.8898888150693</v>
      </c>
      <c r="H78" s="229">
        <v>13.722482213266989</v>
      </c>
      <c r="I78" s="229">
        <v>9.2772648687806374</v>
      </c>
      <c r="J78" s="229">
        <v>7.2409519191937566</v>
      </c>
      <c r="K78" s="229">
        <v>6.3425675916183399</v>
      </c>
      <c r="L78" s="229">
        <v>6.2449577591119683</v>
      </c>
      <c r="M78" s="229">
        <v>1.464708965511569</v>
      </c>
      <c r="N78" s="229">
        <v>1.4322769132491631</v>
      </c>
      <c r="O78" s="229">
        <v>3.421744605445209</v>
      </c>
      <c r="P78" s="229">
        <v>2.515616294870743</v>
      </c>
      <c r="Q78" s="229">
        <v>1.7001105697754839</v>
      </c>
      <c r="R78" s="229">
        <v>1.141758797681804</v>
      </c>
      <c r="S78" s="229">
        <v>0.68264851455599218</v>
      </c>
      <c r="T78" s="229">
        <v>0.63475610879065836</v>
      </c>
      <c r="U78" s="229">
        <v>0.75263257407123663</v>
      </c>
      <c r="V78" s="229">
        <v>0.53390771911024615</v>
      </c>
      <c r="W78" s="229">
        <v>0.26796310760533498</v>
      </c>
      <c r="X78" s="229">
        <v>0</v>
      </c>
      <c r="Y78" s="229">
        <v>0.35013565310555528</v>
      </c>
      <c r="DA78" s="73" t="s">
        <v>1058</v>
      </c>
    </row>
    <row r="79" spans="1:105" ht="12" customHeight="1" x14ac:dyDescent="0.25">
      <c r="A79" s="64" t="s">
        <v>33</v>
      </c>
      <c r="B79" s="229">
        <v>2.471964947294119</v>
      </c>
      <c r="C79" s="229">
        <v>2.3560909871344289</v>
      </c>
      <c r="D79" s="229">
        <v>1.4605453753289821</v>
      </c>
      <c r="E79" s="229">
        <v>1.2316178340501771</v>
      </c>
      <c r="F79" s="229">
        <v>1.0557824073562661</v>
      </c>
      <c r="G79" s="229">
        <v>3.1767882872427742</v>
      </c>
      <c r="H79" s="229">
        <v>1.8859714089394111</v>
      </c>
      <c r="I79" s="229">
        <v>12.66758697712128</v>
      </c>
      <c r="J79" s="229">
        <v>12.80593968909543</v>
      </c>
      <c r="K79" s="229">
        <v>9.1555610767859434</v>
      </c>
      <c r="L79" s="229">
        <v>10.557147927243831</v>
      </c>
      <c r="M79" s="229">
        <v>11.06259490490717</v>
      </c>
      <c r="N79" s="229">
        <v>10.80597287155396</v>
      </c>
      <c r="O79" s="229">
        <v>11.57660905671116</v>
      </c>
      <c r="P79" s="229">
        <v>10.45391279791939</v>
      </c>
      <c r="Q79" s="229">
        <v>5.8551046046058186</v>
      </c>
      <c r="R79" s="229">
        <v>4.4928654158780761</v>
      </c>
      <c r="S79" s="229">
        <v>4.3659885213093634</v>
      </c>
      <c r="T79" s="229">
        <v>3.6501995808156531</v>
      </c>
      <c r="U79" s="229">
        <v>3.219638452092477</v>
      </c>
      <c r="V79" s="229">
        <v>1.3342937168236679</v>
      </c>
      <c r="W79" s="229">
        <v>2.528900953795076</v>
      </c>
      <c r="X79" s="229">
        <v>0.17127685304456891</v>
      </c>
      <c r="Y79" s="229">
        <v>5.5313874407085697E-2</v>
      </c>
      <c r="DA79" s="73" t="s">
        <v>1059</v>
      </c>
    </row>
    <row r="80" spans="1:105" ht="12" customHeight="1" x14ac:dyDescent="0.25">
      <c r="A80" s="64" t="s">
        <v>35</v>
      </c>
      <c r="B80" s="229">
        <v>41.885160061445227</v>
      </c>
      <c r="C80" s="229">
        <v>42.090861554260108</v>
      </c>
      <c r="D80" s="229">
        <v>30.215353367566571</v>
      </c>
      <c r="E80" s="229">
        <v>31.605486521591509</v>
      </c>
      <c r="F80" s="229">
        <v>34.867495054912581</v>
      </c>
      <c r="G80" s="229">
        <v>52.561290647734459</v>
      </c>
      <c r="H80" s="229">
        <v>39.154051426554673</v>
      </c>
      <c r="I80" s="229">
        <v>27.282488060779599</v>
      </c>
      <c r="J80" s="229">
        <v>34.944526274561397</v>
      </c>
      <c r="K80" s="229">
        <v>35.23951363979932</v>
      </c>
      <c r="L80" s="229">
        <v>37.128326454090001</v>
      </c>
      <c r="M80" s="229">
        <v>37.133157927055557</v>
      </c>
      <c r="N80" s="229">
        <v>44.906360940955423</v>
      </c>
      <c r="O80" s="229">
        <v>39.059489419624221</v>
      </c>
      <c r="P80" s="229">
        <v>40.43875507214095</v>
      </c>
      <c r="Q80" s="229">
        <v>27.633624310120389</v>
      </c>
      <c r="R80" s="229">
        <v>28.07348043948511</v>
      </c>
      <c r="S80" s="229">
        <v>23.76264560326587</v>
      </c>
      <c r="T80" s="229">
        <v>22.51728413410093</v>
      </c>
      <c r="U80" s="229">
        <v>22.104667660207131</v>
      </c>
      <c r="V80" s="229">
        <v>18.27527129543537</v>
      </c>
      <c r="W80" s="229">
        <v>25.786897829044971</v>
      </c>
      <c r="X80" s="229">
        <v>11.465786538946009</v>
      </c>
      <c r="Y80" s="229">
        <v>28.991735297898309</v>
      </c>
      <c r="DA80" s="73" t="s">
        <v>1060</v>
      </c>
    </row>
    <row r="81" spans="1:105" ht="12" customHeight="1" x14ac:dyDescent="0.25">
      <c r="A81" s="64" t="s">
        <v>36</v>
      </c>
      <c r="B81" s="229">
        <v>0</v>
      </c>
      <c r="C81" s="229">
        <v>0</v>
      </c>
      <c r="D81" s="229">
        <v>0</v>
      </c>
      <c r="E81" s="229">
        <v>0</v>
      </c>
      <c r="F81" s="229">
        <v>0</v>
      </c>
      <c r="G81" s="229">
        <v>0</v>
      </c>
      <c r="H81" s="229">
        <v>0</v>
      </c>
      <c r="I81" s="229">
        <v>0</v>
      </c>
      <c r="J81" s="229">
        <v>0</v>
      </c>
      <c r="K81" s="229">
        <v>0</v>
      </c>
      <c r="L81" s="229">
        <v>0</v>
      </c>
      <c r="M81" s="229">
        <v>0</v>
      </c>
      <c r="N81" s="229">
        <v>0</v>
      </c>
      <c r="O81" s="229">
        <v>0</v>
      </c>
      <c r="P81" s="229">
        <v>0</v>
      </c>
      <c r="Q81" s="229">
        <v>0</v>
      </c>
      <c r="R81" s="229">
        <v>0</v>
      </c>
      <c r="S81" s="229">
        <v>0</v>
      </c>
      <c r="T81" s="229">
        <v>0</v>
      </c>
      <c r="U81" s="229">
        <v>0</v>
      </c>
      <c r="V81" s="229">
        <v>0</v>
      </c>
      <c r="W81" s="229">
        <v>0</v>
      </c>
      <c r="X81" s="229">
        <v>0</v>
      </c>
      <c r="Y81" s="229">
        <v>0</v>
      </c>
      <c r="DA81" s="73" t="s">
        <v>1061</v>
      </c>
    </row>
    <row r="82" spans="1:105" ht="12" customHeight="1" x14ac:dyDescent="0.25">
      <c r="A82" s="64" t="s">
        <v>38</v>
      </c>
      <c r="B82" s="229">
        <v>0</v>
      </c>
      <c r="C82" s="229">
        <v>0</v>
      </c>
      <c r="D82" s="229">
        <v>0</v>
      </c>
      <c r="E82" s="229">
        <v>0</v>
      </c>
      <c r="F82" s="229">
        <v>0</v>
      </c>
      <c r="G82" s="229">
        <v>0</v>
      </c>
      <c r="H82" s="229">
        <v>0</v>
      </c>
      <c r="I82" s="229">
        <v>0</v>
      </c>
      <c r="J82" s="229">
        <v>0</v>
      </c>
      <c r="K82" s="229">
        <v>0.76442721986950102</v>
      </c>
      <c r="L82" s="229">
        <v>0.35081900014658779</v>
      </c>
      <c r="M82" s="229">
        <v>4.3087029814633599E-4</v>
      </c>
      <c r="N82" s="229">
        <v>0</v>
      </c>
      <c r="O82" s="229">
        <v>1.0254950975047089E-3</v>
      </c>
      <c r="P82" s="229">
        <v>0</v>
      </c>
      <c r="Q82" s="229">
        <v>0</v>
      </c>
      <c r="R82" s="229">
        <v>0</v>
      </c>
      <c r="S82" s="229">
        <v>0</v>
      </c>
      <c r="T82" s="229">
        <v>0</v>
      </c>
      <c r="U82" s="229">
        <v>0</v>
      </c>
      <c r="V82" s="229">
        <v>0</v>
      </c>
      <c r="W82" s="229">
        <v>0</v>
      </c>
      <c r="X82" s="229">
        <v>0</v>
      </c>
      <c r="Y82" s="229">
        <v>0</v>
      </c>
      <c r="DA82" s="73" t="s">
        <v>1062</v>
      </c>
    </row>
    <row r="83" spans="1:105" ht="12" customHeight="1" x14ac:dyDescent="0.25">
      <c r="A83" s="64" t="s">
        <v>39</v>
      </c>
      <c r="B83" s="229">
        <v>0</v>
      </c>
      <c r="C83" s="229">
        <v>0</v>
      </c>
      <c r="D83" s="229">
        <v>0</v>
      </c>
      <c r="E83" s="229">
        <v>0</v>
      </c>
      <c r="F83" s="229">
        <v>0</v>
      </c>
      <c r="G83" s="229">
        <v>0</v>
      </c>
      <c r="H83" s="229">
        <v>0</v>
      </c>
      <c r="I83" s="229">
        <v>0</v>
      </c>
      <c r="J83" s="229">
        <v>0</v>
      </c>
      <c r="K83" s="229">
        <v>0</v>
      </c>
      <c r="L83" s="229">
        <v>0</v>
      </c>
      <c r="M83" s="229">
        <v>0</v>
      </c>
      <c r="N83" s="229">
        <v>0</v>
      </c>
      <c r="O83" s="229">
        <v>0</v>
      </c>
      <c r="P83" s="229">
        <v>0</v>
      </c>
      <c r="Q83" s="229">
        <v>0</v>
      </c>
      <c r="R83" s="229">
        <v>0</v>
      </c>
      <c r="S83" s="229">
        <v>0</v>
      </c>
      <c r="T83" s="229">
        <v>0</v>
      </c>
      <c r="U83" s="229">
        <v>0</v>
      </c>
      <c r="V83" s="229">
        <v>0</v>
      </c>
      <c r="W83" s="229">
        <v>0</v>
      </c>
      <c r="X83" s="229">
        <v>0</v>
      </c>
      <c r="Y83" s="229">
        <v>0</v>
      </c>
      <c r="DA83" s="73" t="s">
        <v>1063</v>
      </c>
    </row>
    <row r="84" spans="1:105" ht="12" customHeight="1" x14ac:dyDescent="0.25">
      <c r="A84" s="60" t="s">
        <v>1064</v>
      </c>
      <c r="B84" s="262">
        <v>7.4556964114660118E-2</v>
      </c>
      <c r="C84" s="262">
        <v>6.377562141695764E-2</v>
      </c>
      <c r="D84" s="262">
        <v>4.1746421601785828E-2</v>
      </c>
      <c r="E84" s="262">
        <v>4.0177233991141342E-2</v>
      </c>
      <c r="F84" s="262">
        <v>3.8696163926332572E-2</v>
      </c>
      <c r="G84" s="262">
        <v>6.9237233382809141E-2</v>
      </c>
      <c r="H84" s="262">
        <v>6.5312012268883071E-2</v>
      </c>
      <c r="I84" s="262">
        <v>6.2836224374771404E-2</v>
      </c>
      <c r="J84" s="262">
        <v>7.6882702424227248E-2</v>
      </c>
      <c r="K84" s="262">
        <v>7.0100698750454313E-2</v>
      </c>
      <c r="L84" s="262">
        <v>6.9879845963340709E-2</v>
      </c>
      <c r="M84" s="262">
        <v>5.2530695465703429E-2</v>
      </c>
      <c r="N84" s="262">
        <v>6.2685795510746864E-2</v>
      </c>
      <c r="O84" s="262">
        <v>6.6097421228093617E-2</v>
      </c>
      <c r="P84" s="262">
        <v>6.2011291312866222E-2</v>
      </c>
      <c r="Q84" s="262">
        <v>3.7513955851203443E-2</v>
      </c>
      <c r="R84" s="262">
        <v>3.5356217554923228E-2</v>
      </c>
      <c r="S84" s="262">
        <v>3.1837949666815267E-2</v>
      </c>
      <c r="T84" s="262">
        <v>2.9381918568803359E-2</v>
      </c>
      <c r="U84" s="262">
        <v>2.951005232707404E-2</v>
      </c>
      <c r="V84" s="262">
        <v>2.3490025728769171E-2</v>
      </c>
      <c r="W84" s="262">
        <v>3.1164111028533129E-2</v>
      </c>
      <c r="X84" s="262">
        <v>1.4731758945220309E-2</v>
      </c>
      <c r="Y84" s="262">
        <v>3.9501035717820793E-2</v>
      </c>
      <c r="DA84" s="72" t="s">
        <v>1065</v>
      </c>
    </row>
    <row r="85" spans="1:105" ht="12" customHeight="1" x14ac:dyDescent="0.25">
      <c r="A85" s="57" t="s">
        <v>1010</v>
      </c>
      <c r="B85" s="261">
        <v>38.6532044074645</v>
      </c>
      <c r="C85" s="261">
        <v>35.386817057835607</v>
      </c>
      <c r="D85" s="261">
        <v>24.459226676316721</v>
      </c>
      <c r="E85" s="261">
        <v>23.84926681421128</v>
      </c>
      <c r="F85" s="261">
        <v>25.021105364426841</v>
      </c>
      <c r="G85" s="261">
        <v>37.430427637051437</v>
      </c>
      <c r="H85" s="261">
        <v>31.121506560242619</v>
      </c>
      <c r="I85" s="261">
        <v>26.240811380959201</v>
      </c>
      <c r="J85" s="261">
        <v>30.75643070158112</v>
      </c>
      <c r="K85" s="261">
        <v>29.20264511521955</v>
      </c>
      <c r="L85" s="261">
        <v>31.533007521820849</v>
      </c>
      <c r="M85" s="261">
        <v>27.735267226547268</v>
      </c>
      <c r="N85" s="261">
        <v>31.763259975816212</v>
      </c>
      <c r="O85" s="261">
        <v>29.974596888041379</v>
      </c>
      <c r="P85" s="261">
        <v>29.47826025612239</v>
      </c>
      <c r="Q85" s="261">
        <v>19.76757549413977</v>
      </c>
      <c r="R85" s="261">
        <v>18.21628773672635</v>
      </c>
      <c r="S85" s="261">
        <v>15.684090581480531</v>
      </c>
      <c r="T85" s="261">
        <v>14.81682824224878</v>
      </c>
      <c r="U85" s="261">
        <v>14.23232348771219</v>
      </c>
      <c r="V85" s="261">
        <v>11.34064271092144</v>
      </c>
      <c r="W85" s="261">
        <v>15.647838121943749</v>
      </c>
      <c r="X85" s="261">
        <v>6.6084193667639006</v>
      </c>
      <c r="Y85" s="261">
        <v>17.093853554560049</v>
      </c>
      <c r="DA85" s="70" t="s">
        <v>1066</v>
      </c>
    </row>
    <row r="86" spans="1:105" ht="12" customHeight="1" x14ac:dyDescent="0.25">
      <c r="A86" s="60" t="s">
        <v>1012</v>
      </c>
      <c r="B86" s="262">
        <v>36.999168337860382</v>
      </c>
      <c r="C86" s="262">
        <v>34.108931054083023</v>
      </c>
      <c r="D86" s="262">
        <v>23.646546806227779</v>
      </c>
      <c r="E86" s="262">
        <v>23.096383484570911</v>
      </c>
      <c r="F86" s="262">
        <v>24.43505408714881</v>
      </c>
      <c r="G86" s="262">
        <v>36.050898859776147</v>
      </c>
      <c r="H86" s="262">
        <v>29.380161207432518</v>
      </c>
      <c r="I86" s="262">
        <v>23.687352149251431</v>
      </c>
      <c r="J86" s="262">
        <v>27.57178057904391</v>
      </c>
      <c r="K86" s="262">
        <v>26.533606954259572</v>
      </c>
      <c r="L86" s="262">
        <v>29.324729827343621</v>
      </c>
      <c r="M86" s="262">
        <v>26.529586292332631</v>
      </c>
      <c r="N86" s="262">
        <v>30.270145442441251</v>
      </c>
      <c r="O86" s="262">
        <v>27.952045889079571</v>
      </c>
      <c r="P86" s="262">
        <v>27.763026763619209</v>
      </c>
      <c r="Q86" s="262">
        <v>18.843153671506879</v>
      </c>
      <c r="R86" s="262">
        <v>17.383915486514461</v>
      </c>
      <c r="S86" s="262">
        <v>14.867487438392089</v>
      </c>
      <c r="T86" s="262">
        <v>14.232121747992499</v>
      </c>
      <c r="U86" s="262">
        <v>13.546589185225089</v>
      </c>
      <c r="V86" s="262">
        <v>10.83198854697746</v>
      </c>
      <c r="W86" s="262">
        <v>15.02135921186656</v>
      </c>
      <c r="X86" s="262">
        <v>6.2461473065678108</v>
      </c>
      <c r="Y86" s="262">
        <v>16.04385898391763</v>
      </c>
      <c r="DA86" s="72" t="s">
        <v>1067</v>
      </c>
    </row>
    <row r="87" spans="1:105" ht="12" customHeight="1" x14ac:dyDescent="0.25">
      <c r="A87" s="59" t="s">
        <v>28</v>
      </c>
      <c r="B87" s="230">
        <v>0</v>
      </c>
      <c r="C87" s="230">
        <v>0</v>
      </c>
      <c r="D87" s="230">
        <v>0</v>
      </c>
      <c r="E87" s="230">
        <v>0</v>
      </c>
      <c r="F87" s="230">
        <v>0</v>
      </c>
      <c r="G87" s="230">
        <v>0</v>
      </c>
      <c r="H87" s="230">
        <v>0</v>
      </c>
      <c r="I87" s="230">
        <v>0</v>
      </c>
      <c r="J87" s="230">
        <v>0</v>
      </c>
      <c r="K87" s="230">
        <v>0.11755422371733</v>
      </c>
      <c r="L87" s="230">
        <v>9.3412901801309678E-2</v>
      </c>
      <c r="M87" s="230">
        <v>0.14758426766380059</v>
      </c>
      <c r="N87" s="230">
        <v>4.4578605872955479E-2</v>
      </c>
      <c r="O87" s="230">
        <v>4.3530169384962568E-3</v>
      </c>
      <c r="P87" s="230">
        <v>0</v>
      </c>
      <c r="Q87" s="230">
        <v>2.6147776821561861E-3</v>
      </c>
      <c r="R87" s="230">
        <v>0</v>
      </c>
      <c r="S87" s="230">
        <v>1.5719478259415269E-3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1068</v>
      </c>
    </row>
    <row r="88" spans="1:105" ht="12" customHeight="1" x14ac:dyDescent="0.25">
      <c r="A88" s="59" t="s">
        <v>31</v>
      </c>
      <c r="B88" s="295">
        <v>0.85606964192976132</v>
      </c>
      <c r="C88" s="295">
        <v>0.58566466230867342</v>
      </c>
      <c r="D88" s="295">
        <v>0.31874599238192758</v>
      </c>
      <c r="E88" s="295">
        <v>0.22161747860844491</v>
      </c>
      <c r="F88" s="295">
        <v>0.14773965174301171</v>
      </c>
      <c r="G88" s="295">
        <v>0.14909094314687821</v>
      </c>
      <c r="H88" s="295">
        <v>1.2258685600119661</v>
      </c>
      <c r="I88" s="295">
        <v>0.31858394787256838</v>
      </c>
      <c r="J88" s="295">
        <v>0.57704133764750587</v>
      </c>
      <c r="K88" s="295">
        <v>0.43496725494276561</v>
      </c>
      <c r="L88" s="295">
        <v>1.0970872079396099</v>
      </c>
      <c r="M88" s="295">
        <v>0.74881807397101829</v>
      </c>
      <c r="N88" s="295">
        <v>0.42382943195630851</v>
      </c>
      <c r="O88" s="295">
        <v>0.83181032498265239</v>
      </c>
      <c r="P88" s="295">
        <v>0.34014274736736028</v>
      </c>
      <c r="Q88" s="295">
        <v>0.32623386735642479</v>
      </c>
      <c r="R88" s="295">
        <v>0.3600444581866411</v>
      </c>
      <c r="S88" s="295">
        <v>0.44104545816396479</v>
      </c>
      <c r="T88" s="295">
        <v>0.55896994218882456</v>
      </c>
      <c r="U88" s="295">
        <v>0.37193405547084879</v>
      </c>
      <c r="V88" s="295">
        <v>0.28322417542204809</v>
      </c>
      <c r="W88" s="295">
        <v>0.25253002737831842</v>
      </c>
      <c r="X88" s="295">
        <v>0.12560916621916271</v>
      </c>
      <c r="Y88" s="295">
        <v>0.81228581173339953</v>
      </c>
      <c r="DA88" s="122" t="s">
        <v>1069</v>
      </c>
    </row>
    <row r="89" spans="1:105" ht="12" customHeight="1" x14ac:dyDescent="0.25">
      <c r="A89" s="59" t="s">
        <v>159</v>
      </c>
      <c r="B89" s="295">
        <v>2.0495697710655381</v>
      </c>
      <c r="C89" s="295">
        <v>1.8697357660116389</v>
      </c>
      <c r="D89" s="295">
        <v>1.4826421620604919</v>
      </c>
      <c r="E89" s="295">
        <v>1.495171712645408</v>
      </c>
      <c r="F89" s="295">
        <v>1.293613881181972</v>
      </c>
      <c r="G89" s="295">
        <v>1.792857448332515</v>
      </c>
      <c r="H89" s="295">
        <v>0.8928878796983456</v>
      </c>
      <c r="I89" s="295">
        <v>1.13488080586184</v>
      </c>
      <c r="J89" s="295">
        <v>2.1930739453403758</v>
      </c>
      <c r="K89" s="295">
        <v>2.265997844164036</v>
      </c>
      <c r="L89" s="295">
        <v>2.9550824392817292</v>
      </c>
      <c r="M89" s="295">
        <v>2.2572300701195429</v>
      </c>
      <c r="N89" s="295">
        <v>2.5240192101272161</v>
      </c>
      <c r="O89" s="295">
        <v>1.9140165847195689</v>
      </c>
      <c r="P89" s="295">
        <v>2.1723677465083928</v>
      </c>
      <c r="Q89" s="295">
        <v>1.6745583356980931</v>
      </c>
      <c r="R89" s="295">
        <v>0.57796186608811617</v>
      </c>
      <c r="S89" s="295">
        <v>0.53106713444971476</v>
      </c>
      <c r="T89" s="295">
        <v>0.5236365693919437</v>
      </c>
      <c r="U89" s="295">
        <v>0.40708925169210203</v>
      </c>
      <c r="V89" s="295">
        <v>0.49254412958138533</v>
      </c>
      <c r="W89" s="295">
        <v>0.51973834442444355</v>
      </c>
      <c r="X89" s="295">
        <v>0.26605910596689758</v>
      </c>
      <c r="Y89" s="295">
        <v>0.46439236997032679</v>
      </c>
      <c r="DA89" s="122" t="s">
        <v>1070</v>
      </c>
    </row>
    <row r="90" spans="1:105" ht="12" customHeight="1" x14ac:dyDescent="0.25">
      <c r="A90" s="59" t="s">
        <v>32</v>
      </c>
      <c r="B90" s="295">
        <v>12.239460371058239</v>
      </c>
      <c r="C90" s="295">
        <v>9.5704806887023128</v>
      </c>
      <c r="D90" s="295">
        <v>6.0339759178539074</v>
      </c>
      <c r="E90" s="295">
        <v>4.8701159319049072</v>
      </c>
      <c r="F90" s="295">
        <v>4.7042908289850054</v>
      </c>
      <c r="G90" s="295">
        <v>6.2923849035347326</v>
      </c>
      <c r="H90" s="295">
        <v>7.0748613095924853</v>
      </c>
      <c r="I90" s="295">
        <v>5.6419873194513919</v>
      </c>
      <c r="J90" s="295">
        <v>4.2570968402881117</v>
      </c>
      <c r="K90" s="295">
        <v>3.6172923958862468</v>
      </c>
      <c r="L90" s="295">
        <v>3.6253355957700801</v>
      </c>
      <c r="M90" s="295">
        <v>0.88706894921339252</v>
      </c>
      <c r="N90" s="295">
        <v>0.84312461102117131</v>
      </c>
      <c r="O90" s="295">
        <v>2.029939828330761</v>
      </c>
      <c r="P90" s="295">
        <v>1.4787926853667881</v>
      </c>
      <c r="Q90" s="295">
        <v>0.97598998076926113</v>
      </c>
      <c r="R90" s="295">
        <v>0.64272146873180458</v>
      </c>
      <c r="S90" s="295">
        <v>0.3879922190384385</v>
      </c>
      <c r="T90" s="295">
        <v>0.36051834034414731</v>
      </c>
      <c r="U90" s="295">
        <v>0.42040336666791711</v>
      </c>
      <c r="V90" s="295">
        <v>0.28545071574419001</v>
      </c>
      <c r="W90" s="295">
        <v>0.14654580852831431</v>
      </c>
      <c r="X90" s="295">
        <v>0</v>
      </c>
      <c r="Y90" s="295">
        <v>0.17621631910742511</v>
      </c>
      <c r="DA90" s="122" t="s">
        <v>1071</v>
      </c>
    </row>
    <row r="91" spans="1:105" ht="12" customHeight="1" x14ac:dyDescent="0.25">
      <c r="A91" s="59" t="s">
        <v>35</v>
      </c>
      <c r="B91" s="295">
        <v>21.85406855380684</v>
      </c>
      <c r="C91" s="295">
        <v>22.083049937060391</v>
      </c>
      <c r="D91" s="295">
        <v>15.811182733931449</v>
      </c>
      <c r="E91" s="295">
        <v>16.50947836141215</v>
      </c>
      <c r="F91" s="295">
        <v>18.289409725238819</v>
      </c>
      <c r="G91" s="295">
        <v>27.81656556476203</v>
      </c>
      <c r="H91" s="295">
        <v>20.18654345812973</v>
      </c>
      <c r="I91" s="295">
        <v>16.591900076065631</v>
      </c>
      <c r="J91" s="295">
        <v>20.544568455767909</v>
      </c>
      <c r="K91" s="295">
        <v>20.097795235549189</v>
      </c>
      <c r="L91" s="295">
        <v>21.55381168255089</v>
      </c>
      <c r="M91" s="295">
        <v>22.488884931364868</v>
      </c>
      <c r="N91" s="295">
        <v>26.434593583463599</v>
      </c>
      <c r="O91" s="295">
        <v>23.171926134108091</v>
      </c>
      <c r="P91" s="295">
        <v>23.771723584376669</v>
      </c>
      <c r="Q91" s="295">
        <v>15.863756710000949</v>
      </c>
      <c r="R91" s="295">
        <v>15.803187693507899</v>
      </c>
      <c r="S91" s="295">
        <v>13.505810678914029</v>
      </c>
      <c r="T91" s="295">
        <v>12.78899689606758</v>
      </c>
      <c r="U91" s="295">
        <v>12.347162511394229</v>
      </c>
      <c r="V91" s="295">
        <v>9.7707695262298362</v>
      </c>
      <c r="W91" s="295">
        <v>14.10254503153549</v>
      </c>
      <c r="X91" s="295">
        <v>5.8544790343817503</v>
      </c>
      <c r="Y91" s="295">
        <v>14.590964483106481</v>
      </c>
      <c r="DA91" s="122" t="s">
        <v>1072</v>
      </c>
    </row>
    <row r="92" spans="1:105" ht="12" customHeight="1" x14ac:dyDescent="0.25">
      <c r="A92" s="60" t="s">
        <v>1019</v>
      </c>
      <c r="B92" s="262">
        <v>1.6540360696041281</v>
      </c>
      <c r="C92" s="262">
        <v>1.277886003752599</v>
      </c>
      <c r="D92" s="262">
        <v>0.8126798700889506</v>
      </c>
      <c r="E92" s="262">
        <v>0.75288332964037774</v>
      </c>
      <c r="F92" s="262">
        <v>0.58605127727802242</v>
      </c>
      <c r="G92" s="262">
        <v>1.379528777275288</v>
      </c>
      <c r="H92" s="262">
        <v>1.7413453528100911</v>
      </c>
      <c r="I92" s="262">
        <v>2.5534592317077758</v>
      </c>
      <c r="J92" s="262">
        <v>3.1846501225372168</v>
      </c>
      <c r="K92" s="262">
        <v>2.6690381609599818</v>
      </c>
      <c r="L92" s="262">
        <v>2.2082776944772249</v>
      </c>
      <c r="M92" s="262">
        <v>1.205680934214644</v>
      </c>
      <c r="N92" s="262">
        <v>1.4931145333749529</v>
      </c>
      <c r="O92" s="262">
        <v>2.022550998961814</v>
      </c>
      <c r="P92" s="262">
        <v>1.7152334925031809</v>
      </c>
      <c r="Q92" s="262">
        <v>0.92442182263288364</v>
      </c>
      <c r="R92" s="262">
        <v>0.83237225021188943</v>
      </c>
      <c r="S92" s="262">
        <v>0.81660314308843707</v>
      </c>
      <c r="T92" s="262">
        <v>0.58470649425628041</v>
      </c>
      <c r="U92" s="262">
        <v>0.68573430248709122</v>
      </c>
      <c r="V92" s="262">
        <v>0.50865416394397944</v>
      </c>
      <c r="W92" s="262">
        <v>0.62647891007719048</v>
      </c>
      <c r="X92" s="262">
        <v>0.36227206019609021</v>
      </c>
      <c r="Y92" s="262">
        <v>1.0499945706424181</v>
      </c>
      <c r="DA92" s="72" t="s">
        <v>1073</v>
      </c>
    </row>
    <row r="93" spans="1:105" ht="12" customHeight="1" x14ac:dyDescent="0.25">
      <c r="A93" s="57" t="s">
        <v>1021</v>
      </c>
      <c r="B93" s="261">
        <f t="shared" ref="B93:Y93" si="3">B94+B95+B106</f>
        <v>7.4716828944146787</v>
      </c>
      <c r="C93" s="261">
        <f t="shared" si="3"/>
        <v>6.7521674801157294</v>
      </c>
      <c r="D93" s="261">
        <f t="shared" si="3"/>
        <v>4.6036244243673172</v>
      </c>
      <c r="E93" s="261">
        <f t="shared" si="3"/>
        <v>4.5070339810377176</v>
      </c>
      <c r="F93" s="261">
        <f t="shared" si="3"/>
        <v>4.7046883511706037</v>
      </c>
      <c r="G93" s="261">
        <f t="shared" si="3"/>
        <v>7.2963696427290579</v>
      </c>
      <c r="H93" s="261">
        <f t="shared" si="3"/>
        <v>6.2106578669255352</v>
      </c>
      <c r="I93" s="261">
        <f t="shared" si="3"/>
        <v>5.5531390253655681</v>
      </c>
      <c r="J93" s="261">
        <f t="shared" si="3"/>
        <v>6.6237835041640327</v>
      </c>
      <c r="K93" s="261">
        <f t="shared" si="3"/>
        <v>6.1707054833115409</v>
      </c>
      <c r="L93" s="261">
        <f t="shared" si="3"/>
        <v>6.4636250375856488</v>
      </c>
      <c r="M93" s="261">
        <f t="shared" si="3"/>
        <v>5.4914743905524359</v>
      </c>
      <c r="N93" s="261">
        <f t="shared" si="3"/>
        <v>6.3558481013369441</v>
      </c>
      <c r="O93" s="261">
        <f t="shared" si="3"/>
        <v>6.1639919432317081</v>
      </c>
      <c r="P93" s="261">
        <f t="shared" si="3"/>
        <v>5.9831976079276243</v>
      </c>
      <c r="Q93" s="261">
        <f t="shared" si="3"/>
        <v>3.8917400561650259</v>
      </c>
      <c r="R93" s="261">
        <f t="shared" si="3"/>
        <v>3.626960247301652</v>
      </c>
      <c r="S93" s="261">
        <f t="shared" si="3"/>
        <v>3.1562545870796277</v>
      </c>
      <c r="T93" s="261">
        <f t="shared" si="3"/>
        <v>2.9792473653252887</v>
      </c>
      <c r="U93" s="261">
        <f t="shared" si="3"/>
        <v>2.8842311197837507</v>
      </c>
      <c r="V93" s="261">
        <f t="shared" si="3"/>
        <v>2.2936943476267464</v>
      </c>
      <c r="W93" s="261">
        <f t="shared" si="3"/>
        <v>3.1513350821576389</v>
      </c>
      <c r="X93" s="261">
        <f t="shared" si="3"/>
        <v>1.3600662616409376</v>
      </c>
      <c r="Y93" s="261">
        <f t="shared" si="3"/>
        <v>3.5473773104491251</v>
      </c>
      <c r="DA93" s="70"/>
    </row>
    <row r="94" spans="1:105" ht="12" customHeight="1" x14ac:dyDescent="0.25">
      <c r="A94" s="60" t="s">
        <v>1022</v>
      </c>
      <c r="B94" s="262">
        <v>3.336689828264821</v>
      </c>
      <c r="C94" s="262">
        <v>3.3411016149412069</v>
      </c>
      <c r="D94" s="262">
        <v>2.3648879966953391</v>
      </c>
      <c r="E94" s="262">
        <v>2.4108010948832441</v>
      </c>
      <c r="F94" s="262">
        <v>2.771641354462218</v>
      </c>
      <c r="G94" s="262">
        <v>3.8320667542843179</v>
      </c>
      <c r="H94" s="262">
        <v>2.641086826078249</v>
      </c>
      <c r="I94" s="262">
        <v>1.741237461794316</v>
      </c>
      <c r="J94" s="262">
        <v>2.0839256927206211</v>
      </c>
      <c r="K94" s="262">
        <v>2.1188182031398348</v>
      </c>
      <c r="L94" s="262">
        <v>2.5271833430059951</v>
      </c>
      <c r="M94" s="262">
        <v>2.7914421393860769</v>
      </c>
      <c r="N94" s="262">
        <v>3.189437651532026</v>
      </c>
      <c r="O94" s="262">
        <v>2.6038369263847021</v>
      </c>
      <c r="P94" s="262">
        <v>2.740559888453717</v>
      </c>
      <c r="Q94" s="262">
        <v>1.922862289938384</v>
      </c>
      <c r="R94" s="262">
        <v>1.8674505497798459</v>
      </c>
      <c r="S94" s="262">
        <v>1.549722408903544</v>
      </c>
      <c r="T94" s="262">
        <v>1.612384662070754</v>
      </c>
      <c r="U94" s="262">
        <v>1.466955073991868</v>
      </c>
      <c r="V94" s="262">
        <v>1.1969331019281451</v>
      </c>
      <c r="W94" s="262">
        <v>1.726459260176477</v>
      </c>
      <c r="X94" s="262">
        <v>0.67210146931265025</v>
      </c>
      <c r="Y94" s="262">
        <v>1.6555636077221469</v>
      </c>
      <c r="DA94" s="72" t="s">
        <v>1074</v>
      </c>
    </row>
    <row r="95" spans="1:105" ht="12" customHeight="1" x14ac:dyDescent="0.25">
      <c r="A95" s="60" t="s">
        <v>1024</v>
      </c>
      <c r="B95" s="262">
        <v>1.609602741028981</v>
      </c>
      <c r="C95" s="262">
        <v>1.477661284277705</v>
      </c>
      <c r="D95" s="262">
        <v>1.023206316945463</v>
      </c>
      <c r="E95" s="262">
        <v>0.99683294408318823</v>
      </c>
      <c r="F95" s="262">
        <v>1.0449243178787591</v>
      </c>
      <c r="G95" s="262">
        <v>1.5638359340799679</v>
      </c>
      <c r="H95" s="262">
        <v>1.2912987449990629</v>
      </c>
      <c r="I95" s="262">
        <v>1.132172990574434</v>
      </c>
      <c r="J95" s="262">
        <v>1.309527504447864</v>
      </c>
      <c r="K95" s="262">
        <v>1.2380429882794819</v>
      </c>
      <c r="L95" s="262">
        <v>1.3472372010039511</v>
      </c>
      <c r="M95" s="262">
        <v>1.2034758070861999</v>
      </c>
      <c r="N95" s="262">
        <v>1.3649090589249071</v>
      </c>
      <c r="O95" s="262">
        <v>1.2874078373015241</v>
      </c>
      <c r="P95" s="262">
        <v>1.265204281716787</v>
      </c>
      <c r="Q95" s="262">
        <v>0.84837655378919075</v>
      </c>
      <c r="R95" s="262">
        <v>0.77590180370538986</v>
      </c>
      <c r="S95" s="262">
        <v>0.66952201261749478</v>
      </c>
      <c r="T95" s="262">
        <v>0.62968855987674044</v>
      </c>
      <c r="U95" s="262">
        <v>0.60256139899314798</v>
      </c>
      <c r="V95" s="262">
        <v>0.47365269255574971</v>
      </c>
      <c r="W95" s="262">
        <v>0.65792892467331598</v>
      </c>
      <c r="X95" s="262">
        <v>0.2720719647704456</v>
      </c>
      <c r="Y95" s="262">
        <v>0.70043749077465489</v>
      </c>
      <c r="DA95" s="72" t="s">
        <v>1075</v>
      </c>
    </row>
    <row r="96" spans="1:105" ht="12" customHeight="1" x14ac:dyDescent="0.25">
      <c r="A96" s="64" t="s">
        <v>28</v>
      </c>
      <c r="B96" s="229">
        <v>0</v>
      </c>
      <c r="C96" s="229">
        <v>0</v>
      </c>
      <c r="D96" s="229">
        <v>0</v>
      </c>
      <c r="E96" s="229">
        <v>0</v>
      </c>
      <c r="F96" s="229">
        <v>0</v>
      </c>
      <c r="G96" s="229">
        <v>0</v>
      </c>
      <c r="H96" s="229">
        <v>0</v>
      </c>
      <c r="I96" s="229">
        <v>0</v>
      </c>
      <c r="J96" s="229">
        <v>0</v>
      </c>
      <c r="K96" s="229">
        <v>4.5210275545588792E-3</v>
      </c>
      <c r="L96" s="229">
        <v>3.52943818971876E-3</v>
      </c>
      <c r="M96" s="229">
        <v>5.3450460878160322E-3</v>
      </c>
      <c r="N96" s="229">
        <v>1.6610363429574099E-3</v>
      </c>
      <c r="O96" s="229">
        <v>1.609430439493771E-4</v>
      </c>
      <c r="P96" s="229">
        <v>0</v>
      </c>
      <c r="Q96" s="229">
        <v>9.990425945125628E-5</v>
      </c>
      <c r="R96" s="229">
        <v>0</v>
      </c>
      <c r="S96" s="229">
        <v>6.066381074955538E-5</v>
      </c>
      <c r="T96" s="229">
        <v>0</v>
      </c>
      <c r="U96" s="229">
        <v>0</v>
      </c>
      <c r="V96" s="229">
        <v>0</v>
      </c>
      <c r="W96" s="229">
        <v>0</v>
      </c>
      <c r="X96" s="229">
        <v>0</v>
      </c>
      <c r="Y96" s="229">
        <v>0</v>
      </c>
      <c r="DA96" s="73" t="s">
        <v>1076</v>
      </c>
    </row>
    <row r="97" spans="1:105" ht="12" customHeight="1" x14ac:dyDescent="0.25">
      <c r="A97" s="64" t="s">
        <v>30</v>
      </c>
      <c r="B97" s="229">
        <v>0</v>
      </c>
      <c r="C97" s="229">
        <v>0</v>
      </c>
      <c r="D97" s="229">
        <v>0</v>
      </c>
      <c r="E97" s="229">
        <v>0</v>
      </c>
      <c r="F97" s="229">
        <v>0</v>
      </c>
      <c r="G97" s="229">
        <v>0</v>
      </c>
      <c r="H97" s="229">
        <v>0</v>
      </c>
      <c r="I97" s="229">
        <v>0</v>
      </c>
      <c r="J97" s="229">
        <v>0</v>
      </c>
      <c r="K97" s="229">
        <v>0</v>
      </c>
      <c r="L97" s="229">
        <v>0</v>
      </c>
      <c r="M97" s="229">
        <v>0</v>
      </c>
      <c r="N97" s="229">
        <v>0</v>
      </c>
      <c r="O97" s="229">
        <v>0</v>
      </c>
      <c r="P97" s="229">
        <v>0</v>
      </c>
      <c r="Q97" s="229">
        <v>0</v>
      </c>
      <c r="R97" s="229">
        <v>0</v>
      </c>
      <c r="S97" s="229">
        <v>0</v>
      </c>
      <c r="T97" s="229">
        <v>0</v>
      </c>
      <c r="U97" s="229">
        <v>0</v>
      </c>
      <c r="V97" s="229">
        <v>0</v>
      </c>
      <c r="W97" s="229">
        <v>0</v>
      </c>
      <c r="X97" s="229">
        <v>0</v>
      </c>
      <c r="Y97" s="229">
        <v>0</v>
      </c>
      <c r="DA97" s="73" t="s">
        <v>1077</v>
      </c>
    </row>
    <row r="98" spans="1:105" ht="12" customHeight="1" x14ac:dyDescent="0.25">
      <c r="A98" s="64" t="s">
        <v>31</v>
      </c>
      <c r="B98" s="229">
        <v>3.5987725731215239E-2</v>
      </c>
      <c r="C98" s="229">
        <v>2.448472376206761E-2</v>
      </c>
      <c r="D98" s="229">
        <v>1.3360585177299589E-2</v>
      </c>
      <c r="E98" s="229">
        <v>9.3057325271072456E-3</v>
      </c>
      <c r="F98" s="229">
        <v>6.1778243630619574E-3</v>
      </c>
      <c r="G98" s="229">
        <v>6.1791850654620189E-3</v>
      </c>
      <c r="H98" s="229">
        <v>5.2152613868477658E-2</v>
      </c>
      <c r="I98" s="229">
        <v>1.1490241781263139E-2</v>
      </c>
      <c r="J98" s="229">
        <v>2.152813892709431E-2</v>
      </c>
      <c r="K98" s="229">
        <v>1.6728441418282929E-2</v>
      </c>
      <c r="L98" s="229">
        <v>4.1451463496873189E-2</v>
      </c>
      <c r="M98" s="229">
        <v>2.7119876529674649E-2</v>
      </c>
      <c r="N98" s="229">
        <v>1.579224105169956E-2</v>
      </c>
      <c r="O98" s="229">
        <v>3.0754322251150091E-2</v>
      </c>
      <c r="P98" s="229">
        <v>1.269158164823718E-2</v>
      </c>
      <c r="Q98" s="229">
        <v>1.246459809894316E-2</v>
      </c>
      <c r="R98" s="229">
        <v>1.402894840015796E-2</v>
      </c>
      <c r="S98" s="229">
        <v>1.7020601933772431E-2</v>
      </c>
      <c r="T98" s="229">
        <v>2.158665786708271E-2</v>
      </c>
      <c r="U98" s="229">
        <v>1.460495416532759E-2</v>
      </c>
      <c r="V98" s="229">
        <v>1.161937616985015E-2</v>
      </c>
      <c r="W98" s="229">
        <v>1.012819507520034E-2</v>
      </c>
      <c r="X98" s="229">
        <v>5.3957815306661097E-3</v>
      </c>
      <c r="Y98" s="229">
        <v>3.5401079492941238E-2</v>
      </c>
      <c r="DA98" s="73" t="s">
        <v>1078</v>
      </c>
    </row>
    <row r="99" spans="1:105" ht="12" customHeight="1" x14ac:dyDescent="0.25">
      <c r="A99" s="64" t="s">
        <v>159</v>
      </c>
      <c r="B99" s="229">
        <v>8.6160460756238344E-2</v>
      </c>
      <c r="C99" s="229">
        <v>7.816753627987312E-2</v>
      </c>
      <c r="D99" s="229">
        <v>6.2146559853619533E-2</v>
      </c>
      <c r="E99" s="229">
        <v>6.2782358717101805E-2</v>
      </c>
      <c r="F99" s="229">
        <v>5.4093259712446461E-2</v>
      </c>
      <c r="G99" s="229">
        <v>7.4306310869095824E-2</v>
      </c>
      <c r="H99" s="229">
        <v>3.7986484307336338E-2</v>
      </c>
      <c r="I99" s="229">
        <v>4.0931299079397597E-2</v>
      </c>
      <c r="J99" s="229">
        <v>8.1818749355386827E-2</v>
      </c>
      <c r="K99" s="229">
        <v>8.7148197385666037E-2</v>
      </c>
      <c r="L99" s="229">
        <v>0.1116524657070655</v>
      </c>
      <c r="M99" s="229">
        <v>8.1749897509925923E-2</v>
      </c>
      <c r="N99" s="229">
        <v>9.4047078329280345E-2</v>
      </c>
      <c r="O99" s="229">
        <v>7.0766472923666779E-2</v>
      </c>
      <c r="P99" s="229">
        <v>8.1056505946990959E-2</v>
      </c>
      <c r="Q99" s="229">
        <v>6.3980778013177711E-2</v>
      </c>
      <c r="R99" s="229">
        <v>2.2519988885389329E-2</v>
      </c>
      <c r="S99" s="229">
        <v>2.0494672665277491E-2</v>
      </c>
      <c r="T99" s="229">
        <v>2.0222131132658229E-2</v>
      </c>
      <c r="U99" s="229">
        <v>1.5985414012798429E-2</v>
      </c>
      <c r="V99" s="229">
        <v>2.0206804427373791E-2</v>
      </c>
      <c r="W99" s="229">
        <v>2.084509076026175E-2</v>
      </c>
      <c r="X99" s="229">
        <v>1.1429076820213069E-2</v>
      </c>
      <c r="Y99" s="229">
        <v>2.0239170705385522E-2</v>
      </c>
      <c r="DA99" s="73" t="s">
        <v>1079</v>
      </c>
    </row>
    <row r="100" spans="1:105" ht="12" customHeight="1" x14ac:dyDescent="0.25">
      <c r="A100" s="64" t="s">
        <v>32</v>
      </c>
      <c r="B100" s="229">
        <v>0.51452629711153997</v>
      </c>
      <c r="C100" s="229">
        <v>0.40011049157269329</v>
      </c>
      <c r="D100" s="229">
        <v>0.25292066766337318</v>
      </c>
      <c r="E100" s="229">
        <v>0.2044964888278617</v>
      </c>
      <c r="F100" s="229">
        <v>0.1967128130556676</v>
      </c>
      <c r="G100" s="229">
        <v>0.26079257399127032</v>
      </c>
      <c r="H100" s="229">
        <v>0.30098863947420879</v>
      </c>
      <c r="I100" s="229">
        <v>0.203487334689091</v>
      </c>
      <c r="J100" s="229">
        <v>0.15882288880281359</v>
      </c>
      <c r="K100" s="229">
        <v>0.13911774564580889</v>
      </c>
      <c r="L100" s="229">
        <v>0.13697677360964219</v>
      </c>
      <c r="M100" s="229">
        <v>3.2126895987431167E-2</v>
      </c>
      <c r="N100" s="229">
        <v>3.1415532027609078E-2</v>
      </c>
      <c r="O100" s="229">
        <v>7.5052475012534245E-2</v>
      </c>
      <c r="P100" s="229">
        <v>5.5177475493482973E-2</v>
      </c>
      <c r="Q100" s="229">
        <v>3.7290189879620787E-2</v>
      </c>
      <c r="R100" s="229">
        <v>2.5043313722768391E-2</v>
      </c>
      <c r="S100" s="229">
        <v>1.4973198320974931E-2</v>
      </c>
      <c r="T100" s="229">
        <v>1.392272728895436E-2</v>
      </c>
      <c r="U100" s="229">
        <v>1.6508227226897682E-2</v>
      </c>
      <c r="V100" s="229">
        <v>1.171072080708583E-2</v>
      </c>
      <c r="W100" s="229">
        <v>5.8774972292865591E-3</v>
      </c>
      <c r="X100" s="229">
        <v>0</v>
      </c>
      <c r="Y100" s="229">
        <v>7.6798681333152636E-3</v>
      </c>
      <c r="DA100" s="73" t="s">
        <v>1080</v>
      </c>
    </row>
    <row r="101" spans="1:105" ht="12" customHeight="1" x14ac:dyDescent="0.25">
      <c r="A101" s="64" t="s">
        <v>33</v>
      </c>
      <c r="B101" s="229">
        <v>5.422002774357066E-2</v>
      </c>
      <c r="C101" s="229">
        <v>5.1678450711302087E-2</v>
      </c>
      <c r="D101" s="229">
        <v>3.2035571886958041E-2</v>
      </c>
      <c r="E101" s="229">
        <v>2.7014279957640351E-2</v>
      </c>
      <c r="F101" s="229">
        <v>2.3157509365451169E-2</v>
      </c>
      <c r="G101" s="229">
        <v>6.9679608223530143E-2</v>
      </c>
      <c r="H101" s="229">
        <v>4.1366857660425048E-2</v>
      </c>
      <c r="I101" s="229">
        <v>0.27785058930363921</v>
      </c>
      <c r="J101" s="229">
        <v>0.28088521481070722</v>
      </c>
      <c r="K101" s="229">
        <v>0.20081788624659869</v>
      </c>
      <c r="L101" s="229">
        <v>0.2315602630752166</v>
      </c>
      <c r="M101" s="229">
        <v>0.24264672657131461</v>
      </c>
      <c r="N101" s="229">
        <v>0.23701798422880971</v>
      </c>
      <c r="O101" s="229">
        <v>0.25392110228683878</v>
      </c>
      <c r="P101" s="229">
        <v>0.22929590589563381</v>
      </c>
      <c r="Q101" s="229">
        <v>0.12842574262662609</v>
      </c>
      <c r="R101" s="229">
        <v>9.8546416592069086E-2</v>
      </c>
      <c r="S101" s="229">
        <v>9.5763501425305153E-2</v>
      </c>
      <c r="T101" s="229">
        <v>8.0063401691046115E-2</v>
      </c>
      <c r="U101" s="229">
        <v>7.0619482848172654E-2</v>
      </c>
      <c r="V101" s="229">
        <v>2.9266370635005399E-2</v>
      </c>
      <c r="W101" s="229">
        <v>5.5468860926043251E-2</v>
      </c>
      <c r="X101" s="229">
        <v>3.756782932570874E-3</v>
      </c>
      <c r="Y101" s="229">
        <v>1.213253370861706E-3</v>
      </c>
      <c r="DA101" s="73" t="s">
        <v>1081</v>
      </c>
    </row>
    <row r="102" spans="1:105" ht="12" customHeight="1" x14ac:dyDescent="0.25">
      <c r="A102" s="64" t="s">
        <v>35</v>
      </c>
      <c r="B102" s="229">
        <v>0.9187082296864173</v>
      </c>
      <c r="C102" s="229">
        <v>0.92322008195176841</v>
      </c>
      <c r="D102" s="229">
        <v>0.66274293236421244</v>
      </c>
      <c r="E102" s="229">
        <v>0.69323408405347708</v>
      </c>
      <c r="F102" s="229">
        <v>0.76478291138213139</v>
      </c>
      <c r="G102" s="229">
        <v>1.152878255930609</v>
      </c>
      <c r="H102" s="229">
        <v>0.85880414968861507</v>
      </c>
      <c r="I102" s="229">
        <v>0.59841352572104278</v>
      </c>
      <c r="J102" s="229">
        <v>0.76647251255186177</v>
      </c>
      <c r="K102" s="229">
        <v>0.77294275928602763</v>
      </c>
      <c r="L102" s="229">
        <v>0.81437194027233351</v>
      </c>
      <c r="M102" s="229">
        <v>0.81447791369987832</v>
      </c>
      <c r="N102" s="229">
        <v>0.984975186944551</v>
      </c>
      <c r="O102" s="229">
        <v>0.85673002859524328</v>
      </c>
      <c r="P102" s="229">
        <v>0.88698281273244228</v>
      </c>
      <c r="Q102" s="229">
        <v>0.60611534091137165</v>
      </c>
      <c r="R102" s="229">
        <v>0.6157631361050051</v>
      </c>
      <c r="S102" s="229">
        <v>0.52120937446141524</v>
      </c>
      <c r="T102" s="229">
        <v>0.49389364189699902</v>
      </c>
      <c r="U102" s="229">
        <v>0.48484332073995168</v>
      </c>
      <c r="V102" s="229">
        <v>0.40084942051643452</v>
      </c>
      <c r="W102" s="229">
        <v>0.56560928068252403</v>
      </c>
      <c r="X102" s="229">
        <v>0.25149032348699563</v>
      </c>
      <c r="Y102" s="229">
        <v>0.63590411907215116</v>
      </c>
      <c r="DA102" s="73" t="s">
        <v>1082</v>
      </c>
    </row>
    <row r="103" spans="1:105" ht="12" customHeight="1" x14ac:dyDescent="0.25">
      <c r="A103" s="64" t="s">
        <v>36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1083</v>
      </c>
    </row>
    <row r="104" spans="1:105" ht="12" customHeight="1" x14ac:dyDescent="0.25">
      <c r="A104" s="64" t="s">
        <v>38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1.6766930742539151E-2</v>
      </c>
      <c r="L104" s="229">
        <v>7.6948566531014409E-3</v>
      </c>
      <c r="M104" s="229">
        <v>9.4507001585711703E-6</v>
      </c>
      <c r="N104" s="229">
        <v>0</v>
      </c>
      <c r="O104" s="229">
        <v>2.2493188141063611E-5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1084</v>
      </c>
    </row>
    <row r="105" spans="1:105" ht="12" customHeight="1" x14ac:dyDescent="0.25">
      <c r="A105" s="64" t="s">
        <v>39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0</v>
      </c>
      <c r="T105" s="229">
        <v>0</v>
      </c>
      <c r="U105" s="229">
        <v>0</v>
      </c>
      <c r="V105" s="229">
        <v>0</v>
      </c>
      <c r="W105" s="229">
        <v>0</v>
      </c>
      <c r="X105" s="229">
        <v>0</v>
      </c>
      <c r="Y105" s="229">
        <v>0</v>
      </c>
      <c r="DA105" s="73" t="s">
        <v>1085</v>
      </c>
    </row>
    <row r="106" spans="1:105" ht="12" customHeight="1" x14ac:dyDescent="0.25">
      <c r="A106" s="60" t="s">
        <v>1036</v>
      </c>
      <c r="B106" s="262">
        <v>2.5253903251208771</v>
      </c>
      <c r="C106" s="262">
        <v>1.933404580896817</v>
      </c>
      <c r="D106" s="262">
        <v>1.2155301107265151</v>
      </c>
      <c r="E106" s="262">
        <v>1.099399942071285</v>
      </c>
      <c r="F106" s="262">
        <v>0.88812267882962614</v>
      </c>
      <c r="G106" s="262">
        <v>1.9004669543647721</v>
      </c>
      <c r="H106" s="262">
        <v>2.278272295848224</v>
      </c>
      <c r="I106" s="262">
        <v>2.6797285729968179</v>
      </c>
      <c r="J106" s="262">
        <v>3.2303303069955471</v>
      </c>
      <c r="K106" s="262">
        <v>2.8138442918922242</v>
      </c>
      <c r="L106" s="262">
        <v>2.5892044935757021</v>
      </c>
      <c r="M106" s="262">
        <v>1.4965564440801591</v>
      </c>
      <c r="N106" s="262">
        <v>1.801501390880011</v>
      </c>
      <c r="O106" s="262">
        <v>2.2727471795454819</v>
      </c>
      <c r="P106" s="262">
        <v>1.9774334377571201</v>
      </c>
      <c r="Q106" s="262">
        <v>1.1205012124374509</v>
      </c>
      <c r="R106" s="262">
        <v>0.98360789381641622</v>
      </c>
      <c r="S106" s="262">
        <v>0.93701016555858885</v>
      </c>
      <c r="T106" s="262">
        <v>0.73717414337779408</v>
      </c>
      <c r="U106" s="262">
        <v>0.81471464679873518</v>
      </c>
      <c r="V106" s="262">
        <v>0.62310855314285196</v>
      </c>
      <c r="W106" s="262">
        <v>0.76694689730784604</v>
      </c>
      <c r="X106" s="262">
        <v>0.41589282755784179</v>
      </c>
      <c r="Y106" s="262">
        <v>1.191376211952323</v>
      </c>
      <c r="DA106" s="72" t="s">
        <v>1086</v>
      </c>
    </row>
    <row r="107" spans="1:105" ht="12" customHeight="1" x14ac:dyDescent="0.25">
      <c r="A107" s="132" t="s">
        <v>1038</v>
      </c>
      <c r="B107" s="316">
        <v>4.7695753106654113</v>
      </c>
      <c r="C107" s="316">
        <v>4.0798687680585708</v>
      </c>
      <c r="D107" s="316">
        <v>2.6706117147459789</v>
      </c>
      <c r="E107" s="316">
        <v>2.5702272828635069</v>
      </c>
      <c r="F107" s="316">
        <v>2.475479926954355</v>
      </c>
      <c r="G107" s="316">
        <v>4.4292602688806628</v>
      </c>
      <c r="H107" s="316">
        <v>4.1781551181251597</v>
      </c>
      <c r="I107" s="316">
        <v>4.0197734437313466</v>
      </c>
      <c r="J107" s="316">
        <v>4.9183579784162168</v>
      </c>
      <c r="K107" s="316">
        <v>4.4844980746046392</v>
      </c>
      <c r="L107" s="316">
        <v>4.4703696291506549</v>
      </c>
      <c r="M107" s="316">
        <v>3.3605057705942341</v>
      </c>
      <c r="N107" s="316">
        <v>4.0101501737339342</v>
      </c>
      <c r="O107" s="316">
        <v>4.228399481279018</v>
      </c>
      <c r="P107" s="316">
        <v>3.9670006355606211</v>
      </c>
      <c r="Q107" s="316">
        <v>2.3998514392045909</v>
      </c>
      <c r="R107" s="316">
        <v>2.261816107065957</v>
      </c>
      <c r="S107" s="316">
        <v>2.0367446619676839</v>
      </c>
      <c r="T107" s="316">
        <v>1.8796268738923949</v>
      </c>
      <c r="U107" s="316">
        <v>1.887823876240436</v>
      </c>
      <c r="V107" s="316">
        <v>1.5027093457095699</v>
      </c>
      <c r="W107" s="316">
        <v>1.9936377011265709</v>
      </c>
      <c r="X107" s="316">
        <v>0.94242348226167993</v>
      </c>
      <c r="Y107" s="316">
        <v>2.526969370905285</v>
      </c>
      <c r="DA107" s="139" t="s">
        <v>1087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DA108" s="94"/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86.99044621847932</v>
      </c>
      <c r="C110" s="223">
        <v>116.3099607033254</v>
      </c>
      <c r="D110" s="223">
        <v>154.9587368485048</v>
      </c>
      <c r="E110" s="223">
        <v>149.41181806085029</v>
      </c>
      <c r="F110" s="223">
        <v>130.16010538574011</v>
      </c>
      <c r="G110" s="223">
        <v>83.459441711225651</v>
      </c>
      <c r="H110" s="223">
        <v>77.677205525748107</v>
      </c>
      <c r="I110" s="223">
        <v>68.437662687903682</v>
      </c>
      <c r="J110" s="223">
        <v>51.843741632334478</v>
      </c>
      <c r="K110" s="223">
        <v>65.994022319547824</v>
      </c>
      <c r="L110" s="223">
        <v>66.132940999881825</v>
      </c>
      <c r="M110" s="223">
        <v>70.010382667641167</v>
      </c>
      <c r="N110" s="223">
        <v>60.498182603293913</v>
      </c>
      <c r="O110" s="223">
        <v>51.107138598835498</v>
      </c>
      <c r="P110" s="223">
        <v>57.966466036113466</v>
      </c>
      <c r="Q110" s="223">
        <v>120.35540269418171</v>
      </c>
      <c r="R110" s="223">
        <v>136.59501289767849</v>
      </c>
      <c r="S110" s="223">
        <v>138.8420750931499</v>
      </c>
      <c r="T110" s="223">
        <v>140.84838062482081</v>
      </c>
      <c r="U110" s="223">
        <v>153.04958440813979</v>
      </c>
      <c r="V110" s="223">
        <v>164.6231011751218</v>
      </c>
      <c r="W110" s="223">
        <v>150.79105760963029</v>
      </c>
      <c r="X110" s="223">
        <v>170.0028661507595</v>
      </c>
      <c r="Y110" s="223">
        <v>112.6889939250442</v>
      </c>
      <c r="DA110" s="89" t="s">
        <v>1088</v>
      </c>
    </row>
    <row r="111" spans="1:105" ht="12" customHeight="1" x14ac:dyDescent="0.25">
      <c r="A111" s="55" t="s">
        <v>91</v>
      </c>
      <c r="B111" s="259">
        <v>0.71557593341180381</v>
      </c>
      <c r="C111" s="259">
        <v>0.92193663076356414</v>
      </c>
      <c r="D111" s="259">
        <v>1.1920912008982001</v>
      </c>
      <c r="E111" s="259">
        <v>1.140155909680272</v>
      </c>
      <c r="F111" s="259">
        <v>0.94467646682515471</v>
      </c>
      <c r="G111" s="259">
        <v>0.66912851760047942</v>
      </c>
      <c r="H111" s="259">
        <v>0.66655684565870532</v>
      </c>
      <c r="I111" s="259">
        <v>0.61819511102842373</v>
      </c>
      <c r="J111" s="259">
        <v>0.47882459884459572</v>
      </c>
      <c r="K111" s="259">
        <v>0.59938927744991655</v>
      </c>
      <c r="L111" s="259">
        <v>0.57774544773349246</v>
      </c>
      <c r="M111" s="259">
        <v>0.56192880328111572</v>
      </c>
      <c r="N111" s="259">
        <v>0.49737879021152048</v>
      </c>
      <c r="O111" s="259">
        <v>0.44455213618520861</v>
      </c>
      <c r="P111" s="259">
        <v>0.49266869355960302</v>
      </c>
      <c r="Q111" s="259">
        <v>0.9445290611256284</v>
      </c>
      <c r="R111" s="259">
        <v>0.97814979607196129</v>
      </c>
      <c r="S111" s="259">
        <v>0.98107709497373663</v>
      </c>
      <c r="T111" s="259">
        <v>0.7960345330162738</v>
      </c>
      <c r="U111" s="259">
        <v>0.94799829429667559</v>
      </c>
      <c r="V111" s="259">
        <v>0.97980976297444733</v>
      </c>
      <c r="W111" s="259">
        <v>0.88483588274224412</v>
      </c>
      <c r="X111" s="259">
        <v>1.0447595383210031</v>
      </c>
      <c r="Y111" s="259">
        <v>0.70914844632551166</v>
      </c>
      <c r="DA111" s="67" t="s">
        <v>1089</v>
      </c>
    </row>
    <row r="112" spans="1:105" ht="12" customHeight="1" x14ac:dyDescent="0.25">
      <c r="A112" s="173" t="s">
        <v>92</v>
      </c>
      <c r="B112" s="224">
        <v>5.7103846975307837</v>
      </c>
      <c r="C112" s="224">
        <v>7.3571686561678087</v>
      </c>
      <c r="D112" s="224">
        <v>9.5130356316115439</v>
      </c>
      <c r="E112" s="224">
        <v>9.0985855664470545</v>
      </c>
      <c r="F112" s="224">
        <v>7.5386353682347398</v>
      </c>
      <c r="G112" s="224">
        <v>5.3397285587416699</v>
      </c>
      <c r="H112" s="224">
        <v>5.3192062976961401</v>
      </c>
      <c r="I112" s="224">
        <v>4.9332736573094254</v>
      </c>
      <c r="J112" s="224">
        <v>3.8210796847327191</v>
      </c>
      <c r="K112" s="224">
        <v>4.7832007729699546</v>
      </c>
      <c r="L112" s="224">
        <v>4.6104803274690269</v>
      </c>
      <c r="M112" s="224">
        <v>4.4842615430885839</v>
      </c>
      <c r="N112" s="224">
        <v>3.969144433013978</v>
      </c>
      <c r="O112" s="224">
        <v>3.547581182087812</v>
      </c>
      <c r="P112" s="224">
        <v>3.9315572775645751</v>
      </c>
      <c r="Q112" s="224">
        <v>7.5374590524706102</v>
      </c>
      <c r="R112" s="224">
        <v>7.8057566871351831</v>
      </c>
      <c r="S112" s="224">
        <v>7.829116895427954</v>
      </c>
      <c r="T112" s="224">
        <v>6.3524543012072368</v>
      </c>
      <c r="U112" s="224">
        <v>7.5651439634452684</v>
      </c>
      <c r="V112" s="224">
        <v>7.8190034288934838</v>
      </c>
      <c r="W112" s="224">
        <v>7.06110008555817</v>
      </c>
      <c r="X112" s="224">
        <v>8.33731069151853</v>
      </c>
      <c r="Y112" s="224">
        <v>5.6590925534166843</v>
      </c>
      <c r="DA112" s="177" t="s">
        <v>1090</v>
      </c>
    </row>
    <row r="113" spans="1:105" ht="12" customHeight="1" x14ac:dyDescent="0.25">
      <c r="A113" s="173" t="s">
        <v>93</v>
      </c>
      <c r="B113" s="224">
        <v>7.0014542428270987</v>
      </c>
      <c r="C113" s="224">
        <v>9.020562086682947</v>
      </c>
      <c r="D113" s="224">
        <v>11.66385229946286</v>
      </c>
      <c r="E113" s="224">
        <v>11.155698589881681</v>
      </c>
      <c r="F113" s="224">
        <v>9.2430568831687747</v>
      </c>
      <c r="G113" s="224">
        <v>6.5469958949197986</v>
      </c>
      <c r="H113" s="224">
        <v>6.5218337247192943</v>
      </c>
      <c r="I113" s="224">
        <v>6.0486449877766812</v>
      </c>
      <c r="J113" s="224">
        <v>4.6849933914996287</v>
      </c>
      <c r="K113" s="224">
        <v>5.8646418971887169</v>
      </c>
      <c r="L113" s="224">
        <v>5.652870823954653</v>
      </c>
      <c r="M113" s="224">
        <v>5.4981150429987649</v>
      </c>
      <c r="N113" s="224">
        <v>4.8665343234993932</v>
      </c>
      <c r="O113" s="224">
        <v>4.3496591971890322</v>
      </c>
      <c r="P113" s="224">
        <v>4.8204490310127399</v>
      </c>
      <c r="Q113" s="224">
        <v>9.2416146123877425</v>
      </c>
      <c r="R113" s="224">
        <v>9.5705720665808069</v>
      </c>
      <c r="S113" s="224">
        <v>9.5992138198300214</v>
      </c>
      <c r="T113" s="224">
        <v>7.7886903379354813</v>
      </c>
      <c r="U113" s="224">
        <v>9.2755588469135954</v>
      </c>
      <c r="V113" s="224">
        <v>9.5868137842933496</v>
      </c>
      <c r="W113" s="224">
        <v>8.6575549234774662</v>
      </c>
      <c r="X113" s="224">
        <v>10.222305922776309</v>
      </c>
      <c r="Y113" s="224">
        <v>6.938565379982772</v>
      </c>
      <c r="DA113" s="177" t="s">
        <v>1091</v>
      </c>
    </row>
    <row r="114" spans="1:105" ht="12" customHeight="1" x14ac:dyDescent="0.25">
      <c r="A114" s="173" t="s">
        <v>94</v>
      </c>
      <c r="B114" s="224">
        <v>12.96480056974028</v>
      </c>
      <c r="C114" s="224">
        <v>16.703642475506879</v>
      </c>
      <c r="D114" s="224">
        <v>21.598301394651699</v>
      </c>
      <c r="E114" s="224">
        <v>20.65733809260011</v>
      </c>
      <c r="F114" s="224">
        <v>17.115642692061751</v>
      </c>
      <c r="G114" s="224">
        <v>12.123266562157781</v>
      </c>
      <c r="H114" s="224">
        <v>12.076673024981471</v>
      </c>
      <c r="I114" s="224">
        <v>11.2004554002511</v>
      </c>
      <c r="J114" s="224">
        <v>8.6753412769313147</v>
      </c>
      <c r="K114" s="224">
        <v>10.859731417639519</v>
      </c>
      <c r="L114" s="224">
        <v>10.467588637626029</v>
      </c>
      <c r="M114" s="224">
        <v>10.181022766091131</v>
      </c>
      <c r="N114" s="224">
        <v>9.0115060074275544</v>
      </c>
      <c r="O114" s="224">
        <v>8.0543929992352332</v>
      </c>
      <c r="P114" s="224">
        <v>8.9261685038796728</v>
      </c>
      <c r="Q114" s="224">
        <v>17.112971996461219</v>
      </c>
      <c r="R114" s="224">
        <v>17.722112275269978</v>
      </c>
      <c r="S114" s="224">
        <v>17.77514905962434</v>
      </c>
      <c r="T114" s="224">
        <v>14.422549006050859</v>
      </c>
      <c r="U114" s="224">
        <v>17.175827542731621</v>
      </c>
      <c r="V114" s="224">
        <v>17.752187545885199</v>
      </c>
      <c r="W114" s="224">
        <v>16.031451340191289</v>
      </c>
      <c r="X114" s="224">
        <v>18.92894719514095</v>
      </c>
      <c r="Y114" s="224">
        <v>12.848347396362801</v>
      </c>
      <c r="DA114" s="177" t="s">
        <v>1092</v>
      </c>
    </row>
    <row r="115" spans="1:105" ht="12" customHeight="1" x14ac:dyDescent="0.25">
      <c r="A115" s="56" t="s">
        <v>95</v>
      </c>
      <c r="B115" s="260">
        <v>3.4679026062243801</v>
      </c>
      <c r="C115" s="260">
        <v>4.7045894551663201</v>
      </c>
      <c r="D115" s="260">
        <v>6.3222432684872203</v>
      </c>
      <c r="E115" s="260">
        <v>6.1593712797372806</v>
      </c>
      <c r="F115" s="260">
        <v>5.5193085429640893</v>
      </c>
      <c r="G115" s="260">
        <v>3.4109976141911438</v>
      </c>
      <c r="H115" s="260">
        <v>3.0820075373218212</v>
      </c>
      <c r="I115" s="260">
        <v>2.6660909808721338</v>
      </c>
      <c r="J115" s="260">
        <v>2.0268803642244522</v>
      </c>
      <c r="K115" s="260">
        <v>2.5862587861545498</v>
      </c>
      <c r="L115" s="260">
        <v>2.602053358892594</v>
      </c>
      <c r="M115" s="260">
        <v>2.830580454218214</v>
      </c>
      <c r="N115" s="260">
        <v>2.440340875831811</v>
      </c>
      <c r="O115" s="260">
        <v>2.0147869772826259</v>
      </c>
      <c r="P115" s="260">
        <v>2.3060018505091322</v>
      </c>
      <c r="Q115" s="260">
        <v>4.9635220519501324</v>
      </c>
      <c r="R115" s="260">
        <v>6.0651359316612146</v>
      </c>
      <c r="S115" s="260">
        <v>6.2705213871758856</v>
      </c>
      <c r="T115" s="260">
        <v>7.1624786611525071</v>
      </c>
      <c r="U115" s="260">
        <v>7.5276226119115837</v>
      </c>
      <c r="V115" s="260">
        <v>8.3277214125558032</v>
      </c>
      <c r="W115" s="260">
        <v>7.606987577430572</v>
      </c>
      <c r="X115" s="260">
        <v>8.6888463703989594</v>
      </c>
      <c r="Y115" s="260">
        <v>5.7489295979281927</v>
      </c>
      <c r="DA115" s="68" t="s">
        <v>1093</v>
      </c>
    </row>
    <row r="116" spans="1:105" ht="12" customHeight="1" x14ac:dyDescent="0.25">
      <c r="A116" s="37" t="s">
        <v>159</v>
      </c>
      <c r="B116" s="226">
        <v>0.17574197712351541</v>
      </c>
      <c r="C116" s="226">
        <v>0.23947577058883149</v>
      </c>
      <c r="D116" s="226">
        <v>0.36874093166668931</v>
      </c>
      <c r="E116" s="226">
        <v>0.36067611972589753</v>
      </c>
      <c r="F116" s="226">
        <v>0.28061563610084928</v>
      </c>
      <c r="G116" s="226">
        <v>0.1408932894178167</v>
      </c>
      <c r="H116" s="226">
        <v>7.149080108696565E-2</v>
      </c>
      <c r="I116" s="226">
        <v>6.9939885332690369E-2</v>
      </c>
      <c r="J116" s="226">
        <v>8.14357104788615E-2</v>
      </c>
      <c r="K116" s="226">
        <v>0.11946907416125099</v>
      </c>
      <c r="L116" s="226">
        <v>0.1650355527266959</v>
      </c>
      <c r="M116" s="226">
        <v>0.17360770729785011</v>
      </c>
      <c r="N116" s="226">
        <v>0.14033951228410249</v>
      </c>
      <c r="O116" s="226">
        <v>8.5107306402408878E-2</v>
      </c>
      <c r="P116" s="226">
        <v>0.1162389663979838</v>
      </c>
      <c r="Q116" s="226">
        <v>0.31034059183622048</v>
      </c>
      <c r="R116" s="226">
        <v>0.14189173991203699</v>
      </c>
      <c r="S116" s="226">
        <v>0.14998340028146701</v>
      </c>
      <c r="T116" s="226">
        <v>0.19575129391903781</v>
      </c>
      <c r="U116" s="226">
        <v>0.1562552300940552</v>
      </c>
      <c r="V116" s="226">
        <v>0.26721882491052412</v>
      </c>
      <c r="W116" s="226">
        <v>0.18928660940662831</v>
      </c>
      <c r="X116" s="226">
        <v>0.23726627387543761</v>
      </c>
      <c r="Y116" s="226">
        <v>0.1044698662658511</v>
      </c>
      <c r="DA116" s="69" t="s">
        <v>1094</v>
      </c>
    </row>
    <row r="117" spans="1:105" ht="12" customHeight="1" x14ac:dyDescent="0.25">
      <c r="A117" s="37" t="s">
        <v>35</v>
      </c>
      <c r="B117" s="226">
        <v>1.873894350931099</v>
      </c>
      <c r="C117" s="226">
        <v>2.8283971974873499</v>
      </c>
      <c r="D117" s="226">
        <v>3.932324603503536</v>
      </c>
      <c r="E117" s="226">
        <v>3.9825356136235159</v>
      </c>
      <c r="F117" s="226">
        <v>3.9674082186468058</v>
      </c>
      <c r="G117" s="226">
        <v>2.185989425077155</v>
      </c>
      <c r="H117" s="226">
        <v>1.6162747818752969</v>
      </c>
      <c r="I117" s="226">
        <v>1.022517591960012</v>
      </c>
      <c r="J117" s="226">
        <v>0.76288423025216312</v>
      </c>
      <c r="K117" s="226">
        <v>1.0596060343381559</v>
      </c>
      <c r="L117" s="226">
        <v>1.2037380673757161</v>
      </c>
      <c r="M117" s="226">
        <v>1.729661413031174</v>
      </c>
      <c r="N117" s="226">
        <v>1.469805759023824</v>
      </c>
      <c r="O117" s="226">
        <v>1.0303464626031249</v>
      </c>
      <c r="P117" s="226">
        <v>1.271976433726637</v>
      </c>
      <c r="Q117" s="226">
        <v>2.939979779250347</v>
      </c>
      <c r="R117" s="226">
        <v>3.8797400478433262</v>
      </c>
      <c r="S117" s="226">
        <v>3.8142963060220709</v>
      </c>
      <c r="T117" s="226">
        <v>4.7809164536366398</v>
      </c>
      <c r="U117" s="226">
        <v>4.739276979697344</v>
      </c>
      <c r="V117" s="226">
        <v>5.3009129425412818</v>
      </c>
      <c r="W117" s="226">
        <v>5.1360900377280272</v>
      </c>
      <c r="X117" s="226">
        <v>5.2209091694927858</v>
      </c>
      <c r="Y117" s="226">
        <v>3.2823883569347112</v>
      </c>
      <c r="DA117" s="69" t="s">
        <v>1095</v>
      </c>
    </row>
    <row r="118" spans="1:105" ht="12" customHeight="1" x14ac:dyDescent="0.25">
      <c r="A118" s="37" t="s">
        <v>96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X118" s="226">
        <v>0</v>
      </c>
      <c r="Y118" s="226">
        <v>0</v>
      </c>
      <c r="DA118" s="69" t="s">
        <v>1096</v>
      </c>
    </row>
    <row r="119" spans="1:105" ht="12" customHeight="1" x14ac:dyDescent="0.25">
      <c r="A119" s="37" t="s">
        <v>78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X119" s="226">
        <v>0</v>
      </c>
      <c r="Y119" s="226">
        <v>0</v>
      </c>
      <c r="DA119" s="69" t="s">
        <v>1097</v>
      </c>
    </row>
    <row r="120" spans="1:105" ht="12" customHeight="1" x14ac:dyDescent="0.25">
      <c r="A120" s="37" t="s">
        <v>40</v>
      </c>
      <c r="B120" s="226">
        <v>1.418266278169765</v>
      </c>
      <c r="C120" s="226">
        <v>1.6367164870901389</v>
      </c>
      <c r="D120" s="226">
        <v>2.0211777333169949</v>
      </c>
      <c r="E120" s="226">
        <v>1.8161595463878659</v>
      </c>
      <c r="F120" s="226">
        <v>1.2712846882164339</v>
      </c>
      <c r="G120" s="226">
        <v>1.084114899696172</v>
      </c>
      <c r="H120" s="226">
        <v>1.3942419543595579</v>
      </c>
      <c r="I120" s="226">
        <v>1.573633503579432</v>
      </c>
      <c r="J120" s="226">
        <v>1.182560423493427</v>
      </c>
      <c r="K120" s="226">
        <v>1.407183677655143</v>
      </c>
      <c r="L120" s="226">
        <v>1.2332797387901819</v>
      </c>
      <c r="M120" s="226">
        <v>0.92731133388918996</v>
      </c>
      <c r="N120" s="226">
        <v>0.83019560452388463</v>
      </c>
      <c r="O120" s="226">
        <v>0.8993332082770924</v>
      </c>
      <c r="P120" s="226">
        <v>0.91778645038451045</v>
      </c>
      <c r="Q120" s="226">
        <v>1.7132016808635651</v>
      </c>
      <c r="R120" s="226">
        <v>2.0435041439058521</v>
      </c>
      <c r="S120" s="226">
        <v>2.3062416808723478</v>
      </c>
      <c r="T120" s="226">
        <v>2.1858109135968302</v>
      </c>
      <c r="U120" s="226">
        <v>2.6320904021201841</v>
      </c>
      <c r="V120" s="226">
        <v>2.7595896451039978</v>
      </c>
      <c r="W120" s="226">
        <v>2.281610930295916</v>
      </c>
      <c r="X120" s="226">
        <v>3.2306709270307352</v>
      </c>
      <c r="Y120" s="226">
        <v>2.362071374727631</v>
      </c>
      <c r="DA120" s="69" t="s">
        <v>1098</v>
      </c>
    </row>
    <row r="121" spans="1:105" ht="12" customHeight="1" x14ac:dyDescent="0.25">
      <c r="A121" s="57" t="s">
        <v>1051</v>
      </c>
      <c r="B121" s="261">
        <f t="shared" ref="B121:Y121" si="4">B122+B133</f>
        <v>22.225639827156566</v>
      </c>
      <c r="C121" s="261">
        <f t="shared" si="4"/>
        <v>30.72888330050738</v>
      </c>
      <c r="D121" s="261">
        <f t="shared" si="4"/>
        <v>42.028817647733902</v>
      </c>
      <c r="E121" s="261">
        <f t="shared" si="4"/>
        <v>40.690559502234571</v>
      </c>
      <c r="F121" s="261">
        <f t="shared" si="4"/>
        <v>36.689603996005431</v>
      </c>
      <c r="G121" s="261">
        <f t="shared" si="4"/>
        <v>21.742102252856416</v>
      </c>
      <c r="H121" s="261">
        <f t="shared" si="4"/>
        <v>18.962528333914989</v>
      </c>
      <c r="I121" s="261">
        <f t="shared" si="4"/>
        <v>16.029497538375452</v>
      </c>
      <c r="J121" s="261">
        <f t="shared" si="4"/>
        <v>11.738085516219376</v>
      </c>
      <c r="K121" s="261">
        <f t="shared" si="4"/>
        <v>15.234530612650286</v>
      </c>
      <c r="L121" s="261">
        <f t="shared" si="4"/>
        <v>16.027707763455581</v>
      </c>
      <c r="M121" s="261">
        <f t="shared" si="4"/>
        <v>18.519856061596172</v>
      </c>
      <c r="N121" s="261">
        <f t="shared" si="4"/>
        <v>15.58061511439432</v>
      </c>
      <c r="O121" s="261">
        <f t="shared" si="4"/>
        <v>12.459195174048888</v>
      </c>
      <c r="P121" s="261">
        <f t="shared" si="4"/>
        <v>14.462692529559744</v>
      </c>
      <c r="Q121" s="261">
        <f t="shared" si="4"/>
        <v>32.232943345250497</v>
      </c>
      <c r="R121" s="261">
        <f t="shared" si="4"/>
        <v>38.655176467690922</v>
      </c>
      <c r="S121" s="261">
        <f t="shared" si="4"/>
        <v>39.547503989289019</v>
      </c>
      <c r="T121" s="261">
        <f t="shared" si="4"/>
        <v>44.94501760072842</v>
      </c>
      <c r="U121" s="261">
        <f t="shared" si="4"/>
        <v>46.592937546076364</v>
      </c>
      <c r="V121" s="261">
        <f t="shared" si="4"/>
        <v>50.738227404099668</v>
      </c>
      <c r="W121" s="261">
        <f t="shared" si="4"/>
        <v>47.015140261809528</v>
      </c>
      <c r="X121" s="261">
        <f t="shared" si="4"/>
        <v>50.930446401320744</v>
      </c>
      <c r="Y121" s="261">
        <f t="shared" si="4"/>
        <v>33.194051566002237</v>
      </c>
      <c r="DA121" s="70"/>
    </row>
    <row r="122" spans="1:105" ht="12" customHeight="1" x14ac:dyDescent="0.25">
      <c r="A122" s="60" t="s">
        <v>1052</v>
      </c>
      <c r="B122" s="262">
        <v>22.193726643846379</v>
      </c>
      <c r="C122" s="262">
        <v>30.687766863628831</v>
      </c>
      <c r="D122" s="262">
        <v>41.975652884582438</v>
      </c>
      <c r="E122" s="262">
        <v>40.639710943963003</v>
      </c>
      <c r="F122" s="262">
        <v>36.647473410211589</v>
      </c>
      <c r="G122" s="262">
        <v>21.71226052671221</v>
      </c>
      <c r="H122" s="262">
        <v>18.932801298936681</v>
      </c>
      <c r="I122" s="262">
        <v>16.001927335160751</v>
      </c>
      <c r="J122" s="262">
        <v>11.71673094505109</v>
      </c>
      <c r="K122" s="262">
        <v>15.20779911010489</v>
      </c>
      <c r="L122" s="262">
        <v>16.001941530245031</v>
      </c>
      <c r="M122" s="262">
        <v>18.49479521749975</v>
      </c>
      <c r="N122" s="262">
        <v>15.5584330652707</v>
      </c>
      <c r="O122" s="262">
        <v>12.439369082713799</v>
      </c>
      <c r="P122" s="262">
        <v>14.440720540851579</v>
      </c>
      <c r="Q122" s="262">
        <v>32.188757943725172</v>
      </c>
      <c r="R122" s="262">
        <v>38.600572630262462</v>
      </c>
      <c r="S122" s="262">
        <v>39.489209292096817</v>
      </c>
      <c r="T122" s="262">
        <v>44.880007976674833</v>
      </c>
      <c r="U122" s="262">
        <v>46.522208243560662</v>
      </c>
      <c r="V122" s="262">
        <v>50.660233429971271</v>
      </c>
      <c r="W122" s="262">
        <v>46.946109010225612</v>
      </c>
      <c r="X122" s="262">
        <v>50.844981207146724</v>
      </c>
      <c r="Y122" s="262">
        <v>33.136040600377733</v>
      </c>
      <c r="DA122" s="72" t="s">
        <v>1099</v>
      </c>
    </row>
    <row r="123" spans="1:105" ht="12" customHeight="1" x14ac:dyDescent="0.25">
      <c r="A123" s="64" t="s">
        <v>28</v>
      </c>
      <c r="B123" s="229">
        <v>0</v>
      </c>
      <c r="C123" s="229">
        <v>0</v>
      </c>
      <c r="D123" s="229">
        <v>0</v>
      </c>
      <c r="E123" s="229">
        <v>0</v>
      </c>
      <c r="F123" s="229">
        <v>0</v>
      </c>
      <c r="G123" s="229">
        <v>0</v>
      </c>
      <c r="H123" s="229">
        <v>0</v>
      </c>
      <c r="I123" s="229">
        <v>0</v>
      </c>
      <c r="J123" s="229">
        <v>0</v>
      </c>
      <c r="K123" s="229">
        <v>5.5535130421060272E-2</v>
      </c>
      <c r="L123" s="229">
        <v>4.192124705612834E-2</v>
      </c>
      <c r="M123" s="229">
        <v>8.2141686804324085E-2</v>
      </c>
      <c r="N123" s="229">
        <v>1.8933952113440181E-2</v>
      </c>
      <c r="O123" s="229">
        <v>1.555086016237164E-3</v>
      </c>
      <c r="P123" s="229">
        <v>0</v>
      </c>
      <c r="Q123" s="229">
        <v>3.790526754494308E-3</v>
      </c>
      <c r="R123" s="229">
        <v>0</v>
      </c>
      <c r="S123" s="229">
        <v>3.5780241336351068E-3</v>
      </c>
      <c r="T123" s="229">
        <v>0</v>
      </c>
      <c r="U123" s="229">
        <v>0</v>
      </c>
      <c r="V123" s="229">
        <v>0</v>
      </c>
      <c r="W123" s="229">
        <v>0</v>
      </c>
      <c r="X123" s="229">
        <v>0</v>
      </c>
      <c r="Y123" s="229">
        <v>0</v>
      </c>
      <c r="DA123" s="73" t="s">
        <v>1100</v>
      </c>
    </row>
    <row r="124" spans="1:105" ht="12" customHeight="1" x14ac:dyDescent="0.25">
      <c r="A124" s="64" t="s">
        <v>30</v>
      </c>
      <c r="B124" s="229">
        <v>0</v>
      </c>
      <c r="C124" s="229">
        <v>0</v>
      </c>
      <c r="D124" s="229">
        <v>0</v>
      </c>
      <c r="E124" s="229">
        <v>0</v>
      </c>
      <c r="F124" s="229">
        <v>0</v>
      </c>
      <c r="G124" s="229">
        <v>0</v>
      </c>
      <c r="H124" s="229">
        <v>0</v>
      </c>
      <c r="I124" s="229">
        <v>0</v>
      </c>
      <c r="J124" s="229">
        <v>0</v>
      </c>
      <c r="K124" s="229">
        <v>0</v>
      </c>
      <c r="L124" s="229">
        <v>0</v>
      </c>
      <c r="M124" s="229">
        <v>0</v>
      </c>
      <c r="N124" s="229">
        <v>0</v>
      </c>
      <c r="O124" s="229">
        <v>0</v>
      </c>
      <c r="P124" s="229">
        <v>0</v>
      </c>
      <c r="Q124" s="229">
        <v>0</v>
      </c>
      <c r="R124" s="229">
        <v>0</v>
      </c>
      <c r="S124" s="229">
        <v>0</v>
      </c>
      <c r="T124" s="229">
        <v>0</v>
      </c>
      <c r="U124" s="229">
        <v>0</v>
      </c>
      <c r="V124" s="229">
        <v>0</v>
      </c>
      <c r="W124" s="229">
        <v>0</v>
      </c>
      <c r="X124" s="229">
        <v>0</v>
      </c>
      <c r="Y124" s="229">
        <v>0</v>
      </c>
      <c r="DA124" s="73" t="s">
        <v>1101</v>
      </c>
    </row>
    <row r="125" spans="1:105" ht="12" customHeight="1" x14ac:dyDescent="0.25">
      <c r="A125" s="64" t="s">
        <v>31</v>
      </c>
      <c r="B125" s="229">
        <v>0.49621047917805883</v>
      </c>
      <c r="C125" s="229">
        <v>0.50849372757165168</v>
      </c>
      <c r="D125" s="229">
        <v>0.54809990560986399</v>
      </c>
      <c r="E125" s="229">
        <v>0.37938380976292507</v>
      </c>
      <c r="F125" s="229">
        <v>0.2166679923172575</v>
      </c>
      <c r="G125" s="229">
        <v>8.579165695090113E-2</v>
      </c>
      <c r="H125" s="229">
        <v>0.76465270288230147</v>
      </c>
      <c r="I125" s="229">
        <v>0.16240098958191199</v>
      </c>
      <c r="J125" s="229">
        <v>0.1926186435181417</v>
      </c>
      <c r="K125" s="229">
        <v>0.20548783759758649</v>
      </c>
      <c r="L125" s="229">
        <v>0.49234380903805353</v>
      </c>
      <c r="M125" s="229">
        <v>0.4167732826757895</v>
      </c>
      <c r="N125" s="229">
        <v>0.18001384322778211</v>
      </c>
      <c r="O125" s="229">
        <v>0.29715864257331931</v>
      </c>
      <c r="P125" s="229">
        <v>0.1448584915907038</v>
      </c>
      <c r="Q125" s="229">
        <v>0.47292670840641332</v>
      </c>
      <c r="R125" s="229">
        <v>0.69793038121627959</v>
      </c>
      <c r="S125" s="229">
        <v>1.003895464784669</v>
      </c>
      <c r="T125" s="229">
        <v>1.538553245201189</v>
      </c>
      <c r="U125" s="229">
        <v>1.1276107633219881</v>
      </c>
      <c r="V125" s="229">
        <v>1.2427677881425121</v>
      </c>
      <c r="W125" s="229">
        <v>0.7226910571127072</v>
      </c>
      <c r="X125" s="229">
        <v>1.008367072131312</v>
      </c>
      <c r="Y125" s="229">
        <v>1.674741319283114</v>
      </c>
      <c r="DA125" s="73" t="s">
        <v>1102</v>
      </c>
    </row>
    <row r="126" spans="1:105" ht="12" customHeight="1" x14ac:dyDescent="0.25">
      <c r="A126" s="64" t="s">
        <v>159</v>
      </c>
      <c r="B126" s="229">
        <v>1.188008484819906</v>
      </c>
      <c r="C126" s="229">
        <v>1.6233673814046949</v>
      </c>
      <c r="D126" s="229">
        <v>2.549478420123457</v>
      </c>
      <c r="E126" s="229">
        <v>2.55956319038979</v>
      </c>
      <c r="F126" s="229">
        <v>1.897152992867341</v>
      </c>
      <c r="G126" s="229">
        <v>1.0316670343796921</v>
      </c>
      <c r="H126" s="229">
        <v>0.55695133463209356</v>
      </c>
      <c r="I126" s="229">
        <v>0.57851554405120864</v>
      </c>
      <c r="J126" s="229">
        <v>0.73205661523072374</v>
      </c>
      <c r="K126" s="229">
        <v>1.0705058638479119</v>
      </c>
      <c r="L126" s="229">
        <v>1.3261630740457191</v>
      </c>
      <c r="M126" s="229">
        <v>1.2563174137736359</v>
      </c>
      <c r="N126" s="229">
        <v>1.0720312562969669</v>
      </c>
      <c r="O126" s="229">
        <v>0.68376954829209358</v>
      </c>
      <c r="P126" s="229">
        <v>0.92515838534001049</v>
      </c>
      <c r="Q126" s="229">
        <v>2.427532641394917</v>
      </c>
      <c r="R126" s="229">
        <v>1.1203537128691119</v>
      </c>
      <c r="S126" s="229">
        <v>1.208800312760637</v>
      </c>
      <c r="T126" s="229">
        <v>1.4412988648177441</v>
      </c>
      <c r="U126" s="229">
        <v>1.2341925002258529</v>
      </c>
      <c r="V126" s="229">
        <v>2.1612490444019681</v>
      </c>
      <c r="W126" s="229">
        <v>1.487388479910958</v>
      </c>
      <c r="X126" s="229">
        <v>2.1358731195588971</v>
      </c>
      <c r="Y126" s="229">
        <v>0.95746728443950557</v>
      </c>
      <c r="DA126" s="73" t="s">
        <v>1103</v>
      </c>
    </row>
    <row r="127" spans="1:105" ht="12" customHeight="1" x14ac:dyDescent="0.25">
      <c r="A127" s="64" t="s">
        <v>32</v>
      </c>
      <c r="B127" s="229">
        <v>7.0944561027921331</v>
      </c>
      <c r="C127" s="229">
        <v>8.3094127292348947</v>
      </c>
      <c r="D127" s="229">
        <v>10.37572772700195</v>
      </c>
      <c r="E127" s="229">
        <v>8.3370822005317997</v>
      </c>
      <c r="F127" s="229">
        <v>6.8990906447082603</v>
      </c>
      <c r="G127" s="229">
        <v>3.620837829936181</v>
      </c>
      <c r="H127" s="229">
        <v>4.4130439423656549</v>
      </c>
      <c r="I127" s="229">
        <v>2.876053015244842</v>
      </c>
      <c r="J127" s="229">
        <v>1.421035487760099</v>
      </c>
      <c r="K127" s="229">
        <v>1.70888632176844</v>
      </c>
      <c r="L127" s="229">
        <v>1.6269550162879429</v>
      </c>
      <c r="M127" s="229">
        <v>0.49372023829881251</v>
      </c>
      <c r="N127" s="229">
        <v>0.35810184500234532</v>
      </c>
      <c r="O127" s="229">
        <v>0.72518234719539687</v>
      </c>
      <c r="P127" s="229">
        <v>0.62978170028785652</v>
      </c>
      <c r="Q127" s="229">
        <v>1.41484920858495</v>
      </c>
      <c r="R127" s="229">
        <v>1.245887360541851</v>
      </c>
      <c r="S127" s="229">
        <v>0.88313715027448469</v>
      </c>
      <c r="T127" s="229">
        <v>0.9923193013188184</v>
      </c>
      <c r="U127" s="229">
        <v>1.274557557229923</v>
      </c>
      <c r="V127" s="229">
        <v>1.252537690684322</v>
      </c>
      <c r="W127" s="229">
        <v>0.41938515740190668</v>
      </c>
      <c r="X127" s="229">
        <v>0</v>
      </c>
      <c r="Y127" s="229">
        <v>0.36331639243016078</v>
      </c>
      <c r="DA127" s="73" t="s">
        <v>1104</v>
      </c>
    </row>
    <row r="128" spans="1:105" ht="12" customHeight="1" x14ac:dyDescent="0.25">
      <c r="A128" s="64" t="s">
        <v>33</v>
      </c>
      <c r="B128" s="229">
        <v>0.74760339535288334</v>
      </c>
      <c r="C128" s="229">
        <v>1.073247478414632</v>
      </c>
      <c r="D128" s="229">
        <v>1.3142159339871551</v>
      </c>
      <c r="E128" s="229">
        <v>1.1013405358984389</v>
      </c>
      <c r="F128" s="229">
        <v>0.81217768042753802</v>
      </c>
      <c r="G128" s="229">
        <v>0.96743000603742479</v>
      </c>
      <c r="H128" s="229">
        <v>0.60651379046046583</v>
      </c>
      <c r="I128" s="229">
        <v>3.927089744308927</v>
      </c>
      <c r="J128" s="229">
        <v>2.513163318221058</v>
      </c>
      <c r="K128" s="229">
        <v>2.4667948533825421</v>
      </c>
      <c r="L128" s="229">
        <v>2.7503796567497738</v>
      </c>
      <c r="M128" s="229">
        <v>3.7289503384355842</v>
      </c>
      <c r="N128" s="229">
        <v>2.701739298143381</v>
      </c>
      <c r="O128" s="229">
        <v>2.453471400217778</v>
      </c>
      <c r="P128" s="229">
        <v>2.6171252706378789</v>
      </c>
      <c r="Q128" s="229">
        <v>4.8726772618692866</v>
      </c>
      <c r="R128" s="229">
        <v>4.9026153734250419</v>
      </c>
      <c r="S128" s="229">
        <v>5.6482458814813761</v>
      </c>
      <c r="T128" s="229">
        <v>5.7063861970705609</v>
      </c>
      <c r="U128" s="229">
        <v>5.452347748470042</v>
      </c>
      <c r="V128" s="229">
        <v>3.1302285225432782</v>
      </c>
      <c r="W128" s="229">
        <v>3.957946054735423</v>
      </c>
      <c r="X128" s="229">
        <v>0.70206997537235716</v>
      </c>
      <c r="Y128" s="229">
        <v>5.7396146672498129E-2</v>
      </c>
      <c r="DA128" s="73" t="s">
        <v>1105</v>
      </c>
    </row>
    <row r="129" spans="1:105" ht="12" customHeight="1" x14ac:dyDescent="0.25">
      <c r="A129" s="64" t="s">
        <v>35</v>
      </c>
      <c r="B129" s="229">
        <v>12.667448181703399</v>
      </c>
      <c r="C129" s="229">
        <v>19.17324554700296</v>
      </c>
      <c r="D129" s="229">
        <v>27.18813089786001</v>
      </c>
      <c r="E129" s="229">
        <v>28.26234120738004</v>
      </c>
      <c r="F129" s="229">
        <v>26.822384099891199</v>
      </c>
      <c r="G129" s="229">
        <v>16.00653399940801</v>
      </c>
      <c r="H129" s="229">
        <v>12.59163952859617</v>
      </c>
      <c r="I129" s="229">
        <v>8.4578680419738568</v>
      </c>
      <c r="J129" s="229">
        <v>6.8578568803210649</v>
      </c>
      <c r="K129" s="229">
        <v>9.4946284726088148</v>
      </c>
      <c r="L129" s="229">
        <v>9.6727823150957235</v>
      </c>
      <c r="M129" s="229">
        <v>12.516747020886941</v>
      </c>
      <c r="N129" s="229">
        <v>11.227612870486791</v>
      </c>
      <c r="O129" s="229">
        <v>8.2780147216426787</v>
      </c>
      <c r="P129" s="229">
        <v>10.12379669299513</v>
      </c>
      <c r="Q129" s="229">
        <v>22.996981596715109</v>
      </c>
      <c r="R129" s="229">
        <v>30.63378580221017</v>
      </c>
      <c r="S129" s="229">
        <v>30.741552458662021</v>
      </c>
      <c r="T129" s="229">
        <v>35.201450368266507</v>
      </c>
      <c r="U129" s="229">
        <v>37.433499674312863</v>
      </c>
      <c r="V129" s="229">
        <v>42.873450384199202</v>
      </c>
      <c r="W129" s="229">
        <v>40.358698261064617</v>
      </c>
      <c r="X129" s="229">
        <v>46.998671040084147</v>
      </c>
      <c r="Y129" s="229">
        <v>30.083119457552449</v>
      </c>
      <c r="DA129" s="73" t="s">
        <v>1106</v>
      </c>
    </row>
    <row r="130" spans="1:105" ht="12" customHeight="1" x14ac:dyDescent="0.25">
      <c r="A130" s="64" t="s">
        <v>36</v>
      </c>
      <c r="B130" s="229">
        <v>0</v>
      </c>
      <c r="C130" s="229">
        <v>0</v>
      </c>
      <c r="D130" s="229">
        <v>0</v>
      </c>
      <c r="E130" s="229">
        <v>0</v>
      </c>
      <c r="F130" s="229">
        <v>0</v>
      </c>
      <c r="G130" s="229">
        <v>0</v>
      </c>
      <c r="H130" s="229">
        <v>0</v>
      </c>
      <c r="I130" s="229">
        <v>0</v>
      </c>
      <c r="J130" s="229">
        <v>0</v>
      </c>
      <c r="K130" s="229">
        <v>0</v>
      </c>
      <c r="L130" s="229">
        <v>0</v>
      </c>
      <c r="M130" s="229">
        <v>0</v>
      </c>
      <c r="N130" s="229">
        <v>0</v>
      </c>
      <c r="O130" s="229">
        <v>0</v>
      </c>
      <c r="P130" s="229">
        <v>0</v>
      </c>
      <c r="Q130" s="229">
        <v>0</v>
      </c>
      <c r="R130" s="229">
        <v>0</v>
      </c>
      <c r="S130" s="229">
        <v>0</v>
      </c>
      <c r="T130" s="229">
        <v>0</v>
      </c>
      <c r="U130" s="229">
        <v>0</v>
      </c>
      <c r="V130" s="229">
        <v>0</v>
      </c>
      <c r="W130" s="229">
        <v>0</v>
      </c>
      <c r="X130" s="229">
        <v>0</v>
      </c>
      <c r="Y130" s="229">
        <v>0</v>
      </c>
      <c r="DA130" s="73" t="s">
        <v>1107</v>
      </c>
    </row>
    <row r="131" spans="1:105" ht="12" customHeight="1" x14ac:dyDescent="0.25">
      <c r="A131" s="64" t="s">
        <v>38</v>
      </c>
      <c r="B131" s="229">
        <v>0</v>
      </c>
      <c r="C131" s="229">
        <v>0</v>
      </c>
      <c r="D131" s="229">
        <v>0</v>
      </c>
      <c r="E131" s="229">
        <v>0</v>
      </c>
      <c r="F131" s="229">
        <v>0</v>
      </c>
      <c r="G131" s="229">
        <v>0</v>
      </c>
      <c r="H131" s="229">
        <v>0</v>
      </c>
      <c r="I131" s="229">
        <v>0</v>
      </c>
      <c r="J131" s="229">
        <v>0</v>
      </c>
      <c r="K131" s="229">
        <v>0.20596063047853949</v>
      </c>
      <c r="L131" s="229">
        <v>9.1396411971691946E-2</v>
      </c>
      <c r="M131" s="229">
        <v>1.4523662467129839E-4</v>
      </c>
      <c r="N131" s="229">
        <v>0</v>
      </c>
      <c r="O131" s="229">
        <v>2.1733677629312049E-4</v>
      </c>
      <c r="P131" s="229">
        <v>0</v>
      </c>
      <c r="Q131" s="229">
        <v>0</v>
      </c>
      <c r="R131" s="229">
        <v>0</v>
      </c>
      <c r="S131" s="229">
        <v>0</v>
      </c>
      <c r="T131" s="229">
        <v>0</v>
      </c>
      <c r="U131" s="229">
        <v>0</v>
      </c>
      <c r="V131" s="229">
        <v>0</v>
      </c>
      <c r="W131" s="229">
        <v>0</v>
      </c>
      <c r="X131" s="229">
        <v>0</v>
      </c>
      <c r="Y131" s="229">
        <v>0</v>
      </c>
      <c r="DA131" s="73" t="s">
        <v>1108</v>
      </c>
    </row>
    <row r="132" spans="1:105" ht="12" customHeight="1" x14ac:dyDescent="0.25">
      <c r="A132" s="64" t="s">
        <v>39</v>
      </c>
      <c r="B132" s="229">
        <v>0</v>
      </c>
      <c r="C132" s="229">
        <v>0</v>
      </c>
      <c r="D132" s="229">
        <v>0</v>
      </c>
      <c r="E132" s="229">
        <v>0</v>
      </c>
      <c r="F132" s="229">
        <v>0</v>
      </c>
      <c r="G132" s="229">
        <v>0</v>
      </c>
      <c r="H132" s="229">
        <v>0</v>
      </c>
      <c r="I132" s="229">
        <v>0</v>
      </c>
      <c r="J132" s="229">
        <v>0</v>
      </c>
      <c r="K132" s="229">
        <v>0</v>
      </c>
      <c r="L132" s="229">
        <v>0</v>
      </c>
      <c r="M132" s="229">
        <v>0</v>
      </c>
      <c r="N132" s="229">
        <v>0</v>
      </c>
      <c r="O132" s="229">
        <v>0</v>
      </c>
      <c r="P132" s="229">
        <v>0</v>
      </c>
      <c r="Q132" s="229">
        <v>0</v>
      </c>
      <c r="R132" s="229">
        <v>0</v>
      </c>
      <c r="S132" s="229">
        <v>0</v>
      </c>
      <c r="T132" s="229">
        <v>0</v>
      </c>
      <c r="U132" s="229">
        <v>0</v>
      </c>
      <c r="V132" s="229">
        <v>0</v>
      </c>
      <c r="W132" s="229">
        <v>0</v>
      </c>
      <c r="X132" s="229">
        <v>0</v>
      </c>
      <c r="Y132" s="229">
        <v>0</v>
      </c>
      <c r="DA132" s="73" t="s">
        <v>1109</v>
      </c>
    </row>
    <row r="133" spans="1:105" ht="12" customHeight="1" x14ac:dyDescent="0.25">
      <c r="A133" s="60" t="s">
        <v>1064</v>
      </c>
      <c r="B133" s="262">
        <v>3.1913183310188657E-2</v>
      </c>
      <c r="C133" s="262">
        <v>4.1116436878549191E-2</v>
      </c>
      <c r="D133" s="262">
        <v>5.316476315146524E-2</v>
      </c>
      <c r="E133" s="262">
        <v>5.0848558271567507E-2</v>
      </c>
      <c r="F133" s="262">
        <v>4.2130585793839152E-2</v>
      </c>
      <c r="G133" s="262">
        <v>2.984172614420497E-2</v>
      </c>
      <c r="H133" s="262">
        <v>2.9727034978307039E-2</v>
      </c>
      <c r="I133" s="262">
        <v>2.7570203214700641E-2</v>
      </c>
      <c r="J133" s="262">
        <v>2.1354571168286131E-2</v>
      </c>
      <c r="K133" s="262">
        <v>2.6731502545394571E-2</v>
      </c>
      <c r="L133" s="262">
        <v>2.5766233210550611E-2</v>
      </c>
      <c r="M133" s="262">
        <v>2.5060844096422459E-2</v>
      </c>
      <c r="N133" s="262">
        <v>2.2182049123618961E-2</v>
      </c>
      <c r="O133" s="262">
        <v>1.9826091335089741E-2</v>
      </c>
      <c r="P133" s="262">
        <v>2.197198870816499E-2</v>
      </c>
      <c r="Q133" s="262">
        <v>4.4185401525323527E-2</v>
      </c>
      <c r="R133" s="262">
        <v>5.4603837428458687E-2</v>
      </c>
      <c r="S133" s="262">
        <v>5.8294697192201893E-2</v>
      </c>
      <c r="T133" s="262">
        <v>6.5009624053588344E-2</v>
      </c>
      <c r="U133" s="262">
        <v>7.0729302515703071E-2</v>
      </c>
      <c r="V133" s="262">
        <v>7.7993974128396051E-2</v>
      </c>
      <c r="W133" s="262">
        <v>6.9031251583913669E-2</v>
      </c>
      <c r="X133" s="262">
        <v>8.54651941740176E-2</v>
      </c>
      <c r="Y133" s="262">
        <v>5.8010965624504342E-2</v>
      </c>
      <c r="DA133" s="72" t="s">
        <v>1110</v>
      </c>
    </row>
    <row r="134" spans="1:105" ht="12" customHeight="1" x14ac:dyDescent="0.25">
      <c r="A134" s="57" t="s">
        <v>1010</v>
      </c>
      <c r="B134" s="261">
        <v>13.12525331164715</v>
      </c>
      <c r="C134" s="261">
        <v>18.09849879218849</v>
      </c>
      <c r="D134" s="261">
        <v>24.710846893000941</v>
      </c>
      <c r="E134" s="261">
        <v>23.944949251577221</v>
      </c>
      <c r="F134" s="261">
        <v>21.611074205625599</v>
      </c>
      <c r="G134" s="261">
        <v>12.79821209024867</v>
      </c>
      <c r="H134" s="261">
        <v>11.237233918652141</v>
      </c>
      <c r="I134" s="261">
        <v>9.1337143291608385</v>
      </c>
      <c r="J134" s="261">
        <v>6.7770146969947254</v>
      </c>
      <c r="K134" s="261">
        <v>8.8341240559634784</v>
      </c>
      <c r="L134" s="261">
        <v>9.2236893566187756</v>
      </c>
      <c r="M134" s="261">
        <v>10.496757839090391</v>
      </c>
      <c r="N134" s="261">
        <v>8.9165709496781407</v>
      </c>
      <c r="O134" s="261">
        <v>7.1325728669339172</v>
      </c>
      <c r="P134" s="261">
        <v>8.2859196995393489</v>
      </c>
      <c r="Q134" s="261">
        <v>18.470541521139289</v>
      </c>
      <c r="R134" s="261">
        <v>22.318115680338192</v>
      </c>
      <c r="S134" s="261">
        <v>22.781566313494249</v>
      </c>
      <c r="T134" s="261">
        <v>26.00716599395831</v>
      </c>
      <c r="U134" s="261">
        <v>27.06110219652038</v>
      </c>
      <c r="V134" s="261">
        <v>29.871395022379939</v>
      </c>
      <c r="W134" s="261">
        <v>27.497019935396409</v>
      </c>
      <c r="X134" s="261">
        <v>30.41393086088322</v>
      </c>
      <c r="Y134" s="261">
        <v>19.915071496279189</v>
      </c>
      <c r="DA134" s="70" t="s">
        <v>1111</v>
      </c>
    </row>
    <row r="135" spans="1:105" ht="12" customHeight="1" x14ac:dyDescent="0.25">
      <c r="A135" s="60" t="s">
        <v>1012</v>
      </c>
      <c r="B135" s="262">
        <v>12.56360149692819</v>
      </c>
      <c r="C135" s="262">
        <v>17.444927202020569</v>
      </c>
      <c r="D135" s="262">
        <v>23.88980671423532</v>
      </c>
      <c r="E135" s="262">
        <v>23.189045379938911</v>
      </c>
      <c r="F135" s="262">
        <v>21.104893624988119</v>
      </c>
      <c r="G135" s="262">
        <v>12.32652360067625</v>
      </c>
      <c r="H135" s="262">
        <v>10.60847563457593</v>
      </c>
      <c r="I135" s="262">
        <v>8.2449244653496692</v>
      </c>
      <c r="J135" s="262">
        <v>6.0752941074169744</v>
      </c>
      <c r="K135" s="262">
        <v>8.0267104079534697</v>
      </c>
      <c r="L135" s="262">
        <v>8.5777481962992841</v>
      </c>
      <c r="M135" s="262">
        <v>10.04045285041714</v>
      </c>
      <c r="N135" s="262">
        <v>8.4974243733201131</v>
      </c>
      <c r="O135" s="262">
        <v>6.6512989258341291</v>
      </c>
      <c r="P135" s="262">
        <v>7.8037919599319876</v>
      </c>
      <c r="Q135" s="262">
        <v>17.606774911873021</v>
      </c>
      <c r="R135" s="262">
        <v>21.29831513492417</v>
      </c>
      <c r="S135" s="262">
        <v>21.595428133570469</v>
      </c>
      <c r="T135" s="262">
        <v>24.980862752451571</v>
      </c>
      <c r="U135" s="262">
        <v>25.7572584456891</v>
      </c>
      <c r="V135" s="262">
        <v>28.531593580058122</v>
      </c>
      <c r="W135" s="262">
        <v>26.396145620027529</v>
      </c>
      <c r="X135" s="262">
        <v>28.74664602616954</v>
      </c>
      <c r="Y135" s="262">
        <v>18.691782851720131</v>
      </c>
      <c r="DA135" s="72" t="s">
        <v>1112</v>
      </c>
    </row>
    <row r="136" spans="1:105" ht="12" customHeight="1" x14ac:dyDescent="0.25">
      <c r="A136" s="59" t="s">
        <v>28</v>
      </c>
      <c r="B136" s="230">
        <v>0</v>
      </c>
      <c r="C136" s="230">
        <v>0</v>
      </c>
      <c r="D136" s="230">
        <v>0</v>
      </c>
      <c r="E136" s="230">
        <v>0</v>
      </c>
      <c r="F136" s="230">
        <v>0</v>
      </c>
      <c r="G136" s="230">
        <v>0</v>
      </c>
      <c r="H136" s="230">
        <v>0</v>
      </c>
      <c r="I136" s="230">
        <v>0</v>
      </c>
      <c r="J136" s="230">
        <v>0</v>
      </c>
      <c r="K136" s="230">
        <v>3.556145655724003E-2</v>
      </c>
      <c r="L136" s="230">
        <v>2.7324117038927519E-2</v>
      </c>
      <c r="M136" s="230">
        <v>5.5855106996900078E-2</v>
      </c>
      <c r="N136" s="230">
        <v>1.251409025416738E-2</v>
      </c>
      <c r="O136" s="230">
        <v>1.035817449715532E-3</v>
      </c>
      <c r="P136" s="230">
        <v>0</v>
      </c>
      <c r="Q136" s="230">
        <v>2.443211093901321E-3</v>
      </c>
      <c r="R136" s="230">
        <v>0</v>
      </c>
      <c r="S136" s="230">
        <v>2.283296787403502E-3</v>
      </c>
      <c r="T136" s="230">
        <v>0</v>
      </c>
      <c r="U136" s="230">
        <v>0</v>
      </c>
      <c r="V136" s="230">
        <v>0</v>
      </c>
      <c r="W136" s="230">
        <v>0</v>
      </c>
      <c r="X136" s="230">
        <v>0</v>
      </c>
      <c r="Y136" s="230">
        <v>0</v>
      </c>
      <c r="DA136" s="71" t="s">
        <v>1113</v>
      </c>
    </row>
    <row r="137" spans="1:105" ht="12" customHeight="1" x14ac:dyDescent="0.25">
      <c r="A137" s="59" t="s">
        <v>31</v>
      </c>
      <c r="B137" s="295">
        <v>0.29069079976637929</v>
      </c>
      <c r="C137" s="295">
        <v>0.29953672199726572</v>
      </c>
      <c r="D137" s="295">
        <v>0.32202503863844822</v>
      </c>
      <c r="E137" s="295">
        <v>0.2225066003026813</v>
      </c>
      <c r="F137" s="295">
        <v>0.1276047772641897</v>
      </c>
      <c r="G137" s="295">
        <v>5.0977176366539173E-2</v>
      </c>
      <c r="H137" s="295">
        <v>0.44263190587224382</v>
      </c>
      <c r="I137" s="295">
        <v>0.1108904266518127</v>
      </c>
      <c r="J137" s="295">
        <v>0.12714796667903361</v>
      </c>
      <c r="K137" s="295">
        <v>0.13158241917077779</v>
      </c>
      <c r="L137" s="295">
        <v>0.32090791200784469</v>
      </c>
      <c r="M137" s="295">
        <v>0.28339954051296729</v>
      </c>
      <c r="N137" s="295">
        <v>0.1189772461478303</v>
      </c>
      <c r="O137" s="295">
        <v>0.19793252855299451</v>
      </c>
      <c r="P137" s="295">
        <v>9.5609288559737493E-2</v>
      </c>
      <c r="Q137" s="295">
        <v>0.30482828783909571</v>
      </c>
      <c r="R137" s="295">
        <v>0.441116981901506</v>
      </c>
      <c r="S137" s="295">
        <v>0.64063047202060652</v>
      </c>
      <c r="T137" s="295">
        <v>0.98112928316780545</v>
      </c>
      <c r="U137" s="295">
        <v>0.70718920168957156</v>
      </c>
      <c r="V137" s="295">
        <v>0.74601602744897899</v>
      </c>
      <c r="W137" s="295">
        <v>0.44375607307504972</v>
      </c>
      <c r="X137" s="295">
        <v>0.57809111148367698</v>
      </c>
      <c r="Y137" s="295">
        <v>0.94634775970503382</v>
      </c>
      <c r="DA137" s="122" t="s">
        <v>1114</v>
      </c>
    </row>
    <row r="138" spans="1:105" ht="12" customHeight="1" x14ac:dyDescent="0.25">
      <c r="A138" s="59" t="s">
        <v>159</v>
      </c>
      <c r="B138" s="295">
        <v>0.69596099049254634</v>
      </c>
      <c r="C138" s="295">
        <v>0.95627166601524838</v>
      </c>
      <c r="D138" s="295">
        <v>1.4978945961222789</v>
      </c>
      <c r="E138" s="295">
        <v>1.501170290080134</v>
      </c>
      <c r="F138" s="295">
        <v>1.117312171963325</v>
      </c>
      <c r="G138" s="295">
        <v>0.6130138317903836</v>
      </c>
      <c r="H138" s="295">
        <v>0.32240052222013721</v>
      </c>
      <c r="I138" s="295">
        <v>0.39502121058312278</v>
      </c>
      <c r="J138" s="295">
        <v>0.48323209228578923</v>
      </c>
      <c r="K138" s="295">
        <v>0.68548948175444735</v>
      </c>
      <c r="L138" s="295">
        <v>0.86438828977135285</v>
      </c>
      <c r="M138" s="295">
        <v>0.85427687570571376</v>
      </c>
      <c r="N138" s="295">
        <v>0.70854176751961651</v>
      </c>
      <c r="O138" s="295">
        <v>0.45544775164195289</v>
      </c>
      <c r="P138" s="295">
        <v>0.61062167675581647</v>
      </c>
      <c r="Q138" s="295">
        <v>1.564683502954165</v>
      </c>
      <c r="R138" s="295">
        <v>0.70810364727455677</v>
      </c>
      <c r="S138" s="295">
        <v>0.77138939472010382</v>
      </c>
      <c r="T138" s="295">
        <v>0.91911055173413225</v>
      </c>
      <c r="U138" s="295">
        <v>0.77403270468494811</v>
      </c>
      <c r="V138" s="295">
        <v>1.2973674099185519</v>
      </c>
      <c r="W138" s="295">
        <v>0.91330543596226887</v>
      </c>
      <c r="X138" s="295">
        <v>1.2244839203883899</v>
      </c>
      <c r="Y138" s="295">
        <v>0.54103700027419732</v>
      </c>
      <c r="DA138" s="122" t="s">
        <v>1115</v>
      </c>
    </row>
    <row r="139" spans="1:105" ht="12" customHeight="1" x14ac:dyDescent="0.25">
      <c r="A139" s="59" t="s">
        <v>32</v>
      </c>
      <c r="B139" s="295">
        <v>4.1560853810346234</v>
      </c>
      <c r="C139" s="295">
        <v>4.894798334138061</v>
      </c>
      <c r="D139" s="295">
        <v>6.0960494391475226</v>
      </c>
      <c r="E139" s="295">
        <v>4.8896546693532903</v>
      </c>
      <c r="F139" s="295">
        <v>4.0631609479003439</v>
      </c>
      <c r="G139" s="295">
        <v>2.1514922920410502</v>
      </c>
      <c r="H139" s="295">
        <v>2.554563717023751</v>
      </c>
      <c r="I139" s="295">
        <v>1.963822675925702</v>
      </c>
      <c r="J139" s="295">
        <v>0.93802847713662674</v>
      </c>
      <c r="K139" s="295">
        <v>1.0942710718796551</v>
      </c>
      <c r="L139" s="295">
        <v>1.0604433885900639</v>
      </c>
      <c r="M139" s="295">
        <v>0.33572230872745462</v>
      </c>
      <c r="N139" s="295">
        <v>0.23668163845001811</v>
      </c>
      <c r="O139" s="295">
        <v>0.48303214202146211</v>
      </c>
      <c r="P139" s="295">
        <v>0.41566759153198263</v>
      </c>
      <c r="Q139" s="295">
        <v>0.9119511631236118</v>
      </c>
      <c r="R139" s="295">
        <v>0.78744540582070877</v>
      </c>
      <c r="S139" s="295">
        <v>0.56356920544573874</v>
      </c>
      <c r="T139" s="295">
        <v>0.63279807040360025</v>
      </c>
      <c r="U139" s="295">
        <v>0.79934794055123715</v>
      </c>
      <c r="V139" s="295">
        <v>0.75188076256067626</v>
      </c>
      <c r="W139" s="295">
        <v>0.25751627714635977</v>
      </c>
      <c r="X139" s="295">
        <v>0</v>
      </c>
      <c r="Y139" s="295">
        <v>0.2052995588522136</v>
      </c>
      <c r="DA139" s="122" t="s">
        <v>1116</v>
      </c>
    </row>
    <row r="140" spans="1:105" ht="12" customHeight="1" x14ac:dyDescent="0.25">
      <c r="A140" s="59" t="s">
        <v>35</v>
      </c>
      <c r="B140" s="295">
        <v>7.4208643256346427</v>
      </c>
      <c r="C140" s="295">
        <v>11.29432047986999</v>
      </c>
      <c r="D140" s="295">
        <v>15.973837640327069</v>
      </c>
      <c r="E140" s="295">
        <v>16.575713820202811</v>
      </c>
      <c r="F140" s="295">
        <v>15.79681572786026</v>
      </c>
      <c r="G140" s="295">
        <v>9.51104030047828</v>
      </c>
      <c r="H140" s="295">
        <v>7.2888794894597959</v>
      </c>
      <c r="I140" s="295">
        <v>5.7751901521890314</v>
      </c>
      <c r="J140" s="295">
        <v>4.5268855713155238</v>
      </c>
      <c r="K140" s="295">
        <v>6.0798059785913514</v>
      </c>
      <c r="L140" s="295">
        <v>6.3046844888910947</v>
      </c>
      <c r="M140" s="295">
        <v>8.5111990184741018</v>
      </c>
      <c r="N140" s="295">
        <v>7.4207096309484806</v>
      </c>
      <c r="O140" s="295">
        <v>5.5138506861680039</v>
      </c>
      <c r="P140" s="295">
        <v>6.6818934030844517</v>
      </c>
      <c r="Q140" s="295">
        <v>14.82286874686225</v>
      </c>
      <c r="R140" s="295">
        <v>19.361649099927391</v>
      </c>
      <c r="S140" s="295">
        <v>19.61755576459662</v>
      </c>
      <c r="T140" s="295">
        <v>22.44782484714603</v>
      </c>
      <c r="U140" s="295">
        <v>23.476688598763339</v>
      </c>
      <c r="V140" s="295">
        <v>25.736329380129909</v>
      </c>
      <c r="W140" s="295">
        <v>24.781567833843852</v>
      </c>
      <c r="X140" s="295">
        <v>26.94407099429748</v>
      </c>
      <c r="Y140" s="295">
        <v>16.999098532888691</v>
      </c>
      <c r="DA140" s="122" t="s">
        <v>1117</v>
      </c>
    </row>
    <row r="141" spans="1:105" ht="12" customHeight="1" x14ac:dyDescent="0.25">
      <c r="A141" s="60" t="s">
        <v>1019</v>
      </c>
      <c r="B141" s="262">
        <v>0.56165181471896219</v>
      </c>
      <c r="C141" s="262">
        <v>0.65357159016792243</v>
      </c>
      <c r="D141" s="262">
        <v>0.82104017876562152</v>
      </c>
      <c r="E141" s="262">
        <v>0.75590387163830797</v>
      </c>
      <c r="F141" s="262">
        <v>0.50618058063747473</v>
      </c>
      <c r="G141" s="262">
        <v>0.47168848957241999</v>
      </c>
      <c r="H141" s="262">
        <v>0.62875828407621592</v>
      </c>
      <c r="I141" s="262">
        <v>0.8887898638111702</v>
      </c>
      <c r="J141" s="262">
        <v>0.70172058957775163</v>
      </c>
      <c r="K141" s="262">
        <v>0.80741364801000937</v>
      </c>
      <c r="L141" s="262">
        <v>0.645941160319492</v>
      </c>
      <c r="M141" s="262">
        <v>0.45630498867325647</v>
      </c>
      <c r="N141" s="262">
        <v>0.41914657635802821</v>
      </c>
      <c r="O141" s="262">
        <v>0.48127394109978833</v>
      </c>
      <c r="P141" s="262">
        <v>0.48212773960736072</v>
      </c>
      <c r="Q141" s="262">
        <v>0.86376660926626037</v>
      </c>
      <c r="R141" s="262">
        <v>1.019800545414026</v>
      </c>
      <c r="S141" s="262">
        <v>1.1861381799237829</v>
      </c>
      <c r="T141" s="262">
        <v>1.026303241506739</v>
      </c>
      <c r="U141" s="262">
        <v>1.303843750831281</v>
      </c>
      <c r="V141" s="262">
        <v>1.339801442321823</v>
      </c>
      <c r="W141" s="262">
        <v>1.100874315368882</v>
      </c>
      <c r="X141" s="262">
        <v>1.6672848347136759</v>
      </c>
      <c r="Y141" s="262">
        <v>1.2232886445590541</v>
      </c>
      <c r="DA141" s="72" t="s">
        <v>1118</v>
      </c>
    </row>
    <row r="142" spans="1:105" ht="12" customHeight="1" x14ac:dyDescent="0.25">
      <c r="A142" s="57" t="s">
        <v>1021</v>
      </c>
      <c r="B142" s="261">
        <f t="shared" ref="B142:Y142" si="5">B143+B144+B155</f>
        <v>9.66209508235454</v>
      </c>
      <c r="C142" s="261">
        <f t="shared" si="5"/>
        <v>13.162891593149226</v>
      </c>
      <c r="D142" s="261">
        <f t="shared" si="5"/>
        <v>17.743047464561343</v>
      </c>
      <c r="E142" s="261">
        <f t="shared" si="5"/>
        <v>17.258114863735091</v>
      </c>
      <c r="F142" s="261">
        <f t="shared" si="5"/>
        <v>15.501250217473167</v>
      </c>
      <c r="G142" s="261">
        <f t="shared" si="5"/>
        <v>9.4981963434536603</v>
      </c>
      <c r="H142" s="261">
        <f t="shared" si="5"/>
        <v>8.5238998573088907</v>
      </c>
      <c r="I142" s="261">
        <f t="shared" si="5"/>
        <v>7.3394672467171365</v>
      </c>
      <c r="J142" s="261">
        <f t="shared" si="5"/>
        <v>5.5332555045366121</v>
      </c>
      <c r="K142" s="261">
        <f t="shared" si="5"/>
        <v>7.0822741907386932</v>
      </c>
      <c r="L142" s="261">
        <f t="shared" si="5"/>
        <v>7.187443845495066</v>
      </c>
      <c r="M142" s="261">
        <f t="shared" si="5"/>
        <v>7.9223328487593552</v>
      </c>
      <c r="N142" s="261">
        <f t="shared" si="5"/>
        <v>6.7936346140882868</v>
      </c>
      <c r="O142" s="261">
        <f t="shared" si="5"/>
        <v>5.5764906739929323</v>
      </c>
      <c r="P142" s="261">
        <f t="shared" si="5"/>
        <v>6.3983102648027748</v>
      </c>
      <c r="Q142" s="261">
        <f t="shared" si="5"/>
        <v>13.857460162212666</v>
      </c>
      <c r="R142" s="261">
        <f t="shared" si="5"/>
        <v>16.916310049348489</v>
      </c>
      <c r="S142" s="261">
        <f t="shared" si="5"/>
        <v>17.444672622032176</v>
      </c>
      <c r="T142" s="261">
        <f t="shared" si="5"/>
        <v>19.894189381113137</v>
      </c>
      <c r="U142" s="261">
        <f t="shared" si="5"/>
        <v>20.850285601241524</v>
      </c>
      <c r="V142" s="261">
        <f t="shared" si="5"/>
        <v>22.956149508027206</v>
      </c>
      <c r="W142" s="261">
        <f t="shared" si="5"/>
        <v>21.053432399583805</v>
      </c>
      <c r="X142" s="261">
        <f t="shared" si="5"/>
        <v>23.74468660115031</v>
      </c>
      <c r="Y142" s="261">
        <f t="shared" si="5"/>
        <v>15.667288605255127</v>
      </c>
      <c r="DA142" s="70"/>
    </row>
    <row r="143" spans="1:105" ht="12" customHeight="1" x14ac:dyDescent="0.25">
      <c r="A143" s="60" t="s">
        <v>1022</v>
      </c>
      <c r="B143" s="262">
        <v>4.0789238465810351</v>
      </c>
      <c r="C143" s="262">
        <v>6.1517447292759666</v>
      </c>
      <c r="D143" s="262">
        <v>8.6012793772991767</v>
      </c>
      <c r="E143" s="262">
        <v>8.7138050199807697</v>
      </c>
      <c r="F143" s="262">
        <v>8.6181582541659481</v>
      </c>
      <c r="G143" s="262">
        <v>4.7169921029698809</v>
      </c>
      <c r="H143" s="262">
        <v>3.4331205782094418</v>
      </c>
      <c r="I143" s="262">
        <v>2.1819044908315122</v>
      </c>
      <c r="J143" s="262">
        <v>1.6530739871574249</v>
      </c>
      <c r="K143" s="262">
        <v>2.3075045581392821</v>
      </c>
      <c r="L143" s="262">
        <v>2.661237246965023</v>
      </c>
      <c r="M143" s="262">
        <v>3.8032863350364678</v>
      </c>
      <c r="N143" s="262">
        <v>3.2232536746634231</v>
      </c>
      <c r="O143" s="262">
        <v>2.2305615766613061</v>
      </c>
      <c r="P143" s="262">
        <v>2.7732290290933959</v>
      </c>
      <c r="Q143" s="262">
        <v>6.4681781633973836</v>
      </c>
      <c r="R143" s="262">
        <v>8.2367204490691641</v>
      </c>
      <c r="S143" s="262">
        <v>8.1037441372406356</v>
      </c>
      <c r="T143" s="262">
        <v>10.188588227929859</v>
      </c>
      <c r="U143" s="262">
        <v>10.041395153670139</v>
      </c>
      <c r="V143" s="262">
        <v>11.34998490640943</v>
      </c>
      <c r="W143" s="262">
        <v>10.921824350372921</v>
      </c>
      <c r="X143" s="262">
        <v>11.1356961736925</v>
      </c>
      <c r="Y143" s="262">
        <v>6.943770067835584</v>
      </c>
      <c r="DA143" s="72" t="s">
        <v>1119</v>
      </c>
    </row>
    <row r="144" spans="1:105" ht="12" customHeight="1" x14ac:dyDescent="0.25">
      <c r="A144" s="60" t="s">
        <v>1024</v>
      </c>
      <c r="B144" s="262">
        <v>2.496017394921195</v>
      </c>
      <c r="C144" s="262">
        <v>3.451299600652773</v>
      </c>
      <c r="D144" s="262">
        <v>4.7207916653394379</v>
      </c>
      <c r="E144" s="262">
        <v>4.5705449593264369</v>
      </c>
      <c r="F144" s="262">
        <v>4.1215579780587506</v>
      </c>
      <c r="G144" s="262">
        <v>2.4418693096213691</v>
      </c>
      <c r="H144" s="262">
        <v>2.1292774365964959</v>
      </c>
      <c r="I144" s="262">
        <v>1.79965670577909</v>
      </c>
      <c r="J144" s="262">
        <v>1.317722107682521</v>
      </c>
      <c r="K144" s="262">
        <v>1.7103450775272879</v>
      </c>
      <c r="L144" s="262">
        <v>1.799658302229199</v>
      </c>
      <c r="M144" s="262">
        <v>2.0800170840702119</v>
      </c>
      <c r="N144" s="262">
        <v>1.749779124156251</v>
      </c>
      <c r="O144" s="262">
        <v>1.3989936034878321</v>
      </c>
      <c r="P144" s="262">
        <v>1.6240755887274709</v>
      </c>
      <c r="Q144" s="262">
        <v>3.6201085576010108</v>
      </c>
      <c r="R144" s="262">
        <v>4.3412132754986548</v>
      </c>
      <c r="S144" s="262">
        <v>4.441153794785814</v>
      </c>
      <c r="T144" s="262">
        <v>5.0474299513390823</v>
      </c>
      <c r="U144" s="262">
        <v>5.2321199990209886</v>
      </c>
      <c r="V144" s="262">
        <v>5.6975029881715171</v>
      </c>
      <c r="W144" s="262">
        <v>5.2797939973672534</v>
      </c>
      <c r="X144" s="262">
        <v>5.7182806463315412</v>
      </c>
      <c r="Y144" s="262">
        <v>3.7266446985049342</v>
      </c>
      <c r="DA144" s="72" t="s">
        <v>1120</v>
      </c>
    </row>
    <row r="145" spans="1:105" ht="12" customHeight="1" x14ac:dyDescent="0.25">
      <c r="A145" s="64" t="s">
        <v>28</v>
      </c>
      <c r="B145" s="229">
        <v>0</v>
      </c>
      <c r="C145" s="229">
        <v>0</v>
      </c>
      <c r="D145" s="229">
        <v>0</v>
      </c>
      <c r="E145" s="229">
        <v>0</v>
      </c>
      <c r="F145" s="229">
        <v>0</v>
      </c>
      <c r="G145" s="229">
        <v>0</v>
      </c>
      <c r="H145" s="229">
        <v>0</v>
      </c>
      <c r="I145" s="229">
        <v>0</v>
      </c>
      <c r="J145" s="229">
        <v>0</v>
      </c>
      <c r="K145" s="229">
        <v>6.2457582624420444E-3</v>
      </c>
      <c r="L145" s="229">
        <v>4.714672914019045E-3</v>
      </c>
      <c r="M145" s="229">
        <v>9.2380645396751906E-3</v>
      </c>
      <c r="N145" s="229">
        <v>2.1294068629458939E-3</v>
      </c>
      <c r="O145" s="229">
        <v>1.7489274376563031E-4</v>
      </c>
      <c r="P145" s="229">
        <v>0</v>
      </c>
      <c r="Q145" s="229">
        <v>4.2630157913363669E-4</v>
      </c>
      <c r="R145" s="229">
        <v>0</v>
      </c>
      <c r="S145" s="229">
        <v>4.0240247256885541E-4</v>
      </c>
      <c r="T145" s="229">
        <v>0</v>
      </c>
      <c r="U145" s="229">
        <v>0</v>
      </c>
      <c r="V145" s="229">
        <v>0</v>
      </c>
      <c r="W145" s="229">
        <v>0</v>
      </c>
      <c r="X145" s="229">
        <v>0</v>
      </c>
      <c r="Y145" s="229">
        <v>0</v>
      </c>
      <c r="DA145" s="73" t="s">
        <v>1121</v>
      </c>
    </row>
    <row r="146" spans="1:105" ht="12" customHeight="1" x14ac:dyDescent="0.25">
      <c r="A146" s="64" t="s">
        <v>30</v>
      </c>
      <c r="B146" s="229">
        <v>0</v>
      </c>
      <c r="C146" s="229">
        <v>0</v>
      </c>
      <c r="D146" s="229">
        <v>0</v>
      </c>
      <c r="E146" s="229">
        <v>0</v>
      </c>
      <c r="F146" s="229">
        <v>0</v>
      </c>
      <c r="G146" s="229">
        <v>0</v>
      </c>
      <c r="H146" s="229">
        <v>0</v>
      </c>
      <c r="I146" s="229">
        <v>0</v>
      </c>
      <c r="J146" s="229">
        <v>0</v>
      </c>
      <c r="K146" s="229">
        <v>0</v>
      </c>
      <c r="L146" s="229">
        <v>0</v>
      </c>
      <c r="M146" s="229">
        <v>0</v>
      </c>
      <c r="N146" s="229">
        <v>0</v>
      </c>
      <c r="O146" s="229">
        <v>0</v>
      </c>
      <c r="P146" s="229">
        <v>0</v>
      </c>
      <c r="Q146" s="229">
        <v>0</v>
      </c>
      <c r="R146" s="229">
        <v>0</v>
      </c>
      <c r="S146" s="229">
        <v>0</v>
      </c>
      <c r="T146" s="229">
        <v>0</v>
      </c>
      <c r="U146" s="229">
        <v>0</v>
      </c>
      <c r="V146" s="229">
        <v>0</v>
      </c>
      <c r="W146" s="229">
        <v>0</v>
      </c>
      <c r="X146" s="229">
        <v>0</v>
      </c>
      <c r="Y146" s="229">
        <v>0</v>
      </c>
      <c r="DA146" s="73" t="s">
        <v>1122</v>
      </c>
    </row>
    <row r="147" spans="1:105" ht="12" customHeight="1" x14ac:dyDescent="0.25">
      <c r="A147" s="64" t="s">
        <v>31</v>
      </c>
      <c r="B147" s="229">
        <v>5.5806309929208188E-2</v>
      </c>
      <c r="C147" s="229">
        <v>5.7187745419901057E-2</v>
      </c>
      <c r="D147" s="229">
        <v>6.1642054104338893E-2</v>
      </c>
      <c r="E147" s="229">
        <v>4.2667398932855358E-2</v>
      </c>
      <c r="F147" s="229">
        <v>2.4367565052283609E-2</v>
      </c>
      <c r="G147" s="229">
        <v>9.6485584203559009E-3</v>
      </c>
      <c r="H147" s="229">
        <v>8.5996663746280941E-2</v>
      </c>
      <c r="I147" s="229">
        <v>1.8264426765896971E-2</v>
      </c>
      <c r="J147" s="229">
        <v>2.166285511769658E-2</v>
      </c>
      <c r="K147" s="229">
        <v>2.3110188988045809E-2</v>
      </c>
      <c r="L147" s="229">
        <v>5.5371444884470357E-2</v>
      </c>
      <c r="M147" s="229">
        <v>4.6872405882570162E-2</v>
      </c>
      <c r="N147" s="229">
        <v>2.024525629397813E-2</v>
      </c>
      <c r="O147" s="229">
        <v>3.3419945771920583E-2</v>
      </c>
      <c r="P147" s="229">
        <v>1.6291509786288821E-2</v>
      </c>
      <c r="Q147" s="229">
        <v>5.3187700724994222E-2</v>
      </c>
      <c r="R147" s="229">
        <v>7.8492738056807121E-2</v>
      </c>
      <c r="S147" s="229">
        <v>0.1129031001866375</v>
      </c>
      <c r="T147" s="229">
        <v>0.17303338572476321</v>
      </c>
      <c r="U147" s="229">
        <v>0.12681674083484451</v>
      </c>
      <c r="V147" s="229">
        <v>0.13976787525728709</v>
      </c>
      <c r="W147" s="229">
        <v>8.1277447391083127E-2</v>
      </c>
      <c r="X147" s="229">
        <v>0.11340599949235509</v>
      </c>
      <c r="Y147" s="229">
        <v>0.18834977703408631</v>
      </c>
      <c r="DA147" s="73" t="s">
        <v>1123</v>
      </c>
    </row>
    <row r="148" spans="1:105" ht="12" customHeight="1" x14ac:dyDescent="0.25">
      <c r="A148" s="64" t="s">
        <v>159</v>
      </c>
      <c r="B148" s="229">
        <v>0.133609370386953</v>
      </c>
      <c r="C148" s="229">
        <v>0.18257200727743789</v>
      </c>
      <c r="D148" s="229">
        <v>0.28672708223919507</v>
      </c>
      <c r="E148" s="229">
        <v>0.28786126589444577</v>
      </c>
      <c r="F148" s="229">
        <v>0.2133633051814057</v>
      </c>
      <c r="G148" s="229">
        <v>0.1160264296709474</v>
      </c>
      <c r="H148" s="229">
        <v>6.2637530040576997E-2</v>
      </c>
      <c r="I148" s="229">
        <v>6.5062748782863264E-2</v>
      </c>
      <c r="J148" s="229">
        <v>8.2330744854409166E-2</v>
      </c>
      <c r="K148" s="229">
        <v>0.1203944385009532</v>
      </c>
      <c r="L148" s="229">
        <v>0.14914692581554681</v>
      </c>
      <c r="M148" s="229">
        <v>0.141291733859886</v>
      </c>
      <c r="N148" s="229">
        <v>0.1205659917577821</v>
      </c>
      <c r="O148" s="229">
        <v>7.690014002797893E-2</v>
      </c>
      <c r="P148" s="229">
        <v>0.10404793480260981</v>
      </c>
      <c r="Q148" s="229">
        <v>0.27301245063053542</v>
      </c>
      <c r="R148" s="229">
        <v>0.12600057667923059</v>
      </c>
      <c r="S148" s="229">
        <v>0.13594772324878129</v>
      </c>
      <c r="T148" s="229">
        <v>0.1620956721507939</v>
      </c>
      <c r="U148" s="229">
        <v>0.13880345552959009</v>
      </c>
      <c r="V148" s="229">
        <v>0.24306486675953781</v>
      </c>
      <c r="W148" s="229">
        <v>0.1672791405625661</v>
      </c>
      <c r="X148" s="229">
        <v>0.24021096345447551</v>
      </c>
      <c r="Y148" s="229">
        <v>0.1076815550349043</v>
      </c>
      <c r="DA148" s="73" t="s">
        <v>1124</v>
      </c>
    </row>
    <row r="149" spans="1:105" ht="12" customHeight="1" x14ac:dyDescent="0.25">
      <c r="A149" s="64" t="s">
        <v>32</v>
      </c>
      <c r="B149" s="229">
        <v>0.79787798255971731</v>
      </c>
      <c r="C149" s="229">
        <v>0.93451807560676492</v>
      </c>
      <c r="D149" s="229">
        <v>1.166906185119827</v>
      </c>
      <c r="E149" s="229">
        <v>0.93762992260630862</v>
      </c>
      <c r="F149" s="229">
        <v>0.7759062069508067</v>
      </c>
      <c r="G149" s="229">
        <v>0.4072175147843089</v>
      </c>
      <c r="H149" s="229">
        <v>0.49631297264582691</v>
      </c>
      <c r="I149" s="229">
        <v>0.32345529301889908</v>
      </c>
      <c r="J149" s="229">
        <v>0.15981675151581551</v>
      </c>
      <c r="K149" s="229">
        <v>0.19218989462770489</v>
      </c>
      <c r="L149" s="229">
        <v>0.18297549062293089</v>
      </c>
      <c r="M149" s="229">
        <v>5.5526244996811351E-2</v>
      </c>
      <c r="N149" s="229">
        <v>4.02739228351746E-2</v>
      </c>
      <c r="O149" s="229">
        <v>8.1557630322141791E-2</v>
      </c>
      <c r="P149" s="229">
        <v>7.0828396877519781E-2</v>
      </c>
      <c r="Q149" s="229">
        <v>0.1591210116484737</v>
      </c>
      <c r="R149" s="229">
        <v>0.14011871795704731</v>
      </c>
      <c r="S149" s="229">
        <v>9.9322016737438609E-2</v>
      </c>
      <c r="T149" s="229">
        <v>0.1116011870000467</v>
      </c>
      <c r="U149" s="229">
        <v>0.1433431115344585</v>
      </c>
      <c r="V149" s="229">
        <v>0.14086664731492191</v>
      </c>
      <c r="W149" s="229">
        <v>4.7166150365160267E-2</v>
      </c>
      <c r="X149" s="229">
        <v>0</v>
      </c>
      <c r="Y149" s="229">
        <v>4.0860376894708499E-2</v>
      </c>
      <c r="DA149" s="73" t="s">
        <v>1125</v>
      </c>
    </row>
    <row r="150" spans="1:105" ht="12" customHeight="1" x14ac:dyDescent="0.25">
      <c r="A150" s="64" t="s">
        <v>33</v>
      </c>
      <c r="B150" s="229">
        <v>8.4079213430356278E-2</v>
      </c>
      <c r="C150" s="229">
        <v>0.1207027741742953</v>
      </c>
      <c r="D150" s="229">
        <v>0.14780329074766141</v>
      </c>
      <c r="E150" s="229">
        <v>0.1238622597929733</v>
      </c>
      <c r="F150" s="229">
        <v>9.1341560191558174E-2</v>
      </c>
      <c r="G150" s="229">
        <v>0.1088020124870582</v>
      </c>
      <c r="H150" s="229">
        <v>6.8211571474349961E-2</v>
      </c>
      <c r="I150" s="229">
        <v>0.44166013533961951</v>
      </c>
      <c r="J150" s="229">
        <v>0.28264290442168311</v>
      </c>
      <c r="K150" s="229">
        <v>0.27742807517421098</v>
      </c>
      <c r="L150" s="229">
        <v>0.3093214391639032</v>
      </c>
      <c r="M150" s="229">
        <v>0.41937638770157498</v>
      </c>
      <c r="N150" s="229">
        <v>0.30385110139120541</v>
      </c>
      <c r="O150" s="229">
        <v>0.27592965305730682</v>
      </c>
      <c r="P150" s="229">
        <v>0.29433498506260158</v>
      </c>
      <c r="Q150" s="229">
        <v>0.54800563243104283</v>
      </c>
      <c r="R150" s="229">
        <v>0.55137262204993032</v>
      </c>
      <c r="S150" s="229">
        <v>0.63522995471688748</v>
      </c>
      <c r="T150" s="229">
        <v>0.64176870512080209</v>
      </c>
      <c r="U150" s="229">
        <v>0.61319827182398978</v>
      </c>
      <c r="V150" s="229">
        <v>0.35204114062172731</v>
      </c>
      <c r="W150" s="229">
        <v>0.44513039019152267</v>
      </c>
      <c r="X150" s="229">
        <v>7.8958297500126132E-2</v>
      </c>
      <c r="Y150" s="229">
        <v>6.4550574491159468E-3</v>
      </c>
      <c r="DA150" s="73" t="s">
        <v>1126</v>
      </c>
    </row>
    <row r="151" spans="1:105" ht="12" customHeight="1" x14ac:dyDescent="0.25">
      <c r="A151" s="64" t="s">
        <v>35</v>
      </c>
      <c r="B151" s="229">
        <v>1.424644518614961</v>
      </c>
      <c r="C151" s="229">
        <v>2.156318998174374</v>
      </c>
      <c r="D151" s="229">
        <v>3.057713053128416</v>
      </c>
      <c r="E151" s="229">
        <v>3.1785241120998542</v>
      </c>
      <c r="F151" s="229">
        <v>3.0165793406826968</v>
      </c>
      <c r="G151" s="229">
        <v>1.8001747942586981</v>
      </c>
      <c r="H151" s="229">
        <v>1.4161186986894621</v>
      </c>
      <c r="I151" s="229">
        <v>0.95121410187181143</v>
      </c>
      <c r="J151" s="229">
        <v>0.77126885177291649</v>
      </c>
      <c r="K151" s="229">
        <v>1.0678133603360651</v>
      </c>
      <c r="L151" s="229">
        <v>1.087849431652762</v>
      </c>
      <c r="M151" s="229">
        <v>1.4076959130531721</v>
      </c>
      <c r="N151" s="229">
        <v>1.2627134450151649</v>
      </c>
      <c r="O151" s="229">
        <v>0.93098689878487817</v>
      </c>
      <c r="P151" s="229">
        <v>1.1385727621984509</v>
      </c>
      <c r="Q151" s="229">
        <v>2.5863554605868311</v>
      </c>
      <c r="R151" s="229">
        <v>3.44522862075564</v>
      </c>
      <c r="S151" s="229">
        <v>3.4573485974235001</v>
      </c>
      <c r="T151" s="229">
        <v>3.9589310013426768</v>
      </c>
      <c r="U151" s="229">
        <v>4.2099584192981059</v>
      </c>
      <c r="V151" s="229">
        <v>4.8217624582180436</v>
      </c>
      <c r="W151" s="229">
        <v>4.5389408688569208</v>
      </c>
      <c r="X151" s="229">
        <v>5.2857053858845848</v>
      </c>
      <c r="Y151" s="229">
        <v>3.3832979320921188</v>
      </c>
      <c r="DA151" s="73" t="s">
        <v>1127</v>
      </c>
    </row>
    <row r="152" spans="1:105" ht="12" customHeight="1" x14ac:dyDescent="0.25">
      <c r="A152" s="64" t="s">
        <v>36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1128</v>
      </c>
    </row>
    <row r="153" spans="1:105" ht="12" customHeight="1" x14ac:dyDescent="0.25">
      <c r="A153" s="64" t="s">
        <v>38</v>
      </c>
      <c r="B153" s="229">
        <v>0</v>
      </c>
      <c r="C153" s="229">
        <v>0</v>
      </c>
      <c r="D153" s="229">
        <v>0</v>
      </c>
      <c r="E153" s="229">
        <v>0</v>
      </c>
      <c r="F153" s="229">
        <v>0</v>
      </c>
      <c r="G153" s="229">
        <v>0</v>
      </c>
      <c r="H153" s="229">
        <v>0</v>
      </c>
      <c r="I153" s="229">
        <v>0</v>
      </c>
      <c r="J153" s="229">
        <v>0</v>
      </c>
      <c r="K153" s="229">
        <v>2.3163361637866701E-2</v>
      </c>
      <c r="L153" s="229">
        <v>1.027889717556647E-2</v>
      </c>
      <c r="M153" s="229">
        <v>1.6334036521969829E-5</v>
      </c>
      <c r="N153" s="229">
        <v>0</v>
      </c>
      <c r="O153" s="229">
        <v>2.4442779839957019E-5</v>
      </c>
      <c r="P153" s="229">
        <v>0</v>
      </c>
      <c r="Q153" s="229">
        <v>0</v>
      </c>
      <c r="R153" s="229">
        <v>0</v>
      </c>
      <c r="S153" s="229">
        <v>0</v>
      </c>
      <c r="T153" s="229">
        <v>0</v>
      </c>
      <c r="U153" s="229">
        <v>0</v>
      </c>
      <c r="V153" s="229">
        <v>0</v>
      </c>
      <c r="W153" s="229">
        <v>0</v>
      </c>
      <c r="X153" s="229">
        <v>0</v>
      </c>
      <c r="Y153" s="229">
        <v>0</v>
      </c>
      <c r="DA153" s="73" t="s">
        <v>1129</v>
      </c>
    </row>
    <row r="154" spans="1:105" ht="12" customHeight="1" x14ac:dyDescent="0.25">
      <c r="A154" s="64" t="s">
        <v>39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1130</v>
      </c>
    </row>
    <row r="155" spans="1:105" ht="12" customHeight="1" x14ac:dyDescent="0.25">
      <c r="A155" s="60" t="s">
        <v>1036</v>
      </c>
      <c r="B155" s="262">
        <v>3.0871538408523098</v>
      </c>
      <c r="C155" s="262">
        <v>3.5598472632204858</v>
      </c>
      <c r="D155" s="262">
        <v>4.4209764219227257</v>
      </c>
      <c r="E155" s="262">
        <v>3.9737648844278848</v>
      </c>
      <c r="F155" s="262">
        <v>2.761533985248469</v>
      </c>
      <c r="G155" s="262">
        <v>2.3393349308624112</v>
      </c>
      <c r="H155" s="262">
        <v>2.961501842502952</v>
      </c>
      <c r="I155" s="262">
        <v>3.3579060501065339</v>
      </c>
      <c r="J155" s="262">
        <v>2.562459409696666</v>
      </c>
      <c r="K155" s="262">
        <v>3.0644245550721232</v>
      </c>
      <c r="L155" s="262">
        <v>2.7265482963008441</v>
      </c>
      <c r="M155" s="262">
        <v>2.0390294296526759</v>
      </c>
      <c r="N155" s="262">
        <v>1.8206018152686121</v>
      </c>
      <c r="O155" s="262">
        <v>1.9469354938437939</v>
      </c>
      <c r="P155" s="262">
        <v>2.0010056469819082</v>
      </c>
      <c r="Q155" s="262">
        <v>3.7691734412142721</v>
      </c>
      <c r="R155" s="262">
        <v>4.3383763247806693</v>
      </c>
      <c r="S155" s="262">
        <v>4.8997746900057253</v>
      </c>
      <c r="T155" s="262">
        <v>4.6581712018441959</v>
      </c>
      <c r="U155" s="262">
        <v>5.5767704485503939</v>
      </c>
      <c r="V155" s="262">
        <v>5.9086616134462604</v>
      </c>
      <c r="W155" s="262">
        <v>4.8518140518436326</v>
      </c>
      <c r="X155" s="262">
        <v>6.8907097811262696</v>
      </c>
      <c r="Y155" s="262">
        <v>4.9968738389146106</v>
      </c>
      <c r="DA155" s="72" t="s">
        <v>1131</v>
      </c>
    </row>
    <row r="156" spans="1:105" ht="12" customHeight="1" x14ac:dyDescent="0.25">
      <c r="A156" s="132" t="s">
        <v>1038</v>
      </c>
      <c r="B156" s="316">
        <v>12.11733994758673</v>
      </c>
      <c r="C156" s="316">
        <v>15.611787713192779</v>
      </c>
      <c r="D156" s="316">
        <v>20.18650104809705</v>
      </c>
      <c r="E156" s="316">
        <v>19.30704500495705</v>
      </c>
      <c r="F156" s="316">
        <v>15.99685701338138</v>
      </c>
      <c r="G156" s="316">
        <v>11.33081387705602</v>
      </c>
      <c r="H156" s="316">
        <v>11.287265985494651</v>
      </c>
      <c r="I156" s="316">
        <v>10.468323436412501</v>
      </c>
      <c r="J156" s="316">
        <v>8.1082665983510616</v>
      </c>
      <c r="K156" s="316">
        <v>10.149871308792701</v>
      </c>
      <c r="L156" s="316">
        <v>9.7833614386365966</v>
      </c>
      <c r="M156" s="316">
        <v>9.5155273085174308</v>
      </c>
      <c r="N156" s="316">
        <v>8.4224574951489029</v>
      </c>
      <c r="O156" s="316">
        <v>7.5279073918798547</v>
      </c>
      <c r="P156" s="316">
        <v>8.3426981856858902</v>
      </c>
      <c r="Q156" s="316">
        <v>15.9943608911839</v>
      </c>
      <c r="R156" s="316">
        <v>16.563683943581719</v>
      </c>
      <c r="S156" s="316">
        <v>16.613253911302529</v>
      </c>
      <c r="T156" s="316">
        <v>13.479800809658609</v>
      </c>
      <c r="U156" s="316">
        <v>16.053107805002799</v>
      </c>
      <c r="V156" s="316">
        <v>16.591793306012701</v>
      </c>
      <c r="W156" s="316">
        <v>14.983535203440789</v>
      </c>
      <c r="X156" s="316">
        <v>17.691632569249482</v>
      </c>
      <c r="Y156" s="316">
        <v>12.00849888349172</v>
      </c>
      <c r="DA156" s="139" t="s">
        <v>1132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251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6">SUM(B$161:B$167,B$169:B$170,B$172:B$175)</f>
        <v>0</v>
      </c>
      <c r="C160" s="232">
        <f t="shared" si="6"/>
        <v>0</v>
      </c>
      <c r="D160" s="232">
        <f t="shared" si="6"/>
        <v>0</v>
      </c>
      <c r="E160" s="232">
        <f t="shared" si="6"/>
        <v>0</v>
      </c>
      <c r="F160" s="232">
        <f t="shared" si="6"/>
        <v>0</v>
      </c>
      <c r="G160" s="232">
        <f t="shared" si="6"/>
        <v>0</v>
      </c>
      <c r="H160" s="232">
        <f t="shared" si="6"/>
        <v>0</v>
      </c>
      <c r="I160" s="232">
        <f t="shared" si="6"/>
        <v>0</v>
      </c>
      <c r="J160" s="232">
        <f t="shared" si="6"/>
        <v>0</v>
      </c>
      <c r="K160" s="232">
        <f t="shared" si="6"/>
        <v>0</v>
      </c>
      <c r="L160" s="232">
        <f t="shared" si="6"/>
        <v>0</v>
      </c>
      <c r="M160" s="232">
        <f t="shared" si="6"/>
        <v>0</v>
      </c>
      <c r="N160" s="232">
        <f t="shared" si="6"/>
        <v>0</v>
      </c>
      <c r="O160" s="232">
        <f t="shared" si="6"/>
        <v>0</v>
      </c>
      <c r="P160" s="232">
        <f t="shared" si="6"/>
        <v>0</v>
      </c>
      <c r="Q160" s="232">
        <f t="shared" si="6"/>
        <v>0</v>
      </c>
      <c r="R160" s="232">
        <f t="shared" si="6"/>
        <v>0</v>
      </c>
      <c r="S160" s="232">
        <f t="shared" si="6"/>
        <v>0</v>
      </c>
      <c r="T160" s="232">
        <f t="shared" si="6"/>
        <v>0</v>
      </c>
      <c r="U160" s="232">
        <f t="shared" si="6"/>
        <v>0</v>
      </c>
      <c r="V160" s="232">
        <f t="shared" si="6"/>
        <v>0</v>
      </c>
      <c r="W160" s="232">
        <f t="shared" si="6"/>
        <v>0</v>
      </c>
      <c r="X160" s="232">
        <f t="shared" si="6"/>
        <v>0</v>
      </c>
      <c r="Y160" s="232">
        <f t="shared" si="6"/>
        <v>0</v>
      </c>
      <c r="DA160" s="95"/>
    </row>
    <row r="161" spans="1:105" ht="12" customHeight="1" x14ac:dyDescent="0.25">
      <c r="A161" s="55" t="s">
        <v>91</v>
      </c>
      <c r="B161" s="266">
        <f t="shared" ref="B161:Y161" si="7">IF(B$6=0,0,B$6/B$5)</f>
        <v>0</v>
      </c>
      <c r="C161" s="266">
        <f t="shared" si="7"/>
        <v>0</v>
      </c>
      <c r="D161" s="266">
        <f t="shared" si="7"/>
        <v>0</v>
      </c>
      <c r="E161" s="266">
        <f t="shared" si="7"/>
        <v>0</v>
      </c>
      <c r="F161" s="266">
        <f t="shared" si="7"/>
        <v>0</v>
      </c>
      <c r="G161" s="266">
        <f t="shared" si="7"/>
        <v>0</v>
      </c>
      <c r="H161" s="266">
        <f t="shared" si="7"/>
        <v>0</v>
      </c>
      <c r="I161" s="266">
        <f t="shared" si="7"/>
        <v>0</v>
      </c>
      <c r="J161" s="266">
        <f t="shared" si="7"/>
        <v>0</v>
      </c>
      <c r="K161" s="266">
        <f t="shared" si="7"/>
        <v>0</v>
      </c>
      <c r="L161" s="266">
        <f t="shared" si="7"/>
        <v>0</v>
      </c>
      <c r="M161" s="266">
        <f t="shared" si="7"/>
        <v>0</v>
      </c>
      <c r="N161" s="266">
        <f t="shared" si="7"/>
        <v>0</v>
      </c>
      <c r="O161" s="266">
        <f t="shared" si="7"/>
        <v>0</v>
      </c>
      <c r="P161" s="266">
        <f t="shared" si="7"/>
        <v>0</v>
      </c>
      <c r="Q161" s="266">
        <f t="shared" si="7"/>
        <v>0</v>
      </c>
      <c r="R161" s="266">
        <f t="shared" si="7"/>
        <v>0</v>
      </c>
      <c r="S161" s="266">
        <f t="shared" si="7"/>
        <v>0</v>
      </c>
      <c r="T161" s="266">
        <f t="shared" si="7"/>
        <v>0</v>
      </c>
      <c r="U161" s="266">
        <f t="shared" si="7"/>
        <v>0</v>
      </c>
      <c r="V161" s="266">
        <f t="shared" si="7"/>
        <v>0</v>
      </c>
      <c r="W161" s="266">
        <f t="shared" si="7"/>
        <v>0</v>
      </c>
      <c r="X161" s="266">
        <f t="shared" si="7"/>
        <v>0</v>
      </c>
      <c r="Y161" s="266">
        <f t="shared" si="7"/>
        <v>0</v>
      </c>
      <c r="DA161" s="76"/>
    </row>
    <row r="162" spans="1:105" ht="12" customHeight="1" x14ac:dyDescent="0.25">
      <c r="A162" s="173" t="s">
        <v>92</v>
      </c>
      <c r="B162" s="267">
        <f t="shared" ref="B162:Y162" si="8">IF(B$7=0,0,B$7/B$5)</f>
        <v>0</v>
      </c>
      <c r="C162" s="267">
        <f t="shared" si="8"/>
        <v>0</v>
      </c>
      <c r="D162" s="267">
        <f t="shared" si="8"/>
        <v>0</v>
      </c>
      <c r="E162" s="267">
        <f t="shared" si="8"/>
        <v>0</v>
      </c>
      <c r="F162" s="267">
        <f t="shared" si="8"/>
        <v>0</v>
      </c>
      <c r="G162" s="267">
        <f t="shared" si="8"/>
        <v>0</v>
      </c>
      <c r="H162" s="267">
        <f t="shared" si="8"/>
        <v>0</v>
      </c>
      <c r="I162" s="267">
        <f t="shared" si="8"/>
        <v>0</v>
      </c>
      <c r="J162" s="267">
        <f t="shared" si="8"/>
        <v>0</v>
      </c>
      <c r="K162" s="267">
        <f t="shared" si="8"/>
        <v>0</v>
      </c>
      <c r="L162" s="267">
        <f t="shared" si="8"/>
        <v>0</v>
      </c>
      <c r="M162" s="267">
        <f t="shared" si="8"/>
        <v>0</v>
      </c>
      <c r="N162" s="267">
        <f t="shared" si="8"/>
        <v>0</v>
      </c>
      <c r="O162" s="267">
        <f t="shared" si="8"/>
        <v>0</v>
      </c>
      <c r="P162" s="267">
        <f t="shared" si="8"/>
        <v>0</v>
      </c>
      <c r="Q162" s="267">
        <f t="shared" si="8"/>
        <v>0</v>
      </c>
      <c r="R162" s="267">
        <f t="shared" si="8"/>
        <v>0</v>
      </c>
      <c r="S162" s="267">
        <f t="shared" si="8"/>
        <v>0</v>
      </c>
      <c r="T162" s="267">
        <f t="shared" si="8"/>
        <v>0</v>
      </c>
      <c r="U162" s="267">
        <f t="shared" si="8"/>
        <v>0</v>
      </c>
      <c r="V162" s="267">
        <f t="shared" si="8"/>
        <v>0</v>
      </c>
      <c r="W162" s="267">
        <f t="shared" si="8"/>
        <v>0</v>
      </c>
      <c r="X162" s="267">
        <f t="shared" si="8"/>
        <v>0</v>
      </c>
      <c r="Y162" s="267">
        <f t="shared" si="8"/>
        <v>0</v>
      </c>
      <c r="DA162" s="77"/>
    </row>
    <row r="163" spans="1:105" ht="12" customHeight="1" x14ac:dyDescent="0.25">
      <c r="A163" s="173" t="s">
        <v>93</v>
      </c>
      <c r="B163" s="267">
        <f t="shared" ref="B163:Y163" si="9">IF(B$8=0,0,B$8/B$5)</f>
        <v>0</v>
      </c>
      <c r="C163" s="267">
        <f t="shared" si="9"/>
        <v>0</v>
      </c>
      <c r="D163" s="267">
        <f t="shared" si="9"/>
        <v>0</v>
      </c>
      <c r="E163" s="267">
        <f t="shared" si="9"/>
        <v>0</v>
      </c>
      <c r="F163" s="267">
        <f t="shared" si="9"/>
        <v>0</v>
      </c>
      <c r="G163" s="267">
        <f t="shared" si="9"/>
        <v>0</v>
      </c>
      <c r="H163" s="267">
        <f t="shared" si="9"/>
        <v>0</v>
      </c>
      <c r="I163" s="267">
        <f t="shared" si="9"/>
        <v>0</v>
      </c>
      <c r="J163" s="267">
        <f t="shared" si="9"/>
        <v>0</v>
      </c>
      <c r="K163" s="267">
        <f t="shared" si="9"/>
        <v>0</v>
      </c>
      <c r="L163" s="267">
        <f t="shared" si="9"/>
        <v>0</v>
      </c>
      <c r="M163" s="267">
        <f t="shared" si="9"/>
        <v>0</v>
      </c>
      <c r="N163" s="267">
        <f t="shared" si="9"/>
        <v>0</v>
      </c>
      <c r="O163" s="267">
        <f t="shared" si="9"/>
        <v>0</v>
      </c>
      <c r="P163" s="267">
        <f t="shared" si="9"/>
        <v>0</v>
      </c>
      <c r="Q163" s="267">
        <f t="shared" si="9"/>
        <v>0</v>
      </c>
      <c r="R163" s="267">
        <f t="shared" si="9"/>
        <v>0</v>
      </c>
      <c r="S163" s="267">
        <f t="shared" si="9"/>
        <v>0</v>
      </c>
      <c r="T163" s="267">
        <f t="shared" si="9"/>
        <v>0</v>
      </c>
      <c r="U163" s="267">
        <f t="shared" si="9"/>
        <v>0</v>
      </c>
      <c r="V163" s="267">
        <f t="shared" si="9"/>
        <v>0</v>
      </c>
      <c r="W163" s="267">
        <f t="shared" si="9"/>
        <v>0</v>
      </c>
      <c r="X163" s="267">
        <f t="shared" si="9"/>
        <v>0</v>
      </c>
      <c r="Y163" s="267">
        <f t="shared" si="9"/>
        <v>0</v>
      </c>
      <c r="DA163" s="77"/>
    </row>
    <row r="164" spans="1:105" ht="12" customHeight="1" x14ac:dyDescent="0.25">
      <c r="A164" s="173" t="s">
        <v>94</v>
      </c>
      <c r="B164" s="267">
        <f t="shared" ref="B164:Y164" si="10">IF(B$9=0,0,B$9/B$5)</f>
        <v>0</v>
      </c>
      <c r="C164" s="267">
        <f t="shared" si="10"/>
        <v>0</v>
      </c>
      <c r="D164" s="267">
        <f t="shared" si="10"/>
        <v>0</v>
      </c>
      <c r="E164" s="267">
        <f t="shared" si="10"/>
        <v>0</v>
      </c>
      <c r="F164" s="267">
        <f t="shared" si="10"/>
        <v>0</v>
      </c>
      <c r="G164" s="267">
        <f t="shared" si="10"/>
        <v>0</v>
      </c>
      <c r="H164" s="267">
        <f t="shared" si="10"/>
        <v>0</v>
      </c>
      <c r="I164" s="267">
        <f t="shared" si="10"/>
        <v>0</v>
      </c>
      <c r="J164" s="267">
        <f t="shared" si="10"/>
        <v>0</v>
      </c>
      <c r="K164" s="267">
        <f t="shared" si="10"/>
        <v>0</v>
      </c>
      <c r="L164" s="267">
        <f t="shared" si="10"/>
        <v>0</v>
      </c>
      <c r="M164" s="267">
        <f t="shared" si="10"/>
        <v>0</v>
      </c>
      <c r="N164" s="267">
        <f t="shared" si="10"/>
        <v>0</v>
      </c>
      <c r="O164" s="267">
        <f t="shared" si="10"/>
        <v>0</v>
      </c>
      <c r="P164" s="267">
        <f t="shared" si="10"/>
        <v>0</v>
      </c>
      <c r="Q164" s="267">
        <f t="shared" si="10"/>
        <v>0</v>
      </c>
      <c r="R164" s="267">
        <f t="shared" si="10"/>
        <v>0</v>
      </c>
      <c r="S164" s="267">
        <f t="shared" si="10"/>
        <v>0</v>
      </c>
      <c r="T164" s="267">
        <f t="shared" si="10"/>
        <v>0</v>
      </c>
      <c r="U164" s="267">
        <f t="shared" si="10"/>
        <v>0</v>
      </c>
      <c r="V164" s="267">
        <f t="shared" si="10"/>
        <v>0</v>
      </c>
      <c r="W164" s="267">
        <f t="shared" si="10"/>
        <v>0</v>
      </c>
      <c r="X164" s="267">
        <f t="shared" si="10"/>
        <v>0</v>
      </c>
      <c r="Y164" s="267">
        <f t="shared" si="10"/>
        <v>0</v>
      </c>
      <c r="DA164" s="77"/>
    </row>
    <row r="165" spans="1:105" ht="12" customHeight="1" x14ac:dyDescent="0.25">
      <c r="A165" s="56" t="s">
        <v>95</v>
      </c>
      <c r="B165" s="268">
        <f t="shared" ref="B165:Y165" si="11">IF(B$10=0,0,B$10/B$5)</f>
        <v>0</v>
      </c>
      <c r="C165" s="268">
        <f t="shared" si="11"/>
        <v>0</v>
      </c>
      <c r="D165" s="268">
        <f t="shared" si="11"/>
        <v>0</v>
      </c>
      <c r="E165" s="268">
        <f t="shared" si="11"/>
        <v>0</v>
      </c>
      <c r="F165" s="268">
        <f t="shared" si="11"/>
        <v>0</v>
      </c>
      <c r="G165" s="268">
        <f t="shared" si="11"/>
        <v>0</v>
      </c>
      <c r="H165" s="268">
        <f t="shared" si="11"/>
        <v>0</v>
      </c>
      <c r="I165" s="268">
        <f t="shared" si="11"/>
        <v>0</v>
      </c>
      <c r="J165" s="268">
        <f t="shared" si="11"/>
        <v>0</v>
      </c>
      <c r="K165" s="268">
        <f t="shared" si="11"/>
        <v>0</v>
      </c>
      <c r="L165" s="268">
        <f t="shared" si="11"/>
        <v>0</v>
      </c>
      <c r="M165" s="268">
        <f t="shared" si="11"/>
        <v>0</v>
      </c>
      <c r="N165" s="268">
        <f t="shared" si="11"/>
        <v>0</v>
      </c>
      <c r="O165" s="268">
        <f t="shared" si="11"/>
        <v>0</v>
      </c>
      <c r="P165" s="268">
        <f t="shared" si="11"/>
        <v>0</v>
      </c>
      <c r="Q165" s="268">
        <f t="shared" si="11"/>
        <v>0</v>
      </c>
      <c r="R165" s="268">
        <f t="shared" si="11"/>
        <v>0</v>
      </c>
      <c r="S165" s="268">
        <f t="shared" si="11"/>
        <v>0</v>
      </c>
      <c r="T165" s="268">
        <f t="shared" si="11"/>
        <v>0</v>
      </c>
      <c r="U165" s="268">
        <f t="shared" si="11"/>
        <v>0</v>
      </c>
      <c r="V165" s="268">
        <f t="shared" si="11"/>
        <v>0</v>
      </c>
      <c r="W165" s="268">
        <f t="shared" si="11"/>
        <v>0</v>
      </c>
      <c r="X165" s="268">
        <f t="shared" si="11"/>
        <v>0</v>
      </c>
      <c r="Y165" s="268">
        <f t="shared" si="11"/>
        <v>0</v>
      </c>
      <c r="DA165" s="78"/>
    </row>
    <row r="166" spans="1:105" ht="12" customHeight="1" x14ac:dyDescent="0.25">
      <c r="A166" s="134" t="s">
        <v>997</v>
      </c>
      <c r="B166" s="317">
        <f t="shared" ref="B166:Y166" si="12">IF(B$16=0,0,B$16/B$5)</f>
        <v>0</v>
      </c>
      <c r="C166" s="317">
        <f t="shared" si="12"/>
        <v>0</v>
      </c>
      <c r="D166" s="317">
        <f t="shared" si="12"/>
        <v>0</v>
      </c>
      <c r="E166" s="317">
        <f t="shared" si="12"/>
        <v>0</v>
      </c>
      <c r="F166" s="317">
        <f t="shared" si="12"/>
        <v>0</v>
      </c>
      <c r="G166" s="317">
        <f t="shared" si="12"/>
        <v>0</v>
      </c>
      <c r="H166" s="317">
        <f t="shared" si="12"/>
        <v>0</v>
      </c>
      <c r="I166" s="317">
        <f t="shared" si="12"/>
        <v>0</v>
      </c>
      <c r="J166" s="317">
        <f t="shared" si="12"/>
        <v>0</v>
      </c>
      <c r="K166" s="317">
        <f t="shared" si="12"/>
        <v>0</v>
      </c>
      <c r="L166" s="317">
        <f t="shared" si="12"/>
        <v>0</v>
      </c>
      <c r="M166" s="317">
        <f t="shared" si="12"/>
        <v>0</v>
      </c>
      <c r="N166" s="317">
        <f t="shared" si="12"/>
        <v>0</v>
      </c>
      <c r="O166" s="317">
        <f t="shared" si="12"/>
        <v>0</v>
      </c>
      <c r="P166" s="317">
        <f t="shared" si="12"/>
        <v>0</v>
      </c>
      <c r="Q166" s="317">
        <f t="shared" si="12"/>
        <v>0</v>
      </c>
      <c r="R166" s="317">
        <f t="shared" si="12"/>
        <v>0</v>
      </c>
      <c r="S166" s="317">
        <f t="shared" si="12"/>
        <v>0</v>
      </c>
      <c r="T166" s="317">
        <f t="shared" si="12"/>
        <v>0</v>
      </c>
      <c r="U166" s="317">
        <f t="shared" si="12"/>
        <v>0</v>
      </c>
      <c r="V166" s="317">
        <f t="shared" si="12"/>
        <v>0</v>
      </c>
      <c r="W166" s="317">
        <f t="shared" si="12"/>
        <v>0</v>
      </c>
      <c r="X166" s="317">
        <f t="shared" si="12"/>
        <v>0</v>
      </c>
      <c r="Y166" s="317">
        <f t="shared" si="12"/>
        <v>0</v>
      </c>
      <c r="DA166" s="140"/>
    </row>
    <row r="167" spans="1:105" ht="12" customHeight="1" x14ac:dyDescent="0.25">
      <c r="A167" s="174" t="s">
        <v>998</v>
      </c>
      <c r="B167" s="269">
        <f t="shared" ref="B167:Y167" si="13">IF(B$25=0,0,B$25/B$5)</f>
        <v>0</v>
      </c>
      <c r="C167" s="269">
        <f t="shared" si="13"/>
        <v>0</v>
      </c>
      <c r="D167" s="269">
        <f t="shared" si="13"/>
        <v>0</v>
      </c>
      <c r="E167" s="269">
        <f t="shared" si="13"/>
        <v>0</v>
      </c>
      <c r="F167" s="269">
        <f t="shared" si="13"/>
        <v>0</v>
      </c>
      <c r="G167" s="269">
        <f t="shared" si="13"/>
        <v>0</v>
      </c>
      <c r="H167" s="269">
        <f t="shared" si="13"/>
        <v>0</v>
      </c>
      <c r="I167" s="269">
        <f t="shared" si="13"/>
        <v>0</v>
      </c>
      <c r="J167" s="269">
        <f t="shared" si="13"/>
        <v>0</v>
      </c>
      <c r="K167" s="269">
        <f t="shared" si="13"/>
        <v>0</v>
      </c>
      <c r="L167" s="269">
        <f t="shared" si="13"/>
        <v>0</v>
      </c>
      <c r="M167" s="269">
        <f t="shared" si="13"/>
        <v>0</v>
      </c>
      <c r="N167" s="269">
        <f t="shared" si="13"/>
        <v>0</v>
      </c>
      <c r="O167" s="269">
        <f t="shared" si="13"/>
        <v>0</v>
      </c>
      <c r="P167" s="269">
        <f t="shared" si="13"/>
        <v>0</v>
      </c>
      <c r="Q167" s="269">
        <f t="shared" si="13"/>
        <v>0</v>
      </c>
      <c r="R167" s="269">
        <f t="shared" si="13"/>
        <v>0</v>
      </c>
      <c r="S167" s="269">
        <f t="shared" si="13"/>
        <v>0</v>
      </c>
      <c r="T167" s="269">
        <f t="shared" si="13"/>
        <v>0</v>
      </c>
      <c r="U167" s="269">
        <f t="shared" si="13"/>
        <v>0</v>
      </c>
      <c r="V167" s="269">
        <f t="shared" si="13"/>
        <v>0</v>
      </c>
      <c r="W167" s="269">
        <f t="shared" si="13"/>
        <v>0</v>
      </c>
      <c r="X167" s="269">
        <f t="shared" si="13"/>
        <v>0</v>
      </c>
      <c r="Y167" s="269">
        <f t="shared" si="13"/>
        <v>0</v>
      </c>
      <c r="DA167" s="79"/>
    </row>
    <row r="168" spans="1:105" ht="12" customHeight="1" x14ac:dyDescent="0.25">
      <c r="A168" s="174" t="s">
        <v>1010</v>
      </c>
      <c r="B168" s="269">
        <f t="shared" ref="B168:Y168" si="14">IF(B$36=0,0,B$36/B$5)</f>
        <v>0</v>
      </c>
      <c r="C168" s="269">
        <f t="shared" si="14"/>
        <v>0</v>
      </c>
      <c r="D168" s="269">
        <f t="shared" si="14"/>
        <v>0</v>
      </c>
      <c r="E168" s="269">
        <f t="shared" si="14"/>
        <v>0</v>
      </c>
      <c r="F168" s="269">
        <f t="shared" si="14"/>
        <v>0</v>
      </c>
      <c r="G168" s="269">
        <f t="shared" si="14"/>
        <v>0</v>
      </c>
      <c r="H168" s="269">
        <f t="shared" si="14"/>
        <v>0</v>
      </c>
      <c r="I168" s="269">
        <f t="shared" si="14"/>
        <v>0</v>
      </c>
      <c r="J168" s="269">
        <f t="shared" si="14"/>
        <v>0</v>
      </c>
      <c r="K168" s="269">
        <f t="shared" si="14"/>
        <v>0</v>
      </c>
      <c r="L168" s="269">
        <f t="shared" si="14"/>
        <v>0</v>
      </c>
      <c r="M168" s="269">
        <f t="shared" si="14"/>
        <v>0</v>
      </c>
      <c r="N168" s="269">
        <f t="shared" si="14"/>
        <v>0</v>
      </c>
      <c r="O168" s="269">
        <f t="shared" si="14"/>
        <v>0</v>
      </c>
      <c r="P168" s="269">
        <f t="shared" si="14"/>
        <v>0</v>
      </c>
      <c r="Q168" s="269">
        <f t="shared" si="14"/>
        <v>0</v>
      </c>
      <c r="R168" s="269">
        <f t="shared" si="14"/>
        <v>0</v>
      </c>
      <c r="S168" s="269">
        <f t="shared" si="14"/>
        <v>0</v>
      </c>
      <c r="T168" s="269">
        <f t="shared" si="14"/>
        <v>0</v>
      </c>
      <c r="U168" s="269">
        <f t="shared" si="14"/>
        <v>0</v>
      </c>
      <c r="V168" s="269">
        <f t="shared" si="14"/>
        <v>0</v>
      </c>
      <c r="W168" s="269">
        <f t="shared" si="14"/>
        <v>0</v>
      </c>
      <c r="X168" s="269">
        <f t="shared" si="14"/>
        <v>0</v>
      </c>
      <c r="Y168" s="269">
        <f t="shared" si="14"/>
        <v>0</v>
      </c>
      <c r="DA168" s="79"/>
    </row>
    <row r="169" spans="1:105" ht="12" customHeight="1" x14ac:dyDescent="0.25">
      <c r="A169" s="62" t="s">
        <v>1012</v>
      </c>
      <c r="B169" s="318">
        <f t="shared" ref="B169:Y169" si="15">IF(B$37=0,0,B$37/B$5)</f>
        <v>0</v>
      </c>
      <c r="C169" s="318">
        <f t="shared" si="15"/>
        <v>0</v>
      </c>
      <c r="D169" s="318">
        <f t="shared" si="15"/>
        <v>0</v>
      </c>
      <c r="E169" s="318">
        <f t="shared" si="15"/>
        <v>0</v>
      </c>
      <c r="F169" s="318">
        <f t="shared" si="15"/>
        <v>0</v>
      </c>
      <c r="G169" s="318">
        <f t="shared" si="15"/>
        <v>0</v>
      </c>
      <c r="H169" s="318">
        <f t="shared" si="15"/>
        <v>0</v>
      </c>
      <c r="I169" s="318">
        <f t="shared" si="15"/>
        <v>0</v>
      </c>
      <c r="J169" s="318">
        <f t="shared" si="15"/>
        <v>0</v>
      </c>
      <c r="K169" s="318">
        <f t="shared" si="15"/>
        <v>0</v>
      </c>
      <c r="L169" s="318">
        <f t="shared" si="15"/>
        <v>0</v>
      </c>
      <c r="M169" s="318">
        <f t="shared" si="15"/>
        <v>0</v>
      </c>
      <c r="N169" s="318">
        <f t="shared" si="15"/>
        <v>0</v>
      </c>
      <c r="O169" s="318">
        <f t="shared" si="15"/>
        <v>0</v>
      </c>
      <c r="P169" s="318">
        <f t="shared" si="15"/>
        <v>0</v>
      </c>
      <c r="Q169" s="318">
        <f t="shared" si="15"/>
        <v>0</v>
      </c>
      <c r="R169" s="318">
        <f t="shared" si="15"/>
        <v>0</v>
      </c>
      <c r="S169" s="318">
        <f t="shared" si="15"/>
        <v>0</v>
      </c>
      <c r="T169" s="318">
        <f t="shared" si="15"/>
        <v>0</v>
      </c>
      <c r="U169" s="318">
        <f t="shared" si="15"/>
        <v>0</v>
      </c>
      <c r="V169" s="318">
        <f t="shared" si="15"/>
        <v>0</v>
      </c>
      <c r="W169" s="318">
        <f t="shared" si="15"/>
        <v>0</v>
      </c>
      <c r="X169" s="318">
        <f t="shared" si="15"/>
        <v>0</v>
      </c>
      <c r="Y169" s="318">
        <f t="shared" si="15"/>
        <v>0</v>
      </c>
      <c r="DA169" s="141"/>
    </row>
    <row r="170" spans="1:105" ht="12" customHeight="1" x14ac:dyDescent="0.25">
      <c r="A170" s="62" t="s">
        <v>1019</v>
      </c>
      <c r="B170" s="318">
        <f t="shared" ref="B170:Y170" si="16">IF(B$43=0,0,B$43/B$5)</f>
        <v>0</v>
      </c>
      <c r="C170" s="318">
        <f t="shared" si="16"/>
        <v>0</v>
      </c>
      <c r="D170" s="318">
        <f t="shared" si="16"/>
        <v>0</v>
      </c>
      <c r="E170" s="318">
        <f t="shared" si="16"/>
        <v>0</v>
      </c>
      <c r="F170" s="318">
        <f t="shared" si="16"/>
        <v>0</v>
      </c>
      <c r="G170" s="318">
        <f t="shared" si="16"/>
        <v>0</v>
      </c>
      <c r="H170" s="318">
        <f t="shared" si="16"/>
        <v>0</v>
      </c>
      <c r="I170" s="318">
        <f t="shared" si="16"/>
        <v>0</v>
      </c>
      <c r="J170" s="318">
        <f t="shared" si="16"/>
        <v>0</v>
      </c>
      <c r="K170" s="318">
        <f t="shared" si="16"/>
        <v>0</v>
      </c>
      <c r="L170" s="318">
        <f t="shared" si="16"/>
        <v>0</v>
      </c>
      <c r="M170" s="318">
        <f t="shared" si="16"/>
        <v>0</v>
      </c>
      <c r="N170" s="318">
        <f t="shared" si="16"/>
        <v>0</v>
      </c>
      <c r="O170" s="318">
        <f t="shared" si="16"/>
        <v>0</v>
      </c>
      <c r="P170" s="318">
        <f t="shared" si="16"/>
        <v>0</v>
      </c>
      <c r="Q170" s="318">
        <f t="shared" si="16"/>
        <v>0</v>
      </c>
      <c r="R170" s="318">
        <f t="shared" si="16"/>
        <v>0</v>
      </c>
      <c r="S170" s="318">
        <f t="shared" si="16"/>
        <v>0</v>
      </c>
      <c r="T170" s="318">
        <f t="shared" si="16"/>
        <v>0</v>
      </c>
      <c r="U170" s="318">
        <f t="shared" si="16"/>
        <v>0</v>
      </c>
      <c r="V170" s="318">
        <f t="shared" si="16"/>
        <v>0</v>
      </c>
      <c r="W170" s="318">
        <f t="shared" si="16"/>
        <v>0</v>
      </c>
      <c r="X170" s="318">
        <f t="shared" si="16"/>
        <v>0</v>
      </c>
      <c r="Y170" s="318">
        <f t="shared" si="16"/>
        <v>0</v>
      </c>
      <c r="DA170" s="141"/>
    </row>
    <row r="171" spans="1:105" ht="12" customHeight="1" x14ac:dyDescent="0.25">
      <c r="A171" s="174" t="s">
        <v>1021</v>
      </c>
      <c r="B171" s="269">
        <f t="shared" ref="B171:Y171" si="17">IF(B$44=0,0,B$44/B$5)</f>
        <v>0</v>
      </c>
      <c r="C171" s="269">
        <f t="shared" si="17"/>
        <v>0</v>
      </c>
      <c r="D171" s="269">
        <f t="shared" si="17"/>
        <v>0</v>
      </c>
      <c r="E171" s="269">
        <f t="shared" si="17"/>
        <v>0</v>
      </c>
      <c r="F171" s="269">
        <f t="shared" si="17"/>
        <v>0</v>
      </c>
      <c r="G171" s="269">
        <f t="shared" si="17"/>
        <v>0</v>
      </c>
      <c r="H171" s="269">
        <f t="shared" si="17"/>
        <v>0</v>
      </c>
      <c r="I171" s="269">
        <f t="shared" si="17"/>
        <v>0</v>
      </c>
      <c r="J171" s="269">
        <f t="shared" si="17"/>
        <v>0</v>
      </c>
      <c r="K171" s="269">
        <f t="shared" si="17"/>
        <v>0</v>
      </c>
      <c r="L171" s="269">
        <f t="shared" si="17"/>
        <v>0</v>
      </c>
      <c r="M171" s="269">
        <f t="shared" si="17"/>
        <v>0</v>
      </c>
      <c r="N171" s="269">
        <f t="shared" si="17"/>
        <v>0</v>
      </c>
      <c r="O171" s="269">
        <f t="shared" si="17"/>
        <v>0</v>
      </c>
      <c r="P171" s="269">
        <f t="shared" si="17"/>
        <v>0</v>
      </c>
      <c r="Q171" s="269">
        <f t="shared" si="17"/>
        <v>0</v>
      </c>
      <c r="R171" s="269">
        <f t="shared" si="17"/>
        <v>0</v>
      </c>
      <c r="S171" s="269">
        <f t="shared" si="17"/>
        <v>0</v>
      </c>
      <c r="T171" s="269">
        <f t="shared" si="17"/>
        <v>0</v>
      </c>
      <c r="U171" s="269">
        <f t="shared" si="17"/>
        <v>0</v>
      </c>
      <c r="V171" s="269">
        <f t="shared" si="17"/>
        <v>0</v>
      </c>
      <c r="W171" s="269">
        <f t="shared" si="17"/>
        <v>0</v>
      </c>
      <c r="X171" s="269">
        <f t="shared" si="17"/>
        <v>0</v>
      </c>
      <c r="Y171" s="269">
        <f t="shared" si="17"/>
        <v>0</v>
      </c>
      <c r="DA171" s="79"/>
    </row>
    <row r="172" spans="1:105" ht="12" customHeight="1" x14ac:dyDescent="0.25">
      <c r="A172" s="62" t="s">
        <v>1133</v>
      </c>
      <c r="B172" s="318">
        <f t="shared" ref="B172:Y172" si="18">IF(B$45=0,0,B$45/B$5)</f>
        <v>0</v>
      </c>
      <c r="C172" s="318">
        <f t="shared" si="18"/>
        <v>0</v>
      </c>
      <c r="D172" s="318">
        <f t="shared" si="18"/>
        <v>0</v>
      </c>
      <c r="E172" s="318">
        <f t="shared" si="18"/>
        <v>0</v>
      </c>
      <c r="F172" s="318">
        <f t="shared" si="18"/>
        <v>0</v>
      </c>
      <c r="G172" s="318">
        <f t="shared" si="18"/>
        <v>0</v>
      </c>
      <c r="H172" s="318">
        <f t="shared" si="18"/>
        <v>0</v>
      </c>
      <c r="I172" s="318">
        <f t="shared" si="18"/>
        <v>0</v>
      </c>
      <c r="J172" s="318">
        <f t="shared" si="18"/>
        <v>0</v>
      </c>
      <c r="K172" s="318">
        <f t="shared" si="18"/>
        <v>0</v>
      </c>
      <c r="L172" s="318">
        <f t="shared" si="18"/>
        <v>0</v>
      </c>
      <c r="M172" s="318">
        <f t="shared" si="18"/>
        <v>0</v>
      </c>
      <c r="N172" s="318">
        <f t="shared" si="18"/>
        <v>0</v>
      </c>
      <c r="O172" s="318">
        <f t="shared" si="18"/>
        <v>0</v>
      </c>
      <c r="P172" s="318">
        <f t="shared" si="18"/>
        <v>0</v>
      </c>
      <c r="Q172" s="318">
        <f t="shared" si="18"/>
        <v>0</v>
      </c>
      <c r="R172" s="318">
        <f t="shared" si="18"/>
        <v>0</v>
      </c>
      <c r="S172" s="318">
        <f t="shared" si="18"/>
        <v>0</v>
      </c>
      <c r="T172" s="318">
        <f t="shared" si="18"/>
        <v>0</v>
      </c>
      <c r="U172" s="318">
        <f t="shared" si="18"/>
        <v>0</v>
      </c>
      <c r="V172" s="318">
        <f t="shared" si="18"/>
        <v>0</v>
      </c>
      <c r="W172" s="318">
        <f t="shared" si="18"/>
        <v>0</v>
      </c>
      <c r="X172" s="318">
        <f t="shared" si="18"/>
        <v>0</v>
      </c>
      <c r="Y172" s="318">
        <f t="shared" si="18"/>
        <v>0</v>
      </c>
      <c r="DA172" s="141"/>
    </row>
    <row r="173" spans="1:105" ht="12" customHeight="1" x14ac:dyDescent="0.25">
      <c r="A173" s="62" t="s">
        <v>1024</v>
      </c>
      <c r="B173" s="318">
        <f t="shared" ref="B173:Y173" si="19">IF(B$46=0,0,B$46/B$5)</f>
        <v>0</v>
      </c>
      <c r="C173" s="318">
        <f t="shared" si="19"/>
        <v>0</v>
      </c>
      <c r="D173" s="318">
        <f t="shared" si="19"/>
        <v>0</v>
      </c>
      <c r="E173" s="318">
        <f t="shared" si="19"/>
        <v>0</v>
      </c>
      <c r="F173" s="318">
        <f t="shared" si="19"/>
        <v>0</v>
      </c>
      <c r="G173" s="318">
        <f t="shared" si="19"/>
        <v>0</v>
      </c>
      <c r="H173" s="318">
        <f t="shared" si="19"/>
        <v>0</v>
      </c>
      <c r="I173" s="318">
        <f t="shared" si="19"/>
        <v>0</v>
      </c>
      <c r="J173" s="318">
        <f t="shared" si="19"/>
        <v>0</v>
      </c>
      <c r="K173" s="318">
        <f t="shared" si="19"/>
        <v>0</v>
      </c>
      <c r="L173" s="318">
        <f t="shared" si="19"/>
        <v>0</v>
      </c>
      <c r="M173" s="318">
        <f t="shared" si="19"/>
        <v>0</v>
      </c>
      <c r="N173" s="318">
        <f t="shared" si="19"/>
        <v>0</v>
      </c>
      <c r="O173" s="318">
        <f t="shared" si="19"/>
        <v>0</v>
      </c>
      <c r="P173" s="318">
        <f t="shared" si="19"/>
        <v>0</v>
      </c>
      <c r="Q173" s="318">
        <f t="shared" si="19"/>
        <v>0</v>
      </c>
      <c r="R173" s="318">
        <f t="shared" si="19"/>
        <v>0</v>
      </c>
      <c r="S173" s="318">
        <f t="shared" si="19"/>
        <v>0</v>
      </c>
      <c r="T173" s="318">
        <f t="shared" si="19"/>
        <v>0</v>
      </c>
      <c r="U173" s="318">
        <f t="shared" si="19"/>
        <v>0</v>
      </c>
      <c r="V173" s="318">
        <f t="shared" si="19"/>
        <v>0</v>
      </c>
      <c r="W173" s="318">
        <f t="shared" si="19"/>
        <v>0</v>
      </c>
      <c r="X173" s="318">
        <f t="shared" si="19"/>
        <v>0</v>
      </c>
      <c r="Y173" s="318">
        <f t="shared" si="19"/>
        <v>0</v>
      </c>
      <c r="DA173" s="141"/>
    </row>
    <row r="174" spans="1:105" ht="12" customHeight="1" x14ac:dyDescent="0.25">
      <c r="A174" s="62" t="s">
        <v>1036</v>
      </c>
      <c r="B174" s="318">
        <f t="shared" ref="B174:Y174" si="20">IF(B$57=0,0,B$57/B$5)</f>
        <v>0</v>
      </c>
      <c r="C174" s="318">
        <f t="shared" si="20"/>
        <v>0</v>
      </c>
      <c r="D174" s="318">
        <f t="shared" si="20"/>
        <v>0</v>
      </c>
      <c r="E174" s="318">
        <f t="shared" si="20"/>
        <v>0</v>
      </c>
      <c r="F174" s="318">
        <f t="shared" si="20"/>
        <v>0</v>
      </c>
      <c r="G174" s="318">
        <f t="shared" si="20"/>
        <v>0</v>
      </c>
      <c r="H174" s="318">
        <f t="shared" si="20"/>
        <v>0</v>
      </c>
      <c r="I174" s="318">
        <f t="shared" si="20"/>
        <v>0</v>
      </c>
      <c r="J174" s="318">
        <f t="shared" si="20"/>
        <v>0</v>
      </c>
      <c r="K174" s="318">
        <f t="shared" si="20"/>
        <v>0</v>
      </c>
      <c r="L174" s="318">
        <f t="shared" si="20"/>
        <v>0</v>
      </c>
      <c r="M174" s="318">
        <f t="shared" si="20"/>
        <v>0</v>
      </c>
      <c r="N174" s="318">
        <f t="shared" si="20"/>
        <v>0</v>
      </c>
      <c r="O174" s="318">
        <f t="shared" si="20"/>
        <v>0</v>
      </c>
      <c r="P174" s="318">
        <f t="shared" si="20"/>
        <v>0</v>
      </c>
      <c r="Q174" s="318">
        <f t="shared" si="20"/>
        <v>0</v>
      </c>
      <c r="R174" s="318">
        <f t="shared" si="20"/>
        <v>0</v>
      </c>
      <c r="S174" s="318">
        <f t="shared" si="20"/>
        <v>0</v>
      </c>
      <c r="T174" s="318">
        <f t="shared" si="20"/>
        <v>0</v>
      </c>
      <c r="U174" s="318">
        <f t="shared" si="20"/>
        <v>0</v>
      </c>
      <c r="V174" s="318">
        <f t="shared" si="20"/>
        <v>0</v>
      </c>
      <c r="W174" s="318">
        <f t="shared" si="20"/>
        <v>0</v>
      </c>
      <c r="X174" s="318">
        <f t="shared" si="20"/>
        <v>0</v>
      </c>
      <c r="Y174" s="318">
        <f t="shared" si="20"/>
        <v>0</v>
      </c>
      <c r="DA174" s="141"/>
    </row>
    <row r="175" spans="1:105" ht="12" customHeight="1" x14ac:dyDescent="0.25">
      <c r="A175" s="41" t="s">
        <v>1038</v>
      </c>
      <c r="B175" s="319">
        <f t="shared" ref="B175:Y175" si="21">IF(B$58=0,0,B$58/B$5)</f>
        <v>0</v>
      </c>
      <c r="C175" s="319">
        <f t="shared" si="21"/>
        <v>0</v>
      </c>
      <c r="D175" s="319">
        <f t="shared" si="21"/>
        <v>0</v>
      </c>
      <c r="E175" s="319">
        <f t="shared" si="21"/>
        <v>0</v>
      </c>
      <c r="F175" s="319">
        <f t="shared" si="21"/>
        <v>0</v>
      </c>
      <c r="G175" s="319">
        <f t="shared" si="21"/>
        <v>0</v>
      </c>
      <c r="H175" s="319">
        <f t="shared" si="21"/>
        <v>0</v>
      </c>
      <c r="I175" s="319">
        <f t="shared" si="21"/>
        <v>0</v>
      </c>
      <c r="J175" s="319">
        <f t="shared" si="21"/>
        <v>0</v>
      </c>
      <c r="K175" s="319">
        <f t="shared" si="21"/>
        <v>0</v>
      </c>
      <c r="L175" s="319">
        <f t="shared" si="21"/>
        <v>0</v>
      </c>
      <c r="M175" s="319">
        <f t="shared" si="21"/>
        <v>0</v>
      </c>
      <c r="N175" s="319">
        <f t="shared" si="21"/>
        <v>0</v>
      </c>
      <c r="O175" s="319">
        <f t="shared" si="21"/>
        <v>0</v>
      </c>
      <c r="P175" s="319">
        <f t="shared" si="21"/>
        <v>0</v>
      </c>
      <c r="Q175" s="319">
        <f t="shared" si="21"/>
        <v>0</v>
      </c>
      <c r="R175" s="319">
        <f t="shared" si="21"/>
        <v>0</v>
      </c>
      <c r="S175" s="319">
        <f t="shared" si="21"/>
        <v>0</v>
      </c>
      <c r="T175" s="319">
        <f t="shared" si="21"/>
        <v>0</v>
      </c>
      <c r="U175" s="319">
        <f t="shared" si="21"/>
        <v>0</v>
      </c>
      <c r="V175" s="319">
        <f t="shared" si="21"/>
        <v>0</v>
      </c>
      <c r="W175" s="319">
        <f t="shared" si="21"/>
        <v>0</v>
      </c>
      <c r="X175" s="319">
        <f t="shared" si="21"/>
        <v>0</v>
      </c>
      <c r="Y175" s="319">
        <f t="shared" si="21"/>
        <v>0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DA176" s="94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2">SUM(B$179:B$183,B$185:B$186,B$188:B$189,B$191:B$194)</f>
        <v>0.99999999999999978</v>
      </c>
      <c r="C178" s="232">
        <f t="shared" si="22"/>
        <v>1.0000000000000002</v>
      </c>
      <c r="D178" s="232">
        <f t="shared" si="22"/>
        <v>1.0000000000000002</v>
      </c>
      <c r="E178" s="232">
        <f t="shared" si="22"/>
        <v>1.0000000000000004</v>
      </c>
      <c r="F178" s="232">
        <f t="shared" si="22"/>
        <v>1</v>
      </c>
      <c r="G178" s="232">
        <f t="shared" si="22"/>
        <v>0.99999999999999989</v>
      </c>
      <c r="H178" s="232">
        <f t="shared" si="22"/>
        <v>0.99999999999999978</v>
      </c>
      <c r="I178" s="232">
        <f t="shared" si="22"/>
        <v>1</v>
      </c>
      <c r="J178" s="232">
        <f t="shared" si="22"/>
        <v>1.0000000000000004</v>
      </c>
      <c r="K178" s="232">
        <f t="shared" si="22"/>
        <v>1</v>
      </c>
      <c r="L178" s="232">
        <f t="shared" si="22"/>
        <v>1</v>
      </c>
      <c r="M178" s="232">
        <f t="shared" si="22"/>
        <v>0.99999999999999989</v>
      </c>
      <c r="N178" s="232">
        <f t="shared" si="22"/>
        <v>1.0000000000000002</v>
      </c>
      <c r="O178" s="232">
        <f t="shared" si="22"/>
        <v>0.99999999999999944</v>
      </c>
      <c r="P178" s="232">
        <f t="shared" si="22"/>
        <v>1.0000000000000002</v>
      </c>
      <c r="Q178" s="232">
        <f t="shared" si="22"/>
        <v>0.99999999999999989</v>
      </c>
      <c r="R178" s="232">
        <f t="shared" si="22"/>
        <v>1</v>
      </c>
      <c r="S178" s="232">
        <f t="shared" si="22"/>
        <v>0.99999999999999978</v>
      </c>
      <c r="T178" s="232">
        <f t="shared" si="22"/>
        <v>0.99999999999999989</v>
      </c>
      <c r="U178" s="232">
        <f t="shared" si="22"/>
        <v>1</v>
      </c>
      <c r="V178" s="232">
        <f t="shared" si="22"/>
        <v>0.99999999999999989</v>
      </c>
      <c r="W178" s="232">
        <f t="shared" si="22"/>
        <v>1</v>
      </c>
      <c r="X178" s="232">
        <f t="shared" si="22"/>
        <v>0.99999999999999978</v>
      </c>
      <c r="Y178" s="232">
        <f t="shared" si="22"/>
        <v>1.0000000000000002</v>
      </c>
      <c r="DA178" s="95"/>
    </row>
    <row r="179" spans="1:105" ht="12" customHeight="1" x14ac:dyDescent="0.25">
      <c r="A179" s="55" t="s">
        <v>91</v>
      </c>
      <c r="B179" s="266">
        <f t="shared" ref="B179:Y179" si="23">IF(B$62=0,0,B$62/B$61)</f>
        <v>9.4365670277701767E-3</v>
      </c>
      <c r="C179" s="266">
        <f t="shared" si="23"/>
        <v>9.0108933753245066E-3</v>
      </c>
      <c r="D179" s="266">
        <f t="shared" si="23"/>
        <v>8.6805583532426969E-3</v>
      </c>
      <c r="E179" s="266">
        <f t="shared" si="23"/>
        <v>8.6019639949105071E-3</v>
      </c>
      <c r="F179" s="266">
        <f t="shared" si="23"/>
        <v>8.1023460212262827E-3</v>
      </c>
      <c r="G179" s="266">
        <f t="shared" si="23"/>
        <v>9.155746391728883E-3</v>
      </c>
      <c r="H179" s="266">
        <f t="shared" si="23"/>
        <v>9.9683010503302753E-3</v>
      </c>
      <c r="I179" s="266">
        <f t="shared" si="23"/>
        <v>1.0644481058804467E-2</v>
      </c>
      <c r="J179" s="266">
        <f t="shared" si="23"/>
        <v>1.0970821921107579E-2</v>
      </c>
      <c r="K179" s="266">
        <f t="shared" si="23"/>
        <v>1.0729781932181395E-2</v>
      </c>
      <c r="L179" s="266">
        <f t="shared" si="23"/>
        <v>1.019278969773431E-2</v>
      </c>
      <c r="M179" s="266">
        <f t="shared" si="23"/>
        <v>9.1545080268747442E-3</v>
      </c>
      <c r="N179" s="266">
        <f t="shared" si="23"/>
        <v>9.4411374054572932E-3</v>
      </c>
      <c r="O179" s="266">
        <f t="shared" si="23"/>
        <v>1.013815943724233E-2</v>
      </c>
      <c r="P179" s="266">
        <f t="shared" si="23"/>
        <v>9.8438218183684294E-3</v>
      </c>
      <c r="Q179" s="266">
        <f t="shared" si="23"/>
        <v>9.2106631201587762E-3</v>
      </c>
      <c r="R179" s="266">
        <f t="shared" si="23"/>
        <v>9.3726839344241523E-3</v>
      </c>
      <c r="S179" s="266">
        <f t="shared" si="23"/>
        <v>9.6416810216746023E-3</v>
      </c>
      <c r="T179" s="266">
        <f t="shared" si="23"/>
        <v>9.5093926174757096E-3</v>
      </c>
      <c r="U179" s="266">
        <f t="shared" si="23"/>
        <v>9.8032977333347721E-3</v>
      </c>
      <c r="V179" s="266">
        <f t="shared" si="23"/>
        <v>9.8482418610330684E-3</v>
      </c>
      <c r="W179" s="266">
        <f t="shared" si="23"/>
        <v>9.575019171350091E-3</v>
      </c>
      <c r="X179" s="266">
        <f t="shared" si="23"/>
        <v>1.0369131659646836E-2</v>
      </c>
      <c r="Y179" s="266">
        <f t="shared" si="23"/>
        <v>1.0619700520544308E-2</v>
      </c>
      <c r="DA179" s="76"/>
    </row>
    <row r="180" spans="1:105" ht="12" customHeight="1" x14ac:dyDescent="0.25">
      <c r="A180" s="173" t="s">
        <v>92</v>
      </c>
      <c r="B180" s="267">
        <f t="shared" ref="B180:Y180" si="24">IF(B$63=0,0,B$63/B$61)</f>
        <v>7.4889263563293826E-2</v>
      </c>
      <c r="C180" s="267">
        <f t="shared" si="24"/>
        <v>7.1511087341354071E-2</v>
      </c>
      <c r="D180" s="267">
        <f t="shared" si="24"/>
        <v>6.8889525235127341E-2</v>
      </c>
      <c r="E180" s="267">
        <f t="shared" si="24"/>
        <v>6.8265794846903954E-2</v>
      </c>
      <c r="F180" s="267">
        <f t="shared" si="24"/>
        <v>6.4300791260102977E-2</v>
      </c>
      <c r="G180" s="267">
        <f t="shared" si="24"/>
        <v>7.2660651127794879E-2</v>
      </c>
      <c r="H180" s="267">
        <f t="shared" si="24"/>
        <v>7.9109142386163109E-2</v>
      </c>
      <c r="I180" s="267">
        <f t="shared" si="24"/>
        <v>8.4475354772705125E-2</v>
      </c>
      <c r="J180" s="267">
        <f t="shared" si="24"/>
        <v>8.7065218944343936E-2</v>
      </c>
      <c r="K180" s="267">
        <f t="shared" si="24"/>
        <v>8.5152308538805108E-2</v>
      </c>
      <c r="L180" s="267">
        <f t="shared" si="24"/>
        <v>8.0890700174385627E-2</v>
      </c>
      <c r="M180" s="267">
        <f t="shared" si="24"/>
        <v>7.2650823376698884E-2</v>
      </c>
      <c r="N180" s="267">
        <f t="shared" si="24"/>
        <v>7.4925534403970026E-2</v>
      </c>
      <c r="O180" s="267">
        <f t="shared" si="24"/>
        <v>8.0457150562066329E-2</v>
      </c>
      <c r="P180" s="267">
        <f t="shared" si="24"/>
        <v>7.8121266394490144E-2</v>
      </c>
      <c r="Q180" s="267">
        <f t="shared" si="24"/>
        <v>7.3096474169936934E-2</v>
      </c>
      <c r="R180" s="267">
        <f t="shared" si="24"/>
        <v>7.4382282814812975E-2</v>
      </c>
      <c r="S180" s="267">
        <f t="shared" si="24"/>
        <v>7.6517062730599508E-2</v>
      </c>
      <c r="T180" s="267">
        <f t="shared" si="24"/>
        <v>7.5467212595559538E-2</v>
      </c>
      <c r="U180" s="267">
        <f t="shared" si="24"/>
        <v>7.7799664388610662E-2</v>
      </c>
      <c r="V180" s="267">
        <f t="shared" si="24"/>
        <v>7.8156344165791827E-2</v>
      </c>
      <c r="W180" s="267">
        <f t="shared" si="24"/>
        <v>7.5988029570142099E-2</v>
      </c>
      <c r="X180" s="267">
        <f t="shared" si="24"/>
        <v>8.2290162460201266E-2</v>
      </c>
      <c r="Y180" s="267">
        <f t="shared" si="24"/>
        <v>8.4278694667865695E-2</v>
      </c>
      <c r="DA180" s="77"/>
    </row>
    <row r="181" spans="1:105" ht="12" customHeight="1" x14ac:dyDescent="0.25">
      <c r="A181" s="173" t="s">
        <v>93</v>
      </c>
      <c r="B181" s="267">
        <f t="shared" ref="B181:Y181" si="25">IF(B$64=0,0,B$64/B$61)</f>
        <v>8.3829697650996654E-2</v>
      </c>
      <c r="C181" s="267">
        <f t="shared" si="25"/>
        <v>8.004822781376629E-2</v>
      </c>
      <c r="D181" s="267">
        <f t="shared" si="25"/>
        <v>7.7113698239275816E-2</v>
      </c>
      <c r="E181" s="267">
        <f t="shared" si="25"/>
        <v>7.6415505636322587E-2</v>
      </c>
      <c r="F181" s="267">
        <f t="shared" si="25"/>
        <v>7.197715177821952E-2</v>
      </c>
      <c r="G181" s="267">
        <f t="shared" si="25"/>
        <v>8.1335028885944294E-2</v>
      </c>
      <c r="H181" s="267">
        <f t="shared" si="25"/>
        <v>8.8553354274298876E-2</v>
      </c>
      <c r="I181" s="267">
        <f t="shared" si="25"/>
        <v>9.4560196116382902E-2</v>
      </c>
      <c r="J181" s="267">
        <f t="shared" si="25"/>
        <v>9.7459243591754841E-2</v>
      </c>
      <c r="K181" s="267">
        <f t="shared" si="25"/>
        <v>9.5317966013370906E-2</v>
      </c>
      <c r="L181" s="267">
        <f t="shared" si="25"/>
        <v>9.054759809014637E-2</v>
      </c>
      <c r="M181" s="267">
        <f t="shared" si="25"/>
        <v>8.132402787773875E-2</v>
      </c>
      <c r="N181" s="267">
        <f t="shared" si="25"/>
        <v>8.3870298579123925E-2</v>
      </c>
      <c r="O181" s="267">
        <f t="shared" si="25"/>
        <v>9.0062290434707704E-2</v>
      </c>
      <c r="P181" s="267">
        <f t="shared" si="25"/>
        <v>8.7447543617893683E-2</v>
      </c>
      <c r="Q181" s="267">
        <f t="shared" si="25"/>
        <v>8.1822881377926981E-2</v>
      </c>
      <c r="R181" s="267">
        <f t="shared" si="25"/>
        <v>8.3262192499552537E-2</v>
      </c>
      <c r="S181" s="267">
        <f t="shared" si="25"/>
        <v>8.5651826825981173E-2</v>
      </c>
      <c r="T181" s="267">
        <f t="shared" si="25"/>
        <v>8.4476643425694734E-2</v>
      </c>
      <c r="U181" s="267">
        <f t="shared" si="25"/>
        <v>8.7087548104063564E-2</v>
      </c>
      <c r="V181" s="267">
        <f t="shared" si="25"/>
        <v>8.7486809045574238E-2</v>
      </c>
      <c r="W181" s="267">
        <f t="shared" si="25"/>
        <v>8.5059636600328711E-2</v>
      </c>
      <c r="X181" s="267">
        <f t="shared" si="25"/>
        <v>9.2114131057782628E-2</v>
      </c>
      <c r="Y181" s="267">
        <f t="shared" si="25"/>
        <v>9.4340058324337867E-2</v>
      </c>
      <c r="DA181" s="77"/>
    </row>
    <row r="182" spans="1:105" ht="12" customHeight="1" x14ac:dyDescent="0.25">
      <c r="A182" s="173" t="s">
        <v>94</v>
      </c>
      <c r="B182" s="267">
        <f t="shared" ref="B182:Y182" si="26">IF(B$65=0,0,B$65/B$61)</f>
        <v>0.1349586944910065</v>
      </c>
      <c r="C182" s="267">
        <f t="shared" si="26"/>
        <v>0.128870849171387</v>
      </c>
      <c r="D182" s="267">
        <f t="shared" si="26"/>
        <v>0.1241465057535293</v>
      </c>
      <c r="E182" s="267">
        <f t="shared" si="26"/>
        <v>0.123022474952534</v>
      </c>
      <c r="F182" s="267">
        <f t="shared" si="26"/>
        <v>0.11587710214118885</v>
      </c>
      <c r="G182" s="267">
        <f t="shared" si="26"/>
        <v>0.13094248962384064</v>
      </c>
      <c r="H182" s="267">
        <f t="shared" si="26"/>
        <v>0.14256338052672038</v>
      </c>
      <c r="I182" s="267">
        <f t="shared" si="26"/>
        <v>0.15223388579797462</v>
      </c>
      <c r="J182" s="267">
        <f t="shared" si="26"/>
        <v>0.15690110604935284</v>
      </c>
      <c r="K182" s="267">
        <f t="shared" si="26"/>
        <v>0.15345383098312665</v>
      </c>
      <c r="L182" s="267">
        <f t="shared" si="26"/>
        <v>0.14577394372121072</v>
      </c>
      <c r="M182" s="267">
        <f t="shared" si="26"/>
        <v>0.13092477893482343</v>
      </c>
      <c r="N182" s="267">
        <f t="shared" si="26"/>
        <v>0.1350240585375044</v>
      </c>
      <c r="O182" s="267">
        <f t="shared" si="26"/>
        <v>0.14499263960775469</v>
      </c>
      <c r="P182" s="267">
        <f t="shared" si="26"/>
        <v>0.14078311927415091</v>
      </c>
      <c r="Q182" s="267">
        <f t="shared" si="26"/>
        <v>0.13172789070802784</v>
      </c>
      <c r="R182" s="267">
        <f t="shared" si="26"/>
        <v>0.13404505938910394</v>
      </c>
      <c r="S182" s="267">
        <f t="shared" si="26"/>
        <v>0.13789216772949611</v>
      </c>
      <c r="T182" s="267">
        <f t="shared" si="26"/>
        <v>0.13600022225033603</v>
      </c>
      <c r="U182" s="267">
        <f t="shared" si="26"/>
        <v>0.14020355706731333</v>
      </c>
      <c r="V182" s="267">
        <f t="shared" si="26"/>
        <v>0.14084633327833898</v>
      </c>
      <c r="W182" s="267">
        <f t="shared" si="26"/>
        <v>0.13693879175434809</v>
      </c>
      <c r="X182" s="267">
        <f t="shared" si="26"/>
        <v>0.1482959287708227</v>
      </c>
      <c r="Y182" s="267">
        <f t="shared" si="26"/>
        <v>0.15187948264664489</v>
      </c>
      <c r="DA182" s="77"/>
    </row>
    <row r="183" spans="1:105" ht="12" customHeight="1" x14ac:dyDescent="0.25">
      <c r="A183" s="56" t="s">
        <v>95</v>
      </c>
      <c r="B183" s="268">
        <f t="shared" ref="B183:Y183" si="27">IF(B$66=0,0,B$66/B$61)</f>
        <v>2.950784188212207E-2</v>
      </c>
      <c r="C183" s="268">
        <f t="shared" si="27"/>
        <v>2.9668853420098628E-2</v>
      </c>
      <c r="D183" s="268">
        <f t="shared" si="27"/>
        <v>2.9704458066968982E-2</v>
      </c>
      <c r="E183" s="268">
        <f t="shared" si="27"/>
        <v>2.9983478362847746E-2</v>
      </c>
      <c r="F183" s="268">
        <f t="shared" si="27"/>
        <v>3.054390883729299E-2</v>
      </c>
      <c r="G183" s="268">
        <f t="shared" si="27"/>
        <v>3.0114654356705298E-2</v>
      </c>
      <c r="H183" s="268">
        <f t="shared" si="27"/>
        <v>2.9739242428404151E-2</v>
      </c>
      <c r="I183" s="268">
        <f t="shared" si="27"/>
        <v>2.9620074417699618E-2</v>
      </c>
      <c r="J183" s="268">
        <f t="shared" si="27"/>
        <v>2.996422708759543E-2</v>
      </c>
      <c r="K183" s="268">
        <f t="shared" si="27"/>
        <v>2.9872127716464993E-2</v>
      </c>
      <c r="L183" s="268">
        <f t="shared" si="27"/>
        <v>2.9619995072101151E-2</v>
      </c>
      <c r="M183" s="268">
        <f t="shared" si="27"/>
        <v>2.975373370744221E-2</v>
      </c>
      <c r="N183" s="268">
        <f t="shared" si="27"/>
        <v>2.9888202937738424E-2</v>
      </c>
      <c r="O183" s="268">
        <f t="shared" si="27"/>
        <v>2.9646798574051586E-2</v>
      </c>
      <c r="P183" s="268">
        <f t="shared" si="27"/>
        <v>2.9729026054528582E-2</v>
      </c>
      <c r="Q183" s="268">
        <f t="shared" si="27"/>
        <v>2.9773418459744475E-2</v>
      </c>
      <c r="R183" s="268">
        <f t="shared" si="27"/>
        <v>2.995766769430247E-2</v>
      </c>
      <c r="S183" s="268">
        <f t="shared" si="27"/>
        <v>2.9843792761426544E-2</v>
      </c>
      <c r="T183" s="268">
        <f t="shared" si="27"/>
        <v>3.0148458990142485E-2</v>
      </c>
      <c r="U183" s="268">
        <f t="shared" si="27"/>
        <v>3.0023222773607691E-2</v>
      </c>
      <c r="V183" s="268">
        <f t="shared" si="27"/>
        <v>3.0258716147736661E-2</v>
      </c>
      <c r="W183" s="268">
        <f t="shared" si="27"/>
        <v>3.0362201980241695E-2</v>
      </c>
      <c r="X183" s="268">
        <f t="shared" si="27"/>
        <v>3.0334851756764487E-2</v>
      </c>
      <c r="Y183" s="268">
        <f t="shared" si="27"/>
        <v>3.02841799851702E-2</v>
      </c>
      <c r="DA183" s="78"/>
    </row>
    <row r="184" spans="1:105" ht="12" customHeight="1" x14ac:dyDescent="0.25">
      <c r="A184" s="174" t="s">
        <v>1051</v>
      </c>
      <c r="B184" s="269">
        <f t="shared" ref="B184:Y184" si="28">IF(B$72=0,0,B$72/B$61)</f>
        <v>0.39423743314460646</v>
      </c>
      <c r="C184" s="269">
        <f t="shared" si="28"/>
        <v>0.40399065018739705</v>
      </c>
      <c r="D184" s="269">
        <f t="shared" si="28"/>
        <v>0.4116730376792937</v>
      </c>
      <c r="E184" s="269">
        <f t="shared" si="28"/>
        <v>0.41294866383485712</v>
      </c>
      <c r="F184" s="269">
        <f t="shared" si="28"/>
        <v>0.42330428004993487</v>
      </c>
      <c r="G184" s="269">
        <f t="shared" si="28"/>
        <v>0.40016500603579547</v>
      </c>
      <c r="H184" s="269">
        <f t="shared" si="28"/>
        <v>0.38142457770664245</v>
      </c>
      <c r="I184" s="269">
        <f t="shared" si="28"/>
        <v>0.37121703493661729</v>
      </c>
      <c r="J184" s="269">
        <f t="shared" si="28"/>
        <v>0.36170655757067915</v>
      </c>
      <c r="K184" s="269">
        <f t="shared" si="28"/>
        <v>0.36678844087351564</v>
      </c>
      <c r="L184" s="269">
        <f t="shared" si="28"/>
        <v>0.3803219001523851</v>
      </c>
      <c r="M184" s="269">
        <f t="shared" si="28"/>
        <v>0.40583280315007048</v>
      </c>
      <c r="N184" s="269">
        <f t="shared" si="28"/>
        <v>0.39780340083577381</v>
      </c>
      <c r="O184" s="269">
        <f t="shared" si="28"/>
        <v>0.38216584728225544</v>
      </c>
      <c r="P184" s="269">
        <f t="shared" si="28"/>
        <v>0.38868035258805744</v>
      </c>
      <c r="Q184" s="269">
        <f t="shared" si="28"/>
        <v>0.40306959193770708</v>
      </c>
      <c r="R184" s="269">
        <f t="shared" si="28"/>
        <v>0.39802570474009086</v>
      </c>
      <c r="S184" s="269">
        <f t="shared" si="28"/>
        <v>0.39237163563394323</v>
      </c>
      <c r="T184" s="269">
        <f t="shared" si="28"/>
        <v>0.39438012245923448</v>
      </c>
      <c r="U184" s="269">
        <f t="shared" si="28"/>
        <v>0.38738439259986723</v>
      </c>
      <c r="V184" s="269">
        <f t="shared" si="28"/>
        <v>0.38430825527027646</v>
      </c>
      <c r="W184" s="269">
        <f t="shared" si="28"/>
        <v>0.39118950372338968</v>
      </c>
      <c r="X184" s="269">
        <f t="shared" si="28"/>
        <v>0.37064606283404655</v>
      </c>
      <c r="Y184" s="269">
        <f t="shared" si="28"/>
        <v>0.36448727774845535</v>
      </c>
      <c r="DA184" s="79"/>
    </row>
    <row r="185" spans="1:105" ht="12" customHeight="1" x14ac:dyDescent="0.25">
      <c r="A185" s="62" t="s">
        <v>1052</v>
      </c>
      <c r="B185" s="318">
        <f t="shared" ref="B185:Y185" si="29">IF(B$73=0,0,B$73/B$61)</f>
        <v>0.39383730068267603</v>
      </c>
      <c r="C185" s="318">
        <f t="shared" si="29"/>
        <v>0.40360856728162742</v>
      </c>
      <c r="D185" s="318">
        <f t="shared" si="29"/>
        <v>0.41130496174928732</v>
      </c>
      <c r="E185" s="318">
        <f t="shared" si="29"/>
        <v>0.41258392048904163</v>
      </c>
      <c r="F185" s="318">
        <f t="shared" si="29"/>
        <v>0.42296072167204757</v>
      </c>
      <c r="G185" s="318">
        <f t="shared" si="29"/>
        <v>0.39977678102411995</v>
      </c>
      <c r="H185" s="318">
        <f t="shared" si="29"/>
        <v>0.38100189848136973</v>
      </c>
      <c r="I185" s="318">
        <f t="shared" si="29"/>
        <v>0.37076568410113897</v>
      </c>
      <c r="J185" s="318">
        <f t="shared" si="29"/>
        <v>0.36124136912113231</v>
      </c>
      <c r="K185" s="318">
        <f t="shared" si="29"/>
        <v>0.36633347308195907</v>
      </c>
      <c r="L185" s="318">
        <f t="shared" si="29"/>
        <v>0.37988970208462475</v>
      </c>
      <c r="M185" s="318">
        <f t="shared" si="29"/>
        <v>0.40544463064795444</v>
      </c>
      <c r="N185" s="318">
        <f t="shared" si="29"/>
        <v>0.39740307457916463</v>
      </c>
      <c r="O185" s="318">
        <f t="shared" si="29"/>
        <v>0.38173596566501805</v>
      </c>
      <c r="P185" s="318">
        <f t="shared" si="29"/>
        <v>0.38826295157268853</v>
      </c>
      <c r="Q185" s="318">
        <f t="shared" si="29"/>
        <v>0.40267903832859953</v>
      </c>
      <c r="R185" s="318">
        <f t="shared" si="29"/>
        <v>0.39762828107038767</v>
      </c>
      <c r="S185" s="318">
        <f t="shared" si="29"/>
        <v>0.39196280586004373</v>
      </c>
      <c r="T185" s="318">
        <f t="shared" si="29"/>
        <v>0.39397690202236418</v>
      </c>
      <c r="U185" s="318">
        <f t="shared" si="29"/>
        <v>0.38696870990026555</v>
      </c>
      <c r="V185" s="318">
        <f t="shared" si="29"/>
        <v>0.38389066683478451</v>
      </c>
      <c r="W185" s="318">
        <f t="shared" si="29"/>
        <v>0.39078350056749744</v>
      </c>
      <c r="X185" s="318">
        <f t="shared" si="29"/>
        <v>0.3702063874556123</v>
      </c>
      <c r="Y185" s="318">
        <f t="shared" si="29"/>
        <v>0.36403697766562393</v>
      </c>
      <c r="DA185" s="141"/>
    </row>
    <row r="186" spans="1:105" ht="12" customHeight="1" x14ac:dyDescent="0.25">
      <c r="A186" s="62" t="s">
        <v>1064</v>
      </c>
      <c r="B186" s="318">
        <f t="shared" ref="B186:Y186" si="30">IF(B$84=0,0,B$84/B$61)</f>
        <v>4.0013246193041925E-4</v>
      </c>
      <c r="C186" s="318">
        <f t="shared" si="30"/>
        <v>3.8208290576971369E-4</v>
      </c>
      <c r="D186" s="318">
        <f t="shared" si="30"/>
        <v>3.6807593000633945E-4</v>
      </c>
      <c r="E186" s="318">
        <f t="shared" si="30"/>
        <v>3.6474334581541987E-4</v>
      </c>
      <c r="F186" s="318">
        <f t="shared" si="30"/>
        <v>3.4355837788729041E-4</v>
      </c>
      <c r="G186" s="318">
        <f t="shared" si="30"/>
        <v>3.882250116755336E-4</v>
      </c>
      <c r="H186" s="318">
        <f t="shared" si="30"/>
        <v>4.2267922527274612E-4</v>
      </c>
      <c r="I186" s="318">
        <f t="shared" si="30"/>
        <v>4.5135083547831077E-4</v>
      </c>
      <c r="J186" s="318">
        <f t="shared" si="30"/>
        <v>4.6518844954681319E-4</v>
      </c>
      <c r="K186" s="318">
        <f t="shared" si="30"/>
        <v>4.5496779155658387E-4</v>
      </c>
      <c r="L186" s="318">
        <f t="shared" si="30"/>
        <v>4.321980677603652E-4</v>
      </c>
      <c r="M186" s="318">
        <f t="shared" si="30"/>
        <v>3.8817250211602974E-4</v>
      </c>
      <c r="N186" s="318">
        <f t="shared" si="30"/>
        <v>4.0032625660919565E-4</v>
      </c>
      <c r="O186" s="318">
        <f t="shared" si="30"/>
        <v>4.2988161723739147E-4</v>
      </c>
      <c r="P186" s="318">
        <f t="shared" si="30"/>
        <v>4.1740101536891943E-4</v>
      </c>
      <c r="Q186" s="318">
        <f t="shared" si="30"/>
        <v>3.9055360910753955E-4</v>
      </c>
      <c r="R186" s="318">
        <f t="shared" si="30"/>
        <v>3.9742366970321931E-4</v>
      </c>
      <c r="S186" s="318">
        <f t="shared" si="30"/>
        <v>4.0882977389946826E-4</v>
      </c>
      <c r="T186" s="318">
        <f t="shared" si="30"/>
        <v>4.03220436870316E-4</v>
      </c>
      <c r="U186" s="318">
        <f t="shared" si="30"/>
        <v>4.1568269960172574E-4</v>
      </c>
      <c r="V186" s="318">
        <f t="shared" si="30"/>
        <v>4.1758843549194019E-4</v>
      </c>
      <c r="W186" s="318">
        <f t="shared" si="30"/>
        <v>4.0600315589223244E-4</v>
      </c>
      <c r="X186" s="318">
        <f t="shared" si="30"/>
        <v>4.396753784342633E-4</v>
      </c>
      <c r="Y186" s="318">
        <f t="shared" si="30"/>
        <v>4.5030008283141918E-4</v>
      </c>
      <c r="DA186" s="141"/>
    </row>
    <row r="187" spans="1:105" ht="12" customHeight="1" x14ac:dyDescent="0.25">
      <c r="A187" s="174" t="s">
        <v>1010</v>
      </c>
      <c r="B187" s="269">
        <f t="shared" ref="B187:Y187" si="31">IF(B$85=0,0,B$85/B$61)</f>
        <v>0.20744409358290045</v>
      </c>
      <c r="C187" s="269">
        <f t="shared" si="31"/>
        <v>0.2120041731777467</v>
      </c>
      <c r="D187" s="269">
        <f t="shared" si="31"/>
        <v>0.21565567204773353</v>
      </c>
      <c r="E187" s="269">
        <f t="shared" si="31"/>
        <v>0.21651220128737805</v>
      </c>
      <c r="F187" s="269">
        <f t="shared" si="31"/>
        <v>0.22214631890423076</v>
      </c>
      <c r="G187" s="269">
        <f t="shared" si="31"/>
        <v>0.20987881081369877</v>
      </c>
      <c r="H187" s="269">
        <f t="shared" si="31"/>
        <v>0.20140880406576081</v>
      </c>
      <c r="I187" s="269">
        <f t="shared" si="31"/>
        <v>0.1884870114057961</v>
      </c>
      <c r="J187" s="269">
        <f t="shared" si="31"/>
        <v>0.18609564779234319</v>
      </c>
      <c r="K187" s="269">
        <f t="shared" si="31"/>
        <v>0.18953110585928351</v>
      </c>
      <c r="L187" s="269">
        <f t="shared" si="31"/>
        <v>0.19502768979704979</v>
      </c>
      <c r="M187" s="269">
        <f t="shared" si="31"/>
        <v>0.20494813519487073</v>
      </c>
      <c r="N187" s="269">
        <f t="shared" si="31"/>
        <v>0.20284766046628885</v>
      </c>
      <c r="O187" s="269">
        <f t="shared" si="31"/>
        <v>0.19494751757112921</v>
      </c>
      <c r="P187" s="269">
        <f t="shared" si="31"/>
        <v>0.19841960232912997</v>
      </c>
      <c r="Q187" s="269">
        <f t="shared" si="31"/>
        <v>0.20579802309210146</v>
      </c>
      <c r="R187" s="269">
        <f t="shared" si="31"/>
        <v>0.20476126750417767</v>
      </c>
      <c r="S187" s="269">
        <f t="shared" si="31"/>
        <v>0.20139874814014261</v>
      </c>
      <c r="T187" s="269">
        <f t="shared" si="31"/>
        <v>0.20333757112836867</v>
      </c>
      <c r="U187" s="269">
        <f t="shared" si="31"/>
        <v>0.20047848724244685</v>
      </c>
      <c r="V187" s="269">
        <f t="shared" si="31"/>
        <v>0.20160562196944434</v>
      </c>
      <c r="W187" s="269">
        <f t="shared" si="31"/>
        <v>0.2038585876742392</v>
      </c>
      <c r="X187" s="269">
        <f t="shared" si="31"/>
        <v>0.19723098217520971</v>
      </c>
      <c r="Y187" s="269">
        <f t="shared" si="31"/>
        <v>0.19486485687396529</v>
      </c>
      <c r="DA187" s="79"/>
    </row>
    <row r="188" spans="1:105" ht="12" customHeight="1" x14ac:dyDescent="0.25">
      <c r="A188" s="62" t="s">
        <v>1012</v>
      </c>
      <c r="B188" s="318">
        <f t="shared" ref="B188:Y188" si="32">IF(B$86=0,0,B$86/B$61)</f>
        <v>0.198567209545152</v>
      </c>
      <c r="C188" s="318">
        <f t="shared" si="32"/>
        <v>0.20434829485452255</v>
      </c>
      <c r="D188" s="318">
        <f t="shared" si="32"/>
        <v>0.20849031780890168</v>
      </c>
      <c r="E188" s="318">
        <f t="shared" si="32"/>
        <v>0.20967725628538439</v>
      </c>
      <c r="F188" s="318">
        <f t="shared" si="32"/>
        <v>0.21694314614106697</v>
      </c>
      <c r="G188" s="318">
        <f t="shared" si="32"/>
        <v>0.20214355696981237</v>
      </c>
      <c r="H188" s="318">
        <f t="shared" si="32"/>
        <v>0.1901393533309112</v>
      </c>
      <c r="I188" s="318">
        <f t="shared" si="32"/>
        <v>0.17014558543600414</v>
      </c>
      <c r="J188" s="318">
        <f t="shared" si="32"/>
        <v>0.16682652214848034</v>
      </c>
      <c r="K188" s="318">
        <f t="shared" si="32"/>
        <v>0.17220850538143398</v>
      </c>
      <c r="L188" s="318">
        <f t="shared" si="32"/>
        <v>0.18136976969899946</v>
      </c>
      <c r="M188" s="318">
        <f t="shared" si="32"/>
        <v>0.19603882644046358</v>
      </c>
      <c r="N188" s="318">
        <f t="shared" si="32"/>
        <v>0.19331227933305736</v>
      </c>
      <c r="O188" s="318">
        <f t="shared" si="32"/>
        <v>0.18179333578575488</v>
      </c>
      <c r="P188" s="318">
        <f t="shared" si="32"/>
        <v>0.18687428233646181</v>
      </c>
      <c r="Q188" s="318">
        <f t="shared" si="32"/>
        <v>0.19617397063015715</v>
      </c>
      <c r="R188" s="318">
        <f t="shared" si="32"/>
        <v>0.19540493763873162</v>
      </c>
      <c r="S188" s="318">
        <f t="shared" si="32"/>
        <v>0.19091278149190655</v>
      </c>
      <c r="T188" s="318">
        <f t="shared" si="32"/>
        <v>0.19531339777485404</v>
      </c>
      <c r="U188" s="318">
        <f t="shared" si="32"/>
        <v>0.19081913852601551</v>
      </c>
      <c r="V188" s="318">
        <f t="shared" si="32"/>
        <v>0.19256314160009835</v>
      </c>
      <c r="W188" s="318">
        <f t="shared" si="32"/>
        <v>0.19569687838118779</v>
      </c>
      <c r="X188" s="318">
        <f t="shared" si="32"/>
        <v>0.18641882418680095</v>
      </c>
      <c r="Y188" s="318">
        <f t="shared" si="32"/>
        <v>0.1828952304188414</v>
      </c>
      <c r="DA188" s="141"/>
    </row>
    <row r="189" spans="1:105" ht="12" customHeight="1" x14ac:dyDescent="0.25">
      <c r="A189" s="62" t="s">
        <v>1019</v>
      </c>
      <c r="B189" s="318">
        <f t="shared" ref="B189:Y189" si="33">IF(B$92=0,0,B$92/B$61)</f>
        <v>8.8768840377484986E-3</v>
      </c>
      <c r="C189" s="318">
        <f t="shared" si="33"/>
        <v>7.6558783232242187E-3</v>
      </c>
      <c r="D189" s="318">
        <f t="shared" si="33"/>
        <v>7.1653542388319461E-3</v>
      </c>
      <c r="E189" s="318">
        <f t="shared" si="33"/>
        <v>6.8349450019937535E-3</v>
      </c>
      <c r="F189" s="318">
        <f t="shared" si="33"/>
        <v>5.2031727631637178E-3</v>
      </c>
      <c r="G189" s="318">
        <f t="shared" si="33"/>
        <v>7.7352538438863871E-3</v>
      </c>
      <c r="H189" s="318">
        <f t="shared" si="33"/>
        <v>1.1269450734849532E-2</v>
      </c>
      <c r="I189" s="318">
        <f t="shared" si="33"/>
        <v>1.8341425969792012E-2</v>
      </c>
      <c r="J189" s="318">
        <f t="shared" si="33"/>
        <v>1.9269125643862885E-2</v>
      </c>
      <c r="K189" s="318">
        <f t="shared" si="33"/>
        <v>1.7322600477849573E-2</v>
      </c>
      <c r="L189" s="318">
        <f t="shared" si="33"/>
        <v>1.3657920098050308E-2</v>
      </c>
      <c r="M189" s="318">
        <f t="shared" si="33"/>
        <v>8.909308754407208E-3</v>
      </c>
      <c r="N189" s="318">
        <f t="shared" si="33"/>
        <v>9.5353811332314579E-3</v>
      </c>
      <c r="O189" s="318">
        <f t="shared" si="33"/>
        <v>1.3154181785374371E-2</v>
      </c>
      <c r="P189" s="318">
        <f t="shared" si="33"/>
        <v>1.1545319992668189E-2</v>
      </c>
      <c r="Q189" s="318">
        <f t="shared" si="33"/>
        <v>9.6240524619442529E-3</v>
      </c>
      <c r="R189" s="318">
        <f t="shared" si="33"/>
        <v>9.3563298654460291E-3</v>
      </c>
      <c r="S189" s="318">
        <f t="shared" si="33"/>
        <v>1.0485966648235983E-2</v>
      </c>
      <c r="T189" s="318">
        <f t="shared" si="33"/>
        <v>8.0241733535146194E-3</v>
      </c>
      <c r="U189" s="318">
        <f t="shared" si="33"/>
        <v>9.6593487164312111E-3</v>
      </c>
      <c r="V189" s="318">
        <f t="shared" si="33"/>
        <v>9.0424803693459795E-3</v>
      </c>
      <c r="W189" s="318">
        <f t="shared" si="33"/>
        <v>8.1617092930514317E-3</v>
      </c>
      <c r="X189" s="318">
        <f t="shared" si="33"/>
        <v>1.0812157988408774E-2</v>
      </c>
      <c r="Y189" s="318">
        <f t="shared" si="33"/>
        <v>1.1969626455123885E-2</v>
      </c>
      <c r="DA189" s="141"/>
    </row>
    <row r="190" spans="1:105" ht="12" customHeight="1" x14ac:dyDescent="0.25">
      <c r="A190" s="174" t="s">
        <v>1021</v>
      </c>
      <c r="B190" s="269">
        <f t="shared" ref="B190:Y190" si="34">IF(B$93=0,0,B$93/B$61)</f>
        <v>4.0099042481233346E-2</v>
      </c>
      <c r="C190" s="269">
        <f t="shared" si="34"/>
        <v>4.0452569708092301E-2</v>
      </c>
      <c r="D190" s="269">
        <f t="shared" si="34"/>
        <v>4.0589906305320618E-2</v>
      </c>
      <c r="E190" s="269">
        <f t="shared" si="34"/>
        <v>4.0916471609517814E-2</v>
      </c>
      <c r="F190" s="269">
        <f t="shared" si="34"/>
        <v>4.1769905189322769E-2</v>
      </c>
      <c r="G190" s="269">
        <f t="shared" si="34"/>
        <v>4.0911992743499909E-2</v>
      </c>
      <c r="H190" s="269">
        <f t="shared" si="34"/>
        <v>4.0193464638921685E-2</v>
      </c>
      <c r="I190" s="269">
        <f t="shared" si="34"/>
        <v>3.9888041707870039E-2</v>
      </c>
      <c r="J190" s="269">
        <f t="shared" si="34"/>
        <v>4.0078034216768671E-2</v>
      </c>
      <c r="K190" s="269">
        <f t="shared" si="34"/>
        <v>4.0049133548332276E-2</v>
      </c>
      <c r="L190" s="269">
        <f t="shared" si="34"/>
        <v>3.9976708784354692E-2</v>
      </c>
      <c r="M190" s="269">
        <f t="shared" si="34"/>
        <v>4.0578928864144902E-2</v>
      </c>
      <c r="N190" s="269">
        <f t="shared" si="34"/>
        <v>4.0589943180168592E-2</v>
      </c>
      <c r="O190" s="269">
        <f t="shared" si="34"/>
        <v>4.0089110527483783E-2</v>
      </c>
      <c r="P190" s="269">
        <f t="shared" si="34"/>
        <v>4.027319386241706E-2</v>
      </c>
      <c r="Q190" s="269">
        <f t="shared" si="34"/>
        <v>4.0516471541213649E-2</v>
      </c>
      <c r="R190" s="269">
        <f t="shared" si="34"/>
        <v>4.0769062728815655E-2</v>
      </c>
      <c r="S190" s="269">
        <f t="shared" si="34"/>
        <v>4.0529332532674954E-2</v>
      </c>
      <c r="T190" s="269">
        <f t="shared" si="34"/>
        <v>4.0885465711782691E-2</v>
      </c>
      <c r="U190" s="269">
        <f t="shared" si="34"/>
        <v>4.0627680522513428E-2</v>
      </c>
      <c r="V190" s="269">
        <f t="shared" si="34"/>
        <v>4.0775614517487679E-2</v>
      </c>
      <c r="W190" s="269">
        <f t="shared" si="34"/>
        <v>4.1055301961235885E-2</v>
      </c>
      <c r="X190" s="269">
        <f t="shared" si="34"/>
        <v>4.0591734531243394E-2</v>
      </c>
      <c r="Y190" s="269">
        <f t="shared" si="34"/>
        <v>4.043904843763077E-2</v>
      </c>
      <c r="DA190" s="79"/>
    </row>
    <row r="191" spans="1:105" ht="12" customHeight="1" x14ac:dyDescent="0.25">
      <c r="A191" s="62" t="s">
        <v>1133</v>
      </c>
      <c r="B191" s="318">
        <f t="shared" ref="B191:Y191" si="35">IF(B$94=0,0,B$94/B$61)</f>
        <v>1.7907353545518985E-2</v>
      </c>
      <c r="C191" s="318">
        <f t="shared" si="35"/>
        <v>2.0016705210326391E-2</v>
      </c>
      <c r="D191" s="318">
        <f t="shared" si="35"/>
        <v>2.085108891601932E-2</v>
      </c>
      <c r="E191" s="318">
        <f t="shared" si="35"/>
        <v>2.1886117337920116E-2</v>
      </c>
      <c r="F191" s="318">
        <f t="shared" si="35"/>
        <v>2.4607622854739618E-2</v>
      </c>
      <c r="G191" s="318">
        <f t="shared" si="35"/>
        <v>2.148705382547585E-2</v>
      </c>
      <c r="H191" s="318">
        <f t="shared" si="35"/>
        <v>1.7092300401478674E-2</v>
      </c>
      <c r="I191" s="318">
        <f t="shared" si="35"/>
        <v>1.2507259800646748E-2</v>
      </c>
      <c r="J191" s="318">
        <f t="shared" si="35"/>
        <v>1.2609054200753375E-2</v>
      </c>
      <c r="K191" s="318">
        <f t="shared" si="35"/>
        <v>1.3751561051111099E-2</v>
      </c>
      <c r="L191" s="318">
        <f t="shared" si="35"/>
        <v>1.5630311467720856E-2</v>
      </c>
      <c r="M191" s="318">
        <f t="shared" si="35"/>
        <v>2.0627198443718658E-2</v>
      </c>
      <c r="N191" s="318">
        <f t="shared" si="35"/>
        <v>2.036850015738163E-2</v>
      </c>
      <c r="O191" s="318">
        <f t="shared" si="35"/>
        <v>1.6934724655504968E-2</v>
      </c>
      <c r="P191" s="318">
        <f t="shared" si="35"/>
        <v>1.844684179125573E-2</v>
      </c>
      <c r="Q191" s="318">
        <f t="shared" si="35"/>
        <v>2.0018704775655715E-2</v>
      </c>
      <c r="R191" s="318">
        <f t="shared" si="35"/>
        <v>2.0991189154493037E-2</v>
      </c>
      <c r="S191" s="318">
        <f t="shared" si="35"/>
        <v>1.9899920336244162E-2</v>
      </c>
      <c r="T191" s="318">
        <f t="shared" si="35"/>
        <v>2.2127433452676839E-2</v>
      </c>
      <c r="U191" s="318">
        <f t="shared" si="35"/>
        <v>2.0663733110087991E-2</v>
      </c>
      <c r="V191" s="318">
        <f t="shared" si="35"/>
        <v>2.1278198125195449E-2</v>
      </c>
      <c r="W191" s="318">
        <f t="shared" si="35"/>
        <v>2.2492151549237102E-2</v>
      </c>
      <c r="X191" s="318">
        <f t="shared" si="35"/>
        <v>2.0059143579873769E-2</v>
      </c>
      <c r="Y191" s="318">
        <f t="shared" si="35"/>
        <v>1.8872933738130704E-2</v>
      </c>
      <c r="DA191" s="141"/>
    </row>
    <row r="192" spans="1:105" ht="12" customHeight="1" x14ac:dyDescent="0.25">
      <c r="A192" s="62" t="s">
        <v>1024</v>
      </c>
      <c r="B192" s="318">
        <f t="shared" ref="B192:Y192" si="36">IF(B$95=0,0,B$95/B$61)</f>
        <v>8.6384191623923301E-3</v>
      </c>
      <c r="C192" s="318">
        <f t="shared" si="36"/>
        <v>8.8527419207570564E-3</v>
      </c>
      <c r="D192" s="318">
        <f t="shared" si="36"/>
        <v>9.0215544769459161E-3</v>
      </c>
      <c r="E192" s="318">
        <f t="shared" si="36"/>
        <v>9.0496071313447019E-3</v>
      </c>
      <c r="F192" s="318">
        <f t="shared" si="36"/>
        <v>9.2772116726825473E-3</v>
      </c>
      <c r="G192" s="318">
        <f t="shared" si="36"/>
        <v>8.7686956006759794E-3</v>
      </c>
      <c r="H192" s="318">
        <f t="shared" si="36"/>
        <v>8.3568877174515412E-3</v>
      </c>
      <c r="I192" s="318">
        <f t="shared" si="36"/>
        <v>8.1323668041219325E-3</v>
      </c>
      <c r="J192" s="318">
        <f t="shared" si="36"/>
        <v>7.9234606774312051E-3</v>
      </c>
      <c r="K192" s="318">
        <f t="shared" si="36"/>
        <v>8.0351507798055877E-3</v>
      </c>
      <c r="L192" s="318">
        <f t="shared" si="36"/>
        <v>8.3324928248160943E-3</v>
      </c>
      <c r="M192" s="318">
        <f t="shared" si="36"/>
        <v>8.893014096448779E-3</v>
      </c>
      <c r="N192" s="318">
        <f t="shared" si="36"/>
        <v>8.7166307728791873E-3</v>
      </c>
      <c r="O192" s="318">
        <f t="shared" si="36"/>
        <v>8.3729887317910093E-3</v>
      </c>
      <c r="P192" s="318">
        <f t="shared" si="36"/>
        <v>8.5161515049456907E-3</v>
      </c>
      <c r="Q192" s="318">
        <f t="shared" si="36"/>
        <v>8.832353652033097E-3</v>
      </c>
      <c r="R192" s="318">
        <f t="shared" si="36"/>
        <v>8.7215704473739639E-3</v>
      </c>
      <c r="S192" s="318">
        <f t="shared" si="36"/>
        <v>8.5973040319372879E-3</v>
      </c>
      <c r="T192" s="318">
        <f t="shared" si="36"/>
        <v>8.6414811752737134E-3</v>
      </c>
      <c r="U192" s="318">
        <f t="shared" si="36"/>
        <v>8.4877636350195931E-3</v>
      </c>
      <c r="V192" s="318">
        <f t="shared" si="36"/>
        <v>8.4202499024365416E-3</v>
      </c>
      <c r="W192" s="318">
        <f t="shared" si="36"/>
        <v>8.5714371741770282E-3</v>
      </c>
      <c r="X192" s="318">
        <f t="shared" si="36"/>
        <v>8.1200992031308511E-3</v>
      </c>
      <c r="Y192" s="318">
        <f t="shared" si="36"/>
        <v>7.9847794971047662E-3</v>
      </c>
      <c r="DA192" s="141"/>
    </row>
    <row r="193" spans="1:105" ht="12" customHeight="1" x14ac:dyDescent="0.25">
      <c r="A193" s="62" t="s">
        <v>1036</v>
      </c>
      <c r="B193" s="318">
        <f t="shared" ref="B193:Y193" si="37">IF(B$106=0,0,B$106/B$61)</f>
        <v>1.3553269773322033E-2</v>
      </c>
      <c r="C193" s="318">
        <f t="shared" si="37"/>
        <v>1.1583122577008852E-2</v>
      </c>
      <c r="D193" s="318">
        <f t="shared" si="37"/>
        <v>1.071726291235538E-2</v>
      </c>
      <c r="E193" s="318">
        <f t="shared" si="37"/>
        <v>9.9807471402529931E-3</v>
      </c>
      <c r="F193" s="318">
        <f t="shared" si="37"/>
        <v>7.8850706619006013E-3</v>
      </c>
      <c r="G193" s="318">
        <f t="shared" si="37"/>
        <v>1.0656243317348081E-2</v>
      </c>
      <c r="H193" s="318">
        <f t="shared" si="37"/>
        <v>1.4744276519991478E-2</v>
      </c>
      <c r="I193" s="318">
        <f t="shared" si="37"/>
        <v>1.9248415103101352E-2</v>
      </c>
      <c r="J193" s="318">
        <f t="shared" si="37"/>
        <v>1.9545519338584089E-2</v>
      </c>
      <c r="K193" s="318">
        <f t="shared" si="37"/>
        <v>1.826242171741559E-2</v>
      </c>
      <c r="L193" s="318">
        <f t="shared" si="37"/>
        <v>1.6013904491817738E-2</v>
      </c>
      <c r="M193" s="318">
        <f t="shared" si="37"/>
        <v>1.1058716323977464E-2</v>
      </c>
      <c r="N193" s="318">
        <f t="shared" si="37"/>
        <v>1.1504812249907773E-2</v>
      </c>
      <c r="O193" s="318">
        <f t="shared" si="37"/>
        <v>1.4781397140187807E-2</v>
      </c>
      <c r="P193" s="318">
        <f t="shared" si="37"/>
        <v>1.3310200566215638E-2</v>
      </c>
      <c r="Q193" s="318">
        <f t="shared" si="37"/>
        <v>1.1665413113524835E-2</v>
      </c>
      <c r="R193" s="318">
        <f t="shared" si="37"/>
        <v>1.1056303126948655E-2</v>
      </c>
      <c r="S193" s="318">
        <f t="shared" si="37"/>
        <v>1.2032108164493504E-2</v>
      </c>
      <c r="T193" s="318">
        <f t="shared" si="37"/>
        <v>1.0116551083832134E-2</v>
      </c>
      <c r="U193" s="318">
        <f t="shared" si="37"/>
        <v>1.1476183777405845E-2</v>
      </c>
      <c r="V193" s="318">
        <f t="shared" si="37"/>
        <v>1.1077166489855697E-2</v>
      </c>
      <c r="W193" s="318">
        <f t="shared" si="37"/>
        <v>9.9917132378217546E-3</v>
      </c>
      <c r="X193" s="318">
        <f t="shared" si="37"/>
        <v>1.2412491748238779E-2</v>
      </c>
      <c r="Y193" s="318">
        <f t="shared" si="37"/>
        <v>1.3581335202395297E-2</v>
      </c>
      <c r="DA193" s="141"/>
    </row>
    <row r="194" spans="1:105" ht="12" customHeight="1" x14ac:dyDescent="0.25">
      <c r="A194" s="41" t="s">
        <v>1038</v>
      </c>
      <c r="B194" s="319">
        <f t="shared" ref="B194:Y194" si="38">IF(B$107=0,0,B$107/B$61)</f>
        <v>2.5597366176070398E-2</v>
      </c>
      <c r="C194" s="319">
        <f t="shared" si="38"/>
        <v>2.4442695804833509E-2</v>
      </c>
      <c r="D194" s="319">
        <f t="shared" si="38"/>
        <v>2.3546638319508106E-2</v>
      </c>
      <c r="E194" s="319">
        <f t="shared" si="38"/>
        <v>2.333344547472865E-2</v>
      </c>
      <c r="F194" s="319">
        <f t="shared" si="38"/>
        <v>2.1978195818481219E-2</v>
      </c>
      <c r="G194" s="319">
        <f t="shared" si="38"/>
        <v>2.4835620020991739E-2</v>
      </c>
      <c r="H194" s="319">
        <f t="shared" si="38"/>
        <v>2.7039732922758145E-2</v>
      </c>
      <c r="I194" s="319">
        <f t="shared" si="38"/>
        <v>2.8873919786149949E-2</v>
      </c>
      <c r="J194" s="319">
        <f t="shared" si="38"/>
        <v>2.9759142826054671E-2</v>
      </c>
      <c r="K194" s="319">
        <f t="shared" si="38"/>
        <v>2.910530453491952E-2</v>
      </c>
      <c r="L194" s="319">
        <f t="shared" si="38"/>
        <v>2.7648674510632354E-2</v>
      </c>
      <c r="M194" s="319">
        <f t="shared" si="38"/>
        <v>2.4832260867335781E-2</v>
      </c>
      <c r="N194" s="319">
        <f t="shared" si="38"/>
        <v>2.5609763653974795E-2</v>
      </c>
      <c r="O194" s="319">
        <f t="shared" si="38"/>
        <v>2.7500486003308452E-2</v>
      </c>
      <c r="P194" s="319">
        <f t="shared" si="38"/>
        <v>2.6702074060963751E-2</v>
      </c>
      <c r="Q194" s="319">
        <f t="shared" si="38"/>
        <v>2.4984585593182874E-2</v>
      </c>
      <c r="R194" s="319">
        <f t="shared" si="38"/>
        <v>2.5424078694719812E-2</v>
      </c>
      <c r="S194" s="319">
        <f t="shared" si="38"/>
        <v>2.6153752624061166E-2</v>
      </c>
      <c r="T194" s="319">
        <f t="shared" si="38"/>
        <v>2.5794910821405392E-2</v>
      </c>
      <c r="U194" s="319">
        <f t="shared" si="38"/>
        <v>2.6592149568242608E-2</v>
      </c>
      <c r="V194" s="319">
        <f t="shared" si="38"/>
        <v>2.6714063744316587E-2</v>
      </c>
      <c r="W194" s="319">
        <f t="shared" si="38"/>
        <v>2.5972927564724507E-2</v>
      </c>
      <c r="X194" s="319">
        <f t="shared" si="38"/>
        <v>2.8127014754282198E-2</v>
      </c>
      <c r="Y194" s="319">
        <f t="shared" si="38"/>
        <v>2.8806700795385748E-2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DA195" s="94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39">SUM(B$198:B$202,B$204:B$205,B$207:B$208,B$210:B$213)</f>
        <v>1.0000000000000002</v>
      </c>
      <c r="C197" s="232">
        <f t="shared" si="39"/>
        <v>0.99999999999999978</v>
      </c>
      <c r="D197" s="232">
        <f t="shared" si="39"/>
        <v>0.99999999999999956</v>
      </c>
      <c r="E197" s="232">
        <f t="shared" si="39"/>
        <v>1.0000000000000002</v>
      </c>
      <c r="F197" s="232">
        <f t="shared" si="39"/>
        <v>0.99999999999999978</v>
      </c>
      <c r="G197" s="232">
        <f t="shared" si="39"/>
        <v>0.99999999999999967</v>
      </c>
      <c r="H197" s="232">
        <f t="shared" si="39"/>
        <v>1</v>
      </c>
      <c r="I197" s="232">
        <f t="shared" si="39"/>
        <v>1</v>
      </c>
      <c r="J197" s="232">
        <f t="shared" si="39"/>
        <v>1.0000000000000002</v>
      </c>
      <c r="K197" s="232">
        <f t="shared" si="39"/>
        <v>1</v>
      </c>
      <c r="L197" s="232">
        <f t="shared" si="39"/>
        <v>0.99999999999999989</v>
      </c>
      <c r="M197" s="232">
        <f t="shared" si="39"/>
        <v>0.99999999999999978</v>
      </c>
      <c r="N197" s="232">
        <f t="shared" si="39"/>
        <v>1</v>
      </c>
      <c r="O197" s="232">
        <f t="shared" si="39"/>
        <v>1</v>
      </c>
      <c r="P197" s="232">
        <f t="shared" si="39"/>
        <v>1.0000000000000002</v>
      </c>
      <c r="Q197" s="232">
        <f t="shared" si="39"/>
        <v>0.99999999999999967</v>
      </c>
      <c r="R197" s="232">
        <f t="shared" si="39"/>
        <v>0.99999999999999989</v>
      </c>
      <c r="S197" s="232">
        <f t="shared" si="39"/>
        <v>1</v>
      </c>
      <c r="T197" s="232">
        <f t="shared" si="39"/>
        <v>1.0000000000000002</v>
      </c>
      <c r="U197" s="232">
        <f t="shared" si="39"/>
        <v>1</v>
      </c>
      <c r="V197" s="232">
        <f t="shared" si="39"/>
        <v>1</v>
      </c>
      <c r="W197" s="232">
        <f t="shared" si="39"/>
        <v>0.99999999999999978</v>
      </c>
      <c r="X197" s="232">
        <f t="shared" si="39"/>
        <v>1</v>
      </c>
      <c r="Y197" s="232">
        <f t="shared" si="39"/>
        <v>1.0000000000000002</v>
      </c>
      <c r="DA197" s="95"/>
    </row>
    <row r="198" spans="1:105" ht="12" customHeight="1" x14ac:dyDescent="0.25">
      <c r="A198" s="55" t="s">
        <v>91</v>
      </c>
      <c r="B198" s="266">
        <f t="shared" ref="B198:Y198" si="40">IF(B$111=0,0,B$111/B$110)</f>
        <v>8.2259140459472035E-3</v>
      </c>
      <c r="C198" s="266">
        <f t="shared" si="40"/>
        <v>7.9265492412569031E-3</v>
      </c>
      <c r="D198" s="266">
        <f t="shared" si="40"/>
        <v>7.6929589459911931E-3</v>
      </c>
      <c r="E198" s="266">
        <f t="shared" si="40"/>
        <v>7.6309620248106863E-3</v>
      </c>
      <c r="F198" s="266">
        <f t="shared" si="40"/>
        <v>7.2578034876779546E-3</v>
      </c>
      <c r="G198" s="266">
        <f t="shared" si="40"/>
        <v>8.0174094611811762E-3</v>
      </c>
      <c r="H198" s="266">
        <f t="shared" si="40"/>
        <v>8.5811125818340359E-3</v>
      </c>
      <c r="I198" s="266">
        <f t="shared" si="40"/>
        <v>9.0329664507623423E-3</v>
      </c>
      <c r="J198" s="266">
        <f t="shared" si="40"/>
        <v>9.2359190090932231E-3</v>
      </c>
      <c r="K198" s="266">
        <f t="shared" si="40"/>
        <v>9.0824783273192582E-3</v>
      </c>
      <c r="L198" s="266">
        <f t="shared" si="40"/>
        <v>8.7361221049359478E-3</v>
      </c>
      <c r="M198" s="266">
        <f t="shared" si="40"/>
        <v>8.0263638316155003E-3</v>
      </c>
      <c r="N198" s="266">
        <f t="shared" si="40"/>
        <v>8.2213839954993952E-3</v>
      </c>
      <c r="O198" s="266">
        <f t="shared" si="40"/>
        <v>8.6984352552920644E-3</v>
      </c>
      <c r="P198" s="266">
        <f t="shared" si="40"/>
        <v>8.4992018187320124E-3</v>
      </c>
      <c r="Q198" s="266">
        <f t="shared" si="40"/>
        <v>7.8478326687638541E-3</v>
      </c>
      <c r="R198" s="266">
        <f t="shared" si="40"/>
        <v>7.1609480853058695E-3</v>
      </c>
      <c r="S198" s="266">
        <f t="shared" si="40"/>
        <v>7.0661367911386136E-3</v>
      </c>
      <c r="T198" s="266">
        <f t="shared" si="40"/>
        <v>5.6517123554063334E-3</v>
      </c>
      <c r="U198" s="266">
        <f t="shared" si="40"/>
        <v>6.1940599052437359E-3</v>
      </c>
      <c r="V198" s="266">
        <f t="shared" si="40"/>
        <v>5.9518363825023018E-3</v>
      </c>
      <c r="W198" s="266">
        <f t="shared" si="40"/>
        <v>5.867959922616353E-3</v>
      </c>
      <c r="X198" s="266">
        <f t="shared" si="40"/>
        <v>6.1455407310280546E-3</v>
      </c>
      <c r="Y198" s="266">
        <f t="shared" si="40"/>
        <v>6.2929698955091059E-3</v>
      </c>
      <c r="DA198" s="76"/>
    </row>
    <row r="199" spans="1:105" ht="12" customHeight="1" x14ac:dyDescent="0.25">
      <c r="A199" s="173" t="s">
        <v>92</v>
      </c>
      <c r="B199" s="267">
        <f t="shared" ref="B199:Y199" si="41">IF(B$112=0,0,B$112/B$110)</f>
        <v>6.5643814301043671E-2</v>
      </c>
      <c r="C199" s="267">
        <f t="shared" si="41"/>
        <v>6.3254846031062767E-2</v>
      </c>
      <c r="D199" s="267">
        <f t="shared" si="41"/>
        <v>6.1390766503936788E-2</v>
      </c>
      <c r="E199" s="267">
        <f t="shared" si="41"/>
        <v>6.0896023383782895E-2</v>
      </c>
      <c r="F199" s="267">
        <f t="shared" si="41"/>
        <v>5.7918171976685008E-2</v>
      </c>
      <c r="G199" s="267">
        <f t="shared" si="41"/>
        <v>6.3979921854946387E-2</v>
      </c>
      <c r="H199" s="267">
        <f t="shared" si="41"/>
        <v>6.8478342670720213E-2</v>
      </c>
      <c r="I199" s="267">
        <f t="shared" si="41"/>
        <v>7.2084192585691251E-2</v>
      </c>
      <c r="J199" s="267">
        <f t="shared" si="41"/>
        <v>7.3703779172249129E-2</v>
      </c>
      <c r="K199" s="267">
        <f t="shared" si="41"/>
        <v>7.2479303501298206E-2</v>
      </c>
      <c r="L199" s="267">
        <f t="shared" si="41"/>
        <v>6.9715337890042806E-2</v>
      </c>
      <c r="M199" s="267">
        <f t="shared" si="41"/>
        <v>6.4051378841573053E-2</v>
      </c>
      <c r="N199" s="267">
        <f t="shared" si="41"/>
        <v>6.5607663936633226E-2</v>
      </c>
      <c r="O199" s="267">
        <f t="shared" si="41"/>
        <v>6.9414592155794166E-2</v>
      </c>
      <c r="P199" s="267">
        <f t="shared" si="41"/>
        <v>6.7824684622229528E-2</v>
      </c>
      <c r="Q199" s="267">
        <f t="shared" si="41"/>
        <v>6.2626678019789384E-2</v>
      </c>
      <c r="R199" s="267">
        <f t="shared" si="41"/>
        <v>5.7145253853318728E-2</v>
      </c>
      <c r="S199" s="267">
        <f t="shared" si="41"/>
        <v>5.6388647966946308E-2</v>
      </c>
      <c r="T199" s="267">
        <f t="shared" si="41"/>
        <v>4.5101365546603836E-2</v>
      </c>
      <c r="U199" s="267">
        <f t="shared" si="41"/>
        <v>4.942936625865757E-2</v>
      </c>
      <c r="V199" s="267">
        <f t="shared" si="41"/>
        <v>4.7496392505544105E-2</v>
      </c>
      <c r="W199" s="267">
        <f t="shared" si="41"/>
        <v>4.6827047952923251E-2</v>
      </c>
      <c r="X199" s="267">
        <f t="shared" si="41"/>
        <v>4.904217723085301E-2</v>
      </c>
      <c r="Y199" s="267">
        <f t="shared" si="41"/>
        <v>5.0218680248231388E-2</v>
      </c>
      <c r="DA199" s="77"/>
    </row>
    <row r="200" spans="1:105" ht="12" customHeight="1" x14ac:dyDescent="0.25">
      <c r="A200" s="173" t="s">
        <v>93</v>
      </c>
      <c r="B200" s="267">
        <f t="shared" ref="B200:Y200" si="42">IF(B$113=0,0,B$113/B$110)</f>
        <v>8.0485323931351258E-2</v>
      </c>
      <c r="C200" s="267">
        <f t="shared" si="42"/>
        <v>7.7556230198477238E-2</v>
      </c>
      <c r="D200" s="267">
        <f t="shared" si="42"/>
        <v>7.5270698101172637E-2</v>
      </c>
      <c r="E200" s="267">
        <f t="shared" si="42"/>
        <v>7.4664097757905251E-2</v>
      </c>
      <c r="F200" s="267">
        <f t="shared" si="42"/>
        <v>7.101297940545008E-2</v>
      </c>
      <c r="G200" s="267">
        <f t="shared" si="42"/>
        <v>7.8445239516132539E-2</v>
      </c>
      <c r="H200" s="267">
        <f t="shared" si="42"/>
        <v>8.3960715123273383E-2</v>
      </c>
      <c r="I200" s="267">
        <f t="shared" si="42"/>
        <v>8.8381817119621994E-2</v>
      </c>
      <c r="J200" s="267">
        <f t="shared" si="42"/>
        <v>9.0367578496256526E-2</v>
      </c>
      <c r="K200" s="267">
        <f t="shared" si="42"/>
        <v>8.8866259261963107E-2</v>
      </c>
      <c r="L200" s="267">
        <f t="shared" si="42"/>
        <v>8.5477384469636E-2</v>
      </c>
      <c r="M200" s="267">
        <f t="shared" si="42"/>
        <v>7.85328523213457E-2</v>
      </c>
      <c r="N200" s="267">
        <f t="shared" si="42"/>
        <v>8.0441000276170738E-2</v>
      </c>
      <c r="O200" s="267">
        <f t="shared" si="42"/>
        <v>8.5108642675763915E-2</v>
      </c>
      <c r="P200" s="267">
        <f t="shared" si="42"/>
        <v>8.3159270534270108E-2</v>
      </c>
      <c r="Q200" s="267">
        <f t="shared" si="42"/>
        <v>7.6786038727902545E-2</v>
      </c>
      <c r="R200" s="267">
        <f t="shared" si="42"/>
        <v>7.0065311050191828E-2</v>
      </c>
      <c r="S200" s="267">
        <f t="shared" si="42"/>
        <v>6.9137642990353299E-2</v>
      </c>
      <c r="T200" s="267">
        <f t="shared" si="42"/>
        <v>5.5298401752181245E-2</v>
      </c>
      <c r="U200" s="267">
        <f t="shared" si="42"/>
        <v>6.0604926715634284E-2</v>
      </c>
      <c r="V200" s="267">
        <f t="shared" si="42"/>
        <v>5.8234923992199275E-2</v>
      </c>
      <c r="W200" s="267">
        <f t="shared" si="42"/>
        <v>5.7414246313533056E-2</v>
      </c>
      <c r="X200" s="267">
        <f t="shared" si="42"/>
        <v>6.0130197532735186E-2</v>
      </c>
      <c r="Y200" s="267">
        <f t="shared" si="42"/>
        <v>6.1572697903381789E-2</v>
      </c>
      <c r="DA200" s="77"/>
    </row>
    <row r="201" spans="1:105" ht="12" customHeight="1" x14ac:dyDescent="0.25">
      <c r="A201" s="173" t="s">
        <v>94</v>
      </c>
      <c r="B201" s="267">
        <f t="shared" ref="B201:Y201" si="43">IF(B$114=0,0,B$114/B$110)</f>
        <v>0.14903706249740073</v>
      </c>
      <c r="C201" s="267">
        <f t="shared" si="43"/>
        <v>0.14361317271968871</v>
      </c>
      <c r="D201" s="267">
        <f t="shared" si="43"/>
        <v>0.13938098511842703</v>
      </c>
      <c r="E201" s="267">
        <f t="shared" si="43"/>
        <v>0.1382577252636541</v>
      </c>
      <c r="F201" s="267">
        <f t="shared" si="43"/>
        <v>0.13149684107383092</v>
      </c>
      <c r="G201" s="267">
        <f t="shared" si="43"/>
        <v>0.14525937765202124</v>
      </c>
      <c r="H201" s="267">
        <f t="shared" si="43"/>
        <v>0.15547254748985978</v>
      </c>
      <c r="I201" s="267">
        <f t="shared" si="43"/>
        <v>0.1636592332401611</v>
      </c>
      <c r="J201" s="267">
        <f t="shared" si="43"/>
        <v>0.16733632650311223</v>
      </c>
      <c r="K201" s="267">
        <f t="shared" si="43"/>
        <v>0.16455628912958079</v>
      </c>
      <c r="L201" s="267">
        <f t="shared" si="43"/>
        <v>0.15828100912138074</v>
      </c>
      <c r="M201" s="267">
        <f t="shared" si="43"/>
        <v>0.14542161288309605</v>
      </c>
      <c r="N201" s="267">
        <f t="shared" si="43"/>
        <v>0.14895498706992413</v>
      </c>
      <c r="O201" s="267">
        <f t="shared" si="43"/>
        <v>0.15759819900030084</v>
      </c>
      <c r="P201" s="267">
        <f t="shared" si="43"/>
        <v>0.15398848876380725</v>
      </c>
      <c r="Q201" s="267">
        <f t="shared" si="43"/>
        <v>0.14218698632037816</v>
      </c>
      <c r="R201" s="267">
        <f t="shared" si="43"/>
        <v>0.12974201546102843</v>
      </c>
      <c r="S201" s="267">
        <f t="shared" si="43"/>
        <v>0.12802422498870675</v>
      </c>
      <c r="T201" s="267">
        <f t="shared" si="43"/>
        <v>0.10239769134775034</v>
      </c>
      <c r="U201" s="267">
        <f t="shared" si="43"/>
        <v>0.11222394107865438</v>
      </c>
      <c r="V201" s="267">
        <f t="shared" si="43"/>
        <v>0.10783533671256065</v>
      </c>
      <c r="W201" s="267">
        <f t="shared" si="43"/>
        <v>0.10631566350369201</v>
      </c>
      <c r="X201" s="267">
        <f t="shared" si="43"/>
        <v>0.11134487096443804</v>
      </c>
      <c r="Y201" s="267">
        <f t="shared" si="43"/>
        <v>0.11401599170287172</v>
      </c>
      <c r="DA201" s="77"/>
    </row>
    <row r="202" spans="1:105" ht="12" customHeight="1" x14ac:dyDescent="0.25">
      <c r="A202" s="56" t="s">
        <v>95</v>
      </c>
      <c r="B202" s="268">
        <f t="shared" ref="B202:Y202" si="44">IF(B$115=0,0,B$115/B$110)</f>
        <v>3.9865327251163082E-2</v>
      </c>
      <c r="C202" s="268">
        <f t="shared" si="44"/>
        <v>4.0448723623649305E-2</v>
      </c>
      <c r="D202" s="268">
        <f t="shared" si="44"/>
        <v>4.0799527648887286E-2</v>
      </c>
      <c r="E202" s="268">
        <f t="shared" si="44"/>
        <v>4.1224123765288639E-2</v>
      </c>
      <c r="F202" s="268">
        <f t="shared" si="44"/>
        <v>4.2403995652947328E-2</v>
      </c>
      <c r="G202" s="268">
        <f t="shared" si="44"/>
        <v>4.0870122591921798E-2</v>
      </c>
      <c r="H202" s="268">
        <f t="shared" si="44"/>
        <v>3.9677116555129038E-2</v>
      </c>
      <c r="I202" s="268">
        <f t="shared" si="44"/>
        <v>3.8956487936040569E-2</v>
      </c>
      <c r="J202" s="268">
        <f t="shared" si="44"/>
        <v>3.9095950647209943E-2</v>
      </c>
      <c r="K202" s="268">
        <f t="shared" si="44"/>
        <v>3.9189288593922914E-2</v>
      </c>
      <c r="L202" s="268">
        <f t="shared" si="44"/>
        <v>3.9345798320042105E-2</v>
      </c>
      <c r="M202" s="268">
        <f t="shared" si="44"/>
        <v>4.0430866770944103E-2</v>
      </c>
      <c r="N202" s="268">
        <f t="shared" si="44"/>
        <v>4.0337424544368762E-2</v>
      </c>
      <c r="O202" s="268">
        <f t="shared" si="44"/>
        <v>3.9422809269320624E-2</v>
      </c>
      <c r="P202" s="268">
        <f t="shared" si="44"/>
        <v>3.978165322468475E-2</v>
      </c>
      <c r="Q202" s="268">
        <f t="shared" si="44"/>
        <v>4.1240542101481266E-2</v>
      </c>
      <c r="R202" s="268">
        <f t="shared" si="44"/>
        <v>4.4402323357182354E-2</v>
      </c>
      <c r="S202" s="268">
        <f t="shared" si="44"/>
        <v>4.5162976590266017E-2</v>
      </c>
      <c r="T202" s="268">
        <f t="shared" si="44"/>
        <v>5.0852403338816306E-2</v>
      </c>
      <c r="U202" s="268">
        <f t="shared" si="44"/>
        <v>4.9184208118053761E-2</v>
      </c>
      <c r="V202" s="268">
        <f t="shared" si="44"/>
        <v>5.0586590539908417E-2</v>
      </c>
      <c r="W202" s="268">
        <f t="shared" si="44"/>
        <v>5.0447206207172003E-2</v>
      </c>
      <c r="X202" s="268">
        <f t="shared" si="44"/>
        <v>5.1109999302562589E-2</v>
      </c>
      <c r="Y202" s="268">
        <f t="shared" si="44"/>
        <v>5.1015892481497613E-2</v>
      </c>
      <c r="DA202" s="78"/>
    </row>
    <row r="203" spans="1:105" ht="12" customHeight="1" x14ac:dyDescent="0.25">
      <c r="A203" s="174" t="s">
        <v>1051</v>
      </c>
      <c r="B203" s="269">
        <f t="shared" ref="B203:Y203" si="45">IF(B$121=0,0,B$121/B$110)</f>
        <v>0.25549518129078397</v>
      </c>
      <c r="C203" s="269">
        <f t="shared" si="45"/>
        <v>0.26419820894693857</v>
      </c>
      <c r="D203" s="269">
        <f t="shared" si="45"/>
        <v>0.27122586633384421</v>
      </c>
      <c r="E203" s="269">
        <f t="shared" si="45"/>
        <v>0.27233829311723323</v>
      </c>
      <c r="F203" s="269">
        <f t="shared" si="45"/>
        <v>0.28188056461135147</v>
      </c>
      <c r="G203" s="269">
        <f t="shared" si="45"/>
        <v>0.2605109956053302</v>
      </c>
      <c r="H203" s="269">
        <f t="shared" si="45"/>
        <v>0.24411959989509885</v>
      </c>
      <c r="I203" s="269">
        <f t="shared" si="45"/>
        <v>0.23422041181439496</v>
      </c>
      <c r="J203" s="269">
        <f t="shared" si="45"/>
        <v>0.22641277706118412</v>
      </c>
      <c r="K203" s="269">
        <f t="shared" si="45"/>
        <v>0.23084712943974817</v>
      </c>
      <c r="L203" s="269">
        <f t="shared" si="45"/>
        <v>0.24235588983535786</v>
      </c>
      <c r="M203" s="269">
        <f t="shared" si="45"/>
        <v>0.26453013618730098</v>
      </c>
      <c r="N203" s="269">
        <f t="shared" si="45"/>
        <v>0.25753856469642133</v>
      </c>
      <c r="O203" s="269">
        <f t="shared" si="45"/>
        <v>0.24378580988161166</v>
      </c>
      <c r="P203" s="269">
        <f t="shared" si="45"/>
        <v>0.24950102220393075</v>
      </c>
      <c r="Q203" s="269">
        <f t="shared" si="45"/>
        <v>0.26781467739469184</v>
      </c>
      <c r="R203" s="269">
        <f t="shared" si="45"/>
        <v>0.28299112572028529</v>
      </c>
      <c r="S203" s="269">
        <f t="shared" si="45"/>
        <v>0.28483803604027369</v>
      </c>
      <c r="T203" s="269">
        <f t="shared" si="45"/>
        <v>0.31910212528782206</v>
      </c>
      <c r="U203" s="269">
        <f t="shared" si="45"/>
        <v>0.30443034344886705</v>
      </c>
      <c r="V203" s="269">
        <f t="shared" si="45"/>
        <v>0.3082084290838723</v>
      </c>
      <c r="W203" s="269">
        <f t="shared" si="45"/>
        <v>0.31178997619025189</v>
      </c>
      <c r="X203" s="269">
        <f t="shared" si="45"/>
        <v>0.29958581025425379</v>
      </c>
      <c r="Y203" s="269">
        <f t="shared" si="45"/>
        <v>0.29456338556080702</v>
      </c>
      <c r="DA203" s="79"/>
    </row>
    <row r="204" spans="1:105" ht="12" customHeight="1" x14ac:dyDescent="0.25">
      <c r="A204" s="62" t="s">
        <v>1052</v>
      </c>
      <c r="B204" s="318">
        <f t="shared" ref="B204:Y204" si="46">IF(B$122=0,0,B$122/B$110)</f>
        <v>0.25512832280577247</v>
      </c>
      <c r="C204" s="318">
        <f t="shared" si="46"/>
        <v>0.26384470150329475</v>
      </c>
      <c r="D204" s="318">
        <f t="shared" si="46"/>
        <v>0.27088277652663029</v>
      </c>
      <c r="E204" s="318">
        <f t="shared" si="46"/>
        <v>0.27199796824245753</v>
      </c>
      <c r="F204" s="318">
        <f t="shared" si="46"/>
        <v>0.28155688182338057</v>
      </c>
      <c r="G204" s="318">
        <f t="shared" si="46"/>
        <v>0.26015343598676166</v>
      </c>
      <c r="H204" s="318">
        <f t="shared" si="46"/>
        <v>0.24373690030160672</v>
      </c>
      <c r="I204" s="318">
        <f t="shared" si="46"/>
        <v>0.23381756048762728</v>
      </c>
      <c r="J204" s="318">
        <f t="shared" si="46"/>
        <v>0.22600087447668843</v>
      </c>
      <c r="K204" s="318">
        <f t="shared" si="46"/>
        <v>0.23044206998730321</v>
      </c>
      <c r="L204" s="318">
        <f t="shared" si="46"/>
        <v>0.24196627714278765</v>
      </c>
      <c r="M204" s="318">
        <f t="shared" si="46"/>
        <v>0.26417217722262293</v>
      </c>
      <c r="N204" s="318">
        <f t="shared" si="46"/>
        <v>0.25717190824214275</v>
      </c>
      <c r="O204" s="318">
        <f t="shared" si="46"/>
        <v>0.24339787794336107</v>
      </c>
      <c r="P204" s="318">
        <f t="shared" si="46"/>
        <v>0.2491219756583905</v>
      </c>
      <c r="Q204" s="318">
        <f t="shared" si="46"/>
        <v>0.2674475530235691</v>
      </c>
      <c r="R204" s="318">
        <f t="shared" si="46"/>
        <v>0.28259137585921706</v>
      </c>
      <c r="S204" s="318">
        <f t="shared" si="46"/>
        <v>0.2844181727016345</v>
      </c>
      <c r="T204" s="318">
        <f t="shared" si="46"/>
        <v>0.31864056780476691</v>
      </c>
      <c r="U204" s="318">
        <f t="shared" si="46"/>
        <v>0.30396821019454151</v>
      </c>
      <c r="V204" s="318">
        <f t="shared" si="46"/>
        <v>0.30773465612265571</v>
      </c>
      <c r="W204" s="318">
        <f t="shared" si="46"/>
        <v>0.31133218212289659</v>
      </c>
      <c r="X204" s="318">
        <f t="shared" si="46"/>
        <v>0.29908308229378383</v>
      </c>
      <c r="Y204" s="318">
        <f t="shared" si="46"/>
        <v>0.2940485973494304</v>
      </c>
      <c r="DA204" s="141"/>
    </row>
    <row r="205" spans="1:105" ht="12" customHeight="1" x14ac:dyDescent="0.25">
      <c r="A205" s="62" t="s">
        <v>1064</v>
      </c>
      <c r="B205" s="318">
        <f t="shared" ref="B205:Y205" si="47">IF(B$133=0,0,B$133/B$110)</f>
        <v>3.668584850115341E-4</v>
      </c>
      <c r="C205" s="318">
        <f t="shared" si="47"/>
        <v>3.5350744364384982E-4</v>
      </c>
      <c r="D205" s="318">
        <f t="shared" si="47"/>
        <v>3.4308980721391462E-4</v>
      </c>
      <c r="E205" s="318">
        <f t="shared" si="47"/>
        <v>3.4032487477569305E-4</v>
      </c>
      <c r="F205" s="318">
        <f t="shared" si="47"/>
        <v>3.2368278797087415E-4</v>
      </c>
      <c r="G205" s="318">
        <f t="shared" si="47"/>
        <v>3.5755961856849002E-4</v>
      </c>
      <c r="H205" s="318">
        <f t="shared" si="47"/>
        <v>3.8269959349211203E-4</v>
      </c>
      <c r="I205" s="318">
        <f t="shared" si="47"/>
        <v>4.028513267676755E-4</v>
      </c>
      <c r="J205" s="318">
        <f t="shared" si="47"/>
        <v>4.1190258449570462E-4</v>
      </c>
      <c r="K205" s="318">
        <f t="shared" si="47"/>
        <v>4.0505945244493063E-4</v>
      </c>
      <c r="L205" s="318">
        <f t="shared" si="47"/>
        <v>3.8961269257020725E-4</v>
      </c>
      <c r="M205" s="318">
        <f t="shared" si="47"/>
        <v>3.579589646780433E-4</v>
      </c>
      <c r="N205" s="318">
        <f t="shared" si="47"/>
        <v>3.6665645427853279E-4</v>
      </c>
      <c r="O205" s="318">
        <f t="shared" si="47"/>
        <v>3.8793193825062807E-4</v>
      </c>
      <c r="P205" s="318">
        <f t="shared" si="47"/>
        <v>3.7904654554024917E-4</v>
      </c>
      <c r="Q205" s="318">
        <f t="shared" si="47"/>
        <v>3.6712437112272292E-4</v>
      </c>
      <c r="R205" s="318">
        <f t="shared" si="47"/>
        <v>3.9974986106821995E-4</v>
      </c>
      <c r="S205" s="318">
        <f t="shared" si="47"/>
        <v>4.1986333863918172E-4</v>
      </c>
      <c r="T205" s="318">
        <f t="shared" si="47"/>
        <v>4.6155748305516631E-4</v>
      </c>
      <c r="U205" s="318">
        <f t="shared" si="47"/>
        <v>4.6213325432552694E-4</v>
      </c>
      <c r="V205" s="318">
        <f t="shared" si="47"/>
        <v>4.737729612165918E-4</v>
      </c>
      <c r="W205" s="318">
        <f t="shared" si="47"/>
        <v>4.5779406735525796E-4</v>
      </c>
      <c r="X205" s="318">
        <f t="shared" si="47"/>
        <v>5.0272796046995217E-4</v>
      </c>
      <c r="Y205" s="318">
        <f t="shared" si="47"/>
        <v>5.1478821137662038E-4</v>
      </c>
      <c r="DA205" s="141"/>
    </row>
    <row r="206" spans="1:105" ht="12" customHeight="1" x14ac:dyDescent="0.25">
      <c r="A206" s="174" t="s">
        <v>1010</v>
      </c>
      <c r="B206" s="269">
        <f t="shared" ref="B206:Y206" si="48">IF(B$134=0,0,B$134/B$110)</f>
        <v>0.15088154943685025</v>
      </c>
      <c r="C206" s="269">
        <f t="shared" si="48"/>
        <v>0.15560575107021801</v>
      </c>
      <c r="D206" s="269">
        <f t="shared" si="48"/>
        <v>0.15946727106558353</v>
      </c>
      <c r="E206" s="269">
        <f t="shared" si="48"/>
        <v>0.16026141413944422</v>
      </c>
      <c r="F206" s="269">
        <f t="shared" si="48"/>
        <v>0.16603454754111802</v>
      </c>
      <c r="G206" s="269">
        <f t="shared" si="48"/>
        <v>0.15334648576408169</v>
      </c>
      <c r="H206" s="269">
        <f t="shared" si="48"/>
        <v>0.14466578506003633</v>
      </c>
      <c r="I206" s="269">
        <f t="shared" si="48"/>
        <v>0.13346034873828644</v>
      </c>
      <c r="J206" s="269">
        <f t="shared" si="48"/>
        <v>0.13072001525383659</v>
      </c>
      <c r="K206" s="269">
        <f t="shared" si="48"/>
        <v>0.1338624885324918</v>
      </c>
      <c r="L206" s="269">
        <f t="shared" si="48"/>
        <v>0.13947193663495561</v>
      </c>
      <c r="M206" s="269">
        <f t="shared" si="48"/>
        <v>0.1499314450103984</v>
      </c>
      <c r="N206" s="269">
        <f t="shared" si="48"/>
        <v>0.14738576542285528</v>
      </c>
      <c r="O206" s="269">
        <f t="shared" si="48"/>
        <v>0.1395611858241744</v>
      </c>
      <c r="P206" s="269">
        <f t="shared" si="48"/>
        <v>0.14294333027611464</v>
      </c>
      <c r="Q206" s="269">
        <f t="shared" si="48"/>
        <v>0.15346665880942795</v>
      </c>
      <c r="R206" s="269">
        <f t="shared" si="48"/>
        <v>0.16338894961748271</v>
      </c>
      <c r="S206" s="269">
        <f t="shared" si="48"/>
        <v>0.16408258302254539</v>
      </c>
      <c r="T206" s="269">
        <f t="shared" si="48"/>
        <v>0.1846465389135985</v>
      </c>
      <c r="U206" s="269">
        <f t="shared" si="48"/>
        <v>0.1768126473598001</v>
      </c>
      <c r="V206" s="269">
        <f t="shared" si="48"/>
        <v>0.1814532396070192</v>
      </c>
      <c r="W206" s="269">
        <f t="shared" si="48"/>
        <v>0.18235179440534879</v>
      </c>
      <c r="X206" s="269">
        <f t="shared" si="48"/>
        <v>0.17890245940860769</v>
      </c>
      <c r="Y206" s="269">
        <f t="shared" si="48"/>
        <v>0.17672596766216428</v>
      </c>
      <c r="DA206" s="79"/>
    </row>
    <row r="207" spans="1:105" ht="12" customHeight="1" x14ac:dyDescent="0.25">
      <c r="A207" s="62" t="s">
        <v>1012</v>
      </c>
      <c r="B207" s="318">
        <f t="shared" ref="B207:Y207" si="49">IF(B$135=0,0,B$135/B$110)</f>
        <v>0.14442507244271743</v>
      </c>
      <c r="C207" s="318">
        <f t="shared" si="49"/>
        <v>0.14998652820903072</v>
      </c>
      <c r="D207" s="318">
        <f t="shared" si="49"/>
        <v>0.1541688271348724</v>
      </c>
      <c r="E207" s="318">
        <f t="shared" si="49"/>
        <v>0.15520221680519816</v>
      </c>
      <c r="F207" s="318">
        <f t="shared" si="49"/>
        <v>0.16214564026697767</v>
      </c>
      <c r="G207" s="318">
        <f t="shared" si="49"/>
        <v>0.14769477662367683</v>
      </c>
      <c r="H207" s="318">
        <f t="shared" si="49"/>
        <v>0.1365712832068795</v>
      </c>
      <c r="I207" s="318">
        <f t="shared" si="49"/>
        <v>0.12047349575553162</v>
      </c>
      <c r="J207" s="318">
        <f t="shared" si="49"/>
        <v>0.11718471537995374</v>
      </c>
      <c r="K207" s="318">
        <f t="shared" si="49"/>
        <v>0.12162784030783209</v>
      </c>
      <c r="L207" s="318">
        <f t="shared" si="49"/>
        <v>0.1297046232423659</v>
      </c>
      <c r="M207" s="318">
        <f t="shared" si="49"/>
        <v>0.1434137690416859</v>
      </c>
      <c r="N207" s="318">
        <f t="shared" si="49"/>
        <v>0.14045751471644138</v>
      </c>
      <c r="O207" s="318">
        <f t="shared" si="49"/>
        <v>0.13014422462668809</v>
      </c>
      <c r="P207" s="318">
        <f t="shared" si="49"/>
        <v>0.13462597418083375</v>
      </c>
      <c r="Q207" s="318">
        <f t="shared" si="49"/>
        <v>0.14628985918157025</v>
      </c>
      <c r="R207" s="318">
        <f t="shared" si="49"/>
        <v>0.15592308008256828</v>
      </c>
      <c r="S207" s="318">
        <f t="shared" si="49"/>
        <v>0.15553950860416035</v>
      </c>
      <c r="T207" s="318">
        <f t="shared" si="49"/>
        <v>0.17735995715132385</v>
      </c>
      <c r="U207" s="318">
        <f t="shared" si="49"/>
        <v>0.16829355365645296</v>
      </c>
      <c r="V207" s="318">
        <f t="shared" si="49"/>
        <v>0.17331464039003219</v>
      </c>
      <c r="W207" s="318">
        <f t="shared" si="49"/>
        <v>0.17505113392308838</v>
      </c>
      <c r="X207" s="318">
        <f t="shared" si="49"/>
        <v>0.16909506690714762</v>
      </c>
      <c r="Y207" s="318">
        <f t="shared" si="49"/>
        <v>0.16587052737513203</v>
      </c>
      <c r="DA207" s="141"/>
    </row>
    <row r="208" spans="1:105" ht="12" customHeight="1" x14ac:dyDescent="0.25">
      <c r="A208" s="62" t="s">
        <v>1019</v>
      </c>
      <c r="B208" s="318">
        <f t="shared" ref="B208:Y208" si="50">IF(B$141=0,0,B$141/B$110)</f>
        <v>6.4564769941328438E-3</v>
      </c>
      <c r="C208" s="318">
        <f t="shared" si="50"/>
        <v>5.6192228611872987E-3</v>
      </c>
      <c r="D208" s="318">
        <f t="shared" si="50"/>
        <v>5.2984439307111183E-3</v>
      </c>
      <c r="E208" s="318">
        <f t="shared" si="50"/>
        <v>5.0591973342460385E-3</v>
      </c>
      <c r="F208" s="318">
        <f t="shared" si="50"/>
        <v>3.8889072741403151E-3</v>
      </c>
      <c r="G208" s="318">
        <f t="shared" si="50"/>
        <v>5.6517091404048522E-3</v>
      </c>
      <c r="H208" s="318">
        <f t="shared" si="50"/>
        <v>8.0945018531568807E-3</v>
      </c>
      <c r="I208" s="318">
        <f t="shared" si="50"/>
        <v>1.298685298275482E-2</v>
      </c>
      <c r="J208" s="318">
        <f t="shared" si="50"/>
        <v>1.3535299873882845E-2</v>
      </c>
      <c r="K208" s="318">
        <f t="shared" si="50"/>
        <v>1.2234648224659715E-2</v>
      </c>
      <c r="L208" s="318">
        <f t="shared" si="50"/>
        <v>9.7673133925897278E-3</v>
      </c>
      <c r="M208" s="318">
        <f t="shared" si="50"/>
        <v>6.5176759687125786E-3</v>
      </c>
      <c r="N208" s="318">
        <f t="shared" si="50"/>
        <v>6.9282507064139008E-3</v>
      </c>
      <c r="O208" s="318">
        <f t="shared" si="50"/>
        <v>9.4169611974863014E-3</v>
      </c>
      <c r="P208" s="318">
        <f t="shared" si="50"/>
        <v>8.3173560952808853E-3</v>
      </c>
      <c r="Q208" s="318">
        <f t="shared" si="50"/>
        <v>7.1767996278576454E-3</v>
      </c>
      <c r="R208" s="318">
        <f t="shared" si="50"/>
        <v>7.4658695349144634E-3</v>
      </c>
      <c r="S208" s="318">
        <f t="shared" si="50"/>
        <v>8.5430744183850344E-3</v>
      </c>
      <c r="T208" s="318">
        <f t="shared" si="50"/>
        <v>7.2865817622746612E-3</v>
      </c>
      <c r="U208" s="318">
        <f t="shared" si="50"/>
        <v>8.5190937033471446E-3</v>
      </c>
      <c r="V208" s="318">
        <f t="shared" si="50"/>
        <v>8.1385992169870306E-3</v>
      </c>
      <c r="W208" s="318">
        <f t="shared" si="50"/>
        <v>7.3006604822604187E-3</v>
      </c>
      <c r="X208" s="318">
        <f t="shared" si="50"/>
        <v>9.8073925014600539E-3</v>
      </c>
      <c r="Y208" s="318">
        <f t="shared" si="50"/>
        <v>1.0855440287032222E-2</v>
      </c>
      <c r="DA208" s="141"/>
    </row>
    <row r="209" spans="1:105" ht="12" customHeight="1" x14ac:dyDescent="0.25">
      <c r="A209" s="174" t="s">
        <v>1021</v>
      </c>
      <c r="B209" s="269">
        <f t="shared" ref="B209:Y209" si="51">IF(B$142=0,0,B$142/B$110)</f>
        <v>0.1110707612429976</v>
      </c>
      <c r="C209" s="269">
        <f t="shared" si="51"/>
        <v>0.11317080251384598</v>
      </c>
      <c r="D209" s="269">
        <f t="shared" si="51"/>
        <v>0.11450175592169294</v>
      </c>
      <c r="E209" s="269">
        <f t="shared" si="51"/>
        <v>0.11550702673804862</v>
      </c>
      <c r="F209" s="269">
        <f t="shared" si="51"/>
        <v>0.11909371286642666</v>
      </c>
      <c r="G209" s="269">
        <f t="shared" si="51"/>
        <v>0.11380613323916007</v>
      </c>
      <c r="H209" s="269">
        <f t="shared" si="51"/>
        <v>0.10973489326264994</v>
      </c>
      <c r="I209" s="269">
        <f t="shared" si="51"/>
        <v>0.10724310209405183</v>
      </c>
      <c r="J209" s="269">
        <f t="shared" si="51"/>
        <v>0.10672947843497411</v>
      </c>
      <c r="K209" s="269">
        <f t="shared" si="51"/>
        <v>0.10731690449849851</v>
      </c>
      <c r="L209" s="269">
        <f t="shared" si="51"/>
        <v>0.108681751285005</v>
      </c>
      <c r="M209" s="269">
        <f t="shared" si="51"/>
        <v>0.11315939931893933</v>
      </c>
      <c r="N209" s="269">
        <f t="shared" si="51"/>
        <v>0.11229485451879338</v>
      </c>
      <c r="O209" s="269">
        <f t="shared" si="51"/>
        <v>0.10911373297115083</v>
      </c>
      <c r="P209" s="269">
        <f t="shared" si="51"/>
        <v>0.1103795125412094</v>
      </c>
      <c r="Q209" s="269">
        <f t="shared" si="51"/>
        <v>0.11513783222032767</v>
      </c>
      <c r="R209" s="269">
        <f t="shared" si="51"/>
        <v>0.12384280868306863</v>
      </c>
      <c r="S209" s="269">
        <f t="shared" si="51"/>
        <v>0.12564399235842919</v>
      </c>
      <c r="T209" s="269">
        <f t="shared" si="51"/>
        <v>0.14124542499430989</v>
      </c>
      <c r="U209" s="269">
        <f t="shared" si="51"/>
        <v>0.13623222618912659</v>
      </c>
      <c r="V209" s="269">
        <f t="shared" si="51"/>
        <v>0.13944670792956965</v>
      </c>
      <c r="W209" s="269">
        <f t="shared" si="51"/>
        <v>0.13961990010102049</v>
      </c>
      <c r="X209" s="269">
        <f t="shared" si="51"/>
        <v>0.1396722722315363</v>
      </c>
      <c r="Y209" s="269">
        <f t="shared" si="51"/>
        <v>0.13903122265583739</v>
      </c>
      <c r="DA209" s="79"/>
    </row>
    <row r="210" spans="1:105" ht="12" customHeight="1" x14ac:dyDescent="0.25">
      <c r="A210" s="62" t="s">
        <v>1133</v>
      </c>
      <c r="B210" s="318">
        <f t="shared" ref="B210:Y210" si="52">IF(B$143=0,0,B$143/B$110)</f>
        <v>4.6889331229968474E-2</v>
      </c>
      <c r="C210" s="318">
        <f t="shared" si="52"/>
        <v>5.2890953552700175E-2</v>
      </c>
      <c r="D210" s="318">
        <f t="shared" si="52"/>
        <v>5.5506901722541829E-2</v>
      </c>
      <c r="E210" s="318">
        <f t="shared" si="52"/>
        <v>5.8320721433373746E-2</v>
      </c>
      <c r="F210" s="318">
        <f t="shared" si="52"/>
        <v>6.6211979689362821E-2</v>
      </c>
      <c r="G210" s="318">
        <f t="shared" si="52"/>
        <v>5.6518375947097015E-2</v>
      </c>
      <c r="H210" s="318">
        <f t="shared" si="52"/>
        <v>4.4197271966374303E-2</v>
      </c>
      <c r="I210" s="318">
        <f t="shared" si="52"/>
        <v>3.1881633666854647E-2</v>
      </c>
      <c r="J210" s="318">
        <f t="shared" si="52"/>
        <v>3.1885699895672991E-2</v>
      </c>
      <c r="K210" s="318">
        <f t="shared" si="52"/>
        <v>3.4965357119258141E-2</v>
      </c>
      <c r="L210" s="318">
        <f t="shared" si="52"/>
        <v>4.0240721291523666E-2</v>
      </c>
      <c r="M210" s="318">
        <f t="shared" si="52"/>
        <v>5.4324604296076051E-2</v>
      </c>
      <c r="N210" s="318">
        <f t="shared" si="52"/>
        <v>5.3278520708619242E-2</v>
      </c>
      <c r="O210" s="318">
        <f t="shared" si="52"/>
        <v>4.3644814360867597E-2</v>
      </c>
      <c r="P210" s="318">
        <f t="shared" si="52"/>
        <v>4.784195447356851E-2</v>
      </c>
      <c r="Q210" s="318">
        <f t="shared" si="52"/>
        <v>5.3742316660538851E-2</v>
      </c>
      <c r="R210" s="318">
        <f t="shared" si="52"/>
        <v>6.0300301411730033E-2</v>
      </c>
      <c r="S210" s="318">
        <f t="shared" si="52"/>
        <v>5.8366630805566609E-2</v>
      </c>
      <c r="T210" s="318">
        <f t="shared" si="52"/>
        <v>7.2337276316078489E-2</v>
      </c>
      <c r="U210" s="318">
        <f t="shared" si="52"/>
        <v>6.5608771121472564E-2</v>
      </c>
      <c r="V210" s="318">
        <f t="shared" si="52"/>
        <v>6.8945274541606469E-2</v>
      </c>
      <c r="W210" s="318">
        <f t="shared" si="52"/>
        <v>7.2430186003784605E-2</v>
      </c>
      <c r="X210" s="318">
        <f t="shared" si="52"/>
        <v>6.5502990777916076E-2</v>
      </c>
      <c r="Y210" s="318">
        <f t="shared" si="52"/>
        <v>6.1618884204914251E-2</v>
      </c>
      <c r="DA210" s="141"/>
    </row>
    <row r="211" spans="1:105" ht="12" customHeight="1" x14ac:dyDescent="0.25">
      <c r="A211" s="62" t="s">
        <v>1024</v>
      </c>
      <c r="B211" s="318">
        <f t="shared" ref="B211:Y211" si="53">IF(B$144=0,0,B$144/B$110)</f>
        <v>2.8693005995766092E-2</v>
      </c>
      <c r="C211" s="318">
        <f t="shared" si="53"/>
        <v>2.9673293497674592E-2</v>
      </c>
      <c r="D211" s="318">
        <f t="shared" si="53"/>
        <v>3.0464830582316332E-2</v>
      </c>
      <c r="E211" s="318">
        <f t="shared" si="53"/>
        <v>3.0590250615015014E-2</v>
      </c>
      <c r="F211" s="318">
        <f t="shared" si="53"/>
        <v>3.1665293799848858E-2</v>
      </c>
      <c r="G211" s="318">
        <f t="shared" si="53"/>
        <v>2.9258155333345911E-2</v>
      </c>
      <c r="H211" s="318">
        <f t="shared" si="53"/>
        <v>2.7411869700831246E-2</v>
      </c>
      <c r="I211" s="318">
        <f t="shared" si="53"/>
        <v>2.6296291180867262E-2</v>
      </c>
      <c r="J211" s="318">
        <f t="shared" si="53"/>
        <v>2.5417187614033426E-2</v>
      </c>
      <c r="K211" s="318">
        <f t="shared" si="53"/>
        <v>2.591666665271096E-2</v>
      </c>
      <c r="L211" s="318">
        <f t="shared" si="53"/>
        <v>2.7212736573025156E-2</v>
      </c>
      <c r="M211" s="318">
        <f t="shared" si="53"/>
        <v>2.9710123053385291E-2</v>
      </c>
      <c r="N211" s="318">
        <f t="shared" si="53"/>
        <v>2.8922837825230502E-2</v>
      </c>
      <c r="O211" s="318">
        <f t="shared" si="53"/>
        <v>2.7373741552412189E-2</v>
      </c>
      <c r="P211" s="318">
        <f t="shared" si="53"/>
        <v>2.8017502183342726E-2</v>
      </c>
      <c r="Q211" s="318">
        <f t="shared" si="53"/>
        <v>3.0078488182201199E-2</v>
      </c>
      <c r="R211" s="318">
        <f t="shared" si="53"/>
        <v>3.1781638168229466E-2</v>
      </c>
      <c r="S211" s="318">
        <f t="shared" si="53"/>
        <v>3.1987088869179031E-2</v>
      </c>
      <c r="T211" s="318">
        <f t="shared" si="53"/>
        <v>3.5835910423308096E-2</v>
      </c>
      <c r="U211" s="318">
        <f t="shared" si="53"/>
        <v>3.418578377232577E-2</v>
      </c>
      <c r="V211" s="318">
        <f t="shared" si="53"/>
        <v>3.4609377101398789E-2</v>
      </c>
      <c r="W211" s="318">
        <f t="shared" si="53"/>
        <v>3.5013972851332127E-2</v>
      </c>
      <c r="X211" s="318">
        <f t="shared" si="53"/>
        <v>3.3636377878832571E-2</v>
      </c>
      <c r="Y211" s="318">
        <f t="shared" si="53"/>
        <v>3.3070174545916486E-2</v>
      </c>
      <c r="DA211" s="141"/>
    </row>
    <row r="212" spans="1:105" ht="12" customHeight="1" x14ac:dyDescent="0.25">
      <c r="A212" s="62" t="s">
        <v>1036</v>
      </c>
      <c r="B212" s="318">
        <f t="shared" ref="B212:Y212" si="54">IF(B$155=0,0,B$155/B$110)</f>
        <v>3.5488424017263036E-2</v>
      </c>
      <c r="C212" s="318">
        <f t="shared" si="54"/>
        <v>3.060655546347121E-2</v>
      </c>
      <c r="D212" s="318">
        <f t="shared" si="54"/>
        <v>2.8530023616834765E-2</v>
      </c>
      <c r="E212" s="318">
        <f t="shared" si="54"/>
        <v>2.6596054689659872E-2</v>
      </c>
      <c r="F212" s="318">
        <f t="shared" si="54"/>
        <v>2.1216439377214989E-2</v>
      </c>
      <c r="G212" s="318">
        <f t="shared" si="54"/>
        <v>2.8029601958717159E-2</v>
      </c>
      <c r="H212" s="318">
        <f t="shared" si="54"/>
        <v>3.8125751595444381E-2</v>
      </c>
      <c r="I212" s="318">
        <f t="shared" si="54"/>
        <v>4.9065177246329916E-2</v>
      </c>
      <c r="J212" s="318">
        <f t="shared" si="54"/>
        <v>4.9426590925267688E-2</v>
      </c>
      <c r="K212" s="318">
        <f t="shared" si="54"/>
        <v>4.6434880726529411E-2</v>
      </c>
      <c r="L212" s="318">
        <f t="shared" si="54"/>
        <v>4.1228293420456169E-2</v>
      </c>
      <c r="M212" s="318">
        <f t="shared" si="54"/>
        <v>2.9124671969477982E-2</v>
      </c>
      <c r="N212" s="318">
        <f t="shared" si="54"/>
        <v>3.0093495984943631E-2</v>
      </c>
      <c r="O212" s="318">
        <f t="shared" si="54"/>
        <v>3.8095177057871049E-2</v>
      </c>
      <c r="P212" s="318">
        <f t="shared" si="54"/>
        <v>3.4520055884298163E-2</v>
      </c>
      <c r="Q212" s="318">
        <f t="shared" si="54"/>
        <v>3.1317027377587625E-2</v>
      </c>
      <c r="R212" s="318">
        <f t="shared" si="54"/>
        <v>3.1760869103109129E-2</v>
      </c>
      <c r="S212" s="318">
        <f t="shared" si="54"/>
        <v>3.5290272683683531E-2</v>
      </c>
      <c r="T212" s="318">
        <f t="shared" si="54"/>
        <v>3.3072238254923295E-2</v>
      </c>
      <c r="U212" s="318">
        <f t="shared" si="54"/>
        <v>3.6437671295328253E-2</v>
      </c>
      <c r="V212" s="318">
        <f t="shared" si="54"/>
        <v>3.5892056286564417E-2</v>
      </c>
      <c r="W212" s="318">
        <f t="shared" si="54"/>
        <v>3.217574124590377E-2</v>
      </c>
      <c r="X212" s="318">
        <f t="shared" si="54"/>
        <v>4.0532903574787671E-2</v>
      </c>
      <c r="Y212" s="318">
        <f t="shared" si="54"/>
        <v>4.4342163905006664E-2</v>
      </c>
      <c r="DA212" s="141"/>
    </row>
    <row r="213" spans="1:105" ht="12" customHeight="1" x14ac:dyDescent="0.25">
      <c r="A213" s="41" t="s">
        <v>1038</v>
      </c>
      <c r="B213" s="319">
        <f t="shared" ref="B213:Y213" si="55">IF(B$156=0,0,B$156/B$110)</f>
        <v>0.13929506600246239</v>
      </c>
      <c r="C213" s="319">
        <f t="shared" si="55"/>
        <v>0.13422571565486244</v>
      </c>
      <c r="D213" s="319">
        <f t="shared" si="55"/>
        <v>0.13027017036046412</v>
      </c>
      <c r="E213" s="319">
        <f t="shared" si="55"/>
        <v>0.12922033380983261</v>
      </c>
      <c r="F213" s="319">
        <f t="shared" si="55"/>
        <v>0.12290138338451238</v>
      </c>
      <c r="G213" s="319">
        <f t="shared" si="55"/>
        <v>0.13576431431522476</v>
      </c>
      <c r="H213" s="319">
        <f t="shared" si="55"/>
        <v>0.14530988736139841</v>
      </c>
      <c r="I213" s="319">
        <f t="shared" si="55"/>
        <v>0.15296144002098966</v>
      </c>
      <c r="J213" s="319">
        <f t="shared" si="55"/>
        <v>0.15639817542208428</v>
      </c>
      <c r="K213" s="319">
        <f t="shared" si="55"/>
        <v>0.15379985871517712</v>
      </c>
      <c r="L213" s="319">
        <f t="shared" si="55"/>
        <v>0.14793477033864377</v>
      </c>
      <c r="M213" s="319">
        <f t="shared" si="55"/>
        <v>0.13591594483478681</v>
      </c>
      <c r="N213" s="319">
        <f t="shared" si="55"/>
        <v>0.13921835553933368</v>
      </c>
      <c r="O213" s="319">
        <f t="shared" si="55"/>
        <v>0.14729659296659159</v>
      </c>
      <c r="P213" s="319">
        <f t="shared" si="55"/>
        <v>0.14392283601502182</v>
      </c>
      <c r="Q213" s="319">
        <f t="shared" si="55"/>
        <v>0.13289275373723716</v>
      </c>
      <c r="R213" s="319">
        <f t="shared" si="55"/>
        <v>0.12126126417213602</v>
      </c>
      <c r="S213" s="319">
        <f t="shared" si="55"/>
        <v>0.11965575925134082</v>
      </c>
      <c r="T213" s="319">
        <f t="shared" si="55"/>
        <v>9.5704336463511674E-2</v>
      </c>
      <c r="U213" s="319">
        <f t="shared" si="55"/>
        <v>0.10488828092596265</v>
      </c>
      <c r="V213" s="319">
        <f t="shared" si="55"/>
        <v>0.10078654324682403</v>
      </c>
      <c r="W213" s="319">
        <f t="shared" si="55"/>
        <v>9.9366205403442071E-2</v>
      </c>
      <c r="X213" s="319">
        <f t="shared" si="55"/>
        <v>0.10406667234398531</v>
      </c>
      <c r="Y213" s="319">
        <f t="shared" si="55"/>
        <v>0.10656319188969998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252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48</v>
      </c>
      <c r="B217" s="320">
        <f t="shared" ref="B217:Y217" si="56">SUM(B218:B227)</f>
        <v>0</v>
      </c>
      <c r="C217" s="320">
        <f t="shared" si="56"/>
        <v>0</v>
      </c>
      <c r="D217" s="320">
        <f t="shared" si="56"/>
        <v>0</v>
      </c>
      <c r="E217" s="320">
        <f t="shared" si="56"/>
        <v>0</v>
      </c>
      <c r="F217" s="320">
        <f t="shared" si="56"/>
        <v>0</v>
      </c>
      <c r="G217" s="320">
        <f t="shared" si="56"/>
        <v>0</v>
      </c>
      <c r="H217" s="320">
        <f t="shared" si="56"/>
        <v>0</v>
      </c>
      <c r="I217" s="320">
        <f t="shared" si="56"/>
        <v>0</v>
      </c>
      <c r="J217" s="320">
        <f t="shared" si="56"/>
        <v>0</v>
      </c>
      <c r="K217" s="320">
        <f t="shared" si="56"/>
        <v>0</v>
      </c>
      <c r="L217" s="320">
        <f t="shared" si="56"/>
        <v>0</v>
      </c>
      <c r="M217" s="320">
        <f t="shared" si="56"/>
        <v>0</v>
      </c>
      <c r="N217" s="320">
        <f t="shared" si="56"/>
        <v>0</v>
      </c>
      <c r="O217" s="320">
        <f t="shared" si="56"/>
        <v>0</v>
      </c>
      <c r="P217" s="320">
        <f t="shared" si="56"/>
        <v>0</v>
      </c>
      <c r="Q217" s="320">
        <f t="shared" si="56"/>
        <v>0</v>
      </c>
      <c r="R217" s="320">
        <f t="shared" si="56"/>
        <v>0</v>
      </c>
      <c r="S217" s="320">
        <f t="shared" si="56"/>
        <v>0</v>
      </c>
      <c r="T217" s="320">
        <f t="shared" si="56"/>
        <v>0</v>
      </c>
      <c r="U217" s="320">
        <f t="shared" si="56"/>
        <v>0</v>
      </c>
      <c r="V217" s="320">
        <f t="shared" si="56"/>
        <v>0</v>
      </c>
      <c r="W217" s="320">
        <f t="shared" si="56"/>
        <v>0</v>
      </c>
      <c r="X217" s="320">
        <f t="shared" si="56"/>
        <v>0</v>
      </c>
      <c r="Y217" s="320">
        <f t="shared" si="56"/>
        <v>0</v>
      </c>
      <c r="DA217" s="95"/>
    </row>
    <row r="218" spans="1:105" ht="12" customHeight="1" x14ac:dyDescent="0.25">
      <c r="A218" s="55" t="s">
        <v>91</v>
      </c>
      <c r="B218" s="273">
        <f>IF(B$6=0,0,B$6/CHI!B$10*1000)</f>
        <v>0</v>
      </c>
      <c r="C218" s="273">
        <f>IF(C$6=0,0,C$6/CHI!C$10*1000)</f>
        <v>0</v>
      </c>
      <c r="D218" s="273">
        <f>IF(D$6=0,0,D$6/CHI!D$10*1000)</f>
        <v>0</v>
      </c>
      <c r="E218" s="273">
        <f>IF(E$6=0,0,E$6/CHI!E$10*1000)</f>
        <v>0</v>
      </c>
      <c r="F218" s="273">
        <f>IF(F$6=0,0,F$6/CHI!F$10*1000)</f>
        <v>0</v>
      </c>
      <c r="G218" s="273">
        <f>IF(G$6=0,0,G$6/CHI!G$10*1000)</f>
        <v>0</v>
      </c>
      <c r="H218" s="273">
        <f>IF(H$6=0,0,H$6/CHI!H$10*1000)</f>
        <v>0</v>
      </c>
      <c r="I218" s="273">
        <f>IF(I$6=0,0,I$6/CHI!I$10*1000)</f>
        <v>0</v>
      </c>
      <c r="J218" s="273">
        <f>IF(J$6=0,0,J$6/CHI!J$10*1000)</f>
        <v>0</v>
      </c>
      <c r="K218" s="273">
        <f>IF(K$6=0,0,K$6/CHI!K$10*1000)</f>
        <v>0</v>
      </c>
      <c r="L218" s="273">
        <f>IF(L$6=0,0,L$6/CHI!L$10*1000)</f>
        <v>0</v>
      </c>
      <c r="M218" s="273">
        <f>IF(M$6=0,0,M$6/CHI!M$10*1000)</f>
        <v>0</v>
      </c>
      <c r="N218" s="273">
        <f>IF(N$6=0,0,N$6/CHI!N$10*1000)</f>
        <v>0</v>
      </c>
      <c r="O218" s="273">
        <f>IF(O$6=0,0,O$6/CHI!O$10*1000)</f>
        <v>0</v>
      </c>
      <c r="P218" s="273">
        <f>IF(P$6=0,0,P$6/CHI!P$10*1000)</f>
        <v>0</v>
      </c>
      <c r="Q218" s="273">
        <f>IF(Q$6=0,0,Q$6/CHI!Q$10*1000)</f>
        <v>0</v>
      </c>
      <c r="R218" s="273">
        <f>IF(R$6=0,0,R$6/CHI!R$10*1000)</f>
        <v>0</v>
      </c>
      <c r="S218" s="273">
        <f>IF(S$6=0,0,S$6/CHI!S$10*1000)</f>
        <v>0</v>
      </c>
      <c r="T218" s="273">
        <f>IF(T$6=0,0,T$6/CHI!T$10*1000)</f>
        <v>0</v>
      </c>
      <c r="U218" s="273">
        <f>IF(U$6=0,0,U$6/CHI!U$10*1000)</f>
        <v>0</v>
      </c>
      <c r="V218" s="273">
        <f>IF(V$6=0,0,V$6/CHI!V$10*1000)</f>
        <v>0</v>
      </c>
      <c r="W218" s="273">
        <f>IF(W$6=0,0,W$6/CHI!W$10*1000)</f>
        <v>0</v>
      </c>
      <c r="X218" s="273">
        <f>IF(X$6=0,0,X$6/CHI!X$10*1000)</f>
        <v>0</v>
      </c>
      <c r="Y218" s="273">
        <f>IF(Y$6=0,0,Y$6/CHI!Y$10*1000)</f>
        <v>0</v>
      </c>
      <c r="DA218" s="76"/>
    </row>
    <row r="219" spans="1:105" ht="12" customHeight="1" x14ac:dyDescent="0.25">
      <c r="A219" s="173" t="s">
        <v>92</v>
      </c>
      <c r="B219" s="274">
        <f>IF(B$7=0,0,B$7/CHI!B$10*1000)</f>
        <v>0</v>
      </c>
      <c r="C219" s="274">
        <f>IF(C$7=0,0,C$7/CHI!C$10*1000)</f>
        <v>0</v>
      </c>
      <c r="D219" s="274">
        <f>IF(D$7=0,0,D$7/CHI!D$10*1000)</f>
        <v>0</v>
      </c>
      <c r="E219" s="274">
        <f>IF(E$7=0,0,E$7/CHI!E$10*1000)</f>
        <v>0</v>
      </c>
      <c r="F219" s="274">
        <f>IF(F$7=0,0,F$7/CHI!F$10*1000)</f>
        <v>0</v>
      </c>
      <c r="G219" s="274">
        <f>IF(G$7=0,0,G$7/CHI!G$10*1000)</f>
        <v>0</v>
      </c>
      <c r="H219" s="274">
        <f>IF(H$7=0,0,H$7/CHI!H$10*1000)</f>
        <v>0</v>
      </c>
      <c r="I219" s="274">
        <f>IF(I$7=0,0,I$7/CHI!I$10*1000)</f>
        <v>0</v>
      </c>
      <c r="J219" s="274">
        <f>IF(J$7=0,0,J$7/CHI!J$10*1000)</f>
        <v>0</v>
      </c>
      <c r="K219" s="274">
        <f>IF(K$7=0,0,K$7/CHI!K$10*1000)</f>
        <v>0</v>
      </c>
      <c r="L219" s="274">
        <f>IF(L$7=0,0,L$7/CHI!L$10*1000)</f>
        <v>0</v>
      </c>
      <c r="M219" s="274">
        <f>IF(M$7=0,0,M$7/CHI!M$10*1000)</f>
        <v>0</v>
      </c>
      <c r="N219" s="274">
        <f>IF(N$7=0,0,N$7/CHI!N$10*1000)</f>
        <v>0</v>
      </c>
      <c r="O219" s="274">
        <f>IF(O$7=0,0,O$7/CHI!O$10*1000)</f>
        <v>0</v>
      </c>
      <c r="P219" s="274">
        <f>IF(P$7=0,0,P$7/CHI!P$10*1000)</f>
        <v>0</v>
      </c>
      <c r="Q219" s="274">
        <f>IF(Q$7=0,0,Q$7/CHI!Q$10*1000)</f>
        <v>0</v>
      </c>
      <c r="R219" s="274">
        <f>IF(R$7=0,0,R$7/CHI!R$10*1000)</f>
        <v>0</v>
      </c>
      <c r="S219" s="274">
        <f>IF(S$7=0,0,S$7/CHI!S$10*1000)</f>
        <v>0</v>
      </c>
      <c r="T219" s="274">
        <f>IF(T$7=0,0,T$7/CHI!T$10*1000)</f>
        <v>0</v>
      </c>
      <c r="U219" s="274">
        <f>IF(U$7=0,0,U$7/CHI!U$10*1000)</f>
        <v>0</v>
      </c>
      <c r="V219" s="274">
        <f>IF(V$7=0,0,V$7/CHI!V$10*1000)</f>
        <v>0</v>
      </c>
      <c r="W219" s="274">
        <f>IF(W$7=0,0,W$7/CHI!W$10*1000)</f>
        <v>0</v>
      </c>
      <c r="X219" s="274">
        <f>IF(X$7=0,0,X$7/CHI!X$10*1000)</f>
        <v>0</v>
      </c>
      <c r="Y219" s="274">
        <f>IF(Y$7=0,0,Y$7/CHI!Y$10*1000)</f>
        <v>0</v>
      </c>
      <c r="DA219" s="77"/>
    </row>
    <row r="220" spans="1:105" ht="12" customHeight="1" x14ac:dyDescent="0.25">
      <c r="A220" s="173" t="s">
        <v>93</v>
      </c>
      <c r="B220" s="274">
        <f>IF(B$8=0,0,B$8/CHI!B$10*1000)</f>
        <v>0</v>
      </c>
      <c r="C220" s="274">
        <f>IF(C$8=0,0,C$8/CHI!C$10*1000)</f>
        <v>0</v>
      </c>
      <c r="D220" s="274">
        <f>IF(D$8=0,0,D$8/CHI!D$10*1000)</f>
        <v>0</v>
      </c>
      <c r="E220" s="274">
        <f>IF(E$8=0,0,E$8/CHI!E$10*1000)</f>
        <v>0</v>
      </c>
      <c r="F220" s="274">
        <f>IF(F$8=0,0,F$8/CHI!F$10*1000)</f>
        <v>0</v>
      </c>
      <c r="G220" s="274">
        <f>IF(G$8=0,0,G$8/CHI!G$10*1000)</f>
        <v>0</v>
      </c>
      <c r="H220" s="274">
        <f>IF(H$8=0,0,H$8/CHI!H$10*1000)</f>
        <v>0</v>
      </c>
      <c r="I220" s="274">
        <f>IF(I$8=0,0,I$8/CHI!I$10*1000)</f>
        <v>0</v>
      </c>
      <c r="J220" s="274">
        <f>IF(J$8=0,0,J$8/CHI!J$10*1000)</f>
        <v>0</v>
      </c>
      <c r="K220" s="274">
        <f>IF(K$8=0,0,K$8/CHI!K$10*1000)</f>
        <v>0</v>
      </c>
      <c r="L220" s="274">
        <f>IF(L$8=0,0,L$8/CHI!L$10*1000)</f>
        <v>0</v>
      </c>
      <c r="M220" s="274">
        <f>IF(M$8=0,0,M$8/CHI!M$10*1000)</f>
        <v>0</v>
      </c>
      <c r="N220" s="274">
        <f>IF(N$8=0,0,N$8/CHI!N$10*1000)</f>
        <v>0</v>
      </c>
      <c r="O220" s="274">
        <f>IF(O$8=0,0,O$8/CHI!O$10*1000)</f>
        <v>0</v>
      </c>
      <c r="P220" s="274">
        <f>IF(P$8=0,0,P$8/CHI!P$10*1000)</f>
        <v>0</v>
      </c>
      <c r="Q220" s="274">
        <f>IF(Q$8=0,0,Q$8/CHI!Q$10*1000)</f>
        <v>0</v>
      </c>
      <c r="R220" s="274">
        <f>IF(R$8=0,0,R$8/CHI!R$10*1000)</f>
        <v>0</v>
      </c>
      <c r="S220" s="274">
        <f>IF(S$8=0,0,S$8/CHI!S$10*1000)</f>
        <v>0</v>
      </c>
      <c r="T220" s="274">
        <f>IF(T$8=0,0,T$8/CHI!T$10*1000)</f>
        <v>0</v>
      </c>
      <c r="U220" s="274">
        <f>IF(U$8=0,0,U$8/CHI!U$10*1000)</f>
        <v>0</v>
      </c>
      <c r="V220" s="274">
        <f>IF(V$8=0,0,V$8/CHI!V$10*1000)</f>
        <v>0</v>
      </c>
      <c r="W220" s="274">
        <f>IF(W$8=0,0,W$8/CHI!W$10*1000)</f>
        <v>0</v>
      </c>
      <c r="X220" s="274">
        <f>IF(X$8=0,0,X$8/CHI!X$10*1000)</f>
        <v>0</v>
      </c>
      <c r="Y220" s="274">
        <f>IF(Y$8=0,0,Y$8/CHI!Y$10*1000)</f>
        <v>0</v>
      </c>
      <c r="DA220" s="77"/>
    </row>
    <row r="221" spans="1:105" ht="12" customHeight="1" x14ac:dyDescent="0.25">
      <c r="A221" s="173" t="s">
        <v>94</v>
      </c>
      <c r="B221" s="274">
        <f>IF(B$9=0,0,B$9/CHI!B$10*1000)</f>
        <v>0</v>
      </c>
      <c r="C221" s="274">
        <f>IF(C$9=0,0,C$9/CHI!C$10*1000)</f>
        <v>0</v>
      </c>
      <c r="D221" s="274">
        <f>IF(D$9=0,0,D$9/CHI!D$10*1000)</f>
        <v>0</v>
      </c>
      <c r="E221" s="274">
        <f>IF(E$9=0,0,E$9/CHI!E$10*1000)</f>
        <v>0</v>
      </c>
      <c r="F221" s="274">
        <f>IF(F$9=0,0,F$9/CHI!F$10*1000)</f>
        <v>0</v>
      </c>
      <c r="G221" s="274">
        <f>IF(G$9=0,0,G$9/CHI!G$10*1000)</f>
        <v>0</v>
      </c>
      <c r="H221" s="274">
        <f>IF(H$9=0,0,H$9/CHI!H$10*1000)</f>
        <v>0</v>
      </c>
      <c r="I221" s="274">
        <f>IF(I$9=0,0,I$9/CHI!I$10*1000)</f>
        <v>0</v>
      </c>
      <c r="J221" s="274">
        <f>IF(J$9=0,0,J$9/CHI!J$10*1000)</f>
        <v>0</v>
      </c>
      <c r="K221" s="274">
        <f>IF(K$9=0,0,K$9/CHI!K$10*1000)</f>
        <v>0</v>
      </c>
      <c r="L221" s="274">
        <f>IF(L$9=0,0,L$9/CHI!L$10*1000)</f>
        <v>0</v>
      </c>
      <c r="M221" s="274">
        <f>IF(M$9=0,0,M$9/CHI!M$10*1000)</f>
        <v>0</v>
      </c>
      <c r="N221" s="274">
        <f>IF(N$9=0,0,N$9/CHI!N$10*1000)</f>
        <v>0</v>
      </c>
      <c r="O221" s="274">
        <f>IF(O$9=0,0,O$9/CHI!O$10*1000)</f>
        <v>0</v>
      </c>
      <c r="P221" s="274">
        <f>IF(P$9=0,0,P$9/CHI!P$10*1000)</f>
        <v>0</v>
      </c>
      <c r="Q221" s="274">
        <f>IF(Q$9=0,0,Q$9/CHI!Q$10*1000)</f>
        <v>0</v>
      </c>
      <c r="R221" s="274">
        <f>IF(R$9=0,0,R$9/CHI!R$10*1000)</f>
        <v>0</v>
      </c>
      <c r="S221" s="274">
        <f>IF(S$9=0,0,S$9/CHI!S$10*1000)</f>
        <v>0</v>
      </c>
      <c r="T221" s="274">
        <f>IF(T$9=0,0,T$9/CHI!T$10*1000)</f>
        <v>0</v>
      </c>
      <c r="U221" s="274">
        <f>IF(U$9=0,0,U$9/CHI!U$10*1000)</f>
        <v>0</v>
      </c>
      <c r="V221" s="274">
        <f>IF(V$9=0,0,V$9/CHI!V$10*1000)</f>
        <v>0</v>
      </c>
      <c r="W221" s="274">
        <f>IF(W$9=0,0,W$9/CHI!W$10*1000)</f>
        <v>0</v>
      </c>
      <c r="X221" s="274">
        <f>IF(X$9=0,0,X$9/CHI!X$10*1000)</f>
        <v>0</v>
      </c>
      <c r="Y221" s="274">
        <f>IF(Y$9=0,0,Y$9/CHI!Y$10*1000)</f>
        <v>0</v>
      </c>
      <c r="DA221" s="77"/>
    </row>
    <row r="222" spans="1:105" ht="12" customHeight="1" x14ac:dyDescent="0.25">
      <c r="A222" s="56" t="s">
        <v>95</v>
      </c>
      <c r="B222" s="275">
        <f>IF(B$10=0,0,B$10/CHI!B$10*1000)</f>
        <v>0</v>
      </c>
      <c r="C222" s="275">
        <f>IF(C$10=0,0,C$10/CHI!C$10*1000)</f>
        <v>0</v>
      </c>
      <c r="D222" s="275">
        <f>IF(D$10=0,0,D$10/CHI!D$10*1000)</f>
        <v>0</v>
      </c>
      <c r="E222" s="275">
        <f>IF(E$10=0,0,E$10/CHI!E$10*1000)</f>
        <v>0</v>
      </c>
      <c r="F222" s="275">
        <f>IF(F$10=0,0,F$10/CHI!F$10*1000)</f>
        <v>0</v>
      </c>
      <c r="G222" s="275">
        <f>IF(G$10=0,0,G$10/CHI!G$10*1000)</f>
        <v>0</v>
      </c>
      <c r="H222" s="275">
        <f>IF(H$10=0,0,H$10/CHI!H$10*1000)</f>
        <v>0</v>
      </c>
      <c r="I222" s="275">
        <f>IF(I$10=0,0,I$10/CHI!I$10*1000)</f>
        <v>0</v>
      </c>
      <c r="J222" s="275">
        <f>IF(J$10=0,0,J$10/CHI!J$10*1000)</f>
        <v>0</v>
      </c>
      <c r="K222" s="275">
        <f>IF(K$10=0,0,K$10/CHI!K$10*1000)</f>
        <v>0</v>
      </c>
      <c r="L222" s="275">
        <f>IF(L$10=0,0,L$10/CHI!L$10*1000)</f>
        <v>0</v>
      </c>
      <c r="M222" s="275">
        <f>IF(M$10=0,0,M$10/CHI!M$10*1000)</f>
        <v>0</v>
      </c>
      <c r="N222" s="275">
        <f>IF(N$10=0,0,N$10/CHI!N$10*1000)</f>
        <v>0</v>
      </c>
      <c r="O222" s="275">
        <f>IF(O$10=0,0,O$10/CHI!O$10*1000)</f>
        <v>0</v>
      </c>
      <c r="P222" s="275">
        <f>IF(P$10=0,0,P$10/CHI!P$10*1000)</f>
        <v>0</v>
      </c>
      <c r="Q222" s="275">
        <f>IF(Q$10=0,0,Q$10/CHI!Q$10*1000)</f>
        <v>0</v>
      </c>
      <c r="R222" s="275">
        <f>IF(R$10=0,0,R$10/CHI!R$10*1000)</f>
        <v>0</v>
      </c>
      <c r="S222" s="275">
        <f>IF(S$10=0,0,S$10/CHI!S$10*1000)</f>
        <v>0</v>
      </c>
      <c r="T222" s="275">
        <f>IF(T$10=0,0,T$10/CHI!T$10*1000)</f>
        <v>0</v>
      </c>
      <c r="U222" s="275">
        <f>IF(U$10=0,0,U$10/CHI!U$10*1000)</f>
        <v>0</v>
      </c>
      <c r="V222" s="275">
        <f>IF(V$10=0,0,V$10/CHI!V$10*1000)</f>
        <v>0</v>
      </c>
      <c r="W222" s="275">
        <f>IF(W$10=0,0,W$10/CHI!W$10*1000)</f>
        <v>0</v>
      </c>
      <c r="X222" s="275">
        <f>IF(X$10=0,0,X$10/CHI!X$10*1000)</f>
        <v>0</v>
      </c>
      <c r="Y222" s="275">
        <f>IF(Y$10=0,0,Y$10/CHI!Y$10*1000)</f>
        <v>0</v>
      </c>
      <c r="DA222" s="78"/>
    </row>
    <row r="223" spans="1:105" ht="12" customHeight="1" x14ac:dyDescent="0.25">
      <c r="A223" s="134" t="s">
        <v>997</v>
      </c>
      <c r="B223" s="321">
        <f>IF(B$16=0,0,B$16/CHI!B$10*1000)</f>
        <v>0</v>
      </c>
      <c r="C223" s="321">
        <f>IF(C$16=0,0,C$16/CHI!C$10*1000)</f>
        <v>0</v>
      </c>
      <c r="D223" s="321">
        <f>IF(D$16=0,0,D$16/CHI!D$10*1000)</f>
        <v>0</v>
      </c>
      <c r="E223" s="321">
        <f>IF(E$16=0,0,E$16/CHI!E$10*1000)</f>
        <v>0</v>
      </c>
      <c r="F223" s="321">
        <f>IF(F$16=0,0,F$16/CHI!F$10*1000)</f>
        <v>0</v>
      </c>
      <c r="G223" s="321">
        <f>IF(G$16=0,0,G$16/CHI!G$10*1000)</f>
        <v>0</v>
      </c>
      <c r="H223" s="321">
        <f>IF(H$16=0,0,H$16/CHI!H$10*1000)</f>
        <v>0</v>
      </c>
      <c r="I223" s="321">
        <f>IF(I$16=0,0,I$16/CHI!I$10*1000)</f>
        <v>0</v>
      </c>
      <c r="J223" s="321">
        <f>IF(J$16=0,0,J$16/CHI!J$10*1000)</f>
        <v>0</v>
      </c>
      <c r="K223" s="321">
        <f>IF(K$16=0,0,K$16/CHI!K$10*1000)</f>
        <v>0</v>
      </c>
      <c r="L223" s="321">
        <f>IF(L$16=0,0,L$16/CHI!L$10*1000)</f>
        <v>0</v>
      </c>
      <c r="M223" s="321">
        <f>IF(M$16=0,0,M$16/CHI!M$10*1000)</f>
        <v>0</v>
      </c>
      <c r="N223" s="321">
        <f>IF(N$16=0,0,N$16/CHI!N$10*1000)</f>
        <v>0</v>
      </c>
      <c r="O223" s="321">
        <f>IF(O$16=0,0,O$16/CHI!O$10*1000)</f>
        <v>0</v>
      </c>
      <c r="P223" s="321">
        <f>IF(P$16=0,0,P$16/CHI!P$10*1000)</f>
        <v>0</v>
      </c>
      <c r="Q223" s="321">
        <f>IF(Q$16=0,0,Q$16/CHI!Q$10*1000)</f>
        <v>0</v>
      </c>
      <c r="R223" s="321">
        <f>IF(R$16=0,0,R$16/CHI!R$10*1000)</f>
        <v>0</v>
      </c>
      <c r="S223" s="321">
        <f>IF(S$16=0,0,S$16/CHI!S$10*1000)</f>
        <v>0</v>
      </c>
      <c r="T223" s="321">
        <f>IF(T$16=0,0,T$16/CHI!T$10*1000)</f>
        <v>0</v>
      </c>
      <c r="U223" s="321">
        <f>IF(U$16=0,0,U$16/CHI!U$10*1000)</f>
        <v>0</v>
      </c>
      <c r="V223" s="321">
        <f>IF(V$16=0,0,V$16/CHI!V$10*1000)</f>
        <v>0</v>
      </c>
      <c r="W223" s="321">
        <f>IF(W$16=0,0,W$16/CHI!W$10*1000)</f>
        <v>0</v>
      </c>
      <c r="X223" s="321">
        <f>IF(X$16=0,0,X$16/CHI!X$10*1000)</f>
        <v>0</v>
      </c>
      <c r="Y223" s="321">
        <f>IF(Y$16=0,0,Y$16/CHI!Y$10*1000)</f>
        <v>0</v>
      </c>
      <c r="DA223" s="140"/>
    </row>
    <row r="224" spans="1:105" ht="12" customHeight="1" x14ac:dyDescent="0.25">
      <c r="A224" s="174" t="s">
        <v>998</v>
      </c>
      <c r="B224" s="276">
        <f>IF(B$25=0,0,B$25/CHI!B$10*1000)</f>
        <v>0</v>
      </c>
      <c r="C224" s="276">
        <f>IF(C$25=0,0,C$25/CHI!C$10*1000)</f>
        <v>0</v>
      </c>
      <c r="D224" s="276">
        <f>IF(D$25=0,0,D$25/CHI!D$10*1000)</f>
        <v>0</v>
      </c>
      <c r="E224" s="276">
        <f>IF(E$25=0,0,E$25/CHI!E$10*1000)</f>
        <v>0</v>
      </c>
      <c r="F224" s="276">
        <f>IF(F$25=0,0,F$25/CHI!F$10*1000)</f>
        <v>0</v>
      </c>
      <c r="G224" s="276">
        <f>IF(G$25=0,0,G$25/CHI!G$10*1000)</f>
        <v>0</v>
      </c>
      <c r="H224" s="276">
        <f>IF(H$25=0,0,H$25/CHI!H$10*1000)</f>
        <v>0</v>
      </c>
      <c r="I224" s="276">
        <f>IF(I$25=0,0,I$25/CHI!I$10*1000)</f>
        <v>0</v>
      </c>
      <c r="J224" s="276">
        <f>IF(J$25=0,0,J$25/CHI!J$10*1000)</f>
        <v>0</v>
      </c>
      <c r="K224" s="276">
        <f>IF(K$25=0,0,K$25/CHI!K$10*1000)</f>
        <v>0</v>
      </c>
      <c r="L224" s="276">
        <f>IF(L$25=0,0,L$25/CHI!L$10*1000)</f>
        <v>0</v>
      </c>
      <c r="M224" s="276">
        <f>IF(M$25=0,0,M$25/CHI!M$10*1000)</f>
        <v>0</v>
      </c>
      <c r="N224" s="276">
        <f>IF(N$25=0,0,N$25/CHI!N$10*1000)</f>
        <v>0</v>
      </c>
      <c r="O224" s="276">
        <f>IF(O$25=0,0,O$25/CHI!O$10*1000)</f>
        <v>0</v>
      </c>
      <c r="P224" s="276">
        <f>IF(P$25=0,0,P$25/CHI!P$10*1000)</f>
        <v>0</v>
      </c>
      <c r="Q224" s="276">
        <f>IF(Q$25=0,0,Q$25/CHI!Q$10*1000)</f>
        <v>0</v>
      </c>
      <c r="R224" s="276">
        <f>IF(R$25=0,0,R$25/CHI!R$10*1000)</f>
        <v>0</v>
      </c>
      <c r="S224" s="276">
        <f>IF(S$25=0,0,S$25/CHI!S$10*1000)</f>
        <v>0</v>
      </c>
      <c r="T224" s="276">
        <f>IF(T$25=0,0,T$25/CHI!T$10*1000)</f>
        <v>0</v>
      </c>
      <c r="U224" s="276">
        <f>IF(U$25=0,0,U$25/CHI!U$10*1000)</f>
        <v>0</v>
      </c>
      <c r="V224" s="276">
        <f>IF(V$25=0,0,V$25/CHI!V$10*1000)</f>
        <v>0</v>
      </c>
      <c r="W224" s="276">
        <f>IF(W$25=0,0,W$25/CHI!W$10*1000)</f>
        <v>0</v>
      </c>
      <c r="X224" s="276">
        <f>IF(X$25=0,0,X$25/CHI!X$10*1000)</f>
        <v>0</v>
      </c>
      <c r="Y224" s="276">
        <f>IF(Y$25=0,0,Y$25/CHI!Y$10*1000)</f>
        <v>0</v>
      </c>
      <c r="DA224" s="79"/>
    </row>
    <row r="225" spans="1:105" ht="12" customHeight="1" x14ac:dyDescent="0.25">
      <c r="A225" s="174" t="s">
        <v>1010</v>
      </c>
      <c r="B225" s="276">
        <f>IF(B$36=0,0,B$36/CHI!B$10*1000)</f>
        <v>0</v>
      </c>
      <c r="C225" s="276">
        <f>IF(C$36=0,0,C$36/CHI!C$10*1000)</f>
        <v>0</v>
      </c>
      <c r="D225" s="276">
        <f>IF(D$36=0,0,D$36/CHI!D$10*1000)</f>
        <v>0</v>
      </c>
      <c r="E225" s="276">
        <f>IF(E$36=0,0,E$36/CHI!E$10*1000)</f>
        <v>0</v>
      </c>
      <c r="F225" s="276">
        <f>IF(F$36=0,0,F$36/CHI!F$10*1000)</f>
        <v>0</v>
      </c>
      <c r="G225" s="276">
        <f>IF(G$36=0,0,G$36/CHI!G$10*1000)</f>
        <v>0</v>
      </c>
      <c r="H225" s="276">
        <f>IF(H$36=0,0,H$36/CHI!H$10*1000)</f>
        <v>0</v>
      </c>
      <c r="I225" s="276">
        <f>IF(I$36=0,0,I$36/CHI!I$10*1000)</f>
        <v>0</v>
      </c>
      <c r="J225" s="276">
        <f>IF(J$36=0,0,J$36/CHI!J$10*1000)</f>
        <v>0</v>
      </c>
      <c r="K225" s="276">
        <f>IF(K$36=0,0,K$36/CHI!K$10*1000)</f>
        <v>0</v>
      </c>
      <c r="L225" s="276">
        <f>IF(L$36=0,0,L$36/CHI!L$10*1000)</f>
        <v>0</v>
      </c>
      <c r="M225" s="276">
        <f>IF(M$36=0,0,M$36/CHI!M$10*1000)</f>
        <v>0</v>
      </c>
      <c r="N225" s="276">
        <f>IF(N$36=0,0,N$36/CHI!N$10*1000)</f>
        <v>0</v>
      </c>
      <c r="O225" s="276">
        <f>IF(O$36=0,0,O$36/CHI!O$10*1000)</f>
        <v>0</v>
      </c>
      <c r="P225" s="276">
        <f>IF(P$36=0,0,P$36/CHI!P$10*1000)</f>
        <v>0</v>
      </c>
      <c r="Q225" s="276">
        <f>IF(Q$36=0,0,Q$36/CHI!Q$10*1000)</f>
        <v>0</v>
      </c>
      <c r="R225" s="276">
        <f>IF(R$36=0,0,R$36/CHI!R$10*1000)</f>
        <v>0</v>
      </c>
      <c r="S225" s="276">
        <f>IF(S$36=0,0,S$36/CHI!S$10*1000)</f>
        <v>0</v>
      </c>
      <c r="T225" s="276">
        <f>IF(T$36=0,0,T$36/CHI!T$10*1000)</f>
        <v>0</v>
      </c>
      <c r="U225" s="276">
        <f>IF(U$36=0,0,U$36/CHI!U$10*1000)</f>
        <v>0</v>
      </c>
      <c r="V225" s="276">
        <f>IF(V$36=0,0,V$36/CHI!V$10*1000)</f>
        <v>0</v>
      </c>
      <c r="W225" s="276">
        <f>IF(W$36=0,0,W$36/CHI!W$10*1000)</f>
        <v>0</v>
      </c>
      <c r="X225" s="276">
        <f>IF(X$36=0,0,X$36/CHI!X$10*1000)</f>
        <v>0</v>
      </c>
      <c r="Y225" s="276">
        <f>IF(Y$36=0,0,Y$36/CHI!Y$10*1000)</f>
        <v>0</v>
      </c>
      <c r="DA225" s="79"/>
    </row>
    <row r="226" spans="1:105" ht="12" customHeight="1" x14ac:dyDescent="0.25">
      <c r="A226" s="174" t="s">
        <v>1021</v>
      </c>
      <c r="B226" s="276">
        <f>IF(B$44=0,0,B$44/CHI!B$10*1000)</f>
        <v>0</v>
      </c>
      <c r="C226" s="276">
        <f>IF(C$44=0,0,C$44/CHI!C$10*1000)</f>
        <v>0</v>
      </c>
      <c r="D226" s="276">
        <f>IF(D$44=0,0,D$44/CHI!D$10*1000)</f>
        <v>0</v>
      </c>
      <c r="E226" s="276">
        <f>IF(E$44=0,0,E$44/CHI!E$10*1000)</f>
        <v>0</v>
      </c>
      <c r="F226" s="276">
        <f>IF(F$44=0,0,F$44/CHI!F$10*1000)</f>
        <v>0</v>
      </c>
      <c r="G226" s="276">
        <f>IF(G$44=0,0,G$44/CHI!G$10*1000)</f>
        <v>0</v>
      </c>
      <c r="H226" s="276">
        <f>IF(H$44=0,0,H$44/CHI!H$10*1000)</f>
        <v>0</v>
      </c>
      <c r="I226" s="276">
        <f>IF(I$44=0,0,I$44/CHI!I$10*1000)</f>
        <v>0</v>
      </c>
      <c r="J226" s="276">
        <f>IF(J$44=0,0,J$44/CHI!J$10*1000)</f>
        <v>0</v>
      </c>
      <c r="K226" s="276">
        <f>IF(K$44=0,0,K$44/CHI!K$10*1000)</f>
        <v>0</v>
      </c>
      <c r="L226" s="276">
        <f>IF(L$44=0,0,L$44/CHI!L$10*1000)</f>
        <v>0</v>
      </c>
      <c r="M226" s="276">
        <f>IF(M$44=0,0,M$44/CHI!M$10*1000)</f>
        <v>0</v>
      </c>
      <c r="N226" s="276">
        <f>IF(N$44=0,0,N$44/CHI!N$10*1000)</f>
        <v>0</v>
      </c>
      <c r="O226" s="276">
        <f>IF(O$44=0,0,O$44/CHI!O$10*1000)</f>
        <v>0</v>
      </c>
      <c r="P226" s="276">
        <f>IF(P$44=0,0,P$44/CHI!P$10*1000)</f>
        <v>0</v>
      </c>
      <c r="Q226" s="276">
        <f>IF(Q$44=0,0,Q$44/CHI!Q$10*1000)</f>
        <v>0</v>
      </c>
      <c r="R226" s="276">
        <f>IF(R$44=0,0,R$44/CHI!R$10*1000)</f>
        <v>0</v>
      </c>
      <c r="S226" s="276">
        <f>IF(S$44=0,0,S$44/CHI!S$10*1000)</f>
        <v>0</v>
      </c>
      <c r="T226" s="276">
        <f>IF(T$44=0,0,T$44/CHI!T$10*1000)</f>
        <v>0</v>
      </c>
      <c r="U226" s="276">
        <f>IF(U$44=0,0,U$44/CHI!U$10*1000)</f>
        <v>0</v>
      </c>
      <c r="V226" s="276">
        <f>IF(V$44=0,0,V$44/CHI!V$10*1000)</f>
        <v>0</v>
      </c>
      <c r="W226" s="276">
        <f>IF(W$44=0,0,W$44/CHI!W$10*1000)</f>
        <v>0</v>
      </c>
      <c r="X226" s="276">
        <f>IF(X$44=0,0,X$44/CHI!X$10*1000)</f>
        <v>0</v>
      </c>
      <c r="Y226" s="276">
        <f>IF(Y$44=0,0,Y$44/CHI!Y$10*1000)</f>
        <v>0</v>
      </c>
      <c r="DA226" s="79"/>
    </row>
    <row r="227" spans="1:105" ht="12" customHeight="1" x14ac:dyDescent="0.25">
      <c r="A227" s="41" t="s">
        <v>1038</v>
      </c>
      <c r="B227" s="277">
        <f>IF(B$58=0,0,B$58/CHI!B$10*1000)</f>
        <v>0</v>
      </c>
      <c r="C227" s="277">
        <f>IF(C$58=0,0,C$58/CHI!C$10*1000)</f>
        <v>0</v>
      </c>
      <c r="D227" s="277">
        <f>IF(D$58=0,0,D$58/CHI!D$10*1000)</f>
        <v>0</v>
      </c>
      <c r="E227" s="277">
        <f>IF(E$58=0,0,E$58/CHI!E$10*1000)</f>
        <v>0</v>
      </c>
      <c r="F227" s="277">
        <f>IF(F$58=0,0,F$58/CHI!F$10*1000)</f>
        <v>0</v>
      </c>
      <c r="G227" s="277">
        <f>IF(G$58=0,0,G$58/CHI!G$10*1000)</f>
        <v>0</v>
      </c>
      <c r="H227" s="277">
        <f>IF(H$58=0,0,H$58/CHI!H$10*1000)</f>
        <v>0</v>
      </c>
      <c r="I227" s="277">
        <f>IF(I$58=0,0,I$58/CHI!I$10*1000)</f>
        <v>0</v>
      </c>
      <c r="J227" s="277">
        <f>IF(J$58=0,0,J$58/CHI!J$10*1000)</f>
        <v>0</v>
      </c>
      <c r="K227" s="277">
        <f>IF(K$58=0,0,K$58/CHI!K$10*1000)</f>
        <v>0</v>
      </c>
      <c r="L227" s="277">
        <f>IF(L$58=0,0,L$58/CHI!L$10*1000)</f>
        <v>0</v>
      </c>
      <c r="M227" s="277">
        <f>IF(M$58=0,0,M$58/CHI!M$10*1000)</f>
        <v>0</v>
      </c>
      <c r="N227" s="277">
        <f>IF(N$58=0,0,N$58/CHI!N$10*1000)</f>
        <v>0</v>
      </c>
      <c r="O227" s="277">
        <f>IF(O$58=0,0,O$58/CHI!O$10*1000)</f>
        <v>0</v>
      </c>
      <c r="P227" s="277">
        <f>IF(P$58=0,0,P$58/CHI!P$10*1000)</f>
        <v>0</v>
      </c>
      <c r="Q227" s="277">
        <f>IF(Q$58=0,0,Q$58/CHI!Q$10*1000)</f>
        <v>0</v>
      </c>
      <c r="R227" s="277">
        <f>IF(R$58=0,0,R$58/CHI!R$10*1000)</f>
        <v>0</v>
      </c>
      <c r="S227" s="277">
        <f>IF(S$58=0,0,S$58/CHI!S$10*1000)</f>
        <v>0</v>
      </c>
      <c r="T227" s="277">
        <f>IF(T$58=0,0,T$58/CHI!T$10*1000)</f>
        <v>0</v>
      </c>
      <c r="U227" s="277">
        <f>IF(U$58=0,0,U$58/CHI!U$10*1000)</f>
        <v>0</v>
      </c>
      <c r="V227" s="277">
        <f>IF(V$58=0,0,V$58/CHI!V$10*1000)</f>
        <v>0</v>
      </c>
      <c r="W227" s="277">
        <f>IF(W$58=0,0,W$58/CHI!W$10*1000)</f>
        <v>0</v>
      </c>
      <c r="X227" s="277">
        <f>IF(X$58=0,0,X$58/CHI!X$10*1000)</f>
        <v>0</v>
      </c>
      <c r="Y227" s="277">
        <f>IF(Y$58=0,0,Y$58/CHI!Y$10*1000)</f>
        <v>0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49</v>
      </c>
      <c r="B229" s="320">
        <f t="shared" ref="B229:Y229" si="57">SUM(B230:B238)</f>
        <v>393.77970493133324</v>
      </c>
      <c r="C229" s="320">
        <f t="shared" si="57"/>
        <v>622.97603782745671</v>
      </c>
      <c r="D229" s="320">
        <f t="shared" si="57"/>
        <v>410.64033082408662</v>
      </c>
      <c r="E229" s="320">
        <f t="shared" si="57"/>
        <v>346.87111693855678</v>
      </c>
      <c r="F229" s="320">
        <f t="shared" si="57"/>
        <v>559.99719959903553</v>
      </c>
      <c r="G229" s="320">
        <f t="shared" si="57"/>
        <v>898.56791669770485</v>
      </c>
      <c r="H229" s="320">
        <f t="shared" si="57"/>
        <v>826.66978104120506</v>
      </c>
      <c r="I229" s="320">
        <f t="shared" si="57"/>
        <v>421.06502668682123</v>
      </c>
      <c r="J229" s="320">
        <f t="shared" si="57"/>
        <v>549.70649582559486</v>
      </c>
      <c r="K229" s="320">
        <f t="shared" si="57"/>
        <v>657.03284774331257</v>
      </c>
      <c r="L229" s="320">
        <f t="shared" si="57"/>
        <v>720.46494806917008</v>
      </c>
      <c r="M229" s="320">
        <f t="shared" si="57"/>
        <v>478.39399508845122</v>
      </c>
      <c r="N229" s="320">
        <f t="shared" si="57"/>
        <v>385.37279513688731</v>
      </c>
      <c r="O229" s="320">
        <f t="shared" si="57"/>
        <v>391.5248643805175</v>
      </c>
      <c r="P229" s="320">
        <f t="shared" si="57"/>
        <v>396.25420249636477</v>
      </c>
      <c r="Q229" s="320">
        <f t="shared" si="57"/>
        <v>628.66385852038115</v>
      </c>
      <c r="R229" s="320">
        <f t="shared" si="57"/>
        <v>471.01984126361322</v>
      </c>
      <c r="S229" s="320">
        <f t="shared" si="57"/>
        <v>422.95222768206992</v>
      </c>
      <c r="T229" s="320">
        <f t="shared" si="57"/>
        <v>425.76623954947416</v>
      </c>
      <c r="U229" s="320">
        <f t="shared" si="57"/>
        <v>422.63175272380738</v>
      </c>
      <c r="V229" s="320">
        <f t="shared" si="57"/>
        <v>314.09702295660446</v>
      </c>
      <c r="W229" s="320">
        <f t="shared" si="57"/>
        <v>437.96049533945245</v>
      </c>
      <c r="X229" s="320">
        <f t="shared" si="57"/>
        <v>235.01606443627765</v>
      </c>
      <c r="Y229" s="320">
        <f t="shared" si="57"/>
        <v>430.27479937639833</v>
      </c>
      <c r="DA229" s="95"/>
    </row>
    <row r="230" spans="1:105" ht="12" customHeight="1" x14ac:dyDescent="0.25">
      <c r="A230" s="55" t="s">
        <v>91</v>
      </c>
      <c r="B230" s="273">
        <f>IF(B$62=0,0,B$62/CHI!B$11*1000)</f>
        <v>3.7159285797600896</v>
      </c>
      <c r="C230" s="273">
        <f>IF(C$62=0,0,C$62/CHI!C$11*1000)</f>
        <v>5.6135706522453388</v>
      </c>
      <c r="D230" s="273">
        <f>IF(D$62=0,0,D$62/CHI!D$11*1000)</f>
        <v>3.5645873539133692</v>
      </c>
      <c r="E230" s="273">
        <f>IF(E$62=0,0,E$62/CHI!E$11*1000)</f>
        <v>2.9837728587798558</v>
      </c>
      <c r="F230" s="273">
        <f>IF(F$62=0,0,F$62/CHI!F$11*1000)</f>
        <v>4.537291082069105</v>
      </c>
      <c r="G230" s="273">
        <f>IF(G$62=0,0,G$62/CHI!G$11*1000)</f>
        <v>8.2270599610283508</v>
      </c>
      <c r="H230" s="273">
        <f>IF(H$62=0,0,H$62/CHI!H$11*1000)</f>
        <v>8.2404932466293435</v>
      </c>
      <c r="I230" s="273">
        <f>IF(I$62=0,0,I$62/CHI!I$11*1000)</f>
        <v>4.4820187010928665</v>
      </c>
      <c r="J230" s="273">
        <f>IF(J$62=0,0,J$62/CHI!J$11*1000)</f>
        <v>6.0307320745786663</v>
      </c>
      <c r="K230" s="273">
        <f>IF(K$62=0,0,K$62/CHI!K$11*1000)</f>
        <v>7.049819178565885</v>
      </c>
      <c r="L230" s="273">
        <f>IF(L$62=0,0,L$62/CHI!L$11*1000)</f>
        <v>7.3435477002581209</v>
      </c>
      <c r="M230" s="273">
        <f>IF(M$62=0,0,M$62/CHI!M$11*1000)</f>
        <v>4.3794616680459031</v>
      </c>
      <c r="N230" s="273">
        <f>IF(N$62=0,0,N$62/CHI!N$11*1000)</f>
        <v>3.6383575112124964</v>
      </c>
      <c r="O230" s="273">
        <f>IF(O$62=0,0,O$62/CHI!O$11*1000)</f>
        <v>3.9693414987343694</v>
      </c>
      <c r="P230" s="273">
        <f>IF(P$62=0,0,P$62/CHI!P$11*1000)</f>
        <v>3.900655764153897</v>
      </c>
      <c r="Q230" s="273">
        <f>IF(Q$62=0,0,Q$62/CHI!Q$11*1000)</f>
        <v>5.7904110166503884</v>
      </c>
      <c r="R230" s="273">
        <f>IF(R$62=0,0,R$62/CHI!R$11*1000)</f>
        <v>4.4147200990064812</v>
      </c>
      <c r="S230" s="273">
        <f>IF(S$62=0,0,S$62/CHI!S$11*1000)</f>
        <v>4.0779704667172094</v>
      </c>
      <c r="T230" s="273">
        <f>IF(T$62=0,0,T$62/CHI!T$11*1000)</f>
        <v>4.0487783351421651</v>
      </c>
      <c r="U230" s="273">
        <f>IF(U$62=0,0,U$62/CHI!U$11*1000)</f>
        <v>4.1431849035126014</v>
      </c>
      <c r="V230" s="273">
        <f>IF(V$62=0,0,V$62/CHI!V$11*1000)</f>
        <v>3.093303449907097</v>
      </c>
      <c r="W230" s="273">
        <f>IF(W$62=0,0,W$62/CHI!W$11*1000)</f>
        <v>4.1934801391692407</v>
      </c>
      <c r="X230" s="273">
        <f>IF(X$62=0,0,X$62/CHI!X$11*1000)</f>
        <v>2.4369125142718078</v>
      </c>
      <c r="Y230" s="273">
        <f>IF(Y$62=0,0,Y$62/CHI!Y$11*1000)</f>
        <v>4.5693895109146343</v>
      </c>
      <c r="DA230" s="76"/>
    </row>
    <row r="231" spans="1:105" ht="12" customHeight="1" x14ac:dyDescent="0.25">
      <c r="A231" s="173" t="s">
        <v>92</v>
      </c>
      <c r="B231" s="274">
        <f>IF(B$63=0,0,B$63/CHI!B$11*1000)</f>
        <v>29.4898721084787</v>
      </c>
      <c r="C231" s="274">
        <f>IF(C$63=0,0,C$63/CHI!C$11*1000)</f>
        <v>44.549693852649952</v>
      </c>
      <c r="D231" s="274">
        <f>IF(D$63=0,0,D$63/CHI!D$11*1000)</f>
        <v>28.288817432866956</v>
      </c>
      <c r="E231" s="274">
        <f>IF(E$63=0,0,E$63/CHI!E$11*1000)</f>
        <v>23.679432507243931</v>
      </c>
      <c r="F231" s="274">
        <f>IF(F$63=0,0,F$63/CHI!F$11*1000)</f>
        <v>36.008263037659795</v>
      </c>
      <c r="G231" s="274">
        <f>IF(G$63=0,0,G$63/CHI!G$11*1000)</f>
        <v>65.290529909801393</v>
      </c>
      <c r="H231" s="274">
        <f>IF(H$63=0,0,H$63/CHI!H$11*1000)</f>
        <v>65.397137414726984</v>
      </c>
      <c r="I231" s="274">
        <f>IF(I$63=0,0,I$63/CHI!I$11*1000)</f>
        <v>35.569617511747772</v>
      </c>
      <c r="J231" s="274">
        <f>IF(J$63=0,0,J$63/CHI!J$11*1000)</f>
        <v>47.860316414183487</v>
      </c>
      <c r="K231" s="274">
        <f>IF(K$63=0,0,K$63/CHI!K$11*1000)</f>
        <v>55.947863771168301</v>
      </c>
      <c r="L231" s="274">
        <f>IF(L$63=0,0,L$63/CHI!L$11*1000)</f>
        <v>58.278914100417545</v>
      </c>
      <c r="M231" s="274">
        <f>IF(M$63=0,0,M$63/CHI!M$11*1000)</f>
        <v>34.755717641644416</v>
      </c>
      <c r="N231" s="274">
        <f>IF(N$63=0,0,N$63/CHI!N$11*1000)</f>
        <v>28.87426262038294</v>
      </c>
      <c r="O231" s="274">
        <f>IF(O$63=0,0,O$63/CHI!O$11*1000)</f>
        <v>31.500974962255913</v>
      </c>
      <c r="P231" s="274">
        <f>IF(P$63=0,0,P$63/CHI!P$11*1000)</f>
        <v>30.955880113154752</v>
      </c>
      <c r="Q231" s="274">
        <f>IF(Q$63=0,0,Q$63/CHI!Q$11*1000)</f>
        <v>45.953111495907926</v>
      </c>
      <c r="R231" s="274">
        <f>IF(R$63=0,0,R$63/CHI!R$11*1000)</f>
        <v>35.035531044258391</v>
      </c>
      <c r="S231" s="274">
        <f>IF(S$63=0,0,S$63/CHI!S$11*1000)</f>
        <v>32.363062137595755</v>
      </c>
      <c r="T231" s="274">
        <f>IF(T$63=0,0,T$63/CHI!T$11*1000)</f>
        <v>32.131391316092106</v>
      </c>
      <c r="U231" s="274">
        <f>IF(U$63=0,0,U$63/CHI!U$11*1000)</f>
        <v>32.880608521882493</v>
      </c>
      <c r="V231" s="274">
        <f>IF(V$63=0,0,V$63/CHI!V$11*1000)</f>
        <v>24.548675027646997</v>
      </c>
      <c r="W231" s="274">
        <f>IF(W$63=0,0,W$63/CHI!W$11*1000)</f>
        <v>33.279755070408406</v>
      </c>
      <c r="X231" s="274">
        <f>IF(X$63=0,0,X$63/CHI!X$11*1000)</f>
        <v>19.339510123218421</v>
      </c>
      <c r="Y231" s="274">
        <f>IF(Y$63=0,0,Y$63/CHI!Y$11*1000)</f>
        <v>36.262998439920636</v>
      </c>
      <c r="DA231" s="77"/>
    </row>
    <row r="232" spans="1:105" ht="12" customHeight="1" x14ac:dyDescent="0.25">
      <c r="A232" s="173" t="s">
        <v>93</v>
      </c>
      <c r="B232" s="274">
        <f>IF(B$64=0,0,B$64/CHI!B$11*1000)</f>
        <v>33.010433605492352</v>
      </c>
      <c r="C232" s="274">
        <f>IF(C$64=0,0,C$64/CHI!C$11*1000)</f>
        <v>49.868127798529734</v>
      </c>
      <c r="D232" s="274">
        <f>IF(D$64=0,0,D$64/CHI!D$11*1000)</f>
        <v>31.665994556045003</v>
      </c>
      <c r="E232" s="274">
        <f>IF(E$64=0,0,E$64/CHI!E$11*1000)</f>
        <v>26.506331791495779</v>
      </c>
      <c r="F232" s="274">
        <f>IF(F$64=0,0,F$64/CHI!F$11*1000)</f>
        <v>40.307003430917653</v>
      </c>
      <c r="G232" s="274">
        <f>IF(G$64=0,0,G$64/CHI!G$11*1000)</f>
        <v>73.085047460590602</v>
      </c>
      <c r="H232" s="274">
        <f>IF(H$64=0,0,H$64/CHI!H$11*1000)</f>
        <v>73.204381988398922</v>
      </c>
      <c r="I232" s="274">
        <f>IF(I$64=0,0,I$64/CHI!I$11*1000)</f>
        <v>39.815991501255816</v>
      </c>
      <c r="J232" s="274">
        <f>IF(J$64=0,0,J$64/CHI!J$11*1000)</f>
        <v>53.5739792806366</v>
      </c>
      <c r="K232" s="274">
        <f>IF(K$64=0,0,K$64/CHI!K$11*1000)</f>
        <v>62.627034650865362</v>
      </c>
      <c r="L232" s="274">
        <f>IF(L$64=0,0,L$64/CHI!L$11*1000)</f>
        <v>65.236370555805394</v>
      </c>
      <c r="M232" s="274">
        <f>IF(M$64=0,0,M$64/CHI!M$11*1000)</f>
        <v>38.904926593116016</v>
      </c>
      <c r="N232" s="274">
        <f>IF(N$64=0,0,N$64/CHI!N$11*1000)</f>
        <v>32.321331392402293</v>
      </c>
      <c r="O232" s="274">
        <f>IF(O$64=0,0,O$64/CHI!O$11*1000)</f>
        <v>35.261626048247727</v>
      </c>
      <c r="P232" s="274">
        <f>IF(P$64=0,0,P$64/CHI!P$11*1000)</f>
        <v>34.651456656574538</v>
      </c>
      <c r="Q232" s="274">
        <f>IF(Q$64=0,0,Q$64/CHI!Q$11*1000)</f>
        <v>51.439088322303022</v>
      </c>
      <c r="R232" s="274">
        <f>IF(R$64=0,0,R$64/CHI!R$11*1000)</f>
        <v>39.218144694399648</v>
      </c>
      <c r="S232" s="274">
        <f>IF(S$64=0,0,S$64/CHI!S$11*1000)</f>
        <v>36.226630961087615</v>
      </c>
      <c r="T232" s="274">
        <f>IF(T$64=0,0,T$64/CHI!T$11*1000)</f>
        <v>35.967302801119864</v>
      </c>
      <c r="U232" s="274">
        <f>IF(U$64=0,0,U$64/CHI!U$11*1000)</f>
        <v>36.805963095639264</v>
      </c>
      <c r="V232" s="274">
        <f>IF(V$64=0,0,V$64/CHI!V$11*1000)</f>
        <v>27.479346269187804</v>
      </c>
      <c r="W232" s="274">
        <f>IF(W$64=0,0,W$64/CHI!W$11*1000)</f>
        <v>37.25276057887379</v>
      </c>
      <c r="X232" s="274">
        <f>IF(X$64=0,0,X$64/CHI!X$11*1000)</f>
        <v>21.648300560167566</v>
      </c>
      <c r="Y232" s="274">
        <f>IF(Y$64=0,0,Y$64/CHI!Y$11*1000)</f>
        <v>40.592149668662188</v>
      </c>
      <c r="DA232" s="77"/>
    </row>
    <row r="233" spans="1:105" ht="12" customHeight="1" x14ac:dyDescent="0.25">
      <c r="A233" s="173" t="s">
        <v>94</v>
      </c>
      <c r="B233" s="274">
        <f>IF(B$65=0,0,B$65/CHI!B$11*1000)</f>
        <v>53.143994894586505</v>
      </c>
      <c r="C233" s="274">
        <f>IF(C$65=0,0,C$65/CHI!C$11*1000)</f>
        <v>80.283451008250452</v>
      </c>
      <c r="D233" s="274">
        <f>IF(D$65=0,0,D$65/CHI!D$11*1000)</f>
        <v>50.979562193283641</v>
      </c>
      <c r="E233" s="274">
        <f>IF(E$65=0,0,E$65/CHI!E$11*1000)</f>
        <v>42.672943295331073</v>
      </c>
      <c r="F233" s="274">
        <f>IF(F$65=0,0,F$65/CHI!F$11*1000)</f>
        <v>64.890852696717147</v>
      </c>
      <c r="G233" s="274">
        <f>IF(G$65=0,0,G$65/CHI!G$11*1000)</f>
        <v>117.66072010850533</v>
      </c>
      <c r="H233" s="274">
        <f>IF(H$65=0,0,H$65/CHI!H$11*1000)</f>
        <v>117.85283856451795</v>
      </c>
      <c r="I233" s="274">
        <f>IF(I$65=0,0,I$65/CHI!I$11*1000)</f>
        <v>64.100365186162676</v>
      </c>
      <c r="J233" s="274">
        <f>IF(J$65=0,0,J$65/CHI!J$11*1000)</f>
        <v>86.249557197549763</v>
      </c>
      <c r="K233" s="274">
        <f>IF(K$65=0,0,K$65/CHI!K$11*1000)</f>
        <v>100.82420756796465</v>
      </c>
      <c r="L233" s="274">
        <f>IF(L$65=0,0,L$65/CHI!L$11*1000)</f>
        <v>105.02501679294019</v>
      </c>
      <c r="M233" s="274">
        <f>IF(M$65=0,0,M$65/CHI!M$11*1000)</f>
        <v>62.63362805070247</v>
      </c>
      <c r="N233" s="274">
        <f>IF(N$65=0,0,N$65/CHI!N$11*1000)</f>
        <v>52.034598849324759</v>
      </c>
      <c r="O233" s="274">
        <f>IF(O$65=0,0,O$65/CHI!O$11*1000)</f>
        <v>56.768223558599438</v>
      </c>
      <c r="P233" s="274">
        <f>IF(P$65=0,0,P$65/CHI!P$11*1000)</f>
        <v>55.785902652929266</v>
      </c>
      <c r="Q233" s="274">
        <f>IF(Q$65=0,0,Q$65/CHI!Q$11*1000)</f>
        <v>82.812564047259855</v>
      </c>
      <c r="R233" s="274">
        <f>IF(R$65=0,0,R$65/CHI!R$11*1000)</f>
        <v>63.137882595627332</v>
      </c>
      <c r="S233" s="274">
        <f>IF(S$65=0,0,S$65/CHI!S$11*1000)</f>
        <v>58.321799521100012</v>
      </c>
      <c r="T233" s="274">
        <f>IF(T$65=0,0,T$65/CHI!T$11*1000)</f>
        <v>57.904303205418309</v>
      </c>
      <c r="U233" s="274">
        <f>IF(U$65=0,0,U$65/CHI!U$11*1000)</f>
        <v>59.254475061470977</v>
      </c>
      <c r="V233" s="274">
        <f>IF(V$65=0,0,V$65/CHI!V$11*1000)</f>
        <v>44.239413977080005</v>
      </c>
      <c r="W233" s="274">
        <f>IF(W$65=0,0,W$65/CHI!W$11*1000)</f>
        <v>59.973781067920427</v>
      </c>
      <c r="X233" s="274">
        <f>IF(X$65=0,0,X$65/CHI!X$11*1000)</f>
        <v>34.851925551641315</v>
      </c>
      <c r="Y233" s="274">
        <f>IF(Y$65=0,0,Y$65/CHI!Y$11*1000)</f>
        <v>65.349913925176295</v>
      </c>
      <c r="DA233" s="77"/>
    </row>
    <row r="234" spans="1:105" ht="12" customHeight="1" x14ac:dyDescent="0.25">
      <c r="A234" s="56" t="s">
        <v>95</v>
      </c>
      <c r="B234" s="275">
        <f>IF(B$66=0,0,B$66/CHI!B$11*1000)</f>
        <v>11.619589269502468</v>
      </c>
      <c r="C234" s="275">
        <f>IF(C$66=0,0,C$66/CHI!C$11*1000)</f>
        <v>18.48298475053663</v>
      </c>
      <c r="D234" s="275">
        <f>IF(D$66=0,0,D$66/CHI!D$11*1000)</f>
        <v>12.197848487570349</v>
      </c>
      <c r="E234" s="275">
        <f>IF(E$66=0,0,E$66/CHI!E$11*1000)</f>
        <v>10.40040262942404</v>
      </c>
      <c r="F234" s="275">
        <f>IF(F$66=0,0,F$66/CHI!F$11*1000)</f>
        <v>17.104503413692303</v>
      </c>
      <c r="G234" s="275">
        <f>IF(G$66=0,0,G$66/CHI!G$11*1000)</f>
        <v>27.060062227376143</v>
      </c>
      <c r="H234" s="275">
        <f>IF(H$66=0,0,H$66/CHI!H$11*1000)</f>
        <v>24.584533026620178</v>
      </c>
      <c r="I234" s="275">
        <f>IF(I$66=0,0,I$66/CHI!I$11*1000)</f>
        <v>12.47197742515432</v>
      </c>
      <c r="J234" s="275">
        <f>IF(J$66=0,0,J$66/CHI!J$11*1000)</f>
        <v>16.471530272444447</v>
      </c>
      <c r="K234" s="275">
        <f>IF(K$66=0,0,K$66/CHI!K$11*1000)</f>
        <v>19.626969141700929</v>
      </c>
      <c r="L234" s="275">
        <f>IF(L$66=0,0,L$66/CHI!L$11*1000)</f>
        <v>21.340168211430431</v>
      </c>
      <c r="M234" s="275">
        <f>IF(M$66=0,0,M$66/CHI!M$11*1000)</f>
        <v>14.234007537101192</v>
      </c>
      <c r="N234" s="275">
        <f>IF(N$66=0,0,N$66/CHI!N$11*1000)</f>
        <v>11.518100307734782</v>
      </c>
      <c r="O234" s="275">
        <f>IF(O$66=0,0,O$66/CHI!O$11*1000)</f>
        <v>11.607458791022072</v>
      </c>
      <c r="P234" s="275">
        <f>IF(P$66=0,0,P$66/CHI!P$11*1000)</f>
        <v>11.780251510230872</v>
      </c>
      <c r="Q234" s="275">
        <f>IF(Q$66=0,0,Q$66/CHI!Q$11*1000)</f>
        <v>18.717472130244904</v>
      </c>
      <c r="R234" s="275">
        <f>IF(R$66=0,0,R$66/CHI!R$11*1000)</f>
        <v>14.110655881998422</v>
      </c>
      <c r="S234" s="275">
        <f>IF(S$66=0,0,S$66/CHI!S$11*1000)</f>
        <v>12.622498630927389</v>
      </c>
      <c r="T234" s="275">
        <f>IF(T$66=0,0,T$66/CHI!T$11*1000)</f>
        <v>12.836196012444507</v>
      </c>
      <c r="U234" s="275">
        <f>IF(U$66=0,0,U$66/CHI!U$11*1000)</f>
        <v>12.688767263227147</v>
      </c>
      <c r="V234" s="275">
        <f>IF(V$66=0,0,V$66/CHI!V$11*1000)</f>
        <v>9.5041726604930208</v>
      </c>
      <c r="W234" s="275">
        <f>IF(W$66=0,0,W$66/CHI!W$11*1000)</f>
        <v>13.297445018863161</v>
      </c>
      <c r="X234" s="275">
        <f>IF(X$66=0,0,X$66/CHI!X$11*1000)</f>
        <v>7.1291774751326944</v>
      </c>
      <c r="Y234" s="275">
        <f>IF(Y$66=0,0,Y$66/CHI!Y$11*1000)</f>
        <v>13.030519467397843</v>
      </c>
      <c r="DA234" s="78"/>
    </row>
    <row r="235" spans="1:105" ht="12" customHeight="1" x14ac:dyDescent="0.25">
      <c r="A235" s="174" t="s">
        <v>1051</v>
      </c>
      <c r="B235" s="276">
        <f>IF(B$72=0,0,B$72/CHI!B$11*1000)</f>
        <v>155.24270009656937</v>
      </c>
      <c r="C235" s="276">
        <f>IF(C$72=0,0,C$72/CHI!C$11*1000)</f>
        <v>251.67649457308266</v>
      </c>
      <c r="D235" s="276">
        <f>IF(D$72=0,0,D$72/CHI!D$11*1000)</f>
        <v>169.04955238398182</v>
      </c>
      <c r="E235" s="276">
        <f>IF(E$72=0,0,E$72/CHI!E$11*1000)</f>
        <v>143.23996426268141</v>
      </c>
      <c r="F235" s="276">
        <f>IF(F$72=0,0,F$72/CHI!F$11*1000)</f>
        <v>237.04921140624936</v>
      </c>
      <c r="G235" s="276">
        <f>IF(G$72=0,0,G$72/CHI!G$11*1000)</f>
        <v>359.57543580890928</v>
      </c>
      <c r="H235" s="276">
        <f>IF(H$72=0,0,H$72/CHI!H$11*1000)</f>
        <v>315.31217213648426</v>
      </c>
      <c r="I235" s="276">
        <f>IF(I$72=0,0,I$72/CHI!I$11*1000)</f>
        <v>156.30651072218942</v>
      </c>
      <c r="J235" s="276">
        <f>IF(J$72=0,0,J$72/CHI!J$11*1000)</f>
        <v>198.83244427931675</v>
      </c>
      <c r="K235" s="276">
        <f>IF(K$72=0,0,K$72/CHI!K$11*1000)</f>
        <v>240.99205382645559</v>
      </c>
      <c r="L235" s="276">
        <f>IF(L$72=0,0,L$72/CHI!L$11*1000)</f>
        <v>274.00859804285619</v>
      </c>
      <c r="M235" s="276">
        <f>IF(M$72=0,0,M$72/CHI!M$11*1000)</f>
        <v>194.14797603690718</v>
      </c>
      <c r="N235" s="276">
        <f>IF(N$72=0,0,N$72/CHI!N$11*1000)</f>
        <v>153.30260849504171</v>
      </c>
      <c r="O235" s="276">
        <f>IF(O$72=0,0,O$72/CHI!O$11*1000)</f>
        <v>149.62743152805069</v>
      </c>
      <c r="P235" s="276">
        <f>IF(P$72=0,0,P$72/CHI!P$11*1000)</f>
        <v>154.01622314078656</v>
      </c>
      <c r="Q235" s="276">
        <f>IF(Q$72=0,0,Q$72/CHI!Q$11*1000)</f>
        <v>253.39528491979439</v>
      </c>
      <c r="R235" s="276">
        <f>IF(R$72=0,0,R$72/CHI!R$11*1000)</f>
        <v>187.47800426551535</v>
      </c>
      <c r="S235" s="276">
        <f>IF(S$72=0,0,S$72/CHI!S$11*1000)</f>
        <v>165.95445737063372</v>
      </c>
      <c r="T235" s="276">
        <f>IF(T$72=0,0,T$72/CHI!T$11*1000)</f>
        <v>167.91374169252944</v>
      </c>
      <c r="U235" s="276">
        <f>IF(U$72=0,0,U$72/CHI!U$11*1000)</f>
        <v>163.72094482232939</v>
      </c>
      <c r="V235" s="276">
        <f>IF(V$72=0,0,V$72/CHI!V$11*1000)</f>
        <v>120.71007887804065</v>
      </c>
      <c r="W235" s="276">
        <f>IF(W$72=0,0,W$72/CHI!W$11*1000)</f>
        <v>171.32554882229036</v>
      </c>
      <c r="X235" s="276">
        <f>IF(X$72=0,0,X$72/CHI!X$11*1000)</f>
        <v>87.107778986058918</v>
      </c>
      <c r="Y235" s="276">
        <f>IF(Y$72=0,0,Y$72/CHI!Y$11*1000)</f>
        <v>156.82969030846616</v>
      </c>
      <c r="DA235" s="79"/>
    </row>
    <row r="236" spans="1:105" ht="12" customHeight="1" x14ac:dyDescent="0.25">
      <c r="A236" s="174" t="s">
        <v>1010</v>
      </c>
      <c r="B236" s="276">
        <f>IF(B$85=0,0,B$85/CHI!B$11*1000)</f>
        <v>81.687273960822438</v>
      </c>
      <c r="C236" s="276">
        <f>IF(C$85=0,0,C$85/CHI!C$11*1000)</f>
        <v>132.0735198091586</v>
      </c>
      <c r="D236" s="276">
        <f>IF(D$85=0,0,D$85/CHI!D$11*1000)</f>
        <v>88.556916513772023</v>
      </c>
      <c r="E236" s="276">
        <f>IF(E$85=0,0,E$85/CHI!E$11*1000)</f>
        <v>75.10182909137842</v>
      </c>
      <c r="F236" s="276">
        <f>IF(F$85=0,0,F$85/CHI!F$11*1000)</f>
        <v>124.40131648760348</v>
      </c>
      <c r="G236" s="276">
        <f>IF(G$85=0,0,G$85/CHI!G$11*1000)</f>
        <v>188.59036579185707</v>
      </c>
      <c r="H236" s="276">
        <f>IF(H$85=0,0,H$85/CHI!H$11*1000)</f>
        <v>166.49857195681346</v>
      </c>
      <c r="I236" s="276">
        <f>IF(I$85=0,0,I$85/CHI!I$11*1000)</f>
        <v>79.365288487700724</v>
      </c>
      <c r="J236" s="276">
        <f>IF(J$85=0,0,J$85/CHI!J$11*1000)</f>
        <v>102.29798643632304</v>
      </c>
      <c r="K236" s="276">
        <f>IF(K$85=0,0,K$85/CHI!K$11*1000)</f>
        <v>124.52816221866426</v>
      </c>
      <c r="L236" s="276">
        <f>IF(L$85=0,0,L$85/CHI!L$11*1000)</f>
        <v>140.51061440168169</v>
      </c>
      <c r="M236" s="276">
        <f>IF(M$85=0,0,M$85/CHI!M$11*1000)</f>
        <v>98.045957181802208</v>
      </c>
      <c r="N236" s="276">
        <f>IF(N$85=0,0,N$85/CHI!N$11*1000)</f>
        <v>78.171969900872014</v>
      </c>
      <c r="O236" s="276">
        <f>IF(O$85=0,0,O$85/CHI!O$11*1000)</f>
        <v>76.32680037835496</v>
      </c>
      <c r="P236" s="276">
        <f>IF(P$85=0,0,P$85/CHI!P$11*1000)</f>
        <v>78.624601280575234</v>
      </c>
      <c r="Q236" s="276">
        <f>IF(Q$85=0,0,Q$85/CHI!Q$11*1000)</f>
        <v>129.37777927294701</v>
      </c>
      <c r="R236" s="276">
        <f>IF(R$85=0,0,R$85/CHI!R$11*1000)</f>
        <v>96.446619716754</v>
      </c>
      <c r="S236" s="276">
        <f>IF(S$85=0,0,S$85/CHI!S$11*1000)</f>
        <v>85.18204917825345</v>
      </c>
      <c r="T236" s="276">
        <f>IF(T$85=0,0,T$85/CHI!T$11*1000)</f>
        <v>86.57427301844929</v>
      </c>
      <c r="U236" s="276">
        <f>IF(U$85=0,0,U$85/CHI!U$11*1000)</f>
        <v>84.728574446692747</v>
      </c>
      <c r="V236" s="276">
        <f>IF(V$85=0,0,V$85/CHI!V$11*1000)</f>
        <v>63.323725671917089</v>
      </c>
      <c r="W236" s="276">
        <f>IF(W$85=0,0,W$85/CHI!W$11*1000)</f>
        <v>89.282008037011025</v>
      </c>
      <c r="X236" s="276">
        <f>IF(X$85=0,0,X$85/CHI!X$11*1000)</f>
        <v>46.352449215719417</v>
      </c>
      <c r="Y236" s="276">
        <f>IF(Y$85=0,0,Y$85/CHI!Y$11*1000)</f>
        <v>83.84543719695597</v>
      </c>
      <c r="DA236" s="79"/>
    </row>
    <row r="237" spans="1:105" ht="12" customHeight="1" x14ac:dyDescent="0.25">
      <c r="A237" s="174" t="s">
        <v>1021</v>
      </c>
      <c r="B237" s="276">
        <f>IF(B$93=0,0,B$93/CHI!B$11*1000)</f>
        <v>15.790189116289069</v>
      </c>
      <c r="C237" s="276">
        <f>IF(C$93=0,0,C$93/CHI!C$11*1000)</f>
        <v>25.200981596686336</v>
      </c>
      <c r="D237" s="276">
        <f>IF(D$93=0,0,D$93/CHI!D$11*1000)</f>
        <v>16.667852553335536</v>
      </c>
      <c r="E237" s="276">
        <f>IF(E$93=0,0,E$93/CHI!E$11*1000)</f>
        <v>14.192742208378183</v>
      </c>
      <c r="F237" s="276">
        <f>IF(F$93=0,0,F$93/CHI!F$11*1000)</f>
        <v>23.391029933537965</v>
      </c>
      <c r="G237" s="276">
        <f>IF(G$93=0,0,G$93/CHI!G$11*1000)</f>
        <v>36.762204087478338</v>
      </c>
      <c r="H237" s="276">
        <f>IF(H$93=0,0,H$93/CHI!H$11*1000)</f>
        <v>33.226722612344815</v>
      </c>
      <c r="I237" s="276">
        <f>IF(I$93=0,0,I$93/CHI!I$11*1000)</f>
        <v>16.795459346209334</v>
      </c>
      <c r="J237" s="276">
        <f>IF(J$93=0,0,J$93/CHI!J$11*1000)</f>
        <v>22.031155748878188</v>
      </c>
      <c r="K237" s="276">
        <f>IF(K$93=0,0,K$93/CHI!K$11*1000)</f>
        <v>26.313596264912988</v>
      </c>
      <c r="L237" s="276">
        <f>IF(L$93=0,0,L$93/CHI!L$11*1000)</f>
        <v>28.801817418296441</v>
      </c>
      <c r="M237" s="276">
        <f>IF(M$93=0,0,M$93/CHI!M$11*1000)</f>
        <v>19.412715895728343</v>
      </c>
      <c r="N237" s="276">
        <f>IF(N$93=0,0,N$93/CHI!N$11*1000)</f>
        <v>15.642259857789005</v>
      </c>
      <c r="O237" s="276">
        <f>IF(O$93=0,0,O$93/CHI!O$11*1000)</f>
        <v>15.695883562408673</v>
      </c>
      <c r="P237" s="276">
        <f>IF(P$93=0,0,P$93/CHI!P$11*1000)</f>
        <v>15.958422315933564</v>
      </c>
      <c r="Q237" s="276">
        <f>IF(Q$93=0,0,Q$93/CHI!Q$11*1000)</f>
        <v>25.471241332730585</v>
      </c>
      <c r="R237" s="276">
        <f>IF(R$93=0,0,R$93/CHI!R$11*1000)</f>
        <v>19.203037454993041</v>
      </c>
      <c r="S237" s="276">
        <f>IF(S$93=0,0,S$93/CHI!S$11*1000)</f>
        <v>17.141971481162262</v>
      </c>
      <c r="T237" s="276">
        <f>IF(T$93=0,0,T$93/CHI!T$11*1000)</f>
        <v>17.407650988334684</v>
      </c>
      <c r="U237" s="276">
        <f>IF(U$93=0,0,U$93/CHI!U$11*1000)</f>
        <v>17.170547828332737</v>
      </c>
      <c r="V237" s="276">
        <f>IF(V$93=0,0,V$93/CHI!V$11*1000)</f>
        <v>12.807499129168985</v>
      </c>
      <c r="W237" s="276">
        <f>IF(W$93=0,0,W$93/CHI!W$11*1000)</f>
        <v>17.980600383253666</v>
      </c>
      <c r="X237" s="276">
        <f>IF(X$93=0,0,X$93/CHI!X$11*1000)</f>
        <v>9.5397096981749758</v>
      </c>
      <c r="Y237" s="276">
        <f>IF(Y$93=0,0,Y$93/CHI!Y$11*1000)</f>
        <v>17.399903453474032</v>
      </c>
      <c r="DA237" s="79"/>
    </row>
    <row r="238" spans="1:105" ht="12" customHeight="1" x14ac:dyDescent="0.25">
      <c r="A238" s="41" t="s">
        <v>1038</v>
      </c>
      <c r="B238" s="277">
        <f>IF(B$107=0,0,B$107/CHI!B$11*1000)</f>
        <v>10.079723299832294</v>
      </c>
      <c r="C238" s="277">
        <f>IF(C$107=0,0,C$107/CHI!C$11*1000)</f>
        <v>15.227213786316977</v>
      </c>
      <c r="D238" s="277">
        <f>IF(D$107=0,0,D$107/CHI!D$11*1000)</f>
        <v>9.6691993493179211</v>
      </c>
      <c r="E238" s="277">
        <f>IF(E$107=0,0,E$107/CHI!E$11*1000)</f>
        <v>8.0936982938440352</v>
      </c>
      <c r="F238" s="277">
        <f>IF(F$107=0,0,F$107/CHI!F$11*1000)</f>
        <v>12.307728110588712</v>
      </c>
      <c r="G238" s="277">
        <f>IF(G$107=0,0,G$107/CHI!G$11*1000)</f>
        <v>22.316491342158358</v>
      </c>
      <c r="H238" s="277">
        <f>IF(H$107=0,0,H$107/CHI!H$11*1000)</f>
        <v>22.352930094669144</v>
      </c>
      <c r="I238" s="277">
        <f>IF(I$107=0,0,I$107/CHI!I$11*1000)</f>
        <v>12.157797805308363</v>
      </c>
      <c r="J238" s="277">
        <f>IF(J$107=0,0,J$107/CHI!J$11*1000)</f>
        <v>16.358794121683896</v>
      </c>
      <c r="K238" s="277">
        <f>IF(K$107=0,0,K$107/CHI!K$11*1000)</f>
        <v>19.123141123014523</v>
      </c>
      <c r="L238" s="277">
        <f>IF(L$107=0,0,L$107/CHI!L$11*1000)</f>
        <v>19.919900845484126</v>
      </c>
      <c r="M238" s="277">
        <f>IF(M$107=0,0,M$107/CHI!M$11*1000)</f>
        <v>11.879604483403371</v>
      </c>
      <c r="N238" s="277">
        <f>IF(N$107=0,0,N$107/CHI!N$11*1000)</f>
        <v>9.8693062021273299</v>
      </c>
      <c r="O238" s="277">
        <f>IF(O$107=0,0,O$107/CHI!O$11*1000)</f>
        <v>10.767124052843666</v>
      </c>
      <c r="P238" s="277">
        <f>IF(P$107=0,0,P$107/CHI!P$11*1000)</f>
        <v>10.580809062026059</v>
      </c>
      <c r="Q238" s="277">
        <f>IF(Q$107=0,0,Q$107/CHI!Q$11*1000)</f>
        <v>15.706905982543072</v>
      </c>
      <c r="R238" s="277">
        <f>IF(R$107=0,0,R$107/CHI!R$11*1000)</f>
        <v>11.975245511060535</v>
      </c>
      <c r="S238" s="277">
        <f>IF(S$107=0,0,S$107/CHI!S$11*1000)</f>
        <v>11.061787934592452</v>
      </c>
      <c r="T238" s="277">
        <f>IF(T$107=0,0,T$107/CHI!T$11*1000)</f>
        <v>10.982602179943816</v>
      </c>
      <c r="U238" s="277">
        <f>IF(U$107=0,0,U$107/CHI!U$11*1000)</f>
        <v>11.238686780720009</v>
      </c>
      <c r="V238" s="277">
        <f>IF(V$107=0,0,V$107/CHI!V$11*1000)</f>
        <v>8.390807893162803</v>
      </c>
      <c r="W238" s="277">
        <f>IF(W$107=0,0,W$107/CHI!W$11*1000)</f>
        <v>11.375116221662466</v>
      </c>
      <c r="X238" s="277">
        <f>IF(X$107=0,0,X$107/CHI!X$11*1000)</f>
        <v>6.6103003118925185</v>
      </c>
      <c r="Y238" s="277">
        <f>IF(Y$107=0,0,Y$107/CHI!Y$11*1000)</f>
        <v>12.394797405430536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0">
        <f t="shared" ref="B240:Y240" si="58">SUM(B241:B249)</f>
        <v>531.63558801364456</v>
      </c>
      <c r="C240" s="320">
        <f t="shared" si="58"/>
        <v>336.11162154928263</v>
      </c>
      <c r="D240" s="320">
        <f t="shared" si="58"/>
        <v>289.428979631581</v>
      </c>
      <c r="E240" s="320">
        <f t="shared" si="58"/>
        <v>272.07387599800484</v>
      </c>
      <c r="F240" s="320">
        <f t="shared" si="58"/>
        <v>541.32810802491178</v>
      </c>
      <c r="G240" s="320">
        <f t="shared" si="58"/>
        <v>324.06349653293415</v>
      </c>
      <c r="H240" s="320">
        <f t="shared" si="58"/>
        <v>310.10860920240742</v>
      </c>
      <c r="I240" s="320">
        <f t="shared" si="58"/>
        <v>331.04249524288582</v>
      </c>
      <c r="J240" s="320">
        <f t="shared" si="58"/>
        <v>252.74798656267924</v>
      </c>
      <c r="K240" s="320">
        <f t="shared" si="58"/>
        <v>258.3136544501092</v>
      </c>
      <c r="L240" s="320">
        <f t="shared" si="58"/>
        <v>321.62518269007256</v>
      </c>
      <c r="M240" s="320">
        <f t="shared" si="58"/>
        <v>360.87249999786411</v>
      </c>
      <c r="N240" s="320">
        <f t="shared" si="58"/>
        <v>355.65059388559888</v>
      </c>
      <c r="O240" s="320">
        <f t="shared" si="58"/>
        <v>424.51210118645832</v>
      </c>
      <c r="P240" s="320">
        <f t="shared" si="58"/>
        <v>428.46500058906872</v>
      </c>
      <c r="Q240" s="320">
        <f t="shared" si="58"/>
        <v>266.11842953611603</v>
      </c>
      <c r="R240" s="320">
        <f t="shared" si="58"/>
        <v>318.30611946681557</v>
      </c>
      <c r="S240" s="320">
        <f t="shared" si="58"/>
        <v>308.82185510990513</v>
      </c>
      <c r="T240" s="320">
        <f t="shared" si="58"/>
        <v>275.92569038517075</v>
      </c>
      <c r="U240" s="320">
        <f t="shared" si="58"/>
        <v>327.75580581847981</v>
      </c>
      <c r="V240" s="320">
        <f t="shared" si="58"/>
        <v>283.87302767986967</v>
      </c>
      <c r="W240" s="320">
        <f t="shared" si="58"/>
        <v>217.85806261405651</v>
      </c>
      <c r="X240" s="320">
        <f t="shared" si="58"/>
        <v>234.02518596222387</v>
      </c>
      <c r="Y240" s="320">
        <f t="shared" si="58"/>
        <v>190.79391732418594</v>
      </c>
      <c r="DA240" s="95"/>
    </row>
    <row r="241" spans="1:105" ht="12" customHeight="1" x14ac:dyDescent="0.25">
      <c r="A241" s="55" t="s">
        <v>91</v>
      </c>
      <c r="B241" s="273">
        <f>IF(B$111=0,0,B$111/CHI!B$12*1000)</f>
        <v>4.3731886507668385</v>
      </c>
      <c r="C241" s="273">
        <f>IF(C$111=0,0,C$111/CHI!C$12*1000)</f>
        <v>2.6642053187690942</v>
      </c>
      <c r="D241" s="273">
        <f>IF(D$111=0,0,D$111/CHI!D$12*1000)</f>
        <v>2.2265652580858744</v>
      </c>
      <c r="E241" s="273">
        <f>IF(E$111=0,0,E$111/CHI!E$12*1000)</f>
        <v>2.0761854156838258</v>
      </c>
      <c r="F241" s="273">
        <f>IF(F$111=0,0,F$111/CHI!F$12*1000)</f>
        <v>3.9288530304013136</v>
      </c>
      <c r="G241" s="273">
        <f>IF(G$111=0,0,G$111/CHI!G$12*1000)</f>
        <v>2.5981497431266001</v>
      </c>
      <c r="H241" s="273">
        <f>IF(H$111=0,0,H$111/CHI!H$12*1000)</f>
        <v>2.6610768881618325</v>
      </c>
      <c r="I241" s="273">
        <f>IF(I$111=0,0,I$111/CHI!I$12*1000)</f>
        <v>2.9902957533056398</v>
      </c>
      <c r="J241" s="273">
        <f>IF(J$111=0,0,J$111/CHI!J$12*1000)</f>
        <v>2.3343599336042868</v>
      </c>
      <c r="K241" s="273">
        <f>IF(K$111=0,0,K$111/CHI!K$12*1000)</f>
        <v>2.3461281681937529</v>
      </c>
      <c r="L241" s="273">
        <f>IF(L$111=0,0,L$111/CHI!L$12*1000)</f>
        <v>2.8097568680028062</v>
      </c>
      <c r="M241" s="273">
        <f>IF(M$111=0,0,M$111/CHI!M$12*1000)</f>
        <v>2.8964939818075206</v>
      </c>
      <c r="N241" s="273">
        <f>IF(N$111=0,0,N$111/CHI!N$12*1000)</f>
        <v>2.9239401005609178</v>
      </c>
      <c r="O241" s="273">
        <f>IF(O$111=0,0,O$111/CHI!O$12*1000)</f>
        <v>3.692591027258401</v>
      </c>
      <c r="P241" s="273">
        <f>IF(P$111=0,0,P$111/CHI!P$12*1000)</f>
        <v>3.6416105122696245</v>
      </c>
      <c r="Q241" s="273">
        <f>IF(Q$111=0,0,Q$111/CHI!Q$12*1000)</f>
        <v>2.0884529050736638</v>
      </c>
      <c r="R241" s="273">
        <f>IF(R$111=0,0,R$111/CHI!R$12*1000)</f>
        <v>2.2793735967370345</v>
      </c>
      <c r="S241" s="273">
        <f>IF(S$111=0,0,S$111/CHI!S$12*1000)</f>
        <v>2.1821774722997787</v>
      </c>
      <c r="T241" s="273">
        <f>IF(T$111=0,0,T$111/CHI!T$12*1000)</f>
        <v>1.5594526335238919</v>
      </c>
      <c r="U241" s="273">
        <f>IF(U$111=0,0,U$111/CHI!U$12*1000)</f>
        <v>2.0301390955310974</v>
      </c>
      <c r="V241" s="273">
        <f>IF(V$111=0,0,V$111/CHI!V$12*1000)</f>
        <v>1.6895658141561312</v>
      </c>
      <c r="W241" s="273">
        <f>IF(W$111=0,0,W$111/CHI!W$12*1000)</f>
        <v>1.2783823802381276</v>
      </c>
      <c r="X241" s="273">
        <f>IF(X$111=0,0,X$111/CHI!X$12*1000)</f>
        <v>1.4382113124172617</v>
      </c>
      <c r="Y241" s="273">
        <f>IF(Y$111=0,0,Y$111/CHI!Y$12*1000)</f>
        <v>1.2006603779673548</v>
      </c>
      <c r="DA241" s="76"/>
    </row>
    <row r="242" spans="1:105" ht="12" customHeight="1" x14ac:dyDescent="0.25">
      <c r="A242" s="173" t="s">
        <v>92</v>
      </c>
      <c r="B242" s="274">
        <f>IF(B$112=0,0,B$112/CHI!B$12*1000)</f>
        <v>34.898587815393846</v>
      </c>
      <c r="C242" s="274">
        <f>IF(C$112=0,0,C$112/CHI!C$12*1000)</f>
        <v>21.260688870350716</v>
      </c>
      <c r="D242" s="274">
        <f>IF(D$112=0,0,D$112/CHI!D$12*1000)</f>
        <v>17.76826690803507</v>
      </c>
      <c r="E242" s="274">
        <f>IF(E$112=0,0,E$112/CHI!E$12*1000)</f>
        <v>16.568217114890945</v>
      </c>
      <c r="F242" s="274">
        <f>IF(F$112=0,0,F$112/CHI!F$12*1000)</f>
        <v>31.352734456400363</v>
      </c>
      <c r="G242" s="274">
        <f>IF(G$112=0,0,G$112/CHI!G$12*1000)</f>
        <v>20.733557184217819</v>
      </c>
      <c r="H242" s="274">
        <f>IF(H$112=0,0,H$112/CHI!H$12*1000)</f>
        <v>21.235723606102916</v>
      </c>
      <c r="I242" s="274">
        <f>IF(I$112=0,0,I$112/CHI!I$12*1000)</f>
        <v>23.862930981135957</v>
      </c>
      <c r="J242" s="274">
        <f>IF(J$112=0,0,J$112/CHI!J$12*1000)</f>
        <v>18.628481787846297</v>
      </c>
      <c r="K242" s="274">
        <f>IF(K$112=0,0,K$112/CHI!K$12*1000)</f>
        <v>18.722393759418935</v>
      </c>
      <c r="L242" s="274">
        <f>IF(L$112=0,0,L$112/CHI!L$12*1000)</f>
        <v>22.422208285185164</v>
      </c>
      <c r="M242" s="274">
        <f>IF(M$112=0,0,M$112/CHI!M$12*1000)</f>
        <v>23.114381210868764</v>
      </c>
      <c r="N242" s="274">
        <f>IF(N$112=0,0,N$112/CHI!N$12*1000)</f>
        <v>23.333404642510402</v>
      </c>
      <c r="O242" s="274">
        <f>IF(O$112=0,0,O$112/CHI!O$12*1000)</f>
        <v>29.467334369057227</v>
      </c>
      <c r="P242" s="274">
        <f>IF(P$112=0,0,P$112/CHI!P$12*1000)</f>
        <v>29.060503536616963</v>
      </c>
      <c r="Q242" s="274">
        <f>IF(Q$112=0,0,Q$112/CHI!Q$12*1000)</f>
        <v>16.666113201690351</v>
      </c>
      <c r="R242" s="274">
        <f>IF(R$112=0,0,R$112/CHI!R$12*1000)</f>
        <v>18.189683999995978</v>
      </c>
      <c r="S242" s="274">
        <f>IF(S$112=0,0,S$112/CHI!S$12*1000)</f>
        <v>17.414046872291742</v>
      </c>
      <c r="T242" s="274">
        <f>IF(T$112=0,0,T$112/CHI!T$12*1000)</f>
        <v>12.444625425760616</v>
      </c>
      <c r="U242" s="274">
        <f>IF(U$112=0,0,U$112/CHI!U$12*1000)</f>
        <v>16.200761769203087</v>
      </c>
      <c r="V242" s="274">
        <f>IF(V$112=0,0,V$112/CHI!V$12*1000)</f>
        <v>13.482944744420276</v>
      </c>
      <c r="W242" s="274">
        <f>IF(W$112=0,0,W$112/CHI!W$12*1000)</f>
        <v>10.201649944959382</v>
      </c>
      <c r="X242" s="274">
        <f>IF(X$112=0,0,X$112/CHI!X$12*1000)</f>
        <v>11.477104646442717</v>
      </c>
      <c r="Y242" s="274">
        <f>IF(Y$112=0,0,Y$112/CHI!Y$12*1000)</f>
        <v>9.5814187274107852</v>
      </c>
      <c r="DA242" s="77"/>
    </row>
    <row r="243" spans="1:105" ht="12" customHeight="1" x14ac:dyDescent="0.25">
      <c r="A243" s="173" t="s">
        <v>93</v>
      </c>
      <c r="B243" s="274">
        <f>IF(B$113=0,0,B$113/CHI!B$12*1000)</f>
        <v>42.788862514712584</v>
      </c>
      <c r="C243" s="274">
        <f>IF(C$113=0,0,C$113/CHI!C$12*1000)</f>
        <v>26.067550293259632</v>
      </c>
      <c r="D243" s="274">
        <f>IF(D$113=0,0,D$113/CHI!D$12*1000)</f>
        <v>21.785521347579184</v>
      </c>
      <c r="E243" s="274">
        <f>IF(E$113=0,0,E$113/CHI!E$12*1000)</f>
        <v>20.314150474887221</v>
      </c>
      <c r="F243" s="274">
        <f>IF(F$113=0,0,F$113/CHI!F$12*1000)</f>
        <v>38.441321786764327</v>
      </c>
      <c r="G243" s="274">
        <f>IF(G$113=0,0,G$113/CHI!G$12*1000)</f>
        <v>25.421238603961406</v>
      </c>
      <c r="H243" s="274">
        <f>IF(H$113=0,0,H$113/CHI!H$12*1000)</f>
        <v>26.036940594517851</v>
      </c>
      <c r="I243" s="274">
        <f>IF(I$113=0,0,I$113/CHI!I$12*1000)</f>
        <v>29.258137273380065</v>
      </c>
      <c r="J243" s="274">
        <f>IF(J$113=0,0,J$113/CHI!J$12*1000)</f>
        <v>22.840223515473703</v>
      </c>
      <c r="K243" s="274">
        <f>IF(K$113=0,0,K$113/CHI!K$12*1000)</f>
        <v>22.955368187268554</v>
      </c>
      <c r="L243" s="274">
        <f>IF(L$113=0,0,L$113/CHI!L$12*1000)</f>
        <v>27.491679395916261</v>
      </c>
      <c r="M243" s="274">
        <f>IF(M$113=0,0,M$113/CHI!M$12*1000)</f>
        <v>28.34034674916709</v>
      </c>
      <c r="N243" s="274">
        <f>IF(N$113=0,0,N$113/CHI!N$12*1000)</f>
        <v>28.608889520971751</v>
      </c>
      <c r="O243" s="274">
        <f>IF(O$113=0,0,O$113/CHI!O$12*1000)</f>
        <v>36.129648731416012</v>
      </c>
      <c r="P243" s="274">
        <f>IF(P$113=0,0,P$113/CHI!P$12*1000)</f>
        <v>35.630836898452564</v>
      </c>
      <c r="Q243" s="274">
        <f>IF(Q$113=0,0,Q$113/CHI!Q$12*1000)</f>
        <v>20.434180036568815</v>
      </c>
      <c r="R243" s="274">
        <f>IF(R$113=0,0,R$113/CHI!R$12*1000)</f>
        <v>22.302217269621952</v>
      </c>
      <c r="S243" s="274">
        <f>IF(S$113=0,0,S$113/CHI!S$12*1000)</f>
        <v>21.351215166207236</v>
      </c>
      <c r="T243" s="274">
        <f>IF(T$113=0,0,T$113/CHI!T$12*1000)</f>
        <v>15.258249680667141</v>
      </c>
      <c r="U243" s="274">
        <f>IF(U$113=0,0,U$113/CHI!U$12*1000)</f>
        <v>19.86361659225263</v>
      </c>
      <c r="V243" s="274">
        <f>IF(V$113=0,0,V$113/CHI!V$12*1000)</f>
        <v>16.531324190372693</v>
      </c>
      <c r="W243" s="274">
        <f>IF(W$113=0,0,W$113/CHI!W$12*1000)</f>
        <v>12.508156468312547</v>
      </c>
      <c r="X243" s="274">
        <f>IF(X$113=0,0,X$113/CHI!X$12*1000)</f>
        <v>14.071980659543607</v>
      </c>
      <c r="Y243" s="274">
        <f>IF(Y$113=0,0,Y$113/CHI!Y$12*1000)</f>
        <v>11.747696233204897</v>
      </c>
      <c r="DA243" s="77"/>
    </row>
    <row r="244" spans="1:105" ht="12" customHeight="1" x14ac:dyDescent="0.25">
      <c r="A244" s="173" t="s">
        <v>94</v>
      </c>
      <c r="B244" s="274">
        <f>IF(B$114=0,0,B$114/CHI!B$12*1000)</f>
        <v>79.233406356631932</v>
      </c>
      <c r="C244" s="274">
        <f>IF(C$114=0,0,C$114/CHI!C$12*1000)</f>
        <v>48.270056358651786</v>
      </c>
      <c r="D244" s="274">
        <f>IF(D$114=0,0,D$114/CHI!D$12*1000)</f>
        <v>40.340896302870924</v>
      </c>
      <c r="E244" s="274">
        <f>IF(E$114=0,0,E$114/CHI!E$12*1000)</f>
        <v>37.616315199149632</v>
      </c>
      <c r="F244" s="274">
        <f>IF(F$114=0,0,F$114/CHI!F$12*1000)</f>
        <v>71.182936189749412</v>
      </c>
      <c r="G244" s="274">
        <f>IF(G$114=0,0,G$114/CHI!G$12*1000)</f>
        <v>47.07326182611196</v>
      </c>
      <c r="H244" s="274">
        <f>IF(H$114=0,0,H$114/CHI!H$12*1000)</f>
        <v>48.213375471235658</v>
      </c>
      <c r="I244" s="274">
        <f>IF(I$114=0,0,I$114/CHI!I$12*1000)</f>
        <v>54.178160941360368</v>
      </c>
      <c r="J244" s="274">
        <f>IF(J$114=0,0,J$114/CHI!J$12*1000)</f>
        <v>42.293919602456711</v>
      </c>
      <c r="K244" s="274">
        <f>IF(K$114=0,0,K$114/CHI!K$12*1000)</f>
        <v>42.507136407810791</v>
      </c>
      <c r="L244" s="274">
        <f>IF(L$114=0,0,L$114/CHI!L$12*1000)</f>
        <v>50.907158475033135</v>
      </c>
      <c r="M244" s="274">
        <f>IF(M$114=0,0,M$114/CHI!M$12*1000)</f>
        <v>52.478660994844468</v>
      </c>
      <c r="N244" s="274">
        <f>IF(N$114=0,0,N$114/CHI!N$12*1000)</f>
        <v>52.975929613640233</v>
      </c>
      <c r="O244" s="274">
        <f>IF(O$114=0,0,O$114/CHI!O$12*1000)</f>
        <v>66.902342600819296</v>
      </c>
      <c r="P244" s="274">
        <f>IF(P$114=0,0,P$114/CHI!P$12*1000)</f>
        <v>65.978677928894456</v>
      </c>
      <c r="Q244" s="274">
        <f>IF(Q$114=0,0,Q$114/CHI!Q$12*1000)</f>
        <v>37.83857750005226</v>
      </c>
      <c r="R244" s="274">
        <f>IF(R$114=0,0,R$114/CHI!R$12*1000)</f>
        <v>41.297677473203549</v>
      </c>
      <c r="S244" s="274">
        <f>IF(S$114=0,0,S$114/CHI!S$12*1000)</f>
        <v>39.536678660020293</v>
      </c>
      <c r="T244" s="274">
        <f>IF(T$114=0,0,T$114/CHI!T$12*1000)</f>
        <v>28.254153678975634</v>
      </c>
      <c r="U244" s="274">
        <f>IF(U$114=0,0,U$114/CHI!U$12*1000)</f>
        <v>36.782048240359963</v>
      </c>
      <c r="V244" s="274">
        <f>IF(V$114=0,0,V$114/CHI!V$12*1000)</f>
        <v>30.611543523472797</v>
      </c>
      <c r="W244" s="274">
        <f>IF(W$114=0,0,W$114/CHI!W$12*1000)</f>
        <v>23.161724476442298</v>
      </c>
      <c r="X244" s="274">
        <f>IF(X$114=0,0,X$114/CHI!X$12*1000)</f>
        <v>26.057504133392435</v>
      </c>
      <c r="Y244" s="274">
        <f>IF(Y$114=0,0,Y$114/CHI!Y$12*1000)</f>
        <v>21.753557694592768</v>
      </c>
      <c r="DA244" s="77"/>
    </row>
    <row r="245" spans="1:105" ht="12" customHeight="1" x14ac:dyDescent="0.25">
      <c r="A245" s="56" t="s">
        <v>95</v>
      </c>
      <c r="B245" s="275">
        <f>IF(B$115=0,0,B$115/CHI!B$12*1000)</f>
        <v>21.19382669452845</v>
      </c>
      <c r="C245" s="275">
        <f>IF(C$115=0,0,C$115/CHI!C$12*1000)</f>
        <v>13.595286086743545</v>
      </c>
      <c r="D245" s="275">
        <f>IF(D$115=0,0,D$115/CHI!D$12*1000)</f>
        <v>11.808565656867927</v>
      </c>
      <c r="E245" s="275">
        <f>IF(E$115=0,0,E$115/CHI!E$12*1000)</f>
        <v>11.21600713744354</v>
      </c>
      <c r="F245" s="275">
        <f>IF(F$115=0,0,F$115/CHI!F$12*1000)</f>
        <v>22.954474739506562</v>
      </c>
      <c r="G245" s="275">
        <f>IF(G$115=0,0,G$115/CHI!G$12*1000)</f>
        <v>13.244514830867844</v>
      </c>
      <c r="H245" s="275">
        <f>IF(H$115=0,0,H$115/CHI!H$12*1000)</f>
        <v>12.304215432072883</v>
      </c>
      <c r="I245" s="275">
        <f>IF(I$115=0,0,I$115/CHI!I$12*1000)</f>
        <v>12.896252972246247</v>
      </c>
      <c r="J245" s="275">
        <f>IF(J$115=0,0,J$115/CHI!J$12*1000)</f>
        <v>9.8814228088361862</v>
      </c>
      <c r="K245" s="275">
        <f>IF(K$115=0,0,K$115/CHI!K$12*1000)</f>
        <v>10.123128351996209</v>
      </c>
      <c r="L245" s="275">
        <f>IF(L$115=0,0,L$115/CHI!L$12*1000)</f>
        <v>12.654599572770296</v>
      </c>
      <c r="M245" s="275">
        <f>IF(M$115=0,0,M$115/CHI!M$12*1000)</f>
        <v>14.590387968711168</v>
      </c>
      <c r="N245" s="275">
        <f>IF(N$115=0,0,N$115/CHI!N$12*1000)</f>
        <v>14.346028995020285</v>
      </c>
      <c r="O245" s="275">
        <f>IF(O$115=0,0,O$115/CHI!O$12*1000)</f>
        <v>16.735459597592282</v>
      </c>
      <c r="P245" s="275">
        <f>IF(P$115=0,0,P$115/CHI!P$12*1000)</f>
        <v>17.045046072348672</v>
      </c>
      <c r="Q245" s="275">
        <f>IF(Q$115=0,0,Q$115/CHI!Q$12*1000)</f>
        <v>10.974868297264271</v>
      </c>
      <c r="R245" s="275">
        <f>IF(R$115=0,0,R$115/CHI!R$12*1000)</f>
        <v>14.133531243135465</v>
      </c>
      <c r="S245" s="275">
        <f>IF(S$115=0,0,S$115/CHI!S$12*1000)</f>
        <v>13.94731421289117</v>
      </c>
      <c r="T245" s="275">
        <f>IF(T$115=0,0,T$115/CHI!T$12*1000)</f>
        <v>14.031484499008048</v>
      </c>
      <c r="U245" s="275">
        <f>IF(U$115=0,0,U$115/CHI!U$12*1000)</f>
        <v>16.120409765276527</v>
      </c>
      <c r="V245" s="275">
        <f>IF(V$115=0,0,V$115/CHI!V$12*1000)</f>
        <v>14.360168616565657</v>
      </c>
      <c r="W245" s="275">
        <f>IF(W$115=0,0,W$115/CHI!W$12*1000)</f>
        <v>10.9903306085863</v>
      </c>
      <c r="X245" s="275">
        <f>IF(X$115=0,0,X$115/CHI!X$12*1000)</f>
        <v>11.961027091311342</v>
      </c>
      <c r="Y245" s="275">
        <f>IF(Y$115=0,0,Y$115/CHI!Y$12*1000)</f>
        <v>9.7335219723344117</v>
      </c>
      <c r="DA245" s="78"/>
    </row>
    <row r="246" spans="1:105" ht="12" customHeight="1" x14ac:dyDescent="0.25">
      <c r="A246" s="174" t="s">
        <v>1051</v>
      </c>
      <c r="B246" s="276">
        <f>IF(B$121=0,0,B$121/CHI!B$12*1000)</f>
        <v>135.83033094017864</v>
      </c>
      <c r="C246" s="276">
        <f>IF(C$121=0,0,C$121/CHI!C$12*1000)</f>
        <v>88.800088419571736</v>
      </c>
      <c r="D246" s="276">
        <f>IF(D$121=0,0,D$121/CHI!D$12*1000)</f>
        <v>78.50062574269613</v>
      </c>
      <c r="E246" s="276">
        <f>IF(E$121=0,0,E$121/CHI!E$12*1000)</f>
        <v>74.096134991086387</v>
      </c>
      <c r="F246" s="276">
        <f>IF(F$121=0,0,F$121/CHI!F$12*1000)</f>
        <v>152.58987273005681</v>
      </c>
      <c r="G246" s="276">
        <f>IF(G$121=0,0,G$121/CHI!G$12*1000)</f>
        <v>84.422104121139157</v>
      </c>
      <c r="H246" s="276">
        <f>IF(H$121=0,0,H$121/CHI!H$12*1000)</f>
        <v>75.703589602517269</v>
      </c>
      <c r="I246" s="276">
        <f>IF(I$121=0,0,I$121/CHI!I$12*1000)</f>
        <v>77.536909563853584</v>
      </c>
      <c r="J246" s="276">
        <f>IF(J$121=0,0,J$121/CHI!J$12*1000)</f>
        <v>57.225373534279043</v>
      </c>
      <c r="K246" s="276">
        <f>IF(K$121=0,0,K$121/CHI!K$12*1000)</f>
        <v>59.630965624898735</v>
      </c>
      <c r="L246" s="276">
        <f>IF(L$121=0,0,L$121/CHI!L$12*1000)</f>
        <v>77.947757344312095</v>
      </c>
      <c r="M246" s="276">
        <f>IF(M$121=0,0,M$121/CHI!M$12*1000)</f>
        <v>95.461651570686755</v>
      </c>
      <c r="N246" s="276">
        <f>IF(N$121=0,0,N$121/CHI!N$12*1000)</f>
        <v>91.593743482726993</v>
      </c>
      <c r="O246" s="276">
        <f>IF(O$121=0,0,O$121/CHI!O$12*1000)</f>
        <v>103.49002639228542</v>
      </c>
      <c r="P246" s="276">
        <f>IF(P$121=0,0,P$121/CHI!P$12*1000)</f>
        <v>106.90245562558042</v>
      </c>
      <c r="Q246" s="276">
        <f>IF(Q$121=0,0,Q$121/CHI!Q$12*1000)</f>
        <v>71.270421354996969</v>
      </c>
      <c r="R246" s="276">
        <f>IF(R$121=0,0,R$121/CHI!R$12*1000)</f>
        <v>90.077807071569765</v>
      </c>
      <c r="S246" s="276">
        <f>IF(S$121=0,0,S$121/CHI!S$12*1000)</f>
        <v>87.964210695819347</v>
      </c>
      <c r="T246" s="276">
        <f>IF(T$121=0,0,T$121/CHI!T$12*1000)</f>
        <v>88.048474223417543</v>
      </c>
      <c r="U246" s="276">
        <f>IF(U$121=0,0,U$121/CHI!U$12*1000)</f>
        <v>99.778812532679993</v>
      </c>
      <c r="V246" s="276">
        <f>IF(V$121=0,0,V$121/CHI!V$12*1000)</f>
        <v>87.492059920495251</v>
      </c>
      <c r="W246" s="276">
        <f>IF(W$121=0,0,W$121/CHI!W$12*1000)</f>
        <v>67.925960155291094</v>
      </c>
      <c r="X246" s="276">
        <f>IF(X$121=0,0,X$121/CHI!X$12*1000)</f>
        <v>70.11062495639527</v>
      </c>
      <c r="Y246" s="276">
        <f>IF(Y$121=0,0,Y$121/CHI!Y$12*1000)</f>
        <v>56.200902231420898</v>
      </c>
      <c r="DA246" s="79"/>
    </row>
    <row r="247" spans="1:105" ht="12" customHeight="1" x14ac:dyDescent="0.25">
      <c r="A247" s="174" t="s">
        <v>1010</v>
      </c>
      <c r="B247" s="276">
        <f>IF(B$134=0,0,B$134/CHI!B$12*1000)</f>
        <v>80.21400125526965</v>
      </c>
      <c r="C247" s="276">
        <f>IF(C$134=0,0,C$134/CHI!C$12*1000)</f>
        <v>52.300901314605007</v>
      </c>
      <c r="D247" s="276">
        <f>IF(D$134=0,0,D$134/CHI!D$12*1000)</f>
        <v>46.154449549144594</v>
      </c>
      <c r="E247" s="276">
        <f>IF(E$134=0,0,E$134/CHI!E$12*1000)</f>
        <v>43.602944117840032</v>
      </c>
      <c r="F247" s="276">
        <f>IF(F$134=0,0,F$134/CHI!F$12*1000)</f>
        <v>89.879167487205706</v>
      </c>
      <c r="G247" s="276">
        <f>IF(G$134=0,0,G$134/CHI!G$12*1000)</f>
        <v>49.693998357746125</v>
      </c>
      <c r="H247" s="276">
        <f>IF(H$134=0,0,H$134/CHI!H$12*1000)</f>
        <v>44.862105404142277</v>
      </c>
      <c r="I247" s="276">
        <f>IF(I$134=0,0,I$134/CHI!I$12*1000)</f>
        <v>44.181046862308058</v>
      </c>
      <c r="J247" s="276">
        <f>IF(J$134=0,0,J$134/CHI!J$12*1000)</f>
        <v>33.039220658849906</v>
      </c>
      <c r="K247" s="276">
        <f>IF(K$134=0,0,K$134/CHI!K$12*1000)</f>
        <v>34.578508606613795</v>
      </c>
      <c r="L247" s="276">
        <f>IF(L$134=0,0,L$134/CHI!L$12*1000)</f>
        <v>44.857687100355832</v>
      </c>
      <c r="M247" s="276">
        <f>IF(M$134=0,0,M$134/CHI!M$12*1000)</f>
        <v>54.106135389194755</v>
      </c>
      <c r="N247" s="276">
        <f>IF(N$134=0,0,N$134/CHI!N$12*1000)</f>
        <v>52.417835002922054</v>
      </c>
      <c r="O247" s="276">
        <f>IF(O$134=0,0,O$134/CHI!O$12*1000)</f>
        <v>59.24541223829403</v>
      </c>
      <c r="P247" s="276">
        <f>IF(P$134=0,0,P$134/CHI!P$12*1000)</f>
        <v>61.246214090958887</v>
      </c>
      <c r="Q247" s="276">
        <f>IF(Q$134=0,0,Q$134/CHI!Q$12*1000)</f>
        <v>40.840306228519921</v>
      </c>
      <c r="R247" s="276">
        <f>IF(R$134=0,0,R$134/CHI!R$12*1000)</f>
        <v>52.007702516499968</v>
      </c>
      <c r="S247" s="276">
        <f>IF(S$134=0,0,S$134/CHI!S$12*1000)</f>
        <v>50.672287680247486</v>
      </c>
      <c r="T247" s="276">
        <f>IF(T$134=0,0,T$134/CHI!T$12*1000)</f>
        <v>50.948723726966961</v>
      </c>
      <c r="U247" s="276">
        <f>IF(U$134=0,0,U$134/CHI!U$12*1000)</f>
        <v>57.951371714309985</v>
      </c>
      <c r="V247" s="276">
        <f>IF(V$134=0,0,V$134/CHI!V$12*1000)</f>
        <v>51.509680509565385</v>
      </c>
      <c r="W247" s="276">
        <f>IF(W$134=0,0,W$134/CHI!W$12*1000)</f>
        <v>39.726808643346047</v>
      </c>
      <c r="X247" s="276">
        <f>IF(X$134=0,0,X$134/CHI!X$12*1000)</f>
        <v>41.867681332198622</v>
      </c>
      <c r="Y247" s="276">
        <f>IF(Y$134=0,0,Y$134/CHI!Y$12*1000)</f>
        <v>33.718239663171715</v>
      </c>
      <c r="DA247" s="79"/>
    </row>
    <row r="248" spans="1:105" ht="12" customHeight="1" x14ac:dyDescent="0.25">
      <c r="A248" s="174" t="s">
        <v>1021</v>
      </c>
      <c r="B248" s="276">
        <f>IF(B$142=0,0,B$142/CHI!B$12*1000)</f>
        <v>59.049169464544143</v>
      </c>
      <c r="C248" s="276">
        <f>IF(C$142=0,0,C$142/CHI!C$12*1000)</f>
        <v>38.038021944962409</v>
      </c>
      <c r="D248" s="276">
        <f>IF(D$142=0,0,D$142/CHI!D$12*1000)</f>
        <v>33.140126382439931</v>
      </c>
      <c r="E248" s="276">
        <f>IF(E$142=0,0,E$142/CHI!E$12*1000)</f>
        <v>31.426444469626059</v>
      </c>
      <c r="F248" s="276">
        <f>IF(F$142=0,0,F$142/CHI!F$12*1000)</f>
        <v>64.468774263644846</v>
      </c>
      <c r="G248" s="276">
        <f>IF(G$142=0,0,G$142/CHI!G$12*1000)</f>
        <v>36.880413464375195</v>
      </c>
      <c r="H248" s="276">
        <f>IF(H$142=0,0,H$142/CHI!H$12*1000)</f>
        <v>34.029735130655006</v>
      </c>
      <c r="I248" s="276">
        <f>IF(I$142=0,0,I$142/CHI!I$12*1000)</f>
        <v>35.502024114802467</v>
      </c>
      <c r="J248" s="276">
        <f>IF(J$142=0,0,J$142/CHI!J$12*1000)</f>
        <v>26.975660781324592</v>
      </c>
      <c r="K248" s="276">
        <f>IF(K$142=0,0,K$142/CHI!K$12*1000)</f>
        <v>27.721421785280516</v>
      </c>
      <c r="L248" s="276">
        <f>IF(L$142=0,0,L$142/CHI!L$12*1000)</f>
        <v>34.954788112116766</v>
      </c>
      <c r="M248" s="276">
        <f>IF(M$142=0,0,M$142/CHI!M$12*1000)</f>
        <v>40.83611533048223</v>
      </c>
      <c r="N248" s="276">
        <f>IF(N$142=0,0,N$142/CHI!N$12*1000)</f>
        <v>39.937731699905804</v>
      </c>
      <c r="O248" s="276">
        <f>IF(O$142=0,0,O$142/CHI!O$12*1000)</f>
        <v>46.320100051881369</v>
      </c>
      <c r="P248" s="276">
        <f>IF(P$142=0,0,P$142/CHI!P$12*1000)</f>
        <v>47.293757905990383</v>
      </c>
      <c r="Q248" s="276">
        <f>IF(Q$142=0,0,Q$142/CHI!Q$12*1000)</f>
        <v>30.640299090666424</v>
      </c>
      <c r="R248" s="276">
        <f>IF(R$142=0,0,R$142/CHI!R$12*1000)</f>
        <v>39.419923855778833</v>
      </c>
      <c r="S248" s="276">
        <f>IF(S$142=0,0,S$142/CHI!S$12*1000)</f>
        <v>38.80161080354484</v>
      </c>
      <c r="T248" s="276">
        <f>IF(T$142=0,0,T$142/CHI!T$12*1000)</f>
        <v>38.973241405301799</v>
      </c>
      <c r="U248" s="276">
        <f>IF(U$142=0,0,U$142/CHI!U$12*1000)</f>
        <v>44.650903073062594</v>
      </c>
      <c r="V248" s="276">
        <f>IF(V$142=0,0,V$142/CHI!V$12*1000)</f>
        <v>39.585159179957429</v>
      </c>
      <c r="W248" s="276">
        <f>IF(W$142=0,0,W$142/CHI!W$12*1000)</f>
        <v>30.417320938376438</v>
      </c>
      <c r="X248" s="276">
        <f>IF(X$142=0,0,X$142/CHI!X$12*1000)</f>
        <v>32.686829482751641</v>
      </c>
      <c r="Y248" s="276">
        <f>IF(Y$142=0,0,Y$142/CHI!Y$12*1000)</f>
        <v>26.526311600878316</v>
      </c>
      <c r="DA248" s="79"/>
    </row>
    <row r="249" spans="1:105" ht="12" customHeight="1" x14ac:dyDescent="0.25">
      <c r="A249" s="41" t="s">
        <v>1038</v>
      </c>
      <c r="B249" s="277">
        <f>IF(B$156=0,0,B$156/CHI!B$12*1000)</f>
        <v>74.054214321618502</v>
      </c>
      <c r="C249" s="277">
        <f>IF(C$156=0,0,C$156/CHI!C$12*1000)</f>
        <v>45.114822942368761</v>
      </c>
      <c r="D249" s="277">
        <f>IF(D$156=0,0,D$156/CHI!D$12*1000)</f>
        <v>37.703962483861368</v>
      </c>
      <c r="E249" s="277">
        <f>IF(E$156=0,0,E$156/CHI!E$12*1000)</f>
        <v>35.157477077397175</v>
      </c>
      <c r="F249" s="277">
        <f>IF(F$156=0,0,F$156/CHI!F$12*1000)</f>
        <v>66.529973341182426</v>
      </c>
      <c r="G249" s="277">
        <f>IF(G$156=0,0,G$156/CHI!G$12*1000)</f>
        <v>43.996258401388026</v>
      </c>
      <c r="H249" s="277">
        <f>IF(H$156=0,0,H$156/CHI!H$12*1000)</f>
        <v>45.061847073001744</v>
      </c>
      <c r="I249" s="277">
        <f>IF(I$156=0,0,I$156/CHI!I$12*1000)</f>
        <v>50.636736780493422</v>
      </c>
      <c r="J249" s="277">
        <f>IF(J$156=0,0,J$156/CHI!J$12*1000)</f>
        <v>39.529323940008503</v>
      </c>
      <c r="K249" s="277">
        <f>IF(K$156=0,0,K$156/CHI!K$12*1000)</f>
        <v>39.728603558627881</v>
      </c>
      <c r="L249" s="277">
        <f>IF(L$156=0,0,L$156/CHI!L$12*1000)</f>
        <v>47.579547536380247</v>
      </c>
      <c r="M249" s="277">
        <f>IF(M$156=0,0,M$156/CHI!M$12*1000)</f>
        <v>49.048326802101293</v>
      </c>
      <c r="N249" s="277">
        <f>IF(N$156=0,0,N$156/CHI!N$12*1000)</f>
        <v>49.513090827340484</v>
      </c>
      <c r="O249" s="277">
        <f>IF(O$156=0,0,O$156/CHI!O$12*1000)</f>
        <v>62.529186177854285</v>
      </c>
      <c r="P249" s="277">
        <f>IF(P$156=0,0,P$156/CHI!P$12*1000)</f>
        <v>61.665898017956742</v>
      </c>
      <c r="Q249" s="277">
        <f>IF(Q$156=0,0,Q$156/CHI!Q$12*1000)</f>
        <v>35.365210921283378</v>
      </c>
      <c r="R249" s="277">
        <f>IF(R$156=0,0,R$156/CHI!R$12*1000)</f>
        <v>38.59820244027302</v>
      </c>
      <c r="S249" s="277">
        <f>IF(S$156=0,0,S$156/CHI!S$12*1000)</f>
        <v>36.952313546583262</v>
      </c>
      <c r="T249" s="277">
        <f>IF(T$156=0,0,T$156/CHI!T$12*1000)</f>
        <v>26.407285111549125</v>
      </c>
      <c r="U249" s="277">
        <f>IF(U$156=0,0,U$156/CHI!U$12*1000)</f>
        <v>34.377743035803974</v>
      </c>
      <c r="V249" s="277">
        <f>IF(V$156=0,0,V$156/CHI!V$12*1000)</f>
        <v>28.61058118086406</v>
      </c>
      <c r="W249" s="277">
        <f>IF(W$156=0,0,W$156/CHI!W$12*1000)</f>
        <v>21.647728998504284</v>
      </c>
      <c r="X249" s="277">
        <f>IF(X$156=0,0,X$156/CHI!X$12*1000)</f>
        <v>24.354222347770985</v>
      </c>
      <c r="Y249" s="277">
        <f>IF(Y$156=0,0,Y$156/CHI!Y$12*1000)</f>
        <v>20.331608823204768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useful energy demand"</f>
        <v>IE: Chemical industry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</f>
        <v>0</v>
      </c>
      <c r="C5" s="223">
        <f t="shared" si="0"/>
        <v>0</v>
      </c>
      <c r="D5" s="223">
        <f t="shared" si="0"/>
        <v>0</v>
      </c>
      <c r="E5" s="223">
        <f t="shared" si="0"/>
        <v>0</v>
      </c>
      <c r="F5" s="223">
        <f t="shared" si="0"/>
        <v>0</v>
      </c>
      <c r="G5" s="223">
        <f t="shared" si="0"/>
        <v>0</v>
      </c>
      <c r="H5" s="223">
        <f t="shared" si="0"/>
        <v>0</v>
      </c>
      <c r="I5" s="223">
        <f t="shared" si="0"/>
        <v>0</v>
      </c>
      <c r="J5" s="223">
        <f t="shared" si="0"/>
        <v>0</v>
      </c>
      <c r="K5" s="223">
        <f t="shared" si="0"/>
        <v>0</v>
      </c>
      <c r="L5" s="223">
        <f t="shared" si="0"/>
        <v>0</v>
      </c>
      <c r="M5" s="223">
        <f t="shared" si="0"/>
        <v>0</v>
      </c>
      <c r="N5" s="223">
        <f t="shared" si="0"/>
        <v>0</v>
      </c>
      <c r="O5" s="223">
        <f t="shared" si="0"/>
        <v>0</v>
      </c>
      <c r="P5" s="223">
        <f t="shared" si="0"/>
        <v>0</v>
      </c>
      <c r="Q5" s="223">
        <f t="shared" si="0"/>
        <v>0</v>
      </c>
      <c r="R5" s="223">
        <f t="shared" si="0"/>
        <v>0</v>
      </c>
      <c r="S5" s="223">
        <f t="shared" si="0"/>
        <v>0</v>
      </c>
      <c r="T5" s="223">
        <f t="shared" si="0"/>
        <v>0</v>
      </c>
      <c r="U5" s="223">
        <f t="shared" si="0"/>
        <v>0</v>
      </c>
      <c r="V5" s="223">
        <f t="shared" si="0"/>
        <v>0</v>
      </c>
      <c r="W5" s="223">
        <f t="shared" si="0"/>
        <v>0</v>
      </c>
      <c r="X5" s="223">
        <f t="shared" si="0"/>
        <v>0</v>
      </c>
      <c r="Y5" s="223">
        <f t="shared" si="0"/>
        <v>0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1134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1135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1136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1137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1138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1139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1140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1141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1142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1143</v>
      </c>
    </row>
    <row r="16" spans="1:105" ht="12" customHeight="1" x14ac:dyDescent="0.25">
      <c r="A16" s="134" t="s">
        <v>997</v>
      </c>
      <c r="B16" s="314">
        <f>CHI_fec!B16</f>
        <v>0</v>
      </c>
      <c r="C16" s="314">
        <f>CHI_fec!C16</f>
        <v>0</v>
      </c>
      <c r="D16" s="314">
        <f>CHI_fec!D16</f>
        <v>0</v>
      </c>
      <c r="E16" s="314">
        <f>CHI_fec!E16</f>
        <v>0</v>
      </c>
      <c r="F16" s="314">
        <f>CHI_fec!F16</f>
        <v>0</v>
      </c>
      <c r="G16" s="314">
        <f>CHI_fec!G16</f>
        <v>0</v>
      </c>
      <c r="H16" s="314">
        <f>CHI_fec!H16</f>
        <v>0</v>
      </c>
      <c r="I16" s="314">
        <f>CHI_fec!I16</f>
        <v>0</v>
      </c>
      <c r="J16" s="314">
        <f>CHI_fec!J16</f>
        <v>0</v>
      </c>
      <c r="K16" s="314">
        <f>CHI_fec!K16</f>
        <v>0</v>
      </c>
      <c r="L16" s="314">
        <f>CHI_fec!L16</f>
        <v>0</v>
      </c>
      <c r="M16" s="314">
        <f>CHI_fec!M16</f>
        <v>0</v>
      </c>
      <c r="N16" s="314">
        <f>CHI_fec!N16</f>
        <v>0</v>
      </c>
      <c r="O16" s="314">
        <f>CHI_fec!O16</f>
        <v>0</v>
      </c>
      <c r="P16" s="314">
        <f>CHI_fec!P16</f>
        <v>0</v>
      </c>
      <c r="Q16" s="314">
        <f>CHI_fec!Q16</f>
        <v>0</v>
      </c>
      <c r="R16" s="314">
        <f>CHI_fec!R16</f>
        <v>0</v>
      </c>
      <c r="S16" s="314">
        <f>CHI_fec!S16</f>
        <v>0</v>
      </c>
      <c r="T16" s="314">
        <f>CHI_fec!T16</f>
        <v>0</v>
      </c>
      <c r="U16" s="314">
        <f>CHI_fec!U16</f>
        <v>0</v>
      </c>
      <c r="V16" s="314">
        <f>CHI_fec!V16</f>
        <v>0</v>
      </c>
      <c r="W16" s="314">
        <f>CHI_fec!W16</f>
        <v>0</v>
      </c>
      <c r="X16" s="314">
        <f>CHI_fec!X16</f>
        <v>0</v>
      </c>
      <c r="Y16" s="314">
        <f>CHI_fec!Y16</f>
        <v>0</v>
      </c>
      <c r="DA16" s="136"/>
    </row>
    <row r="17" spans="1:105" ht="12" customHeight="1" x14ac:dyDescent="0.25">
      <c r="A17" s="135" t="s">
        <v>28</v>
      </c>
      <c r="B17" s="315">
        <f>CHI_fec!B17</f>
        <v>0</v>
      </c>
      <c r="C17" s="315">
        <f>CHI_fec!C17</f>
        <v>0</v>
      </c>
      <c r="D17" s="315">
        <f>CHI_fec!D17</f>
        <v>0</v>
      </c>
      <c r="E17" s="315">
        <f>CHI_fec!E17</f>
        <v>0</v>
      </c>
      <c r="F17" s="315">
        <f>CHI_fec!F17</f>
        <v>0</v>
      </c>
      <c r="G17" s="315">
        <f>CHI_fec!G17</f>
        <v>0</v>
      </c>
      <c r="H17" s="315">
        <f>CHI_fec!H17</f>
        <v>0</v>
      </c>
      <c r="I17" s="315">
        <f>CHI_fec!I17</f>
        <v>0</v>
      </c>
      <c r="J17" s="315">
        <f>CHI_fec!J17</f>
        <v>0</v>
      </c>
      <c r="K17" s="315">
        <f>CHI_fec!K17</f>
        <v>0</v>
      </c>
      <c r="L17" s="315">
        <f>CHI_fec!L17</f>
        <v>0</v>
      </c>
      <c r="M17" s="315">
        <f>CHI_fec!M17</f>
        <v>0</v>
      </c>
      <c r="N17" s="315">
        <f>CHI_fec!N17</f>
        <v>0</v>
      </c>
      <c r="O17" s="315">
        <f>CHI_fec!O17</f>
        <v>0</v>
      </c>
      <c r="P17" s="315">
        <f>CHI_fec!P17</f>
        <v>0</v>
      </c>
      <c r="Q17" s="315">
        <f>CHI_fec!Q17</f>
        <v>0</v>
      </c>
      <c r="R17" s="315">
        <f>CHI_fec!R17</f>
        <v>0</v>
      </c>
      <c r="S17" s="315">
        <f>CHI_fec!S17</f>
        <v>0</v>
      </c>
      <c r="T17" s="315">
        <f>CHI_fec!T17</f>
        <v>0</v>
      </c>
      <c r="U17" s="315">
        <f>CHI_fec!U17</f>
        <v>0</v>
      </c>
      <c r="V17" s="315">
        <f>CHI_fec!V17</f>
        <v>0</v>
      </c>
      <c r="W17" s="315">
        <f>CHI_fec!W17</f>
        <v>0</v>
      </c>
      <c r="X17" s="315">
        <f>CHI_fec!X17</f>
        <v>0</v>
      </c>
      <c r="Y17" s="315">
        <f>CHI_fec!Y17</f>
        <v>0</v>
      </c>
      <c r="DA17" s="137"/>
    </row>
    <row r="18" spans="1:105" ht="12" customHeight="1" x14ac:dyDescent="0.25">
      <c r="A18" s="135" t="s">
        <v>30</v>
      </c>
      <c r="B18" s="315">
        <f>CHI_fec!B18</f>
        <v>0</v>
      </c>
      <c r="C18" s="315">
        <f>CHI_fec!C18</f>
        <v>0</v>
      </c>
      <c r="D18" s="315">
        <f>CHI_fec!D18</f>
        <v>0</v>
      </c>
      <c r="E18" s="315">
        <f>CHI_fec!E18</f>
        <v>0</v>
      </c>
      <c r="F18" s="315">
        <f>CHI_fec!F18</f>
        <v>0</v>
      </c>
      <c r="G18" s="315">
        <f>CHI_fec!G18</f>
        <v>0</v>
      </c>
      <c r="H18" s="315">
        <f>CHI_fec!H18</f>
        <v>0</v>
      </c>
      <c r="I18" s="315">
        <f>CHI_fec!I18</f>
        <v>0</v>
      </c>
      <c r="J18" s="315">
        <f>CHI_fec!J18</f>
        <v>0</v>
      </c>
      <c r="K18" s="315">
        <f>CHI_fec!K18</f>
        <v>0</v>
      </c>
      <c r="L18" s="315">
        <f>CHI_fec!L18</f>
        <v>0</v>
      </c>
      <c r="M18" s="315">
        <f>CHI_fec!M18</f>
        <v>0</v>
      </c>
      <c r="N18" s="315">
        <f>CHI_fec!N18</f>
        <v>0</v>
      </c>
      <c r="O18" s="315">
        <f>CHI_fec!O18</f>
        <v>0</v>
      </c>
      <c r="P18" s="315">
        <f>CHI_fec!P18</f>
        <v>0</v>
      </c>
      <c r="Q18" s="315">
        <f>CHI_fec!Q18</f>
        <v>0</v>
      </c>
      <c r="R18" s="315">
        <f>CHI_fec!R18</f>
        <v>0</v>
      </c>
      <c r="S18" s="315">
        <f>CHI_fec!S18</f>
        <v>0</v>
      </c>
      <c r="T18" s="315">
        <f>CHI_fec!T18</f>
        <v>0</v>
      </c>
      <c r="U18" s="315">
        <f>CHI_fec!U18</f>
        <v>0</v>
      </c>
      <c r="V18" s="315">
        <f>CHI_fec!V18</f>
        <v>0</v>
      </c>
      <c r="W18" s="315">
        <f>CHI_fec!W18</f>
        <v>0</v>
      </c>
      <c r="X18" s="315">
        <f>CHI_fec!X18</f>
        <v>0</v>
      </c>
      <c r="Y18" s="315">
        <f>CHI_fec!Y18</f>
        <v>0</v>
      </c>
      <c r="DA18" s="137"/>
    </row>
    <row r="19" spans="1:105" ht="12" customHeight="1" x14ac:dyDescent="0.25">
      <c r="A19" s="135" t="s">
        <v>31</v>
      </c>
      <c r="B19" s="315">
        <f>CHI_fec!B19</f>
        <v>0</v>
      </c>
      <c r="C19" s="315">
        <f>CHI_fec!C19</f>
        <v>0</v>
      </c>
      <c r="D19" s="315">
        <f>CHI_fec!D19</f>
        <v>0</v>
      </c>
      <c r="E19" s="315">
        <f>CHI_fec!E19</f>
        <v>0</v>
      </c>
      <c r="F19" s="315">
        <f>CHI_fec!F19</f>
        <v>0</v>
      </c>
      <c r="G19" s="315">
        <f>CHI_fec!G19</f>
        <v>0</v>
      </c>
      <c r="H19" s="315">
        <f>CHI_fec!H19</f>
        <v>0</v>
      </c>
      <c r="I19" s="315">
        <f>CHI_fec!I19</f>
        <v>0</v>
      </c>
      <c r="J19" s="315">
        <f>CHI_fec!J19</f>
        <v>0</v>
      </c>
      <c r="K19" s="315">
        <f>CHI_fec!K19</f>
        <v>0</v>
      </c>
      <c r="L19" s="315">
        <f>CHI_fec!L19</f>
        <v>0</v>
      </c>
      <c r="M19" s="315">
        <f>CHI_fec!M19</f>
        <v>0</v>
      </c>
      <c r="N19" s="315">
        <f>CHI_fec!N19</f>
        <v>0</v>
      </c>
      <c r="O19" s="315">
        <f>CHI_fec!O19</f>
        <v>0</v>
      </c>
      <c r="P19" s="315">
        <f>CHI_fec!P19</f>
        <v>0</v>
      </c>
      <c r="Q19" s="315">
        <f>CHI_fec!Q19</f>
        <v>0</v>
      </c>
      <c r="R19" s="315">
        <f>CHI_fec!R19</f>
        <v>0</v>
      </c>
      <c r="S19" s="315">
        <f>CHI_fec!S19</f>
        <v>0</v>
      </c>
      <c r="T19" s="315">
        <f>CHI_fec!T19</f>
        <v>0</v>
      </c>
      <c r="U19" s="315">
        <f>CHI_fec!U19</f>
        <v>0</v>
      </c>
      <c r="V19" s="315">
        <f>CHI_fec!V19</f>
        <v>0</v>
      </c>
      <c r="W19" s="315">
        <f>CHI_fec!W19</f>
        <v>0</v>
      </c>
      <c r="X19" s="315">
        <f>CHI_fec!X19</f>
        <v>0</v>
      </c>
      <c r="Y19" s="315">
        <f>CHI_fec!Y19</f>
        <v>0</v>
      </c>
      <c r="DA19" s="137"/>
    </row>
    <row r="20" spans="1:105" ht="12" customHeight="1" x14ac:dyDescent="0.25">
      <c r="A20" s="135" t="s">
        <v>82</v>
      </c>
      <c r="B20" s="315">
        <f>CHI_fec!B20</f>
        <v>0</v>
      </c>
      <c r="C20" s="315">
        <f>CHI_fec!C20</f>
        <v>0</v>
      </c>
      <c r="D20" s="315">
        <f>CHI_fec!D20</f>
        <v>0</v>
      </c>
      <c r="E20" s="315">
        <f>CHI_fec!E20</f>
        <v>0</v>
      </c>
      <c r="F20" s="315">
        <f>CHI_fec!F20</f>
        <v>0</v>
      </c>
      <c r="G20" s="315">
        <f>CHI_fec!G20</f>
        <v>0</v>
      </c>
      <c r="H20" s="315">
        <f>CHI_fec!H20</f>
        <v>0</v>
      </c>
      <c r="I20" s="315">
        <f>CHI_fec!I20</f>
        <v>0</v>
      </c>
      <c r="J20" s="315">
        <f>CHI_fec!J20</f>
        <v>0</v>
      </c>
      <c r="K20" s="315">
        <f>CHI_fec!K20</f>
        <v>0</v>
      </c>
      <c r="L20" s="315">
        <f>CHI_fec!L20</f>
        <v>0</v>
      </c>
      <c r="M20" s="315">
        <f>CHI_fec!M20</f>
        <v>0</v>
      </c>
      <c r="N20" s="315">
        <f>CHI_fec!N20</f>
        <v>0</v>
      </c>
      <c r="O20" s="315">
        <f>CHI_fec!O20</f>
        <v>0</v>
      </c>
      <c r="P20" s="315">
        <f>CHI_fec!P20</f>
        <v>0</v>
      </c>
      <c r="Q20" s="315">
        <f>CHI_fec!Q20</f>
        <v>0</v>
      </c>
      <c r="R20" s="315">
        <f>CHI_fec!R20</f>
        <v>0</v>
      </c>
      <c r="S20" s="315">
        <f>CHI_fec!S20</f>
        <v>0</v>
      </c>
      <c r="T20" s="315">
        <f>CHI_fec!T20</f>
        <v>0</v>
      </c>
      <c r="U20" s="315">
        <f>CHI_fec!U20</f>
        <v>0</v>
      </c>
      <c r="V20" s="315">
        <f>CHI_fec!V20</f>
        <v>0</v>
      </c>
      <c r="W20" s="315">
        <f>CHI_fec!W20</f>
        <v>0</v>
      </c>
      <c r="X20" s="315">
        <f>CHI_fec!X20</f>
        <v>0</v>
      </c>
      <c r="Y20" s="315">
        <f>CHI_fec!Y20</f>
        <v>0</v>
      </c>
      <c r="DA20" s="137"/>
    </row>
    <row r="21" spans="1:105" ht="12" customHeight="1" x14ac:dyDescent="0.25">
      <c r="A21" s="135" t="s">
        <v>32</v>
      </c>
      <c r="B21" s="315">
        <f>CHI_fec!B21</f>
        <v>0</v>
      </c>
      <c r="C21" s="315">
        <f>CHI_fec!C21</f>
        <v>0</v>
      </c>
      <c r="D21" s="315">
        <f>CHI_fec!D21</f>
        <v>0</v>
      </c>
      <c r="E21" s="315">
        <f>CHI_fec!E21</f>
        <v>0</v>
      </c>
      <c r="F21" s="315">
        <f>CHI_fec!F21</f>
        <v>0</v>
      </c>
      <c r="G21" s="315">
        <f>CHI_fec!G21</f>
        <v>0</v>
      </c>
      <c r="H21" s="315">
        <f>CHI_fec!H21</f>
        <v>0</v>
      </c>
      <c r="I21" s="315">
        <f>CHI_fec!I21</f>
        <v>0</v>
      </c>
      <c r="J21" s="315">
        <f>CHI_fec!J21</f>
        <v>0</v>
      </c>
      <c r="K21" s="315">
        <f>CHI_fec!K21</f>
        <v>0</v>
      </c>
      <c r="L21" s="315">
        <f>CHI_fec!L21</f>
        <v>0</v>
      </c>
      <c r="M21" s="315">
        <f>CHI_fec!M21</f>
        <v>0</v>
      </c>
      <c r="N21" s="315">
        <f>CHI_fec!N21</f>
        <v>0</v>
      </c>
      <c r="O21" s="315">
        <f>CHI_fec!O21</f>
        <v>0</v>
      </c>
      <c r="P21" s="315">
        <f>CHI_fec!P21</f>
        <v>0</v>
      </c>
      <c r="Q21" s="315">
        <f>CHI_fec!Q21</f>
        <v>0</v>
      </c>
      <c r="R21" s="315">
        <f>CHI_fec!R21</f>
        <v>0</v>
      </c>
      <c r="S21" s="315">
        <f>CHI_fec!S21</f>
        <v>0</v>
      </c>
      <c r="T21" s="315">
        <f>CHI_fec!T21</f>
        <v>0</v>
      </c>
      <c r="U21" s="315">
        <f>CHI_fec!U21</f>
        <v>0</v>
      </c>
      <c r="V21" s="315">
        <f>CHI_fec!V21</f>
        <v>0</v>
      </c>
      <c r="W21" s="315">
        <f>CHI_fec!W21</f>
        <v>0</v>
      </c>
      <c r="X21" s="315">
        <f>CHI_fec!X21</f>
        <v>0</v>
      </c>
      <c r="Y21" s="315">
        <f>CHI_fec!Y21</f>
        <v>0</v>
      </c>
      <c r="DA21" s="137"/>
    </row>
    <row r="22" spans="1:105" ht="12" customHeight="1" x14ac:dyDescent="0.25">
      <c r="A22" s="135" t="s">
        <v>33</v>
      </c>
      <c r="B22" s="315">
        <f>CHI_fec!B22</f>
        <v>0</v>
      </c>
      <c r="C22" s="315">
        <f>CHI_fec!C22</f>
        <v>0</v>
      </c>
      <c r="D22" s="315">
        <f>CHI_fec!D22</f>
        <v>0</v>
      </c>
      <c r="E22" s="315">
        <f>CHI_fec!E22</f>
        <v>0</v>
      </c>
      <c r="F22" s="315">
        <f>CHI_fec!F22</f>
        <v>0</v>
      </c>
      <c r="G22" s="315">
        <f>CHI_fec!G22</f>
        <v>0</v>
      </c>
      <c r="H22" s="315">
        <f>CHI_fec!H22</f>
        <v>0</v>
      </c>
      <c r="I22" s="315">
        <f>CHI_fec!I22</f>
        <v>0</v>
      </c>
      <c r="J22" s="315">
        <f>CHI_fec!J22</f>
        <v>0</v>
      </c>
      <c r="K22" s="315">
        <f>CHI_fec!K22</f>
        <v>0</v>
      </c>
      <c r="L22" s="315">
        <f>CHI_fec!L22</f>
        <v>0</v>
      </c>
      <c r="M22" s="315">
        <f>CHI_fec!M22</f>
        <v>0</v>
      </c>
      <c r="N22" s="315">
        <f>CHI_fec!N22</f>
        <v>0</v>
      </c>
      <c r="O22" s="315">
        <f>CHI_fec!O22</f>
        <v>0</v>
      </c>
      <c r="P22" s="315">
        <f>CHI_fec!P22</f>
        <v>0</v>
      </c>
      <c r="Q22" s="315">
        <f>CHI_fec!Q22</f>
        <v>0</v>
      </c>
      <c r="R22" s="315">
        <f>CHI_fec!R22</f>
        <v>0</v>
      </c>
      <c r="S22" s="315">
        <f>CHI_fec!S22</f>
        <v>0</v>
      </c>
      <c r="T22" s="315">
        <f>CHI_fec!T22</f>
        <v>0</v>
      </c>
      <c r="U22" s="315">
        <f>CHI_fec!U22</f>
        <v>0</v>
      </c>
      <c r="V22" s="315">
        <f>CHI_fec!V22</f>
        <v>0</v>
      </c>
      <c r="W22" s="315">
        <f>CHI_fec!W22</f>
        <v>0</v>
      </c>
      <c r="X22" s="315">
        <f>CHI_fec!X22</f>
        <v>0</v>
      </c>
      <c r="Y22" s="315">
        <f>CHI_fec!Y22</f>
        <v>0</v>
      </c>
      <c r="DA22" s="137"/>
    </row>
    <row r="23" spans="1:105" ht="12" customHeight="1" x14ac:dyDescent="0.25">
      <c r="A23" s="135" t="s">
        <v>83</v>
      </c>
      <c r="B23" s="315">
        <f>CHI_fec!B23</f>
        <v>0</v>
      </c>
      <c r="C23" s="315">
        <f>CHI_fec!C23</f>
        <v>0</v>
      </c>
      <c r="D23" s="315">
        <f>CHI_fec!D23</f>
        <v>0</v>
      </c>
      <c r="E23" s="315">
        <f>CHI_fec!E23</f>
        <v>0</v>
      </c>
      <c r="F23" s="315">
        <f>CHI_fec!F23</f>
        <v>0</v>
      </c>
      <c r="G23" s="315">
        <f>CHI_fec!G23</f>
        <v>0</v>
      </c>
      <c r="H23" s="315">
        <f>CHI_fec!H23</f>
        <v>0</v>
      </c>
      <c r="I23" s="315">
        <f>CHI_fec!I23</f>
        <v>0</v>
      </c>
      <c r="J23" s="315">
        <f>CHI_fec!J23</f>
        <v>0</v>
      </c>
      <c r="K23" s="315">
        <f>CHI_fec!K23</f>
        <v>0</v>
      </c>
      <c r="L23" s="315">
        <f>CHI_fec!L23</f>
        <v>0</v>
      </c>
      <c r="M23" s="315">
        <f>CHI_fec!M23</f>
        <v>0</v>
      </c>
      <c r="N23" s="315">
        <f>CHI_fec!N23</f>
        <v>0</v>
      </c>
      <c r="O23" s="315">
        <f>CHI_fec!O23</f>
        <v>0</v>
      </c>
      <c r="P23" s="315">
        <f>CHI_fec!P23</f>
        <v>0</v>
      </c>
      <c r="Q23" s="315">
        <f>CHI_fec!Q23</f>
        <v>0</v>
      </c>
      <c r="R23" s="315">
        <f>CHI_fec!R23</f>
        <v>0</v>
      </c>
      <c r="S23" s="315">
        <f>CHI_fec!S23</f>
        <v>0</v>
      </c>
      <c r="T23" s="315">
        <f>CHI_fec!T23</f>
        <v>0</v>
      </c>
      <c r="U23" s="315">
        <f>CHI_fec!U23</f>
        <v>0</v>
      </c>
      <c r="V23" s="315">
        <f>CHI_fec!V23</f>
        <v>0</v>
      </c>
      <c r="W23" s="315">
        <f>CHI_fec!W23</f>
        <v>0</v>
      </c>
      <c r="X23" s="315">
        <f>CHI_fec!X23</f>
        <v>0</v>
      </c>
      <c r="Y23" s="315">
        <f>CHI_fec!Y23</f>
        <v>0</v>
      </c>
      <c r="DA23" s="137"/>
    </row>
    <row r="24" spans="1:105" ht="12" customHeight="1" x14ac:dyDescent="0.25">
      <c r="A24" s="135" t="s">
        <v>73</v>
      </c>
      <c r="B24" s="315">
        <f>CHI_fec!B24</f>
        <v>0</v>
      </c>
      <c r="C24" s="315">
        <f>CHI_fec!C24</f>
        <v>0</v>
      </c>
      <c r="D24" s="315">
        <f>CHI_fec!D24</f>
        <v>0</v>
      </c>
      <c r="E24" s="315">
        <f>CHI_fec!E24</f>
        <v>0</v>
      </c>
      <c r="F24" s="315">
        <f>CHI_fec!F24</f>
        <v>0</v>
      </c>
      <c r="G24" s="315">
        <f>CHI_fec!G24</f>
        <v>0</v>
      </c>
      <c r="H24" s="315">
        <f>CHI_fec!H24</f>
        <v>0</v>
      </c>
      <c r="I24" s="315">
        <f>CHI_fec!I24</f>
        <v>0</v>
      </c>
      <c r="J24" s="315">
        <f>CHI_fec!J24</f>
        <v>0</v>
      </c>
      <c r="K24" s="315">
        <f>CHI_fec!K24</f>
        <v>0</v>
      </c>
      <c r="L24" s="315">
        <f>CHI_fec!L24</f>
        <v>0</v>
      </c>
      <c r="M24" s="315">
        <f>CHI_fec!M24</f>
        <v>0</v>
      </c>
      <c r="N24" s="315">
        <f>CHI_fec!N24</f>
        <v>0</v>
      </c>
      <c r="O24" s="315">
        <f>CHI_fec!O24</f>
        <v>0</v>
      </c>
      <c r="P24" s="315">
        <f>CHI_fec!P24</f>
        <v>0</v>
      </c>
      <c r="Q24" s="315">
        <f>CHI_fec!Q24</f>
        <v>0</v>
      </c>
      <c r="R24" s="315">
        <f>CHI_fec!R24</f>
        <v>0</v>
      </c>
      <c r="S24" s="315">
        <f>CHI_fec!S24</f>
        <v>0</v>
      </c>
      <c r="T24" s="315">
        <f>CHI_fec!T24</f>
        <v>0</v>
      </c>
      <c r="U24" s="315">
        <f>CHI_fec!U24</f>
        <v>0</v>
      </c>
      <c r="V24" s="315">
        <f>CHI_fec!V24</f>
        <v>0</v>
      </c>
      <c r="W24" s="315">
        <f>CHI_fec!W24</f>
        <v>0</v>
      </c>
      <c r="X24" s="315">
        <f>CHI_fec!X24</f>
        <v>0</v>
      </c>
      <c r="Y24" s="315">
        <f>CHI_fec!Y24</f>
        <v>0</v>
      </c>
      <c r="DA24" s="137"/>
    </row>
    <row r="25" spans="1:105" ht="12" customHeight="1" x14ac:dyDescent="0.25">
      <c r="A25" s="57" t="s">
        <v>998</v>
      </c>
      <c r="B25" s="294">
        <v>0</v>
      </c>
      <c r="C25" s="294">
        <v>0</v>
      </c>
      <c r="D25" s="294">
        <v>0</v>
      </c>
      <c r="E25" s="294">
        <v>0</v>
      </c>
      <c r="F25" s="294">
        <v>0</v>
      </c>
      <c r="G25" s="294">
        <v>0</v>
      </c>
      <c r="H25" s="294">
        <v>0</v>
      </c>
      <c r="I25" s="294">
        <v>0</v>
      </c>
      <c r="J25" s="294">
        <v>0</v>
      </c>
      <c r="K25" s="294">
        <v>0</v>
      </c>
      <c r="L25" s="294">
        <v>0</v>
      </c>
      <c r="M25" s="294">
        <v>0</v>
      </c>
      <c r="N25" s="294">
        <v>0</v>
      </c>
      <c r="O25" s="294">
        <v>0</v>
      </c>
      <c r="P25" s="294">
        <v>0</v>
      </c>
      <c r="Q25" s="294">
        <v>0</v>
      </c>
      <c r="R25" s="294">
        <v>0</v>
      </c>
      <c r="S25" s="294">
        <v>0</v>
      </c>
      <c r="T25" s="294">
        <v>0</v>
      </c>
      <c r="U25" s="294">
        <v>0</v>
      </c>
      <c r="V25" s="294">
        <v>0</v>
      </c>
      <c r="W25" s="294">
        <v>0</v>
      </c>
      <c r="X25" s="294">
        <v>0</v>
      </c>
      <c r="Y25" s="294">
        <v>0</v>
      </c>
      <c r="DA25" s="70" t="s">
        <v>1144</v>
      </c>
    </row>
    <row r="26" spans="1:105" ht="12" customHeight="1" x14ac:dyDescent="0.25">
      <c r="A26" s="46" t="s">
        <v>28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1145</v>
      </c>
    </row>
    <row r="27" spans="1:105" ht="12" customHeight="1" x14ac:dyDescent="0.25">
      <c r="A27" s="46" t="s">
        <v>30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1146</v>
      </c>
    </row>
    <row r="28" spans="1:105" ht="12" customHeight="1" x14ac:dyDescent="0.25">
      <c r="A28" s="46" t="s">
        <v>31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1147</v>
      </c>
    </row>
    <row r="29" spans="1:105" ht="12" customHeight="1" x14ac:dyDescent="0.25">
      <c r="A29" s="46" t="s">
        <v>159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1148</v>
      </c>
    </row>
    <row r="30" spans="1:105" ht="12" customHeight="1" x14ac:dyDescent="0.25">
      <c r="A30" s="46" t="s">
        <v>32</v>
      </c>
      <c r="B30" s="229">
        <v>0</v>
      </c>
      <c r="C30" s="229">
        <v>0</v>
      </c>
      <c r="D30" s="229">
        <v>0</v>
      </c>
      <c r="E30" s="229">
        <v>0</v>
      </c>
      <c r="F30" s="229">
        <v>0</v>
      </c>
      <c r="G30" s="229">
        <v>0</v>
      </c>
      <c r="H30" s="229">
        <v>0</v>
      </c>
      <c r="I30" s="229">
        <v>0</v>
      </c>
      <c r="J30" s="229">
        <v>0</v>
      </c>
      <c r="K30" s="229">
        <v>0</v>
      </c>
      <c r="L30" s="229">
        <v>0</v>
      </c>
      <c r="M30" s="229">
        <v>0</v>
      </c>
      <c r="N30" s="229">
        <v>0</v>
      </c>
      <c r="O30" s="229">
        <v>0</v>
      </c>
      <c r="P30" s="229">
        <v>0</v>
      </c>
      <c r="Q30" s="229">
        <v>0</v>
      </c>
      <c r="R30" s="229">
        <v>0</v>
      </c>
      <c r="S30" s="229">
        <v>0</v>
      </c>
      <c r="T30" s="229">
        <v>0</v>
      </c>
      <c r="U30" s="229">
        <v>0</v>
      </c>
      <c r="V30" s="229">
        <v>0</v>
      </c>
      <c r="W30" s="229">
        <v>0</v>
      </c>
      <c r="X30" s="229">
        <v>0</v>
      </c>
      <c r="Y30" s="229">
        <v>0</v>
      </c>
      <c r="DA30" s="73" t="s">
        <v>1149</v>
      </c>
    </row>
    <row r="31" spans="1:105" ht="12" customHeight="1" x14ac:dyDescent="0.25">
      <c r="A31" s="46" t="s">
        <v>33</v>
      </c>
      <c r="B31" s="229">
        <v>0</v>
      </c>
      <c r="C31" s="229">
        <v>0</v>
      </c>
      <c r="D31" s="229">
        <v>0</v>
      </c>
      <c r="E31" s="229">
        <v>0</v>
      </c>
      <c r="F31" s="229">
        <v>0</v>
      </c>
      <c r="G31" s="229">
        <v>0</v>
      </c>
      <c r="H31" s="229">
        <v>0</v>
      </c>
      <c r="I31" s="229">
        <v>0</v>
      </c>
      <c r="J31" s="229">
        <v>0</v>
      </c>
      <c r="K31" s="229">
        <v>0</v>
      </c>
      <c r="L31" s="229">
        <v>0</v>
      </c>
      <c r="M31" s="229">
        <v>0</v>
      </c>
      <c r="N31" s="229">
        <v>0</v>
      </c>
      <c r="O31" s="229">
        <v>0</v>
      </c>
      <c r="P31" s="229">
        <v>0</v>
      </c>
      <c r="Q31" s="229">
        <v>0</v>
      </c>
      <c r="R31" s="229">
        <v>0</v>
      </c>
      <c r="S31" s="229">
        <v>0</v>
      </c>
      <c r="T31" s="229">
        <v>0</v>
      </c>
      <c r="U31" s="229">
        <v>0</v>
      </c>
      <c r="V31" s="229">
        <v>0</v>
      </c>
      <c r="W31" s="229">
        <v>0</v>
      </c>
      <c r="X31" s="229">
        <v>0</v>
      </c>
      <c r="Y31" s="229">
        <v>0</v>
      </c>
      <c r="DA31" s="73" t="s">
        <v>1150</v>
      </c>
    </row>
    <row r="32" spans="1:105" ht="12" customHeight="1" x14ac:dyDescent="0.25">
      <c r="A32" s="46" t="s">
        <v>35</v>
      </c>
      <c r="B32" s="229">
        <v>0</v>
      </c>
      <c r="C32" s="229">
        <v>0</v>
      </c>
      <c r="D32" s="229">
        <v>0</v>
      </c>
      <c r="E32" s="229">
        <v>0</v>
      </c>
      <c r="F32" s="229">
        <v>0</v>
      </c>
      <c r="G32" s="229">
        <v>0</v>
      </c>
      <c r="H32" s="229">
        <v>0</v>
      </c>
      <c r="I32" s="229">
        <v>0</v>
      </c>
      <c r="J32" s="229">
        <v>0</v>
      </c>
      <c r="K32" s="229">
        <v>0</v>
      </c>
      <c r="L32" s="229">
        <v>0</v>
      </c>
      <c r="M32" s="229">
        <v>0</v>
      </c>
      <c r="N32" s="229">
        <v>0</v>
      </c>
      <c r="O32" s="229">
        <v>0</v>
      </c>
      <c r="P32" s="229">
        <v>0</v>
      </c>
      <c r="Q32" s="229">
        <v>0</v>
      </c>
      <c r="R32" s="229">
        <v>0</v>
      </c>
      <c r="S32" s="229">
        <v>0</v>
      </c>
      <c r="T32" s="229">
        <v>0</v>
      </c>
      <c r="U32" s="229">
        <v>0</v>
      </c>
      <c r="V32" s="229">
        <v>0</v>
      </c>
      <c r="W32" s="229">
        <v>0</v>
      </c>
      <c r="X32" s="229">
        <v>0</v>
      </c>
      <c r="Y32" s="229">
        <v>0</v>
      </c>
      <c r="DA32" s="73" t="s">
        <v>1151</v>
      </c>
    </row>
    <row r="33" spans="1:105" ht="12" customHeight="1" x14ac:dyDescent="0.25">
      <c r="A33" s="46" t="s">
        <v>36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1152</v>
      </c>
    </row>
    <row r="34" spans="1:105" ht="12" customHeight="1" x14ac:dyDescent="0.25">
      <c r="A34" s="46" t="s">
        <v>38</v>
      </c>
      <c r="B34" s="229">
        <v>0</v>
      </c>
      <c r="C34" s="229">
        <v>0</v>
      </c>
      <c r="D34" s="229">
        <v>0</v>
      </c>
      <c r="E34" s="229">
        <v>0</v>
      </c>
      <c r="F34" s="229">
        <v>0</v>
      </c>
      <c r="G34" s="229">
        <v>0</v>
      </c>
      <c r="H34" s="229">
        <v>0</v>
      </c>
      <c r="I34" s="229">
        <v>0</v>
      </c>
      <c r="J34" s="229">
        <v>0</v>
      </c>
      <c r="K34" s="229">
        <v>0</v>
      </c>
      <c r="L34" s="229">
        <v>0</v>
      </c>
      <c r="M34" s="229">
        <v>0</v>
      </c>
      <c r="N34" s="229">
        <v>0</v>
      </c>
      <c r="O34" s="229">
        <v>0</v>
      </c>
      <c r="P34" s="229">
        <v>0</v>
      </c>
      <c r="Q34" s="229">
        <v>0</v>
      </c>
      <c r="R34" s="229">
        <v>0</v>
      </c>
      <c r="S34" s="229">
        <v>0</v>
      </c>
      <c r="T34" s="229">
        <v>0</v>
      </c>
      <c r="U34" s="229">
        <v>0</v>
      </c>
      <c r="V34" s="229">
        <v>0</v>
      </c>
      <c r="W34" s="229">
        <v>0</v>
      </c>
      <c r="X34" s="229">
        <v>0</v>
      </c>
      <c r="Y34" s="229">
        <v>0</v>
      </c>
      <c r="DA34" s="73" t="s">
        <v>1153</v>
      </c>
    </row>
    <row r="35" spans="1:105" ht="12" customHeight="1" x14ac:dyDescent="0.25">
      <c r="A35" s="46" t="s">
        <v>39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1154</v>
      </c>
    </row>
    <row r="36" spans="1:105" ht="12" customHeight="1" x14ac:dyDescent="0.25">
      <c r="A36" s="57" t="s">
        <v>1010</v>
      </c>
      <c r="B36" s="261">
        <v>0</v>
      </c>
      <c r="C36" s="261">
        <v>0</v>
      </c>
      <c r="D36" s="261">
        <v>0</v>
      </c>
      <c r="E36" s="261">
        <v>0</v>
      </c>
      <c r="F36" s="261">
        <v>0</v>
      </c>
      <c r="G36" s="261">
        <v>0</v>
      </c>
      <c r="H36" s="261">
        <v>0</v>
      </c>
      <c r="I36" s="261">
        <v>0</v>
      </c>
      <c r="J36" s="261">
        <v>0</v>
      </c>
      <c r="K36" s="261">
        <v>0</v>
      </c>
      <c r="L36" s="261">
        <v>0</v>
      </c>
      <c r="M36" s="261">
        <v>0</v>
      </c>
      <c r="N36" s="261">
        <v>0</v>
      </c>
      <c r="O36" s="261">
        <v>0</v>
      </c>
      <c r="P36" s="261">
        <v>0</v>
      </c>
      <c r="Q36" s="261">
        <v>0</v>
      </c>
      <c r="R36" s="261">
        <v>0</v>
      </c>
      <c r="S36" s="261">
        <v>0</v>
      </c>
      <c r="T36" s="261">
        <v>0</v>
      </c>
      <c r="U36" s="261">
        <v>0</v>
      </c>
      <c r="V36" s="261">
        <v>0</v>
      </c>
      <c r="W36" s="261">
        <v>0</v>
      </c>
      <c r="X36" s="261">
        <v>0</v>
      </c>
      <c r="Y36" s="261">
        <v>0</v>
      </c>
      <c r="DA36" s="70" t="s">
        <v>1155</v>
      </c>
    </row>
    <row r="37" spans="1:105" ht="12" customHeight="1" x14ac:dyDescent="0.25">
      <c r="A37" s="60" t="s">
        <v>1012</v>
      </c>
      <c r="B37" s="262">
        <v>0</v>
      </c>
      <c r="C37" s="262">
        <v>0</v>
      </c>
      <c r="D37" s="262">
        <v>0</v>
      </c>
      <c r="E37" s="262">
        <v>0</v>
      </c>
      <c r="F37" s="262">
        <v>0</v>
      </c>
      <c r="G37" s="262">
        <v>0</v>
      </c>
      <c r="H37" s="262">
        <v>0</v>
      </c>
      <c r="I37" s="262">
        <v>0</v>
      </c>
      <c r="J37" s="262">
        <v>0</v>
      </c>
      <c r="K37" s="262">
        <v>0</v>
      </c>
      <c r="L37" s="262">
        <v>0</v>
      </c>
      <c r="M37" s="262">
        <v>0</v>
      </c>
      <c r="N37" s="262">
        <v>0</v>
      </c>
      <c r="O37" s="262">
        <v>0</v>
      </c>
      <c r="P37" s="262">
        <v>0</v>
      </c>
      <c r="Q37" s="262">
        <v>0</v>
      </c>
      <c r="R37" s="262">
        <v>0</v>
      </c>
      <c r="S37" s="262">
        <v>0</v>
      </c>
      <c r="T37" s="262">
        <v>0</v>
      </c>
      <c r="U37" s="262">
        <v>0</v>
      </c>
      <c r="V37" s="262">
        <v>0</v>
      </c>
      <c r="W37" s="262">
        <v>0</v>
      </c>
      <c r="X37" s="262">
        <v>0</v>
      </c>
      <c r="Y37" s="262">
        <v>0</v>
      </c>
      <c r="DA37" s="72" t="s">
        <v>1156</v>
      </c>
    </row>
    <row r="38" spans="1:105" ht="12" customHeight="1" x14ac:dyDescent="0.25">
      <c r="A38" s="59" t="s">
        <v>28</v>
      </c>
      <c r="B38" s="230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DA38" s="71" t="s">
        <v>1157</v>
      </c>
    </row>
    <row r="39" spans="1:105" ht="12" customHeight="1" x14ac:dyDescent="0.25">
      <c r="A39" s="59" t="s">
        <v>31</v>
      </c>
      <c r="B39" s="295">
        <v>0</v>
      </c>
      <c r="C39" s="295">
        <v>0</v>
      </c>
      <c r="D39" s="295">
        <v>0</v>
      </c>
      <c r="E39" s="295">
        <v>0</v>
      </c>
      <c r="F39" s="295">
        <v>0</v>
      </c>
      <c r="G39" s="295">
        <v>0</v>
      </c>
      <c r="H39" s="295">
        <v>0</v>
      </c>
      <c r="I39" s="295">
        <v>0</v>
      </c>
      <c r="J39" s="295">
        <v>0</v>
      </c>
      <c r="K39" s="295">
        <v>0</v>
      </c>
      <c r="L39" s="295">
        <v>0</v>
      </c>
      <c r="M39" s="295">
        <v>0</v>
      </c>
      <c r="N39" s="295">
        <v>0</v>
      </c>
      <c r="O39" s="295">
        <v>0</v>
      </c>
      <c r="P39" s="295">
        <v>0</v>
      </c>
      <c r="Q39" s="295">
        <v>0</v>
      </c>
      <c r="R39" s="295">
        <v>0</v>
      </c>
      <c r="S39" s="295">
        <v>0</v>
      </c>
      <c r="T39" s="295">
        <v>0</v>
      </c>
      <c r="U39" s="295">
        <v>0</v>
      </c>
      <c r="V39" s="295">
        <v>0</v>
      </c>
      <c r="W39" s="295">
        <v>0</v>
      </c>
      <c r="X39" s="295">
        <v>0</v>
      </c>
      <c r="Y39" s="295">
        <v>0</v>
      </c>
      <c r="DA39" s="122" t="s">
        <v>1158</v>
      </c>
    </row>
    <row r="40" spans="1:105" ht="12" customHeight="1" x14ac:dyDescent="0.25">
      <c r="A40" s="59" t="s">
        <v>159</v>
      </c>
      <c r="B40" s="295">
        <v>0</v>
      </c>
      <c r="C40" s="295">
        <v>0</v>
      </c>
      <c r="D40" s="295">
        <v>0</v>
      </c>
      <c r="E40" s="295">
        <v>0</v>
      </c>
      <c r="F40" s="295">
        <v>0</v>
      </c>
      <c r="G40" s="295">
        <v>0</v>
      </c>
      <c r="H40" s="295">
        <v>0</v>
      </c>
      <c r="I40" s="295">
        <v>0</v>
      </c>
      <c r="J40" s="295">
        <v>0</v>
      </c>
      <c r="K40" s="295">
        <v>0</v>
      </c>
      <c r="L40" s="295">
        <v>0</v>
      </c>
      <c r="M40" s="295">
        <v>0</v>
      </c>
      <c r="N40" s="295">
        <v>0</v>
      </c>
      <c r="O40" s="295">
        <v>0</v>
      </c>
      <c r="P40" s="295">
        <v>0</v>
      </c>
      <c r="Q40" s="295">
        <v>0</v>
      </c>
      <c r="R40" s="295">
        <v>0</v>
      </c>
      <c r="S40" s="295">
        <v>0</v>
      </c>
      <c r="T40" s="295">
        <v>0</v>
      </c>
      <c r="U40" s="295">
        <v>0</v>
      </c>
      <c r="V40" s="295">
        <v>0</v>
      </c>
      <c r="W40" s="295">
        <v>0</v>
      </c>
      <c r="X40" s="295">
        <v>0</v>
      </c>
      <c r="Y40" s="295">
        <v>0</v>
      </c>
      <c r="DA40" s="122" t="s">
        <v>1159</v>
      </c>
    </row>
    <row r="41" spans="1:105" ht="12" customHeight="1" x14ac:dyDescent="0.25">
      <c r="A41" s="59" t="s">
        <v>32</v>
      </c>
      <c r="B41" s="295">
        <v>0</v>
      </c>
      <c r="C41" s="295">
        <v>0</v>
      </c>
      <c r="D41" s="295">
        <v>0</v>
      </c>
      <c r="E41" s="295">
        <v>0</v>
      </c>
      <c r="F41" s="295">
        <v>0</v>
      </c>
      <c r="G41" s="295">
        <v>0</v>
      </c>
      <c r="H41" s="295">
        <v>0</v>
      </c>
      <c r="I41" s="295">
        <v>0</v>
      </c>
      <c r="J41" s="295">
        <v>0</v>
      </c>
      <c r="K41" s="295">
        <v>0</v>
      </c>
      <c r="L41" s="295">
        <v>0</v>
      </c>
      <c r="M41" s="295">
        <v>0</v>
      </c>
      <c r="N41" s="295">
        <v>0</v>
      </c>
      <c r="O41" s="295">
        <v>0</v>
      </c>
      <c r="P41" s="295">
        <v>0</v>
      </c>
      <c r="Q41" s="295">
        <v>0</v>
      </c>
      <c r="R41" s="295">
        <v>0</v>
      </c>
      <c r="S41" s="295">
        <v>0</v>
      </c>
      <c r="T41" s="295">
        <v>0</v>
      </c>
      <c r="U41" s="295">
        <v>0</v>
      </c>
      <c r="V41" s="295">
        <v>0</v>
      </c>
      <c r="W41" s="295">
        <v>0</v>
      </c>
      <c r="X41" s="295">
        <v>0</v>
      </c>
      <c r="Y41" s="295">
        <v>0</v>
      </c>
      <c r="DA41" s="122" t="s">
        <v>1160</v>
      </c>
    </row>
    <row r="42" spans="1:105" ht="12" customHeight="1" x14ac:dyDescent="0.25">
      <c r="A42" s="59" t="s">
        <v>35</v>
      </c>
      <c r="B42" s="295">
        <v>0</v>
      </c>
      <c r="C42" s="295">
        <v>0</v>
      </c>
      <c r="D42" s="295">
        <v>0</v>
      </c>
      <c r="E42" s="295">
        <v>0</v>
      </c>
      <c r="F42" s="295">
        <v>0</v>
      </c>
      <c r="G42" s="295">
        <v>0</v>
      </c>
      <c r="H42" s="295">
        <v>0</v>
      </c>
      <c r="I42" s="295">
        <v>0</v>
      </c>
      <c r="J42" s="295">
        <v>0</v>
      </c>
      <c r="K42" s="295">
        <v>0</v>
      </c>
      <c r="L42" s="295">
        <v>0</v>
      </c>
      <c r="M42" s="295">
        <v>0</v>
      </c>
      <c r="N42" s="295">
        <v>0</v>
      </c>
      <c r="O42" s="295">
        <v>0</v>
      </c>
      <c r="P42" s="295">
        <v>0</v>
      </c>
      <c r="Q42" s="295">
        <v>0</v>
      </c>
      <c r="R42" s="295">
        <v>0</v>
      </c>
      <c r="S42" s="295">
        <v>0</v>
      </c>
      <c r="T42" s="295">
        <v>0</v>
      </c>
      <c r="U42" s="295">
        <v>0</v>
      </c>
      <c r="V42" s="295">
        <v>0</v>
      </c>
      <c r="W42" s="295">
        <v>0</v>
      </c>
      <c r="X42" s="295">
        <v>0</v>
      </c>
      <c r="Y42" s="295">
        <v>0</v>
      </c>
      <c r="DA42" s="122" t="s">
        <v>1161</v>
      </c>
    </row>
    <row r="43" spans="1:105" ht="12" customHeight="1" x14ac:dyDescent="0.25">
      <c r="A43" s="60" t="s">
        <v>1019</v>
      </c>
      <c r="B43" s="262">
        <v>0</v>
      </c>
      <c r="C43" s="262">
        <v>0</v>
      </c>
      <c r="D43" s="262">
        <v>0</v>
      </c>
      <c r="E43" s="262">
        <v>0</v>
      </c>
      <c r="F43" s="262">
        <v>0</v>
      </c>
      <c r="G43" s="262">
        <v>0</v>
      </c>
      <c r="H43" s="262">
        <v>0</v>
      </c>
      <c r="I43" s="262">
        <v>0</v>
      </c>
      <c r="J43" s="262">
        <v>0</v>
      </c>
      <c r="K43" s="262">
        <v>0</v>
      </c>
      <c r="L43" s="262">
        <v>0</v>
      </c>
      <c r="M43" s="262">
        <v>0</v>
      </c>
      <c r="N43" s="262">
        <v>0</v>
      </c>
      <c r="O43" s="262">
        <v>0</v>
      </c>
      <c r="P43" s="262">
        <v>0</v>
      </c>
      <c r="Q43" s="262">
        <v>0</v>
      </c>
      <c r="R43" s="262">
        <v>0</v>
      </c>
      <c r="S43" s="262">
        <v>0</v>
      </c>
      <c r="T43" s="262">
        <v>0</v>
      </c>
      <c r="U43" s="262">
        <v>0</v>
      </c>
      <c r="V43" s="262">
        <v>0</v>
      </c>
      <c r="W43" s="262">
        <v>0</v>
      </c>
      <c r="X43" s="262">
        <v>0</v>
      </c>
      <c r="Y43" s="262">
        <v>0</v>
      </c>
      <c r="DA43" s="72" t="s">
        <v>1162</v>
      </c>
    </row>
    <row r="44" spans="1:105" ht="12" customHeight="1" x14ac:dyDescent="0.25">
      <c r="A44" s="57" t="s">
        <v>1021</v>
      </c>
      <c r="B44" s="261">
        <f t="shared" ref="B44:Y44" si="1">B45+B46+B57</f>
        <v>0</v>
      </c>
      <c r="C44" s="261">
        <f t="shared" si="1"/>
        <v>0</v>
      </c>
      <c r="D44" s="261">
        <f t="shared" si="1"/>
        <v>0</v>
      </c>
      <c r="E44" s="261">
        <f t="shared" si="1"/>
        <v>0</v>
      </c>
      <c r="F44" s="261">
        <f t="shared" si="1"/>
        <v>0</v>
      </c>
      <c r="G44" s="261">
        <f t="shared" si="1"/>
        <v>0</v>
      </c>
      <c r="H44" s="261">
        <f t="shared" si="1"/>
        <v>0</v>
      </c>
      <c r="I44" s="261">
        <f t="shared" si="1"/>
        <v>0</v>
      </c>
      <c r="J44" s="261">
        <f t="shared" si="1"/>
        <v>0</v>
      </c>
      <c r="K44" s="261">
        <f t="shared" si="1"/>
        <v>0</v>
      </c>
      <c r="L44" s="261">
        <f t="shared" si="1"/>
        <v>0</v>
      </c>
      <c r="M44" s="261">
        <f t="shared" si="1"/>
        <v>0</v>
      </c>
      <c r="N44" s="261">
        <f t="shared" si="1"/>
        <v>0</v>
      </c>
      <c r="O44" s="261">
        <f t="shared" si="1"/>
        <v>0</v>
      </c>
      <c r="P44" s="261">
        <f t="shared" si="1"/>
        <v>0</v>
      </c>
      <c r="Q44" s="261">
        <f t="shared" si="1"/>
        <v>0</v>
      </c>
      <c r="R44" s="261">
        <f t="shared" si="1"/>
        <v>0</v>
      </c>
      <c r="S44" s="261">
        <f t="shared" si="1"/>
        <v>0</v>
      </c>
      <c r="T44" s="261">
        <f t="shared" si="1"/>
        <v>0</v>
      </c>
      <c r="U44" s="261">
        <f t="shared" si="1"/>
        <v>0</v>
      </c>
      <c r="V44" s="261">
        <f t="shared" si="1"/>
        <v>0</v>
      </c>
      <c r="W44" s="261">
        <f t="shared" si="1"/>
        <v>0</v>
      </c>
      <c r="X44" s="261">
        <f t="shared" si="1"/>
        <v>0</v>
      </c>
      <c r="Y44" s="261">
        <f t="shared" si="1"/>
        <v>0</v>
      </c>
      <c r="DA44" s="70"/>
    </row>
    <row r="45" spans="1:105" ht="12" customHeight="1" x14ac:dyDescent="0.25">
      <c r="A45" s="60" t="s">
        <v>1022</v>
      </c>
      <c r="B45" s="262">
        <v>0</v>
      </c>
      <c r="C45" s="262">
        <v>0</v>
      </c>
      <c r="D45" s="262">
        <v>0</v>
      </c>
      <c r="E45" s="262">
        <v>0</v>
      </c>
      <c r="F45" s="262">
        <v>0</v>
      </c>
      <c r="G45" s="262">
        <v>0</v>
      </c>
      <c r="H45" s="262">
        <v>0</v>
      </c>
      <c r="I45" s="262">
        <v>0</v>
      </c>
      <c r="J45" s="262">
        <v>0</v>
      </c>
      <c r="K45" s="262">
        <v>0</v>
      </c>
      <c r="L45" s="262">
        <v>0</v>
      </c>
      <c r="M45" s="262">
        <v>0</v>
      </c>
      <c r="N45" s="262">
        <v>0</v>
      </c>
      <c r="O45" s="262">
        <v>0</v>
      </c>
      <c r="P45" s="262">
        <v>0</v>
      </c>
      <c r="Q45" s="262">
        <v>0</v>
      </c>
      <c r="R45" s="262">
        <v>0</v>
      </c>
      <c r="S45" s="262">
        <v>0</v>
      </c>
      <c r="T45" s="262">
        <v>0</v>
      </c>
      <c r="U45" s="262">
        <v>0</v>
      </c>
      <c r="V45" s="262">
        <v>0</v>
      </c>
      <c r="W45" s="262">
        <v>0</v>
      </c>
      <c r="X45" s="262">
        <v>0</v>
      </c>
      <c r="Y45" s="262">
        <v>0</v>
      </c>
      <c r="DA45" s="72" t="s">
        <v>1163</v>
      </c>
    </row>
    <row r="46" spans="1:105" ht="12" customHeight="1" x14ac:dyDescent="0.25">
      <c r="A46" s="60" t="s">
        <v>1024</v>
      </c>
      <c r="B46" s="262">
        <v>0</v>
      </c>
      <c r="C46" s="262">
        <v>0</v>
      </c>
      <c r="D46" s="262">
        <v>0</v>
      </c>
      <c r="E46" s="262">
        <v>0</v>
      </c>
      <c r="F46" s="262">
        <v>0</v>
      </c>
      <c r="G46" s="262">
        <v>0</v>
      </c>
      <c r="H46" s="262">
        <v>0</v>
      </c>
      <c r="I46" s="262">
        <v>0</v>
      </c>
      <c r="J46" s="262">
        <v>0</v>
      </c>
      <c r="K46" s="262">
        <v>0</v>
      </c>
      <c r="L46" s="262">
        <v>0</v>
      </c>
      <c r="M46" s="262">
        <v>0</v>
      </c>
      <c r="N46" s="262">
        <v>0</v>
      </c>
      <c r="O46" s="262">
        <v>0</v>
      </c>
      <c r="P46" s="262">
        <v>0</v>
      </c>
      <c r="Q46" s="262">
        <v>0</v>
      </c>
      <c r="R46" s="262">
        <v>0</v>
      </c>
      <c r="S46" s="262">
        <v>0</v>
      </c>
      <c r="T46" s="262">
        <v>0</v>
      </c>
      <c r="U46" s="262">
        <v>0</v>
      </c>
      <c r="V46" s="262">
        <v>0</v>
      </c>
      <c r="W46" s="262">
        <v>0</v>
      </c>
      <c r="X46" s="262">
        <v>0</v>
      </c>
      <c r="Y46" s="262">
        <v>0</v>
      </c>
      <c r="DA46" s="72" t="s">
        <v>1164</v>
      </c>
    </row>
    <row r="47" spans="1:105" ht="12" customHeight="1" x14ac:dyDescent="0.25">
      <c r="A47" s="64" t="s">
        <v>28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1165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1166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1167</v>
      </c>
    </row>
    <row r="50" spans="1:105" ht="12" customHeight="1" x14ac:dyDescent="0.25">
      <c r="A50" s="64" t="s">
        <v>159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1168</v>
      </c>
    </row>
    <row r="51" spans="1:105" ht="12" customHeight="1" x14ac:dyDescent="0.25">
      <c r="A51" s="64" t="s">
        <v>32</v>
      </c>
      <c r="B51" s="229">
        <v>0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1169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1170</v>
      </c>
    </row>
    <row r="53" spans="1:105" ht="12" customHeight="1" x14ac:dyDescent="0.25">
      <c r="A53" s="64" t="s">
        <v>35</v>
      </c>
      <c r="B53" s="229">
        <v>0</v>
      </c>
      <c r="C53" s="229">
        <v>0</v>
      </c>
      <c r="D53" s="229">
        <v>0</v>
      </c>
      <c r="E53" s="229">
        <v>0</v>
      </c>
      <c r="F53" s="229">
        <v>0</v>
      </c>
      <c r="G53" s="229">
        <v>0</v>
      </c>
      <c r="H53" s="229">
        <v>0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9">
        <v>0</v>
      </c>
      <c r="O53" s="229">
        <v>0</v>
      </c>
      <c r="P53" s="229">
        <v>0</v>
      </c>
      <c r="Q53" s="229">
        <v>0</v>
      </c>
      <c r="R53" s="229">
        <v>0</v>
      </c>
      <c r="S53" s="229">
        <v>0</v>
      </c>
      <c r="T53" s="229">
        <v>0</v>
      </c>
      <c r="U53" s="229">
        <v>0</v>
      </c>
      <c r="V53" s="229">
        <v>0</v>
      </c>
      <c r="W53" s="229">
        <v>0</v>
      </c>
      <c r="X53" s="229">
        <v>0</v>
      </c>
      <c r="Y53" s="229">
        <v>0</v>
      </c>
      <c r="DA53" s="73" t="s">
        <v>1171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1172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0</v>
      </c>
      <c r="R55" s="229">
        <v>0</v>
      </c>
      <c r="S55" s="229">
        <v>0</v>
      </c>
      <c r="T55" s="229">
        <v>0</v>
      </c>
      <c r="U55" s="229">
        <v>0</v>
      </c>
      <c r="V55" s="229">
        <v>0</v>
      </c>
      <c r="W55" s="229">
        <v>0</v>
      </c>
      <c r="X55" s="229">
        <v>0</v>
      </c>
      <c r="Y55" s="229">
        <v>0</v>
      </c>
      <c r="DA55" s="73" t="s">
        <v>1173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DA56" s="73" t="s">
        <v>1174</v>
      </c>
    </row>
    <row r="57" spans="1:105" ht="12" customHeight="1" x14ac:dyDescent="0.25">
      <c r="A57" s="60" t="s">
        <v>1036</v>
      </c>
      <c r="B57" s="262">
        <v>0</v>
      </c>
      <c r="C57" s="262">
        <v>0</v>
      </c>
      <c r="D57" s="262">
        <v>0</v>
      </c>
      <c r="E57" s="262">
        <v>0</v>
      </c>
      <c r="F57" s="262">
        <v>0</v>
      </c>
      <c r="G57" s="262">
        <v>0</v>
      </c>
      <c r="H57" s="262">
        <v>0</v>
      </c>
      <c r="I57" s="262">
        <v>0</v>
      </c>
      <c r="J57" s="262">
        <v>0</v>
      </c>
      <c r="K57" s="262">
        <v>0</v>
      </c>
      <c r="L57" s="262">
        <v>0</v>
      </c>
      <c r="M57" s="262">
        <v>0</v>
      </c>
      <c r="N57" s="262">
        <v>0</v>
      </c>
      <c r="O57" s="262">
        <v>0</v>
      </c>
      <c r="P57" s="262">
        <v>0</v>
      </c>
      <c r="Q57" s="262">
        <v>0</v>
      </c>
      <c r="R57" s="262">
        <v>0</v>
      </c>
      <c r="S57" s="262">
        <v>0</v>
      </c>
      <c r="T57" s="262">
        <v>0</v>
      </c>
      <c r="U57" s="262">
        <v>0</v>
      </c>
      <c r="V57" s="262">
        <v>0</v>
      </c>
      <c r="W57" s="262">
        <v>0</v>
      </c>
      <c r="X57" s="262">
        <v>0</v>
      </c>
      <c r="Y57" s="262">
        <v>0</v>
      </c>
      <c r="DA57" s="72" t="s">
        <v>1175</v>
      </c>
    </row>
    <row r="58" spans="1:105" ht="12" customHeight="1" x14ac:dyDescent="0.25">
      <c r="A58" s="132" t="s">
        <v>1038</v>
      </c>
      <c r="B58" s="316">
        <v>0</v>
      </c>
      <c r="C58" s="316">
        <v>0</v>
      </c>
      <c r="D58" s="316">
        <v>0</v>
      </c>
      <c r="E58" s="316">
        <v>0</v>
      </c>
      <c r="F58" s="316">
        <v>0</v>
      </c>
      <c r="G58" s="316">
        <v>0</v>
      </c>
      <c r="H58" s="316">
        <v>0</v>
      </c>
      <c r="I58" s="316">
        <v>0</v>
      </c>
      <c r="J58" s="316">
        <v>0</v>
      </c>
      <c r="K58" s="316">
        <v>0</v>
      </c>
      <c r="L58" s="316">
        <v>0</v>
      </c>
      <c r="M58" s="316">
        <v>0</v>
      </c>
      <c r="N58" s="316">
        <v>0</v>
      </c>
      <c r="O58" s="316">
        <v>0</v>
      </c>
      <c r="P58" s="316">
        <v>0</v>
      </c>
      <c r="Q58" s="316">
        <v>0</v>
      </c>
      <c r="R58" s="316">
        <v>0</v>
      </c>
      <c r="S58" s="316">
        <v>0</v>
      </c>
      <c r="T58" s="316">
        <v>0</v>
      </c>
      <c r="U58" s="316">
        <v>0</v>
      </c>
      <c r="V58" s="316">
        <v>0</v>
      </c>
      <c r="W58" s="316">
        <v>0</v>
      </c>
      <c r="X58" s="316">
        <v>0</v>
      </c>
      <c r="Y58" s="316">
        <v>0</v>
      </c>
      <c r="DA58" s="139" t="s">
        <v>1176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DA59" s="94"/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v>122.27448463255141</v>
      </c>
      <c r="C61" s="223">
        <v>110.25787189098411</v>
      </c>
      <c r="D61" s="223">
        <v>75.248457670952519</v>
      </c>
      <c r="E61" s="223">
        <v>73.414415589440381</v>
      </c>
      <c r="F61" s="223">
        <v>75.437663743624782</v>
      </c>
      <c r="G61" s="223">
        <v>118.7884698896864</v>
      </c>
      <c r="H61" s="223">
        <v>102.042500087758</v>
      </c>
      <c r="I61" s="223">
        <v>91.223814530464367</v>
      </c>
      <c r="J61" s="223">
        <v>108.6783673798454</v>
      </c>
      <c r="K61" s="223">
        <v>101.6082394474028</v>
      </c>
      <c r="L61" s="223">
        <v>106.87218234911521</v>
      </c>
      <c r="M61" s="223">
        <v>91.937073261205825</v>
      </c>
      <c r="N61" s="223">
        <v>108.3819485042936</v>
      </c>
      <c r="O61" s="223">
        <v>106.8266301638038</v>
      </c>
      <c r="P61" s="223">
        <v>104.28908961407041</v>
      </c>
      <c r="Q61" s="223">
        <v>68.231725473283078</v>
      </c>
      <c r="R61" s="223">
        <v>63.601982902047332</v>
      </c>
      <c r="S61" s="223">
        <v>55.781965421789643</v>
      </c>
      <c r="T61" s="223">
        <v>52.316677449290097</v>
      </c>
      <c r="U61" s="223">
        <v>50.945269779334588</v>
      </c>
      <c r="V61" s="223">
        <v>40.454652827785047</v>
      </c>
      <c r="W61" s="223">
        <v>55.378229330068429</v>
      </c>
      <c r="X61" s="223">
        <v>24.120568493213639</v>
      </c>
      <c r="Y61" s="223">
        <v>63.021763914131732</v>
      </c>
      <c r="DA61" s="89" t="s">
        <v>1177</v>
      </c>
    </row>
    <row r="62" spans="1:105" ht="12" customHeight="1" x14ac:dyDescent="0.25">
      <c r="A62" s="55" t="s">
        <v>91</v>
      </c>
      <c r="B62" s="259">
        <v>0.95740643586170604</v>
      </c>
      <c r="C62" s="259">
        <v>0.81896025570157116</v>
      </c>
      <c r="D62" s="259">
        <v>0.53607725569779408</v>
      </c>
      <c r="E62" s="259">
        <v>0.51592688697844746</v>
      </c>
      <c r="F62" s="259">
        <v>0.49690805984609082</v>
      </c>
      <c r="G62" s="259">
        <v>0.88909431371181857</v>
      </c>
      <c r="H62" s="259">
        <v>0.83868947224223234</v>
      </c>
      <c r="I62" s="259">
        <v>0.80689720049675595</v>
      </c>
      <c r="J62" s="259">
        <v>0.98727187971595576</v>
      </c>
      <c r="K62" s="259">
        <v>0.900182309446943</v>
      </c>
      <c r="L62" s="259">
        <v>0.897346278201956</v>
      </c>
      <c r="M62" s="259">
        <v>0.67456107576765789</v>
      </c>
      <c r="N62" s="259">
        <v>0.80496550217364593</v>
      </c>
      <c r="O62" s="259">
        <v>0.84877512421667711</v>
      </c>
      <c r="P62" s="259">
        <v>0.79630400867354101</v>
      </c>
      <c r="Q62" s="259">
        <v>0.4817270015358886</v>
      </c>
      <c r="R62" s="259">
        <v>0.4540188919542415</v>
      </c>
      <c r="S62" s="259">
        <v>0.40883984853208849</v>
      </c>
      <c r="T62" s="259">
        <v>0.37730127922692092</v>
      </c>
      <c r="U62" s="259">
        <v>0.37894667997889958</v>
      </c>
      <c r="V62" s="259">
        <v>0.30164186643509749</v>
      </c>
      <c r="W62" s="259">
        <v>0.4001869016654287</v>
      </c>
      <c r="X62" s="259">
        <v>0.1891745592541349</v>
      </c>
      <c r="Y62" s="259">
        <v>0.50724363939073658</v>
      </c>
      <c r="DA62" s="67" t="s">
        <v>1178</v>
      </c>
    </row>
    <row r="63" spans="1:105" ht="12" customHeight="1" x14ac:dyDescent="0.25">
      <c r="A63" s="173" t="s">
        <v>92</v>
      </c>
      <c r="B63" s="224">
        <v>2.065604780628441</v>
      </c>
      <c r="C63" s="224">
        <v>1.7669070897766641</v>
      </c>
      <c r="D63" s="224">
        <v>1.1565869004827609</v>
      </c>
      <c r="E63" s="224">
        <v>1.113112471651869</v>
      </c>
      <c r="F63" s="224">
        <v>1.0720793442620551</v>
      </c>
      <c r="G63" s="224">
        <v>1.9182213488880011</v>
      </c>
      <c r="H63" s="224">
        <v>1.8094728826081741</v>
      </c>
      <c r="I63" s="224">
        <v>1.7408810431921491</v>
      </c>
      <c r="J63" s="224">
        <v>2.1300394880736699</v>
      </c>
      <c r="K63" s="224">
        <v>1.9421437042641141</v>
      </c>
      <c r="L63" s="224">
        <v>1.936024965682223</v>
      </c>
      <c r="M63" s="224">
        <v>1.474759899784557</v>
      </c>
      <c r="N63" s="224">
        <v>1.780685708092975</v>
      </c>
      <c r="O63" s="224">
        <v>1.897364473378903</v>
      </c>
      <c r="P63" s="224">
        <v>1.7967597057865641</v>
      </c>
      <c r="Q63" s="224">
        <v>1.0960432844447221</v>
      </c>
      <c r="R63" s="224">
        <v>1.040708635590522</v>
      </c>
      <c r="S63" s="224">
        <v>0.94339536842741167</v>
      </c>
      <c r="T63" s="224">
        <v>0.87580872794293496</v>
      </c>
      <c r="U63" s="224">
        <v>0.88431803826261957</v>
      </c>
      <c r="V63" s="224">
        <v>0.70579859071539297</v>
      </c>
      <c r="W63" s="224">
        <v>0.93637980216845096</v>
      </c>
      <c r="X63" s="224">
        <v>0.44264126495021028</v>
      </c>
      <c r="Y63" s="224">
        <v>1.1868771734588111</v>
      </c>
      <c r="DA63" s="177" t="s">
        <v>1179</v>
      </c>
    </row>
    <row r="64" spans="1:105" ht="12" customHeight="1" x14ac:dyDescent="0.25">
      <c r="A64" s="173" t="s">
        <v>93</v>
      </c>
      <c r="B64" s="224">
        <v>11.847780760183751</v>
      </c>
      <c r="C64" s="224">
        <v>10.134527194945431</v>
      </c>
      <c r="D64" s="224">
        <v>6.6338866735442066</v>
      </c>
      <c r="E64" s="224">
        <v>6.3845284679992353</v>
      </c>
      <c r="F64" s="224">
        <v>6.1491729431774411</v>
      </c>
      <c r="G64" s="224">
        <v>11.00242708782587</v>
      </c>
      <c r="H64" s="224">
        <v>10.378673696774159</v>
      </c>
      <c r="I64" s="224">
        <v>9.9852484476848584</v>
      </c>
      <c r="J64" s="224">
        <v>12.21736176344101</v>
      </c>
      <c r="K64" s="224">
        <v>11.139639600316841</v>
      </c>
      <c r="L64" s="224">
        <v>11.10454408062839</v>
      </c>
      <c r="M64" s="224">
        <v>8.3476060277950079</v>
      </c>
      <c r="N64" s="224">
        <v>9.961343930888475</v>
      </c>
      <c r="O64" s="224">
        <v>10.503482334924991</v>
      </c>
      <c r="P64" s="224">
        <v>9.8541590695786194</v>
      </c>
      <c r="Q64" s="224">
        <v>5.9613093109417132</v>
      </c>
      <c r="R64" s="224">
        <v>5.6184250401596412</v>
      </c>
      <c r="S64" s="224">
        <v>5.0593402237527796</v>
      </c>
      <c r="T64" s="224">
        <v>4.6690545095344786</v>
      </c>
      <c r="U64" s="224">
        <v>4.6894161309335836</v>
      </c>
      <c r="V64" s="224">
        <v>3.73277906618531</v>
      </c>
      <c r="W64" s="224">
        <v>4.9522611259259177</v>
      </c>
      <c r="X64" s="224">
        <v>2.3410106925280041</v>
      </c>
      <c r="Y64" s="224">
        <v>6.2770744026701282</v>
      </c>
      <c r="DA64" s="177" t="s">
        <v>1180</v>
      </c>
    </row>
    <row r="65" spans="1:105" ht="12" customHeight="1" x14ac:dyDescent="0.25">
      <c r="A65" s="173" t="s">
        <v>94</v>
      </c>
      <c r="B65" s="224">
        <v>14.552860976265171</v>
      </c>
      <c r="C65" s="224">
        <v>12.448438092631619</v>
      </c>
      <c r="D65" s="224">
        <v>8.148532830454716</v>
      </c>
      <c r="E65" s="224">
        <v>7.8422412664866927</v>
      </c>
      <c r="F65" s="224">
        <v>7.5531494692922312</v>
      </c>
      <c r="G65" s="224">
        <v>13.514496516404201</v>
      </c>
      <c r="H65" s="224">
        <v>12.74832801892866</v>
      </c>
      <c r="I65" s="224">
        <v>12.26507608589236</v>
      </c>
      <c r="J65" s="224">
        <v>15.006824555499071</v>
      </c>
      <c r="K65" s="224">
        <v>13.683037330832139</v>
      </c>
      <c r="L65" s="224">
        <v>13.63992881715739</v>
      </c>
      <c r="M65" s="224">
        <v>10.382530197102531</v>
      </c>
      <c r="N65" s="224">
        <v>12.528201124253579</v>
      </c>
      <c r="O65" s="224">
        <v>13.341517009491641</v>
      </c>
      <c r="P65" s="224">
        <v>12.62776226438079</v>
      </c>
      <c r="Q65" s="224">
        <v>7.6996538220507249</v>
      </c>
      <c r="R65" s="224">
        <v>7.3080529001622239</v>
      </c>
      <c r="S65" s="224">
        <v>6.6223859154385201</v>
      </c>
      <c r="T65" s="224">
        <v>6.1460356881379141</v>
      </c>
      <c r="U65" s="224">
        <v>6.2040340686639013</v>
      </c>
      <c r="V65" s="224">
        <v>4.9607647911685921</v>
      </c>
      <c r="W65" s="224">
        <v>6.5971018317425969</v>
      </c>
      <c r="X65" s="224">
        <v>3.1185524218329612</v>
      </c>
      <c r="Y65" s="224">
        <v>8.3619377062022711</v>
      </c>
      <c r="DA65" s="177" t="s">
        <v>1181</v>
      </c>
    </row>
    <row r="66" spans="1:105" ht="12" customHeight="1" x14ac:dyDescent="0.25">
      <c r="A66" s="56" t="s">
        <v>95</v>
      </c>
      <c r="B66" s="260">
        <v>4.7446146561218052</v>
      </c>
      <c r="C66" s="260">
        <v>4.2147439340820698</v>
      </c>
      <c r="D66" s="260">
        <v>2.8469698252131082</v>
      </c>
      <c r="E66" s="260">
        <v>2.7750117027427361</v>
      </c>
      <c r="F66" s="260">
        <v>2.849608417517512</v>
      </c>
      <c r="G66" s="260">
        <v>4.5436724806755064</v>
      </c>
      <c r="H66" s="260">
        <v>4.0139014984766099</v>
      </c>
      <c r="I66" s="260">
        <v>3.711121054107831</v>
      </c>
      <c r="J66" s="260">
        <v>4.4449378288581336</v>
      </c>
      <c r="K66" s="260">
        <v>4.0939133459908339</v>
      </c>
      <c r="L66" s="260">
        <v>4.1882633319374367</v>
      </c>
      <c r="M66" s="260">
        <v>3.4973134741472318</v>
      </c>
      <c r="N66" s="260">
        <v>4.3096497431540417</v>
      </c>
      <c r="O66" s="260">
        <v>4.3051604392898533</v>
      </c>
      <c r="P66" s="260">
        <v>4.1233930690981344</v>
      </c>
      <c r="Q66" s="260">
        <v>2.6352412558620042</v>
      </c>
      <c r="R66" s="260">
        <v>2.4600122567553568</v>
      </c>
      <c r="S66" s="260">
        <v>2.160201264841997</v>
      </c>
      <c r="T66" s="260">
        <v>2.0123893077529691</v>
      </c>
      <c r="U66" s="260">
        <v>1.973529985419856</v>
      </c>
      <c r="V66" s="260">
        <v>1.567863419456639</v>
      </c>
      <c r="W66" s="260">
        <v>2.1327670695911878</v>
      </c>
      <c r="X66" s="260">
        <v>0.94528752527750215</v>
      </c>
      <c r="Y66" s="260">
        <v>2.4945570317807362</v>
      </c>
      <c r="DA66" s="68" t="s">
        <v>1182</v>
      </c>
    </row>
    <row r="67" spans="1:105" ht="12" customHeight="1" x14ac:dyDescent="0.25">
      <c r="A67" s="37" t="s">
        <v>159</v>
      </c>
      <c r="B67" s="226">
        <v>0.19781403013650101</v>
      </c>
      <c r="C67" s="226">
        <v>0.17896343241792589</v>
      </c>
      <c r="D67" s="226">
        <v>0.13950192941104281</v>
      </c>
      <c r="E67" s="226">
        <v>0.13730371045703041</v>
      </c>
      <c r="F67" s="226">
        <v>0.1241783192195163</v>
      </c>
      <c r="G67" s="226">
        <v>0.1574960144593566</v>
      </c>
      <c r="H67" s="226">
        <v>7.5675470239467274E-2</v>
      </c>
      <c r="I67" s="226">
        <v>7.67995233786197E-2</v>
      </c>
      <c r="J67" s="226">
        <v>0.14125901375213459</v>
      </c>
      <c r="K67" s="226">
        <v>0.1509447347928061</v>
      </c>
      <c r="L67" s="226">
        <v>0.21564630047977171</v>
      </c>
      <c r="M67" s="226">
        <v>0.17993184570068929</v>
      </c>
      <c r="N67" s="226">
        <v>0.2072283724351498</v>
      </c>
      <c r="O67" s="226">
        <v>0.14825728175206551</v>
      </c>
      <c r="P67" s="226">
        <v>0.17141740717810891</v>
      </c>
      <c r="Q67" s="226">
        <v>0.13767478766926661</v>
      </c>
      <c r="R67" s="226">
        <v>4.8006663257318692E-2</v>
      </c>
      <c r="S67" s="226">
        <v>4.2801699208255523E-2</v>
      </c>
      <c r="T67" s="226">
        <v>4.6228405267467028E-2</v>
      </c>
      <c r="U67" s="226">
        <v>3.4064886103988529E-2</v>
      </c>
      <c r="V67" s="226">
        <v>4.2052446456225433E-2</v>
      </c>
      <c r="W67" s="226">
        <v>4.4650945709639969E-2</v>
      </c>
      <c r="X67" s="226">
        <v>2.136993024190726E-2</v>
      </c>
      <c r="Y67" s="226">
        <v>3.7169883628912812E-2</v>
      </c>
      <c r="DA67" s="69" t="s">
        <v>1183</v>
      </c>
    </row>
    <row r="68" spans="1:105" ht="12" customHeight="1" x14ac:dyDescent="0.25">
      <c r="A68" s="37" t="s">
        <v>35</v>
      </c>
      <c r="B68" s="226">
        <v>2.3400322257776192</v>
      </c>
      <c r="C68" s="226">
        <v>2.344975301148017</v>
      </c>
      <c r="D68" s="226">
        <v>1.6504538284745129</v>
      </c>
      <c r="E68" s="226">
        <v>1.681975658127181</v>
      </c>
      <c r="F68" s="226">
        <v>1.9477622867999029</v>
      </c>
      <c r="G68" s="226">
        <v>2.7109560036529849</v>
      </c>
      <c r="H68" s="226">
        <v>1.898083504235045</v>
      </c>
      <c r="I68" s="226">
        <v>1.245660091401102</v>
      </c>
      <c r="J68" s="226">
        <v>1.4680980807559201</v>
      </c>
      <c r="K68" s="226">
        <v>1.4852585009422019</v>
      </c>
      <c r="L68" s="226">
        <v>1.7449847997203201</v>
      </c>
      <c r="M68" s="226">
        <v>1.9888191051319399</v>
      </c>
      <c r="N68" s="226">
        <v>2.4078218497578061</v>
      </c>
      <c r="O68" s="226">
        <v>1.9912584204887751</v>
      </c>
      <c r="P68" s="226">
        <v>2.0810254936719721</v>
      </c>
      <c r="Q68" s="226">
        <v>1.446956010012153</v>
      </c>
      <c r="R68" s="226">
        <v>1.4562709556460049</v>
      </c>
      <c r="S68" s="226">
        <v>1.2076119332853841</v>
      </c>
      <c r="T68" s="226">
        <v>1.2525947243925779</v>
      </c>
      <c r="U68" s="226">
        <v>1.146250723622769</v>
      </c>
      <c r="V68" s="226">
        <v>0.92548640117739955</v>
      </c>
      <c r="W68" s="226">
        <v>1.344121572749295</v>
      </c>
      <c r="X68" s="226">
        <v>0.52168504300045149</v>
      </c>
      <c r="Y68" s="226">
        <v>1.2956427803436461</v>
      </c>
      <c r="DA68" s="69" t="s">
        <v>1184</v>
      </c>
    </row>
    <row r="69" spans="1:105" ht="12" customHeight="1" x14ac:dyDescent="0.25">
      <c r="A69" s="37" t="s">
        <v>96</v>
      </c>
      <c r="B69" s="226">
        <v>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0</v>
      </c>
      <c r="U69" s="226">
        <v>0</v>
      </c>
      <c r="V69" s="226">
        <v>0</v>
      </c>
      <c r="W69" s="226">
        <v>0</v>
      </c>
      <c r="X69" s="226">
        <v>0</v>
      </c>
      <c r="Y69" s="226">
        <v>0</v>
      </c>
      <c r="DA69" s="69" t="s">
        <v>1185</v>
      </c>
    </row>
    <row r="70" spans="1:105" ht="12" customHeight="1" x14ac:dyDescent="0.25">
      <c r="A70" s="37" t="s">
        <v>78</v>
      </c>
      <c r="B70" s="226">
        <v>0</v>
      </c>
      <c r="C70" s="226">
        <v>0</v>
      </c>
      <c r="D70" s="226">
        <v>0</v>
      </c>
      <c r="E70" s="226">
        <v>0</v>
      </c>
      <c r="F70" s="226">
        <v>0</v>
      </c>
      <c r="G70" s="226">
        <v>0</v>
      </c>
      <c r="H70" s="226">
        <v>0</v>
      </c>
      <c r="I70" s="226">
        <v>0</v>
      </c>
      <c r="J70" s="226">
        <v>0</v>
      </c>
      <c r="K70" s="226">
        <v>0</v>
      </c>
      <c r="L70" s="226">
        <v>0</v>
      </c>
      <c r="M70" s="226">
        <v>0</v>
      </c>
      <c r="N70" s="226">
        <v>0</v>
      </c>
      <c r="O70" s="226">
        <v>0</v>
      </c>
      <c r="P70" s="226">
        <v>0</v>
      </c>
      <c r="Q70" s="226">
        <v>0</v>
      </c>
      <c r="R70" s="226">
        <v>0</v>
      </c>
      <c r="S70" s="226">
        <v>0</v>
      </c>
      <c r="T70" s="226">
        <v>0</v>
      </c>
      <c r="U70" s="226">
        <v>0</v>
      </c>
      <c r="V70" s="226">
        <v>0</v>
      </c>
      <c r="W70" s="226">
        <v>0</v>
      </c>
      <c r="X70" s="226">
        <v>0</v>
      </c>
      <c r="Y70" s="226">
        <v>0</v>
      </c>
      <c r="DA70" s="69" t="s">
        <v>1186</v>
      </c>
    </row>
    <row r="71" spans="1:105" ht="12" customHeight="1" x14ac:dyDescent="0.25">
      <c r="A71" s="37" t="s">
        <v>40</v>
      </c>
      <c r="B71" s="226">
        <v>2.2067684002076851</v>
      </c>
      <c r="C71" s="226">
        <v>1.6908052005161269</v>
      </c>
      <c r="D71" s="226">
        <v>1.0570140673275521</v>
      </c>
      <c r="E71" s="226">
        <v>0.9557323341585241</v>
      </c>
      <c r="F71" s="226">
        <v>0.77766781149809294</v>
      </c>
      <c r="G71" s="226">
        <v>1.675220462563165</v>
      </c>
      <c r="H71" s="226">
        <v>2.0401425240020972</v>
      </c>
      <c r="I71" s="226">
        <v>2.388661439328108</v>
      </c>
      <c r="J71" s="226">
        <v>2.8355807343500801</v>
      </c>
      <c r="K71" s="226">
        <v>2.4577101102558259</v>
      </c>
      <c r="L71" s="226">
        <v>2.2276322317373451</v>
      </c>
      <c r="M71" s="226">
        <v>1.3285625233146019</v>
      </c>
      <c r="N71" s="226">
        <v>1.694599520961086</v>
      </c>
      <c r="O71" s="226">
        <v>2.1656447370490119</v>
      </c>
      <c r="P71" s="226">
        <v>1.8709501682480529</v>
      </c>
      <c r="Q71" s="226">
        <v>1.050610458180584</v>
      </c>
      <c r="R71" s="226">
        <v>0.95573463785203372</v>
      </c>
      <c r="S71" s="226">
        <v>0.90978763234835747</v>
      </c>
      <c r="T71" s="226">
        <v>0.71356617809292333</v>
      </c>
      <c r="U71" s="226">
        <v>0.79321437569309861</v>
      </c>
      <c r="V71" s="226">
        <v>0.60032457182301369</v>
      </c>
      <c r="W71" s="226">
        <v>0.7439945511322531</v>
      </c>
      <c r="X71" s="226">
        <v>0.40223255203514352</v>
      </c>
      <c r="Y71" s="226">
        <v>1.1617443678081769</v>
      </c>
      <c r="DA71" s="69" t="s">
        <v>1187</v>
      </c>
    </row>
    <row r="72" spans="1:105" ht="12" customHeight="1" x14ac:dyDescent="0.25">
      <c r="A72" s="57" t="s">
        <v>1051</v>
      </c>
      <c r="B72" s="261">
        <f t="shared" ref="B72:Y72" si="2">B73+B84</f>
        <v>57.923353077508089</v>
      </c>
      <c r="C72" s="261">
        <f t="shared" si="2"/>
        <v>53.580031297165959</v>
      </c>
      <c r="D72" s="261">
        <f t="shared" si="2"/>
        <v>37.241309544924249</v>
      </c>
      <c r="E72" s="261">
        <f t="shared" si="2"/>
        <v>36.537268632751172</v>
      </c>
      <c r="F72" s="261">
        <f t="shared" si="2"/>
        <v>38.452400943465356</v>
      </c>
      <c r="G72" s="261">
        <f t="shared" si="2"/>
        <v>57.58472008534919</v>
      </c>
      <c r="H72" s="261">
        <f t="shared" si="2"/>
        <v>47.150391231399269</v>
      </c>
      <c r="I72" s="261">
        <f t="shared" si="2"/>
        <v>40.478948604459788</v>
      </c>
      <c r="J72" s="261">
        <f t="shared" si="2"/>
        <v>47.374405625542899</v>
      </c>
      <c r="K72" s="261">
        <f t="shared" si="2"/>
        <v>45.030155940432394</v>
      </c>
      <c r="L72" s="261">
        <f t="shared" si="2"/>
        <v>49.020151572895458</v>
      </c>
      <c r="M72" s="261">
        <f t="shared" si="2"/>
        <v>44.919426412082139</v>
      </c>
      <c r="N72" s="261">
        <f t="shared" si="2"/>
        <v>51.95439684062444</v>
      </c>
      <c r="O72" s="261">
        <f t="shared" si="2"/>
        <v>49.280587210644534</v>
      </c>
      <c r="P72" s="261">
        <f t="shared" si="2"/>
        <v>49.184430479519641</v>
      </c>
      <c r="Q72" s="261">
        <f t="shared" si="2"/>
        <v>33.408658949318564</v>
      </c>
      <c r="R72" s="261">
        <f t="shared" si="2"/>
        <v>30.983817135763438</v>
      </c>
      <c r="S72" s="261">
        <f t="shared" si="2"/>
        <v>26.876958729753284</v>
      </c>
      <c r="T72" s="261">
        <f t="shared" si="2"/>
        <v>25.412944628636385</v>
      </c>
      <c r="U72" s="261">
        <f t="shared" si="2"/>
        <v>24.348804565976355</v>
      </c>
      <c r="V72" s="261">
        <f t="shared" si="2"/>
        <v>19.274521175772342</v>
      </c>
      <c r="W72" s="261">
        <f t="shared" si="2"/>
        <v>26.77849388774175</v>
      </c>
      <c r="X72" s="261">
        <f t="shared" si="2"/>
        <v>11.187593220069957</v>
      </c>
      <c r="Y72" s="261">
        <f t="shared" si="2"/>
        <v>28.79656402812364</v>
      </c>
      <c r="DA72" s="70"/>
    </row>
    <row r="73" spans="1:105" ht="12" customHeight="1" x14ac:dyDescent="0.25">
      <c r="A73" s="60" t="s">
        <v>1052</v>
      </c>
      <c r="B73" s="262">
        <v>57.869037812205057</v>
      </c>
      <c r="C73" s="262">
        <v>53.533570314771339</v>
      </c>
      <c r="D73" s="262">
        <v>37.21089698733585</v>
      </c>
      <c r="E73" s="262">
        <v>36.507999239217192</v>
      </c>
      <c r="F73" s="262">
        <v>38.424210519742687</v>
      </c>
      <c r="G73" s="262">
        <v>57.534280280769003</v>
      </c>
      <c r="H73" s="262">
        <v>47.10281097761635</v>
      </c>
      <c r="I73" s="262">
        <v>40.433171979323767</v>
      </c>
      <c r="J73" s="262">
        <v>47.318396043755691</v>
      </c>
      <c r="K73" s="262">
        <v>44.979087095344987</v>
      </c>
      <c r="L73" s="262">
        <v>48.96924362059476</v>
      </c>
      <c r="M73" s="262">
        <v>44.880676816769402</v>
      </c>
      <c r="N73" s="262">
        <v>51.907640093984753</v>
      </c>
      <c r="O73" s="262">
        <v>49.230795920480453</v>
      </c>
      <c r="P73" s="262">
        <v>49.13730367169989</v>
      </c>
      <c r="Q73" s="262">
        <v>33.379924224775763</v>
      </c>
      <c r="R73" s="262">
        <v>30.956544168629151</v>
      </c>
      <c r="S73" s="262">
        <v>26.852244866767691</v>
      </c>
      <c r="T73" s="262">
        <v>25.390008655369311</v>
      </c>
      <c r="U73" s="262">
        <v>24.32565234489773</v>
      </c>
      <c r="V73" s="262">
        <v>19.256008725481539</v>
      </c>
      <c r="W73" s="262">
        <v>26.753871695802541</v>
      </c>
      <c r="X73" s="262">
        <v>11.1759539278078</v>
      </c>
      <c r="Y73" s="262">
        <v>28.765354985056401</v>
      </c>
      <c r="DA73" s="72" t="s">
        <v>1188</v>
      </c>
    </row>
    <row r="74" spans="1:105" ht="12" customHeight="1" x14ac:dyDescent="0.25">
      <c r="A74" s="64" t="s">
        <v>28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0.14215356303142879</v>
      </c>
      <c r="L74" s="229">
        <v>0.1109752612902779</v>
      </c>
      <c r="M74" s="229">
        <v>0.17154522210895079</v>
      </c>
      <c r="N74" s="229">
        <v>5.4283642655590138E-2</v>
      </c>
      <c r="O74" s="229">
        <v>5.3446439453659804E-3</v>
      </c>
      <c r="P74" s="229">
        <v>0</v>
      </c>
      <c r="Q74" s="229">
        <v>3.4067705206452109E-3</v>
      </c>
      <c r="R74" s="229">
        <v>0</v>
      </c>
      <c r="S74" s="229">
        <v>2.0686573652289502E-3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1189</v>
      </c>
    </row>
    <row r="75" spans="1:105" ht="12" customHeight="1" x14ac:dyDescent="0.25">
      <c r="A75" s="64" t="s">
        <v>30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1190</v>
      </c>
    </row>
    <row r="76" spans="1:105" ht="12" customHeight="1" x14ac:dyDescent="0.25">
      <c r="A76" s="64" t="s">
        <v>31</v>
      </c>
      <c r="B76" s="229">
        <v>1.326429731761366</v>
      </c>
      <c r="C76" s="229">
        <v>0.90245395928979621</v>
      </c>
      <c r="D76" s="229">
        <v>0.49244227171401023</v>
      </c>
      <c r="E76" s="229">
        <v>0.34298917336327789</v>
      </c>
      <c r="F76" s="229">
        <v>0.22770124386208021</v>
      </c>
      <c r="G76" s="229">
        <v>0.22775139640945161</v>
      </c>
      <c r="H76" s="229">
        <v>1.922232545087337</v>
      </c>
      <c r="I76" s="229">
        <v>0.42350545954545499</v>
      </c>
      <c r="J76" s="229">
        <v>0.7934806371389681</v>
      </c>
      <c r="K76" s="229">
        <v>0.61657416834185275</v>
      </c>
      <c r="L76" s="229">
        <v>1.527811288157688</v>
      </c>
      <c r="M76" s="229">
        <v>1.016843484816683</v>
      </c>
      <c r="N76" s="229">
        <v>0.60116806730638928</v>
      </c>
      <c r="O76" s="229">
        <v>1.1865915927791251</v>
      </c>
      <c r="P76" s="229">
        <v>0.49556787422229331</v>
      </c>
      <c r="Q76" s="229">
        <v>0.49191067516192888</v>
      </c>
      <c r="R76" s="229">
        <v>0.558920424950761</v>
      </c>
      <c r="S76" s="229">
        <v>0.6803666868088899</v>
      </c>
      <c r="T76" s="229">
        <v>0.86288622161842332</v>
      </c>
      <c r="U76" s="229">
        <v>0.58380569119257109</v>
      </c>
      <c r="V76" s="229">
        <v>0.46446280209286139</v>
      </c>
      <c r="W76" s="229">
        <v>0.40485563045776979</v>
      </c>
      <c r="X76" s="229">
        <v>0.21568626168735269</v>
      </c>
      <c r="Y76" s="229">
        <v>1.415091855023028</v>
      </c>
      <c r="DA76" s="73" t="s">
        <v>1191</v>
      </c>
    </row>
    <row r="77" spans="1:105" ht="12" customHeight="1" x14ac:dyDescent="0.25">
      <c r="A77" s="64" t="s">
        <v>159</v>
      </c>
      <c r="B77" s="229">
        <v>3.0934289186982129</v>
      </c>
      <c r="C77" s="229">
        <v>2.8064580331767028</v>
      </c>
      <c r="D77" s="229">
        <v>2.2312550764171339</v>
      </c>
      <c r="E77" s="229">
        <v>2.2540822360389461</v>
      </c>
      <c r="F77" s="229">
        <v>1.9421165164674361</v>
      </c>
      <c r="G77" s="229">
        <v>2.667828013763232</v>
      </c>
      <c r="H77" s="229">
        <v>1.363833109115332</v>
      </c>
      <c r="I77" s="229">
        <v>1.4695611321104309</v>
      </c>
      <c r="J77" s="229">
        <v>2.9375479555957331</v>
      </c>
      <c r="K77" s="229">
        <v>3.1288917403534211</v>
      </c>
      <c r="L77" s="229">
        <v>4.0086713003933108</v>
      </c>
      <c r="M77" s="229">
        <v>2.987745069812497</v>
      </c>
      <c r="N77" s="229">
        <v>3.4917075326062381</v>
      </c>
      <c r="O77" s="229">
        <v>2.664293307181167</v>
      </c>
      <c r="P77" s="229">
        <v>3.0897737997711232</v>
      </c>
      <c r="Q77" s="229">
        <v>2.4659132438713338</v>
      </c>
      <c r="R77" s="229">
        <v>0.87652088729446542</v>
      </c>
      <c r="S77" s="229">
        <v>0.79801562479292898</v>
      </c>
      <c r="T77" s="229">
        <v>0.78740348157955331</v>
      </c>
      <c r="U77" s="229">
        <v>0.62243541818599024</v>
      </c>
      <c r="V77" s="229">
        <v>0.78680669477093557</v>
      </c>
      <c r="W77" s="229">
        <v>0.81166010302269731</v>
      </c>
      <c r="X77" s="229">
        <v>0.44502208102796392</v>
      </c>
      <c r="Y77" s="229">
        <v>0.7880669635242642</v>
      </c>
      <c r="DA77" s="73" t="s">
        <v>1192</v>
      </c>
    </row>
    <row r="78" spans="1:105" ht="12" customHeight="1" x14ac:dyDescent="0.25">
      <c r="A78" s="64" t="s">
        <v>32</v>
      </c>
      <c r="B78" s="229">
        <v>16.69479576284327</v>
      </c>
      <c r="C78" s="229">
        <v>12.98235479289581</v>
      </c>
      <c r="D78" s="229">
        <v>8.2064977330529345</v>
      </c>
      <c r="E78" s="229">
        <v>6.6352820727831787</v>
      </c>
      <c r="F78" s="229">
        <v>6.3827257349818423</v>
      </c>
      <c r="G78" s="229">
        <v>8.4619168810075536</v>
      </c>
      <c r="H78" s="229">
        <v>9.7661555709924457</v>
      </c>
      <c r="I78" s="229">
        <v>6.6025381249333108</v>
      </c>
      <c r="J78" s="229">
        <v>5.1533142346909804</v>
      </c>
      <c r="K78" s="229">
        <v>4.5139429482658144</v>
      </c>
      <c r="L78" s="229">
        <v>4.444474990887513</v>
      </c>
      <c r="M78" s="229">
        <v>1.0640177627171981</v>
      </c>
      <c r="N78" s="229">
        <v>1.059466443173736</v>
      </c>
      <c r="O78" s="229">
        <v>2.5719618624286329</v>
      </c>
      <c r="P78" s="229">
        <v>1.917911238456967</v>
      </c>
      <c r="Q78" s="229">
        <v>1.3122192637857679</v>
      </c>
      <c r="R78" s="229">
        <v>0.88125908723265944</v>
      </c>
      <c r="S78" s="229">
        <v>0.5268978071899223</v>
      </c>
      <c r="T78" s="229">
        <v>0.48993236591123251</v>
      </c>
      <c r="U78" s="229">
        <v>0.5809145474457994</v>
      </c>
      <c r="V78" s="229">
        <v>0.4120931935579385</v>
      </c>
      <c r="W78" s="229">
        <v>0.2068255783093301</v>
      </c>
      <c r="X78" s="229">
        <v>0</v>
      </c>
      <c r="Y78" s="229">
        <v>0.27024992204124482</v>
      </c>
      <c r="DA78" s="73" t="s">
        <v>1193</v>
      </c>
    </row>
    <row r="79" spans="1:105" ht="12" customHeight="1" x14ac:dyDescent="0.25">
      <c r="A79" s="64" t="s">
        <v>33</v>
      </c>
      <c r="B79" s="229">
        <v>1.7878018839490331</v>
      </c>
      <c r="C79" s="229">
        <v>1.703998234345955</v>
      </c>
      <c r="D79" s="229">
        <v>1.0563118123760029</v>
      </c>
      <c r="E79" s="229">
        <v>0.89074429895552631</v>
      </c>
      <c r="F79" s="229">
        <v>0.76357465302164584</v>
      </c>
      <c r="G79" s="229">
        <v>2.2975520308476689</v>
      </c>
      <c r="H79" s="229">
        <v>1.3639931430527339</v>
      </c>
      <c r="I79" s="229">
        <v>9.1615926381059101</v>
      </c>
      <c r="J79" s="229">
        <v>9.2616536197098771</v>
      </c>
      <c r="K79" s="229">
        <v>6.6215863455529878</v>
      </c>
      <c r="L79" s="229">
        <v>7.6352575201825807</v>
      </c>
      <c r="M79" s="229">
        <v>8.1665884207722996</v>
      </c>
      <c r="N79" s="229">
        <v>8.1228831879312935</v>
      </c>
      <c r="O79" s="229">
        <v>8.8426904347270643</v>
      </c>
      <c r="P79" s="229">
        <v>8.0993300835428759</v>
      </c>
      <c r="Q79" s="229">
        <v>4.5925090506730006</v>
      </c>
      <c r="R79" s="229">
        <v>3.5240233060302231</v>
      </c>
      <c r="S79" s="229">
        <v>3.4245061622767632</v>
      </c>
      <c r="T79" s="229">
        <v>2.8630700463441592</v>
      </c>
      <c r="U79" s="229">
        <v>2.5253551780267389</v>
      </c>
      <c r="V79" s="229">
        <v>1.0465664381040289</v>
      </c>
      <c r="W79" s="229">
        <v>1.983568407885234</v>
      </c>
      <c r="X79" s="229">
        <v>0.13434268913986849</v>
      </c>
      <c r="Y79" s="229">
        <v>4.3385983000628667E-2</v>
      </c>
      <c r="DA79" s="73" t="s">
        <v>1194</v>
      </c>
    </row>
    <row r="80" spans="1:105" ht="12" customHeight="1" x14ac:dyDescent="0.25">
      <c r="A80" s="64" t="s">
        <v>35</v>
      </c>
      <c r="B80" s="229">
        <v>34.966581514953177</v>
      </c>
      <c r="C80" s="229">
        <v>35.13830529506307</v>
      </c>
      <c r="D80" s="229">
        <v>25.224390093775771</v>
      </c>
      <c r="E80" s="229">
        <v>26.384901458076261</v>
      </c>
      <c r="F80" s="229">
        <v>29.10809237140969</v>
      </c>
      <c r="G80" s="229">
        <v>43.879231958741087</v>
      </c>
      <c r="H80" s="229">
        <v>32.686596609368507</v>
      </c>
      <c r="I80" s="229">
        <v>22.77597462462867</v>
      </c>
      <c r="J80" s="229">
        <v>29.172399596620131</v>
      </c>
      <c r="K80" s="229">
        <v>29.418661034736669</v>
      </c>
      <c r="L80" s="229">
        <v>30.99548029818212</v>
      </c>
      <c r="M80" s="229">
        <v>31.473628789343771</v>
      </c>
      <c r="N80" s="229">
        <v>38.578131220311498</v>
      </c>
      <c r="O80" s="229">
        <v>33.959159576032093</v>
      </c>
      <c r="P80" s="229">
        <v>35.53472067570663</v>
      </c>
      <c r="Q80" s="229">
        <v>24.51396522076308</v>
      </c>
      <c r="R80" s="229">
        <v>25.11582046312104</v>
      </c>
      <c r="S80" s="229">
        <v>21.42038992833395</v>
      </c>
      <c r="T80" s="229">
        <v>20.386716539915941</v>
      </c>
      <c r="U80" s="229">
        <v>20.01314151004663</v>
      </c>
      <c r="V80" s="229">
        <v>16.546079596955771</v>
      </c>
      <c r="W80" s="229">
        <v>23.34696197612751</v>
      </c>
      <c r="X80" s="229">
        <v>10.38090289595262</v>
      </c>
      <c r="Y80" s="229">
        <v>26.24856026146724</v>
      </c>
      <c r="DA80" s="73" t="s">
        <v>1195</v>
      </c>
    </row>
    <row r="81" spans="1:105" ht="12" customHeight="1" x14ac:dyDescent="0.25">
      <c r="A81" s="64" t="s">
        <v>36</v>
      </c>
      <c r="B81" s="229">
        <v>0</v>
      </c>
      <c r="C81" s="229">
        <v>0</v>
      </c>
      <c r="D81" s="229">
        <v>0</v>
      </c>
      <c r="E81" s="229">
        <v>0</v>
      </c>
      <c r="F81" s="229">
        <v>0</v>
      </c>
      <c r="G81" s="229">
        <v>0</v>
      </c>
      <c r="H81" s="229">
        <v>0</v>
      </c>
      <c r="I81" s="229">
        <v>0</v>
      </c>
      <c r="J81" s="229">
        <v>0</v>
      </c>
      <c r="K81" s="229">
        <v>0</v>
      </c>
      <c r="L81" s="229">
        <v>0</v>
      </c>
      <c r="M81" s="229">
        <v>0</v>
      </c>
      <c r="N81" s="229">
        <v>0</v>
      </c>
      <c r="O81" s="229">
        <v>0</v>
      </c>
      <c r="P81" s="229">
        <v>0</v>
      </c>
      <c r="Q81" s="229">
        <v>0</v>
      </c>
      <c r="R81" s="229">
        <v>0</v>
      </c>
      <c r="S81" s="229">
        <v>0</v>
      </c>
      <c r="T81" s="229">
        <v>0</v>
      </c>
      <c r="U81" s="229">
        <v>0</v>
      </c>
      <c r="V81" s="229">
        <v>0</v>
      </c>
      <c r="W81" s="229">
        <v>0</v>
      </c>
      <c r="X81" s="229">
        <v>0</v>
      </c>
      <c r="Y81" s="229">
        <v>0</v>
      </c>
      <c r="DA81" s="73" t="s">
        <v>1196</v>
      </c>
    </row>
    <row r="82" spans="1:105" ht="12" customHeight="1" x14ac:dyDescent="0.25">
      <c r="A82" s="64" t="s">
        <v>38</v>
      </c>
      <c r="B82" s="229">
        <v>0</v>
      </c>
      <c r="C82" s="229">
        <v>0</v>
      </c>
      <c r="D82" s="229">
        <v>0</v>
      </c>
      <c r="E82" s="229">
        <v>0</v>
      </c>
      <c r="F82" s="229">
        <v>0</v>
      </c>
      <c r="G82" s="229">
        <v>0</v>
      </c>
      <c r="H82" s="229">
        <v>0</v>
      </c>
      <c r="I82" s="229">
        <v>0</v>
      </c>
      <c r="J82" s="229">
        <v>0</v>
      </c>
      <c r="K82" s="229">
        <v>0.53727729506281185</v>
      </c>
      <c r="L82" s="229">
        <v>0.24657296150126159</v>
      </c>
      <c r="M82" s="229">
        <v>3.080671980005144E-4</v>
      </c>
      <c r="N82" s="229">
        <v>0</v>
      </c>
      <c r="O82" s="229">
        <v>7.5450338700474998E-4</v>
      </c>
      <c r="P82" s="229">
        <v>0</v>
      </c>
      <c r="Q82" s="229">
        <v>0</v>
      </c>
      <c r="R82" s="229">
        <v>0</v>
      </c>
      <c r="S82" s="229">
        <v>0</v>
      </c>
      <c r="T82" s="229">
        <v>0</v>
      </c>
      <c r="U82" s="229">
        <v>0</v>
      </c>
      <c r="V82" s="229">
        <v>0</v>
      </c>
      <c r="W82" s="229">
        <v>0</v>
      </c>
      <c r="X82" s="229">
        <v>0</v>
      </c>
      <c r="Y82" s="229">
        <v>0</v>
      </c>
      <c r="DA82" s="73" t="s">
        <v>1197</v>
      </c>
    </row>
    <row r="83" spans="1:105" ht="12" customHeight="1" x14ac:dyDescent="0.25">
      <c r="A83" s="64" t="s">
        <v>39</v>
      </c>
      <c r="B83" s="229">
        <v>0</v>
      </c>
      <c r="C83" s="229">
        <v>0</v>
      </c>
      <c r="D83" s="229">
        <v>0</v>
      </c>
      <c r="E83" s="229">
        <v>0</v>
      </c>
      <c r="F83" s="229">
        <v>0</v>
      </c>
      <c r="G83" s="229">
        <v>0</v>
      </c>
      <c r="H83" s="229">
        <v>0</v>
      </c>
      <c r="I83" s="229">
        <v>0</v>
      </c>
      <c r="J83" s="229">
        <v>0</v>
      </c>
      <c r="K83" s="229">
        <v>0</v>
      </c>
      <c r="L83" s="229">
        <v>0</v>
      </c>
      <c r="M83" s="229">
        <v>0</v>
      </c>
      <c r="N83" s="229">
        <v>0</v>
      </c>
      <c r="O83" s="229">
        <v>0</v>
      </c>
      <c r="P83" s="229">
        <v>0</v>
      </c>
      <c r="Q83" s="229">
        <v>0</v>
      </c>
      <c r="R83" s="229">
        <v>0</v>
      </c>
      <c r="S83" s="229">
        <v>0</v>
      </c>
      <c r="T83" s="229">
        <v>0</v>
      </c>
      <c r="U83" s="229">
        <v>0</v>
      </c>
      <c r="V83" s="229">
        <v>0</v>
      </c>
      <c r="W83" s="229">
        <v>0</v>
      </c>
      <c r="X83" s="229">
        <v>0</v>
      </c>
      <c r="Y83" s="229">
        <v>0</v>
      </c>
      <c r="DA83" s="73" t="s">
        <v>1198</v>
      </c>
    </row>
    <row r="84" spans="1:105" ht="12" customHeight="1" x14ac:dyDescent="0.25">
      <c r="A84" s="60" t="s">
        <v>1064</v>
      </c>
      <c r="B84" s="262">
        <v>5.4315265303032108E-2</v>
      </c>
      <c r="C84" s="262">
        <v>4.646098239462338E-2</v>
      </c>
      <c r="D84" s="262">
        <v>3.0412557588398059E-2</v>
      </c>
      <c r="E84" s="262">
        <v>2.9269393533980399E-2</v>
      </c>
      <c r="F84" s="262">
        <v>2.819042372267274E-2</v>
      </c>
      <c r="G84" s="262">
        <v>5.0439804580183767E-2</v>
      </c>
      <c r="H84" s="262">
        <v>4.7580253782915777E-2</v>
      </c>
      <c r="I84" s="262">
        <v>4.5776625136020953E-2</v>
      </c>
      <c r="J84" s="262">
        <v>5.6009581787207809E-2</v>
      </c>
      <c r="K84" s="262">
        <v>5.1068845087405897E-2</v>
      </c>
      <c r="L84" s="262">
        <v>5.0907952300696641E-2</v>
      </c>
      <c r="M84" s="262">
        <v>3.8749595312733823E-2</v>
      </c>
      <c r="N84" s="262">
        <v>4.6756746639686757E-2</v>
      </c>
      <c r="O84" s="262">
        <v>4.9791290164082007E-2</v>
      </c>
      <c r="P84" s="262">
        <v>4.7126807819750698E-2</v>
      </c>
      <c r="Q84" s="262">
        <v>2.873472454280071E-2</v>
      </c>
      <c r="R84" s="262">
        <v>2.7272967134287011E-2</v>
      </c>
      <c r="S84" s="262">
        <v>2.4713862985592631E-2</v>
      </c>
      <c r="T84" s="262">
        <v>2.293597326707579E-2</v>
      </c>
      <c r="U84" s="262">
        <v>2.315222107862484E-2</v>
      </c>
      <c r="V84" s="262">
        <v>1.851245029080487E-2</v>
      </c>
      <c r="W84" s="262">
        <v>2.4622191939208511E-2</v>
      </c>
      <c r="X84" s="262">
        <v>1.163929226215569E-2</v>
      </c>
      <c r="Y84" s="262">
        <v>3.120904306723921E-2</v>
      </c>
      <c r="DA84" s="72" t="s">
        <v>1199</v>
      </c>
    </row>
    <row r="85" spans="1:105" ht="12" customHeight="1" x14ac:dyDescent="0.25">
      <c r="A85" s="57" t="s">
        <v>1010</v>
      </c>
      <c r="B85" s="261">
        <v>20.263714513005599</v>
      </c>
      <c r="C85" s="261">
        <v>18.64817563971042</v>
      </c>
      <c r="D85" s="261">
        <v>12.91799250402266</v>
      </c>
      <c r="E85" s="261">
        <v>12.66710792518138</v>
      </c>
      <c r="F85" s="261">
        <v>13.30645887025481</v>
      </c>
      <c r="G85" s="261">
        <v>20.035820388242289</v>
      </c>
      <c r="H85" s="261">
        <v>16.601725007072059</v>
      </c>
      <c r="I85" s="261">
        <v>14.162772756169391</v>
      </c>
      <c r="J85" s="261">
        <v>16.764152320326421</v>
      </c>
      <c r="K85" s="261">
        <v>15.886458052709949</v>
      </c>
      <c r="L85" s="261">
        <v>17.05706039809446</v>
      </c>
      <c r="M85" s="261">
        <v>15.48906421483019</v>
      </c>
      <c r="N85" s="261">
        <v>18.372596572396962</v>
      </c>
      <c r="O85" s="261">
        <v>17.73419823940414</v>
      </c>
      <c r="P85" s="261">
        <v>17.449790669736629</v>
      </c>
      <c r="Q85" s="261">
        <v>11.658484337039649</v>
      </c>
      <c r="R85" s="261">
        <v>10.8046204457172</v>
      </c>
      <c r="S85" s="261">
        <v>9.3262730901325082</v>
      </c>
      <c r="T85" s="261">
        <v>8.7807102297505484</v>
      </c>
      <c r="U85" s="261">
        <v>8.4535868083681347</v>
      </c>
      <c r="V85" s="261">
        <v>6.7273539622109846</v>
      </c>
      <c r="W85" s="261">
        <v>9.3020135878533576</v>
      </c>
      <c r="X85" s="261">
        <v>3.9449907880430262</v>
      </c>
      <c r="Y85" s="261">
        <v>10.20638829937981</v>
      </c>
      <c r="DA85" s="70" t="s">
        <v>1200</v>
      </c>
    </row>
    <row r="86" spans="1:105" ht="12" customHeight="1" x14ac:dyDescent="0.25">
      <c r="A86" s="60" t="s">
        <v>1012</v>
      </c>
      <c r="B86" s="262">
        <v>19.14414707246031</v>
      </c>
      <c r="C86" s="262">
        <v>17.783212904724621</v>
      </c>
      <c r="D86" s="262">
        <v>12.36791385769911</v>
      </c>
      <c r="E86" s="262">
        <v>12.1575037648583</v>
      </c>
      <c r="F86" s="262">
        <v>12.9097783258653</v>
      </c>
      <c r="G86" s="262">
        <v>19.102058706308529</v>
      </c>
      <c r="H86" s="262">
        <v>15.42306052956908</v>
      </c>
      <c r="I86" s="262">
        <v>12.43441273481627</v>
      </c>
      <c r="J86" s="262">
        <v>14.60855810310081</v>
      </c>
      <c r="K86" s="262">
        <v>14.07986611829171</v>
      </c>
      <c r="L86" s="262">
        <v>15.56234341346979</v>
      </c>
      <c r="M86" s="262">
        <v>14.65154310908359</v>
      </c>
      <c r="N86" s="262">
        <v>17.307922069011749</v>
      </c>
      <c r="O86" s="262">
        <v>16.25849338142066</v>
      </c>
      <c r="P86" s="262">
        <v>16.19067156922701</v>
      </c>
      <c r="Q86" s="262">
        <v>10.979884496905751</v>
      </c>
      <c r="R86" s="262">
        <v>10.193592382449591</v>
      </c>
      <c r="S86" s="262">
        <v>8.7268208176035351</v>
      </c>
      <c r="T86" s="262">
        <v>8.3514887165700422</v>
      </c>
      <c r="U86" s="262">
        <v>7.9502027723695878</v>
      </c>
      <c r="V86" s="262">
        <v>6.3539609657618863</v>
      </c>
      <c r="W86" s="262">
        <v>8.8421277675307497</v>
      </c>
      <c r="X86" s="262">
        <v>3.6790540088420909</v>
      </c>
      <c r="Y86" s="262">
        <v>9.4356079799039669</v>
      </c>
      <c r="DA86" s="72" t="s">
        <v>1201</v>
      </c>
    </row>
    <row r="87" spans="1:105" ht="12" customHeight="1" x14ac:dyDescent="0.25">
      <c r="A87" s="59" t="s">
        <v>28</v>
      </c>
      <c r="B87" s="230">
        <v>0</v>
      </c>
      <c r="C87" s="230">
        <v>0</v>
      </c>
      <c r="D87" s="230">
        <v>0</v>
      </c>
      <c r="E87" s="230">
        <v>0</v>
      </c>
      <c r="F87" s="230">
        <v>0</v>
      </c>
      <c r="G87" s="230">
        <v>0</v>
      </c>
      <c r="H87" s="230">
        <v>0</v>
      </c>
      <c r="I87" s="230">
        <v>0</v>
      </c>
      <c r="J87" s="230">
        <v>0</v>
      </c>
      <c r="K87" s="230">
        <v>5.3351532599372392E-2</v>
      </c>
      <c r="L87" s="230">
        <v>4.2395086438054022E-2</v>
      </c>
      <c r="M87" s="230">
        <v>6.8739569737570672E-2</v>
      </c>
      <c r="N87" s="230">
        <v>2.168888958035332E-2</v>
      </c>
      <c r="O87" s="230">
        <v>2.14258124420625E-3</v>
      </c>
      <c r="P87" s="230">
        <v>0</v>
      </c>
      <c r="Q87" s="230">
        <v>1.2870093773382531E-3</v>
      </c>
      <c r="R87" s="230">
        <v>0</v>
      </c>
      <c r="S87" s="230">
        <v>7.7372221985807057E-4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1202</v>
      </c>
    </row>
    <row r="88" spans="1:105" ht="12" customHeight="1" x14ac:dyDescent="0.25">
      <c r="A88" s="59" t="s">
        <v>31</v>
      </c>
      <c r="B88" s="295">
        <v>0.45094083183954481</v>
      </c>
      <c r="C88" s="295">
        <v>0.30850306688269202</v>
      </c>
      <c r="D88" s="295">
        <v>0.1679017405946289</v>
      </c>
      <c r="E88" s="295">
        <v>0.1167385984259377</v>
      </c>
      <c r="F88" s="295">
        <v>7.7822922563284283E-2</v>
      </c>
      <c r="G88" s="295">
        <v>7.8534725014710538E-2</v>
      </c>
      <c r="H88" s="295">
        <v>0.64573506768868294</v>
      </c>
      <c r="I88" s="295">
        <v>0.1678163824855845</v>
      </c>
      <c r="J88" s="295">
        <v>0.30396066868812027</v>
      </c>
      <c r="K88" s="295">
        <v>0.22912212530361789</v>
      </c>
      <c r="L88" s="295">
        <v>0.57789856562791464</v>
      </c>
      <c r="M88" s="295">
        <v>0.404804066571328</v>
      </c>
      <c r="N88" s="295">
        <v>0.23726319093374321</v>
      </c>
      <c r="O88" s="295">
        <v>0.47519630184806039</v>
      </c>
      <c r="P88" s="295">
        <v>0.1943166257917989</v>
      </c>
      <c r="Q88" s="295">
        <v>0.18637076584568341</v>
      </c>
      <c r="R88" s="295">
        <v>0.20568606795635611</v>
      </c>
      <c r="S88" s="295">
        <v>0.25196028995044079</v>
      </c>
      <c r="T88" s="295">
        <v>0.31932814656741981</v>
      </c>
      <c r="U88" s="295">
        <v>0.21247835279609531</v>
      </c>
      <c r="V88" s="295">
        <v>0.16180020458069019</v>
      </c>
      <c r="W88" s="295">
        <v>0.14426526277883001</v>
      </c>
      <c r="X88" s="295">
        <v>7.175795908377218E-2</v>
      </c>
      <c r="Y88" s="295">
        <v>0.46404234497499319</v>
      </c>
      <c r="DA88" s="122" t="s">
        <v>1203</v>
      </c>
    </row>
    <row r="89" spans="1:105" ht="12" customHeight="1" x14ac:dyDescent="0.25">
      <c r="A89" s="59" t="s">
        <v>159</v>
      </c>
      <c r="B89" s="295">
        <v>1.0320342056859959</v>
      </c>
      <c r="C89" s="295">
        <v>0.94148113099625552</v>
      </c>
      <c r="D89" s="295">
        <v>0.74656518047842524</v>
      </c>
      <c r="E89" s="295">
        <v>0.75287427274161922</v>
      </c>
      <c r="F89" s="295">
        <v>0.65138244775924004</v>
      </c>
      <c r="G89" s="295">
        <v>0.90277005385190334</v>
      </c>
      <c r="H89" s="295">
        <v>0.44960208073915298</v>
      </c>
      <c r="I89" s="295">
        <v>0.57145447184118114</v>
      </c>
      <c r="J89" s="295">
        <v>1.1042938665187969</v>
      </c>
      <c r="K89" s="295">
        <v>1.141013747471606</v>
      </c>
      <c r="L89" s="295">
        <v>1.487993334510999</v>
      </c>
      <c r="M89" s="295">
        <v>1.166447764001457</v>
      </c>
      <c r="N89" s="295">
        <v>1.35638430358512</v>
      </c>
      <c r="O89" s="295">
        <v>1.045238411530808</v>
      </c>
      <c r="P89" s="295">
        <v>1.186323164986512</v>
      </c>
      <c r="Q89" s="295">
        <v>0.9144710180644513</v>
      </c>
      <c r="R89" s="295">
        <v>0.31562314958928872</v>
      </c>
      <c r="S89" s="295">
        <v>0.29001408475766521</v>
      </c>
      <c r="T89" s="295">
        <v>0.2859562766489131</v>
      </c>
      <c r="U89" s="295">
        <v>0.22231015456548961</v>
      </c>
      <c r="V89" s="295">
        <v>0.26897679347323988</v>
      </c>
      <c r="W89" s="295">
        <v>0.28382746830662992</v>
      </c>
      <c r="X89" s="295">
        <v>0.1452940374259567</v>
      </c>
      <c r="Y89" s="295">
        <v>0.25360320646643192</v>
      </c>
      <c r="DA89" s="122" t="s">
        <v>1204</v>
      </c>
    </row>
    <row r="90" spans="1:105" ht="12" customHeight="1" x14ac:dyDescent="0.25">
      <c r="A90" s="59" t="s">
        <v>32</v>
      </c>
      <c r="B90" s="295">
        <v>5.7451010419609458</v>
      </c>
      <c r="C90" s="295">
        <v>4.4923041465738107</v>
      </c>
      <c r="D90" s="295">
        <v>2.832298179975437</v>
      </c>
      <c r="E90" s="295">
        <v>2.2859919691409041</v>
      </c>
      <c r="F90" s="295">
        <v>2.2081550431093322</v>
      </c>
      <c r="G90" s="295">
        <v>2.953593211609141</v>
      </c>
      <c r="H90" s="295">
        <v>3.3208811376669121</v>
      </c>
      <c r="I90" s="295">
        <v>2.648301987590659</v>
      </c>
      <c r="J90" s="295">
        <v>1.998245899034947</v>
      </c>
      <c r="K90" s="295">
        <v>1.6979270068004371</v>
      </c>
      <c r="L90" s="295">
        <v>1.7017024180222069</v>
      </c>
      <c r="M90" s="295">
        <v>0.42731767953269562</v>
      </c>
      <c r="N90" s="295">
        <v>0.42348464132661567</v>
      </c>
      <c r="O90" s="295">
        <v>1.03337237030606</v>
      </c>
      <c r="P90" s="295">
        <v>0.75280236445498372</v>
      </c>
      <c r="Q90" s="295">
        <v>0.49684284516543847</v>
      </c>
      <c r="R90" s="295">
        <v>0.32718733743754902</v>
      </c>
      <c r="S90" s="295">
        <v>0.19751345998159769</v>
      </c>
      <c r="T90" s="295">
        <v>0.18352745569142781</v>
      </c>
      <c r="U90" s="295">
        <v>0.21401285763997829</v>
      </c>
      <c r="V90" s="295">
        <v>0.1453131164861656</v>
      </c>
      <c r="W90" s="295">
        <v>7.4601417935550182E-2</v>
      </c>
      <c r="X90" s="295">
        <v>0</v>
      </c>
      <c r="Y90" s="295">
        <v>8.9705651774116421E-2</v>
      </c>
      <c r="DA90" s="122" t="s">
        <v>1205</v>
      </c>
    </row>
    <row r="91" spans="1:105" ht="12" customHeight="1" x14ac:dyDescent="0.25">
      <c r="A91" s="59" t="s">
        <v>35</v>
      </c>
      <c r="B91" s="295">
        <v>11.91607099297382</v>
      </c>
      <c r="C91" s="295">
        <v>12.04092456027186</v>
      </c>
      <c r="D91" s="295">
        <v>8.6211487566506158</v>
      </c>
      <c r="E91" s="295">
        <v>9.0018989245498435</v>
      </c>
      <c r="F91" s="295">
        <v>9.9724179124334427</v>
      </c>
      <c r="G91" s="295">
        <v>15.16716071583277</v>
      </c>
      <c r="H91" s="295">
        <v>11.006842243474329</v>
      </c>
      <c r="I91" s="295">
        <v>9.0468398928988432</v>
      </c>
      <c r="J91" s="295">
        <v>11.20205766885895</v>
      </c>
      <c r="K91" s="295">
        <v>10.958451706116669</v>
      </c>
      <c r="L91" s="295">
        <v>11.75235400887061</v>
      </c>
      <c r="M91" s="295">
        <v>12.584234029240539</v>
      </c>
      <c r="N91" s="295">
        <v>15.269101043585909</v>
      </c>
      <c r="O91" s="295">
        <v>13.70254371649153</v>
      </c>
      <c r="P91" s="295">
        <v>14.057229413993721</v>
      </c>
      <c r="Q91" s="295">
        <v>9.3809128584528345</v>
      </c>
      <c r="R91" s="295">
        <v>9.3450958274663911</v>
      </c>
      <c r="S91" s="295">
        <v>7.9865592606939728</v>
      </c>
      <c r="T91" s="295">
        <v>7.5626768376622824</v>
      </c>
      <c r="U91" s="295">
        <v>7.3014014073680249</v>
      </c>
      <c r="V91" s="295">
        <v>5.7778708512217909</v>
      </c>
      <c r="W91" s="295">
        <v>8.3394336185097391</v>
      </c>
      <c r="X91" s="295">
        <v>3.4620020123323618</v>
      </c>
      <c r="Y91" s="295">
        <v>8.6282567766884259</v>
      </c>
      <c r="DA91" s="122" t="s">
        <v>1206</v>
      </c>
    </row>
    <row r="92" spans="1:105" ht="12" customHeight="1" x14ac:dyDescent="0.25">
      <c r="A92" s="60" t="s">
        <v>1019</v>
      </c>
      <c r="B92" s="262">
        <v>1.1195674405452909</v>
      </c>
      <c r="C92" s="262">
        <v>0.86496273498579834</v>
      </c>
      <c r="D92" s="262">
        <v>0.55007864632355141</v>
      </c>
      <c r="E92" s="262">
        <v>0.5096041603230772</v>
      </c>
      <c r="F92" s="262">
        <v>0.39668054438951189</v>
      </c>
      <c r="G92" s="262">
        <v>0.93376168193376796</v>
      </c>
      <c r="H92" s="262">
        <v>1.1786644775029791</v>
      </c>
      <c r="I92" s="262">
        <v>1.7283600213531189</v>
      </c>
      <c r="J92" s="262">
        <v>2.1555942172256128</v>
      </c>
      <c r="K92" s="262">
        <v>1.8065919344182479</v>
      </c>
      <c r="L92" s="262">
        <v>1.49471698462467</v>
      </c>
      <c r="M92" s="262">
        <v>0.83752110574659733</v>
      </c>
      <c r="N92" s="262">
        <v>1.064674503385215</v>
      </c>
      <c r="O92" s="262">
        <v>1.4757048579834799</v>
      </c>
      <c r="P92" s="262">
        <v>1.259119100509617</v>
      </c>
      <c r="Q92" s="262">
        <v>0.6785998401339044</v>
      </c>
      <c r="R92" s="262">
        <v>0.6110280632676115</v>
      </c>
      <c r="S92" s="262">
        <v>0.59945227252897282</v>
      </c>
      <c r="T92" s="262">
        <v>0.42922151318050578</v>
      </c>
      <c r="U92" s="262">
        <v>0.50338403599854764</v>
      </c>
      <c r="V92" s="262">
        <v>0.37339299644909818</v>
      </c>
      <c r="W92" s="262">
        <v>0.45988582032260789</v>
      </c>
      <c r="X92" s="262">
        <v>0.26593677920093478</v>
      </c>
      <c r="Y92" s="262">
        <v>0.77078031947584003</v>
      </c>
      <c r="DA92" s="72" t="s">
        <v>1207</v>
      </c>
    </row>
    <row r="93" spans="1:105" ht="12" customHeight="1" x14ac:dyDescent="0.25">
      <c r="A93" s="57" t="s">
        <v>1021</v>
      </c>
      <c r="B93" s="261">
        <f t="shared" ref="B93:Y93" si="3">B94+B95+B106</f>
        <v>6.1847329378925657</v>
      </c>
      <c r="C93" s="261">
        <f t="shared" si="3"/>
        <v>5.4516888371514511</v>
      </c>
      <c r="D93" s="261">
        <f t="shared" si="3"/>
        <v>3.6761032971122987</v>
      </c>
      <c r="E93" s="261">
        <f t="shared" si="3"/>
        <v>3.5668170183375367</v>
      </c>
      <c r="F93" s="261">
        <f t="shared" si="3"/>
        <v>3.6196684604515523</v>
      </c>
      <c r="G93" s="261">
        <f t="shared" si="3"/>
        <v>5.8320563655900148</v>
      </c>
      <c r="H93" s="261">
        <f t="shared" si="3"/>
        <v>5.2299638355000866</v>
      </c>
      <c r="I93" s="261">
        <f t="shared" si="3"/>
        <v>4.9255223993733139</v>
      </c>
      <c r="J93" s="261">
        <f t="shared" si="3"/>
        <v>5.902465615870149</v>
      </c>
      <c r="K93" s="261">
        <f t="shared" si="3"/>
        <v>5.4214985228041517</v>
      </c>
      <c r="L93" s="261">
        <f t="shared" si="3"/>
        <v>5.5287143598679016</v>
      </c>
      <c r="M93" s="261">
        <f t="shared" si="3"/>
        <v>4.5206493583910081</v>
      </c>
      <c r="N93" s="261">
        <f t="shared" si="3"/>
        <v>5.530296839244178</v>
      </c>
      <c r="O93" s="261">
        <f t="shared" si="3"/>
        <v>5.604851247094139</v>
      </c>
      <c r="P93" s="261">
        <f t="shared" si="3"/>
        <v>5.3504627359239585</v>
      </c>
      <c r="Q93" s="261">
        <f t="shared" si="3"/>
        <v>3.4116048301786885</v>
      </c>
      <c r="R93" s="261">
        <f t="shared" si="3"/>
        <v>3.1614019204056802</v>
      </c>
      <c r="S93" s="261">
        <f t="shared" si="3"/>
        <v>2.7898686507227035</v>
      </c>
      <c r="T93" s="261">
        <f t="shared" si="3"/>
        <v>2.5707486734572038</v>
      </c>
      <c r="U93" s="261">
        <f t="shared" si="3"/>
        <v>2.534531120690799</v>
      </c>
      <c r="V93" s="261">
        <f t="shared" si="3"/>
        <v>2.0073592545905128</v>
      </c>
      <c r="W93" s="261">
        <f t="shared" si="3"/>
        <v>2.7180740886700518</v>
      </c>
      <c r="X93" s="261">
        <f t="shared" si="3"/>
        <v>1.213432241439468</v>
      </c>
      <c r="Y93" s="261">
        <f t="shared" si="3"/>
        <v>3.2125899009230339</v>
      </c>
      <c r="DA93" s="70"/>
    </row>
    <row r="94" spans="1:105" ht="12" customHeight="1" x14ac:dyDescent="0.25">
      <c r="A94" s="60" t="s">
        <v>1022</v>
      </c>
      <c r="B94" s="262">
        <v>2.3691174663432619</v>
      </c>
      <c r="C94" s="262">
        <v>2.3722499243812458</v>
      </c>
      <c r="D94" s="262">
        <v>1.679118451902982</v>
      </c>
      <c r="E94" s="262">
        <v>1.711717683012056</v>
      </c>
      <c r="F94" s="262">
        <v>1.9679215873386811</v>
      </c>
      <c r="G94" s="262">
        <v>2.7208451330609491</v>
      </c>
      <c r="H94" s="262">
        <v>1.875225223749647</v>
      </c>
      <c r="I94" s="262">
        <v>1.236313920713856</v>
      </c>
      <c r="J94" s="262">
        <v>1.4796295164640241</v>
      </c>
      <c r="K94" s="262">
        <v>1.504403906693071</v>
      </c>
      <c r="L94" s="262">
        <v>1.794351440115961</v>
      </c>
      <c r="M94" s="262">
        <v>2.0340305454705971</v>
      </c>
      <c r="N94" s="262">
        <v>2.455970545350536</v>
      </c>
      <c r="O94" s="262">
        <v>2.0050389738846688</v>
      </c>
      <c r="P94" s="262">
        <v>2.1103200937564708</v>
      </c>
      <c r="Q94" s="262">
        <v>1.480666394148052</v>
      </c>
      <c r="R94" s="262">
        <v>1.437997555134811</v>
      </c>
      <c r="S94" s="262">
        <v>1.1933365707614829</v>
      </c>
      <c r="T94" s="262">
        <v>1.241588540198804</v>
      </c>
      <c r="U94" s="262">
        <v>1.129603035615373</v>
      </c>
      <c r="V94" s="262">
        <v>0.92167735013679952</v>
      </c>
      <c r="W94" s="262">
        <v>1.3294296844788249</v>
      </c>
      <c r="X94" s="262">
        <v>0.51753995295245925</v>
      </c>
      <c r="Y94" s="262">
        <v>1.274837730270971</v>
      </c>
      <c r="DA94" s="72" t="s">
        <v>1208</v>
      </c>
    </row>
    <row r="95" spans="1:105" ht="12" customHeight="1" x14ac:dyDescent="0.25">
      <c r="A95" s="60" t="s">
        <v>1024</v>
      </c>
      <c r="B95" s="262">
        <v>0.99222859193674484</v>
      </c>
      <c r="C95" s="262">
        <v>0.9178922114991408</v>
      </c>
      <c r="D95" s="262">
        <v>0.63802194261920875</v>
      </c>
      <c r="E95" s="262">
        <v>0.62596998410635785</v>
      </c>
      <c r="F95" s="262">
        <v>0.65882554370455337</v>
      </c>
      <c r="G95" s="262">
        <v>0.98648880419161411</v>
      </c>
      <c r="H95" s="262">
        <v>0.80762973741246114</v>
      </c>
      <c r="I95" s="262">
        <v>0.69327140760096195</v>
      </c>
      <c r="J95" s="262">
        <v>0.81132618156818026</v>
      </c>
      <c r="K95" s="262">
        <v>0.77121614497971913</v>
      </c>
      <c r="L95" s="262">
        <v>0.83963178727022869</v>
      </c>
      <c r="M95" s="262">
        <v>0.76952879202147517</v>
      </c>
      <c r="N95" s="262">
        <v>0.89001384139743134</v>
      </c>
      <c r="O95" s="262">
        <v>0.84411639043704767</v>
      </c>
      <c r="P95" s="262">
        <v>0.84251336253349818</v>
      </c>
      <c r="Q95" s="262">
        <v>0.57233568181980554</v>
      </c>
      <c r="R95" s="262">
        <v>0.53078415320028516</v>
      </c>
      <c r="S95" s="262">
        <v>0.46041140689009769</v>
      </c>
      <c r="T95" s="262">
        <v>0.43533975144244602</v>
      </c>
      <c r="U95" s="262">
        <v>0.41709018650781948</v>
      </c>
      <c r="V95" s="262">
        <v>0.3301655452784551</v>
      </c>
      <c r="W95" s="262">
        <v>0.45872469018283418</v>
      </c>
      <c r="X95" s="262">
        <v>0.19162407823894889</v>
      </c>
      <c r="Y95" s="262">
        <v>0.49321379363531498</v>
      </c>
      <c r="DA95" s="72" t="s">
        <v>1209</v>
      </c>
    </row>
    <row r="96" spans="1:105" ht="12" customHeight="1" x14ac:dyDescent="0.25">
      <c r="A96" s="64" t="s">
        <v>28</v>
      </c>
      <c r="B96" s="229">
        <v>0</v>
      </c>
      <c r="C96" s="229">
        <v>0</v>
      </c>
      <c r="D96" s="229">
        <v>0</v>
      </c>
      <c r="E96" s="229">
        <v>0</v>
      </c>
      <c r="F96" s="229">
        <v>0</v>
      </c>
      <c r="G96" s="229">
        <v>0</v>
      </c>
      <c r="H96" s="229">
        <v>0</v>
      </c>
      <c r="I96" s="229">
        <v>0</v>
      </c>
      <c r="J96" s="229">
        <v>0</v>
      </c>
      <c r="K96" s="229">
        <v>2.437379901549316E-3</v>
      </c>
      <c r="L96" s="229">
        <v>1.9027934697514739E-3</v>
      </c>
      <c r="M96" s="229">
        <v>2.9413323708441081E-3</v>
      </c>
      <c r="N96" s="229">
        <v>9.307530305263476E-4</v>
      </c>
      <c r="O96" s="229">
        <v>9.1639825661577989E-5</v>
      </c>
      <c r="P96" s="229">
        <v>0</v>
      </c>
      <c r="Q96" s="229">
        <v>5.8412844666971067E-5</v>
      </c>
      <c r="R96" s="229">
        <v>0</v>
      </c>
      <c r="S96" s="229">
        <v>3.5469416155866903E-5</v>
      </c>
      <c r="T96" s="229">
        <v>0</v>
      </c>
      <c r="U96" s="229">
        <v>0</v>
      </c>
      <c r="V96" s="229">
        <v>0</v>
      </c>
      <c r="W96" s="229">
        <v>0</v>
      </c>
      <c r="X96" s="229">
        <v>0</v>
      </c>
      <c r="Y96" s="229">
        <v>0</v>
      </c>
      <c r="DA96" s="73" t="s">
        <v>1210</v>
      </c>
    </row>
    <row r="97" spans="1:105" ht="12" customHeight="1" x14ac:dyDescent="0.25">
      <c r="A97" s="64" t="s">
        <v>30</v>
      </c>
      <c r="B97" s="229">
        <v>0</v>
      </c>
      <c r="C97" s="229">
        <v>0</v>
      </c>
      <c r="D97" s="229">
        <v>0</v>
      </c>
      <c r="E97" s="229">
        <v>0</v>
      </c>
      <c r="F97" s="229">
        <v>0</v>
      </c>
      <c r="G97" s="229">
        <v>0</v>
      </c>
      <c r="H97" s="229">
        <v>0</v>
      </c>
      <c r="I97" s="229">
        <v>0</v>
      </c>
      <c r="J97" s="229">
        <v>0</v>
      </c>
      <c r="K97" s="229">
        <v>0</v>
      </c>
      <c r="L97" s="229">
        <v>0</v>
      </c>
      <c r="M97" s="229">
        <v>0</v>
      </c>
      <c r="N97" s="229">
        <v>0</v>
      </c>
      <c r="O97" s="229">
        <v>0</v>
      </c>
      <c r="P97" s="229">
        <v>0</v>
      </c>
      <c r="Q97" s="229">
        <v>0</v>
      </c>
      <c r="R97" s="229">
        <v>0</v>
      </c>
      <c r="S97" s="229">
        <v>0</v>
      </c>
      <c r="T97" s="229">
        <v>0</v>
      </c>
      <c r="U97" s="229">
        <v>0</v>
      </c>
      <c r="V97" s="229">
        <v>0</v>
      </c>
      <c r="W97" s="229">
        <v>0</v>
      </c>
      <c r="X97" s="229">
        <v>0</v>
      </c>
      <c r="Y97" s="229">
        <v>0</v>
      </c>
      <c r="DA97" s="73" t="s">
        <v>1211</v>
      </c>
    </row>
    <row r="98" spans="1:105" ht="12" customHeight="1" x14ac:dyDescent="0.25">
      <c r="A98" s="64" t="s">
        <v>31</v>
      </c>
      <c r="B98" s="229">
        <v>2.2743103303698501E-2</v>
      </c>
      <c r="C98" s="229">
        <v>1.547357024009478E-2</v>
      </c>
      <c r="D98" s="229">
        <v>8.4434668407407203E-3</v>
      </c>
      <c r="E98" s="229">
        <v>5.8809283409930182E-3</v>
      </c>
      <c r="F98" s="229">
        <v>3.904189409761821E-3</v>
      </c>
      <c r="G98" s="229">
        <v>3.9050493305993108E-3</v>
      </c>
      <c r="H98" s="229">
        <v>3.2958800831914457E-2</v>
      </c>
      <c r="I98" s="229">
        <v>7.2614690288436839E-3</v>
      </c>
      <c r="J98" s="229">
        <v>1.36051022288022E-2</v>
      </c>
      <c r="K98" s="229">
        <v>1.0571845359927111E-2</v>
      </c>
      <c r="L98" s="229">
        <v>2.6196012591625361E-2</v>
      </c>
      <c r="M98" s="229">
        <v>1.74349050425531E-2</v>
      </c>
      <c r="N98" s="229">
        <v>1.030769073570024E-2</v>
      </c>
      <c r="O98" s="229">
        <v>2.03454239057504E-2</v>
      </c>
      <c r="P98" s="229">
        <v>8.4970587491773556E-3</v>
      </c>
      <c r="Q98" s="229">
        <v>8.434352030502093E-3</v>
      </c>
      <c r="R98" s="229">
        <v>9.5833082287159737E-3</v>
      </c>
      <c r="S98" s="229">
        <v>1.166563857245737E-2</v>
      </c>
      <c r="T98" s="229">
        <v>1.479513765990923E-2</v>
      </c>
      <c r="U98" s="229">
        <v>1.0009993613795509E-2</v>
      </c>
      <c r="V98" s="229">
        <v>7.9637279199827517E-3</v>
      </c>
      <c r="W98" s="229">
        <v>6.9416971032141891E-3</v>
      </c>
      <c r="X98" s="229">
        <v>3.6981792651994958E-3</v>
      </c>
      <c r="Y98" s="229">
        <v>2.4263313368492211E-2</v>
      </c>
      <c r="DA98" s="73" t="s">
        <v>1212</v>
      </c>
    </row>
    <row r="99" spans="1:105" ht="12" customHeight="1" x14ac:dyDescent="0.25">
      <c r="A99" s="64" t="s">
        <v>159</v>
      </c>
      <c r="B99" s="229">
        <v>5.304025669507461E-2</v>
      </c>
      <c r="C99" s="229">
        <v>4.8119823792908863E-2</v>
      </c>
      <c r="D99" s="229">
        <v>3.8257333566001583E-2</v>
      </c>
      <c r="E99" s="229">
        <v>3.8648730439109567E-2</v>
      </c>
      <c r="F99" s="229">
        <v>3.3299733490733008E-2</v>
      </c>
      <c r="G99" s="229">
        <v>4.5742858939800818E-2</v>
      </c>
      <c r="H99" s="229">
        <v>2.338442553487231E-2</v>
      </c>
      <c r="I99" s="229">
        <v>2.519724930645674E-2</v>
      </c>
      <c r="J99" s="229">
        <v>5.0367505352105241E-2</v>
      </c>
      <c r="K99" s="229">
        <v>5.3648305954701853E-2</v>
      </c>
      <c r="L99" s="229">
        <v>6.873309856704761E-2</v>
      </c>
      <c r="M99" s="229">
        <v>5.1228190337402911E-2</v>
      </c>
      <c r="N99" s="229">
        <v>5.9869183582694843E-2</v>
      </c>
      <c r="O99" s="229">
        <v>4.5682252490006098E-2</v>
      </c>
      <c r="P99" s="229">
        <v>5.2977585642582668E-2</v>
      </c>
      <c r="Q99" s="229">
        <v>4.228080711735259E-2</v>
      </c>
      <c r="R99" s="229">
        <v>1.5028919067665999E-2</v>
      </c>
      <c r="S99" s="229">
        <v>1.3682859602770339E-2</v>
      </c>
      <c r="T99" s="229">
        <v>1.350090268217647E-2</v>
      </c>
      <c r="U99" s="229">
        <v>1.0672342964513359E-2</v>
      </c>
      <c r="V99" s="229">
        <v>1.349067011296177E-2</v>
      </c>
      <c r="W99" s="229">
        <v>1.3916809257602501E-2</v>
      </c>
      <c r="X99" s="229">
        <v>7.6303952775590728E-3</v>
      </c>
      <c r="Y99" s="229">
        <v>1.3512278813189961E-2</v>
      </c>
      <c r="DA99" s="73" t="s">
        <v>1213</v>
      </c>
    </row>
    <row r="100" spans="1:105" ht="12" customHeight="1" x14ac:dyDescent="0.25">
      <c r="A100" s="64" t="s">
        <v>32</v>
      </c>
      <c r="B100" s="229">
        <v>0.28625071918758949</v>
      </c>
      <c r="C100" s="229">
        <v>0.22259681693655989</v>
      </c>
      <c r="D100" s="229">
        <v>0.14070947087151739</v>
      </c>
      <c r="E100" s="229">
        <v>0.1137692423631799</v>
      </c>
      <c r="F100" s="229">
        <v>0.10943888490580279</v>
      </c>
      <c r="G100" s="229">
        <v>0.14508891437204929</v>
      </c>
      <c r="H100" s="229">
        <v>0.1674515277459353</v>
      </c>
      <c r="I100" s="229">
        <v>0.1132078111989888</v>
      </c>
      <c r="J100" s="229">
        <v>8.8359266374679363E-2</v>
      </c>
      <c r="K100" s="229">
        <v>7.7396539237014256E-2</v>
      </c>
      <c r="L100" s="229">
        <v>7.6205434353641563E-2</v>
      </c>
      <c r="M100" s="229">
        <v>1.8243760159321411E-2</v>
      </c>
      <c r="N100" s="229">
        <v>1.8165722757062911E-2</v>
      </c>
      <c r="O100" s="229">
        <v>4.4099127854072211E-2</v>
      </c>
      <c r="P100" s="229">
        <v>3.2884707255188807E-2</v>
      </c>
      <c r="Q100" s="229">
        <v>2.2499449129320379E-2</v>
      </c>
      <c r="R100" s="229">
        <v>1.5110160740773581E-2</v>
      </c>
      <c r="S100" s="229">
        <v>9.0342450658882686E-3</v>
      </c>
      <c r="T100" s="229">
        <v>8.4004317325941883E-3</v>
      </c>
      <c r="U100" s="229">
        <v>9.9604217598750124E-3</v>
      </c>
      <c r="V100" s="229">
        <v>7.0657931192433174E-3</v>
      </c>
      <c r="W100" s="229">
        <v>3.5462530586449019E-3</v>
      </c>
      <c r="X100" s="229">
        <v>0</v>
      </c>
      <c r="Y100" s="229">
        <v>4.6337335085506566E-3</v>
      </c>
      <c r="DA100" s="73" t="s">
        <v>1214</v>
      </c>
    </row>
    <row r="101" spans="1:105" ht="12" customHeight="1" x14ac:dyDescent="0.25">
      <c r="A101" s="64" t="s">
        <v>33</v>
      </c>
      <c r="B101" s="229">
        <v>3.0653838616243202E-2</v>
      </c>
      <c r="C101" s="229">
        <v>2.921693245038184E-2</v>
      </c>
      <c r="D101" s="229">
        <v>1.8111633126530729E-2</v>
      </c>
      <c r="E101" s="229">
        <v>1.5272795175832689E-2</v>
      </c>
      <c r="F101" s="229">
        <v>1.309233108842988E-2</v>
      </c>
      <c r="G101" s="229">
        <v>3.939406810024039E-2</v>
      </c>
      <c r="H101" s="229">
        <v>2.3387169493548209E-2</v>
      </c>
      <c r="I101" s="229">
        <v>0.15708562828892661</v>
      </c>
      <c r="J101" s="229">
        <v>0.15880128437442961</v>
      </c>
      <c r="K101" s="229">
        <v>0.1135344139876113</v>
      </c>
      <c r="L101" s="229">
        <v>0.13091492626696799</v>
      </c>
      <c r="M101" s="229">
        <v>0.1400251816172553</v>
      </c>
      <c r="N101" s="229">
        <v>0.13927580711092899</v>
      </c>
      <c r="O101" s="229">
        <v>0.1516176976616545</v>
      </c>
      <c r="P101" s="229">
        <v>0.13887196311271191</v>
      </c>
      <c r="Q101" s="229">
        <v>7.8743641869313402E-2</v>
      </c>
      <c r="R101" s="229">
        <v>6.0423273223270547E-2</v>
      </c>
      <c r="S101" s="229">
        <v>5.871694183859294E-2</v>
      </c>
      <c r="T101" s="229">
        <v>4.9090499308443378E-2</v>
      </c>
      <c r="U101" s="229">
        <v>4.3300004754963491E-2</v>
      </c>
      <c r="V101" s="229">
        <v>1.794453791711742E-2</v>
      </c>
      <c r="W101" s="229">
        <v>3.4010471968674717E-2</v>
      </c>
      <c r="X101" s="229">
        <v>2.3034538385591379E-3</v>
      </c>
      <c r="Y101" s="229">
        <v>7.4390061507858705E-4</v>
      </c>
      <c r="DA101" s="73" t="s">
        <v>1215</v>
      </c>
    </row>
    <row r="102" spans="1:105" ht="12" customHeight="1" x14ac:dyDescent="0.25">
      <c r="A102" s="64" t="s">
        <v>35</v>
      </c>
      <c r="B102" s="229">
        <v>0.59954067413413892</v>
      </c>
      <c r="C102" s="229">
        <v>0.60248506807919555</v>
      </c>
      <c r="D102" s="229">
        <v>0.43250003821441829</v>
      </c>
      <c r="E102" s="229">
        <v>0.45239828778724273</v>
      </c>
      <c r="F102" s="229">
        <v>0.49909040480982592</v>
      </c>
      <c r="G102" s="229">
        <v>0.75235791344892433</v>
      </c>
      <c r="H102" s="229">
        <v>0.5604478138061908</v>
      </c>
      <c r="I102" s="229">
        <v>0.3905192497777461</v>
      </c>
      <c r="J102" s="229">
        <v>0.50019302323816395</v>
      </c>
      <c r="K102" s="229">
        <v>0.50441544768530322</v>
      </c>
      <c r="L102" s="229">
        <v>0.53145175616142648</v>
      </c>
      <c r="M102" s="229">
        <v>0.53965014034160974</v>
      </c>
      <c r="N102" s="229">
        <v>0.66146468418051796</v>
      </c>
      <c r="O102" s="229">
        <v>0.58226731190569292</v>
      </c>
      <c r="P102" s="229">
        <v>0.60928204777383743</v>
      </c>
      <c r="Q102" s="229">
        <v>0.42031901882865008</v>
      </c>
      <c r="R102" s="229">
        <v>0.43063849193985898</v>
      </c>
      <c r="S102" s="229">
        <v>0.36727625239423289</v>
      </c>
      <c r="T102" s="229">
        <v>0.34955278005932272</v>
      </c>
      <c r="U102" s="229">
        <v>0.34314742341467208</v>
      </c>
      <c r="V102" s="229">
        <v>0.28370081620914978</v>
      </c>
      <c r="W102" s="229">
        <v>0.40030945879469793</v>
      </c>
      <c r="X102" s="229">
        <v>0.17799204985763109</v>
      </c>
      <c r="Y102" s="229">
        <v>0.4500605673300036</v>
      </c>
      <c r="DA102" s="73" t="s">
        <v>1216</v>
      </c>
    </row>
    <row r="103" spans="1:105" ht="12" customHeight="1" x14ac:dyDescent="0.25">
      <c r="A103" s="64" t="s">
        <v>36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1217</v>
      </c>
    </row>
    <row r="104" spans="1:105" ht="12" customHeight="1" x14ac:dyDescent="0.25">
      <c r="A104" s="64" t="s">
        <v>38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9.21221285361205E-3</v>
      </c>
      <c r="L104" s="229">
        <v>4.2277658597681027E-3</v>
      </c>
      <c r="M104" s="229">
        <v>5.2821524886228526E-6</v>
      </c>
      <c r="N104" s="229">
        <v>0</v>
      </c>
      <c r="O104" s="229">
        <v>1.293679420986214E-5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1218</v>
      </c>
    </row>
    <row r="105" spans="1:105" ht="12" customHeight="1" x14ac:dyDescent="0.25">
      <c r="A105" s="64" t="s">
        <v>39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0</v>
      </c>
      <c r="T105" s="229">
        <v>0</v>
      </c>
      <c r="U105" s="229">
        <v>0</v>
      </c>
      <c r="V105" s="229">
        <v>0</v>
      </c>
      <c r="W105" s="229">
        <v>0</v>
      </c>
      <c r="X105" s="229">
        <v>0</v>
      </c>
      <c r="Y105" s="229">
        <v>0</v>
      </c>
      <c r="DA105" s="73" t="s">
        <v>1219</v>
      </c>
    </row>
    <row r="106" spans="1:105" ht="12" customHeight="1" x14ac:dyDescent="0.25">
      <c r="A106" s="60" t="s">
        <v>1036</v>
      </c>
      <c r="B106" s="262">
        <v>2.823386879612559</v>
      </c>
      <c r="C106" s="262">
        <v>2.1615467012710652</v>
      </c>
      <c r="D106" s="262">
        <v>1.358962902590108</v>
      </c>
      <c r="E106" s="262">
        <v>1.229129351219123</v>
      </c>
      <c r="F106" s="262">
        <v>0.99292132940831779</v>
      </c>
      <c r="G106" s="262">
        <v>2.124722428337452</v>
      </c>
      <c r="H106" s="262">
        <v>2.5471088743379791</v>
      </c>
      <c r="I106" s="262">
        <v>2.995937071058496</v>
      </c>
      <c r="J106" s="262">
        <v>3.6115099178379442</v>
      </c>
      <c r="K106" s="262">
        <v>3.1458784711313621</v>
      </c>
      <c r="L106" s="262">
        <v>2.894731132481712</v>
      </c>
      <c r="M106" s="262">
        <v>1.7170900208989359</v>
      </c>
      <c r="N106" s="262">
        <v>2.184312452496211</v>
      </c>
      <c r="O106" s="262">
        <v>2.7556958827724229</v>
      </c>
      <c r="P106" s="262">
        <v>2.3976292796339891</v>
      </c>
      <c r="Q106" s="262">
        <v>1.358602754210831</v>
      </c>
      <c r="R106" s="262">
        <v>1.192620212070584</v>
      </c>
      <c r="S106" s="262">
        <v>1.1361206730711231</v>
      </c>
      <c r="T106" s="262">
        <v>0.89382038181595391</v>
      </c>
      <c r="U106" s="262">
        <v>0.98783789856760651</v>
      </c>
      <c r="V106" s="262">
        <v>0.75551635917525795</v>
      </c>
      <c r="W106" s="262">
        <v>0.92991971400839279</v>
      </c>
      <c r="X106" s="262">
        <v>0.5042682102480599</v>
      </c>
      <c r="Y106" s="262">
        <v>1.4445383770167479</v>
      </c>
      <c r="DA106" s="72" t="s">
        <v>1220</v>
      </c>
    </row>
    <row r="107" spans="1:105" ht="12" customHeight="1" x14ac:dyDescent="0.25">
      <c r="A107" s="132" t="s">
        <v>1038</v>
      </c>
      <c r="B107" s="316">
        <v>3.734416495084282</v>
      </c>
      <c r="C107" s="316">
        <v>3.194399549818939</v>
      </c>
      <c r="D107" s="316">
        <v>2.0909988395007288</v>
      </c>
      <c r="E107" s="316">
        <v>2.012401217311329</v>
      </c>
      <c r="F107" s="316">
        <v>1.9382172353577261</v>
      </c>
      <c r="G107" s="316">
        <v>3.467961302999484</v>
      </c>
      <c r="H107" s="316">
        <v>3.2713544447567631</v>
      </c>
      <c r="I107" s="316">
        <v>3.1473469390879192</v>
      </c>
      <c r="J107" s="316">
        <v>3.8509083025181261</v>
      </c>
      <c r="K107" s="316">
        <v>3.5112106406054151</v>
      </c>
      <c r="L107" s="316">
        <v>3.5001485446499792</v>
      </c>
      <c r="M107" s="316">
        <v>2.6311626013055278</v>
      </c>
      <c r="N107" s="316">
        <v>3.1398122434653071</v>
      </c>
      <c r="O107" s="316">
        <v>3.3106940853589779</v>
      </c>
      <c r="P107" s="316">
        <v>3.1060276113725158</v>
      </c>
      <c r="Q107" s="316">
        <v>1.8790026819111221</v>
      </c>
      <c r="R107" s="316">
        <v>1.770925675539031</v>
      </c>
      <c r="S107" s="316">
        <v>1.5947023301883549</v>
      </c>
      <c r="T107" s="316">
        <v>1.471684404850752</v>
      </c>
      <c r="U107" s="316">
        <v>1.4781023810404379</v>
      </c>
      <c r="V107" s="316">
        <v>1.1765707012501749</v>
      </c>
      <c r="W107" s="316">
        <v>1.560951034709692</v>
      </c>
      <c r="X107" s="316">
        <v>0.737885779818369</v>
      </c>
      <c r="Y107" s="316">
        <v>1.9785317322025699</v>
      </c>
      <c r="DA107" s="139" t="s">
        <v>1221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DA108" s="94"/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45.460971063907053</v>
      </c>
      <c r="C110" s="223">
        <v>61.30625743603516</v>
      </c>
      <c r="D110" s="223">
        <v>82.445075073714989</v>
      </c>
      <c r="E110" s="223">
        <v>79.737643849736429</v>
      </c>
      <c r="F110" s="223">
        <v>69.467416912819118</v>
      </c>
      <c r="G110" s="223">
        <v>44.599360185094589</v>
      </c>
      <c r="H110" s="223">
        <v>41.535894629004439</v>
      </c>
      <c r="I110" s="223">
        <v>36.654625580534187</v>
      </c>
      <c r="J110" s="223">
        <v>27.850568124524319</v>
      </c>
      <c r="K110" s="223">
        <v>35.44829074176436</v>
      </c>
      <c r="L110" s="223">
        <v>35.448451116620873</v>
      </c>
      <c r="M110" s="223">
        <v>37.52253983547174</v>
      </c>
      <c r="N110" s="223">
        <v>32.463589969812297</v>
      </c>
      <c r="O110" s="223">
        <v>27.429872755747571</v>
      </c>
      <c r="P110" s="223">
        <v>31.111330858986442</v>
      </c>
      <c r="Q110" s="223">
        <v>64.76243449888382</v>
      </c>
      <c r="R110" s="223">
        <v>74.13690901481614</v>
      </c>
      <c r="S110" s="223">
        <v>76.371148084552729</v>
      </c>
      <c r="T110" s="223">
        <v>80.881498133266632</v>
      </c>
      <c r="U110" s="223">
        <v>88.010692817698228</v>
      </c>
      <c r="V110" s="223">
        <v>98.392887270284348</v>
      </c>
      <c r="W110" s="223">
        <v>93.155078700466888</v>
      </c>
      <c r="X110" s="223">
        <v>107.60850557257881</v>
      </c>
      <c r="Y110" s="223">
        <v>71.606629660652445</v>
      </c>
      <c r="DA110" s="89" t="s">
        <v>1222</v>
      </c>
    </row>
    <row r="111" spans="1:105" ht="12" customHeight="1" x14ac:dyDescent="0.25">
      <c r="A111" s="55" t="s">
        <v>91</v>
      </c>
      <c r="B111" s="259">
        <v>0.30111121868127422</v>
      </c>
      <c r="C111" s="259">
        <v>0.39078512677322308</v>
      </c>
      <c r="D111" s="259">
        <v>0.5093503452222663</v>
      </c>
      <c r="E111" s="259">
        <v>0.48762700277986021</v>
      </c>
      <c r="F111" s="259">
        <v>0.40402347626632579</v>
      </c>
      <c r="G111" s="259">
        <v>0.28617589115821118</v>
      </c>
      <c r="H111" s="259">
        <v>0.28507602694626138</v>
      </c>
      <c r="I111" s="259">
        <v>0.26439246296454932</v>
      </c>
      <c r="J111" s="259">
        <v>0.20478585604782329</v>
      </c>
      <c r="K111" s="259">
        <v>0.2563494995550662</v>
      </c>
      <c r="L111" s="259">
        <v>0.2470927692046905</v>
      </c>
      <c r="M111" s="259">
        <v>0.2403282356326899</v>
      </c>
      <c r="N111" s="259">
        <v>0.21272119598549441</v>
      </c>
      <c r="O111" s="259">
        <v>0.19012805521322679</v>
      </c>
      <c r="P111" s="259">
        <v>0.2107067606844292</v>
      </c>
      <c r="Q111" s="259">
        <v>0.40396043313438001</v>
      </c>
      <c r="R111" s="259">
        <v>0.41833950013209781</v>
      </c>
      <c r="S111" s="259">
        <v>0.42384964150716958</v>
      </c>
      <c r="T111" s="259">
        <v>0.35329789745442702</v>
      </c>
      <c r="U111" s="259">
        <v>0.42486290870424281</v>
      </c>
      <c r="V111" s="259">
        <v>0.44909736121889438</v>
      </c>
      <c r="W111" s="259">
        <v>0.41367531267038732</v>
      </c>
      <c r="X111" s="259">
        <v>0.49705979882746237</v>
      </c>
      <c r="Y111" s="259">
        <v>0.34265223787654248</v>
      </c>
      <c r="DA111" s="67" t="s">
        <v>1223</v>
      </c>
    </row>
    <row r="112" spans="1:105" ht="12" customHeight="1" x14ac:dyDescent="0.25">
      <c r="A112" s="173" t="s">
        <v>92</v>
      </c>
      <c r="B112" s="224">
        <v>0.6475668014316126</v>
      </c>
      <c r="C112" s="224">
        <v>0.84041861907326154</v>
      </c>
      <c r="D112" s="224">
        <v>1.095403802316659</v>
      </c>
      <c r="E112" s="224">
        <v>1.048685797443109</v>
      </c>
      <c r="F112" s="224">
        <v>0.86888888223724037</v>
      </c>
      <c r="G112" s="224">
        <v>0.61544703414163726</v>
      </c>
      <c r="H112" s="224">
        <v>0.61308167707237682</v>
      </c>
      <c r="I112" s="224">
        <v>0.56859980944717547</v>
      </c>
      <c r="J112" s="224">
        <v>0.44041043160100179</v>
      </c>
      <c r="K112" s="224">
        <v>0.55130269208329696</v>
      </c>
      <c r="L112" s="224">
        <v>0.53139525957061917</v>
      </c>
      <c r="M112" s="224">
        <v>0.51684752073982509</v>
      </c>
      <c r="N112" s="224">
        <v>0.45747609499346892</v>
      </c>
      <c r="O112" s="224">
        <v>0.40888751045561439</v>
      </c>
      <c r="P112" s="224">
        <v>0.45314387040776699</v>
      </c>
      <c r="Q112" s="224">
        <v>0.86875330230273951</v>
      </c>
      <c r="R112" s="224">
        <v>0.89967678122213235</v>
      </c>
      <c r="S112" s="224">
        <v>0.91152683663128664</v>
      </c>
      <c r="T112" s="224">
        <v>0.76723924586958581</v>
      </c>
      <c r="U112" s="224">
        <v>0.91370595901894769</v>
      </c>
      <c r="V112" s="224">
        <v>0.9810968302969244</v>
      </c>
      <c r="W112" s="224">
        <v>0.91585105469485606</v>
      </c>
      <c r="X112" s="224">
        <v>1.106311827260442</v>
      </c>
      <c r="Y112" s="224">
        <v>0.75092811759736211</v>
      </c>
      <c r="DA112" s="177" t="s">
        <v>1224</v>
      </c>
    </row>
    <row r="113" spans="1:105" ht="12" customHeight="1" x14ac:dyDescent="0.25">
      <c r="A113" s="173" t="s">
        <v>93</v>
      </c>
      <c r="B113" s="224">
        <v>4.1653837036797228</v>
      </c>
      <c r="C113" s="224">
        <v>5.405876293252927</v>
      </c>
      <c r="D113" s="224">
        <v>7.0460331459726202</v>
      </c>
      <c r="E113" s="224">
        <v>6.7455260542895603</v>
      </c>
      <c r="F113" s="224">
        <v>5.5890073153506297</v>
      </c>
      <c r="G113" s="224">
        <v>3.9587777520777112</v>
      </c>
      <c r="H113" s="224">
        <v>3.9435629205454288</v>
      </c>
      <c r="I113" s="224">
        <v>3.6574394718052621</v>
      </c>
      <c r="J113" s="224">
        <v>2.832879064624346</v>
      </c>
      <c r="K113" s="224">
        <v>3.5461781615761829</v>
      </c>
      <c r="L113" s="224">
        <v>3.4181263609170198</v>
      </c>
      <c r="M113" s="224">
        <v>3.3245500470645899</v>
      </c>
      <c r="N113" s="224">
        <v>2.9426515792596128</v>
      </c>
      <c r="O113" s="224">
        <v>2.630112243130263</v>
      </c>
      <c r="P113" s="224">
        <v>2.9147851450167379</v>
      </c>
      <c r="Q113" s="224">
        <v>5.5881352162120219</v>
      </c>
      <c r="R113" s="224">
        <v>5.7870462086643224</v>
      </c>
      <c r="S113" s="224">
        <v>5.8632700477800279</v>
      </c>
      <c r="T113" s="224">
        <v>4.8783884639886228</v>
      </c>
      <c r="U113" s="224">
        <v>5.8772869505332537</v>
      </c>
      <c r="V113" s="224">
        <v>6.2015604590003468</v>
      </c>
      <c r="W113" s="224">
        <v>5.7037008877673658</v>
      </c>
      <c r="X113" s="224">
        <v>6.8443120406348923</v>
      </c>
      <c r="Y113" s="224">
        <v>4.7127298514341804</v>
      </c>
      <c r="DA113" s="177" t="s">
        <v>1225</v>
      </c>
    </row>
    <row r="114" spans="1:105" ht="12" customHeight="1" x14ac:dyDescent="0.25">
      <c r="A114" s="173" t="s">
        <v>94</v>
      </c>
      <c r="B114" s="224">
        <v>5.8091668816039768</v>
      </c>
      <c r="C114" s="224">
        <v>7.5391944086857627</v>
      </c>
      <c r="D114" s="224">
        <v>9.8266054966578071</v>
      </c>
      <c r="E114" s="224">
        <v>9.4075094495997185</v>
      </c>
      <c r="F114" s="224">
        <v>7.79459432961609</v>
      </c>
      <c r="G114" s="224">
        <v>5.5210281320985226</v>
      </c>
      <c r="H114" s="224">
        <v>5.4998090796092081</v>
      </c>
      <c r="I114" s="224">
        <v>5.1007728849356262</v>
      </c>
      <c r="J114" s="224">
        <v>3.950816638396863</v>
      </c>
      <c r="K114" s="224">
        <v>4.9456045824295103</v>
      </c>
      <c r="L114" s="224">
        <v>4.7670197670950136</v>
      </c>
      <c r="M114" s="224">
        <v>4.6365154817745786</v>
      </c>
      <c r="N114" s="224">
        <v>4.1039086226878299</v>
      </c>
      <c r="O114" s="224">
        <v>3.6680320528925412</v>
      </c>
      <c r="P114" s="224">
        <v>4.0650452721712629</v>
      </c>
      <c r="Q114" s="224">
        <v>7.7933780744535737</v>
      </c>
      <c r="R114" s="224">
        <v>8.0707852071314274</v>
      </c>
      <c r="S114" s="224">
        <v>8.1770892197458007</v>
      </c>
      <c r="T114" s="224">
        <v>6.8827197557364261</v>
      </c>
      <c r="U114" s="224">
        <v>8.1966376054526879</v>
      </c>
      <c r="V114" s="224">
        <v>8.7811133785745064</v>
      </c>
      <c r="W114" s="224">
        <v>8.1814412444483384</v>
      </c>
      <c r="X114" s="224">
        <v>9.9244587792952874</v>
      </c>
      <c r="Y114" s="224">
        <v>6.7363965255289528</v>
      </c>
      <c r="DA114" s="177" t="s">
        <v>1226</v>
      </c>
    </row>
    <row r="115" spans="1:105" ht="12" customHeight="1" x14ac:dyDescent="0.25">
      <c r="A115" s="56" t="s">
        <v>95</v>
      </c>
      <c r="B115" s="260">
        <v>2.261607573881113</v>
      </c>
      <c r="C115" s="260">
        <v>3.0481203078424941</v>
      </c>
      <c r="D115" s="260">
        <v>4.0997539889776577</v>
      </c>
      <c r="E115" s="260">
        <v>3.9751188193173701</v>
      </c>
      <c r="F115" s="260">
        <v>3.5115710081499691</v>
      </c>
      <c r="G115" s="260">
        <v>2.2165520795153282</v>
      </c>
      <c r="H115" s="260">
        <v>2.0678161667543171</v>
      </c>
      <c r="I115" s="260">
        <v>1.8429845421310651</v>
      </c>
      <c r="J115" s="260">
        <v>1.397380219533592</v>
      </c>
      <c r="K115" s="260">
        <v>1.7669585257731979</v>
      </c>
      <c r="L115" s="260">
        <v>1.747912387140462</v>
      </c>
      <c r="M115" s="260">
        <v>1.8401181477365649</v>
      </c>
      <c r="N115" s="260">
        <v>1.591559585864543</v>
      </c>
      <c r="O115" s="260">
        <v>1.347691017303557</v>
      </c>
      <c r="P115" s="260">
        <v>1.524760858638216</v>
      </c>
      <c r="Q115" s="260">
        <v>3.2393265467223409</v>
      </c>
      <c r="R115" s="260">
        <v>3.9649986574404061</v>
      </c>
      <c r="S115" s="260">
        <v>4.1697667362999544</v>
      </c>
      <c r="T115" s="260">
        <v>4.8694024385613632</v>
      </c>
      <c r="U115" s="260">
        <v>5.172962011661042</v>
      </c>
      <c r="V115" s="260">
        <v>5.9206781607167187</v>
      </c>
      <c r="W115" s="260">
        <v>5.5942744702060114</v>
      </c>
      <c r="X115" s="260">
        <v>6.5891148809432201</v>
      </c>
      <c r="Y115" s="260">
        <v>4.4017312420108157</v>
      </c>
      <c r="DA115" s="68" t="s">
        <v>1227</v>
      </c>
    </row>
    <row r="116" spans="1:105" ht="12" customHeight="1" x14ac:dyDescent="0.25">
      <c r="A116" s="37" t="s">
        <v>159</v>
      </c>
      <c r="B116" s="226">
        <v>9.4291684615403271E-2</v>
      </c>
      <c r="C116" s="226">
        <v>0.12942709717265019</v>
      </c>
      <c r="D116" s="226">
        <v>0.20088853296159939</v>
      </c>
      <c r="E116" s="226">
        <v>0.19668333753706141</v>
      </c>
      <c r="F116" s="226">
        <v>0.15302487981556709</v>
      </c>
      <c r="G116" s="226">
        <v>7.6831708238214086E-2</v>
      </c>
      <c r="H116" s="226">
        <v>3.8985251842202737E-2</v>
      </c>
      <c r="I116" s="226">
        <v>3.8139508888603561E-2</v>
      </c>
      <c r="J116" s="226">
        <v>4.4408394278658593E-2</v>
      </c>
      <c r="K116" s="226">
        <v>6.5148688680456521E-2</v>
      </c>
      <c r="L116" s="226">
        <v>8.9996929509024895E-2</v>
      </c>
      <c r="M116" s="226">
        <v>9.4671483433525078E-2</v>
      </c>
      <c r="N116" s="226">
        <v>7.6529723357725205E-2</v>
      </c>
      <c r="O116" s="226">
        <v>4.6410583225571879E-2</v>
      </c>
      <c r="P116" s="226">
        <v>6.3387251366651021E-2</v>
      </c>
      <c r="Q116" s="226">
        <v>0.1692344461894576</v>
      </c>
      <c r="R116" s="226">
        <v>7.7376181700216526E-2</v>
      </c>
      <c r="S116" s="226">
        <v>8.2618737670609593E-2</v>
      </c>
      <c r="T116" s="226">
        <v>0.11185942425402701</v>
      </c>
      <c r="U116" s="226">
        <v>8.9289933798499588E-2</v>
      </c>
      <c r="V116" s="226">
        <v>0.15880146079584501</v>
      </c>
      <c r="W116" s="226">
        <v>0.1171199842755794</v>
      </c>
      <c r="X116" s="226">
        <v>0.14895883167434509</v>
      </c>
      <c r="Y116" s="226">
        <v>6.5587531552444706E-2</v>
      </c>
      <c r="DA116" s="69" t="s">
        <v>1228</v>
      </c>
    </row>
    <row r="117" spans="1:105" ht="12" customHeight="1" x14ac:dyDescent="0.25">
      <c r="A117" s="37" t="s">
        <v>35</v>
      </c>
      <c r="B117" s="226">
        <v>1.1154192676356049</v>
      </c>
      <c r="C117" s="226">
        <v>1.695895871400086</v>
      </c>
      <c r="D117" s="226">
        <v>2.3767215960588319</v>
      </c>
      <c r="E117" s="226">
        <v>2.4093783408721441</v>
      </c>
      <c r="F117" s="226">
        <v>2.4002264785043539</v>
      </c>
      <c r="G117" s="226">
        <v>1.322493025834959</v>
      </c>
      <c r="H117" s="226">
        <v>0.97782363553179374</v>
      </c>
      <c r="I117" s="226">
        <v>0.61860884076003431</v>
      </c>
      <c r="J117" s="226">
        <v>0.4615342885258224</v>
      </c>
      <c r="K117" s="226">
        <v>0.64104682962745319</v>
      </c>
      <c r="L117" s="226">
        <v>0.72824469358091626</v>
      </c>
      <c r="M117" s="226">
        <v>1.04642096139547</v>
      </c>
      <c r="N117" s="226">
        <v>0.8892119254293549</v>
      </c>
      <c r="O117" s="226">
        <v>0.62334519799347077</v>
      </c>
      <c r="P117" s="226">
        <v>0.76952795074501701</v>
      </c>
      <c r="Q117" s="226">
        <v>1.778646643735321</v>
      </c>
      <c r="R117" s="226">
        <v>2.347188461419154</v>
      </c>
      <c r="S117" s="226">
        <v>2.3310143141410391</v>
      </c>
      <c r="T117" s="226">
        <v>3.030918412251399</v>
      </c>
      <c r="U117" s="226">
        <v>3.0045205763002869</v>
      </c>
      <c r="V117" s="226">
        <v>3.4948880466835099</v>
      </c>
      <c r="W117" s="226">
        <v>3.5256475526536799</v>
      </c>
      <c r="X117" s="226">
        <v>3.6363990723252901</v>
      </c>
      <c r="Y117" s="226">
        <v>2.2862060205748249</v>
      </c>
      <c r="DA117" s="69" t="s">
        <v>1229</v>
      </c>
    </row>
    <row r="118" spans="1:105" ht="12" customHeight="1" x14ac:dyDescent="0.25">
      <c r="A118" s="37" t="s">
        <v>96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X118" s="226">
        <v>0</v>
      </c>
      <c r="Y118" s="226">
        <v>0</v>
      </c>
      <c r="DA118" s="69" t="s">
        <v>1230</v>
      </c>
    </row>
    <row r="119" spans="1:105" ht="12" customHeight="1" x14ac:dyDescent="0.25">
      <c r="A119" s="37" t="s">
        <v>78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X119" s="226">
        <v>0</v>
      </c>
      <c r="Y119" s="226">
        <v>0</v>
      </c>
      <c r="DA119" s="69" t="s">
        <v>1231</v>
      </c>
    </row>
    <row r="120" spans="1:105" ht="12" customHeight="1" x14ac:dyDescent="0.25">
      <c r="A120" s="37" t="s">
        <v>40</v>
      </c>
      <c r="B120" s="226">
        <v>1.051896621630104</v>
      </c>
      <c r="C120" s="226">
        <v>1.222797339269758</v>
      </c>
      <c r="D120" s="226">
        <v>1.5221438599572259</v>
      </c>
      <c r="E120" s="226">
        <v>1.369057140908164</v>
      </c>
      <c r="F120" s="226">
        <v>0.95831964983004769</v>
      </c>
      <c r="G120" s="226">
        <v>0.81722734544215447</v>
      </c>
      <c r="H120" s="226">
        <v>1.05100727938032</v>
      </c>
      <c r="I120" s="226">
        <v>1.186236192482427</v>
      </c>
      <c r="J120" s="226">
        <v>0.8914375367291113</v>
      </c>
      <c r="K120" s="226">
        <v>1.0607630074652881</v>
      </c>
      <c r="L120" s="226">
        <v>0.92967076405052074</v>
      </c>
      <c r="M120" s="226">
        <v>0.69902570290756949</v>
      </c>
      <c r="N120" s="226">
        <v>0.62581793707746258</v>
      </c>
      <c r="O120" s="226">
        <v>0.67793523608451456</v>
      </c>
      <c r="P120" s="226">
        <v>0.69184565652654795</v>
      </c>
      <c r="Q120" s="226">
        <v>1.2914454567975631</v>
      </c>
      <c r="R120" s="226">
        <v>1.540434014321036</v>
      </c>
      <c r="S120" s="226">
        <v>1.7561336844883051</v>
      </c>
      <c r="T120" s="226">
        <v>1.726624602055937</v>
      </c>
      <c r="U120" s="226">
        <v>2.0791515015622548</v>
      </c>
      <c r="V120" s="226">
        <v>2.2669886532373629</v>
      </c>
      <c r="W120" s="226">
        <v>1.9515069332767521</v>
      </c>
      <c r="X120" s="226">
        <v>2.8037569769435851</v>
      </c>
      <c r="Y120" s="226">
        <v>2.0499376898835462</v>
      </c>
      <c r="DA120" s="69" t="s">
        <v>1232</v>
      </c>
    </row>
    <row r="121" spans="1:105" ht="12" customHeight="1" x14ac:dyDescent="0.25">
      <c r="A121" s="57" t="s">
        <v>1051</v>
      </c>
      <c r="B121" s="261">
        <f t="shared" ref="B121:Y121" si="4">B122+B133</f>
        <v>13.620723476677233</v>
      </c>
      <c r="C121" s="261">
        <f t="shared" si="4"/>
        <v>19.11532936759793</v>
      </c>
      <c r="D121" s="261">
        <f t="shared" si="4"/>
        <v>26.455075996661737</v>
      </c>
      <c r="E121" s="261">
        <f t="shared" si="4"/>
        <v>25.818309790416372</v>
      </c>
      <c r="F121" s="261">
        <f t="shared" si="4"/>
        <v>23.37407077000357</v>
      </c>
      <c r="G121" s="261">
        <f t="shared" si="4"/>
        <v>13.85790632785608</v>
      </c>
      <c r="H121" s="261">
        <f t="shared" si="4"/>
        <v>11.983208164703763</v>
      </c>
      <c r="I121" s="261">
        <f t="shared" si="4"/>
        <v>9.9176674343614142</v>
      </c>
      <c r="J121" s="261">
        <f t="shared" si="4"/>
        <v>7.3479357855849985</v>
      </c>
      <c r="K121" s="261">
        <f t="shared" si="4"/>
        <v>9.5886058680369857</v>
      </c>
      <c r="L121" s="261">
        <f t="shared" si="4"/>
        <v>10.092715368437034</v>
      </c>
      <c r="M121" s="261">
        <f t="shared" si="4"/>
        <v>11.769346557803619</v>
      </c>
      <c r="N121" s="261">
        <f t="shared" si="4"/>
        <v>9.9540710080572001</v>
      </c>
      <c r="O121" s="261">
        <f t="shared" si="4"/>
        <v>7.896000743404989</v>
      </c>
      <c r="P121" s="261">
        <f t="shared" si="4"/>
        <v>9.2062726865932358</v>
      </c>
      <c r="Q121" s="261">
        <f t="shared" si="4"/>
        <v>20.584721208056504</v>
      </c>
      <c r="R121" s="261">
        <f t="shared" si="4"/>
        <v>24.877506320288095</v>
      </c>
      <c r="S121" s="261">
        <f t="shared" si="4"/>
        <v>25.683130320944393</v>
      </c>
      <c r="T121" s="261">
        <f t="shared" si="4"/>
        <v>30.335375554339038</v>
      </c>
      <c r="U121" s="261">
        <f t="shared" si="4"/>
        <v>31.485437988689263</v>
      </c>
      <c r="V121" s="261">
        <f t="shared" si="4"/>
        <v>35.907155197833902</v>
      </c>
      <c r="W121" s="261">
        <f t="shared" si="4"/>
        <v>34.550267716990398</v>
      </c>
      <c r="X121" s="261">
        <f t="shared" si="4"/>
        <v>38.472272410103528</v>
      </c>
      <c r="Y121" s="261">
        <f t="shared" si="4"/>
        <v>25.068382778420897</v>
      </c>
      <c r="DA121" s="70"/>
    </row>
    <row r="122" spans="1:105" ht="12" customHeight="1" x14ac:dyDescent="0.25">
      <c r="A122" s="60" t="s">
        <v>1052</v>
      </c>
      <c r="B122" s="262">
        <v>13.60284510505964</v>
      </c>
      <c r="C122" s="262">
        <v>19.092126639550539</v>
      </c>
      <c r="D122" s="262">
        <v>26.424833500897829</v>
      </c>
      <c r="E122" s="262">
        <v>25.78935711039119</v>
      </c>
      <c r="F122" s="262">
        <v>23.35008201965891</v>
      </c>
      <c r="G122" s="262">
        <v>13.84091473600331</v>
      </c>
      <c r="H122" s="262">
        <v>11.966281876897771</v>
      </c>
      <c r="I122" s="262">
        <v>9.9019692258174992</v>
      </c>
      <c r="J122" s="262">
        <v>7.3357766981471926</v>
      </c>
      <c r="K122" s="262">
        <v>9.5733852075876626</v>
      </c>
      <c r="L122" s="262">
        <v>10.078044323063139</v>
      </c>
      <c r="M122" s="262">
        <v>11.755077154206971</v>
      </c>
      <c r="N122" s="262">
        <v>9.941440762630199</v>
      </c>
      <c r="O122" s="262">
        <v>7.8847119576834901</v>
      </c>
      <c r="P122" s="262">
        <v>9.1937620475464623</v>
      </c>
      <c r="Q122" s="262">
        <v>20.559562465397281</v>
      </c>
      <c r="R122" s="262">
        <v>24.846415420428752</v>
      </c>
      <c r="S122" s="262">
        <v>25.649601030951789</v>
      </c>
      <c r="T122" s="262">
        <v>30.296586826228179</v>
      </c>
      <c r="U122" s="262">
        <v>31.44323654967631</v>
      </c>
      <c r="V122" s="262">
        <v>35.858877303144261</v>
      </c>
      <c r="W122" s="262">
        <v>34.506150143054768</v>
      </c>
      <c r="X122" s="262">
        <v>38.416247718121632</v>
      </c>
      <c r="Y122" s="262">
        <v>25.03035505834028</v>
      </c>
      <c r="DA122" s="72" t="s">
        <v>1233</v>
      </c>
    </row>
    <row r="123" spans="1:105" ht="12" customHeight="1" x14ac:dyDescent="0.25">
      <c r="A123" s="64" t="s">
        <v>28</v>
      </c>
      <c r="B123" s="229">
        <v>0</v>
      </c>
      <c r="C123" s="229">
        <v>0</v>
      </c>
      <c r="D123" s="229">
        <v>0</v>
      </c>
      <c r="E123" s="229">
        <v>0</v>
      </c>
      <c r="F123" s="229">
        <v>0</v>
      </c>
      <c r="G123" s="229">
        <v>0</v>
      </c>
      <c r="H123" s="229">
        <v>0</v>
      </c>
      <c r="I123" s="229">
        <v>0</v>
      </c>
      <c r="J123" s="229">
        <v>0</v>
      </c>
      <c r="K123" s="229">
        <v>3.0256079111748008E-2</v>
      </c>
      <c r="L123" s="229">
        <v>2.2839103064613571E-2</v>
      </c>
      <c r="M123" s="229">
        <v>4.4751589768151093E-2</v>
      </c>
      <c r="N123" s="229">
        <v>1.0315401236998799E-2</v>
      </c>
      <c r="O123" s="229">
        <v>8.4722598427538543E-4</v>
      </c>
      <c r="P123" s="229">
        <v>0</v>
      </c>
      <c r="Q123" s="229">
        <v>2.0651158373022442E-3</v>
      </c>
      <c r="R123" s="229">
        <v>0</v>
      </c>
      <c r="S123" s="229">
        <v>1.9691250443661721E-3</v>
      </c>
      <c r="T123" s="229">
        <v>0</v>
      </c>
      <c r="U123" s="229">
        <v>0</v>
      </c>
      <c r="V123" s="229">
        <v>0</v>
      </c>
      <c r="W123" s="229">
        <v>0</v>
      </c>
      <c r="X123" s="229">
        <v>0</v>
      </c>
      <c r="Y123" s="229">
        <v>0</v>
      </c>
      <c r="DA123" s="73" t="s">
        <v>1234</v>
      </c>
    </row>
    <row r="124" spans="1:105" ht="12" customHeight="1" x14ac:dyDescent="0.25">
      <c r="A124" s="64" t="s">
        <v>30</v>
      </c>
      <c r="B124" s="229">
        <v>0</v>
      </c>
      <c r="C124" s="229">
        <v>0</v>
      </c>
      <c r="D124" s="229">
        <v>0</v>
      </c>
      <c r="E124" s="229">
        <v>0</v>
      </c>
      <c r="F124" s="229">
        <v>0</v>
      </c>
      <c r="G124" s="229">
        <v>0</v>
      </c>
      <c r="H124" s="229">
        <v>0</v>
      </c>
      <c r="I124" s="229">
        <v>0</v>
      </c>
      <c r="J124" s="229">
        <v>0</v>
      </c>
      <c r="K124" s="229">
        <v>0</v>
      </c>
      <c r="L124" s="229">
        <v>0</v>
      </c>
      <c r="M124" s="229">
        <v>0</v>
      </c>
      <c r="N124" s="229">
        <v>0</v>
      </c>
      <c r="O124" s="229">
        <v>0</v>
      </c>
      <c r="P124" s="229">
        <v>0</v>
      </c>
      <c r="Q124" s="229">
        <v>0</v>
      </c>
      <c r="R124" s="229">
        <v>0</v>
      </c>
      <c r="S124" s="229">
        <v>0</v>
      </c>
      <c r="T124" s="229">
        <v>0</v>
      </c>
      <c r="U124" s="229">
        <v>0</v>
      </c>
      <c r="V124" s="229">
        <v>0</v>
      </c>
      <c r="W124" s="229">
        <v>0</v>
      </c>
      <c r="X124" s="229">
        <v>0</v>
      </c>
      <c r="Y124" s="229">
        <v>0</v>
      </c>
      <c r="DA124" s="73" t="s">
        <v>1235</v>
      </c>
    </row>
    <row r="125" spans="1:105" ht="12" customHeight="1" x14ac:dyDescent="0.25">
      <c r="A125" s="64" t="s">
        <v>31</v>
      </c>
      <c r="B125" s="229">
        <v>0.31179398977479111</v>
      </c>
      <c r="C125" s="229">
        <v>0.3218497323420707</v>
      </c>
      <c r="D125" s="229">
        <v>0.34970146092622501</v>
      </c>
      <c r="E125" s="229">
        <v>0.242288552130832</v>
      </c>
      <c r="F125" s="229">
        <v>0.13837220461370539</v>
      </c>
      <c r="G125" s="229">
        <v>5.4789729589483888E-2</v>
      </c>
      <c r="H125" s="229">
        <v>0.48833553645858591</v>
      </c>
      <c r="I125" s="229">
        <v>0.1037152867830709</v>
      </c>
      <c r="J125" s="229">
        <v>0.123013399756249</v>
      </c>
      <c r="K125" s="229">
        <v>0.13123214373097949</v>
      </c>
      <c r="L125" s="229">
        <v>0.31442899136089131</v>
      </c>
      <c r="M125" s="229">
        <v>0.2661668543247338</v>
      </c>
      <c r="N125" s="229">
        <v>0.1149635074475658</v>
      </c>
      <c r="O125" s="229">
        <v>0.1897765149947864</v>
      </c>
      <c r="P125" s="229">
        <v>9.2511997845401484E-2</v>
      </c>
      <c r="Q125" s="229">
        <v>0.30202851174749251</v>
      </c>
      <c r="R125" s="229">
        <v>0.44572419065189428</v>
      </c>
      <c r="S125" s="229">
        <v>0.64763121475147978</v>
      </c>
      <c r="T125" s="229">
        <v>1.029637590489364</v>
      </c>
      <c r="U125" s="229">
        <v>0.75462479636504343</v>
      </c>
      <c r="V125" s="229">
        <v>0.86493077924724471</v>
      </c>
      <c r="W125" s="229">
        <v>0.52314826411282811</v>
      </c>
      <c r="X125" s="229">
        <v>0.74140041305648496</v>
      </c>
      <c r="Y125" s="229">
        <v>1.2313511023866239</v>
      </c>
      <c r="DA125" s="73" t="s">
        <v>1236</v>
      </c>
    </row>
    <row r="126" spans="1:105" ht="12" customHeight="1" x14ac:dyDescent="0.25">
      <c r="A126" s="64" t="s">
        <v>159</v>
      </c>
      <c r="B126" s="229">
        <v>0.72714937063786844</v>
      </c>
      <c r="C126" s="229">
        <v>1.0008906908868931</v>
      </c>
      <c r="D126" s="229">
        <v>1.584496711068861</v>
      </c>
      <c r="E126" s="229">
        <v>1.5922902638540739</v>
      </c>
      <c r="F126" s="229">
        <v>1.180208502343812</v>
      </c>
      <c r="G126" s="229">
        <v>0.64179442045024249</v>
      </c>
      <c r="H126" s="229">
        <v>0.34647637960450661</v>
      </c>
      <c r="I126" s="229">
        <v>0.35989135636096559</v>
      </c>
      <c r="J126" s="229">
        <v>0.45540841710742669</v>
      </c>
      <c r="K126" s="229">
        <v>0.66595584387355644</v>
      </c>
      <c r="L126" s="229">
        <v>0.82499879628453754</v>
      </c>
      <c r="M126" s="229">
        <v>0.78154819297797851</v>
      </c>
      <c r="N126" s="229">
        <v>0.66690478217455507</v>
      </c>
      <c r="O126" s="229">
        <v>0.42536929682114782</v>
      </c>
      <c r="P126" s="229">
        <v>0.57553597232171327</v>
      </c>
      <c r="Q126" s="229">
        <v>1.510154781329093</v>
      </c>
      <c r="R126" s="229">
        <v>0.69696591815831621</v>
      </c>
      <c r="S126" s="229">
        <v>0.75961953825125594</v>
      </c>
      <c r="T126" s="229">
        <v>0.93956793283347217</v>
      </c>
      <c r="U126" s="229">
        <v>0.80455742002018105</v>
      </c>
      <c r="V126" s="229">
        <v>1.465205231847853</v>
      </c>
      <c r="W126" s="229">
        <v>1.049626778860093</v>
      </c>
      <c r="X126" s="229">
        <v>1.529719844519591</v>
      </c>
      <c r="Y126" s="229">
        <v>0.68574143851198355</v>
      </c>
      <c r="DA126" s="73" t="s">
        <v>1237</v>
      </c>
    </row>
    <row r="127" spans="1:105" ht="12" customHeight="1" x14ac:dyDescent="0.25">
      <c r="A127" s="64" t="s">
        <v>32</v>
      </c>
      <c r="B127" s="229">
        <v>3.924321699619937</v>
      </c>
      <c r="C127" s="229">
        <v>4.6300061872979814</v>
      </c>
      <c r="D127" s="229">
        <v>5.82773740432064</v>
      </c>
      <c r="E127" s="229">
        <v>4.6871826029667476</v>
      </c>
      <c r="F127" s="229">
        <v>3.8787308159327609</v>
      </c>
      <c r="G127" s="229">
        <v>2.0356675964593678</v>
      </c>
      <c r="H127" s="229">
        <v>2.4810529985496208</v>
      </c>
      <c r="I127" s="229">
        <v>1.616942874499401</v>
      </c>
      <c r="J127" s="229">
        <v>0.79891893305341732</v>
      </c>
      <c r="K127" s="229">
        <v>0.96075126107428088</v>
      </c>
      <c r="L127" s="229">
        <v>0.91468874418293478</v>
      </c>
      <c r="M127" s="229">
        <v>0.27757395885327568</v>
      </c>
      <c r="N127" s="229">
        <v>0.2013280782907744</v>
      </c>
      <c r="O127" s="229">
        <v>0.40770403841478742</v>
      </c>
      <c r="P127" s="229">
        <v>0.35406893662002831</v>
      </c>
      <c r="Q127" s="229">
        <v>0.79544095125721959</v>
      </c>
      <c r="R127" s="229">
        <v>0.70044908052069199</v>
      </c>
      <c r="S127" s="229">
        <v>0.50154640657200633</v>
      </c>
      <c r="T127" s="229">
        <v>0.58461100444209968</v>
      </c>
      <c r="U127" s="229">
        <v>0.75088771604177185</v>
      </c>
      <c r="V127" s="229">
        <v>0.7674071753873003</v>
      </c>
      <c r="W127" s="229">
        <v>0.26752956204158368</v>
      </c>
      <c r="X127" s="229">
        <v>0</v>
      </c>
      <c r="Y127" s="229">
        <v>0.2351596740834685</v>
      </c>
      <c r="DA127" s="73" t="s">
        <v>1238</v>
      </c>
    </row>
    <row r="128" spans="1:105" ht="12" customHeight="1" x14ac:dyDescent="0.25">
      <c r="A128" s="64" t="s">
        <v>33</v>
      </c>
      <c r="B128" s="229">
        <v>0.4202453164127673</v>
      </c>
      <c r="C128" s="229">
        <v>0.60771119677640484</v>
      </c>
      <c r="D128" s="229">
        <v>0.75012606593620212</v>
      </c>
      <c r="E128" s="229">
        <v>0.62922436996034337</v>
      </c>
      <c r="F128" s="229">
        <v>0.46401814207808018</v>
      </c>
      <c r="G128" s="229">
        <v>0.55271781632285666</v>
      </c>
      <c r="H128" s="229">
        <v>0.34651703559010649</v>
      </c>
      <c r="I128" s="229">
        <v>2.2436480721421281</v>
      </c>
      <c r="J128" s="229">
        <v>1.4358352879702929</v>
      </c>
      <c r="K128" s="229">
        <v>1.4093437831876749</v>
      </c>
      <c r="L128" s="229">
        <v>1.571363125446344</v>
      </c>
      <c r="M128" s="229">
        <v>2.1304458982811019</v>
      </c>
      <c r="N128" s="229">
        <v>1.5435736289181099</v>
      </c>
      <c r="O128" s="229">
        <v>1.401731749352513</v>
      </c>
      <c r="P128" s="229">
        <v>1.4952314437251131</v>
      </c>
      <c r="Q128" s="229">
        <v>2.783886709135464</v>
      </c>
      <c r="R128" s="229">
        <v>2.8009911275850259</v>
      </c>
      <c r="S128" s="229">
        <v>3.2597379160367348</v>
      </c>
      <c r="T128" s="229">
        <v>3.4163537092885359</v>
      </c>
      <c r="U128" s="229">
        <v>3.2642635481592679</v>
      </c>
      <c r="V128" s="229">
        <v>1.948934383473728</v>
      </c>
      <c r="W128" s="229">
        <v>2.5657522235832628</v>
      </c>
      <c r="X128" s="229">
        <v>0.46178984437958698</v>
      </c>
      <c r="Y128" s="229">
        <v>3.7752586735849823E-2</v>
      </c>
      <c r="DA128" s="73" t="s">
        <v>1239</v>
      </c>
    </row>
    <row r="129" spans="1:105" ht="12" customHeight="1" x14ac:dyDescent="0.25">
      <c r="A129" s="64" t="s">
        <v>35</v>
      </c>
      <c r="B129" s="229">
        <v>8.2193347286142746</v>
      </c>
      <c r="C129" s="229">
        <v>12.53166883224719</v>
      </c>
      <c r="D129" s="229">
        <v>17.9127718586459</v>
      </c>
      <c r="E129" s="229">
        <v>18.638371321479191</v>
      </c>
      <c r="F129" s="229">
        <v>17.68875235469055</v>
      </c>
      <c r="G129" s="229">
        <v>10.55594517318135</v>
      </c>
      <c r="H129" s="229">
        <v>8.303899926694946</v>
      </c>
      <c r="I129" s="229">
        <v>5.5777716360319332</v>
      </c>
      <c r="J129" s="229">
        <v>4.5226006602598066</v>
      </c>
      <c r="K129" s="229">
        <v>6.261491563401048</v>
      </c>
      <c r="L129" s="229">
        <v>6.3789799711820807</v>
      </c>
      <c r="M129" s="229">
        <v>8.2545100209670732</v>
      </c>
      <c r="N129" s="229">
        <v>7.4043553645621953</v>
      </c>
      <c r="O129" s="229">
        <v>5.4591624612598837</v>
      </c>
      <c r="P129" s="229">
        <v>6.6764136970342074</v>
      </c>
      <c r="Q129" s="229">
        <v>15.165986396090711</v>
      </c>
      <c r="R129" s="229">
        <v>20.202285103512821</v>
      </c>
      <c r="S129" s="229">
        <v>20.479096830295951</v>
      </c>
      <c r="T129" s="229">
        <v>24.326416589174709</v>
      </c>
      <c r="U129" s="229">
        <v>25.868903069090042</v>
      </c>
      <c r="V129" s="229">
        <v>30.81239973318813</v>
      </c>
      <c r="W129" s="229">
        <v>30.100093314456998</v>
      </c>
      <c r="X129" s="229">
        <v>35.683337616165957</v>
      </c>
      <c r="Y129" s="229">
        <v>22.840350256622362</v>
      </c>
      <c r="DA129" s="73" t="s">
        <v>1240</v>
      </c>
    </row>
    <row r="130" spans="1:105" ht="12" customHeight="1" x14ac:dyDescent="0.25">
      <c r="A130" s="64" t="s">
        <v>36</v>
      </c>
      <c r="B130" s="229">
        <v>0</v>
      </c>
      <c r="C130" s="229">
        <v>0</v>
      </c>
      <c r="D130" s="229">
        <v>0</v>
      </c>
      <c r="E130" s="229">
        <v>0</v>
      </c>
      <c r="F130" s="229">
        <v>0</v>
      </c>
      <c r="G130" s="229">
        <v>0</v>
      </c>
      <c r="H130" s="229">
        <v>0</v>
      </c>
      <c r="I130" s="229">
        <v>0</v>
      </c>
      <c r="J130" s="229">
        <v>0</v>
      </c>
      <c r="K130" s="229">
        <v>0</v>
      </c>
      <c r="L130" s="229">
        <v>0</v>
      </c>
      <c r="M130" s="229">
        <v>0</v>
      </c>
      <c r="N130" s="229">
        <v>0</v>
      </c>
      <c r="O130" s="229">
        <v>0</v>
      </c>
      <c r="P130" s="229">
        <v>0</v>
      </c>
      <c r="Q130" s="229">
        <v>0</v>
      </c>
      <c r="R130" s="229">
        <v>0</v>
      </c>
      <c r="S130" s="229">
        <v>0</v>
      </c>
      <c r="T130" s="229">
        <v>0</v>
      </c>
      <c r="U130" s="229">
        <v>0</v>
      </c>
      <c r="V130" s="229">
        <v>0</v>
      </c>
      <c r="W130" s="229">
        <v>0</v>
      </c>
      <c r="X130" s="229">
        <v>0</v>
      </c>
      <c r="Y130" s="229">
        <v>0</v>
      </c>
      <c r="DA130" s="73" t="s">
        <v>1241</v>
      </c>
    </row>
    <row r="131" spans="1:105" ht="12" customHeight="1" x14ac:dyDescent="0.25">
      <c r="A131" s="64" t="s">
        <v>38</v>
      </c>
      <c r="B131" s="229">
        <v>0</v>
      </c>
      <c r="C131" s="229">
        <v>0</v>
      </c>
      <c r="D131" s="229">
        <v>0</v>
      </c>
      <c r="E131" s="229">
        <v>0</v>
      </c>
      <c r="F131" s="229">
        <v>0</v>
      </c>
      <c r="G131" s="229">
        <v>0</v>
      </c>
      <c r="H131" s="229">
        <v>0</v>
      </c>
      <c r="I131" s="229">
        <v>0</v>
      </c>
      <c r="J131" s="229">
        <v>0</v>
      </c>
      <c r="K131" s="229">
        <v>0.11435453320837539</v>
      </c>
      <c r="L131" s="229">
        <v>5.074559154173993E-2</v>
      </c>
      <c r="M131" s="229">
        <v>8.0639034656562124E-5</v>
      </c>
      <c r="N131" s="229">
        <v>0</v>
      </c>
      <c r="O131" s="229">
        <v>1.2067085609646419E-4</v>
      </c>
      <c r="P131" s="229">
        <v>0</v>
      </c>
      <c r="Q131" s="229">
        <v>0</v>
      </c>
      <c r="R131" s="229">
        <v>0</v>
      </c>
      <c r="S131" s="229">
        <v>0</v>
      </c>
      <c r="T131" s="229">
        <v>0</v>
      </c>
      <c r="U131" s="229">
        <v>0</v>
      </c>
      <c r="V131" s="229">
        <v>0</v>
      </c>
      <c r="W131" s="229">
        <v>0</v>
      </c>
      <c r="X131" s="229">
        <v>0</v>
      </c>
      <c r="Y131" s="229">
        <v>0</v>
      </c>
      <c r="DA131" s="73" t="s">
        <v>1242</v>
      </c>
    </row>
    <row r="132" spans="1:105" ht="12" customHeight="1" x14ac:dyDescent="0.25">
      <c r="A132" s="64" t="s">
        <v>39</v>
      </c>
      <c r="B132" s="229">
        <v>0</v>
      </c>
      <c r="C132" s="229">
        <v>0</v>
      </c>
      <c r="D132" s="229">
        <v>0</v>
      </c>
      <c r="E132" s="229">
        <v>0</v>
      </c>
      <c r="F132" s="229">
        <v>0</v>
      </c>
      <c r="G132" s="229">
        <v>0</v>
      </c>
      <c r="H132" s="229">
        <v>0</v>
      </c>
      <c r="I132" s="229">
        <v>0</v>
      </c>
      <c r="J132" s="229">
        <v>0</v>
      </c>
      <c r="K132" s="229">
        <v>0</v>
      </c>
      <c r="L132" s="229">
        <v>0</v>
      </c>
      <c r="M132" s="229">
        <v>0</v>
      </c>
      <c r="N132" s="229">
        <v>0</v>
      </c>
      <c r="O132" s="229">
        <v>0</v>
      </c>
      <c r="P132" s="229">
        <v>0</v>
      </c>
      <c r="Q132" s="229">
        <v>0</v>
      </c>
      <c r="R132" s="229">
        <v>0</v>
      </c>
      <c r="S132" s="229">
        <v>0</v>
      </c>
      <c r="T132" s="229">
        <v>0</v>
      </c>
      <c r="U132" s="229">
        <v>0</v>
      </c>
      <c r="V132" s="229">
        <v>0</v>
      </c>
      <c r="W132" s="229">
        <v>0</v>
      </c>
      <c r="X132" s="229">
        <v>0</v>
      </c>
      <c r="Y132" s="229">
        <v>0</v>
      </c>
      <c r="DA132" s="73" t="s">
        <v>1243</v>
      </c>
    </row>
    <row r="133" spans="1:105" ht="12" customHeight="1" x14ac:dyDescent="0.25">
      <c r="A133" s="60" t="s">
        <v>1064</v>
      </c>
      <c r="B133" s="262">
        <v>1.787837161759372E-2</v>
      </c>
      <c r="C133" s="262">
        <v>2.3202728047391229E-2</v>
      </c>
      <c r="D133" s="262">
        <v>3.024249576390706E-2</v>
      </c>
      <c r="E133" s="262">
        <v>2.8952680025182701E-2</v>
      </c>
      <c r="F133" s="262">
        <v>2.3988750344660061E-2</v>
      </c>
      <c r="G133" s="262">
        <v>1.6991591852770559E-2</v>
      </c>
      <c r="H133" s="262">
        <v>1.6926287805992601E-2</v>
      </c>
      <c r="I133" s="262">
        <v>1.5698208543915199E-2</v>
      </c>
      <c r="J133" s="262">
        <v>1.2159087437806341E-2</v>
      </c>
      <c r="K133" s="262">
        <v>1.522066044932344E-2</v>
      </c>
      <c r="L133" s="262">
        <v>1.467104537389494E-2</v>
      </c>
      <c r="M133" s="262">
        <v>1.426940359664873E-2</v>
      </c>
      <c r="N133" s="262">
        <v>1.263024542700031E-2</v>
      </c>
      <c r="O133" s="262">
        <v>1.128878572149938E-2</v>
      </c>
      <c r="P133" s="262">
        <v>1.251063904677386E-2</v>
      </c>
      <c r="Q133" s="262">
        <v>2.5158742659223781E-2</v>
      </c>
      <c r="R133" s="262">
        <v>3.1090899859342741E-2</v>
      </c>
      <c r="S133" s="262">
        <v>3.3529289992604482E-2</v>
      </c>
      <c r="T133" s="262">
        <v>3.8788728110860302E-2</v>
      </c>
      <c r="U133" s="262">
        <v>4.2201439012951203E-2</v>
      </c>
      <c r="V133" s="262">
        <v>4.8277894689641068E-2</v>
      </c>
      <c r="W133" s="262">
        <v>4.4117573935630559E-2</v>
      </c>
      <c r="X133" s="262">
        <v>5.6024691981893651E-2</v>
      </c>
      <c r="Y133" s="262">
        <v>3.8027720080616487E-2</v>
      </c>
      <c r="DA133" s="72" t="s">
        <v>1244</v>
      </c>
    </row>
    <row r="134" spans="1:105" ht="12" customHeight="1" x14ac:dyDescent="0.25">
      <c r="A134" s="57" t="s">
        <v>1010</v>
      </c>
      <c r="B134" s="261">
        <v>5.0514746826856696</v>
      </c>
      <c r="C134" s="261">
        <v>7.0531006226620514</v>
      </c>
      <c r="D134" s="261">
        <v>9.7286544894371936</v>
      </c>
      <c r="E134" s="261">
        <v>9.489549270985842</v>
      </c>
      <c r="F134" s="261">
        <v>8.5755421195884107</v>
      </c>
      <c r="G134" s="261">
        <v>5.1116471737919484</v>
      </c>
      <c r="H134" s="261">
        <v>4.4728182400663208</v>
      </c>
      <c r="I134" s="261">
        <v>3.6783044892786672</v>
      </c>
      <c r="J134" s="261">
        <v>2.7562164303767371</v>
      </c>
      <c r="K134" s="261">
        <v>3.585895332341611</v>
      </c>
      <c r="L134" s="261">
        <v>3.7228255552219509</v>
      </c>
      <c r="M134" s="261">
        <v>4.262055946925468</v>
      </c>
      <c r="N134" s="261">
        <v>3.630882876091071</v>
      </c>
      <c r="O134" s="261">
        <v>2.9047981564487722</v>
      </c>
      <c r="P134" s="261">
        <v>3.374582409725507</v>
      </c>
      <c r="Q134" s="261">
        <v>7.4947864231905381</v>
      </c>
      <c r="R134" s="261">
        <v>9.1074775108079784</v>
      </c>
      <c r="S134" s="261">
        <v>9.4147434774257395</v>
      </c>
      <c r="T134" s="261">
        <v>11.111588041783859</v>
      </c>
      <c r="U134" s="261">
        <v>11.588291070015011</v>
      </c>
      <c r="V134" s="261">
        <v>13.28587995674685</v>
      </c>
      <c r="W134" s="261">
        <v>12.760277874358071</v>
      </c>
      <c r="X134" s="261">
        <v>14.381095322200441</v>
      </c>
      <c r="Y134" s="261">
        <v>9.4185704430970354</v>
      </c>
      <c r="DA134" s="70" t="s">
        <v>1245</v>
      </c>
    </row>
    <row r="135" spans="1:105" ht="12" customHeight="1" x14ac:dyDescent="0.25">
      <c r="A135" s="60" t="s">
        <v>1012</v>
      </c>
      <c r="B135" s="262">
        <v>4.7723814010544086</v>
      </c>
      <c r="C135" s="262">
        <v>6.7259549906938103</v>
      </c>
      <c r="D135" s="262">
        <v>9.314385392251026</v>
      </c>
      <c r="E135" s="262">
        <v>9.1077799028989297</v>
      </c>
      <c r="F135" s="262">
        <v>8.319895538510572</v>
      </c>
      <c r="G135" s="262">
        <v>4.8734208286779257</v>
      </c>
      <c r="H135" s="262">
        <v>4.1552637707778706</v>
      </c>
      <c r="I135" s="262">
        <v>3.2294210301506792</v>
      </c>
      <c r="J135" s="262">
        <v>2.4018123373324052</v>
      </c>
      <c r="K135" s="262">
        <v>3.1781109436766179</v>
      </c>
      <c r="L135" s="262">
        <v>3.3965928716109661</v>
      </c>
      <c r="M135" s="262">
        <v>4.0315990413362224</v>
      </c>
      <c r="N135" s="262">
        <v>3.4191928324282661</v>
      </c>
      <c r="O135" s="262">
        <v>2.661730677548122</v>
      </c>
      <c r="P135" s="262">
        <v>3.1310837197556469</v>
      </c>
      <c r="Q135" s="262">
        <v>7.0585409626672968</v>
      </c>
      <c r="R135" s="262">
        <v>8.5924270865343342</v>
      </c>
      <c r="S135" s="262">
        <v>8.8096047131758066</v>
      </c>
      <c r="T135" s="262">
        <v>10.56842780663869</v>
      </c>
      <c r="U135" s="262">
        <v>10.898245428870631</v>
      </c>
      <c r="V135" s="262">
        <v>12.54846453972273</v>
      </c>
      <c r="W135" s="262">
        <v>12.12941759852958</v>
      </c>
      <c r="X135" s="262">
        <v>13.411647641116041</v>
      </c>
      <c r="Y135" s="262">
        <v>8.7072856553551095</v>
      </c>
      <c r="DA135" s="72" t="s">
        <v>1246</v>
      </c>
    </row>
    <row r="136" spans="1:105" ht="12" customHeight="1" x14ac:dyDescent="0.25">
      <c r="A136" s="59" t="s">
        <v>28</v>
      </c>
      <c r="B136" s="230">
        <v>0</v>
      </c>
      <c r="C136" s="230">
        <v>0</v>
      </c>
      <c r="D136" s="230">
        <v>0</v>
      </c>
      <c r="E136" s="230">
        <v>0</v>
      </c>
      <c r="F136" s="230">
        <v>0</v>
      </c>
      <c r="G136" s="230">
        <v>0</v>
      </c>
      <c r="H136" s="230">
        <v>0</v>
      </c>
      <c r="I136" s="230">
        <v>0</v>
      </c>
      <c r="J136" s="230">
        <v>0</v>
      </c>
      <c r="K136" s="230">
        <v>1.2042521441003399E-2</v>
      </c>
      <c r="L136" s="230">
        <v>9.2530311509633287E-3</v>
      </c>
      <c r="M136" s="230">
        <v>1.891475740081195E-2</v>
      </c>
      <c r="N136" s="230">
        <v>4.2377679316338577E-3</v>
      </c>
      <c r="O136" s="230">
        <v>3.5076892385121341E-4</v>
      </c>
      <c r="P136" s="230">
        <v>0</v>
      </c>
      <c r="Q136" s="230">
        <v>8.2736830354081389E-4</v>
      </c>
      <c r="R136" s="230">
        <v>0</v>
      </c>
      <c r="S136" s="230">
        <v>7.8106186172644432E-4</v>
      </c>
      <c r="T136" s="230">
        <v>0</v>
      </c>
      <c r="U136" s="230">
        <v>0</v>
      </c>
      <c r="V136" s="230">
        <v>0</v>
      </c>
      <c r="W136" s="230">
        <v>0</v>
      </c>
      <c r="X136" s="230">
        <v>0</v>
      </c>
      <c r="Y136" s="230">
        <v>0</v>
      </c>
      <c r="DA136" s="71" t="s">
        <v>1247</v>
      </c>
    </row>
    <row r="137" spans="1:105" ht="12" customHeight="1" x14ac:dyDescent="0.25">
      <c r="A137" s="59" t="s">
        <v>31</v>
      </c>
      <c r="B137" s="295">
        <v>0.11241355546954</v>
      </c>
      <c r="C137" s="295">
        <v>0.1166818253518581</v>
      </c>
      <c r="D137" s="295">
        <v>0.12644828690770629</v>
      </c>
      <c r="E137" s="295">
        <v>8.7454586171681559E-2</v>
      </c>
      <c r="F137" s="295">
        <v>5.0154121154107757E-2</v>
      </c>
      <c r="G137" s="295">
        <v>2.003620502615169E-2</v>
      </c>
      <c r="H137" s="295">
        <v>0.17397322192591741</v>
      </c>
      <c r="I137" s="295">
        <v>4.3584668320145202E-2</v>
      </c>
      <c r="J137" s="295">
        <v>4.9974575106353093E-2</v>
      </c>
      <c r="K137" s="295">
        <v>5.1717504111766517E-2</v>
      </c>
      <c r="L137" s="295">
        <v>0.12613049952534941</v>
      </c>
      <c r="M137" s="295">
        <v>0.1113881094003106</v>
      </c>
      <c r="N137" s="295">
        <v>4.6763133370203228E-2</v>
      </c>
      <c r="O137" s="295">
        <v>7.7795927630772782E-2</v>
      </c>
      <c r="P137" s="295">
        <v>3.7578529148287777E-2</v>
      </c>
      <c r="Q137" s="295">
        <v>0.1198105212615084</v>
      </c>
      <c r="R137" s="295">
        <v>0.173377792177936</v>
      </c>
      <c r="S137" s="295">
        <v>0.25435042202345681</v>
      </c>
      <c r="T137" s="295">
        <v>0.40409519525897708</v>
      </c>
      <c r="U137" s="295">
        <v>0.29126819823286337</v>
      </c>
      <c r="V137" s="295">
        <v>0.31953991229110751</v>
      </c>
      <c r="W137" s="295">
        <v>0.19789960778803559</v>
      </c>
      <c r="X137" s="295">
        <v>0.26158693521872711</v>
      </c>
      <c r="Y137" s="295">
        <v>0.42822351908681461</v>
      </c>
      <c r="DA137" s="122" t="s">
        <v>1248</v>
      </c>
    </row>
    <row r="138" spans="1:105" ht="12" customHeight="1" x14ac:dyDescent="0.25">
      <c r="A138" s="59" t="s">
        <v>159</v>
      </c>
      <c r="B138" s="295">
        <v>0.2572724096730854</v>
      </c>
      <c r="C138" s="295">
        <v>0.35608636895900542</v>
      </c>
      <c r="D138" s="295">
        <v>0.5622448451225841</v>
      </c>
      <c r="E138" s="295">
        <v>0.56401489181571984</v>
      </c>
      <c r="F138" s="295">
        <v>0.41979294951317048</v>
      </c>
      <c r="G138" s="295">
        <v>0.23031959285600881</v>
      </c>
      <c r="H138" s="295">
        <v>0.121131291275166</v>
      </c>
      <c r="I138" s="295">
        <v>0.14841610363875599</v>
      </c>
      <c r="J138" s="295">
        <v>0.1815584134947836</v>
      </c>
      <c r="K138" s="295">
        <v>0.25754991185704179</v>
      </c>
      <c r="L138" s="295">
        <v>0.32476519883439731</v>
      </c>
      <c r="M138" s="295">
        <v>0.32096617073743772</v>
      </c>
      <c r="N138" s="295">
        <v>0.26621104280791669</v>
      </c>
      <c r="O138" s="295">
        <v>0.1711193700458436</v>
      </c>
      <c r="P138" s="295">
        <v>0.22942082003060479</v>
      </c>
      <c r="Q138" s="295">
        <v>0.58787787266788083</v>
      </c>
      <c r="R138" s="295">
        <v>0.26604643367312858</v>
      </c>
      <c r="S138" s="295">
        <v>0.29276520068050349</v>
      </c>
      <c r="T138" s="295">
        <v>0.36186461697818362</v>
      </c>
      <c r="U138" s="295">
        <v>0.30474576500175821</v>
      </c>
      <c r="V138" s="295">
        <v>0.53120341360210988</v>
      </c>
      <c r="W138" s="295">
        <v>0.38934767507729973</v>
      </c>
      <c r="X138" s="295">
        <v>0.52965583805749861</v>
      </c>
      <c r="Y138" s="295">
        <v>0.2340279043512887</v>
      </c>
      <c r="DA138" s="122" t="s">
        <v>1249</v>
      </c>
    </row>
    <row r="139" spans="1:105" ht="12" customHeight="1" x14ac:dyDescent="0.25">
      <c r="A139" s="59" t="s">
        <v>32</v>
      </c>
      <c r="B139" s="295">
        <v>1.432177325845686</v>
      </c>
      <c r="C139" s="295">
        <v>1.6990762949441569</v>
      </c>
      <c r="D139" s="295">
        <v>2.1330288274638951</v>
      </c>
      <c r="E139" s="295">
        <v>1.712548243243134</v>
      </c>
      <c r="F139" s="295">
        <v>1.423077827347091</v>
      </c>
      <c r="G139" s="295">
        <v>0.75353672073806444</v>
      </c>
      <c r="H139" s="295">
        <v>0.89470809324460754</v>
      </c>
      <c r="I139" s="295">
        <v>0.68780748357887667</v>
      </c>
      <c r="J139" s="295">
        <v>0.32853424817520471</v>
      </c>
      <c r="K139" s="295">
        <v>0.38325651370123032</v>
      </c>
      <c r="L139" s="295">
        <v>0.37140873640242228</v>
      </c>
      <c r="M139" s="295">
        <v>0.1175830787462898</v>
      </c>
      <c r="N139" s="295">
        <v>8.2895163676066738E-2</v>
      </c>
      <c r="O139" s="295">
        <v>0.1691767419555277</v>
      </c>
      <c r="P139" s="295">
        <v>0.14558304252299101</v>
      </c>
      <c r="Q139" s="295">
        <v>0.31940095322466472</v>
      </c>
      <c r="R139" s="295">
        <v>0.2757941690320822</v>
      </c>
      <c r="S139" s="295">
        <v>0.19938710148140401</v>
      </c>
      <c r="T139" s="295">
        <v>0.2322456189352943</v>
      </c>
      <c r="U139" s="295">
        <v>0.29337171821584412</v>
      </c>
      <c r="V139" s="295">
        <v>0.28697949188055821</v>
      </c>
      <c r="W139" s="295">
        <v>0.102336425730638</v>
      </c>
      <c r="X139" s="295">
        <v>0</v>
      </c>
      <c r="Y139" s="295">
        <v>8.2781389027672875E-2</v>
      </c>
      <c r="DA139" s="122" t="s">
        <v>1250</v>
      </c>
    </row>
    <row r="140" spans="1:105" ht="12" customHeight="1" x14ac:dyDescent="0.25">
      <c r="A140" s="59" t="s">
        <v>35</v>
      </c>
      <c r="B140" s="295">
        <v>2.9705181100660978</v>
      </c>
      <c r="C140" s="295">
        <v>4.5541105014387897</v>
      </c>
      <c r="D140" s="295">
        <v>6.4926634327568413</v>
      </c>
      <c r="E140" s="295">
        <v>6.7437621816683953</v>
      </c>
      <c r="F140" s="295">
        <v>6.4268706404962019</v>
      </c>
      <c r="G140" s="295">
        <v>3.8695283100576998</v>
      </c>
      <c r="H140" s="295">
        <v>2.9654511643321801</v>
      </c>
      <c r="I140" s="295">
        <v>2.349612774612901</v>
      </c>
      <c r="J140" s="295">
        <v>1.8417451005560641</v>
      </c>
      <c r="K140" s="295">
        <v>2.473544492565575</v>
      </c>
      <c r="L140" s="295">
        <v>2.5650354056978339</v>
      </c>
      <c r="M140" s="295">
        <v>3.462746925051372</v>
      </c>
      <c r="N140" s="295">
        <v>3.0190857246424461</v>
      </c>
      <c r="O140" s="295">
        <v>2.2432878689921272</v>
      </c>
      <c r="P140" s="295">
        <v>2.718501328053764</v>
      </c>
      <c r="Q140" s="295">
        <v>6.030624247209702</v>
      </c>
      <c r="R140" s="295">
        <v>7.8772086916511874</v>
      </c>
      <c r="S140" s="295">
        <v>8.0623209271287166</v>
      </c>
      <c r="T140" s="295">
        <v>9.570222375466237</v>
      </c>
      <c r="U140" s="295">
        <v>10.008859747420161</v>
      </c>
      <c r="V140" s="295">
        <v>11.41074172194895</v>
      </c>
      <c r="W140" s="295">
        <v>11.439833889933601</v>
      </c>
      <c r="X140" s="295">
        <v>12.62040486783982</v>
      </c>
      <c r="Y140" s="295">
        <v>7.9622528428893338</v>
      </c>
      <c r="DA140" s="122" t="s">
        <v>1251</v>
      </c>
    </row>
    <row r="141" spans="1:105" ht="12" customHeight="1" x14ac:dyDescent="0.25">
      <c r="A141" s="60" t="s">
        <v>1019</v>
      </c>
      <c r="B141" s="262">
        <v>0.27909328163126051</v>
      </c>
      <c r="C141" s="262">
        <v>0.32714563196824009</v>
      </c>
      <c r="D141" s="262">
        <v>0.41426909718616789</v>
      </c>
      <c r="E141" s="262">
        <v>0.3817693680869117</v>
      </c>
      <c r="F141" s="262">
        <v>0.25564658107783861</v>
      </c>
      <c r="G141" s="262">
        <v>0.23822634511402149</v>
      </c>
      <c r="H141" s="262">
        <v>0.31755446928845038</v>
      </c>
      <c r="I141" s="262">
        <v>0.4488834591279886</v>
      </c>
      <c r="J141" s="262">
        <v>0.35440409304433151</v>
      </c>
      <c r="K141" s="262">
        <v>0.40778438866499378</v>
      </c>
      <c r="L141" s="262">
        <v>0.32623268361098529</v>
      </c>
      <c r="M141" s="262">
        <v>0.23045690558924531</v>
      </c>
      <c r="N141" s="262">
        <v>0.21169004366280519</v>
      </c>
      <c r="O141" s="262">
        <v>0.2430674789006495</v>
      </c>
      <c r="P141" s="262">
        <v>0.2434986899698599</v>
      </c>
      <c r="Q141" s="262">
        <v>0.43624546052324098</v>
      </c>
      <c r="R141" s="262">
        <v>0.51505042427364367</v>
      </c>
      <c r="S141" s="262">
        <v>0.60513876424993251</v>
      </c>
      <c r="T141" s="262">
        <v>0.54316023514516709</v>
      </c>
      <c r="U141" s="262">
        <v>0.69004564114438249</v>
      </c>
      <c r="V141" s="262">
        <v>0.73741541702412627</v>
      </c>
      <c r="W141" s="262">
        <v>0.63086027582849613</v>
      </c>
      <c r="X141" s="262">
        <v>0.96944768108439583</v>
      </c>
      <c r="Y141" s="262">
        <v>0.71128478774192549</v>
      </c>
      <c r="DA141" s="72" t="s">
        <v>1252</v>
      </c>
    </row>
    <row r="142" spans="1:105" ht="12" customHeight="1" x14ac:dyDescent="0.25">
      <c r="A142" s="57" t="s">
        <v>1021</v>
      </c>
      <c r="B142" s="261">
        <f t="shared" ref="B142:Y142" si="5">B143+B144+B155</f>
        <v>6.1032233718875029</v>
      </c>
      <c r="C142" s="261">
        <f t="shared" si="5"/>
        <v>8.1789324894345352</v>
      </c>
      <c r="D142" s="261">
        <f t="shared" si="5"/>
        <v>10.99622506308685</v>
      </c>
      <c r="E142" s="261">
        <f t="shared" si="5"/>
        <v>10.618475753011053</v>
      </c>
      <c r="F142" s="261">
        <f t="shared" si="5"/>
        <v>9.2854500787474077</v>
      </c>
      <c r="G142" s="261">
        <f t="shared" si="5"/>
        <v>5.9031530813417916</v>
      </c>
      <c r="H142" s="261">
        <f t="shared" si="5"/>
        <v>5.5692473778718803</v>
      </c>
      <c r="I142" s="261">
        <f t="shared" si="5"/>
        <v>5.0384193486137949</v>
      </c>
      <c r="J142" s="261">
        <f t="shared" si="5"/>
        <v>3.8189056516060753</v>
      </c>
      <c r="K142" s="261">
        <f t="shared" si="5"/>
        <v>4.8217020401859028</v>
      </c>
      <c r="L142" s="261">
        <f t="shared" si="5"/>
        <v>4.7662557735656659</v>
      </c>
      <c r="M142" s="261">
        <f t="shared" si="5"/>
        <v>4.9461752926214748</v>
      </c>
      <c r="N142" s="261">
        <f t="shared" si="5"/>
        <v>4.2714107753467241</v>
      </c>
      <c r="O142" s="261">
        <f t="shared" si="5"/>
        <v>3.6481123502821418</v>
      </c>
      <c r="P142" s="261">
        <f t="shared" si="5"/>
        <v>4.1133054276470364</v>
      </c>
      <c r="Q142" s="261">
        <f t="shared" si="5"/>
        <v>8.726674773256395</v>
      </c>
      <c r="R142" s="261">
        <f t="shared" si="5"/>
        <v>10.590196177765932</v>
      </c>
      <c r="S142" s="261">
        <f t="shared" si="5"/>
        <v>11.169630929225423</v>
      </c>
      <c r="T142" s="261">
        <f t="shared" si="5"/>
        <v>12.907325661128436</v>
      </c>
      <c r="U142" s="261">
        <f t="shared" si="5"/>
        <v>13.768126852053575</v>
      </c>
      <c r="V142" s="261">
        <f t="shared" si="5"/>
        <v>15.709432394641171</v>
      </c>
      <c r="W142" s="261">
        <f t="shared" si="5"/>
        <v>14.782695224343644</v>
      </c>
      <c r="X142" s="261">
        <f t="shared" si="5"/>
        <v>17.499307191442622</v>
      </c>
      <c r="Y142" s="261">
        <f t="shared" si="5"/>
        <v>11.714879148551546</v>
      </c>
      <c r="DA142" s="70"/>
    </row>
    <row r="143" spans="1:105" ht="12" customHeight="1" x14ac:dyDescent="0.25">
      <c r="A143" s="60" t="s">
        <v>1022</v>
      </c>
      <c r="B143" s="262">
        <v>2.241748896429725</v>
      </c>
      <c r="C143" s="262">
        <v>3.405692381163087</v>
      </c>
      <c r="D143" s="262">
        <v>4.7999900081080566</v>
      </c>
      <c r="E143" s="262">
        <v>4.8674500002789793</v>
      </c>
      <c r="F143" s="262">
        <v>4.8140226112997073</v>
      </c>
      <c r="G143" s="262">
        <v>2.6348676795349451</v>
      </c>
      <c r="H143" s="262">
        <v>1.917709051447217</v>
      </c>
      <c r="I143" s="262">
        <v>1.218791445316272</v>
      </c>
      <c r="J143" s="262">
        <v>0.92339167112421072</v>
      </c>
      <c r="K143" s="262">
        <v>1.28895046841243</v>
      </c>
      <c r="L143" s="262">
        <v>1.486542240591805</v>
      </c>
      <c r="M143" s="262">
        <v>2.124480181744433</v>
      </c>
      <c r="N143" s="262">
        <v>1.8004793616181149</v>
      </c>
      <c r="O143" s="262">
        <v>1.2459708384622901</v>
      </c>
      <c r="P143" s="262">
        <v>1.5490998028395311</v>
      </c>
      <c r="Q143" s="262">
        <v>3.6130638373295341</v>
      </c>
      <c r="R143" s="262">
        <v>4.6009550202453404</v>
      </c>
      <c r="S143" s="262">
        <v>4.5726142013123772</v>
      </c>
      <c r="T143" s="262">
        <v>5.9638323901448747</v>
      </c>
      <c r="U143" s="262">
        <v>5.8776737581306078</v>
      </c>
      <c r="V143" s="262">
        <v>6.909175237358502</v>
      </c>
      <c r="W143" s="262">
        <v>6.9222898754850766</v>
      </c>
      <c r="X143" s="262">
        <v>7.1612873622254458</v>
      </c>
      <c r="Y143" s="262">
        <v>4.4654893647750704</v>
      </c>
      <c r="DA143" s="72" t="s">
        <v>1253</v>
      </c>
    </row>
    <row r="144" spans="1:105" ht="12" customHeight="1" x14ac:dyDescent="0.25">
      <c r="A144" s="60" t="s">
        <v>1024</v>
      </c>
      <c r="B144" s="262">
        <v>1.1898786126595771</v>
      </c>
      <c r="C144" s="262">
        <v>1.6700413026198131</v>
      </c>
      <c r="D144" s="262">
        <v>2.3114535218895882</v>
      </c>
      <c r="E144" s="262">
        <v>2.2558666384049908</v>
      </c>
      <c r="F144" s="262">
        <v>2.0424964766161162</v>
      </c>
      <c r="G144" s="262">
        <v>1.210703223981386</v>
      </c>
      <c r="H144" s="262">
        <v>1.046723885217256</v>
      </c>
      <c r="I144" s="262">
        <v>0.86615272863991799</v>
      </c>
      <c r="J144" s="262">
        <v>0.64168074641423078</v>
      </c>
      <c r="K144" s="262">
        <v>0.83741057266197438</v>
      </c>
      <c r="L144" s="262">
        <v>0.88155450604872021</v>
      </c>
      <c r="M144" s="262">
        <v>1.028249221977211</v>
      </c>
      <c r="N144" s="262">
        <v>0.86960541350837728</v>
      </c>
      <c r="O144" s="262">
        <v>0.68969763699942377</v>
      </c>
      <c r="P144" s="262">
        <v>0.80420388130332232</v>
      </c>
      <c r="Q144" s="262">
        <v>1.798401986810507</v>
      </c>
      <c r="R144" s="262">
        <v>2.173384911883379</v>
      </c>
      <c r="S144" s="262">
        <v>2.2436417862781202</v>
      </c>
      <c r="T144" s="262">
        <v>2.6501265303465189</v>
      </c>
      <c r="U144" s="262">
        <v>2.7504271638982041</v>
      </c>
      <c r="V144" s="262">
        <v>3.1366755151188821</v>
      </c>
      <c r="W144" s="262">
        <v>3.0183487162674032</v>
      </c>
      <c r="X144" s="262">
        <v>3.3603758026637318</v>
      </c>
      <c r="Y144" s="262">
        <v>2.189474622490307</v>
      </c>
      <c r="DA144" s="72" t="s">
        <v>1254</v>
      </c>
    </row>
    <row r="145" spans="1:105" ht="12" customHeight="1" x14ac:dyDescent="0.25">
      <c r="A145" s="64" t="s">
        <v>28</v>
      </c>
      <c r="B145" s="229">
        <v>0</v>
      </c>
      <c r="C145" s="229">
        <v>0</v>
      </c>
      <c r="D145" s="229">
        <v>0</v>
      </c>
      <c r="E145" s="229">
        <v>0</v>
      </c>
      <c r="F145" s="229">
        <v>0</v>
      </c>
      <c r="G145" s="229">
        <v>0</v>
      </c>
      <c r="H145" s="229">
        <v>0</v>
      </c>
      <c r="I145" s="229">
        <v>0</v>
      </c>
      <c r="J145" s="229">
        <v>0</v>
      </c>
      <c r="K145" s="229">
        <v>2.6465832081418298E-3</v>
      </c>
      <c r="L145" s="229">
        <v>1.9977997293230501E-3</v>
      </c>
      <c r="M145" s="229">
        <v>3.9145457539490726E-3</v>
      </c>
      <c r="N145" s="229">
        <v>9.0231677403586818E-4</v>
      </c>
      <c r="O145" s="229">
        <v>7.4109208109983868E-5</v>
      </c>
      <c r="P145" s="229">
        <v>0</v>
      </c>
      <c r="Q145" s="229">
        <v>1.806414135052185E-4</v>
      </c>
      <c r="R145" s="229">
        <v>0</v>
      </c>
      <c r="S145" s="229">
        <v>1.7224483244848189E-4</v>
      </c>
      <c r="T145" s="229">
        <v>0</v>
      </c>
      <c r="U145" s="229">
        <v>0</v>
      </c>
      <c r="V145" s="229">
        <v>0</v>
      </c>
      <c r="W145" s="229">
        <v>0</v>
      </c>
      <c r="X145" s="229">
        <v>0</v>
      </c>
      <c r="Y145" s="229">
        <v>0</v>
      </c>
      <c r="DA145" s="73" t="s">
        <v>1255</v>
      </c>
    </row>
    <row r="146" spans="1:105" ht="12" customHeight="1" x14ac:dyDescent="0.25">
      <c r="A146" s="64" t="s">
        <v>30</v>
      </c>
      <c r="B146" s="229">
        <v>0</v>
      </c>
      <c r="C146" s="229">
        <v>0</v>
      </c>
      <c r="D146" s="229">
        <v>0</v>
      </c>
      <c r="E146" s="229">
        <v>0</v>
      </c>
      <c r="F146" s="229">
        <v>0</v>
      </c>
      <c r="G146" s="229">
        <v>0</v>
      </c>
      <c r="H146" s="229">
        <v>0</v>
      </c>
      <c r="I146" s="229">
        <v>0</v>
      </c>
      <c r="J146" s="229">
        <v>0</v>
      </c>
      <c r="K146" s="229">
        <v>0</v>
      </c>
      <c r="L146" s="229">
        <v>0</v>
      </c>
      <c r="M146" s="229">
        <v>0</v>
      </c>
      <c r="N146" s="229">
        <v>0</v>
      </c>
      <c r="O146" s="229">
        <v>0</v>
      </c>
      <c r="P146" s="229">
        <v>0</v>
      </c>
      <c r="Q146" s="229">
        <v>0</v>
      </c>
      <c r="R146" s="229">
        <v>0</v>
      </c>
      <c r="S146" s="229">
        <v>0</v>
      </c>
      <c r="T146" s="229">
        <v>0</v>
      </c>
      <c r="U146" s="229">
        <v>0</v>
      </c>
      <c r="V146" s="229">
        <v>0</v>
      </c>
      <c r="W146" s="229">
        <v>0</v>
      </c>
      <c r="X146" s="229">
        <v>0</v>
      </c>
      <c r="Y146" s="229">
        <v>0</v>
      </c>
      <c r="DA146" s="73" t="s">
        <v>1256</v>
      </c>
    </row>
    <row r="147" spans="1:105" ht="12" customHeight="1" x14ac:dyDescent="0.25">
      <c r="A147" s="64" t="s">
        <v>31</v>
      </c>
      <c r="B147" s="229">
        <v>2.7273485592424259E-2</v>
      </c>
      <c r="C147" s="229">
        <v>2.81530893020016E-2</v>
      </c>
      <c r="D147" s="229">
        <v>3.0589357296816749E-2</v>
      </c>
      <c r="E147" s="229">
        <v>2.1193652066618031E-2</v>
      </c>
      <c r="F147" s="229">
        <v>1.2103800755267151E-2</v>
      </c>
      <c r="G147" s="229">
        <v>4.7926097024864013E-3</v>
      </c>
      <c r="H147" s="229">
        <v>4.2716064628096427E-2</v>
      </c>
      <c r="I147" s="229">
        <v>9.0722639709488653E-3</v>
      </c>
      <c r="J147" s="229">
        <v>1.076032346983501E-2</v>
      </c>
      <c r="K147" s="229">
        <v>1.1479239814388489E-2</v>
      </c>
      <c r="L147" s="229">
        <v>2.750397649395328E-2</v>
      </c>
      <c r="M147" s="229">
        <v>2.328235342781914E-2</v>
      </c>
      <c r="N147" s="229">
        <v>1.005617704911657E-2</v>
      </c>
      <c r="O147" s="229">
        <v>1.6600278444203889E-2</v>
      </c>
      <c r="P147" s="229">
        <v>8.0922811956234131E-3</v>
      </c>
      <c r="Q147" s="229">
        <v>2.641927212771622E-2</v>
      </c>
      <c r="R147" s="229">
        <v>3.8988731953172068E-2</v>
      </c>
      <c r="S147" s="229">
        <v>5.6650099693989632E-2</v>
      </c>
      <c r="T147" s="229">
        <v>9.0065257543654326E-2</v>
      </c>
      <c r="U147" s="229">
        <v>6.6009125211855202E-2</v>
      </c>
      <c r="V147" s="229">
        <v>7.5657895661436103E-2</v>
      </c>
      <c r="W147" s="229">
        <v>4.5761230530097147E-2</v>
      </c>
      <c r="X147" s="229">
        <v>6.4852351702862368E-2</v>
      </c>
      <c r="Y147" s="229">
        <v>0.1077096982350895</v>
      </c>
      <c r="DA147" s="73" t="s">
        <v>1257</v>
      </c>
    </row>
    <row r="148" spans="1:105" ht="12" customHeight="1" x14ac:dyDescent="0.25">
      <c r="A148" s="64" t="s">
        <v>159</v>
      </c>
      <c r="B148" s="229">
        <v>6.3605773472275237E-2</v>
      </c>
      <c r="C148" s="229">
        <v>8.7550686455542107E-2</v>
      </c>
      <c r="D148" s="229">
        <v>0.13860032469450179</v>
      </c>
      <c r="E148" s="229">
        <v>0.13928204838569549</v>
      </c>
      <c r="F148" s="229">
        <v>0.1032361130757532</v>
      </c>
      <c r="G148" s="229">
        <v>5.6139539097886687E-2</v>
      </c>
      <c r="H148" s="229">
        <v>3.0307250483193379E-2</v>
      </c>
      <c r="I148" s="229">
        <v>3.1480695730018902E-2</v>
      </c>
      <c r="J148" s="229">
        <v>3.9835838117404133E-2</v>
      </c>
      <c r="K148" s="229">
        <v>5.8253005858757173E-2</v>
      </c>
      <c r="L148" s="229">
        <v>7.2164934290381538E-2</v>
      </c>
      <c r="M148" s="229">
        <v>6.8364189432792863E-2</v>
      </c>
      <c r="N148" s="229">
        <v>5.8336012125488217E-2</v>
      </c>
      <c r="O148" s="229">
        <v>3.7208232899841438E-2</v>
      </c>
      <c r="P148" s="229">
        <v>5.0343728756208503E-2</v>
      </c>
      <c r="Q148" s="229">
        <v>0.13209742978259181</v>
      </c>
      <c r="R148" s="229">
        <v>6.0965543117208761E-2</v>
      </c>
      <c r="S148" s="229">
        <v>6.6446029146308525E-2</v>
      </c>
      <c r="T148" s="229">
        <v>8.2186614622516321E-2</v>
      </c>
      <c r="U148" s="229">
        <v>7.0376870378572459E-2</v>
      </c>
      <c r="V148" s="229">
        <v>0.12816556794315079</v>
      </c>
      <c r="W148" s="229">
        <v>9.1813767325472487E-2</v>
      </c>
      <c r="X148" s="229">
        <v>0.133808840157841</v>
      </c>
      <c r="Y148" s="229">
        <v>5.9983706731787018E-2</v>
      </c>
      <c r="DA148" s="73" t="s">
        <v>1258</v>
      </c>
    </row>
    <row r="149" spans="1:105" ht="12" customHeight="1" x14ac:dyDescent="0.25">
      <c r="A149" s="64" t="s">
        <v>32</v>
      </c>
      <c r="B149" s="229">
        <v>0.3432713100465149</v>
      </c>
      <c r="C149" s="229">
        <v>0.40499949063583979</v>
      </c>
      <c r="D149" s="229">
        <v>0.50976836419449689</v>
      </c>
      <c r="E149" s="229">
        <v>0.41000087039333599</v>
      </c>
      <c r="F149" s="229">
        <v>0.3392833489242168</v>
      </c>
      <c r="G149" s="229">
        <v>0.17806549415240949</v>
      </c>
      <c r="H149" s="229">
        <v>0.21702459132987131</v>
      </c>
      <c r="I149" s="229">
        <v>0.14143848065604381</v>
      </c>
      <c r="J149" s="229">
        <v>6.988365627536873E-2</v>
      </c>
      <c r="K149" s="229">
        <v>8.40395791328091E-2</v>
      </c>
      <c r="L149" s="229">
        <v>8.0010362945241387E-2</v>
      </c>
      <c r="M149" s="229">
        <v>2.4280164518517781E-2</v>
      </c>
      <c r="N149" s="229">
        <v>1.761072574420049E-2</v>
      </c>
      <c r="O149" s="229">
        <v>3.5663003721497361E-2</v>
      </c>
      <c r="P149" s="229">
        <v>3.0971392516598389E-2</v>
      </c>
      <c r="Q149" s="229">
        <v>6.9579427555380186E-2</v>
      </c>
      <c r="R149" s="229">
        <v>6.1270224995698321E-2</v>
      </c>
      <c r="S149" s="229">
        <v>4.3871656100408017E-2</v>
      </c>
      <c r="T149" s="229">
        <v>5.1137547001277733E-2</v>
      </c>
      <c r="U149" s="229">
        <v>6.5682232424639858E-2</v>
      </c>
      <c r="V149" s="229">
        <v>6.7127235379252123E-2</v>
      </c>
      <c r="W149" s="229">
        <v>2.3401553253669011E-2</v>
      </c>
      <c r="X149" s="229">
        <v>0</v>
      </c>
      <c r="Y149" s="229">
        <v>2.05700693193837E-2</v>
      </c>
      <c r="DA149" s="73" t="s">
        <v>1259</v>
      </c>
    </row>
    <row r="150" spans="1:105" ht="12" customHeight="1" x14ac:dyDescent="0.25">
      <c r="A150" s="64" t="s">
        <v>33</v>
      </c>
      <c r="B150" s="229">
        <v>3.6760024113184693E-2</v>
      </c>
      <c r="C150" s="229">
        <v>5.3158184933609118E-2</v>
      </c>
      <c r="D150" s="229">
        <v>6.5615608776134912E-2</v>
      </c>
      <c r="E150" s="229">
        <v>5.5040001896480263E-2</v>
      </c>
      <c r="F150" s="229">
        <v>4.0588954654741681E-2</v>
      </c>
      <c r="G150" s="229">
        <v>4.83477613248606E-2</v>
      </c>
      <c r="H150" s="229">
        <v>3.0310806775084409E-2</v>
      </c>
      <c r="I150" s="229">
        <v>0.19625812355856459</v>
      </c>
      <c r="J150" s="229">
        <v>0.12559649744319179</v>
      </c>
      <c r="K150" s="229">
        <v>0.12327921199926049</v>
      </c>
      <c r="L150" s="229">
        <v>0.1374514935110934</v>
      </c>
      <c r="M150" s="229">
        <v>0.1863560152464068</v>
      </c>
      <c r="N150" s="229">
        <v>0.13502066912691929</v>
      </c>
      <c r="O150" s="229">
        <v>0.1226133662743885</v>
      </c>
      <c r="P150" s="229">
        <v>0.13079204402635261</v>
      </c>
      <c r="Q150" s="229">
        <v>0.24351429643460751</v>
      </c>
      <c r="R150" s="229">
        <v>0.2450104673854584</v>
      </c>
      <c r="S150" s="229">
        <v>0.28513832210916767</v>
      </c>
      <c r="T150" s="229">
        <v>0.29883794019316112</v>
      </c>
      <c r="U150" s="229">
        <v>0.28553419171069427</v>
      </c>
      <c r="V150" s="229">
        <v>0.17047869930605239</v>
      </c>
      <c r="W150" s="229">
        <v>0.22443346760523841</v>
      </c>
      <c r="X150" s="229">
        <v>4.0394039270967352E-2</v>
      </c>
      <c r="Y150" s="229">
        <v>3.302323534718099E-3</v>
      </c>
      <c r="DA150" s="73" t="s">
        <v>1260</v>
      </c>
    </row>
    <row r="151" spans="1:105" ht="12" customHeight="1" x14ac:dyDescent="0.25">
      <c r="A151" s="64" t="s">
        <v>35</v>
      </c>
      <c r="B151" s="229">
        <v>0.71896801943517819</v>
      </c>
      <c r="C151" s="229">
        <v>1.0961798512928209</v>
      </c>
      <c r="D151" s="229">
        <v>1.566879866927638</v>
      </c>
      <c r="E151" s="229">
        <v>1.6303500656628609</v>
      </c>
      <c r="F151" s="229">
        <v>1.5472842592061371</v>
      </c>
      <c r="G151" s="229">
        <v>0.92335781970374287</v>
      </c>
      <c r="H151" s="229">
        <v>0.72636517200101058</v>
      </c>
      <c r="I151" s="229">
        <v>0.48790316472434192</v>
      </c>
      <c r="J151" s="229">
        <v>0.39560443110843119</v>
      </c>
      <c r="K151" s="229">
        <v>0.54771004426625947</v>
      </c>
      <c r="L151" s="229">
        <v>0.5579870813547787</v>
      </c>
      <c r="M151" s="229">
        <v>0.72204489987756981</v>
      </c>
      <c r="N151" s="229">
        <v>0.6476795126886169</v>
      </c>
      <c r="O151" s="229">
        <v>0.47752809103670779</v>
      </c>
      <c r="P151" s="229">
        <v>0.58400443480853947</v>
      </c>
      <c r="Q151" s="229">
        <v>1.3266109194967071</v>
      </c>
      <c r="R151" s="229">
        <v>1.767149944431841</v>
      </c>
      <c r="S151" s="229">
        <v>1.791363434395798</v>
      </c>
      <c r="T151" s="229">
        <v>2.1278991709859101</v>
      </c>
      <c r="U151" s="229">
        <v>2.2628247441724421</v>
      </c>
      <c r="V151" s="229">
        <v>2.6952461168289901</v>
      </c>
      <c r="W151" s="229">
        <v>2.6329386975529259</v>
      </c>
      <c r="X151" s="229">
        <v>3.121320571532062</v>
      </c>
      <c r="Y151" s="229">
        <v>1.9979088246693291</v>
      </c>
      <c r="DA151" s="73" t="s">
        <v>1261</v>
      </c>
    </row>
    <row r="152" spans="1:105" ht="12" customHeight="1" x14ac:dyDescent="0.25">
      <c r="A152" s="64" t="s">
        <v>36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1262</v>
      </c>
    </row>
    <row r="153" spans="1:105" ht="12" customHeight="1" x14ac:dyDescent="0.25">
      <c r="A153" s="64" t="s">
        <v>38</v>
      </c>
      <c r="B153" s="229">
        <v>0</v>
      </c>
      <c r="C153" s="229">
        <v>0</v>
      </c>
      <c r="D153" s="229">
        <v>0</v>
      </c>
      <c r="E153" s="229">
        <v>0</v>
      </c>
      <c r="F153" s="229">
        <v>0</v>
      </c>
      <c r="G153" s="229">
        <v>0</v>
      </c>
      <c r="H153" s="229">
        <v>0</v>
      </c>
      <c r="I153" s="229">
        <v>0</v>
      </c>
      <c r="J153" s="229">
        <v>0</v>
      </c>
      <c r="K153" s="229">
        <v>1.0002908382357749E-2</v>
      </c>
      <c r="L153" s="229">
        <v>4.438857723948946E-3</v>
      </c>
      <c r="M153" s="229">
        <v>7.053720155033481E-6</v>
      </c>
      <c r="N153" s="229">
        <v>0</v>
      </c>
      <c r="O153" s="229">
        <v>1.055541467476519E-5</v>
      </c>
      <c r="P153" s="229">
        <v>0</v>
      </c>
      <c r="Q153" s="229">
        <v>0</v>
      </c>
      <c r="R153" s="229">
        <v>0</v>
      </c>
      <c r="S153" s="229">
        <v>0</v>
      </c>
      <c r="T153" s="229">
        <v>0</v>
      </c>
      <c r="U153" s="229">
        <v>0</v>
      </c>
      <c r="V153" s="229">
        <v>0</v>
      </c>
      <c r="W153" s="229">
        <v>0</v>
      </c>
      <c r="X153" s="229">
        <v>0</v>
      </c>
      <c r="Y153" s="229">
        <v>0</v>
      </c>
      <c r="DA153" s="73" t="s">
        <v>1263</v>
      </c>
    </row>
    <row r="154" spans="1:105" ht="12" customHeight="1" x14ac:dyDescent="0.25">
      <c r="A154" s="64" t="s">
        <v>39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1264</v>
      </c>
    </row>
    <row r="155" spans="1:105" ht="12" customHeight="1" x14ac:dyDescent="0.25">
      <c r="A155" s="60" t="s">
        <v>1036</v>
      </c>
      <c r="B155" s="262">
        <v>2.6715958627982008</v>
      </c>
      <c r="C155" s="262">
        <v>3.1031988056516351</v>
      </c>
      <c r="D155" s="262">
        <v>3.8847815330892059</v>
      </c>
      <c r="E155" s="262">
        <v>3.4951591143270822</v>
      </c>
      <c r="F155" s="262">
        <v>2.4289309908315841</v>
      </c>
      <c r="G155" s="262">
        <v>2.057582177825461</v>
      </c>
      <c r="H155" s="262">
        <v>2.6048144412074068</v>
      </c>
      <c r="I155" s="262">
        <v>2.9534751746576049</v>
      </c>
      <c r="J155" s="262">
        <v>2.2538332340676339</v>
      </c>
      <c r="K155" s="262">
        <v>2.6953409991114978</v>
      </c>
      <c r="L155" s="262">
        <v>2.3981590269251409</v>
      </c>
      <c r="M155" s="262">
        <v>1.793445888899831</v>
      </c>
      <c r="N155" s="262">
        <v>1.6013260002202321</v>
      </c>
      <c r="O155" s="262">
        <v>1.712443874820428</v>
      </c>
      <c r="P155" s="262">
        <v>1.760001743504183</v>
      </c>
      <c r="Q155" s="262">
        <v>3.3152089491163532</v>
      </c>
      <c r="R155" s="262">
        <v>3.8158562456372129</v>
      </c>
      <c r="S155" s="262">
        <v>4.3533749416349252</v>
      </c>
      <c r="T155" s="262">
        <v>4.2933667406370422</v>
      </c>
      <c r="U155" s="262">
        <v>5.1400259300247626</v>
      </c>
      <c r="V155" s="262">
        <v>5.6635816421637859</v>
      </c>
      <c r="W155" s="262">
        <v>4.8420566325911656</v>
      </c>
      <c r="X155" s="262">
        <v>6.9776440265534427</v>
      </c>
      <c r="Y155" s="262">
        <v>5.0599151612861677</v>
      </c>
      <c r="DA155" s="72" t="s">
        <v>1265</v>
      </c>
    </row>
    <row r="156" spans="1:105" ht="12" customHeight="1" x14ac:dyDescent="0.25">
      <c r="A156" s="132" t="s">
        <v>1038</v>
      </c>
      <c r="B156" s="316">
        <v>7.500713353378929</v>
      </c>
      <c r="C156" s="316">
        <v>9.7345002007129739</v>
      </c>
      <c r="D156" s="316">
        <v>12.687972745382179</v>
      </c>
      <c r="E156" s="316">
        <v>12.14684191189354</v>
      </c>
      <c r="F156" s="316">
        <v>10.064268932859481</v>
      </c>
      <c r="G156" s="316">
        <v>7.128672713113362</v>
      </c>
      <c r="H156" s="316">
        <v>7.1012749754348894</v>
      </c>
      <c r="I156" s="316">
        <v>6.5860451369966437</v>
      </c>
      <c r="J156" s="316">
        <v>5.1012380467528828</v>
      </c>
      <c r="K156" s="316">
        <v>6.3856940397826083</v>
      </c>
      <c r="L156" s="316">
        <v>6.1551078754684054</v>
      </c>
      <c r="M156" s="316">
        <v>5.9866026051729371</v>
      </c>
      <c r="N156" s="316">
        <v>5.2989082315263474</v>
      </c>
      <c r="O156" s="316">
        <v>4.7361106266164628</v>
      </c>
      <c r="P156" s="316">
        <v>5.2487284281022459</v>
      </c>
      <c r="Q156" s="316">
        <v>10.06269852155533</v>
      </c>
      <c r="R156" s="316">
        <v>10.420882651363771</v>
      </c>
      <c r="S156" s="316">
        <v>10.558140874992951</v>
      </c>
      <c r="T156" s="316">
        <v>8.776161074404861</v>
      </c>
      <c r="U156" s="316">
        <v>10.58338147157022</v>
      </c>
      <c r="V156" s="316">
        <v>11.15687353125502</v>
      </c>
      <c r="W156" s="316">
        <v>10.252894914987809</v>
      </c>
      <c r="X156" s="316">
        <v>12.294573321870949</v>
      </c>
      <c r="Y156" s="316">
        <v>8.4603593161351132</v>
      </c>
      <c r="DA156" s="139" t="s">
        <v>1266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340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6">SUM(B$161:B$167,B$169:B$170,B$172:B$175)</f>
        <v>0</v>
      </c>
      <c r="C160" s="232">
        <f t="shared" si="6"/>
        <v>0</v>
      </c>
      <c r="D160" s="232">
        <f t="shared" si="6"/>
        <v>0</v>
      </c>
      <c r="E160" s="232">
        <f t="shared" si="6"/>
        <v>0</v>
      </c>
      <c r="F160" s="232">
        <f t="shared" si="6"/>
        <v>0</v>
      </c>
      <c r="G160" s="232">
        <f t="shared" si="6"/>
        <v>0</v>
      </c>
      <c r="H160" s="232">
        <f t="shared" si="6"/>
        <v>0</v>
      </c>
      <c r="I160" s="232">
        <f t="shared" si="6"/>
        <v>0</v>
      </c>
      <c r="J160" s="232">
        <f t="shared" si="6"/>
        <v>0</v>
      </c>
      <c r="K160" s="232">
        <f t="shared" si="6"/>
        <v>0</v>
      </c>
      <c r="L160" s="232">
        <f t="shared" si="6"/>
        <v>0</v>
      </c>
      <c r="M160" s="232">
        <f t="shared" si="6"/>
        <v>0</v>
      </c>
      <c r="N160" s="232">
        <f t="shared" si="6"/>
        <v>0</v>
      </c>
      <c r="O160" s="232">
        <f t="shared" si="6"/>
        <v>0</v>
      </c>
      <c r="P160" s="232">
        <f t="shared" si="6"/>
        <v>0</v>
      </c>
      <c r="Q160" s="232">
        <f t="shared" si="6"/>
        <v>0</v>
      </c>
      <c r="R160" s="232">
        <f t="shared" si="6"/>
        <v>0</v>
      </c>
      <c r="S160" s="232">
        <f t="shared" si="6"/>
        <v>0</v>
      </c>
      <c r="T160" s="232">
        <f t="shared" si="6"/>
        <v>0</v>
      </c>
      <c r="U160" s="232">
        <f t="shared" si="6"/>
        <v>0</v>
      </c>
      <c r="V160" s="232">
        <f t="shared" si="6"/>
        <v>0</v>
      </c>
      <c r="W160" s="232">
        <f t="shared" si="6"/>
        <v>0</v>
      </c>
      <c r="X160" s="232">
        <f t="shared" si="6"/>
        <v>0</v>
      </c>
      <c r="Y160" s="232">
        <f t="shared" si="6"/>
        <v>0</v>
      </c>
      <c r="DA160" s="95"/>
    </row>
    <row r="161" spans="1:105" ht="12" customHeight="1" x14ac:dyDescent="0.25">
      <c r="A161" s="55" t="s">
        <v>91</v>
      </c>
      <c r="B161" s="266">
        <f t="shared" ref="B161:Y161" si="7">IF(B$6=0,0,B$6/B$5)</f>
        <v>0</v>
      </c>
      <c r="C161" s="266">
        <f t="shared" si="7"/>
        <v>0</v>
      </c>
      <c r="D161" s="266">
        <f t="shared" si="7"/>
        <v>0</v>
      </c>
      <c r="E161" s="266">
        <f t="shared" si="7"/>
        <v>0</v>
      </c>
      <c r="F161" s="266">
        <f t="shared" si="7"/>
        <v>0</v>
      </c>
      <c r="G161" s="266">
        <f t="shared" si="7"/>
        <v>0</v>
      </c>
      <c r="H161" s="266">
        <f t="shared" si="7"/>
        <v>0</v>
      </c>
      <c r="I161" s="266">
        <f t="shared" si="7"/>
        <v>0</v>
      </c>
      <c r="J161" s="266">
        <f t="shared" si="7"/>
        <v>0</v>
      </c>
      <c r="K161" s="266">
        <f t="shared" si="7"/>
        <v>0</v>
      </c>
      <c r="L161" s="266">
        <f t="shared" si="7"/>
        <v>0</v>
      </c>
      <c r="M161" s="266">
        <f t="shared" si="7"/>
        <v>0</v>
      </c>
      <c r="N161" s="266">
        <f t="shared" si="7"/>
        <v>0</v>
      </c>
      <c r="O161" s="266">
        <f t="shared" si="7"/>
        <v>0</v>
      </c>
      <c r="P161" s="266">
        <f t="shared" si="7"/>
        <v>0</v>
      </c>
      <c r="Q161" s="266">
        <f t="shared" si="7"/>
        <v>0</v>
      </c>
      <c r="R161" s="266">
        <f t="shared" si="7"/>
        <v>0</v>
      </c>
      <c r="S161" s="266">
        <f t="shared" si="7"/>
        <v>0</v>
      </c>
      <c r="T161" s="266">
        <f t="shared" si="7"/>
        <v>0</v>
      </c>
      <c r="U161" s="266">
        <f t="shared" si="7"/>
        <v>0</v>
      </c>
      <c r="V161" s="266">
        <f t="shared" si="7"/>
        <v>0</v>
      </c>
      <c r="W161" s="266">
        <f t="shared" si="7"/>
        <v>0</v>
      </c>
      <c r="X161" s="266">
        <f t="shared" si="7"/>
        <v>0</v>
      </c>
      <c r="Y161" s="266">
        <f t="shared" si="7"/>
        <v>0</v>
      </c>
      <c r="DA161" s="76"/>
    </row>
    <row r="162" spans="1:105" ht="12" customHeight="1" x14ac:dyDescent="0.25">
      <c r="A162" s="173" t="s">
        <v>92</v>
      </c>
      <c r="B162" s="267">
        <f t="shared" ref="B162:Y162" si="8">IF(B$7=0,0,B$7/B$5)</f>
        <v>0</v>
      </c>
      <c r="C162" s="267">
        <f t="shared" si="8"/>
        <v>0</v>
      </c>
      <c r="D162" s="267">
        <f t="shared" si="8"/>
        <v>0</v>
      </c>
      <c r="E162" s="267">
        <f t="shared" si="8"/>
        <v>0</v>
      </c>
      <c r="F162" s="267">
        <f t="shared" si="8"/>
        <v>0</v>
      </c>
      <c r="G162" s="267">
        <f t="shared" si="8"/>
        <v>0</v>
      </c>
      <c r="H162" s="267">
        <f t="shared" si="8"/>
        <v>0</v>
      </c>
      <c r="I162" s="267">
        <f t="shared" si="8"/>
        <v>0</v>
      </c>
      <c r="J162" s="267">
        <f t="shared" si="8"/>
        <v>0</v>
      </c>
      <c r="K162" s="267">
        <f t="shared" si="8"/>
        <v>0</v>
      </c>
      <c r="L162" s="267">
        <f t="shared" si="8"/>
        <v>0</v>
      </c>
      <c r="M162" s="267">
        <f t="shared" si="8"/>
        <v>0</v>
      </c>
      <c r="N162" s="267">
        <f t="shared" si="8"/>
        <v>0</v>
      </c>
      <c r="O162" s="267">
        <f t="shared" si="8"/>
        <v>0</v>
      </c>
      <c r="P162" s="267">
        <f t="shared" si="8"/>
        <v>0</v>
      </c>
      <c r="Q162" s="267">
        <f t="shared" si="8"/>
        <v>0</v>
      </c>
      <c r="R162" s="267">
        <f t="shared" si="8"/>
        <v>0</v>
      </c>
      <c r="S162" s="267">
        <f t="shared" si="8"/>
        <v>0</v>
      </c>
      <c r="T162" s="267">
        <f t="shared" si="8"/>
        <v>0</v>
      </c>
      <c r="U162" s="267">
        <f t="shared" si="8"/>
        <v>0</v>
      </c>
      <c r="V162" s="267">
        <f t="shared" si="8"/>
        <v>0</v>
      </c>
      <c r="W162" s="267">
        <f t="shared" si="8"/>
        <v>0</v>
      </c>
      <c r="X162" s="267">
        <f t="shared" si="8"/>
        <v>0</v>
      </c>
      <c r="Y162" s="267">
        <f t="shared" si="8"/>
        <v>0</v>
      </c>
      <c r="DA162" s="77"/>
    </row>
    <row r="163" spans="1:105" ht="12" customHeight="1" x14ac:dyDescent="0.25">
      <c r="A163" s="173" t="s">
        <v>93</v>
      </c>
      <c r="B163" s="267">
        <f t="shared" ref="B163:Y163" si="9">IF(B$8=0,0,B$8/B$5)</f>
        <v>0</v>
      </c>
      <c r="C163" s="267">
        <f t="shared" si="9"/>
        <v>0</v>
      </c>
      <c r="D163" s="267">
        <f t="shared" si="9"/>
        <v>0</v>
      </c>
      <c r="E163" s="267">
        <f t="shared" si="9"/>
        <v>0</v>
      </c>
      <c r="F163" s="267">
        <f t="shared" si="9"/>
        <v>0</v>
      </c>
      <c r="G163" s="267">
        <f t="shared" si="9"/>
        <v>0</v>
      </c>
      <c r="H163" s="267">
        <f t="shared" si="9"/>
        <v>0</v>
      </c>
      <c r="I163" s="267">
        <f t="shared" si="9"/>
        <v>0</v>
      </c>
      <c r="J163" s="267">
        <f t="shared" si="9"/>
        <v>0</v>
      </c>
      <c r="K163" s="267">
        <f t="shared" si="9"/>
        <v>0</v>
      </c>
      <c r="L163" s="267">
        <f t="shared" si="9"/>
        <v>0</v>
      </c>
      <c r="M163" s="267">
        <f t="shared" si="9"/>
        <v>0</v>
      </c>
      <c r="N163" s="267">
        <f t="shared" si="9"/>
        <v>0</v>
      </c>
      <c r="O163" s="267">
        <f t="shared" si="9"/>
        <v>0</v>
      </c>
      <c r="P163" s="267">
        <f t="shared" si="9"/>
        <v>0</v>
      </c>
      <c r="Q163" s="267">
        <f t="shared" si="9"/>
        <v>0</v>
      </c>
      <c r="R163" s="267">
        <f t="shared" si="9"/>
        <v>0</v>
      </c>
      <c r="S163" s="267">
        <f t="shared" si="9"/>
        <v>0</v>
      </c>
      <c r="T163" s="267">
        <f t="shared" si="9"/>
        <v>0</v>
      </c>
      <c r="U163" s="267">
        <f t="shared" si="9"/>
        <v>0</v>
      </c>
      <c r="V163" s="267">
        <f t="shared" si="9"/>
        <v>0</v>
      </c>
      <c r="W163" s="267">
        <f t="shared" si="9"/>
        <v>0</v>
      </c>
      <c r="X163" s="267">
        <f t="shared" si="9"/>
        <v>0</v>
      </c>
      <c r="Y163" s="267">
        <f t="shared" si="9"/>
        <v>0</v>
      </c>
      <c r="DA163" s="77"/>
    </row>
    <row r="164" spans="1:105" ht="12" customHeight="1" x14ac:dyDescent="0.25">
      <c r="A164" s="173" t="s">
        <v>94</v>
      </c>
      <c r="B164" s="267">
        <f t="shared" ref="B164:Y164" si="10">IF(B$9=0,0,B$9/B$5)</f>
        <v>0</v>
      </c>
      <c r="C164" s="267">
        <f t="shared" si="10"/>
        <v>0</v>
      </c>
      <c r="D164" s="267">
        <f t="shared" si="10"/>
        <v>0</v>
      </c>
      <c r="E164" s="267">
        <f t="shared" si="10"/>
        <v>0</v>
      </c>
      <c r="F164" s="267">
        <f t="shared" si="10"/>
        <v>0</v>
      </c>
      <c r="G164" s="267">
        <f t="shared" si="10"/>
        <v>0</v>
      </c>
      <c r="H164" s="267">
        <f t="shared" si="10"/>
        <v>0</v>
      </c>
      <c r="I164" s="267">
        <f t="shared" si="10"/>
        <v>0</v>
      </c>
      <c r="J164" s="267">
        <f t="shared" si="10"/>
        <v>0</v>
      </c>
      <c r="K164" s="267">
        <f t="shared" si="10"/>
        <v>0</v>
      </c>
      <c r="L164" s="267">
        <f t="shared" si="10"/>
        <v>0</v>
      </c>
      <c r="M164" s="267">
        <f t="shared" si="10"/>
        <v>0</v>
      </c>
      <c r="N164" s="267">
        <f t="shared" si="10"/>
        <v>0</v>
      </c>
      <c r="O164" s="267">
        <f t="shared" si="10"/>
        <v>0</v>
      </c>
      <c r="P164" s="267">
        <f t="shared" si="10"/>
        <v>0</v>
      </c>
      <c r="Q164" s="267">
        <f t="shared" si="10"/>
        <v>0</v>
      </c>
      <c r="R164" s="267">
        <f t="shared" si="10"/>
        <v>0</v>
      </c>
      <c r="S164" s="267">
        <f t="shared" si="10"/>
        <v>0</v>
      </c>
      <c r="T164" s="267">
        <f t="shared" si="10"/>
        <v>0</v>
      </c>
      <c r="U164" s="267">
        <f t="shared" si="10"/>
        <v>0</v>
      </c>
      <c r="V164" s="267">
        <f t="shared" si="10"/>
        <v>0</v>
      </c>
      <c r="W164" s="267">
        <f t="shared" si="10"/>
        <v>0</v>
      </c>
      <c r="X164" s="267">
        <f t="shared" si="10"/>
        <v>0</v>
      </c>
      <c r="Y164" s="267">
        <f t="shared" si="10"/>
        <v>0</v>
      </c>
      <c r="DA164" s="77"/>
    </row>
    <row r="165" spans="1:105" ht="12" customHeight="1" x14ac:dyDescent="0.25">
      <c r="A165" s="56" t="s">
        <v>95</v>
      </c>
      <c r="B165" s="268">
        <f t="shared" ref="B165:Y165" si="11">IF(B$10=0,0,B$10/B$5)</f>
        <v>0</v>
      </c>
      <c r="C165" s="268">
        <f t="shared" si="11"/>
        <v>0</v>
      </c>
      <c r="D165" s="268">
        <f t="shared" si="11"/>
        <v>0</v>
      </c>
      <c r="E165" s="268">
        <f t="shared" si="11"/>
        <v>0</v>
      </c>
      <c r="F165" s="268">
        <f t="shared" si="11"/>
        <v>0</v>
      </c>
      <c r="G165" s="268">
        <f t="shared" si="11"/>
        <v>0</v>
      </c>
      <c r="H165" s="268">
        <f t="shared" si="11"/>
        <v>0</v>
      </c>
      <c r="I165" s="268">
        <f t="shared" si="11"/>
        <v>0</v>
      </c>
      <c r="J165" s="268">
        <f t="shared" si="11"/>
        <v>0</v>
      </c>
      <c r="K165" s="268">
        <f t="shared" si="11"/>
        <v>0</v>
      </c>
      <c r="L165" s="268">
        <f t="shared" si="11"/>
        <v>0</v>
      </c>
      <c r="M165" s="268">
        <f t="shared" si="11"/>
        <v>0</v>
      </c>
      <c r="N165" s="268">
        <f t="shared" si="11"/>
        <v>0</v>
      </c>
      <c r="O165" s="268">
        <f t="shared" si="11"/>
        <v>0</v>
      </c>
      <c r="P165" s="268">
        <f t="shared" si="11"/>
        <v>0</v>
      </c>
      <c r="Q165" s="268">
        <f t="shared" si="11"/>
        <v>0</v>
      </c>
      <c r="R165" s="268">
        <f t="shared" si="11"/>
        <v>0</v>
      </c>
      <c r="S165" s="268">
        <f t="shared" si="11"/>
        <v>0</v>
      </c>
      <c r="T165" s="268">
        <f t="shared" si="11"/>
        <v>0</v>
      </c>
      <c r="U165" s="268">
        <f t="shared" si="11"/>
        <v>0</v>
      </c>
      <c r="V165" s="268">
        <f t="shared" si="11"/>
        <v>0</v>
      </c>
      <c r="W165" s="268">
        <f t="shared" si="11"/>
        <v>0</v>
      </c>
      <c r="X165" s="268">
        <f t="shared" si="11"/>
        <v>0</v>
      </c>
      <c r="Y165" s="268">
        <f t="shared" si="11"/>
        <v>0</v>
      </c>
      <c r="DA165" s="78"/>
    </row>
    <row r="166" spans="1:105" ht="12" customHeight="1" x14ac:dyDescent="0.25">
      <c r="A166" s="134" t="s">
        <v>997</v>
      </c>
      <c r="B166" s="317">
        <f t="shared" ref="B166:Y166" si="12">IF(B$16=0,0,B$16/B$5)</f>
        <v>0</v>
      </c>
      <c r="C166" s="317">
        <f t="shared" si="12"/>
        <v>0</v>
      </c>
      <c r="D166" s="317">
        <f t="shared" si="12"/>
        <v>0</v>
      </c>
      <c r="E166" s="317">
        <f t="shared" si="12"/>
        <v>0</v>
      </c>
      <c r="F166" s="317">
        <f t="shared" si="12"/>
        <v>0</v>
      </c>
      <c r="G166" s="317">
        <f t="shared" si="12"/>
        <v>0</v>
      </c>
      <c r="H166" s="317">
        <f t="shared" si="12"/>
        <v>0</v>
      </c>
      <c r="I166" s="317">
        <f t="shared" si="12"/>
        <v>0</v>
      </c>
      <c r="J166" s="317">
        <f t="shared" si="12"/>
        <v>0</v>
      </c>
      <c r="K166" s="317">
        <f t="shared" si="12"/>
        <v>0</v>
      </c>
      <c r="L166" s="317">
        <f t="shared" si="12"/>
        <v>0</v>
      </c>
      <c r="M166" s="317">
        <f t="shared" si="12"/>
        <v>0</v>
      </c>
      <c r="N166" s="317">
        <f t="shared" si="12"/>
        <v>0</v>
      </c>
      <c r="O166" s="317">
        <f t="shared" si="12"/>
        <v>0</v>
      </c>
      <c r="P166" s="317">
        <f t="shared" si="12"/>
        <v>0</v>
      </c>
      <c r="Q166" s="317">
        <f t="shared" si="12"/>
        <v>0</v>
      </c>
      <c r="R166" s="317">
        <f t="shared" si="12"/>
        <v>0</v>
      </c>
      <c r="S166" s="317">
        <f t="shared" si="12"/>
        <v>0</v>
      </c>
      <c r="T166" s="317">
        <f t="shared" si="12"/>
        <v>0</v>
      </c>
      <c r="U166" s="317">
        <f t="shared" si="12"/>
        <v>0</v>
      </c>
      <c r="V166" s="317">
        <f t="shared" si="12"/>
        <v>0</v>
      </c>
      <c r="W166" s="317">
        <f t="shared" si="12"/>
        <v>0</v>
      </c>
      <c r="X166" s="317">
        <f t="shared" si="12"/>
        <v>0</v>
      </c>
      <c r="Y166" s="317">
        <f t="shared" si="12"/>
        <v>0</v>
      </c>
      <c r="DA166" s="140"/>
    </row>
    <row r="167" spans="1:105" ht="12" customHeight="1" x14ac:dyDescent="0.25">
      <c r="A167" s="174" t="s">
        <v>998</v>
      </c>
      <c r="B167" s="269">
        <f t="shared" ref="B167:Y167" si="13">IF(B$25=0,0,B$25/B$5)</f>
        <v>0</v>
      </c>
      <c r="C167" s="269">
        <f t="shared" si="13"/>
        <v>0</v>
      </c>
      <c r="D167" s="269">
        <f t="shared" si="13"/>
        <v>0</v>
      </c>
      <c r="E167" s="269">
        <f t="shared" si="13"/>
        <v>0</v>
      </c>
      <c r="F167" s="269">
        <f t="shared" si="13"/>
        <v>0</v>
      </c>
      <c r="G167" s="269">
        <f t="shared" si="13"/>
        <v>0</v>
      </c>
      <c r="H167" s="269">
        <f t="shared" si="13"/>
        <v>0</v>
      </c>
      <c r="I167" s="269">
        <f t="shared" si="13"/>
        <v>0</v>
      </c>
      <c r="J167" s="269">
        <f t="shared" si="13"/>
        <v>0</v>
      </c>
      <c r="K167" s="269">
        <f t="shared" si="13"/>
        <v>0</v>
      </c>
      <c r="L167" s="269">
        <f t="shared" si="13"/>
        <v>0</v>
      </c>
      <c r="M167" s="269">
        <f t="shared" si="13"/>
        <v>0</v>
      </c>
      <c r="N167" s="269">
        <f t="shared" si="13"/>
        <v>0</v>
      </c>
      <c r="O167" s="269">
        <f t="shared" si="13"/>
        <v>0</v>
      </c>
      <c r="P167" s="269">
        <f t="shared" si="13"/>
        <v>0</v>
      </c>
      <c r="Q167" s="269">
        <f t="shared" si="13"/>
        <v>0</v>
      </c>
      <c r="R167" s="269">
        <f t="shared" si="13"/>
        <v>0</v>
      </c>
      <c r="S167" s="269">
        <f t="shared" si="13"/>
        <v>0</v>
      </c>
      <c r="T167" s="269">
        <f t="shared" si="13"/>
        <v>0</v>
      </c>
      <c r="U167" s="269">
        <f t="shared" si="13"/>
        <v>0</v>
      </c>
      <c r="V167" s="269">
        <f t="shared" si="13"/>
        <v>0</v>
      </c>
      <c r="W167" s="269">
        <f t="shared" si="13"/>
        <v>0</v>
      </c>
      <c r="X167" s="269">
        <f t="shared" si="13"/>
        <v>0</v>
      </c>
      <c r="Y167" s="269">
        <f t="shared" si="13"/>
        <v>0</v>
      </c>
      <c r="DA167" s="79"/>
    </row>
    <row r="168" spans="1:105" ht="12" customHeight="1" x14ac:dyDescent="0.25">
      <c r="A168" s="174" t="s">
        <v>1010</v>
      </c>
      <c r="B168" s="269">
        <f t="shared" ref="B168:Y168" si="14">IF(B$36=0,0,B$36/B$5)</f>
        <v>0</v>
      </c>
      <c r="C168" s="269">
        <f t="shared" si="14"/>
        <v>0</v>
      </c>
      <c r="D168" s="269">
        <f t="shared" si="14"/>
        <v>0</v>
      </c>
      <c r="E168" s="269">
        <f t="shared" si="14"/>
        <v>0</v>
      </c>
      <c r="F168" s="269">
        <f t="shared" si="14"/>
        <v>0</v>
      </c>
      <c r="G168" s="269">
        <f t="shared" si="14"/>
        <v>0</v>
      </c>
      <c r="H168" s="269">
        <f t="shared" si="14"/>
        <v>0</v>
      </c>
      <c r="I168" s="269">
        <f t="shared" si="14"/>
        <v>0</v>
      </c>
      <c r="J168" s="269">
        <f t="shared" si="14"/>
        <v>0</v>
      </c>
      <c r="K168" s="269">
        <f t="shared" si="14"/>
        <v>0</v>
      </c>
      <c r="L168" s="269">
        <f t="shared" si="14"/>
        <v>0</v>
      </c>
      <c r="M168" s="269">
        <f t="shared" si="14"/>
        <v>0</v>
      </c>
      <c r="N168" s="269">
        <f t="shared" si="14"/>
        <v>0</v>
      </c>
      <c r="O168" s="269">
        <f t="shared" si="14"/>
        <v>0</v>
      </c>
      <c r="P168" s="269">
        <f t="shared" si="14"/>
        <v>0</v>
      </c>
      <c r="Q168" s="269">
        <f t="shared" si="14"/>
        <v>0</v>
      </c>
      <c r="R168" s="269">
        <f t="shared" si="14"/>
        <v>0</v>
      </c>
      <c r="S168" s="269">
        <f t="shared" si="14"/>
        <v>0</v>
      </c>
      <c r="T168" s="269">
        <f t="shared" si="14"/>
        <v>0</v>
      </c>
      <c r="U168" s="269">
        <f t="shared" si="14"/>
        <v>0</v>
      </c>
      <c r="V168" s="269">
        <f t="shared" si="14"/>
        <v>0</v>
      </c>
      <c r="W168" s="269">
        <f t="shared" si="14"/>
        <v>0</v>
      </c>
      <c r="X168" s="269">
        <f t="shared" si="14"/>
        <v>0</v>
      </c>
      <c r="Y168" s="269">
        <f t="shared" si="14"/>
        <v>0</v>
      </c>
      <c r="DA168" s="79"/>
    </row>
    <row r="169" spans="1:105" ht="12" customHeight="1" x14ac:dyDescent="0.25">
      <c r="A169" s="62" t="s">
        <v>1012</v>
      </c>
      <c r="B169" s="318">
        <f t="shared" ref="B169:Y169" si="15">IF(B$37=0,0,B$37/B$5)</f>
        <v>0</v>
      </c>
      <c r="C169" s="318">
        <f t="shared" si="15"/>
        <v>0</v>
      </c>
      <c r="D169" s="318">
        <f t="shared" si="15"/>
        <v>0</v>
      </c>
      <c r="E169" s="318">
        <f t="shared" si="15"/>
        <v>0</v>
      </c>
      <c r="F169" s="318">
        <f t="shared" si="15"/>
        <v>0</v>
      </c>
      <c r="G169" s="318">
        <f t="shared" si="15"/>
        <v>0</v>
      </c>
      <c r="H169" s="318">
        <f t="shared" si="15"/>
        <v>0</v>
      </c>
      <c r="I169" s="318">
        <f t="shared" si="15"/>
        <v>0</v>
      </c>
      <c r="J169" s="318">
        <f t="shared" si="15"/>
        <v>0</v>
      </c>
      <c r="K169" s="318">
        <f t="shared" si="15"/>
        <v>0</v>
      </c>
      <c r="L169" s="318">
        <f t="shared" si="15"/>
        <v>0</v>
      </c>
      <c r="M169" s="318">
        <f t="shared" si="15"/>
        <v>0</v>
      </c>
      <c r="N169" s="318">
        <f t="shared" si="15"/>
        <v>0</v>
      </c>
      <c r="O169" s="318">
        <f t="shared" si="15"/>
        <v>0</v>
      </c>
      <c r="P169" s="318">
        <f t="shared" si="15"/>
        <v>0</v>
      </c>
      <c r="Q169" s="318">
        <f t="shared" si="15"/>
        <v>0</v>
      </c>
      <c r="R169" s="318">
        <f t="shared" si="15"/>
        <v>0</v>
      </c>
      <c r="S169" s="318">
        <f t="shared" si="15"/>
        <v>0</v>
      </c>
      <c r="T169" s="318">
        <f t="shared" si="15"/>
        <v>0</v>
      </c>
      <c r="U169" s="318">
        <f t="shared" si="15"/>
        <v>0</v>
      </c>
      <c r="V169" s="318">
        <f t="shared" si="15"/>
        <v>0</v>
      </c>
      <c r="W169" s="318">
        <f t="shared" si="15"/>
        <v>0</v>
      </c>
      <c r="X169" s="318">
        <f t="shared" si="15"/>
        <v>0</v>
      </c>
      <c r="Y169" s="318">
        <f t="shared" si="15"/>
        <v>0</v>
      </c>
      <c r="DA169" s="141"/>
    </row>
    <row r="170" spans="1:105" ht="12" customHeight="1" x14ac:dyDescent="0.25">
      <c r="A170" s="62" t="s">
        <v>1019</v>
      </c>
      <c r="B170" s="318">
        <f t="shared" ref="B170:Y170" si="16">IF(B$43=0,0,B$43/B$5)</f>
        <v>0</v>
      </c>
      <c r="C170" s="318">
        <f t="shared" si="16"/>
        <v>0</v>
      </c>
      <c r="D170" s="318">
        <f t="shared" si="16"/>
        <v>0</v>
      </c>
      <c r="E170" s="318">
        <f t="shared" si="16"/>
        <v>0</v>
      </c>
      <c r="F170" s="318">
        <f t="shared" si="16"/>
        <v>0</v>
      </c>
      <c r="G170" s="318">
        <f t="shared" si="16"/>
        <v>0</v>
      </c>
      <c r="H170" s="318">
        <f t="shared" si="16"/>
        <v>0</v>
      </c>
      <c r="I170" s="318">
        <f t="shared" si="16"/>
        <v>0</v>
      </c>
      <c r="J170" s="318">
        <f t="shared" si="16"/>
        <v>0</v>
      </c>
      <c r="K170" s="318">
        <f t="shared" si="16"/>
        <v>0</v>
      </c>
      <c r="L170" s="318">
        <f t="shared" si="16"/>
        <v>0</v>
      </c>
      <c r="M170" s="318">
        <f t="shared" si="16"/>
        <v>0</v>
      </c>
      <c r="N170" s="318">
        <f t="shared" si="16"/>
        <v>0</v>
      </c>
      <c r="O170" s="318">
        <f t="shared" si="16"/>
        <v>0</v>
      </c>
      <c r="P170" s="318">
        <f t="shared" si="16"/>
        <v>0</v>
      </c>
      <c r="Q170" s="318">
        <f t="shared" si="16"/>
        <v>0</v>
      </c>
      <c r="R170" s="318">
        <f t="shared" si="16"/>
        <v>0</v>
      </c>
      <c r="S170" s="318">
        <f t="shared" si="16"/>
        <v>0</v>
      </c>
      <c r="T170" s="318">
        <f t="shared" si="16"/>
        <v>0</v>
      </c>
      <c r="U170" s="318">
        <f t="shared" si="16"/>
        <v>0</v>
      </c>
      <c r="V170" s="318">
        <f t="shared" si="16"/>
        <v>0</v>
      </c>
      <c r="W170" s="318">
        <f t="shared" si="16"/>
        <v>0</v>
      </c>
      <c r="X170" s="318">
        <f t="shared" si="16"/>
        <v>0</v>
      </c>
      <c r="Y170" s="318">
        <f t="shared" si="16"/>
        <v>0</v>
      </c>
      <c r="DA170" s="141"/>
    </row>
    <row r="171" spans="1:105" ht="12" customHeight="1" x14ac:dyDescent="0.25">
      <c r="A171" s="174" t="s">
        <v>1021</v>
      </c>
      <c r="B171" s="269">
        <f t="shared" ref="B171:Y171" si="17">IF(B$44=0,0,B$44/B$5)</f>
        <v>0</v>
      </c>
      <c r="C171" s="269">
        <f t="shared" si="17"/>
        <v>0</v>
      </c>
      <c r="D171" s="269">
        <f t="shared" si="17"/>
        <v>0</v>
      </c>
      <c r="E171" s="269">
        <f t="shared" si="17"/>
        <v>0</v>
      </c>
      <c r="F171" s="269">
        <f t="shared" si="17"/>
        <v>0</v>
      </c>
      <c r="G171" s="269">
        <f t="shared" si="17"/>
        <v>0</v>
      </c>
      <c r="H171" s="269">
        <f t="shared" si="17"/>
        <v>0</v>
      </c>
      <c r="I171" s="269">
        <f t="shared" si="17"/>
        <v>0</v>
      </c>
      <c r="J171" s="269">
        <f t="shared" si="17"/>
        <v>0</v>
      </c>
      <c r="K171" s="269">
        <f t="shared" si="17"/>
        <v>0</v>
      </c>
      <c r="L171" s="269">
        <f t="shared" si="17"/>
        <v>0</v>
      </c>
      <c r="M171" s="269">
        <f t="shared" si="17"/>
        <v>0</v>
      </c>
      <c r="N171" s="269">
        <f t="shared" si="17"/>
        <v>0</v>
      </c>
      <c r="O171" s="269">
        <f t="shared" si="17"/>
        <v>0</v>
      </c>
      <c r="P171" s="269">
        <f t="shared" si="17"/>
        <v>0</v>
      </c>
      <c r="Q171" s="269">
        <f t="shared" si="17"/>
        <v>0</v>
      </c>
      <c r="R171" s="269">
        <f t="shared" si="17"/>
        <v>0</v>
      </c>
      <c r="S171" s="269">
        <f t="shared" si="17"/>
        <v>0</v>
      </c>
      <c r="T171" s="269">
        <f t="shared" si="17"/>
        <v>0</v>
      </c>
      <c r="U171" s="269">
        <f t="shared" si="17"/>
        <v>0</v>
      </c>
      <c r="V171" s="269">
        <f t="shared" si="17"/>
        <v>0</v>
      </c>
      <c r="W171" s="269">
        <f t="shared" si="17"/>
        <v>0</v>
      </c>
      <c r="X171" s="269">
        <f t="shared" si="17"/>
        <v>0</v>
      </c>
      <c r="Y171" s="269">
        <f t="shared" si="17"/>
        <v>0</v>
      </c>
      <c r="DA171" s="79"/>
    </row>
    <row r="172" spans="1:105" ht="12" customHeight="1" x14ac:dyDescent="0.25">
      <c r="A172" s="62" t="s">
        <v>1133</v>
      </c>
      <c r="B172" s="318">
        <f t="shared" ref="B172:Y172" si="18">IF(B$45=0,0,B$45/B$5)</f>
        <v>0</v>
      </c>
      <c r="C172" s="318">
        <f t="shared" si="18"/>
        <v>0</v>
      </c>
      <c r="D172" s="318">
        <f t="shared" si="18"/>
        <v>0</v>
      </c>
      <c r="E172" s="318">
        <f t="shared" si="18"/>
        <v>0</v>
      </c>
      <c r="F172" s="318">
        <f t="shared" si="18"/>
        <v>0</v>
      </c>
      <c r="G172" s="318">
        <f t="shared" si="18"/>
        <v>0</v>
      </c>
      <c r="H172" s="318">
        <f t="shared" si="18"/>
        <v>0</v>
      </c>
      <c r="I172" s="318">
        <f t="shared" si="18"/>
        <v>0</v>
      </c>
      <c r="J172" s="318">
        <f t="shared" si="18"/>
        <v>0</v>
      </c>
      <c r="K172" s="318">
        <f t="shared" si="18"/>
        <v>0</v>
      </c>
      <c r="L172" s="318">
        <f t="shared" si="18"/>
        <v>0</v>
      </c>
      <c r="M172" s="318">
        <f t="shared" si="18"/>
        <v>0</v>
      </c>
      <c r="N172" s="318">
        <f t="shared" si="18"/>
        <v>0</v>
      </c>
      <c r="O172" s="318">
        <f t="shared" si="18"/>
        <v>0</v>
      </c>
      <c r="P172" s="318">
        <f t="shared" si="18"/>
        <v>0</v>
      </c>
      <c r="Q172" s="318">
        <f t="shared" si="18"/>
        <v>0</v>
      </c>
      <c r="R172" s="318">
        <f t="shared" si="18"/>
        <v>0</v>
      </c>
      <c r="S172" s="318">
        <f t="shared" si="18"/>
        <v>0</v>
      </c>
      <c r="T172" s="318">
        <f t="shared" si="18"/>
        <v>0</v>
      </c>
      <c r="U172" s="318">
        <f t="shared" si="18"/>
        <v>0</v>
      </c>
      <c r="V172" s="318">
        <f t="shared" si="18"/>
        <v>0</v>
      </c>
      <c r="W172" s="318">
        <f t="shared" si="18"/>
        <v>0</v>
      </c>
      <c r="X172" s="318">
        <f t="shared" si="18"/>
        <v>0</v>
      </c>
      <c r="Y172" s="318">
        <f t="shared" si="18"/>
        <v>0</v>
      </c>
      <c r="DA172" s="141"/>
    </row>
    <row r="173" spans="1:105" ht="12" customHeight="1" x14ac:dyDescent="0.25">
      <c r="A173" s="62" t="s">
        <v>1024</v>
      </c>
      <c r="B173" s="318">
        <f t="shared" ref="B173:Y173" si="19">IF(B$46=0,0,B$46/B$5)</f>
        <v>0</v>
      </c>
      <c r="C173" s="318">
        <f t="shared" si="19"/>
        <v>0</v>
      </c>
      <c r="D173" s="318">
        <f t="shared" si="19"/>
        <v>0</v>
      </c>
      <c r="E173" s="318">
        <f t="shared" si="19"/>
        <v>0</v>
      </c>
      <c r="F173" s="318">
        <f t="shared" si="19"/>
        <v>0</v>
      </c>
      <c r="G173" s="318">
        <f t="shared" si="19"/>
        <v>0</v>
      </c>
      <c r="H173" s="318">
        <f t="shared" si="19"/>
        <v>0</v>
      </c>
      <c r="I173" s="318">
        <f t="shared" si="19"/>
        <v>0</v>
      </c>
      <c r="J173" s="318">
        <f t="shared" si="19"/>
        <v>0</v>
      </c>
      <c r="K173" s="318">
        <f t="shared" si="19"/>
        <v>0</v>
      </c>
      <c r="L173" s="318">
        <f t="shared" si="19"/>
        <v>0</v>
      </c>
      <c r="M173" s="318">
        <f t="shared" si="19"/>
        <v>0</v>
      </c>
      <c r="N173" s="318">
        <f t="shared" si="19"/>
        <v>0</v>
      </c>
      <c r="O173" s="318">
        <f t="shared" si="19"/>
        <v>0</v>
      </c>
      <c r="P173" s="318">
        <f t="shared" si="19"/>
        <v>0</v>
      </c>
      <c r="Q173" s="318">
        <f t="shared" si="19"/>
        <v>0</v>
      </c>
      <c r="R173" s="318">
        <f t="shared" si="19"/>
        <v>0</v>
      </c>
      <c r="S173" s="318">
        <f t="shared" si="19"/>
        <v>0</v>
      </c>
      <c r="T173" s="318">
        <f t="shared" si="19"/>
        <v>0</v>
      </c>
      <c r="U173" s="318">
        <f t="shared" si="19"/>
        <v>0</v>
      </c>
      <c r="V173" s="318">
        <f t="shared" si="19"/>
        <v>0</v>
      </c>
      <c r="W173" s="318">
        <f t="shared" si="19"/>
        <v>0</v>
      </c>
      <c r="X173" s="318">
        <f t="shared" si="19"/>
        <v>0</v>
      </c>
      <c r="Y173" s="318">
        <f t="shared" si="19"/>
        <v>0</v>
      </c>
      <c r="DA173" s="141"/>
    </row>
    <row r="174" spans="1:105" ht="12" customHeight="1" x14ac:dyDescent="0.25">
      <c r="A174" s="62" t="s">
        <v>1036</v>
      </c>
      <c r="B174" s="318">
        <f t="shared" ref="B174:Y174" si="20">IF(B$57=0,0,B$57/B$5)</f>
        <v>0</v>
      </c>
      <c r="C174" s="318">
        <f t="shared" si="20"/>
        <v>0</v>
      </c>
      <c r="D174" s="318">
        <f t="shared" si="20"/>
        <v>0</v>
      </c>
      <c r="E174" s="318">
        <f t="shared" si="20"/>
        <v>0</v>
      </c>
      <c r="F174" s="318">
        <f t="shared" si="20"/>
        <v>0</v>
      </c>
      <c r="G174" s="318">
        <f t="shared" si="20"/>
        <v>0</v>
      </c>
      <c r="H174" s="318">
        <f t="shared" si="20"/>
        <v>0</v>
      </c>
      <c r="I174" s="318">
        <f t="shared" si="20"/>
        <v>0</v>
      </c>
      <c r="J174" s="318">
        <f t="shared" si="20"/>
        <v>0</v>
      </c>
      <c r="K174" s="318">
        <f t="shared" si="20"/>
        <v>0</v>
      </c>
      <c r="L174" s="318">
        <f t="shared" si="20"/>
        <v>0</v>
      </c>
      <c r="M174" s="318">
        <f t="shared" si="20"/>
        <v>0</v>
      </c>
      <c r="N174" s="318">
        <f t="shared" si="20"/>
        <v>0</v>
      </c>
      <c r="O174" s="318">
        <f t="shared" si="20"/>
        <v>0</v>
      </c>
      <c r="P174" s="318">
        <f t="shared" si="20"/>
        <v>0</v>
      </c>
      <c r="Q174" s="318">
        <f t="shared" si="20"/>
        <v>0</v>
      </c>
      <c r="R174" s="318">
        <f t="shared" si="20"/>
        <v>0</v>
      </c>
      <c r="S174" s="318">
        <f t="shared" si="20"/>
        <v>0</v>
      </c>
      <c r="T174" s="318">
        <f t="shared" si="20"/>
        <v>0</v>
      </c>
      <c r="U174" s="318">
        <f t="shared" si="20"/>
        <v>0</v>
      </c>
      <c r="V174" s="318">
        <f t="shared" si="20"/>
        <v>0</v>
      </c>
      <c r="W174" s="318">
        <f t="shared" si="20"/>
        <v>0</v>
      </c>
      <c r="X174" s="318">
        <f t="shared" si="20"/>
        <v>0</v>
      </c>
      <c r="Y174" s="318">
        <f t="shared" si="20"/>
        <v>0</v>
      </c>
      <c r="DA174" s="141"/>
    </row>
    <row r="175" spans="1:105" ht="12" customHeight="1" x14ac:dyDescent="0.25">
      <c r="A175" s="41" t="s">
        <v>1038</v>
      </c>
      <c r="B175" s="319">
        <f t="shared" ref="B175:Y175" si="21">IF(B$58=0,0,B$58/B$5)</f>
        <v>0</v>
      </c>
      <c r="C175" s="319">
        <f t="shared" si="21"/>
        <v>0</v>
      </c>
      <c r="D175" s="319">
        <f t="shared" si="21"/>
        <v>0</v>
      </c>
      <c r="E175" s="319">
        <f t="shared" si="21"/>
        <v>0</v>
      </c>
      <c r="F175" s="319">
        <f t="shared" si="21"/>
        <v>0</v>
      </c>
      <c r="G175" s="319">
        <f t="shared" si="21"/>
        <v>0</v>
      </c>
      <c r="H175" s="319">
        <f t="shared" si="21"/>
        <v>0</v>
      </c>
      <c r="I175" s="319">
        <f t="shared" si="21"/>
        <v>0</v>
      </c>
      <c r="J175" s="319">
        <f t="shared" si="21"/>
        <v>0</v>
      </c>
      <c r="K175" s="319">
        <f t="shared" si="21"/>
        <v>0</v>
      </c>
      <c r="L175" s="319">
        <f t="shared" si="21"/>
        <v>0</v>
      </c>
      <c r="M175" s="319">
        <f t="shared" si="21"/>
        <v>0</v>
      </c>
      <c r="N175" s="319">
        <f t="shared" si="21"/>
        <v>0</v>
      </c>
      <c r="O175" s="319">
        <f t="shared" si="21"/>
        <v>0</v>
      </c>
      <c r="P175" s="319">
        <f t="shared" si="21"/>
        <v>0</v>
      </c>
      <c r="Q175" s="319">
        <f t="shared" si="21"/>
        <v>0</v>
      </c>
      <c r="R175" s="319">
        <f t="shared" si="21"/>
        <v>0</v>
      </c>
      <c r="S175" s="319">
        <f t="shared" si="21"/>
        <v>0</v>
      </c>
      <c r="T175" s="319">
        <f t="shared" si="21"/>
        <v>0</v>
      </c>
      <c r="U175" s="319">
        <f t="shared" si="21"/>
        <v>0</v>
      </c>
      <c r="V175" s="319">
        <f t="shared" si="21"/>
        <v>0</v>
      </c>
      <c r="W175" s="319">
        <f t="shared" si="21"/>
        <v>0</v>
      </c>
      <c r="X175" s="319">
        <f t="shared" si="21"/>
        <v>0</v>
      </c>
      <c r="Y175" s="319">
        <f t="shared" si="21"/>
        <v>0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DA176" s="94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2">SUM(B$179:B$183,B$185:B$186,B$188:B$189,B$191:B$194)</f>
        <v>1</v>
      </c>
      <c r="C178" s="232">
        <f t="shared" si="22"/>
        <v>1.0000000000000002</v>
      </c>
      <c r="D178" s="232">
        <f t="shared" si="22"/>
        <v>1</v>
      </c>
      <c r="E178" s="232">
        <f t="shared" si="22"/>
        <v>1.0000000000000002</v>
      </c>
      <c r="F178" s="232">
        <f t="shared" si="22"/>
        <v>1</v>
      </c>
      <c r="G178" s="232">
        <f t="shared" si="22"/>
        <v>0.99999999999999989</v>
      </c>
      <c r="H178" s="232">
        <f t="shared" si="22"/>
        <v>1</v>
      </c>
      <c r="I178" s="232">
        <f t="shared" si="22"/>
        <v>1</v>
      </c>
      <c r="J178" s="232">
        <f t="shared" si="22"/>
        <v>1.0000000000000004</v>
      </c>
      <c r="K178" s="232">
        <f t="shared" si="22"/>
        <v>1</v>
      </c>
      <c r="L178" s="232">
        <f t="shared" si="22"/>
        <v>0.99999999999999967</v>
      </c>
      <c r="M178" s="232">
        <f t="shared" si="22"/>
        <v>1.0000000000000002</v>
      </c>
      <c r="N178" s="232">
        <f t="shared" si="22"/>
        <v>0.99999999999999989</v>
      </c>
      <c r="O178" s="232">
        <f t="shared" si="22"/>
        <v>1.0000000000000007</v>
      </c>
      <c r="P178" s="232">
        <f t="shared" si="22"/>
        <v>0.99999999999999978</v>
      </c>
      <c r="Q178" s="232">
        <f t="shared" si="22"/>
        <v>1</v>
      </c>
      <c r="R178" s="232">
        <f t="shared" si="22"/>
        <v>1</v>
      </c>
      <c r="S178" s="232">
        <f t="shared" si="22"/>
        <v>0.99999999999999989</v>
      </c>
      <c r="T178" s="232">
        <f t="shared" si="22"/>
        <v>1.0000000000000002</v>
      </c>
      <c r="U178" s="232">
        <f t="shared" si="22"/>
        <v>1</v>
      </c>
      <c r="V178" s="232">
        <f t="shared" si="22"/>
        <v>0.99999999999999989</v>
      </c>
      <c r="W178" s="232">
        <f t="shared" si="22"/>
        <v>1</v>
      </c>
      <c r="X178" s="232">
        <f t="shared" si="22"/>
        <v>0.99999999999999944</v>
      </c>
      <c r="Y178" s="232">
        <f t="shared" si="22"/>
        <v>1</v>
      </c>
      <c r="DA178" s="95"/>
    </row>
    <row r="179" spans="1:105" ht="12" customHeight="1" x14ac:dyDescent="0.25">
      <c r="A179" s="55" t="s">
        <v>91</v>
      </c>
      <c r="B179" s="266">
        <f t="shared" ref="B179:Y179" si="23">IF(B$62=0,0,B$62/B$61)</f>
        <v>7.8299772739899107E-3</v>
      </c>
      <c r="C179" s="266">
        <f t="shared" si="23"/>
        <v>7.4276805969129027E-3</v>
      </c>
      <c r="D179" s="266">
        <f t="shared" si="23"/>
        <v>7.1240962577859071E-3</v>
      </c>
      <c r="E179" s="266">
        <f t="shared" si="23"/>
        <v>7.0275964582173448E-3</v>
      </c>
      <c r="F179" s="266">
        <f t="shared" si="23"/>
        <v>6.5870022371694193E-3</v>
      </c>
      <c r="G179" s="266">
        <f t="shared" si="23"/>
        <v>7.4846852942670374E-3</v>
      </c>
      <c r="H179" s="266">
        <f t="shared" si="23"/>
        <v>8.2190212070553693E-3</v>
      </c>
      <c r="I179" s="266">
        <f t="shared" si="23"/>
        <v>8.8452473145298159E-3</v>
      </c>
      <c r="J179" s="266">
        <f t="shared" si="23"/>
        <v>9.0843458870274417E-3</v>
      </c>
      <c r="K179" s="266">
        <f t="shared" si="23"/>
        <v>8.8593436353448449E-3</v>
      </c>
      <c r="L179" s="266">
        <f t="shared" si="23"/>
        <v>8.3964438498189339E-3</v>
      </c>
      <c r="M179" s="266">
        <f t="shared" si="23"/>
        <v>7.3372041532270386E-3</v>
      </c>
      <c r="N179" s="266">
        <f t="shared" si="23"/>
        <v>7.4271178298825E-3</v>
      </c>
      <c r="O179" s="266">
        <f t="shared" si="23"/>
        <v>7.9453514813225719E-3</v>
      </c>
      <c r="P179" s="266">
        <f t="shared" si="23"/>
        <v>7.635544730712711E-3</v>
      </c>
      <c r="Q179" s="266">
        <f t="shared" si="23"/>
        <v>7.0601615039695047E-3</v>
      </c>
      <c r="R179" s="266">
        <f t="shared" si="23"/>
        <v>7.1384392630253471E-3</v>
      </c>
      <c r="S179" s="266">
        <f t="shared" si="23"/>
        <v>7.3292478212391345E-3</v>
      </c>
      <c r="T179" s="266">
        <f t="shared" si="23"/>
        <v>7.2118738731570698E-3</v>
      </c>
      <c r="U179" s="266">
        <f t="shared" si="23"/>
        <v>7.4383094175431239E-3</v>
      </c>
      <c r="V179" s="266">
        <f t="shared" si="23"/>
        <v>7.4562960092423277E-3</v>
      </c>
      <c r="W179" s="266">
        <f t="shared" si="23"/>
        <v>7.2264300702034419E-3</v>
      </c>
      <c r="X179" s="266">
        <f t="shared" si="23"/>
        <v>7.8428731606122581E-3</v>
      </c>
      <c r="Y179" s="266">
        <f t="shared" si="23"/>
        <v>8.0487058420304607E-3</v>
      </c>
      <c r="DA179" s="76"/>
    </row>
    <row r="180" spans="1:105" ht="12" customHeight="1" x14ac:dyDescent="0.25">
      <c r="A180" s="173" t="s">
        <v>92</v>
      </c>
      <c r="B180" s="267">
        <f t="shared" ref="B180:Y180" si="24">IF(B$63=0,0,B$63/B$61)</f>
        <v>1.6893179201170349E-2</v>
      </c>
      <c r="C180" s="267">
        <f t="shared" si="24"/>
        <v>1.6025223954292064E-2</v>
      </c>
      <c r="D180" s="267">
        <f t="shared" si="24"/>
        <v>1.5370240617293446E-2</v>
      </c>
      <c r="E180" s="267">
        <f t="shared" si="24"/>
        <v>1.5162042259885189E-2</v>
      </c>
      <c r="F180" s="267">
        <f t="shared" si="24"/>
        <v>1.4211460046078856E-2</v>
      </c>
      <c r="G180" s="267">
        <f t="shared" si="24"/>
        <v>1.61482116123675E-2</v>
      </c>
      <c r="H180" s="267">
        <f t="shared" si="24"/>
        <v>1.7732541647372434E-2</v>
      </c>
      <c r="I180" s="267">
        <f t="shared" si="24"/>
        <v>1.9083624732780479E-2</v>
      </c>
      <c r="J180" s="267">
        <f t="shared" si="24"/>
        <v>1.959948000165385E-2</v>
      </c>
      <c r="K180" s="267">
        <f t="shared" si="24"/>
        <v>1.911403755075846E-2</v>
      </c>
      <c r="L180" s="267">
        <f t="shared" si="24"/>
        <v>1.8115331072382199E-2</v>
      </c>
      <c r="M180" s="267">
        <f t="shared" si="24"/>
        <v>1.6040970714768808E-2</v>
      </c>
      <c r="N180" s="267">
        <f t="shared" si="24"/>
        <v>1.6429725915311739E-2</v>
      </c>
      <c r="O180" s="267">
        <f t="shared" si="24"/>
        <v>1.7761156281627138E-2</v>
      </c>
      <c r="P180" s="267">
        <f t="shared" si="24"/>
        <v>1.7228645033105651E-2</v>
      </c>
      <c r="Q180" s="267">
        <f t="shared" si="24"/>
        <v>1.6063543415355815E-2</v>
      </c>
      <c r="R180" s="267">
        <f t="shared" si="24"/>
        <v>1.6362833171307017E-2</v>
      </c>
      <c r="S180" s="267">
        <f t="shared" si="24"/>
        <v>1.6912193059065307E-2</v>
      </c>
      <c r="T180" s="267">
        <f t="shared" si="24"/>
        <v>1.6740526551821747E-2</v>
      </c>
      <c r="U180" s="267">
        <f t="shared" si="24"/>
        <v>1.7358197180876129E-2</v>
      </c>
      <c r="V180" s="267">
        <f t="shared" si="24"/>
        <v>1.7446660430382847E-2</v>
      </c>
      <c r="W180" s="267">
        <f t="shared" si="24"/>
        <v>1.690880718824337E-2</v>
      </c>
      <c r="X180" s="267">
        <f t="shared" si="24"/>
        <v>1.8351195373970897E-2</v>
      </c>
      <c r="Y180" s="267">
        <f t="shared" si="24"/>
        <v>1.8832814249311589E-2</v>
      </c>
      <c r="DA180" s="77"/>
    </row>
    <row r="181" spans="1:105" ht="12" customHeight="1" x14ac:dyDescent="0.25">
      <c r="A181" s="173" t="s">
        <v>93</v>
      </c>
      <c r="B181" s="267">
        <f t="shared" ref="B181:Y181" si="25">IF(B$64=0,0,B$64/B$61)</f>
        <v>9.6894955605723185E-2</v>
      </c>
      <c r="C181" s="267">
        <f t="shared" si="25"/>
        <v>9.1916586282073359E-2</v>
      </c>
      <c r="D181" s="267">
        <f t="shared" si="25"/>
        <v>8.8159769367672045E-2</v>
      </c>
      <c r="E181" s="267">
        <f t="shared" si="25"/>
        <v>8.6965596834602588E-2</v>
      </c>
      <c r="F181" s="267">
        <f t="shared" si="25"/>
        <v>8.1513300359823321E-2</v>
      </c>
      <c r="G181" s="267">
        <f t="shared" si="25"/>
        <v>9.2622012035707996E-2</v>
      </c>
      <c r="H181" s="267">
        <f t="shared" si="25"/>
        <v>0.10170932393706889</v>
      </c>
      <c r="I181" s="267">
        <f t="shared" si="25"/>
        <v>0.10945879098653856</v>
      </c>
      <c r="J181" s="267">
        <f t="shared" si="25"/>
        <v>0.11241760488303712</v>
      </c>
      <c r="K181" s="267">
        <f t="shared" si="25"/>
        <v>0.10963323113263115</v>
      </c>
      <c r="L181" s="267">
        <f t="shared" si="25"/>
        <v>0.10390490618366534</v>
      </c>
      <c r="M181" s="267">
        <f t="shared" si="25"/>
        <v>9.0796951998660155E-2</v>
      </c>
      <c r="N181" s="267">
        <f t="shared" si="25"/>
        <v>9.1909622112891345E-2</v>
      </c>
      <c r="O181" s="267">
        <f t="shared" si="25"/>
        <v>9.8322696492619488E-2</v>
      </c>
      <c r="P181" s="267">
        <f t="shared" si="25"/>
        <v>9.4488878041266572E-2</v>
      </c>
      <c r="Q181" s="267">
        <f t="shared" si="25"/>
        <v>8.736858506203149E-2</v>
      </c>
      <c r="R181" s="267">
        <f t="shared" si="25"/>
        <v>8.8337262201596947E-2</v>
      </c>
      <c r="S181" s="267">
        <f t="shared" si="25"/>
        <v>9.0698493419819365E-2</v>
      </c>
      <c r="T181" s="267">
        <f t="shared" si="25"/>
        <v>8.9246005999905759E-2</v>
      </c>
      <c r="U181" s="267">
        <f t="shared" si="25"/>
        <v>9.2048116562056082E-2</v>
      </c>
      <c r="V181" s="267">
        <f t="shared" si="25"/>
        <v>9.2270698306958762E-2</v>
      </c>
      <c r="W181" s="267">
        <f t="shared" si="25"/>
        <v>8.9426137054855498E-2</v>
      </c>
      <c r="X181" s="267">
        <f t="shared" si="25"/>
        <v>9.705454053401151E-2</v>
      </c>
      <c r="Y181" s="267">
        <f t="shared" si="25"/>
        <v>9.9601693332842176E-2</v>
      </c>
      <c r="DA181" s="77"/>
    </row>
    <row r="182" spans="1:105" ht="12" customHeight="1" x14ac:dyDescent="0.25">
      <c r="A182" s="173" t="s">
        <v>94</v>
      </c>
      <c r="B182" s="267">
        <f t="shared" ref="B182:Y182" si="26">IF(B$65=0,0,B$65/B$61)</f>
        <v>0.11901797026581758</v>
      </c>
      <c r="C182" s="267">
        <f t="shared" si="26"/>
        <v>0.11290294179575526</v>
      </c>
      <c r="D182" s="267">
        <f t="shared" si="26"/>
        <v>0.10828837005652303</v>
      </c>
      <c r="E182" s="267">
        <f t="shared" si="26"/>
        <v>0.10682154456344521</v>
      </c>
      <c r="F182" s="267">
        <f t="shared" si="26"/>
        <v>0.10012438209859788</v>
      </c>
      <c r="G182" s="267">
        <f t="shared" si="26"/>
        <v>0.11376943005457109</v>
      </c>
      <c r="H182" s="267">
        <f t="shared" si="26"/>
        <v>0.12493155310742991</v>
      </c>
      <c r="I182" s="267">
        <f t="shared" si="26"/>
        <v>0.13445037514624447</v>
      </c>
      <c r="J182" s="267">
        <f t="shared" si="26"/>
        <v>0.13808474416116517</v>
      </c>
      <c r="K182" s="267">
        <f t="shared" si="26"/>
        <v>0.13466464339159348</v>
      </c>
      <c r="L182" s="267">
        <f t="shared" si="26"/>
        <v>0.1276284297498517</v>
      </c>
      <c r="M182" s="267">
        <f t="shared" si="26"/>
        <v>0.11293083224005118</v>
      </c>
      <c r="N182" s="267">
        <f t="shared" si="26"/>
        <v>0.11559306044176967</v>
      </c>
      <c r="O182" s="267">
        <f t="shared" si="26"/>
        <v>0.12488943055710246</v>
      </c>
      <c r="P182" s="267">
        <f t="shared" si="26"/>
        <v>0.12108421227101292</v>
      </c>
      <c r="Q182" s="267">
        <f t="shared" si="26"/>
        <v>0.1128456560147466</v>
      </c>
      <c r="R182" s="267">
        <f t="shared" si="26"/>
        <v>0.11490290973187535</v>
      </c>
      <c r="S182" s="267">
        <f t="shared" si="26"/>
        <v>0.11871912123145939</v>
      </c>
      <c r="T182" s="267">
        <f t="shared" si="26"/>
        <v>0.11747756141615051</v>
      </c>
      <c r="U182" s="267">
        <f t="shared" si="26"/>
        <v>0.12177841231455216</v>
      </c>
      <c r="V182" s="267">
        <f t="shared" si="26"/>
        <v>0.12262532105482418</v>
      </c>
      <c r="W182" s="267">
        <f t="shared" si="26"/>
        <v>0.11912807454391834</v>
      </c>
      <c r="X182" s="267">
        <f t="shared" si="26"/>
        <v>0.12929017086435468</v>
      </c>
      <c r="Y182" s="267">
        <f t="shared" si="26"/>
        <v>0.13268333329412296</v>
      </c>
      <c r="DA182" s="77"/>
    </row>
    <row r="183" spans="1:105" ht="12" customHeight="1" x14ac:dyDescent="0.25">
      <c r="A183" s="56" t="s">
        <v>95</v>
      </c>
      <c r="B183" s="268">
        <f t="shared" ref="B183:Y183" si="27">IF(B$66=0,0,B$66/B$61)</f>
        <v>3.8802982244250765E-2</v>
      </c>
      <c r="C183" s="268">
        <f t="shared" si="27"/>
        <v>3.822624055586106E-2</v>
      </c>
      <c r="D183" s="268">
        <f t="shared" si="27"/>
        <v>3.783426150290517E-2</v>
      </c>
      <c r="E183" s="268">
        <f t="shared" si="27"/>
        <v>3.779927525762232E-2</v>
      </c>
      <c r="F183" s="268">
        <f t="shared" si="27"/>
        <v>3.7774346077337685E-2</v>
      </c>
      <c r="G183" s="268">
        <f t="shared" si="27"/>
        <v>3.825011370964719E-2</v>
      </c>
      <c r="H183" s="268">
        <f t="shared" si="27"/>
        <v>3.9335585614078426E-2</v>
      </c>
      <c r="I183" s="268">
        <f t="shared" si="27"/>
        <v>4.0681493897281561E-2</v>
      </c>
      <c r="J183" s="268">
        <f t="shared" si="27"/>
        <v>4.0899931936983214E-2</v>
      </c>
      <c r="K183" s="268">
        <f t="shared" si="27"/>
        <v>4.029115520803838E-2</v>
      </c>
      <c r="L183" s="268">
        <f t="shared" si="27"/>
        <v>3.9189462027226125E-2</v>
      </c>
      <c r="M183" s="268">
        <f t="shared" si="27"/>
        <v>3.8040295933838189E-2</v>
      </c>
      <c r="N183" s="268">
        <f t="shared" si="27"/>
        <v>3.9763538141070726E-2</v>
      </c>
      <c r="O183" s="268">
        <f t="shared" si="27"/>
        <v>4.0300442246362055E-2</v>
      </c>
      <c r="P183" s="268">
        <f t="shared" si="27"/>
        <v>3.9538105897338444E-2</v>
      </c>
      <c r="Q183" s="268">
        <f t="shared" si="27"/>
        <v>3.8621934848970856E-2</v>
      </c>
      <c r="R183" s="268">
        <f t="shared" si="27"/>
        <v>3.8678232100782028E-2</v>
      </c>
      <c r="S183" s="268">
        <f t="shared" si="27"/>
        <v>3.8725800507527039E-2</v>
      </c>
      <c r="T183" s="268">
        <f t="shared" si="27"/>
        <v>3.8465541121252451E-2</v>
      </c>
      <c r="U183" s="268">
        <f t="shared" si="27"/>
        <v>3.8738237994774494E-2</v>
      </c>
      <c r="V183" s="268">
        <f t="shared" si="27"/>
        <v>3.8756071548333736E-2</v>
      </c>
      <c r="W183" s="268">
        <f t="shared" si="27"/>
        <v>3.8512734975315842E-2</v>
      </c>
      <c r="X183" s="268">
        <f t="shared" si="27"/>
        <v>3.9190101408408361E-2</v>
      </c>
      <c r="Y183" s="268">
        <f t="shared" si="27"/>
        <v>3.9582469243158828E-2</v>
      </c>
      <c r="DA183" s="78"/>
    </row>
    <row r="184" spans="1:105" ht="12" customHeight="1" x14ac:dyDescent="0.25">
      <c r="A184" s="174" t="s">
        <v>1051</v>
      </c>
      <c r="B184" s="269">
        <f t="shared" ref="B184:Y184" si="28">IF(B$72=0,0,B$72/B$61)</f>
        <v>0.47371578176407192</v>
      </c>
      <c r="C184" s="269">
        <f t="shared" si="28"/>
        <v>0.48595198128023409</v>
      </c>
      <c r="D184" s="269">
        <f t="shared" si="28"/>
        <v>0.49491126725511841</v>
      </c>
      <c r="E184" s="269">
        <f t="shared" si="28"/>
        <v>0.49768520718166065</v>
      </c>
      <c r="F184" s="269">
        <f t="shared" si="28"/>
        <v>0.50972417536876546</v>
      </c>
      <c r="G184" s="269">
        <f t="shared" si="28"/>
        <v>0.48476691499457458</v>
      </c>
      <c r="H184" s="269">
        <f t="shared" si="28"/>
        <v>0.46206620957786471</v>
      </c>
      <c r="I184" s="269">
        <f t="shared" si="28"/>
        <v>0.44373225141710959</v>
      </c>
      <c r="J184" s="269">
        <f t="shared" si="28"/>
        <v>0.43591385082150735</v>
      </c>
      <c r="K184" s="269">
        <f t="shared" si="28"/>
        <v>0.4431742561954547</v>
      </c>
      <c r="L184" s="269">
        <f t="shared" si="28"/>
        <v>0.4586801775298574</v>
      </c>
      <c r="M184" s="269">
        <f t="shared" si="28"/>
        <v>0.488588822970902</v>
      </c>
      <c r="N184" s="269">
        <f t="shared" si="28"/>
        <v>0.47936393059556631</v>
      </c>
      <c r="O184" s="269">
        <f t="shared" si="28"/>
        <v>0.46131369242930903</v>
      </c>
      <c r="P184" s="269">
        <f t="shared" si="28"/>
        <v>0.47161626073763147</v>
      </c>
      <c r="Q184" s="269">
        <f t="shared" si="28"/>
        <v>0.48963526449877209</v>
      </c>
      <c r="R184" s="269">
        <f t="shared" si="28"/>
        <v>0.48715174782335408</v>
      </c>
      <c r="S184" s="269">
        <f t="shared" si="28"/>
        <v>0.48182165197167043</v>
      </c>
      <c r="T184" s="269">
        <f t="shared" si="28"/>
        <v>0.4857522661539207</v>
      </c>
      <c r="U184" s="269">
        <f t="shared" si="28"/>
        <v>0.47794043826720867</v>
      </c>
      <c r="V184" s="269">
        <f t="shared" si="28"/>
        <v>0.47644757347995886</v>
      </c>
      <c r="W184" s="269">
        <f t="shared" si="28"/>
        <v>0.48355633994967712</v>
      </c>
      <c r="X184" s="269">
        <f t="shared" si="28"/>
        <v>0.46381963274280225</v>
      </c>
      <c r="Y184" s="269">
        <f t="shared" si="28"/>
        <v>0.45693046718526426</v>
      </c>
      <c r="DA184" s="79"/>
    </row>
    <row r="185" spans="1:105" ht="12" customHeight="1" x14ac:dyDescent="0.25">
      <c r="A185" s="62" t="s">
        <v>1052</v>
      </c>
      <c r="B185" s="318">
        <f t="shared" ref="B185:Y185" si="29">IF(B$73=0,0,B$73/B$61)</f>
        <v>0.4732715740827535</v>
      </c>
      <c r="C185" s="318">
        <f t="shared" si="29"/>
        <v>0.48553059656095932</v>
      </c>
      <c r="D185" s="318">
        <f t="shared" si="29"/>
        <v>0.49450710538217496</v>
      </c>
      <c r="E185" s="318">
        <f t="shared" si="29"/>
        <v>0.49728651990343364</v>
      </c>
      <c r="F185" s="318">
        <f t="shared" si="29"/>
        <v>0.50935048373618153</v>
      </c>
      <c r="G185" s="318">
        <f t="shared" si="29"/>
        <v>0.48434229630366099</v>
      </c>
      <c r="H185" s="318">
        <f t="shared" si="29"/>
        <v>0.46159993078479322</v>
      </c>
      <c r="I185" s="318">
        <f t="shared" si="29"/>
        <v>0.44323044577160309</v>
      </c>
      <c r="J185" s="318">
        <f t="shared" si="29"/>
        <v>0.43539848071485637</v>
      </c>
      <c r="K185" s="318">
        <f t="shared" si="29"/>
        <v>0.44267165084213744</v>
      </c>
      <c r="L185" s="318">
        <f t="shared" si="29"/>
        <v>0.4582038332540907</v>
      </c>
      <c r="M185" s="318">
        <f t="shared" si="29"/>
        <v>0.48816734343127555</v>
      </c>
      <c r="N185" s="318">
        <f t="shared" si="29"/>
        <v>0.47893252345364878</v>
      </c>
      <c r="O185" s="318">
        <f t="shared" si="29"/>
        <v>0.46084759806606151</v>
      </c>
      <c r="P185" s="318">
        <f t="shared" si="29"/>
        <v>0.47116437446655413</v>
      </c>
      <c r="Q185" s="318">
        <f t="shared" si="29"/>
        <v>0.48921413013138676</v>
      </c>
      <c r="R185" s="318">
        <f t="shared" si="29"/>
        <v>0.48672294095460766</v>
      </c>
      <c r="S185" s="318">
        <f t="shared" si="29"/>
        <v>0.4813786080093661</v>
      </c>
      <c r="T185" s="318">
        <f t="shared" si="29"/>
        <v>0.48531385961923001</v>
      </c>
      <c r="U185" s="318">
        <f t="shared" si="29"/>
        <v>0.47748598545581117</v>
      </c>
      <c r="V185" s="318">
        <f t="shared" si="29"/>
        <v>0.47598996356374945</v>
      </c>
      <c r="W185" s="318">
        <f t="shared" si="29"/>
        <v>0.48311172132901931</v>
      </c>
      <c r="X185" s="318">
        <f t="shared" si="29"/>
        <v>0.46333708639380422</v>
      </c>
      <c r="Y185" s="318">
        <f t="shared" si="29"/>
        <v>0.45643525662419898</v>
      </c>
      <c r="DA185" s="141"/>
    </row>
    <row r="186" spans="1:105" ht="12" customHeight="1" x14ac:dyDescent="0.25">
      <c r="A186" s="62" t="s">
        <v>1064</v>
      </c>
      <c r="B186" s="318">
        <f t="shared" ref="B186:Y186" si="30">IF(B$84=0,0,B$84/B$61)</f>
        <v>4.4420768131843365E-4</v>
      </c>
      <c r="C186" s="318">
        <f t="shared" si="30"/>
        <v>4.2138471927483795E-4</v>
      </c>
      <c r="D186" s="318">
        <f t="shared" si="30"/>
        <v>4.0416187294344962E-4</v>
      </c>
      <c r="E186" s="318">
        <f t="shared" si="30"/>
        <v>3.9868727822700784E-4</v>
      </c>
      <c r="F186" s="318">
        <f t="shared" si="30"/>
        <v>3.7369163258393066E-4</v>
      </c>
      <c r="G186" s="318">
        <f t="shared" si="30"/>
        <v>4.2461869091356245E-4</v>
      </c>
      <c r="H186" s="318">
        <f t="shared" si="30"/>
        <v>4.6627879307147593E-4</v>
      </c>
      <c r="I186" s="318">
        <f t="shared" si="30"/>
        <v>5.0180564550645669E-4</v>
      </c>
      <c r="J186" s="318">
        <f t="shared" si="30"/>
        <v>5.1537010665100305E-4</v>
      </c>
      <c r="K186" s="318">
        <f t="shared" si="30"/>
        <v>5.0260535331725267E-4</v>
      </c>
      <c r="L186" s="318">
        <f t="shared" si="30"/>
        <v>4.7634427576670615E-4</v>
      </c>
      <c r="M186" s="318">
        <f t="shared" si="30"/>
        <v>4.2147953962642373E-4</v>
      </c>
      <c r="N186" s="318">
        <f t="shared" si="30"/>
        <v>4.3140714191749807E-4</v>
      </c>
      <c r="O186" s="318">
        <f t="shared" si="30"/>
        <v>4.6609436324757206E-4</v>
      </c>
      <c r="P186" s="318">
        <f t="shared" si="30"/>
        <v>4.5188627107731964E-4</v>
      </c>
      <c r="Q186" s="318">
        <f t="shared" si="30"/>
        <v>4.2113436738533199E-4</v>
      </c>
      <c r="R186" s="318">
        <f t="shared" si="30"/>
        <v>4.288068687463689E-4</v>
      </c>
      <c r="S186" s="318">
        <f t="shared" si="30"/>
        <v>4.4304396230432678E-4</v>
      </c>
      <c r="T186" s="318">
        <f t="shared" si="30"/>
        <v>4.3840653469072731E-4</v>
      </c>
      <c r="U186" s="318">
        <f t="shared" si="30"/>
        <v>4.5445281139754203E-4</v>
      </c>
      <c r="V186" s="318">
        <f t="shared" si="30"/>
        <v>4.5760991620944418E-4</v>
      </c>
      <c r="W186" s="318">
        <f t="shared" si="30"/>
        <v>4.4461862065783907E-4</v>
      </c>
      <c r="X186" s="318">
        <f t="shared" si="30"/>
        <v>4.8254634899796923E-4</v>
      </c>
      <c r="Y186" s="318">
        <f t="shared" si="30"/>
        <v>4.9521056106525485E-4</v>
      </c>
      <c r="DA186" s="141"/>
    </row>
    <row r="187" spans="1:105" ht="12" customHeight="1" x14ac:dyDescent="0.25">
      <c r="A187" s="174" t="s">
        <v>1010</v>
      </c>
      <c r="B187" s="269">
        <f t="shared" ref="B187:Y187" si="31">IF(B$85=0,0,B$85/B$61)</f>
        <v>0.1657231643535472</v>
      </c>
      <c r="C187" s="269">
        <f t="shared" si="31"/>
        <v>0.16913237413242055</v>
      </c>
      <c r="D187" s="269">
        <f t="shared" si="31"/>
        <v>0.17167119305634984</v>
      </c>
      <c r="E187" s="269">
        <f t="shared" si="31"/>
        <v>0.17254251530135947</v>
      </c>
      <c r="F187" s="269">
        <f t="shared" si="31"/>
        <v>0.17639012410931582</v>
      </c>
      <c r="G187" s="269">
        <f t="shared" si="31"/>
        <v>0.16866805681434124</v>
      </c>
      <c r="H187" s="269">
        <f t="shared" si="31"/>
        <v>0.16269422047474669</v>
      </c>
      <c r="I187" s="269">
        <f t="shared" si="31"/>
        <v>0.15525302059627977</v>
      </c>
      <c r="J187" s="269">
        <f t="shared" si="31"/>
        <v>0.15425473095058073</v>
      </c>
      <c r="K187" s="269">
        <f t="shared" si="31"/>
        <v>0.15635009659756507</v>
      </c>
      <c r="L187" s="269">
        <f t="shared" si="31"/>
        <v>0.15960243370323274</v>
      </c>
      <c r="M187" s="269">
        <f t="shared" si="31"/>
        <v>0.16847462797541571</v>
      </c>
      <c r="N187" s="269">
        <f t="shared" si="31"/>
        <v>0.16951712739939459</v>
      </c>
      <c r="O187" s="269">
        <f t="shared" si="31"/>
        <v>0.16600915157775931</v>
      </c>
      <c r="P187" s="269">
        <f t="shared" si="31"/>
        <v>0.16732134429700066</v>
      </c>
      <c r="Q187" s="269">
        <f t="shared" si="31"/>
        <v>0.17086603418236379</v>
      </c>
      <c r="R187" s="269">
        <f t="shared" si="31"/>
        <v>0.16987867284511032</v>
      </c>
      <c r="S187" s="269">
        <f t="shared" si="31"/>
        <v>0.16719154693838492</v>
      </c>
      <c r="T187" s="269">
        <f t="shared" si="31"/>
        <v>0.1678376888184763</v>
      </c>
      <c r="U187" s="269">
        <f t="shared" si="31"/>
        <v>0.16593467548575516</v>
      </c>
      <c r="V187" s="269">
        <f t="shared" si="31"/>
        <v>0.1662937015143659</v>
      </c>
      <c r="W187" s="269">
        <f t="shared" si="31"/>
        <v>0.16797239096271885</v>
      </c>
      <c r="X187" s="269">
        <f t="shared" si="31"/>
        <v>0.16355297716772121</v>
      </c>
      <c r="Y187" s="269">
        <f t="shared" si="31"/>
        <v>0.16195021632980941</v>
      </c>
      <c r="DA187" s="79"/>
    </row>
    <row r="188" spans="1:105" ht="12" customHeight="1" x14ac:dyDescent="0.25">
      <c r="A188" s="62" t="s">
        <v>1012</v>
      </c>
      <c r="B188" s="318">
        <f t="shared" ref="B188:Y188" si="32">IF(B$86=0,0,B$86/B$61)</f>
        <v>0.1565669823102557</v>
      </c>
      <c r="C188" s="318">
        <f t="shared" si="32"/>
        <v>0.16128746727768806</v>
      </c>
      <c r="D188" s="318">
        <f t="shared" si="32"/>
        <v>0.16436102799318084</v>
      </c>
      <c r="E188" s="318">
        <f t="shared" si="32"/>
        <v>0.16560104261876032</v>
      </c>
      <c r="F188" s="318">
        <f t="shared" si="32"/>
        <v>0.17113173559747605</v>
      </c>
      <c r="G188" s="318">
        <f t="shared" si="32"/>
        <v>0.16080734707710073</v>
      </c>
      <c r="H188" s="318">
        <f t="shared" si="32"/>
        <v>0.15114349919205261</v>
      </c>
      <c r="I188" s="318">
        <f t="shared" si="32"/>
        <v>0.13630665192874361</v>
      </c>
      <c r="J188" s="318">
        <f t="shared" si="32"/>
        <v>0.13442011004859827</v>
      </c>
      <c r="K188" s="318">
        <f t="shared" si="32"/>
        <v>0.1385701218214701</v>
      </c>
      <c r="L188" s="318">
        <f t="shared" si="32"/>
        <v>0.14561640897940015</v>
      </c>
      <c r="M188" s="318">
        <f t="shared" si="32"/>
        <v>0.1593649067711406</v>
      </c>
      <c r="N188" s="318">
        <f t="shared" si="32"/>
        <v>0.15969377103721369</v>
      </c>
      <c r="O188" s="318">
        <f t="shared" si="32"/>
        <v>0.15219513483192831</v>
      </c>
      <c r="P188" s="318">
        <f t="shared" si="32"/>
        <v>0.15524799026572966</v>
      </c>
      <c r="Q188" s="318">
        <f t="shared" si="32"/>
        <v>0.16092051638361471</v>
      </c>
      <c r="R188" s="318">
        <f t="shared" si="32"/>
        <v>0.16027161288585332</v>
      </c>
      <c r="S188" s="318">
        <f t="shared" si="32"/>
        <v>0.15644520144847118</v>
      </c>
      <c r="T188" s="318">
        <f t="shared" si="32"/>
        <v>0.15963339271048005</v>
      </c>
      <c r="U188" s="318">
        <f t="shared" si="32"/>
        <v>0.15605379668819624</v>
      </c>
      <c r="V188" s="318">
        <f t="shared" si="32"/>
        <v>0.1570637867740608</v>
      </c>
      <c r="W188" s="318">
        <f t="shared" si="32"/>
        <v>0.15966793945016558</v>
      </c>
      <c r="X188" s="318">
        <f t="shared" si="32"/>
        <v>0.15252766575038224</v>
      </c>
      <c r="Y188" s="318">
        <f t="shared" si="32"/>
        <v>0.14971983317953699</v>
      </c>
      <c r="DA188" s="141"/>
    </row>
    <row r="189" spans="1:105" ht="12" customHeight="1" x14ac:dyDescent="0.25">
      <c r="A189" s="62" t="s">
        <v>1019</v>
      </c>
      <c r="B189" s="318">
        <f t="shared" ref="B189:Y189" si="33">IF(B$92=0,0,B$92/B$61)</f>
        <v>9.1561820432915098E-3</v>
      </c>
      <c r="C189" s="318">
        <f t="shared" si="33"/>
        <v>7.8449068547324936E-3</v>
      </c>
      <c r="D189" s="318">
        <f t="shared" si="33"/>
        <v>7.3101650631690399E-3</v>
      </c>
      <c r="E189" s="318">
        <f t="shared" si="33"/>
        <v>6.9414726825990907E-3</v>
      </c>
      <c r="F189" s="318">
        <f t="shared" si="33"/>
        <v>5.2583885118398207E-3</v>
      </c>
      <c r="G189" s="318">
        <f t="shared" si="33"/>
        <v>7.860709737240585E-3</v>
      </c>
      <c r="H189" s="318">
        <f t="shared" si="33"/>
        <v>1.1550721282694082E-2</v>
      </c>
      <c r="I189" s="318">
        <f t="shared" si="33"/>
        <v>1.894636866753615E-2</v>
      </c>
      <c r="J189" s="318">
        <f t="shared" si="33"/>
        <v>1.9834620901982482E-2</v>
      </c>
      <c r="K189" s="318">
        <f t="shared" si="33"/>
        <v>1.7779974776095053E-2</v>
      </c>
      <c r="L189" s="318">
        <f t="shared" si="33"/>
        <v>1.3986024723832587E-2</v>
      </c>
      <c r="M189" s="318">
        <f t="shared" si="33"/>
        <v>9.1097212042750703E-3</v>
      </c>
      <c r="N189" s="318">
        <f t="shared" si="33"/>
        <v>9.8233563621808982E-3</v>
      </c>
      <c r="O189" s="318">
        <f t="shared" si="33"/>
        <v>1.3814016745830993E-2</v>
      </c>
      <c r="P189" s="318">
        <f t="shared" si="33"/>
        <v>1.2073354031270975E-2</v>
      </c>
      <c r="Q189" s="318">
        <f t="shared" si="33"/>
        <v>9.9455177987491754E-3</v>
      </c>
      <c r="R189" s="318">
        <f t="shared" si="33"/>
        <v>9.6070599592570673E-3</v>
      </c>
      <c r="S189" s="318">
        <f t="shared" si="33"/>
        <v>1.074634548991373E-2</v>
      </c>
      <c r="T189" s="318">
        <f t="shared" si="33"/>
        <v>8.2042961079962472E-3</v>
      </c>
      <c r="U189" s="318">
        <f t="shared" si="33"/>
        <v>9.8808787975589452E-3</v>
      </c>
      <c r="V189" s="318">
        <f t="shared" si="33"/>
        <v>9.2299147403050903E-3</v>
      </c>
      <c r="W189" s="318">
        <f t="shared" si="33"/>
        <v>8.3044515125532559E-3</v>
      </c>
      <c r="X189" s="318">
        <f t="shared" si="33"/>
        <v>1.1025311417338961E-2</v>
      </c>
      <c r="Y189" s="318">
        <f t="shared" si="33"/>
        <v>1.223038315027237E-2</v>
      </c>
      <c r="DA189" s="141"/>
    </row>
    <row r="190" spans="1:105" ht="12" customHeight="1" x14ac:dyDescent="0.25">
      <c r="A190" s="174" t="s">
        <v>1021</v>
      </c>
      <c r="B190" s="269">
        <f t="shared" ref="B190:Y190" si="34">IF(B$93=0,0,B$93/B$61)</f>
        <v>5.0580732002088451E-2</v>
      </c>
      <c r="C190" s="269">
        <f t="shared" si="34"/>
        <v>4.9444894442926768E-2</v>
      </c>
      <c r="D190" s="269">
        <f t="shared" si="34"/>
        <v>4.8852872349719287E-2</v>
      </c>
      <c r="E190" s="269">
        <f t="shared" si="34"/>
        <v>4.8584695385773424E-2</v>
      </c>
      <c r="F190" s="269">
        <f t="shared" si="34"/>
        <v>4.7982244953303575E-2</v>
      </c>
      <c r="G190" s="269">
        <f t="shared" si="34"/>
        <v>4.9096148565647722E-2</v>
      </c>
      <c r="H190" s="269">
        <f t="shared" si="34"/>
        <v>5.1252799872624086E-2</v>
      </c>
      <c r="I190" s="269">
        <f t="shared" si="34"/>
        <v>5.3993821950170988E-2</v>
      </c>
      <c r="J190" s="269">
        <f t="shared" si="34"/>
        <v>5.4311320257878402E-2</v>
      </c>
      <c r="K190" s="269">
        <f t="shared" si="34"/>
        <v>5.3356878854402101E-2</v>
      </c>
      <c r="L190" s="269">
        <f t="shared" si="34"/>
        <v>5.1732024539439696E-2</v>
      </c>
      <c r="M190" s="269">
        <f t="shared" si="34"/>
        <v>4.9171125401688866E-2</v>
      </c>
      <c r="N190" s="269">
        <f t="shared" si="34"/>
        <v>5.1025995708363671E-2</v>
      </c>
      <c r="O190" s="269">
        <f t="shared" si="34"/>
        <v>5.2466798199099586E-2</v>
      </c>
      <c r="P190" s="269">
        <f t="shared" si="34"/>
        <v>5.1304146538470582E-2</v>
      </c>
      <c r="Q190" s="269">
        <f t="shared" si="34"/>
        <v>5.0000271963143335E-2</v>
      </c>
      <c r="R190" s="269">
        <f t="shared" si="34"/>
        <v>4.9706027644995258E-2</v>
      </c>
      <c r="S190" s="269">
        <f t="shared" si="34"/>
        <v>5.0013810550191197E-2</v>
      </c>
      <c r="T190" s="269">
        <f t="shared" si="34"/>
        <v>4.9138225108981706E-2</v>
      </c>
      <c r="U190" s="269">
        <f t="shared" si="34"/>
        <v>4.9750077517872027E-2</v>
      </c>
      <c r="V190" s="269">
        <f t="shared" si="34"/>
        <v>4.961998470573499E-2</v>
      </c>
      <c r="W190" s="269">
        <f t="shared" si="34"/>
        <v>4.9081997051036684E-2</v>
      </c>
      <c r="X190" s="269">
        <f t="shared" si="34"/>
        <v>5.030695034326696E-2</v>
      </c>
      <c r="Y190" s="269">
        <f t="shared" si="34"/>
        <v>5.0975880416489844E-2</v>
      </c>
      <c r="DA190" s="79"/>
    </row>
    <row r="191" spans="1:105" ht="12" customHeight="1" x14ac:dyDescent="0.25">
      <c r="A191" s="62" t="s">
        <v>1133</v>
      </c>
      <c r="B191" s="318">
        <f t="shared" ref="B191:Y191" si="35">IF(B$94=0,0,B$94/B$61)</f>
        <v>1.9375403408672928E-2</v>
      </c>
      <c r="C191" s="318">
        <f t="shared" si="35"/>
        <v>2.1515469904287415E-2</v>
      </c>
      <c r="D191" s="318">
        <f t="shared" si="35"/>
        <v>2.2314323826349427E-2</v>
      </c>
      <c r="E191" s="318">
        <f t="shared" si="35"/>
        <v>2.331582522681366E-2</v>
      </c>
      <c r="F191" s="318">
        <f t="shared" si="35"/>
        <v>2.6086724981657317E-2</v>
      </c>
      <c r="G191" s="318">
        <f t="shared" si="35"/>
        <v>2.2904959846588458E-2</v>
      </c>
      <c r="H191" s="318">
        <f t="shared" si="35"/>
        <v>1.8376903958026575E-2</v>
      </c>
      <c r="I191" s="318">
        <f t="shared" si="35"/>
        <v>1.3552534796722259E-2</v>
      </c>
      <c r="J191" s="318">
        <f t="shared" si="35"/>
        <v>1.3614756571494319E-2</v>
      </c>
      <c r="K191" s="318">
        <f t="shared" si="35"/>
        <v>1.480592435096586E-2</v>
      </c>
      <c r="L191" s="318">
        <f t="shared" si="35"/>
        <v>1.6789695884139644E-2</v>
      </c>
      <c r="M191" s="318">
        <f t="shared" si="35"/>
        <v>2.2124160290502588E-2</v>
      </c>
      <c r="N191" s="318">
        <f t="shared" si="35"/>
        <v>2.266032839641411E-2</v>
      </c>
      <c r="O191" s="318">
        <f t="shared" si="35"/>
        <v>1.8769093163476372E-2</v>
      </c>
      <c r="P191" s="318">
        <f t="shared" si="35"/>
        <v>2.0235291165795661E-2</v>
      </c>
      <c r="Q191" s="318">
        <f t="shared" si="35"/>
        <v>2.1700556213074578E-2</v>
      </c>
      <c r="R191" s="318">
        <f t="shared" si="35"/>
        <v>2.2609319545106858E-2</v>
      </c>
      <c r="S191" s="318">
        <f t="shared" si="35"/>
        <v>2.139287423342276E-2</v>
      </c>
      <c r="T191" s="318">
        <f t="shared" si="35"/>
        <v>2.3732174915011763E-2</v>
      </c>
      <c r="U191" s="318">
        <f t="shared" si="35"/>
        <v>2.2172873762532994E-2</v>
      </c>
      <c r="V191" s="318">
        <f t="shared" si="35"/>
        <v>2.2782975151470673E-2</v>
      </c>
      <c r="W191" s="318">
        <f t="shared" si="35"/>
        <v>2.4006359548895715E-2</v>
      </c>
      <c r="X191" s="318">
        <f t="shared" si="35"/>
        <v>2.1456374591588501E-2</v>
      </c>
      <c r="Y191" s="318">
        <f t="shared" si="35"/>
        <v>2.0228531400802427E-2</v>
      </c>
      <c r="DA191" s="141"/>
    </row>
    <row r="192" spans="1:105" ht="12" customHeight="1" x14ac:dyDescent="0.25">
      <c r="A192" s="62" t="s">
        <v>1024</v>
      </c>
      <c r="B192" s="318">
        <f t="shared" ref="B192:Y192" si="36">IF(B$95=0,0,B$95/B$61)</f>
        <v>8.1147640484317187E-3</v>
      </c>
      <c r="C192" s="318">
        <f t="shared" si="36"/>
        <v>8.3249585336337122E-3</v>
      </c>
      <c r="D192" s="318">
        <f t="shared" si="36"/>
        <v>8.4788706953856756E-3</v>
      </c>
      <c r="E192" s="318">
        <f t="shared" si="36"/>
        <v>8.5265268282867686E-3</v>
      </c>
      <c r="F192" s="318">
        <f t="shared" si="36"/>
        <v>8.7333768174949686E-3</v>
      </c>
      <c r="G192" s="318">
        <f t="shared" si="36"/>
        <v>8.3045838127869028E-3</v>
      </c>
      <c r="H192" s="318">
        <f t="shared" si="36"/>
        <v>7.9146408282616369E-3</v>
      </c>
      <c r="I192" s="318">
        <f t="shared" si="36"/>
        <v>7.5996757115373926E-3</v>
      </c>
      <c r="J192" s="318">
        <f t="shared" si="36"/>
        <v>7.4653880172167748E-3</v>
      </c>
      <c r="K192" s="318">
        <f t="shared" si="36"/>
        <v>7.5900945550674255E-3</v>
      </c>
      <c r="L192" s="318">
        <f t="shared" si="36"/>
        <v>7.8564109837996592E-3</v>
      </c>
      <c r="M192" s="318">
        <f t="shared" si="36"/>
        <v>8.3701684720280181E-3</v>
      </c>
      <c r="N192" s="318">
        <f t="shared" si="36"/>
        <v>8.2118272800952002E-3</v>
      </c>
      <c r="O192" s="318">
        <f t="shared" si="36"/>
        <v>7.9017412525576487E-3</v>
      </c>
      <c r="P192" s="318">
        <f t="shared" si="36"/>
        <v>8.0786337827982013E-3</v>
      </c>
      <c r="Q192" s="318">
        <f t="shared" si="36"/>
        <v>8.388116786580609E-3</v>
      </c>
      <c r="R192" s="318">
        <f t="shared" si="36"/>
        <v>8.3454025956665474E-3</v>
      </c>
      <c r="S192" s="318">
        <f t="shared" si="36"/>
        <v>8.2537681024457236E-3</v>
      </c>
      <c r="T192" s="318">
        <f t="shared" si="36"/>
        <v>8.3212423392983129E-3</v>
      </c>
      <c r="U192" s="318">
        <f t="shared" si="36"/>
        <v>8.1870247878637736E-3</v>
      </c>
      <c r="V192" s="318">
        <f t="shared" si="36"/>
        <v>8.1613738395918435E-3</v>
      </c>
      <c r="W192" s="318">
        <f t="shared" si="36"/>
        <v>8.2834842452025239E-3</v>
      </c>
      <c r="X192" s="318">
        <f t="shared" si="36"/>
        <v>7.9444262805357449E-3</v>
      </c>
      <c r="Y192" s="318">
        <f t="shared" si="36"/>
        <v>7.8260867834059281E-3</v>
      </c>
      <c r="DA192" s="141"/>
    </row>
    <row r="193" spans="1:105" ht="12" customHeight="1" x14ac:dyDescent="0.25">
      <c r="A193" s="62" t="s">
        <v>1036</v>
      </c>
      <c r="B193" s="318">
        <f t="shared" ref="B193:Y193" si="37">IF(B$106=0,0,B$106/B$61)</f>
        <v>2.3090564544983809E-2</v>
      </c>
      <c r="C193" s="318">
        <f t="shared" si="37"/>
        <v>1.9604466005005643E-2</v>
      </c>
      <c r="D193" s="318">
        <f t="shared" si="37"/>
        <v>1.8059677827984188E-2</v>
      </c>
      <c r="E193" s="318">
        <f t="shared" si="37"/>
        <v>1.6742343330672999E-2</v>
      </c>
      <c r="F193" s="318">
        <f t="shared" si="37"/>
        <v>1.3162143154151288E-2</v>
      </c>
      <c r="G193" s="318">
        <f t="shared" si="37"/>
        <v>1.7886604906272367E-2</v>
      </c>
      <c r="H193" s="318">
        <f t="shared" si="37"/>
        <v>2.4961255086335881E-2</v>
      </c>
      <c r="I193" s="318">
        <f t="shared" si="37"/>
        <v>3.2841611441911334E-2</v>
      </c>
      <c r="J193" s="318">
        <f t="shared" si="37"/>
        <v>3.3231175669167307E-2</v>
      </c>
      <c r="K193" s="318">
        <f t="shared" si="37"/>
        <v>3.0960859948368821E-2</v>
      </c>
      <c r="L193" s="318">
        <f t="shared" si="37"/>
        <v>2.7085917671500395E-2</v>
      </c>
      <c r="M193" s="318">
        <f t="shared" si="37"/>
        <v>1.8676796639158263E-2</v>
      </c>
      <c r="N193" s="318">
        <f t="shared" si="37"/>
        <v>2.0153840031854366E-2</v>
      </c>
      <c r="O193" s="318">
        <f t="shared" si="37"/>
        <v>2.5795963783065572E-2</v>
      </c>
      <c r="P193" s="318">
        <f t="shared" si="37"/>
        <v>2.2990221589876715E-2</v>
      </c>
      <c r="Q193" s="318">
        <f t="shared" si="37"/>
        <v>1.9911598963488146E-2</v>
      </c>
      <c r="R193" s="318">
        <f t="shared" si="37"/>
        <v>1.8751305504221848E-2</v>
      </c>
      <c r="S193" s="318">
        <f t="shared" si="37"/>
        <v>2.0367168214322721E-2</v>
      </c>
      <c r="T193" s="318">
        <f t="shared" si="37"/>
        <v>1.7084807854671636E-2</v>
      </c>
      <c r="U193" s="318">
        <f t="shared" si="37"/>
        <v>1.9390178967475261E-2</v>
      </c>
      <c r="V193" s="318">
        <f t="shared" si="37"/>
        <v>1.8675635714672466E-2</v>
      </c>
      <c r="W193" s="318">
        <f t="shared" si="37"/>
        <v>1.6792153256938447E-2</v>
      </c>
      <c r="X193" s="318">
        <f t="shared" si="37"/>
        <v>2.0906149471142714E-2</v>
      </c>
      <c r="Y193" s="318">
        <f t="shared" si="37"/>
        <v>2.2921262232281487E-2</v>
      </c>
      <c r="DA193" s="141"/>
    </row>
    <row r="194" spans="1:105" ht="12" customHeight="1" x14ac:dyDescent="0.25">
      <c r="A194" s="41" t="s">
        <v>1038</v>
      </c>
      <c r="B194" s="319">
        <f t="shared" ref="B194:Y194" si="38">IF(B$107=0,0,B$107/B$61)</f>
        <v>3.0541257289340651E-2</v>
      </c>
      <c r="C194" s="319">
        <f t="shared" si="38"/>
        <v>2.8972076959524088E-2</v>
      </c>
      <c r="D194" s="319">
        <f t="shared" si="38"/>
        <v>2.7787929536632859E-2</v>
      </c>
      <c r="E194" s="319">
        <f t="shared" si="38"/>
        <v>2.7411526757434058E-2</v>
      </c>
      <c r="F194" s="319">
        <f t="shared" si="38"/>
        <v>2.5692964749607909E-2</v>
      </c>
      <c r="G194" s="319">
        <f t="shared" si="38"/>
        <v>2.919442691887543E-2</v>
      </c>
      <c r="H194" s="319">
        <f t="shared" si="38"/>
        <v>3.2058744561759576E-2</v>
      </c>
      <c r="I194" s="319">
        <f t="shared" si="38"/>
        <v>3.4501373959064788E-2</v>
      </c>
      <c r="J194" s="319">
        <f t="shared" si="38"/>
        <v>3.5433991100167046E-2</v>
      </c>
      <c r="K194" s="319">
        <f t="shared" si="38"/>
        <v>3.4556357434211649E-2</v>
      </c>
      <c r="L194" s="319">
        <f t="shared" si="38"/>
        <v>3.2750791344525743E-2</v>
      </c>
      <c r="M194" s="319">
        <f t="shared" si="38"/>
        <v>2.8619168611448337E-2</v>
      </c>
      <c r="N194" s="319">
        <f t="shared" si="38"/>
        <v>2.8969881855749457E-2</v>
      </c>
      <c r="O194" s="319">
        <f t="shared" si="38"/>
        <v>3.0991280734798884E-2</v>
      </c>
      <c r="P194" s="319">
        <f t="shared" si="38"/>
        <v>2.9782862453460894E-2</v>
      </c>
      <c r="Q194" s="319">
        <f t="shared" si="38"/>
        <v>2.7538548510646521E-2</v>
      </c>
      <c r="R194" s="319">
        <f t="shared" si="38"/>
        <v>2.7843875217953704E-2</v>
      </c>
      <c r="S194" s="319">
        <f t="shared" si="38"/>
        <v>2.8588134500643278E-2</v>
      </c>
      <c r="T194" s="319">
        <f t="shared" si="38"/>
        <v>2.8130310956333903E-2</v>
      </c>
      <c r="U194" s="319">
        <f t="shared" si="38"/>
        <v>2.9013535259362087E-2</v>
      </c>
      <c r="V194" s="319">
        <f t="shared" si="38"/>
        <v>2.908369295019838E-2</v>
      </c>
      <c r="W194" s="319">
        <f t="shared" si="38"/>
        <v>2.818708820403094E-2</v>
      </c>
      <c r="X194" s="319">
        <f t="shared" si="38"/>
        <v>3.0591558404851626E-2</v>
      </c>
      <c r="Y194" s="319">
        <f t="shared" si="38"/>
        <v>3.1394420106970577E-2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DA195" s="94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39">SUM(B$198:B$202,B$204:B$205,B$207:B$208,B$210:B$213)</f>
        <v>0.99999999999999956</v>
      </c>
      <c r="C197" s="232">
        <f t="shared" si="39"/>
        <v>1</v>
      </c>
      <c r="D197" s="232">
        <f t="shared" si="39"/>
        <v>0.99999999999999978</v>
      </c>
      <c r="E197" s="232">
        <f t="shared" si="39"/>
        <v>1</v>
      </c>
      <c r="F197" s="232">
        <f t="shared" si="39"/>
        <v>1</v>
      </c>
      <c r="G197" s="232">
        <f t="shared" si="39"/>
        <v>0.99999999999999989</v>
      </c>
      <c r="H197" s="232">
        <f t="shared" si="39"/>
        <v>1</v>
      </c>
      <c r="I197" s="232">
        <f t="shared" si="39"/>
        <v>1.0000000000000002</v>
      </c>
      <c r="J197" s="232">
        <f t="shared" si="39"/>
        <v>1</v>
      </c>
      <c r="K197" s="232">
        <f t="shared" si="39"/>
        <v>1</v>
      </c>
      <c r="L197" s="232">
        <f t="shared" si="39"/>
        <v>0.99999999999999978</v>
      </c>
      <c r="M197" s="232">
        <f t="shared" si="39"/>
        <v>1.0000000000000004</v>
      </c>
      <c r="N197" s="232">
        <f t="shared" si="39"/>
        <v>0.99999999999999989</v>
      </c>
      <c r="O197" s="232">
        <f t="shared" si="39"/>
        <v>1</v>
      </c>
      <c r="P197" s="232">
        <f t="shared" si="39"/>
        <v>0.99999999999999989</v>
      </c>
      <c r="Q197" s="232">
        <f t="shared" si="39"/>
        <v>1</v>
      </c>
      <c r="R197" s="232">
        <f t="shared" si="39"/>
        <v>1.0000000000000002</v>
      </c>
      <c r="S197" s="232">
        <f t="shared" si="39"/>
        <v>1</v>
      </c>
      <c r="T197" s="232">
        <f t="shared" si="39"/>
        <v>0.99999999999999967</v>
      </c>
      <c r="U197" s="232">
        <f t="shared" si="39"/>
        <v>1.0000000000000002</v>
      </c>
      <c r="V197" s="232">
        <f t="shared" si="39"/>
        <v>1</v>
      </c>
      <c r="W197" s="232">
        <f t="shared" si="39"/>
        <v>1</v>
      </c>
      <c r="X197" s="232">
        <f t="shared" si="39"/>
        <v>1.0000000000000002</v>
      </c>
      <c r="Y197" s="232">
        <f t="shared" si="39"/>
        <v>1.0000000000000002</v>
      </c>
      <c r="DA197" s="95"/>
    </row>
    <row r="198" spans="1:105" ht="12" customHeight="1" x14ac:dyDescent="0.25">
      <c r="A198" s="55" t="s">
        <v>91</v>
      </c>
      <c r="B198" s="266">
        <f t="shared" ref="B198:Y198" si="40">IF(B$111=0,0,B$111/B$110)</f>
        <v>6.6235104889859299E-3</v>
      </c>
      <c r="C198" s="266">
        <f t="shared" si="40"/>
        <v>6.3743106024854775E-3</v>
      </c>
      <c r="D198" s="266">
        <f t="shared" si="40"/>
        <v>6.1780566609570178E-3</v>
      </c>
      <c r="E198" s="266">
        <f t="shared" si="40"/>
        <v>6.1153926707287832E-3</v>
      </c>
      <c r="F198" s="266">
        <f t="shared" si="40"/>
        <v>5.8160141001553436E-3</v>
      </c>
      <c r="G198" s="266">
        <f t="shared" si="40"/>
        <v>6.4165918517784725E-3</v>
      </c>
      <c r="H198" s="266">
        <f t="shared" si="40"/>
        <v>6.8633655177657666E-3</v>
      </c>
      <c r="I198" s="266">
        <f t="shared" si="40"/>
        <v>7.2130722596974945E-3</v>
      </c>
      <c r="J198" s="266">
        <f t="shared" si="40"/>
        <v>7.3530225714675971E-3</v>
      </c>
      <c r="K198" s="266">
        <f t="shared" si="40"/>
        <v>7.2316462709735426E-3</v>
      </c>
      <c r="L198" s="266">
        <f t="shared" si="40"/>
        <v>6.970481401057182E-3</v>
      </c>
      <c r="M198" s="266">
        <f t="shared" si="40"/>
        <v>6.4049032044866229E-3</v>
      </c>
      <c r="N198" s="266">
        <f t="shared" si="40"/>
        <v>6.5526085125921871E-3</v>
      </c>
      <c r="O198" s="266">
        <f t="shared" si="40"/>
        <v>6.9314231570173045E-3</v>
      </c>
      <c r="P198" s="266">
        <f t="shared" si="40"/>
        <v>6.7726694701511622E-3</v>
      </c>
      <c r="Q198" s="266">
        <f t="shared" si="40"/>
        <v>6.2375733132969584E-3</v>
      </c>
      <c r="R198" s="266">
        <f t="shared" si="40"/>
        <v>5.6427966270955988E-3</v>
      </c>
      <c r="S198" s="266">
        <f t="shared" si="40"/>
        <v>5.5498660441494641E-3</v>
      </c>
      <c r="T198" s="266">
        <f t="shared" si="40"/>
        <v>4.3680928965028074E-3</v>
      </c>
      <c r="U198" s="266">
        <f t="shared" si="40"/>
        <v>4.8274010248310004E-3</v>
      </c>
      <c r="V198" s="266">
        <f t="shared" si="40"/>
        <v>4.5643275004749895E-3</v>
      </c>
      <c r="W198" s="266">
        <f t="shared" si="40"/>
        <v>4.4407166892159369E-3</v>
      </c>
      <c r="X198" s="266">
        <f t="shared" si="40"/>
        <v>4.619149724109959E-3</v>
      </c>
      <c r="Y198" s="266">
        <f t="shared" si="40"/>
        <v>4.7852027040008634E-3</v>
      </c>
      <c r="DA198" s="76"/>
    </row>
    <row r="199" spans="1:105" ht="12" customHeight="1" x14ac:dyDescent="0.25">
      <c r="A199" s="173" t="s">
        <v>92</v>
      </c>
      <c r="B199" s="267">
        <f t="shared" ref="B199:Y199" si="41">IF(B$112=0,0,B$112/B$110)</f>
        <v>1.4244455986681222E-2</v>
      </c>
      <c r="C199" s="267">
        <f t="shared" si="41"/>
        <v>1.3708529181546034E-2</v>
      </c>
      <c r="D199" s="267">
        <f t="shared" si="41"/>
        <v>1.328646740071796E-2</v>
      </c>
      <c r="E199" s="267">
        <f t="shared" si="41"/>
        <v>1.3151702844635476E-2</v>
      </c>
      <c r="F199" s="267">
        <f t="shared" si="41"/>
        <v>1.250786225904566E-2</v>
      </c>
      <c r="G199" s="267">
        <f t="shared" si="41"/>
        <v>1.3799458817064462E-2</v>
      </c>
      <c r="H199" s="267">
        <f t="shared" si="41"/>
        <v>1.4760285833455072E-2</v>
      </c>
      <c r="I199" s="267">
        <f t="shared" si="41"/>
        <v>1.5512361685373106E-2</v>
      </c>
      <c r="J199" s="267">
        <f t="shared" si="41"/>
        <v>1.5813337438283368E-2</v>
      </c>
      <c r="K199" s="267">
        <f t="shared" si="41"/>
        <v>1.5552306769865347E-2</v>
      </c>
      <c r="L199" s="267">
        <f t="shared" si="41"/>
        <v>1.4990648190026603E-2</v>
      </c>
      <c r="M199" s="267">
        <f t="shared" si="41"/>
        <v>1.377432132808947E-2</v>
      </c>
      <c r="N199" s="267">
        <f t="shared" si="41"/>
        <v>1.409197489922936E-2</v>
      </c>
      <c r="O199" s="267">
        <f t="shared" si="41"/>
        <v>1.4906649917649995E-2</v>
      </c>
      <c r="P199" s="267">
        <f t="shared" si="41"/>
        <v>1.4565235812690326E-2</v>
      </c>
      <c r="Q199" s="267">
        <f t="shared" si="41"/>
        <v>1.3414463323143179E-2</v>
      </c>
      <c r="R199" s="267">
        <f t="shared" si="41"/>
        <v>1.2135342478903908E-2</v>
      </c>
      <c r="S199" s="267">
        <f t="shared" si="41"/>
        <v>1.1935486888610194E-2</v>
      </c>
      <c r="T199" s="267">
        <f t="shared" si="41"/>
        <v>9.4859672926115059E-3</v>
      </c>
      <c r="U199" s="267">
        <f t="shared" si="41"/>
        <v>1.0381760781176454E-2</v>
      </c>
      <c r="V199" s="267">
        <f t="shared" si="41"/>
        <v>9.971217000694985E-3</v>
      </c>
      <c r="W199" s="267">
        <f t="shared" si="41"/>
        <v>9.8314667055320291E-3</v>
      </c>
      <c r="X199" s="267">
        <f t="shared" si="41"/>
        <v>1.0280895746798257E-2</v>
      </c>
      <c r="Y199" s="267">
        <f t="shared" si="41"/>
        <v>1.0486851862125751E-2</v>
      </c>
      <c r="DA199" s="77"/>
    </row>
    <row r="200" spans="1:105" ht="12" customHeight="1" x14ac:dyDescent="0.25">
      <c r="A200" s="173" t="s">
        <v>93</v>
      </c>
      <c r="B200" s="267">
        <f t="shared" ref="B200:Y200" si="42">IF(B$113=0,0,B$113/B$110)</f>
        <v>9.1625488989758003E-2</v>
      </c>
      <c r="C200" s="267">
        <f t="shared" si="42"/>
        <v>8.817821409002552E-2</v>
      </c>
      <c r="D200" s="267">
        <f t="shared" si="42"/>
        <v>8.5463360178551467E-2</v>
      </c>
      <c r="E200" s="267">
        <f t="shared" si="42"/>
        <v>8.4596505848621925E-2</v>
      </c>
      <c r="F200" s="267">
        <f t="shared" si="42"/>
        <v>8.045509051192698E-2</v>
      </c>
      <c r="G200" s="267">
        <f t="shared" si="42"/>
        <v>8.8763106368525024E-2</v>
      </c>
      <c r="H200" s="267">
        <f t="shared" si="42"/>
        <v>9.4943492990076248E-2</v>
      </c>
      <c r="I200" s="267">
        <f t="shared" si="42"/>
        <v>9.9781116677060883E-2</v>
      </c>
      <c r="J200" s="267">
        <f t="shared" si="42"/>
        <v>0.10171710149531217</v>
      </c>
      <c r="K200" s="267">
        <f t="shared" si="42"/>
        <v>0.10003805789705278</v>
      </c>
      <c r="L200" s="267">
        <f t="shared" si="42"/>
        <v>9.6425266922716052E-2</v>
      </c>
      <c r="M200" s="267">
        <f t="shared" si="42"/>
        <v>8.8601412954507505E-2</v>
      </c>
      <c r="N200" s="267">
        <f t="shared" si="42"/>
        <v>9.0644675527135704E-2</v>
      </c>
      <c r="O200" s="267">
        <f t="shared" si="42"/>
        <v>9.5884959677006068E-2</v>
      </c>
      <c r="P200" s="267">
        <f t="shared" si="42"/>
        <v>9.3688860763563531E-2</v>
      </c>
      <c r="Q200" s="267">
        <f t="shared" si="42"/>
        <v>8.6286676210548155E-2</v>
      </c>
      <c r="R200" s="267">
        <f t="shared" si="42"/>
        <v>7.8058908653823034E-2</v>
      </c>
      <c r="S200" s="267">
        <f t="shared" si="42"/>
        <v>7.6773365267320981E-2</v>
      </c>
      <c r="T200" s="267">
        <f t="shared" si="42"/>
        <v>6.0315258453183092E-2</v>
      </c>
      <c r="U200" s="267">
        <f t="shared" si="42"/>
        <v>6.6779237412745149E-2</v>
      </c>
      <c r="V200" s="267">
        <f t="shared" si="42"/>
        <v>6.3028544349600368E-2</v>
      </c>
      <c r="W200" s="267">
        <f t="shared" si="42"/>
        <v>6.1228018561469789E-2</v>
      </c>
      <c r="X200" s="267">
        <f t="shared" si="42"/>
        <v>6.3603820201913339E-2</v>
      </c>
      <c r="Y200" s="267">
        <f t="shared" si="42"/>
        <v>6.5814155389913656E-2</v>
      </c>
      <c r="DA200" s="77"/>
    </row>
    <row r="201" spans="1:105" ht="12" customHeight="1" x14ac:dyDescent="0.25">
      <c r="A201" s="173" t="s">
        <v>94</v>
      </c>
      <c r="B201" s="267">
        <f t="shared" ref="B201:Y201" si="43">IF(B$114=0,0,B$114/B$110)</f>
        <v>0.12778360746931039</v>
      </c>
      <c r="C201" s="267">
        <f t="shared" si="43"/>
        <v>0.12297593629087371</v>
      </c>
      <c r="D201" s="267">
        <f t="shared" si="43"/>
        <v>0.11918972100967509</v>
      </c>
      <c r="E201" s="267">
        <f t="shared" si="43"/>
        <v>0.11798078041192102</v>
      </c>
      <c r="F201" s="267">
        <f t="shared" si="43"/>
        <v>0.11220504052134578</v>
      </c>
      <c r="G201" s="267">
        <f t="shared" si="43"/>
        <v>0.12379164430129398</v>
      </c>
      <c r="H201" s="267">
        <f t="shared" si="43"/>
        <v>0.13241099364135764</v>
      </c>
      <c r="I201" s="267">
        <f t="shared" si="43"/>
        <v>0.13915768621694621</v>
      </c>
      <c r="J201" s="267">
        <f t="shared" si="43"/>
        <v>0.14185766770473526</v>
      </c>
      <c r="K201" s="267">
        <f t="shared" si="43"/>
        <v>0.139516024015305</v>
      </c>
      <c r="L201" s="267">
        <f t="shared" si="43"/>
        <v>0.13447751924088666</v>
      </c>
      <c r="M201" s="267">
        <f t="shared" si="43"/>
        <v>0.12356614190043373</v>
      </c>
      <c r="N201" s="267">
        <f t="shared" si="43"/>
        <v>0.12641573610632806</v>
      </c>
      <c r="O201" s="267">
        <f t="shared" si="43"/>
        <v>0.13372399083127184</v>
      </c>
      <c r="P201" s="267">
        <f t="shared" si="43"/>
        <v>0.13066124655985531</v>
      </c>
      <c r="Q201" s="267">
        <f t="shared" si="43"/>
        <v>0.1203379418139059</v>
      </c>
      <c r="R201" s="267">
        <f t="shared" si="43"/>
        <v>0.10886325467815895</v>
      </c>
      <c r="S201" s="267">
        <f t="shared" si="43"/>
        <v>0.10707039798187538</v>
      </c>
      <c r="T201" s="267">
        <f t="shared" si="43"/>
        <v>8.5096343596355289E-2</v>
      </c>
      <c r="U201" s="267">
        <f t="shared" si="43"/>
        <v>9.3132292713919096E-2</v>
      </c>
      <c r="V201" s="267">
        <f t="shared" si="43"/>
        <v>8.9245408100006959E-2</v>
      </c>
      <c r="W201" s="267">
        <f t="shared" si="43"/>
        <v>8.7826035451648798E-2</v>
      </c>
      <c r="X201" s="267">
        <f t="shared" si="43"/>
        <v>9.2227456616814821E-2</v>
      </c>
      <c r="Y201" s="267">
        <f t="shared" si="43"/>
        <v>9.4075039663968088E-2</v>
      </c>
      <c r="DA201" s="77"/>
    </row>
    <row r="202" spans="1:105" ht="12" customHeight="1" x14ac:dyDescent="0.25">
      <c r="A202" s="56" t="s">
        <v>95</v>
      </c>
      <c r="B202" s="268">
        <f t="shared" ref="B202:Y202" si="44">IF(B$115=0,0,B$115/B$110)</f>
        <v>4.9748334031445206E-2</v>
      </c>
      <c r="C202" s="268">
        <f t="shared" si="44"/>
        <v>4.971956265676139E-2</v>
      </c>
      <c r="D202" s="268">
        <f t="shared" si="44"/>
        <v>4.9727093890229654E-2</v>
      </c>
      <c r="E202" s="268">
        <f t="shared" si="44"/>
        <v>4.9852474031065942E-2</v>
      </c>
      <c r="F202" s="268">
        <f t="shared" si="44"/>
        <v>5.0549900431118004E-2</v>
      </c>
      <c r="G202" s="268">
        <f t="shared" si="44"/>
        <v>4.9699190085155415E-2</v>
      </c>
      <c r="H202" s="268">
        <f t="shared" si="44"/>
        <v>4.978383601036885E-2</v>
      </c>
      <c r="I202" s="268">
        <f t="shared" si="44"/>
        <v>5.0279726308534466E-2</v>
      </c>
      <c r="J202" s="268">
        <f t="shared" si="44"/>
        <v>5.0174208773253133E-2</v>
      </c>
      <c r="K202" s="268">
        <f t="shared" si="44"/>
        <v>4.9846085348521703E-2</v>
      </c>
      <c r="L202" s="268">
        <f t="shared" si="44"/>
        <v>4.9308568698532236E-2</v>
      </c>
      <c r="M202" s="268">
        <f t="shared" si="44"/>
        <v>4.9040340973854298E-2</v>
      </c>
      <c r="N202" s="268">
        <f t="shared" si="44"/>
        <v>4.9025988417932986E-2</v>
      </c>
      <c r="O202" s="268">
        <f t="shared" si="44"/>
        <v>4.913223729851849E-2</v>
      </c>
      <c r="P202" s="268">
        <f t="shared" si="44"/>
        <v>4.9009824283932621E-2</v>
      </c>
      <c r="Q202" s="268">
        <f t="shared" si="44"/>
        <v>5.0018603713518066E-2</v>
      </c>
      <c r="R202" s="268">
        <f t="shared" si="44"/>
        <v>5.3482114511248471E-2</v>
      </c>
      <c r="S202" s="268">
        <f t="shared" si="44"/>
        <v>5.4598717459157273E-2</v>
      </c>
      <c r="T202" s="268">
        <f t="shared" si="44"/>
        <v>6.020415732827003E-2</v>
      </c>
      <c r="U202" s="268">
        <f t="shared" si="44"/>
        <v>5.8776517330412399E-2</v>
      </c>
      <c r="V202" s="268">
        <f t="shared" si="44"/>
        <v>6.0173843099579655E-2</v>
      </c>
      <c r="W202" s="268">
        <f t="shared" si="44"/>
        <v>6.0053349191985315E-2</v>
      </c>
      <c r="X202" s="268">
        <f t="shared" si="44"/>
        <v>6.1232286852074658E-2</v>
      </c>
      <c r="Y202" s="268">
        <f t="shared" si="44"/>
        <v>6.1471001538137594E-2</v>
      </c>
      <c r="DA202" s="78"/>
    </row>
    <row r="203" spans="1:105" ht="12" customHeight="1" x14ac:dyDescent="0.25">
      <c r="A203" s="174" t="s">
        <v>1051</v>
      </c>
      <c r="B203" s="269">
        <f t="shared" ref="B203:Y203" si="45">IF(B$121=0,0,B$121/B$110)</f>
        <v>0.29961356209329126</v>
      </c>
      <c r="C203" s="269">
        <f t="shared" si="45"/>
        <v>0.31180062471668912</v>
      </c>
      <c r="D203" s="269">
        <f t="shared" si="45"/>
        <v>0.32088121665251662</v>
      </c>
      <c r="E203" s="269">
        <f t="shared" si="45"/>
        <v>0.32379072849293516</v>
      </c>
      <c r="F203" s="269">
        <f t="shared" si="45"/>
        <v>0.33647531186221857</v>
      </c>
      <c r="G203" s="269">
        <f t="shared" si="45"/>
        <v>0.31071984598755492</v>
      </c>
      <c r="H203" s="269">
        <f t="shared" si="45"/>
        <v>0.28850246929160667</v>
      </c>
      <c r="I203" s="269">
        <f t="shared" si="45"/>
        <v>0.270570692710289</v>
      </c>
      <c r="J203" s="269">
        <f t="shared" si="45"/>
        <v>0.26383432297435405</v>
      </c>
      <c r="K203" s="269">
        <f t="shared" si="45"/>
        <v>0.27049557728716978</v>
      </c>
      <c r="L203" s="269">
        <f t="shared" si="45"/>
        <v>0.28471527106313588</v>
      </c>
      <c r="M203" s="269">
        <f t="shared" si="45"/>
        <v>0.31366071191901373</v>
      </c>
      <c r="N203" s="269">
        <f t="shared" si="45"/>
        <v>0.30662261990474354</v>
      </c>
      <c r="O203" s="269">
        <f t="shared" si="45"/>
        <v>0.28786136974516169</v>
      </c>
      <c r="P203" s="269">
        <f t="shared" si="45"/>
        <v>0.29591381764801694</v>
      </c>
      <c r="Q203" s="269">
        <f t="shared" si="45"/>
        <v>0.31784971283640179</v>
      </c>
      <c r="R203" s="269">
        <f t="shared" si="45"/>
        <v>0.33556168784048396</v>
      </c>
      <c r="S203" s="269">
        <f t="shared" si="45"/>
        <v>0.33629362612841501</v>
      </c>
      <c r="T203" s="269">
        <f t="shared" si="45"/>
        <v>0.37505951613749933</v>
      </c>
      <c r="U203" s="269">
        <f t="shared" si="45"/>
        <v>0.35774559863887129</v>
      </c>
      <c r="V203" s="269">
        <f t="shared" si="45"/>
        <v>0.36493649280966095</v>
      </c>
      <c r="W203" s="269">
        <f t="shared" si="45"/>
        <v>0.37088979150652829</v>
      </c>
      <c r="X203" s="269">
        <f t="shared" si="45"/>
        <v>0.35752073876869428</v>
      </c>
      <c r="Y203" s="269">
        <f t="shared" si="45"/>
        <v>0.35008466251269293</v>
      </c>
      <c r="DA203" s="79"/>
    </row>
    <row r="204" spans="1:105" ht="12" customHeight="1" x14ac:dyDescent="0.25">
      <c r="A204" s="62" t="s">
        <v>1052</v>
      </c>
      <c r="B204" s="318">
        <f t="shared" ref="B204:Y204" si="46">IF(B$122=0,0,B$122/B$110)</f>
        <v>0.29922029351149038</v>
      </c>
      <c r="C204" s="318">
        <f t="shared" si="46"/>
        <v>0.31142215228960285</v>
      </c>
      <c r="D204" s="318">
        <f t="shared" si="46"/>
        <v>0.32051439673347515</v>
      </c>
      <c r="E204" s="318">
        <f t="shared" si="46"/>
        <v>0.32342762922604762</v>
      </c>
      <c r="F204" s="318">
        <f t="shared" si="46"/>
        <v>0.33612998809158284</v>
      </c>
      <c r="G204" s="318">
        <f t="shared" si="46"/>
        <v>0.31033886312631537</v>
      </c>
      <c r="H204" s="318">
        <f t="shared" si="46"/>
        <v>0.28809495940269786</v>
      </c>
      <c r="I204" s="318">
        <f t="shared" si="46"/>
        <v>0.27014241910783671</v>
      </c>
      <c r="J204" s="318">
        <f t="shared" si="46"/>
        <v>0.26339773987186793</v>
      </c>
      <c r="K204" s="318">
        <f t="shared" si="46"/>
        <v>0.27006620085939775</v>
      </c>
      <c r="L204" s="318">
        <f t="shared" si="46"/>
        <v>0.28430140120671737</v>
      </c>
      <c r="M204" s="318">
        <f t="shared" si="46"/>
        <v>0.31328042306705395</v>
      </c>
      <c r="N204" s="318">
        <f t="shared" si="46"/>
        <v>0.30623356110259792</v>
      </c>
      <c r="O204" s="318">
        <f t="shared" si="46"/>
        <v>0.28744981895810479</v>
      </c>
      <c r="P204" s="318">
        <f t="shared" si="46"/>
        <v>0.2955116928047089</v>
      </c>
      <c r="Q204" s="318">
        <f t="shared" si="46"/>
        <v>0.31746123542887544</v>
      </c>
      <c r="R204" s="318">
        <f t="shared" si="46"/>
        <v>0.33514231643327935</v>
      </c>
      <c r="S204" s="318">
        <f t="shared" si="46"/>
        <v>0.33585459527928485</v>
      </c>
      <c r="T204" s="318">
        <f t="shared" si="46"/>
        <v>0.37457994133972605</v>
      </c>
      <c r="U204" s="318">
        <f t="shared" si="46"/>
        <v>0.35726609509604196</v>
      </c>
      <c r="V204" s="318">
        <f t="shared" si="46"/>
        <v>0.36444582833147543</v>
      </c>
      <c r="W204" s="318">
        <f t="shared" si="46"/>
        <v>0.37041619871318754</v>
      </c>
      <c r="X204" s="318">
        <f t="shared" si="46"/>
        <v>0.35700010434780166</v>
      </c>
      <c r="Y204" s="318">
        <f t="shared" si="46"/>
        <v>0.34955359827659033</v>
      </c>
      <c r="DA204" s="141"/>
    </row>
    <row r="205" spans="1:105" ht="12" customHeight="1" x14ac:dyDescent="0.25">
      <c r="A205" s="62" t="s">
        <v>1064</v>
      </c>
      <c r="B205" s="318">
        <f t="shared" ref="B205:Y205" si="47">IF(B$133=0,0,B$133/B$110)</f>
        <v>3.932685818008833E-4</v>
      </c>
      <c r="C205" s="318">
        <f t="shared" si="47"/>
        <v>3.7847242708625881E-4</v>
      </c>
      <c r="D205" s="318">
        <f t="shared" si="47"/>
        <v>3.6681991904145801E-4</v>
      </c>
      <c r="E205" s="318">
        <f t="shared" si="47"/>
        <v>3.6309926688758568E-4</v>
      </c>
      <c r="F205" s="318">
        <f t="shared" si="47"/>
        <v>3.4532377063574557E-4</v>
      </c>
      <c r="G205" s="318">
        <f t="shared" si="47"/>
        <v>3.80982861239549E-4</v>
      </c>
      <c r="H205" s="318">
        <f t="shared" si="47"/>
        <v>4.0750988890878503E-4</v>
      </c>
      <c r="I205" s="318">
        <f t="shared" si="47"/>
        <v>4.2827360245228897E-4</v>
      </c>
      <c r="J205" s="318">
        <f t="shared" si="47"/>
        <v>4.3658310248613697E-4</v>
      </c>
      <c r="K205" s="318">
        <f t="shared" si="47"/>
        <v>4.2937642777203945E-4</v>
      </c>
      <c r="L205" s="318">
        <f t="shared" si="47"/>
        <v>4.138698564185238E-4</v>
      </c>
      <c r="M205" s="318">
        <f t="shared" si="47"/>
        <v>3.8028885195983515E-4</v>
      </c>
      <c r="N205" s="318">
        <f t="shared" si="47"/>
        <v>3.8905880214557605E-4</v>
      </c>
      <c r="O205" s="318">
        <f t="shared" si="47"/>
        <v>4.1155078705693097E-4</v>
      </c>
      <c r="P205" s="318">
        <f t="shared" si="47"/>
        <v>4.0212484330801903E-4</v>
      </c>
      <c r="Q205" s="318">
        <f t="shared" si="47"/>
        <v>3.884774075263862E-4</v>
      </c>
      <c r="R205" s="318">
        <f t="shared" si="47"/>
        <v>4.1937140720459869E-4</v>
      </c>
      <c r="S205" s="318">
        <f t="shared" si="47"/>
        <v>4.3903084913013516E-4</v>
      </c>
      <c r="T205" s="318">
        <f t="shared" si="47"/>
        <v>4.7957479777326805E-4</v>
      </c>
      <c r="U205" s="318">
        <f t="shared" si="47"/>
        <v>4.7950354282934175E-4</v>
      </c>
      <c r="V205" s="318">
        <f t="shared" si="47"/>
        <v>4.9066447818552311E-4</v>
      </c>
      <c r="W205" s="318">
        <f t="shared" si="47"/>
        <v>4.7359279334073973E-4</v>
      </c>
      <c r="X205" s="318">
        <f t="shared" si="47"/>
        <v>5.2063442089256252E-4</v>
      </c>
      <c r="Y205" s="318">
        <f t="shared" si="47"/>
        <v>5.3106423610260441E-4</v>
      </c>
      <c r="DA205" s="141"/>
    </row>
    <row r="206" spans="1:105" ht="12" customHeight="1" x14ac:dyDescent="0.25">
      <c r="A206" s="174" t="s">
        <v>1010</v>
      </c>
      <c r="B206" s="269">
        <f t="shared" ref="B206:Y206" si="48">IF(B$134=0,0,B$134/B$110)</f>
        <v>0.11111673517894122</v>
      </c>
      <c r="C206" s="269">
        <f t="shared" si="48"/>
        <v>0.11504699385737278</v>
      </c>
      <c r="D206" s="269">
        <f t="shared" si="48"/>
        <v>0.11800164510419456</v>
      </c>
      <c r="E206" s="269">
        <f t="shared" si="48"/>
        <v>0.11900965231514311</v>
      </c>
      <c r="F206" s="269">
        <f t="shared" si="48"/>
        <v>0.12344696982688483</v>
      </c>
      <c r="G206" s="269">
        <f t="shared" si="48"/>
        <v>0.11461256736818157</v>
      </c>
      <c r="H206" s="269">
        <f t="shared" si="48"/>
        <v>0.10768561216791415</v>
      </c>
      <c r="I206" s="269">
        <f t="shared" si="48"/>
        <v>0.10035034954038838</v>
      </c>
      <c r="J206" s="269">
        <f t="shared" si="48"/>
        <v>9.896445982908697E-2</v>
      </c>
      <c r="K206" s="269">
        <f t="shared" si="48"/>
        <v>0.10115848345028358</v>
      </c>
      <c r="L206" s="269">
        <f t="shared" si="48"/>
        <v>0.10502082426604002</v>
      </c>
      <c r="M206" s="269">
        <f t="shared" si="48"/>
        <v>0.11358655265911279</v>
      </c>
      <c r="N206" s="269">
        <f t="shared" si="48"/>
        <v>0.11184477377478609</v>
      </c>
      <c r="O206" s="269">
        <f t="shared" si="48"/>
        <v>0.10589907515484591</v>
      </c>
      <c r="P206" s="269">
        <f t="shared" si="48"/>
        <v>0.10846795416824048</v>
      </c>
      <c r="Q206" s="269">
        <f t="shared" si="48"/>
        <v>0.11572737314746423</v>
      </c>
      <c r="R206" s="269">
        <f t="shared" si="48"/>
        <v>0.12284673898378827</v>
      </c>
      <c r="S206" s="269">
        <f t="shared" si="48"/>
        <v>0.12327618103897564</v>
      </c>
      <c r="T206" s="269">
        <f t="shared" si="48"/>
        <v>0.13738108588784476</v>
      </c>
      <c r="U206" s="269">
        <f t="shared" si="48"/>
        <v>0.13166912677324932</v>
      </c>
      <c r="V206" s="269">
        <f t="shared" si="48"/>
        <v>0.13502886565622027</v>
      </c>
      <c r="W206" s="269">
        <f t="shared" si="48"/>
        <v>0.13697887492949021</v>
      </c>
      <c r="X206" s="269">
        <f t="shared" si="48"/>
        <v>0.13364273805011453</v>
      </c>
      <c r="Y206" s="269">
        <f t="shared" si="48"/>
        <v>0.13153210097629411</v>
      </c>
      <c r="DA206" s="79"/>
    </row>
    <row r="207" spans="1:105" ht="12" customHeight="1" x14ac:dyDescent="0.25">
      <c r="A207" s="62" t="s">
        <v>1012</v>
      </c>
      <c r="B207" s="318">
        <f t="shared" ref="B207:Y207" si="49">IF(B$135=0,0,B$135/B$110)</f>
        <v>0.10497755083906155</v>
      </c>
      <c r="C207" s="318">
        <f t="shared" si="49"/>
        <v>0.10971074196971557</v>
      </c>
      <c r="D207" s="318">
        <f t="shared" si="49"/>
        <v>0.11297685621515825</v>
      </c>
      <c r="E207" s="318">
        <f t="shared" si="49"/>
        <v>0.11422183379361335</v>
      </c>
      <c r="F207" s="318">
        <f t="shared" si="49"/>
        <v>0.11976687644729836</v>
      </c>
      <c r="G207" s="318">
        <f t="shared" si="49"/>
        <v>0.1092710928688761</v>
      </c>
      <c r="H207" s="318">
        <f t="shared" si="49"/>
        <v>0.10004030990285347</v>
      </c>
      <c r="I207" s="318">
        <f t="shared" si="49"/>
        <v>8.8104051780730677E-2</v>
      </c>
      <c r="J207" s="318">
        <f t="shared" si="49"/>
        <v>8.6239258265523352E-2</v>
      </c>
      <c r="K207" s="318">
        <f t="shared" si="49"/>
        <v>8.9654843073498067E-2</v>
      </c>
      <c r="L207" s="318">
        <f t="shared" si="49"/>
        <v>9.5817807679004358E-2</v>
      </c>
      <c r="M207" s="318">
        <f t="shared" si="49"/>
        <v>0.10744472679658457</v>
      </c>
      <c r="N207" s="318">
        <f t="shared" si="49"/>
        <v>0.10532392861072215</v>
      </c>
      <c r="O207" s="318">
        <f t="shared" si="49"/>
        <v>9.7037660409503401E-2</v>
      </c>
      <c r="P207" s="318">
        <f t="shared" si="49"/>
        <v>0.10064126584450629</v>
      </c>
      <c r="Q207" s="318">
        <f t="shared" si="49"/>
        <v>0.10899128510662999</v>
      </c>
      <c r="R207" s="318">
        <f t="shared" si="49"/>
        <v>0.11589945144350638</v>
      </c>
      <c r="S207" s="318">
        <f t="shared" si="49"/>
        <v>0.11535252427294188</v>
      </c>
      <c r="T207" s="318">
        <f t="shared" si="49"/>
        <v>0.13066557928026171</v>
      </c>
      <c r="U207" s="318">
        <f t="shared" si="49"/>
        <v>0.12382865172354469</v>
      </c>
      <c r="V207" s="318">
        <f t="shared" si="49"/>
        <v>0.12753426480160313</v>
      </c>
      <c r="W207" s="318">
        <f t="shared" si="49"/>
        <v>0.13020672375288098</v>
      </c>
      <c r="X207" s="318">
        <f t="shared" si="49"/>
        <v>0.12463371338309567</v>
      </c>
      <c r="Y207" s="318">
        <f t="shared" si="49"/>
        <v>0.12159887564348987</v>
      </c>
      <c r="DA207" s="141"/>
    </row>
    <row r="208" spans="1:105" ht="12" customHeight="1" x14ac:dyDescent="0.25">
      <c r="A208" s="62" t="s">
        <v>1019</v>
      </c>
      <c r="B208" s="318">
        <f t="shared" ref="B208:Y208" si="50">IF(B$141=0,0,B$141/B$110)</f>
        <v>6.1391843398796589E-3</v>
      </c>
      <c r="C208" s="318">
        <f t="shared" si="50"/>
        <v>5.3362518876571875E-3</v>
      </c>
      <c r="D208" s="318">
        <f t="shared" si="50"/>
        <v>5.0247888890363147E-3</v>
      </c>
      <c r="E208" s="318">
        <f t="shared" si="50"/>
        <v>4.7878185215297605E-3</v>
      </c>
      <c r="F208" s="318">
        <f t="shared" si="50"/>
        <v>3.680093379586467E-3</v>
      </c>
      <c r="G208" s="318">
        <f t="shared" si="50"/>
        <v>5.3414744993054491E-3</v>
      </c>
      <c r="H208" s="318">
        <f t="shared" si="50"/>
        <v>7.6453022650607048E-3</v>
      </c>
      <c r="I208" s="318">
        <f t="shared" si="50"/>
        <v>1.2246297759657727E-2</v>
      </c>
      <c r="J208" s="318">
        <f t="shared" si="50"/>
        <v>1.2725201563563604E-2</v>
      </c>
      <c r="K208" s="318">
        <f t="shared" si="50"/>
        <v>1.1503640376785546E-2</v>
      </c>
      <c r="L208" s="318">
        <f t="shared" si="50"/>
        <v>9.2030165870356784E-3</v>
      </c>
      <c r="M208" s="318">
        <f t="shared" si="50"/>
        <v>6.1418258625282095E-3</v>
      </c>
      <c r="N208" s="318">
        <f t="shared" si="50"/>
        <v>6.5208451640639412E-3</v>
      </c>
      <c r="O208" s="318">
        <f t="shared" si="50"/>
        <v>8.8614147453424802E-3</v>
      </c>
      <c r="P208" s="318">
        <f t="shared" si="50"/>
        <v>7.8266883237341749E-3</v>
      </c>
      <c r="Q208" s="318">
        <f t="shared" si="50"/>
        <v>6.7360880408342226E-3</v>
      </c>
      <c r="R208" s="318">
        <f t="shared" si="50"/>
        <v>6.9472875402818816E-3</v>
      </c>
      <c r="S208" s="318">
        <f t="shared" si="50"/>
        <v>7.9236567660337601E-3</v>
      </c>
      <c r="T208" s="318">
        <f t="shared" si="50"/>
        <v>6.7155066075830364E-3</v>
      </c>
      <c r="U208" s="318">
        <f t="shared" si="50"/>
        <v>7.8404750497046427E-3</v>
      </c>
      <c r="V208" s="318">
        <f t="shared" si="50"/>
        <v>7.4946008546171936E-3</v>
      </c>
      <c r="W208" s="318">
        <f t="shared" si="50"/>
        <v>6.772151176609272E-3</v>
      </c>
      <c r="X208" s="318">
        <f t="shared" si="50"/>
        <v>9.0090246670188317E-3</v>
      </c>
      <c r="Y208" s="318">
        <f t="shared" si="50"/>
        <v>9.9332253328042568E-3</v>
      </c>
      <c r="DA208" s="141"/>
    </row>
    <row r="209" spans="1:105" ht="12" customHeight="1" x14ac:dyDescent="0.25">
      <c r="A209" s="174" t="s">
        <v>1021</v>
      </c>
      <c r="B209" s="269">
        <f t="shared" ref="B209:Y209" si="51">IF(B$142=0,0,B$142/B$110)</f>
        <v>0.13425193587061432</v>
      </c>
      <c r="C209" s="269">
        <f t="shared" si="51"/>
        <v>0.13341105511077972</v>
      </c>
      <c r="D209" s="269">
        <f t="shared" si="51"/>
        <v>0.13337637273366557</v>
      </c>
      <c r="E209" s="269">
        <f t="shared" si="51"/>
        <v>0.13316766385800541</v>
      </c>
      <c r="F209" s="269">
        <f t="shared" si="51"/>
        <v>0.13366626386008496</v>
      </c>
      <c r="G209" s="269">
        <f t="shared" si="51"/>
        <v>0.13235959118791721</v>
      </c>
      <c r="H209" s="269">
        <f t="shared" si="51"/>
        <v>0.13408275968571254</v>
      </c>
      <c r="I209" s="269">
        <f t="shared" si="51"/>
        <v>0.13745657659341906</v>
      </c>
      <c r="J209" s="269">
        <f t="shared" si="51"/>
        <v>0.13712128364962398</v>
      </c>
      <c r="K209" s="269">
        <f t="shared" si="51"/>
        <v>0.13602072030246254</v>
      </c>
      <c r="L209" s="269">
        <f t="shared" si="51"/>
        <v>0.13445596700079487</v>
      </c>
      <c r="M209" s="269">
        <f t="shared" si="51"/>
        <v>0.13181877650898335</v>
      </c>
      <c r="N209" s="269">
        <f t="shared" si="51"/>
        <v>0.13157542894420129</v>
      </c>
      <c r="O209" s="269">
        <f t="shared" si="51"/>
        <v>0.13299778612781671</v>
      </c>
      <c r="P209" s="269">
        <f t="shared" si="51"/>
        <v>0.1322124548863173</v>
      </c>
      <c r="Q209" s="269">
        <f t="shared" si="51"/>
        <v>0.13474902296032121</v>
      </c>
      <c r="R209" s="269">
        <f t="shared" si="51"/>
        <v>0.14284647577699117</v>
      </c>
      <c r="S209" s="269">
        <f t="shared" si="51"/>
        <v>0.14625458971572874</v>
      </c>
      <c r="T209" s="269">
        <f t="shared" si="51"/>
        <v>0.15958316746138065</v>
      </c>
      <c r="U209" s="269">
        <f t="shared" si="51"/>
        <v>0.15643697840866125</v>
      </c>
      <c r="V209" s="269">
        <f t="shared" si="51"/>
        <v>0.15966024405288062</v>
      </c>
      <c r="W209" s="269">
        <f t="shared" si="51"/>
        <v>0.15868909597378242</v>
      </c>
      <c r="X209" s="269">
        <f t="shared" si="51"/>
        <v>0.16262011165687873</v>
      </c>
      <c r="Y209" s="269">
        <f t="shared" si="51"/>
        <v>0.16360048230267182</v>
      </c>
      <c r="DA209" s="79"/>
    </row>
    <row r="210" spans="1:105" ht="12" customHeight="1" x14ac:dyDescent="0.25">
      <c r="A210" s="62" t="s">
        <v>1133</v>
      </c>
      <c r="B210" s="318">
        <f t="shared" ref="B210:Y210" si="52">IF(B$143=0,0,B$143/B$110)</f>
        <v>4.9311504879171457E-2</v>
      </c>
      <c r="C210" s="318">
        <f t="shared" si="52"/>
        <v>5.5552116922427848E-2</v>
      </c>
      <c r="D210" s="318">
        <f t="shared" si="52"/>
        <v>5.8220457726751253E-2</v>
      </c>
      <c r="E210" s="318">
        <f t="shared" si="52"/>
        <v>6.1043313612972633E-2</v>
      </c>
      <c r="F210" s="318">
        <f t="shared" si="52"/>
        <v>6.9299001247466213E-2</v>
      </c>
      <c r="G210" s="318">
        <f t="shared" si="52"/>
        <v>5.9078598181673825E-2</v>
      </c>
      <c r="H210" s="318">
        <f t="shared" si="52"/>
        <v>4.6169922872158008E-2</v>
      </c>
      <c r="I210" s="318">
        <f t="shared" si="52"/>
        <v>3.3250685991552557E-2</v>
      </c>
      <c r="J210" s="318">
        <f t="shared" si="52"/>
        <v>3.3155218485870011E-2</v>
      </c>
      <c r="K210" s="318">
        <f t="shared" si="52"/>
        <v>3.6361427912060602E-2</v>
      </c>
      <c r="L210" s="318">
        <f t="shared" si="52"/>
        <v>4.1935322807229884E-2</v>
      </c>
      <c r="M210" s="318">
        <f t="shared" si="52"/>
        <v>5.6618773437507729E-2</v>
      </c>
      <c r="N210" s="318">
        <f t="shared" si="52"/>
        <v>5.5461498968301728E-2</v>
      </c>
      <c r="O210" s="318">
        <f t="shared" si="52"/>
        <v>4.5423865052425849E-2</v>
      </c>
      <c r="P210" s="318">
        <f t="shared" si="52"/>
        <v>4.9792141964639769E-2</v>
      </c>
      <c r="Q210" s="318">
        <f t="shared" si="52"/>
        <v>5.5789499966864359E-2</v>
      </c>
      <c r="R210" s="318">
        <f t="shared" si="52"/>
        <v>6.2060248820541564E-2</v>
      </c>
      <c r="S210" s="318">
        <f t="shared" si="52"/>
        <v>5.9873582052870314E-2</v>
      </c>
      <c r="T210" s="318">
        <f t="shared" si="52"/>
        <v>7.3735434280883388E-2</v>
      </c>
      <c r="U210" s="318">
        <f t="shared" si="52"/>
        <v>6.6783632419589997E-2</v>
      </c>
      <c r="V210" s="318">
        <f t="shared" si="52"/>
        <v>7.0220271292365494E-2</v>
      </c>
      <c r="W210" s="318">
        <f t="shared" si="52"/>
        <v>7.4309312729402291E-2</v>
      </c>
      <c r="X210" s="318">
        <f t="shared" si="52"/>
        <v>6.6549454656215493E-2</v>
      </c>
      <c r="Y210" s="318">
        <f t="shared" si="52"/>
        <v>6.2361395668770581E-2</v>
      </c>
      <c r="DA210" s="141"/>
    </row>
    <row r="211" spans="1:105" ht="12" customHeight="1" x14ac:dyDescent="0.25">
      <c r="A211" s="62" t="s">
        <v>1024</v>
      </c>
      <c r="B211" s="318">
        <f t="shared" ref="B211:Y211" si="53">IF(B$144=0,0,B$144/B$110)</f>
        <v>2.6173629485100474E-2</v>
      </c>
      <c r="C211" s="318">
        <f t="shared" si="53"/>
        <v>2.7240959935652193E-2</v>
      </c>
      <c r="D211" s="318">
        <f t="shared" si="53"/>
        <v>2.8036283790425248E-2</v>
      </c>
      <c r="E211" s="318">
        <f t="shared" si="53"/>
        <v>2.8291112321504188E-2</v>
      </c>
      <c r="F211" s="318">
        <f t="shared" si="53"/>
        <v>2.9402222903716541E-2</v>
      </c>
      <c r="G211" s="318">
        <f t="shared" si="53"/>
        <v>2.7146201626139274E-2</v>
      </c>
      <c r="H211" s="318">
        <f t="shared" si="53"/>
        <v>2.5200465635001168E-2</v>
      </c>
      <c r="I211" s="318">
        <f t="shared" si="53"/>
        <v>2.3630107112590375E-2</v>
      </c>
      <c r="J211" s="318">
        <f t="shared" si="53"/>
        <v>2.3040131301637155E-2</v>
      </c>
      <c r="K211" s="318">
        <f t="shared" si="53"/>
        <v>2.3623440090874581E-2</v>
      </c>
      <c r="L211" s="318">
        <f t="shared" si="53"/>
        <v>2.4868632571519656E-2</v>
      </c>
      <c r="M211" s="318">
        <f t="shared" si="53"/>
        <v>2.7403508037725125E-2</v>
      </c>
      <c r="N211" s="318">
        <f t="shared" si="53"/>
        <v>2.6787099464877985E-2</v>
      </c>
      <c r="O211" s="318">
        <f t="shared" si="53"/>
        <v>2.5144033409885455E-2</v>
      </c>
      <c r="P211" s="318">
        <f t="shared" si="53"/>
        <v>2.584922788897762E-2</v>
      </c>
      <c r="Q211" s="318">
        <f t="shared" si="53"/>
        <v>2.7769215297820567E-2</v>
      </c>
      <c r="R211" s="318">
        <f t="shared" si="53"/>
        <v>2.9315828522727211E-2</v>
      </c>
      <c r="S211" s="318">
        <f t="shared" si="53"/>
        <v>2.937813353014045E-2</v>
      </c>
      <c r="T211" s="318">
        <f t="shared" si="53"/>
        <v>3.2765547022632603E-2</v>
      </c>
      <c r="U211" s="318">
        <f t="shared" si="53"/>
        <v>3.125105684141502E-2</v>
      </c>
      <c r="V211" s="318">
        <f t="shared" si="53"/>
        <v>3.1879088033085805E-2</v>
      </c>
      <c r="W211" s="318">
        <f t="shared" si="53"/>
        <v>3.2401332899655161E-2</v>
      </c>
      <c r="X211" s="318">
        <f t="shared" si="53"/>
        <v>3.1227789892475145E-2</v>
      </c>
      <c r="Y211" s="318">
        <f t="shared" si="53"/>
        <v>3.0576423340497122E-2</v>
      </c>
      <c r="DA211" s="141"/>
    </row>
    <row r="212" spans="1:105" ht="12" customHeight="1" x14ac:dyDescent="0.25">
      <c r="A212" s="62" t="s">
        <v>1036</v>
      </c>
      <c r="B212" s="318">
        <f t="shared" ref="B212:Y212" si="54">IF(B$155=0,0,B$155/B$110)</f>
        <v>5.8766801506342392E-2</v>
      </c>
      <c r="C212" s="318">
        <f t="shared" si="54"/>
        <v>5.0617978252699668E-2</v>
      </c>
      <c r="D212" s="318">
        <f t="shared" si="54"/>
        <v>4.7119631216489072E-2</v>
      </c>
      <c r="E212" s="318">
        <f t="shared" si="54"/>
        <v>4.3833237923528577E-2</v>
      </c>
      <c r="F212" s="318">
        <f t="shared" si="54"/>
        <v>3.496503970890219E-2</v>
      </c>
      <c r="G212" s="318">
        <f t="shared" si="54"/>
        <v>4.6134791380104123E-2</v>
      </c>
      <c r="H212" s="318">
        <f t="shared" si="54"/>
        <v>6.2712371178553356E-2</v>
      </c>
      <c r="I212" s="318">
        <f t="shared" si="54"/>
        <v>8.0575783489276132E-2</v>
      </c>
      <c r="J212" s="318">
        <f t="shared" si="54"/>
        <v>8.0925933862116814E-2</v>
      </c>
      <c r="K212" s="318">
        <f t="shared" si="54"/>
        <v>7.6035852299527348E-2</v>
      </c>
      <c r="L212" s="318">
        <f t="shared" si="54"/>
        <v>6.765201162204533E-2</v>
      </c>
      <c r="M212" s="318">
        <f t="shared" si="54"/>
        <v>4.7796495033750518E-2</v>
      </c>
      <c r="N212" s="318">
        <f t="shared" si="54"/>
        <v>4.9326830511021602E-2</v>
      </c>
      <c r="O212" s="318">
        <f t="shared" si="54"/>
        <v>6.2429887665505404E-2</v>
      </c>
      <c r="P212" s="318">
        <f t="shared" si="54"/>
        <v>5.6571085032699919E-2</v>
      </c>
      <c r="Q212" s="318">
        <f t="shared" si="54"/>
        <v>5.1190307695636282E-2</v>
      </c>
      <c r="R212" s="318">
        <f t="shared" si="54"/>
        <v>5.1470398433722406E-2</v>
      </c>
      <c r="S212" s="318">
        <f t="shared" si="54"/>
        <v>5.7002874132717984E-2</v>
      </c>
      <c r="T212" s="318">
        <f t="shared" si="54"/>
        <v>5.3082186157864655E-2</v>
      </c>
      <c r="U212" s="318">
        <f t="shared" si="54"/>
        <v>5.8402289147656224E-2</v>
      </c>
      <c r="V212" s="318">
        <f t="shared" si="54"/>
        <v>5.7560884727429332E-2</v>
      </c>
      <c r="W212" s="318">
        <f t="shared" si="54"/>
        <v>5.197845034472498E-2</v>
      </c>
      <c r="X212" s="318">
        <f t="shared" si="54"/>
        <v>6.4842867108188068E-2</v>
      </c>
      <c r="Y212" s="318">
        <f t="shared" si="54"/>
        <v>7.0662663293404107E-2</v>
      </c>
      <c r="DA212" s="141"/>
    </row>
    <row r="213" spans="1:105" ht="12" customHeight="1" x14ac:dyDescent="0.25">
      <c r="A213" s="41" t="s">
        <v>1038</v>
      </c>
      <c r="B213" s="319">
        <f t="shared" ref="B213:Y213" si="55">IF(B$156=0,0,B$156/B$110)</f>
        <v>0.16499236989097205</v>
      </c>
      <c r="C213" s="319">
        <f t="shared" si="55"/>
        <v>0.15878477349346626</v>
      </c>
      <c r="D213" s="319">
        <f t="shared" si="55"/>
        <v>0.15389606636949185</v>
      </c>
      <c r="E213" s="319">
        <f t="shared" si="55"/>
        <v>0.1523350995269431</v>
      </c>
      <c r="F213" s="319">
        <f t="shared" si="55"/>
        <v>0.14487754662721997</v>
      </c>
      <c r="G213" s="319">
        <f t="shared" si="55"/>
        <v>0.15983800403252899</v>
      </c>
      <c r="H213" s="319">
        <f t="shared" si="55"/>
        <v>0.17096718486174323</v>
      </c>
      <c r="I213" s="319">
        <f t="shared" si="55"/>
        <v>0.17967841800829171</v>
      </c>
      <c r="J213" s="319">
        <f t="shared" si="55"/>
        <v>0.18316459556388351</v>
      </c>
      <c r="K213" s="319">
        <f t="shared" si="55"/>
        <v>0.18014109865836578</v>
      </c>
      <c r="L213" s="319">
        <f t="shared" si="55"/>
        <v>0.17363545321681015</v>
      </c>
      <c r="M213" s="319">
        <f t="shared" si="55"/>
        <v>0.15954683855151866</v>
      </c>
      <c r="N213" s="319">
        <f t="shared" si="55"/>
        <v>0.16322619391305063</v>
      </c>
      <c r="O213" s="319">
        <f t="shared" si="55"/>
        <v>0.1726625080907119</v>
      </c>
      <c r="P213" s="319">
        <f t="shared" si="55"/>
        <v>0.16870793640723222</v>
      </c>
      <c r="Q213" s="319">
        <f t="shared" si="55"/>
        <v>0.15537863268140051</v>
      </c>
      <c r="R213" s="319">
        <f t="shared" si="55"/>
        <v>0.14056268044950693</v>
      </c>
      <c r="S213" s="319">
        <f t="shared" si="55"/>
        <v>0.13824776947576753</v>
      </c>
      <c r="T213" s="319">
        <f t="shared" si="55"/>
        <v>0.10850641094635237</v>
      </c>
      <c r="U213" s="319">
        <f t="shared" si="55"/>
        <v>0.12025108691613423</v>
      </c>
      <c r="V213" s="319">
        <f t="shared" si="55"/>
        <v>0.11339105743088107</v>
      </c>
      <c r="W213" s="319">
        <f t="shared" si="55"/>
        <v>0.11006265099034716</v>
      </c>
      <c r="X213" s="319">
        <f t="shared" si="55"/>
        <v>0.11425280238260178</v>
      </c>
      <c r="Y213" s="319">
        <f t="shared" si="55"/>
        <v>0.11815050305019517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341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1267</v>
      </c>
      <c r="B217" s="322">
        <f>IF(B$5=0,0,(B$5-B$16)/(CHI_fec!B$5-CHI_fec!B$16))</f>
        <v>0</v>
      </c>
      <c r="C217" s="322">
        <f>IF(C$5=0,0,(C$5-C$16)/(CHI_fec!C$5-CHI_fec!C$16))</f>
        <v>0</v>
      </c>
      <c r="D217" s="322">
        <f>IF(D$5=0,0,(D$5-D$16)/(CHI_fec!D$5-CHI_fec!D$16))</f>
        <v>0</v>
      </c>
      <c r="E217" s="322">
        <f>IF(E$5=0,0,(E$5-E$16)/(CHI_fec!E$5-CHI_fec!E$16))</f>
        <v>0</v>
      </c>
      <c r="F217" s="322">
        <f>IF(F$5=0,0,(F$5-F$16)/(CHI_fec!F$5-CHI_fec!F$16))</f>
        <v>0</v>
      </c>
      <c r="G217" s="322">
        <f>IF(G$5=0,0,(G$5-G$16)/(CHI_fec!G$5-CHI_fec!G$16))</f>
        <v>0</v>
      </c>
      <c r="H217" s="322">
        <f>IF(H$5=0,0,(H$5-H$16)/(CHI_fec!H$5-CHI_fec!H$16))</f>
        <v>0</v>
      </c>
      <c r="I217" s="322">
        <f>IF(I$5=0,0,(I$5-I$16)/(CHI_fec!I$5-CHI_fec!I$16))</f>
        <v>0</v>
      </c>
      <c r="J217" s="322">
        <f>IF(J$5=0,0,(J$5-J$16)/(CHI_fec!J$5-CHI_fec!J$16))</f>
        <v>0</v>
      </c>
      <c r="K217" s="322">
        <f>IF(K$5=0,0,(K$5-K$16)/(CHI_fec!K$5-CHI_fec!K$16))</f>
        <v>0</v>
      </c>
      <c r="L217" s="322">
        <f>IF(L$5=0,0,(L$5-L$16)/(CHI_fec!L$5-CHI_fec!L$16))</f>
        <v>0</v>
      </c>
      <c r="M217" s="322">
        <f>IF(M$5=0,0,(M$5-M$16)/(CHI_fec!M$5-CHI_fec!M$16))</f>
        <v>0</v>
      </c>
      <c r="N217" s="322">
        <f>IF(N$5=0,0,(N$5-N$16)/(CHI_fec!N$5-CHI_fec!N$16))</f>
        <v>0</v>
      </c>
      <c r="O217" s="322">
        <f>IF(O$5=0,0,(O$5-O$16)/(CHI_fec!O$5-CHI_fec!O$16))</f>
        <v>0</v>
      </c>
      <c r="P217" s="322">
        <f>IF(P$5=0,0,(P$5-P$16)/(CHI_fec!P$5-CHI_fec!P$16))</f>
        <v>0</v>
      </c>
      <c r="Q217" s="322">
        <f>IF(Q$5=0,0,(Q$5-Q$16)/(CHI_fec!Q$5-CHI_fec!Q$16))</f>
        <v>0</v>
      </c>
      <c r="R217" s="322">
        <f>IF(R$5=0,0,(R$5-R$16)/(CHI_fec!R$5-CHI_fec!R$16))</f>
        <v>0</v>
      </c>
      <c r="S217" s="322">
        <f>IF(S$5=0,0,(S$5-S$16)/(CHI_fec!S$5-CHI_fec!S$16))</f>
        <v>0</v>
      </c>
      <c r="T217" s="322">
        <f>IF(T$5=0,0,(T$5-T$16)/(CHI_fec!T$5-CHI_fec!T$16))</f>
        <v>0</v>
      </c>
      <c r="U217" s="322">
        <f>IF(U$5=0,0,(U$5-U$16)/(CHI_fec!U$5-CHI_fec!U$16))</f>
        <v>0</v>
      </c>
      <c r="V217" s="322">
        <f>IF(V$5=0,0,(V$5-V$16)/(CHI_fec!V$5-CHI_fec!V$16))</f>
        <v>0</v>
      </c>
      <c r="W217" s="322">
        <f>IF(W$5=0,0,(W$5-W$16)/(CHI_fec!W$5-CHI_fec!W$16))</f>
        <v>0</v>
      </c>
      <c r="X217" s="322">
        <f>IF(X$5=0,0,(X$5-X$16)/(CHI_fec!X$5-CHI_fec!X$16))</f>
        <v>0</v>
      </c>
      <c r="Y217" s="322">
        <f>IF(Y$5=0,0,(Y$5-Y$16)/(CHI_fec!Y$5-CHI_fec!Y$16))</f>
        <v>0</v>
      </c>
      <c r="DA217" s="95"/>
    </row>
    <row r="218" spans="1:105" ht="12" customHeight="1" x14ac:dyDescent="0.25">
      <c r="A218" s="55" t="s">
        <v>91</v>
      </c>
      <c r="B218" s="305">
        <f>IF(B$6=0,0,B$6/CHI_fec!B$6)</f>
        <v>0</v>
      </c>
      <c r="C218" s="305">
        <f>IF(C$6=0,0,C$6/CHI_fec!C$6)</f>
        <v>0</v>
      </c>
      <c r="D218" s="305">
        <f>IF(D$6=0,0,D$6/CHI_fec!D$6)</f>
        <v>0</v>
      </c>
      <c r="E218" s="305">
        <f>IF(E$6=0,0,E$6/CHI_fec!E$6)</f>
        <v>0</v>
      </c>
      <c r="F218" s="305">
        <f>IF(F$6=0,0,F$6/CHI_fec!F$6)</f>
        <v>0</v>
      </c>
      <c r="G218" s="305">
        <f>IF(G$6=0,0,G$6/CHI_fec!G$6)</f>
        <v>0</v>
      </c>
      <c r="H218" s="305">
        <f>IF(H$6=0,0,H$6/CHI_fec!H$6)</f>
        <v>0</v>
      </c>
      <c r="I218" s="305">
        <f>IF(I$6=0,0,I$6/CHI_fec!I$6)</f>
        <v>0</v>
      </c>
      <c r="J218" s="305">
        <f>IF(J$6=0,0,J$6/CHI_fec!J$6)</f>
        <v>0</v>
      </c>
      <c r="K218" s="305">
        <f>IF(K$6=0,0,K$6/CHI_fec!K$6)</f>
        <v>0</v>
      </c>
      <c r="L218" s="305">
        <f>IF(L$6=0,0,L$6/CHI_fec!L$6)</f>
        <v>0</v>
      </c>
      <c r="M218" s="305">
        <f>IF(M$6=0,0,M$6/CHI_fec!M$6)</f>
        <v>0</v>
      </c>
      <c r="N218" s="305">
        <f>IF(N$6=0,0,N$6/CHI_fec!N$6)</f>
        <v>0</v>
      </c>
      <c r="O218" s="305">
        <f>IF(O$6=0,0,O$6/CHI_fec!O$6)</f>
        <v>0</v>
      </c>
      <c r="P218" s="305">
        <f>IF(P$6=0,0,P$6/CHI_fec!P$6)</f>
        <v>0</v>
      </c>
      <c r="Q218" s="305">
        <f>IF(Q$6=0,0,Q$6/CHI_fec!Q$6)</f>
        <v>0</v>
      </c>
      <c r="R218" s="305">
        <f>IF(R$6=0,0,R$6/CHI_fec!R$6)</f>
        <v>0</v>
      </c>
      <c r="S218" s="305">
        <f>IF(S$6=0,0,S$6/CHI_fec!S$6)</f>
        <v>0</v>
      </c>
      <c r="T218" s="305">
        <f>IF(T$6=0,0,T$6/CHI_fec!T$6)</f>
        <v>0</v>
      </c>
      <c r="U218" s="305">
        <f>IF(U$6=0,0,U$6/CHI_fec!U$6)</f>
        <v>0</v>
      </c>
      <c r="V218" s="305">
        <f>IF(V$6=0,0,V$6/CHI_fec!V$6)</f>
        <v>0</v>
      </c>
      <c r="W218" s="305">
        <f>IF(W$6=0,0,W$6/CHI_fec!W$6)</f>
        <v>0</v>
      </c>
      <c r="X218" s="305">
        <f>IF(X$6=0,0,X$6/CHI_fec!X$6)</f>
        <v>0</v>
      </c>
      <c r="Y218" s="305">
        <f>IF(Y$6=0,0,Y$6/CHI_fec!Y$6)</f>
        <v>0</v>
      </c>
      <c r="DA218" s="76"/>
    </row>
    <row r="219" spans="1:105" ht="12" customHeight="1" x14ac:dyDescent="0.25">
      <c r="A219" s="173" t="s">
        <v>92</v>
      </c>
      <c r="B219" s="306">
        <f>IF(B$7=0,0,B$7/CHI_fec!B$7)</f>
        <v>0</v>
      </c>
      <c r="C219" s="306">
        <f>IF(C$7=0,0,C$7/CHI_fec!C$7)</f>
        <v>0</v>
      </c>
      <c r="D219" s="306">
        <f>IF(D$7=0,0,D$7/CHI_fec!D$7)</f>
        <v>0</v>
      </c>
      <c r="E219" s="306">
        <f>IF(E$7=0,0,E$7/CHI_fec!E$7)</f>
        <v>0</v>
      </c>
      <c r="F219" s="306">
        <f>IF(F$7=0,0,F$7/CHI_fec!F$7)</f>
        <v>0</v>
      </c>
      <c r="G219" s="306">
        <f>IF(G$7=0,0,G$7/CHI_fec!G$7)</f>
        <v>0</v>
      </c>
      <c r="H219" s="306">
        <f>IF(H$7=0,0,H$7/CHI_fec!H$7)</f>
        <v>0</v>
      </c>
      <c r="I219" s="306">
        <f>IF(I$7=0,0,I$7/CHI_fec!I$7)</f>
        <v>0</v>
      </c>
      <c r="J219" s="306">
        <f>IF(J$7=0,0,J$7/CHI_fec!J$7)</f>
        <v>0</v>
      </c>
      <c r="K219" s="306">
        <f>IF(K$7=0,0,K$7/CHI_fec!K$7)</f>
        <v>0</v>
      </c>
      <c r="L219" s="306">
        <f>IF(L$7=0,0,L$7/CHI_fec!L$7)</f>
        <v>0</v>
      </c>
      <c r="M219" s="306">
        <f>IF(M$7=0,0,M$7/CHI_fec!M$7)</f>
        <v>0</v>
      </c>
      <c r="N219" s="306">
        <f>IF(N$7=0,0,N$7/CHI_fec!N$7)</f>
        <v>0</v>
      </c>
      <c r="O219" s="306">
        <f>IF(O$7=0,0,O$7/CHI_fec!O$7)</f>
        <v>0</v>
      </c>
      <c r="P219" s="306">
        <f>IF(P$7=0,0,P$7/CHI_fec!P$7)</f>
        <v>0</v>
      </c>
      <c r="Q219" s="306">
        <f>IF(Q$7=0,0,Q$7/CHI_fec!Q$7)</f>
        <v>0</v>
      </c>
      <c r="R219" s="306">
        <f>IF(R$7=0,0,R$7/CHI_fec!R$7)</f>
        <v>0</v>
      </c>
      <c r="S219" s="306">
        <f>IF(S$7=0,0,S$7/CHI_fec!S$7)</f>
        <v>0</v>
      </c>
      <c r="T219" s="306">
        <f>IF(T$7=0,0,T$7/CHI_fec!T$7)</f>
        <v>0</v>
      </c>
      <c r="U219" s="306">
        <f>IF(U$7=0,0,U$7/CHI_fec!U$7)</f>
        <v>0</v>
      </c>
      <c r="V219" s="306">
        <f>IF(V$7=0,0,V$7/CHI_fec!V$7)</f>
        <v>0</v>
      </c>
      <c r="W219" s="306">
        <f>IF(W$7=0,0,W$7/CHI_fec!W$7)</f>
        <v>0</v>
      </c>
      <c r="X219" s="306">
        <f>IF(X$7=0,0,X$7/CHI_fec!X$7)</f>
        <v>0</v>
      </c>
      <c r="Y219" s="306">
        <f>IF(Y$7=0,0,Y$7/CHI_fec!Y$7)</f>
        <v>0</v>
      </c>
      <c r="DA219" s="77"/>
    </row>
    <row r="220" spans="1:105" ht="12" customHeight="1" x14ac:dyDescent="0.25">
      <c r="A220" s="173" t="s">
        <v>93</v>
      </c>
      <c r="B220" s="306">
        <f>IF(B$8=0,0,B$8/CHI_fec!B$8)</f>
        <v>0</v>
      </c>
      <c r="C220" s="306">
        <f>IF(C$8=0,0,C$8/CHI_fec!C$8)</f>
        <v>0</v>
      </c>
      <c r="D220" s="306">
        <f>IF(D$8=0,0,D$8/CHI_fec!D$8)</f>
        <v>0</v>
      </c>
      <c r="E220" s="306">
        <f>IF(E$8=0,0,E$8/CHI_fec!E$8)</f>
        <v>0</v>
      </c>
      <c r="F220" s="306">
        <f>IF(F$8=0,0,F$8/CHI_fec!F$8)</f>
        <v>0</v>
      </c>
      <c r="G220" s="306">
        <f>IF(G$8=0,0,G$8/CHI_fec!G$8)</f>
        <v>0</v>
      </c>
      <c r="H220" s="306">
        <f>IF(H$8=0,0,H$8/CHI_fec!H$8)</f>
        <v>0</v>
      </c>
      <c r="I220" s="306">
        <f>IF(I$8=0,0,I$8/CHI_fec!I$8)</f>
        <v>0</v>
      </c>
      <c r="J220" s="306">
        <f>IF(J$8=0,0,J$8/CHI_fec!J$8)</f>
        <v>0</v>
      </c>
      <c r="K220" s="306">
        <f>IF(K$8=0,0,K$8/CHI_fec!K$8)</f>
        <v>0</v>
      </c>
      <c r="L220" s="306">
        <f>IF(L$8=0,0,L$8/CHI_fec!L$8)</f>
        <v>0</v>
      </c>
      <c r="M220" s="306">
        <f>IF(M$8=0,0,M$8/CHI_fec!M$8)</f>
        <v>0</v>
      </c>
      <c r="N220" s="306">
        <f>IF(N$8=0,0,N$8/CHI_fec!N$8)</f>
        <v>0</v>
      </c>
      <c r="O220" s="306">
        <f>IF(O$8=0,0,O$8/CHI_fec!O$8)</f>
        <v>0</v>
      </c>
      <c r="P220" s="306">
        <f>IF(P$8=0,0,P$8/CHI_fec!P$8)</f>
        <v>0</v>
      </c>
      <c r="Q220" s="306">
        <f>IF(Q$8=0,0,Q$8/CHI_fec!Q$8)</f>
        <v>0</v>
      </c>
      <c r="R220" s="306">
        <f>IF(R$8=0,0,R$8/CHI_fec!R$8)</f>
        <v>0</v>
      </c>
      <c r="S220" s="306">
        <f>IF(S$8=0,0,S$8/CHI_fec!S$8)</f>
        <v>0</v>
      </c>
      <c r="T220" s="306">
        <f>IF(T$8=0,0,T$8/CHI_fec!T$8)</f>
        <v>0</v>
      </c>
      <c r="U220" s="306">
        <f>IF(U$8=0,0,U$8/CHI_fec!U$8)</f>
        <v>0</v>
      </c>
      <c r="V220" s="306">
        <f>IF(V$8=0,0,V$8/CHI_fec!V$8)</f>
        <v>0</v>
      </c>
      <c r="W220" s="306">
        <f>IF(W$8=0,0,W$8/CHI_fec!W$8)</f>
        <v>0</v>
      </c>
      <c r="X220" s="306">
        <f>IF(X$8=0,0,X$8/CHI_fec!X$8)</f>
        <v>0</v>
      </c>
      <c r="Y220" s="306">
        <f>IF(Y$8=0,0,Y$8/CHI_fec!Y$8)</f>
        <v>0</v>
      </c>
      <c r="DA220" s="77"/>
    </row>
    <row r="221" spans="1:105" ht="12" customHeight="1" x14ac:dyDescent="0.25">
      <c r="A221" s="173" t="s">
        <v>94</v>
      </c>
      <c r="B221" s="306">
        <f>IF(B$9=0,0,B$9/CHI_fec!B$9)</f>
        <v>0</v>
      </c>
      <c r="C221" s="306">
        <f>IF(C$9=0,0,C$9/CHI_fec!C$9)</f>
        <v>0</v>
      </c>
      <c r="D221" s="306">
        <f>IF(D$9=0,0,D$9/CHI_fec!D$9)</f>
        <v>0</v>
      </c>
      <c r="E221" s="306">
        <f>IF(E$9=0,0,E$9/CHI_fec!E$9)</f>
        <v>0</v>
      </c>
      <c r="F221" s="306">
        <f>IF(F$9=0,0,F$9/CHI_fec!F$9)</f>
        <v>0</v>
      </c>
      <c r="G221" s="306">
        <f>IF(G$9=0,0,G$9/CHI_fec!G$9)</f>
        <v>0</v>
      </c>
      <c r="H221" s="306">
        <f>IF(H$9=0,0,H$9/CHI_fec!H$9)</f>
        <v>0</v>
      </c>
      <c r="I221" s="306">
        <f>IF(I$9=0,0,I$9/CHI_fec!I$9)</f>
        <v>0</v>
      </c>
      <c r="J221" s="306">
        <f>IF(J$9=0,0,J$9/CHI_fec!J$9)</f>
        <v>0</v>
      </c>
      <c r="K221" s="306">
        <f>IF(K$9=0,0,K$9/CHI_fec!K$9)</f>
        <v>0</v>
      </c>
      <c r="L221" s="306">
        <f>IF(L$9=0,0,L$9/CHI_fec!L$9)</f>
        <v>0</v>
      </c>
      <c r="M221" s="306">
        <f>IF(M$9=0,0,M$9/CHI_fec!M$9)</f>
        <v>0</v>
      </c>
      <c r="N221" s="306">
        <f>IF(N$9=0,0,N$9/CHI_fec!N$9)</f>
        <v>0</v>
      </c>
      <c r="O221" s="306">
        <f>IF(O$9=0,0,O$9/CHI_fec!O$9)</f>
        <v>0</v>
      </c>
      <c r="P221" s="306">
        <f>IF(P$9=0,0,P$9/CHI_fec!P$9)</f>
        <v>0</v>
      </c>
      <c r="Q221" s="306">
        <f>IF(Q$9=0,0,Q$9/CHI_fec!Q$9)</f>
        <v>0</v>
      </c>
      <c r="R221" s="306">
        <f>IF(R$9=0,0,R$9/CHI_fec!R$9)</f>
        <v>0</v>
      </c>
      <c r="S221" s="306">
        <f>IF(S$9=0,0,S$9/CHI_fec!S$9)</f>
        <v>0</v>
      </c>
      <c r="T221" s="306">
        <f>IF(T$9=0,0,T$9/CHI_fec!T$9)</f>
        <v>0</v>
      </c>
      <c r="U221" s="306">
        <f>IF(U$9=0,0,U$9/CHI_fec!U$9)</f>
        <v>0</v>
      </c>
      <c r="V221" s="306">
        <f>IF(V$9=0,0,V$9/CHI_fec!V$9)</f>
        <v>0</v>
      </c>
      <c r="W221" s="306">
        <f>IF(W$9=0,0,W$9/CHI_fec!W$9)</f>
        <v>0</v>
      </c>
      <c r="X221" s="306">
        <f>IF(X$9=0,0,X$9/CHI_fec!X$9)</f>
        <v>0</v>
      </c>
      <c r="Y221" s="306">
        <f>IF(Y$9=0,0,Y$9/CHI_fec!Y$9)</f>
        <v>0</v>
      </c>
      <c r="DA221" s="77"/>
    </row>
    <row r="222" spans="1:105" ht="12" customHeight="1" x14ac:dyDescent="0.25">
      <c r="A222" s="56" t="s">
        <v>95</v>
      </c>
      <c r="B222" s="307">
        <f>IF(B$10=0,0,B$10/CHI_fec!B$10)</f>
        <v>0</v>
      </c>
      <c r="C222" s="307">
        <f>IF(C$10=0,0,C$10/CHI_fec!C$10)</f>
        <v>0</v>
      </c>
      <c r="D222" s="307">
        <f>IF(D$10=0,0,D$10/CHI_fec!D$10)</f>
        <v>0</v>
      </c>
      <c r="E222" s="307">
        <f>IF(E$10=0,0,E$10/CHI_fec!E$10)</f>
        <v>0</v>
      </c>
      <c r="F222" s="307">
        <f>IF(F$10=0,0,F$10/CHI_fec!F$10)</f>
        <v>0</v>
      </c>
      <c r="G222" s="307">
        <f>IF(G$10=0,0,G$10/CHI_fec!G$10)</f>
        <v>0</v>
      </c>
      <c r="H222" s="307">
        <f>IF(H$10=0,0,H$10/CHI_fec!H$10)</f>
        <v>0</v>
      </c>
      <c r="I222" s="307">
        <f>IF(I$10=0,0,I$10/CHI_fec!I$10)</f>
        <v>0</v>
      </c>
      <c r="J222" s="307">
        <f>IF(J$10=0,0,J$10/CHI_fec!J$10)</f>
        <v>0</v>
      </c>
      <c r="K222" s="307">
        <f>IF(K$10=0,0,K$10/CHI_fec!K$10)</f>
        <v>0</v>
      </c>
      <c r="L222" s="307">
        <f>IF(L$10=0,0,L$10/CHI_fec!L$10)</f>
        <v>0</v>
      </c>
      <c r="M222" s="307">
        <f>IF(M$10=0,0,M$10/CHI_fec!M$10)</f>
        <v>0</v>
      </c>
      <c r="N222" s="307">
        <f>IF(N$10=0,0,N$10/CHI_fec!N$10)</f>
        <v>0</v>
      </c>
      <c r="O222" s="307">
        <f>IF(O$10=0,0,O$10/CHI_fec!O$10)</f>
        <v>0</v>
      </c>
      <c r="P222" s="307">
        <f>IF(P$10=0,0,P$10/CHI_fec!P$10)</f>
        <v>0</v>
      </c>
      <c r="Q222" s="307">
        <f>IF(Q$10=0,0,Q$10/CHI_fec!Q$10)</f>
        <v>0</v>
      </c>
      <c r="R222" s="307">
        <f>IF(R$10=0,0,R$10/CHI_fec!R$10)</f>
        <v>0</v>
      </c>
      <c r="S222" s="307">
        <f>IF(S$10=0,0,S$10/CHI_fec!S$10)</f>
        <v>0</v>
      </c>
      <c r="T222" s="307">
        <f>IF(T$10=0,0,T$10/CHI_fec!T$10)</f>
        <v>0</v>
      </c>
      <c r="U222" s="307">
        <f>IF(U$10=0,0,U$10/CHI_fec!U$10)</f>
        <v>0</v>
      </c>
      <c r="V222" s="307">
        <f>IF(V$10=0,0,V$10/CHI_fec!V$10)</f>
        <v>0</v>
      </c>
      <c r="W222" s="307">
        <f>IF(W$10=0,0,W$10/CHI_fec!W$10)</f>
        <v>0</v>
      </c>
      <c r="X222" s="307">
        <f>IF(X$10=0,0,X$10/CHI_fec!X$10)</f>
        <v>0</v>
      </c>
      <c r="Y222" s="307">
        <f>IF(Y$10=0,0,Y$10/CHI_fec!Y$10)</f>
        <v>0</v>
      </c>
      <c r="DA222" s="78"/>
    </row>
    <row r="223" spans="1:105" ht="12" customHeight="1" x14ac:dyDescent="0.25">
      <c r="A223" s="134" t="s">
        <v>997</v>
      </c>
      <c r="B223" s="323">
        <f>IF(B$16=0,0,B$16/CHI_fec!B$16)</f>
        <v>0</v>
      </c>
      <c r="C223" s="323">
        <f>IF(C$16=0,0,C$16/CHI_fec!C$16)</f>
        <v>0</v>
      </c>
      <c r="D223" s="323">
        <f>IF(D$16=0,0,D$16/CHI_fec!D$16)</f>
        <v>0</v>
      </c>
      <c r="E223" s="323">
        <f>IF(E$16=0,0,E$16/CHI_fec!E$16)</f>
        <v>0</v>
      </c>
      <c r="F223" s="323">
        <f>IF(F$16=0,0,F$16/CHI_fec!F$16)</f>
        <v>0</v>
      </c>
      <c r="G223" s="323">
        <f>IF(G$16=0,0,G$16/CHI_fec!G$16)</f>
        <v>0</v>
      </c>
      <c r="H223" s="323">
        <f>IF(H$16=0,0,H$16/CHI_fec!H$16)</f>
        <v>0</v>
      </c>
      <c r="I223" s="323">
        <f>IF(I$16=0,0,I$16/CHI_fec!I$16)</f>
        <v>0</v>
      </c>
      <c r="J223" s="323">
        <f>IF(J$16=0,0,J$16/CHI_fec!J$16)</f>
        <v>0</v>
      </c>
      <c r="K223" s="323">
        <f>IF(K$16=0,0,K$16/CHI_fec!K$16)</f>
        <v>0</v>
      </c>
      <c r="L223" s="323">
        <f>IF(L$16=0,0,L$16/CHI_fec!L$16)</f>
        <v>0</v>
      </c>
      <c r="M223" s="323">
        <f>IF(M$16=0,0,M$16/CHI_fec!M$16)</f>
        <v>0</v>
      </c>
      <c r="N223" s="323">
        <f>IF(N$16=0,0,N$16/CHI_fec!N$16)</f>
        <v>0</v>
      </c>
      <c r="O223" s="323">
        <f>IF(O$16=0,0,O$16/CHI_fec!O$16)</f>
        <v>0</v>
      </c>
      <c r="P223" s="323">
        <f>IF(P$16=0,0,P$16/CHI_fec!P$16)</f>
        <v>0</v>
      </c>
      <c r="Q223" s="323">
        <f>IF(Q$16=0,0,Q$16/CHI_fec!Q$16)</f>
        <v>0</v>
      </c>
      <c r="R223" s="323">
        <f>IF(R$16=0,0,R$16/CHI_fec!R$16)</f>
        <v>0</v>
      </c>
      <c r="S223" s="323">
        <f>IF(S$16=0,0,S$16/CHI_fec!S$16)</f>
        <v>0</v>
      </c>
      <c r="T223" s="323">
        <f>IF(T$16=0,0,T$16/CHI_fec!T$16)</f>
        <v>0</v>
      </c>
      <c r="U223" s="323">
        <f>IF(U$16=0,0,U$16/CHI_fec!U$16)</f>
        <v>0</v>
      </c>
      <c r="V223" s="323">
        <f>IF(V$16=0,0,V$16/CHI_fec!V$16)</f>
        <v>0</v>
      </c>
      <c r="W223" s="323">
        <f>IF(W$16=0,0,W$16/CHI_fec!W$16)</f>
        <v>0</v>
      </c>
      <c r="X223" s="323">
        <f>IF(X$16=0,0,X$16/CHI_fec!X$16)</f>
        <v>0</v>
      </c>
      <c r="Y223" s="323">
        <f>IF(Y$16=0,0,Y$16/CHI_fec!Y$16)</f>
        <v>0</v>
      </c>
      <c r="DA223" s="140"/>
    </row>
    <row r="224" spans="1:105" ht="12" customHeight="1" x14ac:dyDescent="0.25">
      <c r="A224" s="174" t="s">
        <v>998</v>
      </c>
      <c r="B224" s="308">
        <f>IF(B$25=0,0,B$25/CHI_fec!B$25)</f>
        <v>0</v>
      </c>
      <c r="C224" s="308">
        <f>IF(C$25=0,0,C$25/CHI_fec!C$25)</f>
        <v>0</v>
      </c>
      <c r="D224" s="308">
        <f>IF(D$25=0,0,D$25/CHI_fec!D$25)</f>
        <v>0</v>
      </c>
      <c r="E224" s="308">
        <f>IF(E$25=0,0,E$25/CHI_fec!E$25)</f>
        <v>0</v>
      </c>
      <c r="F224" s="308">
        <f>IF(F$25=0,0,F$25/CHI_fec!F$25)</f>
        <v>0</v>
      </c>
      <c r="G224" s="308">
        <f>IF(G$25=0,0,G$25/CHI_fec!G$25)</f>
        <v>0</v>
      </c>
      <c r="H224" s="308">
        <f>IF(H$25=0,0,H$25/CHI_fec!H$25)</f>
        <v>0</v>
      </c>
      <c r="I224" s="308">
        <f>IF(I$25=0,0,I$25/CHI_fec!I$25)</f>
        <v>0</v>
      </c>
      <c r="J224" s="308">
        <f>IF(J$25=0,0,J$25/CHI_fec!J$25)</f>
        <v>0</v>
      </c>
      <c r="K224" s="308">
        <f>IF(K$25=0,0,K$25/CHI_fec!K$25)</f>
        <v>0</v>
      </c>
      <c r="L224" s="308">
        <f>IF(L$25=0,0,L$25/CHI_fec!L$25)</f>
        <v>0</v>
      </c>
      <c r="M224" s="308">
        <f>IF(M$25=0,0,M$25/CHI_fec!M$25)</f>
        <v>0</v>
      </c>
      <c r="N224" s="308">
        <f>IF(N$25=0,0,N$25/CHI_fec!N$25)</f>
        <v>0</v>
      </c>
      <c r="O224" s="308">
        <f>IF(O$25=0,0,O$25/CHI_fec!O$25)</f>
        <v>0</v>
      </c>
      <c r="P224" s="308">
        <f>IF(P$25=0,0,P$25/CHI_fec!P$25)</f>
        <v>0</v>
      </c>
      <c r="Q224" s="308">
        <f>IF(Q$25=0,0,Q$25/CHI_fec!Q$25)</f>
        <v>0</v>
      </c>
      <c r="R224" s="308">
        <f>IF(R$25=0,0,R$25/CHI_fec!R$25)</f>
        <v>0</v>
      </c>
      <c r="S224" s="308">
        <f>IF(S$25=0,0,S$25/CHI_fec!S$25)</f>
        <v>0</v>
      </c>
      <c r="T224" s="308">
        <f>IF(T$25=0,0,T$25/CHI_fec!T$25)</f>
        <v>0</v>
      </c>
      <c r="U224" s="308">
        <f>IF(U$25=0,0,U$25/CHI_fec!U$25)</f>
        <v>0</v>
      </c>
      <c r="V224" s="308">
        <f>IF(V$25=0,0,V$25/CHI_fec!V$25)</f>
        <v>0</v>
      </c>
      <c r="W224" s="308">
        <f>IF(W$25=0,0,W$25/CHI_fec!W$25)</f>
        <v>0</v>
      </c>
      <c r="X224" s="308">
        <f>IF(X$25=0,0,X$25/CHI_fec!X$25)</f>
        <v>0</v>
      </c>
      <c r="Y224" s="308">
        <f>IF(Y$25=0,0,Y$25/CHI_fec!Y$25)</f>
        <v>0</v>
      </c>
      <c r="DA224" s="79"/>
    </row>
    <row r="225" spans="1:105" ht="12" customHeight="1" x14ac:dyDescent="0.25">
      <c r="A225" s="174" t="s">
        <v>1010</v>
      </c>
      <c r="B225" s="308">
        <f>IF(B$36=0,0,B$36/CHI_fec!B$36)</f>
        <v>0</v>
      </c>
      <c r="C225" s="308">
        <f>IF(C$36=0,0,C$36/CHI_fec!C$36)</f>
        <v>0</v>
      </c>
      <c r="D225" s="308">
        <f>IF(D$36=0,0,D$36/CHI_fec!D$36)</f>
        <v>0</v>
      </c>
      <c r="E225" s="308">
        <f>IF(E$36=0,0,E$36/CHI_fec!E$36)</f>
        <v>0</v>
      </c>
      <c r="F225" s="308">
        <f>IF(F$36=0,0,F$36/CHI_fec!F$36)</f>
        <v>0</v>
      </c>
      <c r="G225" s="308">
        <f>IF(G$36=0,0,G$36/CHI_fec!G$36)</f>
        <v>0</v>
      </c>
      <c r="H225" s="308">
        <f>IF(H$36=0,0,H$36/CHI_fec!H$36)</f>
        <v>0</v>
      </c>
      <c r="I225" s="308">
        <f>IF(I$36=0,0,I$36/CHI_fec!I$36)</f>
        <v>0</v>
      </c>
      <c r="J225" s="308">
        <f>IF(J$36=0,0,J$36/CHI_fec!J$36)</f>
        <v>0</v>
      </c>
      <c r="K225" s="308">
        <f>IF(K$36=0,0,K$36/CHI_fec!K$36)</f>
        <v>0</v>
      </c>
      <c r="L225" s="308">
        <f>IF(L$36=0,0,L$36/CHI_fec!L$36)</f>
        <v>0</v>
      </c>
      <c r="M225" s="308">
        <f>IF(M$36=0,0,M$36/CHI_fec!M$36)</f>
        <v>0</v>
      </c>
      <c r="N225" s="308">
        <f>IF(N$36=0,0,N$36/CHI_fec!N$36)</f>
        <v>0</v>
      </c>
      <c r="O225" s="308">
        <f>IF(O$36=0,0,O$36/CHI_fec!O$36)</f>
        <v>0</v>
      </c>
      <c r="P225" s="308">
        <f>IF(P$36=0,0,P$36/CHI_fec!P$36)</f>
        <v>0</v>
      </c>
      <c r="Q225" s="308">
        <f>IF(Q$36=0,0,Q$36/CHI_fec!Q$36)</f>
        <v>0</v>
      </c>
      <c r="R225" s="308">
        <f>IF(R$36=0,0,R$36/CHI_fec!R$36)</f>
        <v>0</v>
      </c>
      <c r="S225" s="308">
        <f>IF(S$36=0,0,S$36/CHI_fec!S$36)</f>
        <v>0</v>
      </c>
      <c r="T225" s="308">
        <f>IF(T$36=0,0,T$36/CHI_fec!T$36)</f>
        <v>0</v>
      </c>
      <c r="U225" s="308">
        <f>IF(U$36=0,0,U$36/CHI_fec!U$36)</f>
        <v>0</v>
      </c>
      <c r="V225" s="308">
        <f>IF(V$36=0,0,V$36/CHI_fec!V$36)</f>
        <v>0</v>
      </c>
      <c r="W225" s="308">
        <f>IF(W$36=0,0,W$36/CHI_fec!W$36)</f>
        <v>0</v>
      </c>
      <c r="X225" s="308">
        <f>IF(X$36=0,0,X$36/CHI_fec!X$36)</f>
        <v>0</v>
      </c>
      <c r="Y225" s="308">
        <f>IF(Y$36=0,0,Y$36/CHI_fec!Y$36)</f>
        <v>0</v>
      </c>
      <c r="DA225" s="79"/>
    </row>
    <row r="226" spans="1:105" ht="12" customHeight="1" x14ac:dyDescent="0.25">
      <c r="A226" s="174" t="s">
        <v>1021</v>
      </c>
      <c r="B226" s="308">
        <f>IF(B$44=0,0,B$44/CHI_fec!B$44)</f>
        <v>0</v>
      </c>
      <c r="C226" s="308">
        <f>IF(C$44=0,0,C$44/CHI_fec!C$44)</f>
        <v>0</v>
      </c>
      <c r="D226" s="308">
        <f>IF(D$44=0,0,D$44/CHI_fec!D$44)</f>
        <v>0</v>
      </c>
      <c r="E226" s="308">
        <f>IF(E$44=0,0,E$44/CHI_fec!E$44)</f>
        <v>0</v>
      </c>
      <c r="F226" s="308">
        <f>IF(F$44=0,0,F$44/CHI_fec!F$44)</f>
        <v>0</v>
      </c>
      <c r="G226" s="308">
        <f>IF(G$44=0,0,G$44/CHI_fec!G$44)</f>
        <v>0</v>
      </c>
      <c r="H226" s="308">
        <f>IF(H$44=0,0,H$44/CHI_fec!H$44)</f>
        <v>0</v>
      </c>
      <c r="I226" s="308">
        <f>IF(I$44=0,0,I$44/CHI_fec!I$44)</f>
        <v>0</v>
      </c>
      <c r="J226" s="308">
        <f>IF(J$44=0,0,J$44/CHI_fec!J$44)</f>
        <v>0</v>
      </c>
      <c r="K226" s="308">
        <f>IF(K$44=0,0,K$44/CHI_fec!K$44)</f>
        <v>0</v>
      </c>
      <c r="L226" s="308">
        <f>IF(L$44=0,0,L$44/CHI_fec!L$44)</f>
        <v>0</v>
      </c>
      <c r="M226" s="308">
        <f>IF(M$44=0,0,M$44/CHI_fec!M$44)</f>
        <v>0</v>
      </c>
      <c r="N226" s="308">
        <f>IF(N$44=0,0,N$44/CHI_fec!N$44)</f>
        <v>0</v>
      </c>
      <c r="O226" s="308">
        <f>IF(O$44=0,0,O$44/CHI_fec!O$44)</f>
        <v>0</v>
      </c>
      <c r="P226" s="308">
        <f>IF(P$44=0,0,P$44/CHI_fec!P$44)</f>
        <v>0</v>
      </c>
      <c r="Q226" s="308">
        <f>IF(Q$44=0,0,Q$44/CHI_fec!Q$44)</f>
        <v>0</v>
      </c>
      <c r="R226" s="308">
        <f>IF(R$44=0,0,R$44/CHI_fec!R$44)</f>
        <v>0</v>
      </c>
      <c r="S226" s="308">
        <f>IF(S$44=0,0,S$44/CHI_fec!S$44)</f>
        <v>0</v>
      </c>
      <c r="T226" s="308">
        <f>IF(T$44=0,0,T$44/CHI_fec!T$44)</f>
        <v>0</v>
      </c>
      <c r="U226" s="308">
        <f>IF(U$44=0,0,U$44/CHI_fec!U$44)</f>
        <v>0</v>
      </c>
      <c r="V226" s="308">
        <f>IF(V$44=0,0,V$44/CHI_fec!V$44)</f>
        <v>0</v>
      </c>
      <c r="W226" s="308">
        <f>IF(W$44=0,0,W$44/CHI_fec!W$44)</f>
        <v>0</v>
      </c>
      <c r="X226" s="308">
        <f>IF(X$44=0,0,X$44/CHI_fec!X$44)</f>
        <v>0</v>
      </c>
      <c r="Y226" s="308">
        <f>IF(Y$44=0,0,Y$44/CHI_fec!Y$44)</f>
        <v>0</v>
      </c>
      <c r="DA226" s="79"/>
    </row>
    <row r="227" spans="1:105" ht="12" customHeight="1" x14ac:dyDescent="0.25">
      <c r="A227" s="41" t="s">
        <v>1038</v>
      </c>
      <c r="B227" s="309">
        <f>IF(B$58=0,0,B$58/CHI_fec!B$58)</f>
        <v>0</v>
      </c>
      <c r="C227" s="309">
        <f>IF(C$58=0,0,C$58/CHI_fec!C$58)</f>
        <v>0</v>
      </c>
      <c r="D227" s="309">
        <f>IF(D$58=0,0,D$58/CHI_fec!D$58)</f>
        <v>0</v>
      </c>
      <c r="E227" s="309">
        <f>IF(E$58=0,0,E$58/CHI_fec!E$58)</f>
        <v>0</v>
      </c>
      <c r="F227" s="309">
        <f>IF(F$58=0,0,F$58/CHI_fec!F$58)</f>
        <v>0</v>
      </c>
      <c r="G227" s="309">
        <f>IF(G$58=0,0,G$58/CHI_fec!G$58)</f>
        <v>0</v>
      </c>
      <c r="H227" s="309">
        <f>IF(H$58=0,0,H$58/CHI_fec!H$58)</f>
        <v>0</v>
      </c>
      <c r="I227" s="309">
        <f>IF(I$58=0,0,I$58/CHI_fec!I$58)</f>
        <v>0</v>
      </c>
      <c r="J227" s="309">
        <f>IF(J$58=0,0,J$58/CHI_fec!J$58)</f>
        <v>0</v>
      </c>
      <c r="K227" s="309">
        <f>IF(K$58=0,0,K$58/CHI_fec!K$58)</f>
        <v>0</v>
      </c>
      <c r="L227" s="309">
        <f>IF(L$58=0,0,L$58/CHI_fec!L$58)</f>
        <v>0</v>
      </c>
      <c r="M227" s="309">
        <f>IF(M$58=0,0,M$58/CHI_fec!M$58)</f>
        <v>0</v>
      </c>
      <c r="N227" s="309">
        <f>IF(N$58=0,0,N$58/CHI_fec!N$58)</f>
        <v>0</v>
      </c>
      <c r="O227" s="309">
        <f>IF(O$58=0,0,O$58/CHI_fec!O$58)</f>
        <v>0</v>
      </c>
      <c r="P227" s="309">
        <f>IF(P$58=0,0,P$58/CHI_fec!P$58)</f>
        <v>0</v>
      </c>
      <c r="Q227" s="309">
        <f>IF(Q$58=0,0,Q$58/CHI_fec!Q$58)</f>
        <v>0</v>
      </c>
      <c r="R227" s="309">
        <f>IF(R$58=0,0,R$58/CHI_fec!R$58)</f>
        <v>0</v>
      </c>
      <c r="S227" s="309">
        <f>IF(S$58=0,0,S$58/CHI_fec!S$58)</f>
        <v>0</v>
      </c>
      <c r="T227" s="309">
        <f>IF(T$58=0,0,T$58/CHI_fec!T$58)</f>
        <v>0</v>
      </c>
      <c r="U227" s="309">
        <f>IF(U$58=0,0,U$58/CHI_fec!U$58)</f>
        <v>0</v>
      </c>
      <c r="V227" s="309">
        <f>IF(V$58=0,0,V$58/CHI_fec!V$58)</f>
        <v>0</v>
      </c>
      <c r="W227" s="309">
        <f>IF(W$58=0,0,W$58/CHI_fec!W$58)</f>
        <v>0</v>
      </c>
      <c r="X227" s="309">
        <f>IF(X$58=0,0,X$58/CHI_fec!X$58)</f>
        <v>0</v>
      </c>
      <c r="Y227" s="309">
        <f>IF(Y$58=0,0,Y$58/CHI_fec!Y$58)</f>
        <v>0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49</v>
      </c>
      <c r="B229" s="322">
        <f>IF(B$61=0,0,B$61/CHI_fec!B$61)</f>
        <v>0.65622294507664514</v>
      </c>
      <c r="C229" s="322">
        <f>IF(C$61=0,0,C$61/CHI_fec!C$61)</f>
        <v>0.66056036993612888</v>
      </c>
      <c r="D229" s="322">
        <f>IF(D$61=0,0,D$61/CHI_fec!D$61)</f>
        <v>0.66346156092079722</v>
      </c>
      <c r="E229" s="322">
        <f>IF(E$61=0,0,E$61/CHI_fec!E$61)</f>
        <v>0.66648240590878771</v>
      </c>
      <c r="F229" s="322">
        <f>IF(F$61=0,0,F$61/CHI_fec!F$61)</f>
        <v>0.66976254898822207</v>
      </c>
      <c r="G229" s="322">
        <f>IF(G$61=0,0,G$61/CHI_fec!G$61)</f>
        <v>0.66606727127390597</v>
      </c>
      <c r="H229" s="322">
        <f>IF(H$61=0,0,H$61/CHI_fec!H$61)</f>
        <v>0.66038762830366682</v>
      </c>
      <c r="I229" s="322">
        <f>IF(I$61=0,0,I$61/CHI_fec!I$61)</f>
        <v>0.65525809854951755</v>
      </c>
      <c r="J229" s="322">
        <f>IF(J$61=0,0,J$61/CHI_fec!J$61)</f>
        <v>0.65757211474889665</v>
      </c>
      <c r="K229" s="322">
        <f>IF(K$61=0,0,K$61/CHI_fec!K$61)</f>
        <v>0.65945813849734014</v>
      </c>
      <c r="L229" s="322">
        <f>IF(L$61=0,0,L$61/CHI_fec!L$61)</f>
        <v>0.66099102068502646</v>
      </c>
      <c r="M229" s="322">
        <f>IF(M$61=0,0,M$61/CHI_fec!M$61)</f>
        <v>0.67936362632637981</v>
      </c>
      <c r="N229" s="322">
        <f>IF(N$61=0,0,N$61/CHI_fec!N$61)</f>
        <v>0.69215265396601688</v>
      </c>
      <c r="O229" s="322">
        <f>IF(O$61=0,0,O$61/CHI_fec!O$61)</f>
        <v>0.69477452653353977</v>
      </c>
      <c r="P229" s="322">
        <f>IF(P$61=0,0,P$61/CHI_fec!P$61)</f>
        <v>0.7019749302943713</v>
      </c>
      <c r="Q229" s="322">
        <f>IF(Q$61=0,0,Q$61/CHI_fec!Q$61)</f>
        <v>0.71035288160287891</v>
      </c>
      <c r="R229" s="322">
        <f>IF(R$61=0,0,R$61/CHI_fec!R$61)</f>
        <v>0.7149218777734706</v>
      </c>
      <c r="S229" s="322">
        <f>IF(S$61=0,0,S$61/CHI_fec!S$61)</f>
        <v>0.71629387412557655</v>
      </c>
      <c r="T229" s="322">
        <f>IF(T$61=0,0,T$61/CHI_fec!T$61)</f>
        <v>0.71796378739896927</v>
      </c>
      <c r="U229" s="322">
        <f>IF(U$61=0,0,U$61/CHI_fec!U$61)</f>
        <v>0.71762215258368367</v>
      </c>
      <c r="V229" s="322">
        <f>IF(V$61=0,0,V$61/CHI_fec!V$61)</f>
        <v>0.719173123852067</v>
      </c>
      <c r="W229" s="322">
        <f>IF(W$61=0,0,W$61/CHI_fec!W$61)</f>
        <v>0.72146244939077486</v>
      </c>
      <c r="X229" s="322">
        <f>IF(X$61=0,0,X$61/CHI_fec!X$61)</f>
        <v>0.71988824414915631</v>
      </c>
      <c r="Y229" s="322">
        <f>IF(Y$61=0,0,Y$61/CHI_fec!Y$61)</f>
        <v>0.71842940305265679</v>
      </c>
      <c r="DA229" s="95"/>
    </row>
    <row r="230" spans="1:105" ht="12" customHeight="1" x14ac:dyDescent="0.25">
      <c r="A230" s="55" t="s">
        <v>91</v>
      </c>
      <c r="B230" s="305">
        <f>IF(B$62=0,0,B$62/CHI_fec!B$62)</f>
        <v>0.54449999999999998</v>
      </c>
      <c r="C230" s="305">
        <f>IF(C$62=0,0,C$62/CHI_fec!C$62)</f>
        <v>0.54449999999999998</v>
      </c>
      <c r="D230" s="305">
        <f>IF(D$62=0,0,D$62/CHI_fec!D$62)</f>
        <v>0.54449999999999998</v>
      </c>
      <c r="E230" s="305">
        <f>IF(E$62=0,0,E$62/CHI_fec!E$62)</f>
        <v>0.54449999999999998</v>
      </c>
      <c r="F230" s="305">
        <f>IF(F$62=0,0,F$62/CHI_fec!F$62)</f>
        <v>0.54449999999999998</v>
      </c>
      <c r="G230" s="305">
        <f>IF(G$62=0,0,G$62/CHI_fec!G$62)</f>
        <v>0.54449999999999998</v>
      </c>
      <c r="H230" s="305">
        <f>IF(H$62=0,0,H$62/CHI_fec!H$62)</f>
        <v>0.5445000000000001</v>
      </c>
      <c r="I230" s="305">
        <f>IF(I$62=0,0,I$62/CHI_fec!I$62)</f>
        <v>0.5445000000000001</v>
      </c>
      <c r="J230" s="305">
        <f>IF(J$62=0,0,J$62/CHI_fec!J$62)</f>
        <v>0.54449999999999987</v>
      </c>
      <c r="K230" s="305">
        <f>IF(K$62=0,0,K$62/CHI_fec!K$62)</f>
        <v>0.54449999999999998</v>
      </c>
      <c r="L230" s="305">
        <f>IF(L$62=0,0,L$62/CHI_fec!L$62)</f>
        <v>0.54449999999999987</v>
      </c>
      <c r="M230" s="305">
        <f>IF(M$62=0,0,M$62/CHI_fec!M$62)</f>
        <v>0.54449999999999976</v>
      </c>
      <c r="N230" s="305">
        <f>IF(N$62=0,0,N$62/CHI_fec!N$62)</f>
        <v>0.5445000000000001</v>
      </c>
      <c r="O230" s="305">
        <f>IF(O$62=0,0,O$62/CHI_fec!O$62)</f>
        <v>0.5445000000000001</v>
      </c>
      <c r="P230" s="305">
        <f>IF(P$62=0,0,P$62/CHI_fec!P$62)</f>
        <v>0.54449999999999998</v>
      </c>
      <c r="Q230" s="305">
        <f>IF(Q$62=0,0,Q$62/CHI_fec!Q$62)</f>
        <v>0.54449999999999998</v>
      </c>
      <c r="R230" s="305">
        <f>IF(R$62=0,0,R$62/CHI_fec!R$62)</f>
        <v>0.54449999999999998</v>
      </c>
      <c r="S230" s="305">
        <f>IF(S$62=0,0,S$62/CHI_fec!S$62)</f>
        <v>0.54449999999999998</v>
      </c>
      <c r="T230" s="305">
        <f>IF(T$62=0,0,T$62/CHI_fec!T$62)</f>
        <v>0.54449999999999998</v>
      </c>
      <c r="U230" s="305">
        <f>IF(U$62=0,0,U$62/CHI_fec!U$62)</f>
        <v>0.54449999999999998</v>
      </c>
      <c r="V230" s="305">
        <f>IF(V$62=0,0,V$62/CHI_fec!V$62)</f>
        <v>0.54449999999999987</v>
      </c>
      <c r="W230" s="305">
        <f>IF(W$62=0,0,W$62/CHI_fec!W$62)</f>
        <v>0.54449999999999998</v>
      </c>
      <c r="X230" s="305">
        <f>IF(X$62=0,0,X$62/CHI_fec!X$62)</f>
        <v>0.5445000000000001</v>
      </c>
      <c r="Y230" s="305">
        <f>IF(Y$62=0,0,Y$62/CHI_fec!Y$62)</f>
        <v>0.54449999999999998</v>
      </c>
      <c r="DA230" s="76"/>
    </row>
    <row r="231" spans="1:105" ht="12" customHeight="1" x14ac:dyDescent="0.25">
      <c r="A231" s="173" t="s">
        <v>92</v>
      </c>
      <c r="B231" s="306">
        <f>IF(B$63=0,0,B$63/CHI_fec!B$63)</f>
        <v>0.14802778502061634</v>
      </c>
      <c r="C231" s="306">
        <f>IF(C$63=0,0,C$63/CHI_fec!C$63)</f>
        <v>0.14802778502061634</v>
      </c>
      <c r="D231" s="306">
        <f>IF(D$63=0,0,D$63/CHI_fec!D$63)</f>
        <v>0.14802778502061623</v>
      </c>
      <c r="E231" s="306">
        <f>IF(E$63=0,0,E$63/CHI_fec!E$63)</f>
        <v>0.14802778502061625</v>
      </c>
      <c r="F231" s="306">
        <f>IF(F$63=0,0,F$63/CHI_fec!F$63)</f>
        <v>0.14802778502061634</v>
      </c>
      <c r="G231" s="306">
        <f>IF(G$63=0,0,G$63/CHI_fec!G$63)</f>
        <v>0.14802778502061631</v>
      </c>
      <c r="H231" s="306">
        <f>IF(H$63=0,0,H$63/CHI_fec!H$63)</f>
        <v>0.14802778502061631</v>
      </c>
      <c r="I231" s="306">
        <f>IF(I$63=0,0,I$63/CHI_fec!I$63)</f>
        <v>0.14802778502061625</v>
      </c>
      <c r="J231" s="306">
        <f>IF(J$63=0,0,J$63/CHI_fec!J$63)</f>
        <v>0.14802778502061628</v>
      </c>
      <c r="K231" s="306">
        <f>IF(K$63=0,0,K$63/CHI_fec!K$63)</f>
        <v>0.14802778502061631</v>
      </c>
      <c r="L231" s="306">
        <f>IF(L$63=0,0,L$63/CHI_fec!L$63)</f>
        <v>0.14802778502061631</v>
      </c>
      <c r="M231" s="306">
        <f>IF(M$63=0,0,M$63/CHI_fec!M$63)</f>
        <v>0.15000039267381204</v>
      </c>
      <c r="N231" s="306">
        <f>IF(N$63=0,0,N$63/CHI_fec!N$63)</f>
        <v>0.15177573956168824</v>
      </c>
      <c r="O231" s="306">
        <f>IF(O$63=0,0,O$63/CHI_fec!O$63)</f>
        <v>0.15337355176077691</v>
      </c>
      <c r="P231" s="306">
        <f>IF(P$63=0,0,P$63/CHI_fec!P$63)</f>
        <v>0.15481158273995663</v>
      </c>
      <c r="Q231" s="306">
        <f>IF(Q$63=0,0,Q$63/CHI_fec!Q$63)</f>
        <v>0.15610581062121837</v>
      </c>
      <c r="R231" s="306">
        <f>IF(R$63=0,0,R$63/CHI_fec!R$63)</f>
        <v>0.15727061571435397</v>
      </c>
      <c r="S231" s="306">
        <f>IF(S$63=0,0,S$63/CHI_fec!S$63)</f>
        <v>0.158318940298176</v>
      </c>
      <c r="T231" s="306">
        <f>IF(T$63=0,0,T$63/CHI_fec!T$63)</f>
        <v>0.15926243242361582</v>
      </c>
      <c r="U231" s="306">
        <f>IF(U$63=0,0,U$63/CHI_fec!U$63)</f>
        <v>0.16011157533651166</v>
      </c>
      <c r="V231" s="306">
        <f>IF(V$63=0,0,V$63/CHI_fec!V$63)</f>
        <v>0.16053935757139004</v>
      </c>
      <c r="W231" s="306">
        <f>IF(W$63=0,0,W$63/CHI_fec!W$63)</f>
        <v>0.16053935757139007</v>
      </c>
      <c r="X231" s="306">
        <f>IF(X$63=0,0,X$63/CHI_fec!X$63)</f>
        <v>0.16053935757139004</v>
      </c>
      <c r="Y231" s="306">
        <f>IF(Y$63=0,0,Y$63/CHI_fec!Y$63)</f>
        <v>0.16053935757139004</v>
      </c>
      <c r="DA231" s="77"/>
    </row>
    <row r="232" spans="1:105" ht="12" customHeight="1" x14ac:dyDescent="0.25">
      <c r="A232" s="173" t="s">
        <v>93</v>
      </c>
      <c r="B232" s="306">
        <f>IF(B$64=0,0,B$64/CHI_fec!B$64)</f>
        <v>0.75849841896575776</v>
      </c>
      <c r="C232" s="306">
        <f>IF(C$64=0,0,C$64/CHI_fec!C$64)</f>
        <v>0.7584984189657572</v>
      </c>
      <c r="D232" s="306">
        <f>IF(D$64=0,0,D$64/CHI_fec!D$64)</f>
        <v>0.75849841896575698</v>
      </c>
      <c r="E232" s="306">
        <f>IF(E$64=0,0,E$64/CHI_fec!E$64)</f>
        <v>0.75849841896575709</v>
      </c>
      <c r="F232" s="306">
        <f>IF(F$64=0,0,F$64/CHI_fec!F$64)</f>
        <v>0.75849841896575709</v>
      </c>
      <c r="G232" s="306">
        <f>IF(G$64=0,0,G$64/CHI_fec!G$64)</f>
        <v>0.75849841896575676</v>
      </c>
      <c r="H232" s="306">
        <f>IF(H$64=0,0,H$64/CHI_fec!H$64)</f>
        <v>0.75849841896575743</v>
      </c>
      <c r="I232" s="306">
        <f>IF(I$64=0,0,I$64/CHI_fec!I$64)</f>
        <v>0.75849841896575676</v>
      </c>
      <c r="J232" s="306">
        <f>IF(J$64=0,0,J$64/CHI_fec!J$64)</f>
        <v>0.75849841896575676</v>
      </c>
      <c r="K232" s="306">
        <f>IF(K$64=0,0,K$64/CHI_fec!K$64)</f>
        <v>0.75849841896575687</v>
      </c>
      <c r="L232" s="306">
        <f>IF(L$64=0,0,L$64/CHI_fec!L$64)</f>
        <v>0.75849841896575754</v>
      </c>
      <c r="M232" s="306">
        <f>IF(M$64=0,0,M$64/CHI_fec!M$64)</f>
        <v>0.75849841896575732</v>
      </c>
      <c r="N232" s="306">
        <f>IF(N$64=0,0,N$64/CHI_fec!N$64)</f>
        <v>0.75849841896575687</v>
      </c>
      <c r="O232" s="306">
        <f>IF(O$64=0,0,O$64/CHI_fec!O$64)</f>
        <v>0.75849841896575732</v>
      </c>
      <c r="P232" s="306">
        <f>IF(P$64=0,0,P$64/CHI_fec!P$64)</f>
        <v>0.7584984189657572</v>
      </c>
      <c r="Q232" s="306">
        <f>IF(Q$64=0,0,Q$64/CHI_fec!Q$64)</f>
        <v>0.75849841896575709</v>
      </c>
      <c r="R232" s="306">
        <f>IF(R$64=0,0,R$64/CHI_fec!R$64)</f>
        <v>0.75849841896575709</v>
      </c>
      <c r="S232" s="306">
        <f>IF(S$64=0,0,S$64/CHI_fec!S$64)</f>
        <v>0.75849841896575687</v>
      </c>
      <c r="T232" s="306">
        <f>IF(T$64=0,0,T$64/CHI_fec!T$64)</f>
        <v>0.75849841896575709</v>
      </c>
      <c r="U232" s="306">
        <f>IF(U$64=0,0,U$64/CHI_fec!U$64)</f>
        <v>0.75849841896575698</v>
      </c>
      <c r="V232" s="306">
        <f>IF(V$64=0,0,V$64/CHI_fec!V$64)</f>
        <v>0.75849841896575709</v>
      </c>
      <c r="W232" s="306">
        <f>IF(W$64=0,0,W$64/CHI_fec!W$64)</f>
        <v>0.7584984189657572</v>
      </c>
      <c r="X232" s="306">
        <f>IF(X$64=0,0,X$64/CHI_fec!X$64)</f>
        <v>0.7584984189657572</v>
      </c>
      <c r="Y232" s="306">
        <f>IF(Y$64=0,0,Y$64/CHI_fec!Y$64)</f>
        <v>0.75849841896575709</v>
      </c>
      <c r="DA232" s="77"/>
    </row>
    <row r="233" spans="1:105" ht="12" customHeight="1" x14ac:dyDescent="0.25">
      <c r="A233" s="173" t="s">
        <v>94</v>
      </c>
      <c r="B233" s="306">
        <f>IF(B$65=0,0,B$65/CHI_fec!B$65)</f>
        <v>0.57871279252841357</v>
      </c>
      <c r="C233" s="306">
        <f>IF(C$65=0,0,C$65/CHI_fec!C$65)</f>
        <v>0.57871279252841323</v>
      </c>
      <c r="D233" s="306">
        <f>IF(D$65=0,0,D$65/CHI_fec!D$65)</f>
        <v>0.57871279252841357</v>
      </c>
      <c r="E233" s="306">
        <f>IF(E$65=0,0,E$65/CHI_fec!E$65)</f>
        <v>0.57871279252841334</v>
      </c>
      <c r="F233" s="306">
        <f>IF(F$65=0,0,F$65/CHI_fec!F$65)</f>
        <v>0.57871279252841368</v>
      </c>
      <c r="G233" s="306">
        <f>IF(G$65=0,0,G$65/CHI_fec!G$65)</f>
        <v>0.57871279252841379</v>
      </c>
      <c r="H233" s="306">
        <f>IF(H$65=0,0,H$65/CHI_fec!H$65)</f>
        <v>0.57871279252841379</v>
      </c>
      <c r="I233" s="306">
        <f>IF(I$65=0,0,I$65/CHI_fec!I$65)</f>
        <v>0.57871279252841334</v>
      </c>
      <c r="J233" s="306">
        <f>IF(J$65=0,0,J$65/CHI_fec!J$65)</f>
        <v>0.57871279252841368</v>
      </c>
      <c r="K233" s="306">
        <f>IF(K$65=0,0,K$65/CHI_fec!K$65)</f>
        <v>0.57871279252841334</v>
      </c>
      <c r="L233" s="306">
        <f>IF(L$65=0,0,L$65/CHI_fec!L$65)</f>
        <v>0.57871279252841368</v>
      </c>
      <c r="M233" s="306">
        <f>IF(M$65=0,0,M$65/CHI_fec!M$65)</f>
        <v>0.58599373120080112</v>
      </c>
      <c r="N233" s="306">
        <f>IF(N$65=0,0,N$65/CHI_fec!N$65)</f>
        <v>0.59254657600594918</v>
      </c>
      <c r="O233" s="306">
        <f>IF(O$65=0,0,O$65/CHI_fec!O$65)</f>
        <v>0.59844413633058313</v>
      </c>
      <c r="P233" s="306">
        <f>IF(P$65=0,0,P$65/CHI_fec!P$65)</f>
        <v>0.60375194062275328</v>
      </c>
      <c r="Q233" s="306">
        <f>IF(Q$65=0,0,Q$65/CHI_fec!Q$65)</f>
        <v>0.60852896448570637</v>
      </c>
      <c r="R233" s="306">
        <f>IF(R$65=0,0,R$65/CHI_fec!R$65)</f>
        <v>0.61282828596236449</v>
      </c>
      <c r="S233" s="306">
        <f>IF(S$65=0,0,S$65/CHI_fec!S$65)</f>
        <v>0.61669767529135622</v>
      </c>
      <c r="T233" s="306">
        <f>IF(T$65=0,0,T$65/CHI_fec!T$65)</f>
        <v>0.6201801256874494</v>
      </c>
      <c r="U233" s="306">
        <f>IF(U$65=0,0,U$65/CHI_fec!U$65)</f>
        <v>0.62331433104393308</v>
      </c>
      <c r="V233" s="306">
        <f>IF(V$65=0,0,V$65/CHI_fec!V$65)</f>
        <v>0.62613511586476833</v>
      </c>
      <c r="W233" s="306">
        <f>IF(W$65=0,0,W$65/CHI_fec!W$65)</f>
        <v>0.62762663048641343</v>
      </c>
      <c r="X233" s="306">
        <f>IF(X$65=0,0,X$65/CHI_fec!X$65)</f>
        <v>0.62762663048641387</v>
      </c>
      <c r="Y233" s="306">
        <f>IF(Y$65=0,0,Y$65/CHI_fec!Y$65)</f>
        <v>0.62762663048641354</v>
      </c>
      <c r="DA233" s="77"/>
    </row>
    <row r="234" spans="1:105" ht="12" customHeight="1" x14ac:dyDescent="0.25">
      <c r="A234" s="56" t="s">
        <v>95</v>
      </c>
      <c r="B234" s="307">
        <f>IF(B$66=0,0,B$66/CHI_fec!B$66)</f>
        <v>0.86293695715871832</v>
      </c>
      <c r="C234" s="307">
        <f>IF(C$66=0,0,C$66/CHI_fec!C$66)</f>
        <v>0.85108579173273269</v>
      </c>
      <c r="D234" s="307">
        <f>IF(D$66=0,0,D$66/CHI_fec!D$66)</f>
        <v>0.84504413904510045</v>
      </c>
      <c r="E234" s="307">
        <f>IF(E$66=0,0,E$66/CHI_fec!E$66)</f>
        <v>0.84021445445517406</v>
      </c>
      <c r="F234" s="307">
        <f>IF(F$66=0,0,F$66/CHI_fec!F$66)</f>
        <v>0.82831056266874259</v>
      </c>
      <c r="G234" s="307">
        <f>IF(G$66=0,0,G$66/CHI_fec!G$66)</f>
        <v>0.84600502342570005</v>
      </c>
      <c r="H234" s="307">
        <f>IF(H$66=0,0,H$66/CHI_fec!H$66)</f>
        <v>0.87348338324874508</v>
      </c>
      <c r="I234" s="307">
        <f>IF(I$66=0,0,I$66/CHI_fec!I$66)</f>
        <v>0.89995987050449722</v>
      </c>
      <c r="J234" s="307">
        <f>IF(J$66=0,0,J$66/CHI_fec!J$66)</f>
        <v>0.89755876760197895</v>
      </c>
      <c r="K234" s="307">
        <f>IF(K$66=0,0,K$66/CHI_fec!K$66)</f>
        <v>0.88946895459191877</v>
      </c>
      <c r="L234" s="307">
        <f>IF(L$66=0,0,L$66/CHI_fec!L$66)</f>
        <v>0.87454040564213176</v>
      </c>
      <c r="M234" s="307">
        <f>IF(M$66=0,0,M$66/CHI_fec!M$66)</f>
        <v>0.86856976157170074</v>
      </c>
      <c r="N234" s="307">
        <f>IF(N$66=0,0,N$66/CHI_fec!N$66)</f>
        <v>0.92084621189016869</v>
      </c>
      <c r="O234" s="307">
        <f>IF(O$66=0,0,O$66/CHI_fec!O$66)</f>
        <v>0.94444331352914668</v>
      </c>
      <c r="P234" s="307">
        <f>IF(P$66=0,0,P$66/CHI_fec!P$66)</f>
        <v>0.93359126802029158</v>
      </c>
      <c r="Q234" s="307">
        <f>IF(Q$66=0,0,Q$66/CHI_fec!Q$66)</f>
        <v>0.92146633246495391</v>
      </c>
      <c r="R234" s="307">
        <f>IF(R$66=0,0,R$66/CHI_fec!R$66)</f>
        <v>0.92303294784554357</v>
      </c>
      <c r="S234" s="307">
        <f>IF(S$66=0,0,S$66/CHI_fec!S$66)</f>
        <v>0.92947481226326623</v>
      </c>
      <c r="T234" s="307">
        <f>IF(T$66=0,0,T$66/CHI_fec!T$66)</f>
        <v>0.91602909444874037</v>
      </c>
      <c r="U234" s="307">
        <f>IF(U$66=0,0,U$66/CHI_fec!U$66)</f>
        <v>0.92593050208942129</v>
      </c>
      <c r="V234" s="307">
        <f>IF(V$66=0,0,V$66/CHI_fec!V$66)</f>
        <v>0.92113376217167175</v>
      </c>
      <c r="W234" s="307">
        <f>IF(W$66=0,0,W$66/CHI_fec!W$66)</f>
        <v>0.91513428855096324</v>
      </c>
      <c r="X234" s="307">
        <f>IF(X$66=0,0,X$66/CHI_fec!X$66)</f>
        <v>0.9300356407588265</v>
      </c>
      <c r="Y234" s="307">
        <f>IF(Y$66=0,0,Y$66/CHI_fec!Y$66)</f>
        <v>0.93901204403216798</v>
      </c>
      <c r="DA234" s="78"/>
    </row>
    <row r="235" spans="1:105" ht="12" customHeight="1" x14ac:dyDescent="0.25">
      <c r="A235" s="174" t="s">
        <v>1051</v>
      </c>
      <c r="B235" s="308">
        <f>IF(B$72=0,0,B$72/CHI_fec!B$72)</f>
        <v>0.78851762745847587</v>
      </c>
      <c r="C235" s="308">
        <f>IF(C$72=0,0,C$72/CHI_fec!C$72)</f>
        <v>0.79457438031490413</v>
      </c>
      <c r="D235" s="308">
        <f>IF(D$72=0,0,D$72/CHI_fec!D$72)</f>
        <v>0.79761017078356578</v>
      </c>
      <c r="E235" s="308">
        <f>IF(E$72=0,0,E$72/CHI_fec!E$72)</f>
        <v>0.80324375235246337</v>
      </c>
      <c r="F235" s="308">
        <f>IF(F$72=0,0,F$72/CHI_fec!F$72)</f>
        <v>0.80649825448405921</v>
      </c>
      <c r="G235" s="308">
        <f>IF(G$72=0,0,G$72/CHI_fec!G$72)</f>
        <v>0.80688558820513889</v>
      </c>
      <c r="H235" s="308">
        <f>IF(H$72=0,0,H$72/CHI_fec!H$72)</f>
        <v>0.80000824828094741</v>
      </c>
      <c r="I235" s="308">
        <f>IF(I$72=0,0,I$72/CHI_fec!I$72)</f>
        <v>0.78325918253809879</v>
      </c>
      <c r="J235" s="308">
        <f>IF(J$72=0,0,J$72/CHI_fec!J$72)</f>
        <v>0.79247883880850556</v>
      </c>
      <c r="K235" s="308">
        <f>IF(K$72=0,0,K$72/CHI_fec!K$72)</f>
        <v>0.79679411195343486</v>
      </c>
      <c r="L235" s="308">
        <f>IF(L$72=0,0,L$72/CHI_fec!L$72)</f>
        <v>0.79717596749482966</v>
      </c>
      <c r="M235" s="308">
        <f>IF(M$72=0,0,M$72/CHI_fec!M$72)</f>
        <v>0.81789710437307206</v>
      </c>
      <c r="N235" s="308">
        <f>IF(N$72=0,0,N$72/CHI_fec!N$72)</f>
        <v>0.83406279604501843</v>
      </c>
      <c r="O235" s="308">
        <f>IF(O$72=0,0,O$72/CHI_fec!O$72)</f>
        <v>0.8386646910504657</v>
      </c>
      <c r="P235" s="308">
        <f>IF(P$72=0,0,P$72/CHI_fec!P$72)</f>
        <v>0.85176106678041308</v>
      </c>
      <c r="Q235" s="308">
        <f>IF(Q$72=0,0,Q$72/CHI_fec!Q$72)</f>
        <v>0.86291257893957907</v>
      </c>
      <c r="R235" s="308">
        <f>IF(R$72=0,0,R$72/CHI_fec!R$72)</f>
        <v>0.87500741325719888</v>
      </c>
      <c r="S235" s="308">
        <f>IF(S$72=0,0,S$72/CHI_fec!S$72)</f>
        <v>0.87958931376566851</v>
      </c>
      <c r="T235" s="308">
        <f>IF(T$72=0,0,T$72/CHI_fec!T$72)</f>
        <v>0.88430556431390683</v>
      </c>
      <c r="U235" s="308">
        <f>IF(U$72=0,0,U$72/CHI_fec!U$72)</f>
        <v>0.88537548922465559</v>
      </c>
      <c r="V235" s="308">
        <f>IF(V$72=0,0,V$72/CHI_fec!V$72)</f>
        <v>0.89159752639282075</v>
      </c>
      <c r="W235" s="308">
        <f>IF(W$72=0,0,W$72/CHI_fec!W$72)</f>
        <v>0.89181263330934579</v>
      </c>
      <c r="X235" s="308">
        <f>IF(X$72=0,0,X$72/CHI_fec!X$72)</f>
        <v>0.90085484373976032</v>
      </c>
      <c r="Y235" s="308">
        <f>IF(Y$72=0,0,Y$72/CHI_fec!Y$72)</f>
        <v>0.90064126463978378</v>
      </c>
      <c r="DA235" s="79"/>
    </row>
    <row r="236" spans="1:105" ht="12" customHeight="1" x14ac:dyDescent="0.25">
      <c r="A236" s="174" t="s">
        <v>1010</v>
      </c>
      <c r="B236" s="308">
        <f>IF(B$85=0,0,B$85/CHI_fec!B$85)</f>
        <v>0.52424410404360622</v>
      </c>
      <c r="C236" s="308">
        <f>IF(C$85=0,0,C$85/CHI_fec!C$85)</f>
        <v>0.52698087000116911</v>
      </c>
      <c r="D236" s="308">
        <f>IF(D$85=0,0,D$85/CHI_fec!D$85)</f>
        <v>0.52814394645317386</v>
      </c>
      <c r="E236" s="308">
        <f>IF(E$85=0,0,E$85/CHI_fec!E$85)</f>
        <v>0.53113196409179819</v>
      </c>
      <c r="F236" s="308">
        <f>IF(F$85=0,0,F$85/CHI_fec!F$85)</f>
        <v>0.53180939356791768</v>
      </c>
      <c r="G236" s="308">
        <f>IF(G$85=0,0,G$85/CHI_fec!G$85)</f>
        <v>0.53528163189910594</v>
      </c>
      <c r="H236" s="308">
        <f>IF(H$85=0,0,H$85/CHI_fec!H$85)</f>
        <v>0.53344862900308876</v>
      </c>
      <c r="I236" s="308">
        <f>IF(I$85=0,0,I$85/CHI_fec!I$85)</f>
        <v>0.53972312633770736</v>
      </c>
      <c r="J236" s="308">
        <f>IF(J$85=0,0,J$85/CHI_fec!J$85)</f>
        <v>0.54506169727505516</v>
      </c>
      <c r="K236" s="308">
        <f>IF(K$85=0,0,K$85/CHI_fec!K$85)</f>
        <v>0.54400750308849244</v>
      </c>
      <c r="L236" s="308">
        <f>IF(L$85=0,0,L$85/CHI_fec!L$85)</f>
        <v>0.54092716612238689</v>
      </c>
      <c r="M236" s="308">
        <f>IF(M$85=0,0,M$85/CHI_fec!M$85)</f>
        <v>0.55846096914489352</v>
      </c>
      <c r="N236" s="308">
        <f>IF(N$85=0,0,N$85/CHI_fec!N$85)</f>
        <v>0.57842288815396836</v>
      </c>
      <c r="O236" s="308">
        <f>IF(O$85=0,0,O$85/CHI_fec!O$85)</f>
        <v>0.59164092533565815</v>
      </c>
      <c r="P236" s="308">
        <f>IF(P$85=0,0,P$85/CHI_fec!P$85)</f>
        <v>0.59195456306185679</v>
      </c>
      <c r="Q236" s="308">
        <f>IF(Q$85=0,0,Q$85/CHI_fec!Q$85)</f>
        <v>0.58977816174249009</v>
      </c>
      <c r="R236" s="308">
        <f>IF(R$85=0,0,R$85/CHI_fec!R$85)</f>
        <v>0.59312965417941399</v>
      </c>
      <c r="S236" s="308">
        <f>IF(S$85=0,0,S$85/CHI_fec!S$85)</f>
        <v>0.5946326974893138</v>
      </c>
      <c r="T236" s="308">
        <f>IF(T$85=0,0,T$85/CHI_fec!T$85)</f>
        <v>0.59261740003931385</v>
      </c>
      <c r="U236" s="308">
        <f>IF(U$85=0,0,U$85/CHI_fec!U$85)</f>
        <v>0.59397095742425587</v>
      </c>
      <c r="V236" s="308">
        <f>IF(V$85=0,0,V$85/CHI_fec!V$85)</f>
        <v>0.59320746924971945</v>
      </c>
      <c r="W236" s="308">
        <f>IF(W$85=0,0,W$85/CHI_fec!W$85)</f>
        <v>0.5944599832489752</v>
      </c>
      <c r="X236" s="308">
        <f>IF(X$85=0,0,X$85/CHI_fec!X$85)</f>
        <v>0.59696435245677548</v>
      </c>
      <c r="Y236" s="308">
        <f>IF(Y$85=0,0,Y$85/CHI_fec!Y$85)</f>
        <v>0.59707942780737688</v>
      </c>
      <c r="DA236" s="79"/>
    </row>
    <row r="237" spans="1:105" ht="12" customHeight="1" x14ac:dyDescent="0.25">
      <c r="A237" s="174" t="s">
        <v>1021</v>
      </c>
      <c r="B237" s="308">
        <f>IF(B$93=0,0,B$93/CHI_fec!B$93)</f>
        <v>0.82775634690222877</v>
      </c>
      <c r="C237" s="308">
        <f>IF(C$93=0,0,C$93/CHI_fec!C$93)</f>
        <v>0.80739834330323978</v>
      </c>
      <c r="D237" s="308">
        <f>IF(D$93=0,0,D$93/CHI_fec!D$93)</f>
        <v>0.79852371919273391</v>
      </c>
      <c r="E237" s="308">
        <f>IF(E$93=0,0,E$93/CHI_fec!E$93)</f>
        <v>0.79138897850428425</v>
      </c>
      <c r="F237" s="308">
        <f>IF(F$93=0,0,F$93/CHI_fec!F$93)</f>
        <v>0.76937475774583863</v>
      </c>
      <c r="G237" s="308">
        <f>IF(G$93=0,0,G$93/CHI_fec!G$93)</f>
        <v>0.79930933480073163</v>
      </c>
      <c r="H237" s="308">
        <f>IF(H$93=0,0,H$93/CHI_fec!H$93)</f>
        <v>0.84209498374591318</v>
      </c>
      <c r="I237" s="308">
        <f>IF(I$93=0,0,I$93/CHI_fec!I$93)</f>
        <v>0.88697984633097893</v>
      </c>
      <c r="J237" s="308">
        <f>IF(J$93=0,0,J$93/CHI_fec!J$93)</f>
        <v>0.8911018320812526</v>
      </c>
      <c r="K237" s="308">
        <f>IF(K$93=0,0,K$93/CHI_fec!K$93)</f>
        <v>0.8785864983293088</v>
      </c>
      <c r="L237" s="308">
        <f>IF(L$93=0,0,L$93/CHI_fec!L$93)</f>
        <v>0.85535815083930622</v>
      </c>
      <c r="M237" s="308">
        <f>IF(M$93=0,0,M$93/CHI_fec!M$93)</f>
        <v>0.82321231729102828</v>
      </c>
      <c r="N237" s="308">
        <f>IF(N$93=0,0,N$93/CHI_fec!N$93)</f>
        <v>0.87011154940611113</v>
      </c>
      <c r="O237" s="308">
        <f>IF(O$93=0,0,O$93/CHI_fec!O$93)</f>
        <v>0.90928919095172955</v>
      </c>
      <c r="P237" s="308">
        <f>IF(P$93=0,0,P$93/CHI_fec!P$93)</f>
        <v>0.89424804035131578</v>
      </c>
      <c r="Q237" s="308">
        <f>IF(Q$93=0,0,Q$93/CHI_fec!Q$93)</f>
        <v>0.87662710791134668</v>
      </c>
      <c r="R237" s="308">
        <f>IF(R$93=0,0,R$93/CHI_fec!R$93)</f>
        <v>0.87163952865424066</v>
      </c>
      <c r="S237" s="308">
        <f>IF(S$93=0,0,S$93/CHI_fec!S$93)</f>
        <v>0.88391749580127243</v>
      </c>
      <c r="T237" s="308">
        <f>IF(T$93=0,0,T$93/CHI_fec!T$93)</f>
        <v>0.86288527209170396</v>
      </c>
      <c r="U237" s="308">
        <f>IF(U$93=0,0,U$93/CHI_fec!U$93)</f>
        <v>0.8787545156508918</v>
      </c>
      <c r="V237" s="308">
        <f>IF(V$93=0,0,V$93/CHI_fec!V$93)</f>
        <v>0.87516423304940327</v>
      </c>
      <c r="W237" s="308">
        <f>IF(W$93=0,0,W$93/CHI_fec!W$93)</f>
        <v>0.8625150984607628</v>
      </c>
      <c r="X237" s="308">
        <f>IF(X$93=0,0,X$93/CHI_fec!X$93)</f>
        <v>0.8921861203846394</v>
      </c>
      <c r="Y237" s="308">
        <f>IF(Y$93=0,0,Y$93/CHI_fec!Y$93)</f>
        <v>0.90562396378306187</v>
      </c>
      <c r="DA237" s="79"/>
    </row>
    <row r="238" spans="1:105" ht="12" customHeight="1" x14ac:dyDescent="0.25">
      <c r="A238" s="41" t="s">
        <v>1038</v>
      </c>
      <c r="B238" s="309">
        <f>IF(B$107=0,0,B$107/CHI_fec!B$107)</f>
        <v>0.78296624999999997</v>
      </c>
      <c r="C238" s="309">
        <f>IF(C$107=0,0,C$107/CHI_fec!C$107)</f>
        <v>0.78296624999999997</v>
      </c>
      <c r="D238" s="309">
        <f>IF(D$107=0,0,D$107/CHI_fec!D$107)</f>
        <v>0.78296624999999997</v>
      </c>
      <c r="E238" s="309">
        <f>IF(E$107=0,0,E$107/CHI_fec!E$107)</f>
        <v>0.78296624999999997</v>
      </c>
      <c r="F238" s="309">
        <f>IF(F$107=0,0,F$107/CHI_fec!F$107)</f>
        <v>0.78296625000000031</v>
      </c>
      <c r="G238" s="309">
        <f>IF(G$107=0,0,G$107/CHI_fec!G$107)</f>
        <v>0.78296624999999997</v>
      </c>
      <c r="H238" s="309">
        <f>IF(H$107=0,0,H$107/CHI_fec!H$107)</f>
        <v>0.78296624999999997</v>
      </c>
      <c r="I238" s="309">
        <f>IF(I$107=0,0,I$107/CHI_fec!I$107)</f>
        <v>0.7829662500000002</v>
      </c>
      <c r="J238" s="309">
        <f>IF(J$107=0,0,J$107/CHI_fec!J$107)</f>
        <v>0.78296624999999997</v>
      </c>
      <c r="K238" s="309">
        <f>IF(K$107=0,0,K$107/CHI_fec!K$107)</f>
        <v>0.78296625000000009</v>
      </c>
      <c r="L238" s="309">
        <f>IF(L$107=0,0,L$107/CHI_fec!L$107)</f>
        <v>0.78296625000000009</v>
      </c>
      <c r="M238" s="309">
        <f>IF(M$107=0,0,M$107/CHI_fec!M$107)</f>
        <v>0.78296625000000009</v>
      </c>
      <c r="N238" s="309">
        <f>IF(N$107=0,0,N$107/CHI_fec!N$107)</f>
        <v>0.78296624999999997</v>
      </c>
      <c r="O238" s="309">
        <f>IF(O$107=0,0,O$107/CHI_fec!O$107)</f>
        <v>0.78296624999999997</v>
      </c>
      <c r="P238" s="309">
        <f>IF(P$107=0,0,P$107/CHI_fec!P$107)</f>
        <v>0.78296624999999986</v>
      </c>
      <c r="Q238" s="309">
        <f>IF(Q$107=0,0,Q$107/CHI_fec!Q$107)</f>
        <v>0.7829662500000002</v>
      </c>
      <c r="R238" s="309">
        <f>IF(R$107=0,0,R$107/CHI_fec!R$107)</f>
        <v>0.78296625000000009</v>
      </c>
      <c r="S238" s="309">
        <f>IF(S$107=0,0,S$107/CHI_fec!S$107)</f>
        <v>0.78296624999999997</v>
      </c>
      <c r="T238" s="309">
        <f>IF(T$107=0,0,T$107/CHI_fec!T$107)</f>
        <v>0.78296625000000031</v>
      </c>
      <c r="U238" s="309">
        <f>IF(U$107=0,0,U$107/CHI_fec!U$107)</f>
        <v>0.78296624999999975</v>
      </c>
      <c r="V238" s="309">
        <f>IF(V$107=0,0,V$107/CHI_fec!V$107)</f>
        <v>0.78296624999999953</v>
      </c>
      <c r="W238" s="309">
        <f>IF(W$107=0,0,W$107/CHI_fec!W$107)</f>
        <v>0.78296624999999997</v>
      </c>
      <c r="X238" s="309">
        <f>IF(X$107=0,0,X$107/CHI_fec!X$107)</f>
        <v>0.78296624999999997</v>
      </c>
      <c r="Y238" s="309">
        <f>IF(Y$107=0,0,Y$107/CHI_fec!Y$107)</f>
        <v>0.78296624999999997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2">
        <f>IF(B$110=0,0,B$110/CHI_fec!B$110)</f>
        <v>0.52259728556547869</v>
      </c>
      <c r="C240" s="322">
        <f>IF(C$110=0,0,C$110/CHI_fec!C$110)</f>
        <v>0.52709378513513983</v>
      </c>
      <c r="D240" s="322">
        <f>IF(D$110=0,0,D$110/CHI_fec!D$110)</f>
        <v>0.53204534800975634</v>
      </c>
      <c r="E240" s="322">
        <f>IF(E$110=0,0,E$110/CHI_fec!E$110)</f>
        <v>0.53367695330005305</v>
      </c>
      <c r="F240" s="322">
        <f>IF(F$110=0,0,F$110/CHI_fec!F$110)</f>
        <v>0.53370744213018839</v>
      </c>
      <c r="G240" s="322">
        <f>IF(G$110=0,0,G$110/CHI_fec!G$110)</f>
        <v>0.53438363917423359</v>
      </c>
      <c r="H240" s="322">
        <f>IF(H$110=0,0,H$110/CHI_fec!H$110)</f>
        <v>0.53472436795162903</v>
      </c>
      <c r="I240" s="322">
        <f>IF(I$110=0,0,I$110/CHI_fec!I$110)</f>
        <v>0.53559142935214343</v>
      </c>
      <c r="J240" s="322">
        <f>IF(J$110=0,0,J$110/CHI_fec!J$110)</f>
        <v>0.53720212406803158</v>
      </c>
      <c r="K240" s="322">
        <f>IF(K$110=0,0,K$110/CHI_fec!K$110)</f>
        <v>0.53714396388995922</v>
      </c>
      <c r="L240" s="322">
        <f>IF(L$110=0,0,L$110/CHI_fec!L$110)</f>
        <v>0.53601806574252031</v>
      </c>
      <c r="M240" s="322">
        <f>IF(M$110=0,0,M$110/CHI_fec!M$110)</f>
        <v>0.53595678820385417</v>
      </c>
      <c r="N240" s="322">
        <f>IF(N$110=0,0,N$110/CHI_fec!N$110)</f>
        <v>0.53660438335291027</v>
      </c>
      <c r="O240" s="322">
        <f>IF(O$110=0,0,O$110/CHI_fec!O$110)</f>
        <v>0.53671313847284285</v>
      </c>
      <c r="P240" s="322">
        <f>IF(P$110=0,0,P$110/CHI_fec!P$110)</f>
        <v>0.53671256825634139</v>
      </c>
      <c r="Q240" s="322">
        <f>IF(Q$110=0,0,Q$110/CHI_fec!Q$110)</f>
        <v>0.53809328911841703</v>
      </c>
      <c r="R240" s="322">
        <f>IF(R$110=0,0,R$110/CHI_fec!R$110)</f>
        <v>0.54274974936567499</v>
      </c>
      <c r="S240" s="322">
        <f>IF(S$110=0,0,S$110/CHI_fec!S$110)</f>
        <v>0.55005766827753699</v>
      </c>
      <c r="T240" s="322">
        <f>IF(T$110=0,0,T$110/CHI_fec!T$110)</f>
        <v>0.57424514058639742</v>
      </c>
      <c r="U240" s="322">
        <f>IF(U$110=0,0,U$110/CHI_fec!U$110)</f>
        <v>0.57504692455092654</v>
      </c>
      <c r="V240" s="322">
        <f>IF(V$110=0,0,V$110/CHI_fec!V$110)</f>
        <v>0.59768578387802651</v>
      </c>
      <c r="W240" s="322">
        <f>IF(W$110=0,0,W$110/CHI_fec!W$110)</f>
        <v>0.61777588258335503</v>
      </c>
      <c r="X240" s="322">
        <f>IF(X$110=0,0,X$110/CHI_fec!X$110)</f>
        <v>0.63298053738194615</v>
      </c>
      <c r="Y240" s="322">
        <f>IF(Y$110=0,0,Y$110/CHI_fec!Y$110)</f>
        <v>0.63543587680161606</v>
      </c>
      <c r="DA240" s="95"/>
    </row>
    <row r="241" spans="1:105" ht="12" customHeight="1" x14ac:dyDescent="0.25">
      <c r="A241" s="55" t="s">
        <v>91</v>
      </c>
      <c r="B241" s="305">
        <f>IF(B$111=0,0,B$111/CHI_fec!B$111)</f>
        <v>0.42079562017353228</v>
      </c>
      <c r="C241" s="305">
        <f>IF(C$111=0,0,C$111/CHI_fec!C$111)</f>
        <v>0.42387417283720247</v>
      </c>
      <c r="D241" s="305">
        <f>IF(D$111=0,0,D$111/CHI_fec!D$111)</f>
        <v>0.42727464546209903</v>
      </c>
      <c r="E241" s="305">
        <f>IF(E$111=0,0,E$111/CHI_fec!E$111)</f>
        <v>0.42768449353264582</v>
      </c>
      <c r="F241" s="305">
        <f>IF(F$111=0,0,F$111/CHI_fec!F$111)</f>
        <v>0.42768449353264604</v>
      </c>
      <c r="G241" s="305">
        <f>IF(G$111=0,0,G$111/CHI_fec!G$111)</f>
        <v>0.42768449353264593</v>
      </c>
      <c r="H241" s="305">
        <f>IF(H$111=0,0,H$111/CHI_fec!H$111)</f>
        <v>0.42768449353264587</v>
      </c>
      <c r="I241" s="305">
        <f>IF(I$111=0,0,I$111/CHI_fec!I$111)</f>
        <v>0.42768449353264609</v>
      </c>
      <c r="J241" s="305">
        <f>IF(J$111=0,0,J$111/CHI_fec!J$111)</f>
        <v>0.42768449353264593</v>
      </c>
      <c r="K241" s="305">
        <f>IF(K$111=0,0,K$111/CHI_fec!K$111)</f>
        <v>0.42768449353264598</v>
      </c>
      <c r="L241" s="305">
        <f>IF(L$111=0,0,L$111/CHI_fec!L$111)</f>
        <v>0.42768449353264598</v>
      </c>
      <c r="M241" s="305">
        <f>IF(M$111=0,0,M$111/CHI_fec!M$111)</f>
        <v>0.42768449353264609</v>
      </c>
      <c r="N241" s="305">
        <f>IF(N$111=0,0,N$111/CHI_fec!N$111)</f>
        <v>0.42768449353264615</v>
      </c>
      <c r="O241" s="305">
        <f>IF(O$111=0,0,O$111/CHI_fec!O$111)</f>
        <v>0.42768449353264593</v>
      </c>
      <c r="P241" s="305">
        <f>IF(P$111=0,0,P$111/CHI_fec!P$111)</f>
        <v>0.42768449353264604</v>
      </c>
      <c r="Q241" s="305">
        <f>IF(Q$111=0,0,Q$111/CHI_fec!Q$111)</f>
        <v>0.42768449353264598</v>
      </c>
      <c r="R241" s="305">
        <f>IF(R$111=0,0,R$111/CHI_fec!R$111)</f>
        <v>0.42768449353264609</v>
      </c>
      <c r="S241" s="305">
        <f>IF(S$111=0,0,S$111/CHI_fec!S$111)</f>
        <v>0.4320248058777848</v>
      </c>
      <c r="T241" s="305">
        <f>IF(T$111=0,0,T$111/CHI_fec!T$111)</f>
        <v>0.44382232529000643</v>
      </c>
      <c r="U241" s="305">
        <f>IF(U$111=0,0,U$111/CHI_fec!U$111)</f>
        <v>0.44816843158926845</v>
      </c>
      <c r="V241" s="305">
        <f>IF(V$111=0,0,V$111/CHI_fec!V$111)</f>
        <v>0.45835158843034152</v>
      </c>
      <c r="W241" s="305">
        <f>IF(W$111=0,0,W$111/CHI_fec!W$111)</f>
        <v>0.46751642958730738</v>
      </c>
      <c r="X241" s="305">
        <f>IF(X$111=0,0,X$111/CHI_fec!X$111)</f>
        <v>0.47576478662857674</v>
      </c>
      <c r="Y241" s="305">
        <f>IF(Y$111=0,0,Y$111/CHI_fec!Y$111)</f>
        <v>0.48318830796571899</v>
      </c>
      <c r="DA241" s="76"/>
    </row>
    <row r="242" spans="1:105" ht="12" customHeight="1" x14ac:dyDescent="0.25">
      <c r="A242" s="173" t="s">
        <v>92</v>
      </c>
      <c r="B242" s="306">
        <f>IF(B$112=0,0,B$112/CHI_fec!B$112)</f>
        <v>0.11340160702511438</v>
      </c>
      <c r="C242" s="306">
        <f>IF(C$112=0,0,C$112/CHI_fec!C$112)</f>
        <v>0.11423125639082707</v>
      </c>
      <c r="D242" s="306">
        <f>IF(D$112=0,0,D$112/CHI_fec!D$112)</f>
        <v>0.11514766103436674</v>
      </c>
      <c r="E242" s="306">
        <f>IF(E$112=0,0,E$112/CHI_fec!E$112)</f>
        <v>0.11525811234994131</v>
      </c>
      <c r="F242" s="306">
        <f>IF(F$112=0,0,F$112/CHI_fec!F$112)</f>
        <v>0.11525811234994125</v>
      </c>
      <c r="G242" s="306">
        <f>IF(G$112=0,0,G$112/CHI_fec!G$112)</f>
        <v>0.11525811234994125</v>
      </c>
      <c r="H242" s="306">
        <f>IF(H$112=0,0,H$112/CHI_fec!H$112)</f>
        <v>0.11525811234994127</v>
      </c>
      <c r="I242" s="306">
        <f>IF(I$112=0,0,I$112/CHI_fec!I$112)</f>
        <v>0.11525811234994128</v>
      </c>
      <c r="J242" s="306">
        <f>IF(J$112=0,0,J$112/CHI_fec!J$112)</f>
        <v>0.11525811234994124</v>
      </c>
      <c r="K242" s="306">
        <f>IF(K$112=0,0,K$112/CHI_fec!K$112)</f>
        <v>0.11525811234994127</v>
      </c>
      <c r="L242" s="306">
        <f>IF(L$112=0,0,L$112/CHI_fec!L$112)</f>
        <v>0.11525811234994128</v>
      </c>
      <c r="M242" s="306">
        <f>IF(M$112=0,0,M$112/CHI_fec!M$112)</f>
        <v>0.11525811234994129</v>
      </c>
      <c r="N242" s="306">
        <f>IF(N$112=0,0,N$112/CHI_fec!N$112)</f>
        <v>0.11525811234994124</v>
      </c>
      <c r="O242" s="306">
        <f>IF(O$112=0,0,O$112/CHI_fec!O$112)</f>
        <v>0.11525811234994124</v>
      </c>
      <c r="P242" s="306">
        <f>IF(P$112=0,0,P$112/CHI_fec!P$112)</f>
        <v>0.11525811234994127</v>
      </c>
      <c r="Q242" s="306">
        <f>IF(Q$112=0,0,Q$112/CHI_fec!Q$112)</f>
        <v>0.11525811234994128</v>
      </c>
      <c r="R242" s="306">
        <f>IF(R$112=0,0,R$112/CHI_fec!R$112)</f>
        <v>0.11525811234994128</v>
      </c>
      <c r="S242" s="306">
        <f>IF(S$112=0,0,S$112/CHI_fec!S$112)</f>
        <v>0.11642779751616684</v>
      </c>
      <c r="T242" s="306">
        <f>IF(T$112=0,0,T$112/CHI_fec!T$112)</f>
        <v>0.12077839674089079</v>
      </c>
      <c r="U242" s="306">
        <f>IF(U$112=0,0,U$112/CHI_fec!U$112)</f>
        <v>0.1207783967408908</v>
      </c>
      <c r="V242" s="306">
        <f>IF(V$112=0,0,V$112/CHI_fec!V$112)</f>
        <v>0.12547594322205913</v>
      </c>
      <c r="W242" s="306">
        <f>IF(W$112=0,0,W$112/CHI_fec!W$112)</f>
        <v>0.12970373505511065</v>
      </c>
      <c r="X242" s="306">
        <f>IF(X$112=0,0,X$112/CHI_fec!X$112)</f>
        <v>0.13269408664185717</v>
      </c>
      <c r="Y242" s="306">
        <f>IF(Y$112=0,0,Y$112/CHI_fec!Y$112)</f>
        <v>0.13269408664185714</v>
      </c>
      <c r="DA242" s="77"/>
    </row>
    <row r="243" spans="1:105" ht="12" customHeight="1" x14ac:dyDescent="0.25">
      <c r="A243" s="173" t="s">
        <v>93</v>
      </c>
      <c r="B243" s="306">
        <f>IF(B$113=0,0,B$113/CHI_fec!B$113)</f>
        <v>0.59493121846038</v>
      </c>
      <c r="C243" s="306">
        <f>IF(C$113=0,0,C$113/CHI_fec!C$113)</f>
        <v>0.59928375208831175</v>
      </c>
      <c r="D243" s="306">
        <f>IF(D$113=0,0,D$113/CHI_fec!D$113)</f>
        <v>0.6040914240912586</v>
      </c>
      <c r="E243" s="306">
        <f>IF(E$113=0,0,E$113/CHI_fec!E$113)</f>
        <v>0.60467087739425063</v>
      </c>
      <c r="F243" s="306">
        <f>IF(F$113=0,0,F$113/CHI_fec!F$113)</f>
        <v>0.60467087739425052</v>
      </c>
      <c r="G243" s="306">
        <f>IF(G$113=0,0,G$113/CHI_fec!G$113)</f>
        <v>0.60467087739425052</v>
      </c>
      <c r="H243" s="306">
        <f>IF(H$113=0,0,H$113/CHI_fec!H$113)</f>
        <v>0.60467087739425052</v>
      </c>
      <c r="I243" s="306">
        <f>IF(I$113=0,0,I$113/CHI_fec!I$113)</f>
        <v>0.60467087739425063</v>
      </c>
      <c r="J243" s="306">
        <f>IF(J$113=0,0,J$113/CHI_fec!J$113)</f>
        <v>0.60467087739425052</v>
      </c>
      <c r="K243" s="306">
        <f>IF(K$113=0,0,K$113/CHI_fec!K$113)</f>
        <v>0.60467087739425041</v>
      </c>
      <c r="L243" s="306">
        <f>IF(L$113=0,0,L$113/CHI_fec!L$113)</f>
        <v>0.60467087739425052</v>
      </c>
      <c r="M243" s="306">
        <f>IF(M$113=0,0,M$113/CHI_fec!M$113)</f>
        <v>0.60467087739425041</v>
      </c>
      <c r="N243" s="306">
        <f>IF(N$113=0,0,N$113/CHI_fec!N$113)</f>
        <v>0.60467087739425041</v>
      </c>
      <c r="O243" s="306">
        <f>IF(O$113=0,0,O$113/CHI_fec!O$113)</f>
        <v>0.60467087739425041</v>
      </c>
      <c r="P243" s="306">
        <f>IF(P$113=0,0,P$113/CHI_fec!P$113)</f>
        <v>0.60467087739425052</v>
      </c>
      <c r="Q243" s="306">
        <f>IF(Q$113=0,0,Q$113/CHI_fec!Q$113)</f>
        <v>0.60467087739425041</v>
      </c>
      <c r="R243" s="306">
        <f>IF(R$113=0,0,R$113/CHI_fec!R$113)</f>
        <v>0.60467087739425052</v>
      </c>
      <c r="S243" s="306">
        <f>IF(S$113=0,0,S$113/CHI_fec!S$113)</f>
        <v>0.61080731795636278</v>
      </c>
      <c r="T243" s="306">
        <f>IF(T$113=0,0,T$113/CHI_fec!T$113)</f>
        <v>0.62634258807645948</v>
      </c>
      <c r="U243" s="306">
        <f>IF(U$113=0,0,U$113/CHI_fec!U$113)</f>
        <v>0.63363157385270619</v>
      </c>
      <c r="V243" s="306">
        <f>IF(V$113=0,0,V$113/CHI_fec!V$113)</f>
        <v>0.64688441838316857</v>
      </c>
      <c r="W243" s="306">
        <f>IF(W$113=0,0,W$113/CHI_fec!W$113)</f>
        <v>0.6588119784605847</v>
      </c>
      <c r="X243" s="306">
        <f>IF(X$113=0,0,X$113/CHI_fec!X$113)</f>
        <v>0.66954678253025945</v>
      </c>
      <c r="Y243" s="306">
        <f>IF(Y$113=0,0,Y$113/CHI_fec!Y$113)</f>
        <v>0.67920810619296668</v>
      </c>
      <c r="DA243" s="77"/>
    </row>
    <row r="244" spans="1:105" ht="12" customHeight="1" x14ac:dyDescent="0.25">
      <c r="A244" s="173" t="s">
        <v>94</v>
      </c>
      <c r="B244" s="306">
        <f>IF(B$114=0,0,B$114/CHI_fec!B$114)</f>
        <v>0.44807221293958938</v>
      </c>
      <c r="C244" s="306">
        <f>IF(C$114=0,0,C$114/CHI_fec!C$114)</f>
        <v>0.45135032192773167</v>
      </c>
      <c r="D244" s="306">
        <f>IF(D$114=0,0,D$114/CHI_fec!D$114)</f>
        <v>0.45497121820381348</v>
      </c>
      <c r="E244" s="306">
        <f>IF(E$114=0,0,E$114/CHI_fec!E$114)</f>
        <v>0.45540763323081229</v>
      </c>
      <c r="F244" s="306">
        <f>IF(F$114=0,0,F$114/CHI_fec!F$114)</f>
        <v>0.45540763323081224</v>
      </c>
      <c r="G244" s="306">
        <f>IF(G$114=0,0,G$114/CHI_fec!G$114)</f>
        <v>0.4554076332308124</v>
      </c>
      <c r="H244" s="306">
        <f>IF(H$114=0,0,H$114/CHI_fec!H$114)</f>
        <v>0.45540763323081246</v>
      </c>
      <c r="I244" s="306">
        <f>IF(I$114=0,0,I$114/CHI_fec!I$114)</f>
        <v>0.45540763323081251</v>
      </c>
      <c r="J244" s="306">
        <f>IF(J$114=0,0,J$114/CHI_fec!J$114)</f>
        <v>0.45540763323081229</v>
      </c>
      <c r="K244" s="306">
        <f>IF(K$114=0,0,K$114/CHI_fec!K$114)</f>
        <v>0.45540763323081257</v>
      </c>
      <c r="L244" s="306">
        <f>IF(L$114=0,0,L$114/CHI_fec!L$114)</f>
        <v>0.45540763323081235</v>
      </c>
      <c r="M244" s="306">
        <f>IF(M$114=0,0,M$114/CHI_fec!M$114)</f>
        <v>0.45540763323081218</v>
      </c>
      <c r="N244" s="306">
        <f>IF(N$114=0,0,N$114/CHI_fec!N$114)</f>
        <v>0.45540763323081235</v>
      </c>
      <c r="O244" s="306">
        <f>IF(O$114=0,0,O$114/CHI_fec!O$114)</f>
        <v>0.45540763323081229</v>
      </c>
      <c r="P244" s="306">
        <f>IF(P$114=0,0,P$114/CHI_fec!P$114)</f>
        <v>0.45540763323081235</v>
      </c>
      <c r="Q244" s="306">
        <f>IF(Q$114=0,0,Q$114/CHI_fec!Q$114)</f>
        <v>0.45540763323081235</v>
      </c>
      <c r="R244" s="306">
        <f>IF(R$114=0,0,R$114/CHI_fec!R$114)</f>
        <v>0.45540763323081235</v>
      </c>
      <c r="S244" s="306">
        <f>IF(S$114=0,0,S$114/CHI_fec!S$114)</f>
        <v>0.46002929102405038</v>
      </c>
      <c r="T244" s="306">
        <f>IF(T$114=0,0,T$114/CHI_fec!T$114)</f>
        <v>0.47721937036572654</v>
      </c>
      <c r="U244" s="306">
        <f>IF(U$114=0,0,U$114/CHI_fec!U$114)</f>
        <v>0.47721937036572654</v>
      </c>
      <c r="V244" s="306">
        <f>IF(V$114=0,0,V$114/CHI_fec!V$114)</f>
        <v>0.49464965125438248</v>
      </c>
      <c r="W244" s="306">
        <f>IF(W$114=0,0,W$114/CHI_fec!W$114)</f>
        <v>0.51033690405417254</v>
      </c>
      <c r="X244" s="306">
        <f>IF(X$114=0,0,X$114/CHI_fec!X$114)</f>
        <v>0.52430062152864432</v>
      </c>
      <c r="Y244" s="306">
        <f>IF(Y$114=0,0,Y$114/CHI_fec!Y$114)</f>
        <v>0.5243006215286441</v>
      </c>
      <c r="DA244" s="77"/>
    </row>
    <row r="245" spans="1:105" ht="12" customHeight="1" x14ac:dyDescent="0.25">
      <c r="A245" s="56" t="s">
        <v>95</v>
      </c>
      <c r="B245" s="307">
        <f>IF(B$115=0,0,B$115/CHI_fec!B$115)</f>
        <v>0.65215429344003395</v>
      </c>
      <c r="C245" s="307">
        <f>IF(C$115=0,0,C$115/CHI_fec!C$115)</f>
        <v>0.6479035709471348</v>
      </c>
      <c r="D245" s="307">
        <f>IF(D$115=0,0,D$115/CHI_fec!D$115)</f>
        <v>0.64846508033194405</v>
      </c>
      <c r="E245" s="307">
        <f>IF(E$115=0,0,E$115/CHI_fec!E$115)</f>
        <v>0.64537736706901738</v>
      </c>
      <c r="F245" s="307">
        <f>IF(F$115=0,0,F$115/CHI_fec!F$115)</f>
        <v>0.63623386531388137</v>
      </c>
      <c r="G245" s="307">
        <f>IF(G$115=0,0,G$115/CHI_fec!G$115)</f>
        <v>0.64982516267193091</v>
      </c>
      <c r="H245" s="307">
        <f>IF(H$115=0,0,H$115/CHI_fec!H$115)</f>
        <v>0.67093157356493416</v>
      </c>
      <c r="I245" s="307">
        <f>IF(I$115=0,0,I$115/CHI_fec!I$115)</f>
        <v>0.69126843583116826</v>
      </c>
      <c r="J245" s="307">
        <f>IF(J$115=0,0,J$115/CHI_fec!J$115)</f>
        <v>0.68942412398783759</v>
      </c>
      <c r="K245" s="307">
        <f>IF(K$115=0,0,K$115/CHI_fec!K$115)</f>
        <v>0.68321025538223457</v>
      </c>
      <c r="L245" s="307">
        <f>IF(L$115=0,0,L$115/CHI_fec!L$115)</f>
        <v>0.67174348334053946</v>
      </c>
      <c r="M245" s="307">
        <f>IF(M$115=0,0,M$115/CHI_fec!M$115)</f>
        <v>0.65008508943611432</v>
      </c>
      <c r="N245" s="307">
        <f>IF(N$115=0,0,N$115/CHI_fec!N$115)</f>
        <v>0.65218740612294435</v>
      </c>
      <c r="O245" s="307">
        <f>IF(O$115=0,0,O$115/CHI_fec!O$115)</f>
        <v>0.66890000406951633</v>
      </c>
      <c r="P245" s="307">
        <f>IF(P$115=0,0,P$115/CHI_fec!P$115)</f>
        <v>0.66121406550544204</v>
      </c>
      <c r="Q245" s="307">
        <f>IF(Q$115=0,0,Q$115/CHI_fec!Q$115)</f>
        <v>0.65262660522473803</v>
      </c>
      <c r="R245" s="307">
        <f>IF(R$115=0,0,R$115/CHI_fec!R$115)</f>
        <v>0.65373615729572121</v>
      </c>
      <c r="S245" s="307">
        <f>IF(S$115=0,0,S$115/CHI_fec!S$115)</f>
        <v>0.66497927027690629</v>
      </c>
      <c r="T245" s="307">
        <f>IF(T$115=0,0,T$115/CHI_fec!T$115)</f>
        <v>0.67984878823748318</v>
      </c>
      <c r="U245" s="307">
        <f>IF(U$115=0,0,U$115/CHI_fec!U$115)</f>
        <v>0.68719731027368902</v>
      </c>
      <c r="V245" s="307">
        <f>IF(V$115=0,0,V$115/CHI_fec!V$115)</f>
        <v>0.71096016153831021</v>
      </c>
      <c r="W245" s="307">
        <f>IF(W$115=0,0,W$115/CHI_fec!W$115)</f>
        <v>0.7354125944419645</v>
      </c>
      <c r="X245" s="307">
        <f>IF(X$115=0,0,X$115/CHI_fec!X$115)</f>
        <v>0.7583417406700762</v>
      </c>
      <c r="Y245" s="307">
        <f>IF(Y$115=0,0,Y$115/CHI_fec!Y$115)</f>
        <v>0.76566100993776609</v>
      </c>
      <c r="DA245" s="78"/>
    </row>
    <row r="246" spans="1:105" ht="12" customHeight="1" x14ac:dyDescent="0.25">
      <c r="A246" s="174" t="s">
        <v>1051</v>
      </c>
      <c r="B246" s="308">
        <f>IF(B$121=0,0,B$121/CHI_fec!B$121)</f>
        <v>0.61283830668553574</v>
      </c>
      <c r="C246" s="308">
        <f>IF(C$121=0,0,C$121/CHI_fec!C$121)</f>
        <v>0.62206391233495639</v>
      </c>
      <c r="D246" s="308">
        <f>IF(D$121=0,0,D$121/CHI_fec!D$121)</f>
        <v>0.62945087388362764</v>
      </c>
      <c r="E246" s="308">
        <f>IF(E$121=0,0,E$121/CHI_fec!E$121)</f>
        <v>0.63450368110565125</v>
      </c>
      <c r="F246" s="308">
        <f>IF(F$121=0,0,F$121/CHI_fec!F$121)</f>
        <v>0.63707612577525818</v>
      </c>
      <c r="G246" s="308">
        <f>IF(G$121=0,0,G$121/CHI_fec!G$121)</f>
        <v>0.63737655939114479</v>
      </c>
      <c r="H246" s="308">
        <f>IF(H$121=0,0,H$121/CHI_fec!H$121)</f>
        <v>0.63194147709045079</v>
      </c>
      <c r="I246" s="308">
        <f>IF(I$121=0,0,I$121/CHI_fec!I$121)</f>
        <v>0.61871355671742057</v>
      </c>
      <c r="J246" s="308">
        <f>IF(J$121=0,0,J$121/CHI_fec!J$121)</f>
        <v>0.62599099107190992</v>
      </c>
      <c r="K246" s="308">
        <f>IF(K$121=0,0,K$121/CHI_fec!K$121)</f>
        <v>0.62939949459781208</v>
      </c>
      <c r="L246" s="308">
        <f>IF(L$121=0,0,L$121/CHI_fec!L$121)</f>
        <v>0.62970422953737704</v>
      </c>
      <c r="M246" s="308">
        <f>IF(M$121=0,0,M$121/CHI_fec!M$121)</f>
        <v>0.63549881374127992</v>
      </c>
      <c r="N246" s="308">
        <f>IF(N$121=0,0,N$121/CHI_fec!N$121)</f>
        <v>0.63887535472595203</v>
      </c>
      <c r="O246" s="308">
        <f>IF(O$121=0,0,O$121/CHI_fec!O$121)</f>
        <v>0.63374886042811784</v>
      </c>
      <c r="P246" s="308">
        <f>IF(P$121=0,0,P$121/CHI_fec!P$121)</f>
        <v>0.63655316378861593</v>
      </c>
      <c r="Q246" s="308">
        <f>IF(Q$121=0,0,Q$121/CHI_fec!Q$121)</f>
        <v>0.638623689669645</v>
      </c>
      <c r="R246" s="308">
        <f>IF(R$121=0,0,R$121/CHI_fec!R$121)</f>
        <v>0.64357502910590547</v>
      </c>
      <c r="S246" s="308">
        <f>IF(S$121=0,0,S$121/CHI_fec!S$121)</f>
        <v>0.64942481143437947</v>
      </c>
      <c r="T246" s="308">
        <f>IF(T$121=0,0,T$121/CHI_fec!T$121)</f>
        <v>0.6749441244817177</v>
      </c>
      <c r="U246" s="308">
        <f>IF(U$121=0,0,U$121/CHI_fec!U$121)</f>
        <v>0.67575558972972893</v>
      </c>
      <c r="V246" s="308">
        <f>IF(V$121=0,0,V$121/CHI_fec!V$121)</f>
        <v>0.70769431718327214</v>
      </c>
      <c r="W246" s="308">
        <f>IF(W$121=0,0,W$121/CHI_fec!W$121)</f>
        <v>0.73487535131434323</v>
      </c>
      <c r="X246" s="308">
        <f>IF(X$121=0,0,X$121/CHI_fec!X$121)</f>
        <v>0.75538847837598877</v>
      </c>
      <c r="Y246" s="308">
        <f>IF(Y$121=0,0,Y$121/CHI_fec!Y$121)</f>
        <v>0.75520708065948328</v>
      </c>
      <c r="DA246" s="79"/>
    </row>
    <row r="247" spans="1:105" ht="12" customHeight="1" x14ac:dyDescent="0.25">
      <c r="A247" s="174" t="s">
        <v>1010</v>
      </c>
      <c r="B247" s="308">
        <f>IF(B$134=0,0,B$134/CHI_fec!B$134)</f>
        <v>0.38486683363307495</v>
      </c>
      <c r="C247" s="308">
        <f>IF(C$134=0,0,C$134/CHI_fec!C$134)</f>
        <v>0.38970638966510562</v>
      </c>
      <c r="D247" s="308">
        <f>IF(D$134=0,0,D$134/CHI_fec!D$134)</f>
        <v>0.39369975992982748</v>
      </c>
      <c r="E247" s="308">
        <f>IF(E$134=0,0,E$134/CHI_fec!E$134)</f>
        <v>0.3963069276649554</v>
      </c>
      <c r="F247" s="308">
        <f>IF(F$134=0,0,F$134/CHI_fec!F$134)</f>
        <v>0.39681239525595186</v>
      </c>
      <c r="G247" s="308">
        <f>IF(G$134=0,0,G$134/CHI_fec!G$134)</f>
        <v>0.39940322427432351</v>
      </c>
      <c r="H247" s="308">
        <f>IF(H$134=0,0,H$134/CHI_fec!H$134)</f>
        <v>0.39803551945662591</v>
      </c>
      <c r="I247" s="308">
        <f>IF(I$134=0,0,I$134/CHI_fec!I$134)</f>
        <v>0.40271726887002518</v>
      </c>
      <c r="J247" s="308">
        <f>IF(J$134=0,0,J$134/CHI_fec!J$134)</f>
        <v>0.40670067184581793</v>
      </c>
      <c r="K247" s="308">
        <f>IF(K$134=0,0,K$134/CHI_fec!K$134)</f>
        <v>0.40591407927093248</v>
      </c>
      <c r="L247" s="308">
        <f>IF(L$134=0,0,L$134/CHI_fec!L$134)</f>
        <v>0.40361566953146677</v>
      </c>
      <c r="M247" s="308">
        <f>IF(M$134=0,0,M$134/CHI_fec!M$134)</f>
        <v>0.40603546468923796</v>
      </c>
      <c r="N247" s="308">
        <f>IF(N$134=0,0,N$134/CHI_fec!N$134)</f>
        <v>0.40720618908125594</v>
      </c>
      <c r="O247" s="308">
        <f>IF(O$134=0,0,O$134/CHI_fec!O$134)</f>
        <v>0.4072581115736234</v>
      </c>
      <c r="P247" s="308">
        <f>IF(P$134=0,0,P$134/CHI_fec!P$134)</f>
        <v>0.40726709069038108</v>
      </c>
      <c r="Q247" s="308">
        <f>IF(Q$134=0,0,Q$134/CHI_fec!Q$134)</f>
        <v>0.40576971793776889</v>
      </c>
      <c r="R247" s="308">
        <f>IF(R$134=0,0,R$134/CHI_fec!R$134)</f>
        <v>0.40807555804684181</v>
      </c>
      <c r="S247" s="308">
        <f>IF(S$134=0,0,S$134/CHI_fec!S$134)</f>
        <v>0.41326146533871494</v>
      </c>
      <c r="T247" s="308">
        <f>IF(T$134=0,0,T$134/CHI_fec!T$134)</f>
        <v>0.42725101398457555</v>
      </c>
      <c r="U247" s="308">
        <f>IF(U$134=0,0,U$134/CHI_fec!U$134)</f>
        <v>0.42822686917405295</v>
      </c>
      <c r="V247" s="308">
        <f>IF(V$134=0,0,V$134/CHI_fec!V$134)</f>
        <v>0.44476931682611209</v>
      </c>
      <c r="W247" s="308">
        <f>IF(W$134=0,0,W$134/CHI_fec!W$134)</f>
        <v>0.46406039288395756</v>
      </c>
      <c r="X247" s="308">
        <f>IF(X$134=0,0,X$134/CHI_fec!X$134)</f>
        <v>0.47284566365265995</v>
      </c>
      <c r="Y247" s="308">
        <f>IF(Y$134=0,0,Y$134/CHI_fec!Y$134)</f>
        <v>0.47293681294876311</v>
      </c>
      <c r="DA247" s="79"/>
    </row>
    <row r="248" spans="1:105" ht="12" customHeight="1" x14ac:dyDescent="0.25">
      <c r="A248" s="174" t="s">
        <v>1021</v>
      </c>
      <c r="B248" s="308">
        <f>IF(B$142=0,0,B$142/CHI_fec!B$142)</f>
        <v>0.63166666441044983</v>
      </c>
      <c r="C248" s="308">
        <f>IF(C$142=0,0,C$142/CHI_fec!C$142)</f>
        <v>0.62136289975155246</v>
      </c>
      <c r="D248" s="308">
        <f>IF(D$142=0,0,D$142/CHI_fec!D$142)</f>
        <v>0.61974838792771658</v>
      </c>
      <c r="E248" s="308">
        <f>IF(E$142=0,0,E$142/CHI_fec!E$142)</f>
        <v>0.61527437016449127</v>
      </c>
      <c r="F248" s="308">
        <f>IF(F$142=0,0,F$142/CHI_fec!F$142)</f>
        <v>0.59901297950024401</v>
      </c>
      <c r="G248" s="308">
        <f>IF(G$142=0,0,G$142/CHI_fec!G$142)</f>
        <v>0.62150253246874165</v>
      </c>
      <c r="H248" s="308">
        <f>IF(H$142=0,0,H$142/CHI_fec!H$142)</f>
        <v>0.65336846644162316</v>
      </c>
      <c r="I248" s="308">
        <f>IF(I$142=0,0,I$142/CHI_fec!I$142)</f>
        <v>0.68648298020097098</v>
      </c>
      <c r="J248" s="308">
        <f>IF(J$142=0,0,J$142/CHI_fec!J$142)</f>
        <v>0.69017337957284397</v>
      </c>
      <c r="K248" s="308">
        <f>IF(K$142=0,0,K$142/CHI_fec!K$142)</f>
        <v>0.6808126754667474</v>
      </c>
      <c r="L248" s="308">
        <f>IF(L$142=0,0,L$142/CHI_fec!L$142)</f>
        <v>0.66313641901397968</v>
      </c>
      <c r="M248" s="308">
        <f>IF(M$142=0,0,M$142/CHI_fec!M$142)</f>
        <v>0.62433318405651828</v>
      </c>
      <c r="N248" s="308">
        <f>IF(N$142=0,0,N$142/CHI_fec!N$142)</f>
        <v>0.62873719562263386</v>
      </c>
      <c r="O248" s="308">
        <f>IF(O$142=0,0,O$142/CHI_fec!O$142)</f>
        <v>0.65419500606283365</v>
      </c>
      <c r="P248" s="308">
        <f>IF(P$142=0,0,P$142/CHI_fec!P$142)</f>
        <v>0.6428737053084792</v>
      </c>
      <c r="Q248" s="308">
        <f>IF(Q$142=0,0,Q$142/CHI_fec!Q$142)</f>
        <v>0.62974561507691018</v>
      </c>
      <c r="R248" s="308">
        <f>IF(R$142=0,0,R$142/CHI_fec!R$142)</f>
        <v>0.62603464625985628</v>
      </c>
      <c r="S248" s="308">
        <f>IF(S$142=0,0,S$142/CHI_fec!S$142)</f>
        <v>0.64028893927871511</v>
      </c>
      <c r="T248" s="308">
        <f>IF(T$142=0,0,T$142/CHI_fec!T$142)</f>
        <v>0.64879877304185163</v>
      </c>
      <c r="U248" s="308">
        <f>IF(U$142=0,0,U$142/CHI_fec!U$142)</f>
        <v>0.66033277027312065</v>
      </c>
      <c r="V248" s="308">
        <f>IF(V$142=0,0,V$142/CHI_fec!V$142)</f>
        <v>0.68432349201890175</v>
      </c>
      <c r="W248" s="308">
        <f>IF(W$142=0,0,W$142/CHI_fec!W$142)</f>
        <v>0.70215131403636954</v>
      </c>
      <c r="X248" s="308">
        <f>IF(X$142=0,0,X$142/CHI_fec!X$142)</f>
        <v>0.73697781256859662</v>
      </c>
      <c r="Y248" s="308">
        <f>IF(Y$142=0,0,Y$142/CHI_fec!Y$142)</f>
        <v>0.74772856004083166</v>
      </c>
      <c r="DA248" s="79"/>
    </row>
    <row r="249" spans="1:105" ht="12" customHeight="1" x14ac:dyDescent="0.25">
      <c r="A249" s="41" t="s">
        <v>1038</v>
      </c>
      <c r="B249" s="309">
        <f>IF(B$156=0,0,B$156/CHI_fec!B$156)</f>
        <v>0.61900659598749297</v>
      </c>
      <c r="C249" s="309">
        <f>IF(C$156=0,0,C$156/CHI_fec!C$156)</f>
        <v>0.62353526575862994</v>
      </c>
      <c r="D249" s="309">
        <f>IF(D$156=0,0,D$156/CHI_fec!D$156)</f>
        <v>0.62853749221578226</v>
      </c>
      <c r="E249" s="309">
        <f>IF(E$156=0,0,E$156/CHI_fec!E$156)</f>
        <v>0.62914039454379789</v>
      </c>
      <c r="F249" s="309">
        <f>IF(F$156=0,0,F$156/CHI_fec!F$156)</f>
        <v>0.62914039454379778</v>
      </c>
      <c r="G249" s="309">
        <f>IF(G$156=0,0,G$156/CHI_fec!G$156)</f>
        <v>0.62914039454379767</v>
      </c>
      <c r="H249" s="309">
        <f>IF(H$156=0,0,H$156/CHI_fec!H$156)</f>
        <v>0.62914039454379744</v>
      </c>
      <c r="I249" s="309">
        <f>IF(I$156=0,0,I$156/CHI_fec!I$156)</f>
        <v>0.62914039454379755</v>
      </c>
      <c r="J249" s="309">
        <f>IF(J$156=0,0,J$156/CHI_fec!J$156)</f>
        <v>0.62914039454379767</v>
      </c>
      <c r="K249" s="309">
        <f>IF(K$156=0,0,K$156/CHI_fec!K$156)</f>
        <v>0.62914039454379733</v>
      </c>
      <c r="L249" s="309">
        <f>IF(L$156=0,0,L$156/CHI_fec!L$156)</f>
        <v>0.62914039454379778</v>
      </c>
      <c r="M249" s="309">
        <f>IF(M$156=0,0,M$156/CHI_fec!M$156)</f>
        <v>0.62914039454379767</v>
      </c>
      <c r="N249" s="309">
        <f>IF(N$156=0,0,N$156/CHI_fec!N$156)</f>
        <v>0.62914039454379778</v>
      </c>
      <c r="O249" s="309">
        <f>IF(O$156=0,0,O$156/CHI_fec!O$156)</f>
        <v>0.62914039454379767</v>
      </c>
      <c r="P249" s="309">
        <f>IF(P$156=0,0,P$156/CHI_fec!P$156)</f>
        <v>0.62914039454379767</v>
      </c>
      <c r="Q249" s="309">
        <f>IF(Q$156=0,0,Q$156/CHI_fec!Q$156)</f>
        <v>0.62914039454379789</v>
      </c>
      <c r="R249" s="309">
        <f>IF(R$156=0,0,R$156/CHI_fec!R$156)</f>
        <v>0.62914039454379778</v>
      </c>
      <c r="S249" s="309">
        <f>IF(S$156=0,0,S$156/CHI_fec!S$156)</f>
        <v>0.63552516149830884</v>
      </c>
      <c r="T249" s="309">
        <f>IF(T$156=0,0,T$156/CHI_fec!T$156)</f>
        <v>0.65106014534847767</v>
      </c>
      <c r="U249" s="309">
        <f>IF(U$156=0,0,U$156/CHI_fec!U$156)</f>
        <v>0.65927305791044455</v>
      </c>
      <c r="V249" s="309">
        <f>IF(V$156=0,0,V$156/CHI_fec!V$156)</f>
        <v>0.67243325211940053</v>
      </c>
      <c r="W249" s="309">
        <f>IF(W$156=0,0,W$156/CHI_fec!W$156)</f>
        <v>0.68427742690746007</v>
      </c>
      <c r="X249" s="309">
        <f>IF(X$156=0,0,X$156/CHI_fec!X$156)</f>
        <v>0.69493718421671424</v>
      </c>
      <c r="Y249" s="309">
        <f>IF(Y$156=0,0,Y$156/CHI_fec!Y$156)</f>
        <v>0.70453096579504271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5:Y5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CO2 emissions"</f>
        <v>IE: Chemical industry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SUM(B6:B10)+B16+B25+B36+B44+B58+B59</f>
        <v>0</v>
      </c>
      <c r="C5" s="223">
        <f t="shared" si="0"/>
        <v>0</v>
      </c>
      <c r="D5" s="223">
        <f t="shared" si="0"/>
        <v>0</v>
      </c>
      <c r="E5" s="223">
        <f t="shared" si="0"/>
        <v>0</v>
      </c>
      <c r="F5" s="223">
        <f t="shared" si="0"/>
        <v>0</v>
      </c>
      <c r="G5" s="223">
        <f t="shared" si="0"/>
        <v>0</v>
      </c>
      <c r="H5" s="223">
        <f t="shared" si="0"/>
        <v>0</v>
      </c>
      <c r="I5" s="223">
        <f t="shared" si="0"/>
        <v>0</v>
      </c>
      <c r="J5" s="223">
        <f t="shared" si="0"/>
        <v>0</v>
      </c>
      <c r="K5" s="223">
        <f t="shared" si="0"/>
        <v>0</v>
      </c>
      <c r="L5" s="223">
        <f t="shared" si="0"/>
        <v>0</v>
      </c>
      <c r="M5" s="223">
        <f t="shared" si="0"/>
        <v>0</v>
      </c>
      <c r="N5" s="223">
        <f t="shared" si="0"/>
        <v>0</v>
      </c>
      <c r="O5" s="223">
        <f t="shared" si="0"/>
        <v>0</v>
      </c>
      <c r="P5" s="223">
        <f t="shared" si="0"/>
        <v>0</v>
      </c>
      <c r="Q5" s="223">
        <f t="shared" si="0"/>
        <v>0</v>
      </c>
      <c r="R5" s="223">
        <f t="shared" si="0"/>
        <v>0</v>
      </c>
      <c r="S5" s="223">
        <f t="shared" si="0"/>
        <v>0</v>
      </c>
      <c r="T5" s="223">
        <f t="shared" si="0"/>
        <v>0</v>
      </c>
      <c r="U5" s="223">
        <f t="shared" si="0"/>
        <v>0</v>
      </c>
      <c r="V5" s="223">
        <f t="shared" si="0"/>
        <v>0</v>
      </c>
      <c r="W5" s="223">
        <f t="shared" si="0"/>
        <v>0</v>
      </c>
      <c r="X5" s="223">
        <f t="shared" si="0"/>
        <v>0</v>
      </c>
      <c r="Y5" s="223">
        <f t="shared" si="0"/>
        <v>0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1268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1269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1270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1271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1272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1273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1274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1275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1276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1277</v>
      </c>
    </row>
    <row r="16" spans="1:105" ht="12" customHeight="1" x14ac:dyDescent="0.25">
      <c r="A16" s="134" t="s">
        <v>997</v>
      </c>
      <c r="B16" s="314">
        <v>0</v>
      </c>
      <c r="C16" s="314">
        <v>0</v>
      </c>
      <c r="D16" s="314">
        <v>0</v>
      </c>
      <c r="E16" s="314">
        <v>0</v>
      </c>
      <c r="F16" s="314">
        <v>0</v>
      </c>
      <c r="G16" s="314">
        <v>0</v>
      </c>
      <c r="H16" s="314">
        <v>0</v>
      </c>
      <c r="I16" s="314">
        <v>0</v>
      </c>
      <c r="J16" s="314">
        <v>0</v>
      </c>
      <c r="K16" s="314">
        <v>0</v>
      </c>
      <c r="L16" s="314">
        <v>0</v>
      </c>
      <c r="M16" s="314">
        <v>0</v>
      </c>
      <c r="N16" s="314">
        <v>0</v>
      </c>
      <c r="O16" s="314">
        <v>0</v>
      </c>
      <c r="P16" s="314">
        <v>0</v>
      </c>
      <c r="Q16" s="314">
        <v>0</v>
      </c>
      <c r="R16" s="314">
        <v>0</v>
      </c>
      <c r="S16" s="314">
        <v>0</v>
      </c>
      <c r="T16" s="314">
        <v>0</v>
      </c>
      <c r="U16" s="314">
        <v>0</v>
      </c>
      <c r="V16" s="314">
        <v>0</v>
      </c>
      <c r="W16" s="314">
        <v>0</v>
      </c>
      <c r="X16" s="314">
        <v>0</v>
      </c>
      <c r="Y16" s="314">
        <v>0</v>
      </c>
      <c r="DA16" s="136"/>
    </row>
    <row r="17" spans="1:105" ht="12" customHeight="1" x14ac:dyDescent="0.25">
      <c r="A17" s="135" t="s">
        <v>28</v>
      </c>
      <c r="B17" s="315">
        <v>0</v>
      </c>
      <c r="C17" s="315">
        <v>0</v>
      </c>
      <c r="D17" s="315">
        <v>0</v>
      </c>
      <c r="E17" s="315">
        <v>0</v>
      </c>
      <c r="F17" s="315">
        <v>0</v>
      </c>
      <c r="G17" s="315">
        <v>0</v>
      </c>
      <c r="H17" s="315">
        <v>0</v>
      </c>
      <c r="I17" s="315">
        <v>0</v>
      </c>
      <c r="J17" s="315">
        <v>0</v>
      </c>
      <c r="K17" s="315">
        <v>0</v>
      </c>
      <c r="L17" s="315">
        <v>0</v>
      </c>
      <c r="M17" s="315">
        <v>0</v>
      </c>
      <c r="N17" s="315">
        <v>0</v>
      </c>
      <c r="O17" s="315">
        <v>0</v>
      </c>
      <c r="P17" s="315">
        <v>0</v>
      </c>
      <c r="Q17" s="315">
        <v>0</v>
      </c>
      <c r="R17" s="315">
        <v>0</v>
      </c>
      <c r="S17" s="315">
        <v>0</v>
      </c>
      <c r="T17" s="315">
        <v>0</v>
      </c>
      <c r="U17" s="315">
        <v>0</v>
      </c>
      <c r="V17" s="315">
        <v>0</v>
      </c>
      <c r="W17" s="315">
        <v>0</v>
      </c>
      <c r="X17" s="315">
        <v>0</v>
      </c>
      <c r="Y17" s="315">
        <v>0</v>
      </c>
      <c r="DA17" s="137"/>
    </row>
    <row r="18" spans="1:105" ht="12" customHeight="1" x14ac:dyDescent="0.25">
      <c r="A18" s="135" t="s">
        <v>30</v>
      </c>
      <c r="B18" s="315">
        <v>0</v>
      </c>
      <c r="C18" s="315">
        <v>0</v>
      </c>
      <c r="D18" s="315">
        <v>0</v>
      </c>
      <c r="E18" s="315">
        <v>0</v>
      </c>
      <c r="F18" s="315">
        <v>0</v>
      </c>
      <c r="G18" s="315">
        <v>0</v>
      </c>
      <c r="H18" s="315">
        <v>0</v>
      </c>
      <c r="I18" s="315">
        <v>0</v>
      </c>
      <c r="J18" s="315">
        <v>0</v>
      </c>
      <c r="K18" s="315">
        <v>0</v>
      </c>
      <c r="L18" s="315">
        <v>0</v>
      </c>
      <c r="M18" s="315">
        <v>0</v>
      </c>
      <c r="N18" s="315">
        <v>0</v>
      </c>
      <c r="O18" s="315">
        <v>0</v>
      </c>
      <c r="P18" s="315">
        <v>0</v>
      </c>
      <c r="Q18" s="315">
        <v>0</v>
      </c>
      <c r="R18" s="315">
        <v>0</v>
      </c>
      <c r="S18" s="315">
        <v>0</v>
      </c>
      <c r="T18" s="315">
        <v>0</v>
      </c>
      <c r="U18" s="315">
        <v>0</v>
      </c>
      <c r="V18" s="315">
        <v>0</v>
      </c>
      <c r="W18" s="315">
        <v>0</v>
      </c>
      <c r="X18" s="315">
        <v>0</v>
      </c>
      <c r="Y18" s="315">
        <v>0</v>
      </c>
      <c r="DA18" s="137"/>
    </row>
    <row r="19" spans="1:105" ht="12" customHeight="1" x14ac:dyDescent="0.25">
      <c r="A19" s="135" t="s">
        <v>31</v>
      </c>
      <c r="B19" s="315">
        <v>0</v>
      </c>
      <c r="C19" s="315">
        <v>0</v>
      </c>
      <c r="D19" s="315">
        <v>0</v>
      </c>
      <c r="E19" s="315">
        <v>0</v>
      </c>
      <c r="F19" s="315">
        <v>0</v>
      </c>
      <c r="G19" s="315">
        <v>0</v>
      </c>
      <c r="H19" s="315">
        <v>0</v>
      </c>
      <c r="I19" s="315">
        <v>0</v>
      </c>
      <c r="J19" s="315">
        <v>0</v>
      </c>
      <c r="K19" s="315">
        <v>0</v>
      </c>
      <c r="L19" s="315">
        <v>0</v>
      </c>
      <c r="M19" s="315">
        <v>0</v>
      </c>
      <c r="N19" s="315">
        <v>0</v>
      </c>
      <c r="O19" s="315">
        <v>0</v>
      </c>
      <c r="P19" s="315">
        <v>0</v>
      </c>
      <c r="Q19" s="315">
        <v>0</v>
      </c>
      <c r="R19" s="315">
        <v>0</v>
      </c>
      <c r="S19" s="315">
        <v>0</v>
      </c>
      <c r="T19" s="315">
        <v>0</v>
      </c>
      <c r="U19" s="315">
        <v>0</v>
      </c>
      <c r="V19" s="315">
        <v>0</v>
      </c>
      <c r="W19" s="315">
        <v>0</v>
      </c>
      <c r="X19" s="315">
        <v>0</v>
      </c>
      <c r="Y19" s="315">
        <v>0</v>
      </c>
      <c r="DA19" s="137"/>
    </row>
    <row r="20" spans="1:105" ht="12" customHeight="1" x14ac:dyDescent="0.25">
      <c r="A20" s="135" t="s">
        <v>82</v>
      </c>
      <c r="B20" s="315">
        <v>0</v>
      </c>
      <c r="C20" s="315">
        <v>0</v>
      </c>
      <c r="D20" s="315">
        <v>0</v>
      </c>
      <c r="E20" s="315">
        <v>0</v>
      </c>
      <c r="F20" s="315">
        <v>0</v>
      </c>
      <c r="G20" s="315">
        <v>0</v>
      </c>
      <c r="H20" s="315">
        <v>0</v>
      </c>
      <c r="I20" s="315">
        <v>0</v>
      </c>
      <c r="J20" s="315">
        <v>0</v>
      </c>
      <c r="K20" s="315">
        <v>0</v>
      </c>
      <c r="L20" s="315">
        <v>0</v>
      </c>
      <c r="M20" s="315">
        <v>0</v>
      </c>
      <c r="N20" s="315">
        <v>0</v>
      </c>
      <c r="O20" s="315">
        <v>0</v>
      </c>
      <c r="P20" s="315">
        <v>0</v>
      </c>
      <c r="Q20" s="315">
        <v>0</v>
      </c>
      <c r="R20" s="315">
        <v>0</v>
      </c>
      <c r="S20" s="315">
        <v>0</v>
      </c>
      <c r="T20" s="315">
        <v>0</v>
      </c>
      <c r="U20" s="315">
        <v>0</v>
      </c>
      <c r="V20" s="315">
        <v>0</v>
      </c>
      <c r="W20" s="315">
        <v>0</v>
      </c>
      <c r="X20" s="315">
        <v>0</v>
      </c>
      <c r="Y20" s="315">
        <v>0</v>
      </c>
      <c r="DA20" s="137"/>
    </row>
    <row r="21" spans="1:105" ht="12" customHeight="1" x14ac:dyDescent="0.25">
      <c r="A21" s="135" t="s">
        <v>32</v>
      </c>
      <c r="B21" s="315">
        <v>0</v>
      </c>
      <c r="C21" s="315">
        <v>0</v>
      </c>
      <c r="D21" s="315">
        <v>0</v>
      </c>
      <c r="E21" s="315">
        <v>0</v>
      </c>
      <c r="F21" s="315">
        <v>0</v>
      </c>
      <c r="G21" s="315">
        <v>0</v>
      </c>
      <c r="H21" s="315">
        <v>0</v>
      </c>
      <c r="I21" s="315">
        <v>0</v>
      </c>
      <c r="J21" s="315">
        <v>0</v>
      </c>
      <c r="K21" s="315">
        <v>0</v>
      </c>
      <c r="L21" s="315">
        <v>0</v>
      </c>
      <c r="M21" s="315">
        <v>0</v>
      </c>
      <c r="N21" s="315">
        <v>0</v>
      </c>
      <c r="O21" s="315">
        <v>0</v>
      </c>
      <c r="P21" s="315">
        <v>0</v>
      </c>
      <c r="Q21" s="315">
        <v>0</v>
      </c>
      <c r="R21" s="315">
        <v>0</v>
      </c>
      <c r="S21" s="315">
        <v>0</v>
      </c>
      <c r="T21" s="315">
        <v>0</v>
      </c>
      <c r="U21" s="315">
        <v>0</v>
      </c>
      <c r="V21" s="315">
        <v>0</v>
      </c>
      <c r="W21" s="315">
        <v>0</v>
      </c>
      <c r="X21" s="315">
        <v>0</v>
      </c>
      <c r="Y21" s="315">
        <v>0</v>
      </c>
      <c r="DA21" s="137"/>
    </row>
    <row r="22" spans="1:105" ht="12" customHeight="1" x14ac:dyDescent="0.25">
      <c r="A22" s="135" t="s">
        <v>33</v>
      </c>
      <c r="B22" s="315">
        <v>0</v>
      </c>
      <c r="C22" s="315">
        <v>0</v>
      </c>
      <c r="D22" s="315">
        <v>0</v>
      </c>
      <c r="E22" s="315">
        <v>0</v>
      </c>
      <c r="F22" s="315">
        <v>0</v>
      </c>
      <c r="G22" s="315">
        <v>0</v>
      </c>
      <c r="H22" s="315">
        <v>0</v>
      </c>
      <c r="I22" s="315">
        <v>0</v>
      </c>
      <c r="J22" s="315">
        <v>0</v>
      </c>
      <c r="K22" s="315">
        <v>0</v>
      </c>
      <c r="L22" s="315">
        <v>0</v>
      </c>
      <c r="M22" s="315">
        <v>0</v>
      </c>
      <c r="N22" s="315">
        <v>0</v>
      </c>
      <c r="O22" s="315">
        <v>0</v>
      </c>
      <c r="P22" s="315">
        <v>0</v>
      </c>
      <c r="Q22" s="315">
        <v>0</v>
      </c>
      <c r="R22" s="315">
        <v>0</v>
      </c>
      <c r="S22" s="315">
        <v>0</v>
      </c>
      <c r="T22" s="315">
        <v>0</v>
      </c>
      <c r="U22" s="315">
        <v>0</v>
      </c>
      <c r="V22" s="315">
        <v>0</v>
      </c>
      <c r="W22" s="315">
        <v>0</v>
      </c>
      <c r="X22" s="315">
        <v>0</v>
      </c>
      <c r="Y22" s="315">
        <v>0</v>
      </c>
      <c r="DA22" s="137"/>
    </row>
    <row r="23" spans="1:105" ht="12" customHeight="1" x14ac:dyDescent="0.25">
      <c r="A23" s="135" t="s">
        <v>83</v>
      </c>
      <c r="B23" s="315">
        <v>0</v>
      </c>
      <c r="C23" s="315">
        <v>0</v>
      </c>
      <c r="D23" s="315">
        <v>0</v>
      </c>
      <c r="E23" s="315">
        <v>0</v>
      </c>
      <c r="F23" s="315">
        <v>0</v>
      </c>
      <c r="G23" s="315">
        <v>0</v>
      </c>
      <c r="H23" s="315">
        <v>0</v>
      </c>
      <c r="I23" s="315">
        <v>0</v>
      </c>
      <c r="J23" s="315">
        <v>0</v>
      </c>
      <c r="K23" s="315">
        <v>0</v>
      </c>
      <c r="L23" s="315">
        <v>0</v>
      </c>
      <c r="M23" s="315">
        <v>0</v>
      </c>
      <c r="N23" s="315">
        <v>0</v>
      </c>
      <c r="O23" s="315">
        <v>0</v>
      </c>
      <c r="P23" s="315">
        <v>0</v>
      </c>
      <c r="Q23" s="315">
        <v>0</v>
      </c>
      <c r="R23" s="315">
        <v>0</v>
      </c>
      <c r="S23" s="315">
        <v>0</v>
      </c>
      <c r="T23" s="315">
        <v>0</v>
      </c>
      <c r="U23" s="315">
        <v>0</v>
      </c>
      <c r="V23" s="315">
        <v>0</v>
      </c>
      <c r="W23" s="315">
        <v>0</v>
      </c>
      <c r="X23" s="315">
        <v>0</v>
      </c>
      <c r="Y23" s="315">
        <v>0</v>
      </c>
      <c r="DA23" s="137"/>
    </row>
    <row r="24" spans="1:105" ht="12" customHeight="1" x14ac:dyDescent="0.25">
      <c r="A24" s="135" t="s">
        <v>73</v>
      </c>
      <c r="B24" s="315">
        <v>0</v>
      </c>
      <c r="C24" s="315">
        <v>0</v>
      </c>
      <c r="D24" s="315">
        <v>0</v>
      </c>
      <c r="E24" s="315">
        <v>0</v>
      </c>
      <c r="F24" s="315">
        <v>0</v>
      </c>
      <c r="G24" s="315">
        <v>0</v>
      </c>
      <c r="H24" s="315">
        <v>0</v>
      </c>
      <c r="I24" s="315">
        <v>0</v>
      </c>
      <c r="J24" s="315">
        <v>0</v>
      </c>
      <c r="K24" s="315">
        <v>0</v>
      </c>
      <c r="L24" s="315">
        <v>0</v>
      </c>
      <c r="M24" s="315">
        <v>0</v>
      </c>
      <c r="N24" s="315">
        <v>0</v>
      </c>
      <c r="O24" s="315">
        <v>0</v>
      </c>
      <c r="P24" s="315">
        <v>0</v>
      </c>
      <c r="Q24" s="315">
        <v>0</v>
      </c>
      <c r="R24" s="315">
        <v>0</v>
      </c>
      <c r="S24" s="315">
        <v>0</v>
      </c>
      <c r="T24" s="315">
        <v>0</v>
      </c>
      <c r="U24" s="315">
        <v>0</v>
      </c>
      <c r="V24" s="315">
        <v>0</v>
      </c>
      <c r="W24" s="315">
        <v>0</v>
      </c>
      <c r="X24" s="315">
        <v>0</v>
      </c>
      <c r="Y24" s="315">
        <v>0</v>
      </c>
      <c r="DA24" s="137"/>
    </row>
    <row r="25" spans="1:105" ht="12" customHeight="1" x14ac:dyDescent="0.25">
      <c r="A25" s="57" t="s">
        <v>998</v>
      </c>
      <c r="B25" s="294">
        <v>0</v>
      </c>
      <c r="C25" s="294">
        <v>0</v>
      </c>
      <c r="D25" s="294">
        <v>0</v>
      </c>
      <c r="E25" s="294">
        <v>0</v>
      </c>
      <c r="F25" s="294">
        <v>0</v>
      </c>
      <c r="G25" s="294">
        <v>0</v>
      </c>
      <c r="H25" s="294">
        <v>0</v>
      </c>
      <c r="I25" s="294">
        <v>0</v>
      </c>
      <c r="J25" s="294">
        <v>0</v>
      </c>
      <c r="K25" s="294">
        <v>0</v>
      </c>
      <c r="L25" s="294">
        <v>0</v>
      </c>
      <c r="M25" s="294">
        <v>0</v>
      </c>
      <c r="N25" s="294">
        <v>0</v>
      </c>
      <c r="O25" s="294">
        <v>0</v>
      </c>
      <c r="P25" s="294">
        <v>0</v>
      </c>
      <c r="Q25" s="294">
        <v>0</v>
      </c>
      <c r="R25" s="294">
        <v>0</v>
      </c>
      <c r="S25" s="294">
        <v>0</v>
      </c>
      <c r="T25" s="294">
        <v>0</v>
      </c>
      <c r="U25" s="294">
        <v>0</v>
      </c>
      <c r="V25" s="294">
        <v>0</v>
      </c>
      <c r="W25" s="294">
        <v>0</v>
      </c>
      <c r="X25" s="294">
        <v>0</v>
      </c>
      <c r="Y25" s="294">
        <v>0</v>
      </c>
      <c r="DA25" s="70" t="s">
        <v>1278</v>
      </c>
    </row>
    <row r="26" spans="1:105" ht="12" customHeight="1" x14ac:dyDescent="0.25">
      <c r="A26" s="46" t="s">
        <v>28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1279</v>
      </c>
    </row>
    <row r="27" spans="1:105" ht="12" customHeight="1" x14ac:dyDescent="0.25">
      <c r="A27" s="46" t="s">
        <v>30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1280</v>
      </c>
    </row>
    <row r="28" spans="1:105" ht="12" customHeight="1" x14ac:dyDescent="0.25">
      <c r="A28" s="46" t="s">
        <v>31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1281</v>
      </c>
    </row>
    <row r="29" spans="1:105" ht="12" customHeight="1" x14ac:dyDescent="0.25">
      <c r="A29" s="46" t="s">
        <v>159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1282</v>
      </c>
    </row>
    <row r="30" spans="1:105" ht="12" customHeight="1" x14ac:dyDescent="0.25">
      <c r="A30" s="46" t="s">
        <v>32</v>
      </c>
      <c r="B30" s="229">
        <v>0</v>
      </c>
      <c r="C30" s="229">
        <v>0</v>
      </c>
      <c r="D30" s="229">
        <v>0</v>
      </c>
      <c r="E30" s="229">
        <v>0</v>
      </c>
      <c r="F30" s="229">
        <v>0</v>
      </c>
      <c r="G30" s="229">
        <v>0</v>
      </c>
      <c r="H30" s="229">
        <v>0</v>
      </c>
      <c r="I30" s="229">
        <v>0</v>
      </c>
      <c r="J30" s="229">
        <v>0</v>
      </c>
      <c r="K30" s="229">
        <v>0</v>
      </c>
      <c r="L30" s="229">
        <v>0</v>
      </c>
      <c r="M30" s="229">
        <v>0</v>
      </c>
      <c r="N30" s="229">
        <v>0</v>
      </c>
      <c r="O30" s="229">
        <v>0</v>
      </c>
      <c r="P30" s="229">
        <v>0</v>
      </c>
      <c r="Q30" s="229">
        <v>0</v>
      </c>
      <c r="R30" s="229">
        <v>0</v>
      </c>
      <c r="S30" s="229">
        <v>0</v>
      </c>
      <c r="T30" s="229">
        <v>0</v>
      </c>
      <c r="U30" s="229">
        <v>0</v>
      </c>
      <c r="V30" s="229">
        <v>0</v>
      </c>
      <c r="W30" s="229">
        <v>0</v>
      </c>
      <c r="X30" s="229">
        <v>0</v>
      </c>
      <c r="Y30" s="229">
        <v>0</v>
      </c>
      <c r="DA30" s="73" t="s">
        <v>1283</v>
      </c>
    </row>
    <row r="31" spans="1:105" ht="12" customHeight="1" x14ac:dyDescent="0.25">
      <c r="A31" s="46" t="s">
        <v>33</v>
      </c>
      <c r="B31" s="229">
        <v>0</v>
      </c>
      <c r="C31" s="229">
        <v>0</v>
      </c>
      <c r="D31" s="229">
        <v>0</v>
      </c>
      <c r="E31" s="229">
        <v>0</v>
      </c>
      <c r="F31" s="229">
        <v>0</v>
      </c>
      <c r="G31" s="229">
        <v>0</v>
      </c>
      <c r="H31" s="229">
        <v>0</v>
      </c>
      <c r="I31" s="229">
        <v>0</v>
      </c>
      <c r="J31" s="229">
        <v>0</v>
      </c>
      <c r="K31" s="229">
        <v>0</v>
      </c>
      <c r="L31" s="229">
        <v>0</v>
      </c>
      <c r="M31" s="229">
        <v>0</v>
      </c>
      <c r="N31" s="229">
        <v>0</v>
      </c>
      <c r="O31" s="229">
        <v>0</v>
      </c>
      <c r="P31" s="229">
        <v>0</v>
      </c>
      <c r="Q31" s="229">
        <v>0</v>
      </c>
      <c r="R31" s="229">
        <v>0</v>
      </c>
      <c r="S31" s="229">
        <v>0</v>
      </c>
      <c r="T31" s="229">
        <v>0</v>
      </c>
      <c r="U31" s="229">
        <v>0</v>
      </c>
      <c r="V31" s="229">
        <v>0</v>
      </c>
      <c r="W31" s="229">
        <v>0</v>
      </c>
      <c r="X31" s="229">
        <v>0</v>
      </c>
      <c r="Y31" s="229">
        <v>0</v>
      </c>
      <c r="DA31" s="73" t="s">
        <v>1284</v>
      </c>
    </row>
    <row r="32" spans="1:105" ht="12" customHeight="1" x14ac:dyDescent="0.25">
      <c r="A32" s="46" t="s">
        <v>35</v>
      </c>
      <c r="B32" s="229">
        <v>0</v>
      </c>
      <c r="C32" s="229">
        <v>0</v>
      </c>
      <c r="D32" s="229">
        <v>0</v>
      </c>
      <c r="E32" s="229">
        <v>0</v>
      </c>
      <c r="F32" s="229">
        <v>0</v>
      </c>
      <c r="G32" s="229">
        <v>0</v>
      </c>
      <c r="H32" s="229">
        <v>0</v>
      </c>
      <c r="I32" s="229">
        <v>0</v>
      </c>
      <c r="J32" s="229">
        <v>0</v>
      </c>
      <c r="K32" s="229">
        <v>0</v>
      </c>
      <c r="L32" s="229">
        <v>0</v>
      </c>
      <c r="M32" s="229">
        <v>0</v>
      </c>
      <c r="N32" s="229">
        <v>0</v>
      </c>
      <c r="O32" s="229">
        <v>0</v>
      </c>
      <c r="P32" s="229">
        <v>0</v>
      </c>
      <c r="Q32" s="229">
        <v>0</v>
      </c>
      <c r="R32" s="229">
        <v>0</v>
      </c>
      <c r="S32" s="229">
        <v>0</v>
      </c>
      <c r="T32" s="229">
        <v>0</v>
      </c>
      <c r="U32" s="229">
        <v>0</v>
      </c>
      <c r="V32" s="229">
        <v>0</v>
      </c>
      <c r="W32" s="229">
        <v>0</v>
      </c>
      <c r="X32" s="229">
        <v>0</v>
      </c>
      <c r="Y32" s="229">
        <v>0</v>
      </c>
      <c r="DA32" s="73" t="s">
        <v>1285</v>
      </c>
    </row>
    <row r="33" spans="1:105" ht="12" customHeight="1" x14ac:dyDescent="0.25">
      <c r="A33" s="46" t="s">
        <v>36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1286</v>
      </c>
    </row>
    <row r="34" spans="1:105" ht="12" customHeight="1" x14ac:dyDescent="0.25">
      <c r="A34" s="46" t="s">
        <v>38</v>
      </c>
      <c r="B34" s="229">
        <v>0</v>
      </c>
      <c r="C34" s="229">
        <v>0</v>
      </c>
      <c r="D34" s="229">
        <v>0</v>
      </c>
      <c r="E34" s="229">
        <v>0</v>
      </c>
      <c r="F34" s="229">
        <v>0</v>
      </c>
      <c r="G34" s="229">
        <v>0</v>
      </c>
      <c r="H34" s="229">
        <v>0</v>
      </c>
      <c r="I34" s="229">
        <v>0</v>
      </c>
      <c r="J34" s="229">
        <v>0</v>
      </c>
      <c r="K34" s="229">
        <v>0</v>
      </c>
      <c r="L34" s="229">
        <v>0</v>
      </c>
      <c r="M34" s="229">
        <v>0</v>
      </c>
      <c r="N34" s="229">
        <v>0</v>
      </c>
      <c r="O34" s="229">
        <v>0</v>
      </c>
      <c r="P34" s="229">
        <v>0</v>
      </c>
      <c r="Q34" s="229">
        <v>0</v>
      </c>
      <c r="R34" s="229">
        <v>0</v>
      </c>
      <c r="S34" s="229">
        <v>0</v>
      </c>
      <c r="T34" s="229">
        <v>0</v>
      </c>
      <c r="U34" s="229">
        <v>0</v>
      </c>
      <c r="V34" s="229">
        <v>0</v>
      </c>
      <c r="W34" s="229">
        <v>0</v>
      </c>
      <c r="X34" s="229">
        <v>0</v>
      </c>
      <c r="Y34" s="229">
        <v>0</v>
      </c>
      <c r="DA34" s="73" t="s">
        <v>1287</v>
      </c>
    </row>
    <row r="35" spans="1:105" ht="12" customHeight="1" x14ac:dyDescent="0.25">
      <c r="A35" s="46" t="s">
        <v>39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1288</v>
      </c>
    </row>
    <row r="36" spans="1:105" ht="12" customHeight="1" x14ac:dyDescent="0.25">
      <c r="A36" s="57" t="s">
        <v>1010</v>
      </c>
      <c r="B36" s="261">
        <v>0</v>
      </c>
      <c r="C36" s="261">
        <v>0</v>
      </c>
      <c r="D36" s="261">
        <v>0</v>
      </c>
      <c r="E36" s="261">
        <v>0</v>
      </c>
      <c r="F36" s="261">
        <v>0</v>
      </c>
      <c r="G36" s="261">
        <v>0</v>
      </c>
      <c r="H36" s="261">
        <v>0</v>
      </c>
      <c r="I36" s="261">
        <v>0</v>
      </c>
      <c r="J36" s="261">
        <v>0</v>
      </c>
      <c r="K36" s="261">
        <v>0</v>
      </c>
      <c r="L36" s="261">
        <v>0</v>
      </c>
      <c r="M36" s="261">
        <v>0</v>
      </c>
      <c r="N36" s="261">
        <v>0</v>
      </c>
      <c r="O36" s="261">
        <v>0</v>
      </c>
      <c r="P36" s="261">
        <v>0</v>
      </c>
      <c r="Q36" s="261">
        <v>0</v>
      </c>
      <c r="R36" s="261">
        <v>0</v>
      </c>
      <c r="S36" s="261">
        <v>0</v>
      </c>
      <c r="T36" s="261">
        <v>0</v>
      </c>
      <c r="U36" s="261">
        <v>0</v>
      </c>
      <c r="V36" s="261">
        <v>0</v>
      </c>
      <c r="W36" s="261">
        <v>0</v>
      </c>
      <c r="X36" s="261">
        <v>0</v>
      </c>
      <c r="Y36" s="261">
        <v>0</v>
      </c>
      <c r="DA36" s="70" t="s">
        <v>1289</v>
      </c>
    </row>
    <row r="37" spans="1:105" ht="12" customHeight="1" x14ac:dyDescent="0.25">
      <c r="A37" s="60" t="s">
        <v>1012</v>
      </c>
      <c r="B37" s="262">
        <v>0</v>
      </c>
      <c r="C37" s="262">
        <v>0</v>
      </c>
      <c r="D37" s="262">
        <v>0</v>
      </c>
      <c r="E37" s="262">
        <v>0</v>
      </c>
      <c r="F37" s="262">
        <v>0</v>
      </c>
      <c r="G37" s="262">
        <v>0</v>
      </c>
      <c r="H37" s="262">
        <v>0</v>
      </c>
      <c r="I37" s="262">
        <v>0</v>
      </c>
      <c r="J37" s="262">
        <v>0</v>
      </c>
      <c r="K37" s="262">
        <v>0</v>
      </c>
      <c r="L37" s="262">
        <v>0</v>
      </c>
      <c r="M37" s="262">
        <v>0</v>
      </c>
      <c r="N37" s="262">
        <v>0</v>
      </c>
      <c r="O37" s="262">
        <v>0</v>
      </c>
      <c r="P37" s="262">
        <v>0</v>
      </c>
      <c r="Q37" s="262">
        <v>0</v>
      </c>
      <c r="R37" s="262">
        <v>0</v>
      </c>
      <c r="S37" s="262">
        <v>0</v>
      </c>
      <c r="T37" s="262">
        <v>0</v>
      </c>
      <c r="U37" s="262">
        <v>0</v>
      </c>
      <c r="V37" s="262">
        <v>0</v>
      </c>
      <c r="W37" s="262">
        <v>0</v>
      </c>
      <c r="X37" s="262">
        <v>0</v>
      </c>
      <c r="Y37" s="262">
        <v>0</v>
      </c>
      <c r="DA37" s="72" t="s">
        <v>1290</v>
      </c>
    </row>
    <row r="38" spans="1:105" ht="12" customHeight="1" x14ac:dyDescent="0.25">
      <c r="A38" s="59" t="s">
        <v>28</v>
      </c>
      <c r="B38" s="230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DA38" s="71" t="s">
        <v>1291</v>
      </c>
    </row>
    <row r="39" spans="1:105" ht="12" customHeight="1" x14ac:dyDescent="0.25">
      <c r="A39" s="59" t="s">
        <v>31</v>
      </c>
      <c r="B39" s="295">
        <v>0</v>
      </c>
      <c r="C39" s="295">
        <v>0</v>
      </c>
      <c r="D39" s="295">
        <v>0</v>
      </c>
      <c r="E39" s="295">
        <v>0</v>
      </c>
      <c r="F39" s="295">
        <v>0</v>
      </c>
      <c r="G39" s="295">
        <v>0</v>
      </c>
      <c r="H39" s="295">
        <v>0</v>
      </c>
      <c r="I39" s="295">
        <v>0</v>
      </c>
      <c r="J39" s="295">
        <v>0</v>
      </c>
      <c r="K39" s="295">
        <v>0</v>
      </c>
      <c r="L39" s="295">
        <v>0</v>
      </c>
      <c r="M39" s="295">
        <v>0</v>
      </c>
      <c r="N39" s="295">
        <v>0</v>
      </c>
      <c r="O39" s="295">
        <v>0</v>
      </c>
      <c r="P39" s="295">
        <v>0</v>
      </c>
      <c r="Q39" s="295">
        <v>0</v>
      </c>
      <c r="R39" s="295">
        <v>0</v>
      </c>
      <c r="S39" s="295">
        <v>0</v>
      </c>
      <c r="T39" s="295">
        <v>0</v>
      </c>
      <c r="U39" s="295">
        <v>0</v>
      </c>
      <c r="V39" s="295">
        <v>0</v>
      </c>
      <c r="W39" s="295">
        <v>0</v>
      </c>
      <c r="X39" s="295">
        <v>0</v>
      </c>
      <c r="Y39" s="295">
        <v>0</v>
      </c>
      <c r="DA39" s="122" t="s">
        <v>1292</v>
      </c>
    </row>
    <row r="40" spans="1:105" ht="12" customHeight="1" x14ac:dyDescent="0.25">
      <c r="A40" s="59" t="s">
        <v>159</v>
      </c>
      <c r="B40" s="295">
        <v>0</v>
      </c>
      <c r="C40" s="295">
        <v>0</v>
      </c>
      <c r="D40" s="295">
        <v>0</v>
      </c>
      <c r="E40" s="295">
        <v>0</v>
      </c>
      <c r="F40" s="295">
        <v>0</v>
      </c>
      <c r="G40" s="295">
        <v>0</v>
      </c>
      <c r="H40" s="295">
        <v>0</v>
      </c>
      <c r="I40" s="295">
        <v>0</v>
      </c>
      <c r="J40" s="295">
        <v>0</v>
      </c>
      <c r="K40" s="295">
        <v>0</v>
      </c>
      <c r="L40" s="295">
        <v>0</v>
      </c>
      <c r="M40" s="295">
        <v>0</v>
      </c>
      <c r="N40" s="295">
        <v>0</v>
      </c>
      <c r="O40" s="295">
        <v>0</v>
      </c>
      <c r="P40" s="295">
        <v>0</v>
      </c>
      <c r="Q40" s="295">
        <v>0</v>
      </c>
      <c r="R40" s="295">
        <v>0</v>
      </c>
      <c r="S40" s="295">
        <v>0</v>
      </c>
      <c r="T40" s="295">
        <v>0</v>
      </c>
      <c r="U40" s="295">
        <v>0</v>
      </c>
      <c r="V40" s="295">
        <v>0</v>
      </c>
      <c r="W40" s="295">
        <v>0</v>
      </c>
      <c r="X40" s="295">
        <v>0</v>
      </c>
      <c r="Y40" s="295">
        <v>0</v>
      </c>
      <c r="DA40" s="122" t="s">
        <v>1293</v>
      </c>
    </row>
    <row r="41" spans="1:105" ht="12" customHeight="1" x14ac:dyDescent="0.25">
      <c r="A41" s="59" t="s">
        <v>32</v>
      </c>
      <c r="B41" s="295">
        <v>0</v>
      </c>
      <c r="C41" s="295">
        <v>0</v>
      </c>
      <c r="D41" s="295">
        <v>0</v>
      </c>
      <c r="E41" s="295">
        <v>0</v>
      </c>
      <c r="F41" s="295">
        <v>0</v>
      </c>
      <c r="G41" s="295">
        <v>0</v>
      </c>
      <c r="H41" s="295">
        <v>0</v>
      </c>
      <c r="I41" s="295">
        <v>0</v>
      </c>
      <c r="J41" s="295">
        <v>0</v>
      </c>
      <c r="K41" s="295">
        <v>0</v>
      </c>
      <c r="L41" s="295">
        <v>0</v>
      </c>
      <c r="M41" s="295">
        <v>0</v>
      </c>
      <c r="N41" s="295">
        <v>0</v>
      </c>
      <c r="O41" s="295">
        <v>0</v>
      </c>
      <c r="P41" s="295">
        <v>0</v>
      </c>
      <c r="Q41" s="295">
        <v>0</v>
      </c>
      <c r="R41" s="295">
        <v>0</v>
      </c>
      <c r="S41" s="295">
        <v>0</v>
      </c>
      <c r="T41" s="295">
        <v>0</v>
      </c>
      <c r="U41" s="295">
        <v>0</v>
      </c>
      <c r="V41" s="295">
        <v>0</v>
      </c>
      <c r="W41" s="295">
        <v>0</v>
      </c>
      <c r="X41" s="295">
        <v>0</v>
      </c>
      <c r="Y41" s="295">
        <v>0</v>
      </c>
      <c r="DA41" s="122" t="s">
        <v>1294</v>
      </c>
    </row>
    <row r="42" spans="1:105" ht="12" customHeight="1" x14ac:dyDescent="0.25">
      <c r="A42" s="59" t="s">
        <v>35</v>
      </c>
      <c r="B42" s="295">
        <v>0</v>
      </c>
      <c r="C42" s="295">
        <v>0</v>
      </c>
      <c r="D42" s="295">
        <v>0</v>
      </c>
      <c r="E42" s="295">
        <v>0</v>
      </c>
      <c r="F42" s="295">
        <v>0</v>
      </c>
      <c r="G42" s="295">
        <v>0</v>
      </c>
      <c r="H42" s="295">
        <v>0</v>
      </c>
      <c r="I42" s="295">
        <v>0</v>
      </c>
      <c r="J42" s="295">
        <v>0</v>
      </c>
      <c r="K42" s="295">
        <v>0</v>
      </c>
      <c r="L42" s="295">
        <v>0</v>
      </c>
      <c r="M42" s="295">
        <v>0</v>
      </c>
      <c r="N42" s="295">
        <v>0</v>
      </c>
      <c r="O42" s="295">
        <v>0</v>
      </c>
      <c r="P42" s="295">
        <v>0</v>
      </c>
      <c r="Q42" s="295">
        <v>0</v>
      </c>
      <c r="R42" s="295">
        <v>0</v>
      </c>
      <c r="S42" s="295">
        <v>0</v>
      </c>
      <c r="T42" s="295">
        <v>0</v>
      </c>
      <c r="U42" s="295">
        <v>0</v>
      </c>
      <c r="V42" s="295">
        <v>0</v>
      </c>
      <c r="W42" s="295">
        <v>0</v>
      </c>
      <c r="X42" s="295">
        <v>0</v>
      </c>
      <c r="Y42" s="295">
        <v>0</v>
      </c>
      <c r="DA42" s="122" t="s">
        <v>1295</v>
      </c>
    </row>
    <row r="43" spans="1:105" ht="12" customHeight="1" x14ac:dyDescent="0.25">
      <c r="A43" s="60" t="s">
        <v>1019</v>
      </c>
      <c r="B43" s="262">
        <v>0</v>
      </c>
      <c r="C43" s="262">
        <v>0</v>
      </c>
      <c r="D43" s="262">
        <v>0</v>
      </c>
      <c r="E43" s="262">
        <v>0</v>
      </c>
      <c r="F43" s="262">
        <v>0</v>
      </c>
      <c r="G43" s="262">
        <v>0</v>
      </c>
      <c r="H43" s="262">
        <v>0</v>
      </c>
      <c r="I43" s="262">
        <v>0</v>
      </c>
      <c r="J43" s="262">
        <v>0</v>
      </c>
      <c r="K43" s="262">
        <v>0</v>
      </c>
      <c r="L43" s="262">
        <v>0</v>
      </c>
      <c r="M43" s="262">
        <v>0</v>
      </c>
      <c r="N43" s="262">
        <v>0</v>
      </c>
      <c r="O43" s="262">
        <v>0</v>
      </c>
      <c r="P43" s="262">
        <v>0</v>
      </c>
      <c r="Q43" s="262">
        <v>0</v>
      </c>
      <c r="R43" s="262">
        <v>0</v>
      </c>
      <c r="S43" s="262">
        <v>0</v>
      </c>
      <c r="T43" s="262">
        <v>0</v>
      </c>
      <c r="U43" s="262">
        <v>0</v>
      </c>
      <c r="V43" s="262">
        <v>0</v>
      </c>
      <c r="W43" s="262">
        <v>0</v>
      </c>
      <c r="X43" s="262">
        <v>0</v>
      </c>
      <c r="Y43" s="262">
        <v>0</v>
      </c>
      <c r="DA43" s="72" t="s">
        <v>1296</v>
      </c>
    </row>
    <row r="44" spans="1:105" ht="12" customHeight="1" x14ac:dyDescent="0.25">
      <c r="A44" s="57" t="s">
        <v>1021</v>
      </c>
      <c r="B44" s="261">
        <f t="shared" ref="B44:Y44" si="1">B45+B46+B57</f>
        <v>0</v>
      </c>
      <c r="C44" s="261">
        <f t="shared" si="1"/>
        <v>0</v>
      </c>
      <c r="D44" s="261">
        <f t="shared" si="1"/>
        <v>0</v>
      </c>
      <c r="E44" s="261">
        <f t="shared" si="1"/>
        <v>0</v>
      </c>
      <c r="F44" s="261">
        <f t="shared" si="1"/>
        <v>0</v>
      </c>
      <c r="G44" s="261">
        <f t="shared" si="1"/>
        <v>0</v>
      </c>
      <c r="H44" s="261">
        <f t="shared" si="1"/>
        <v>0</v>
      </c>
      <c r="I44" s="261">
        <f t="shared" si="1"/>
        <v>0</v>
      </c>
      <c r="J44" s="261">
        <f t="shared" si="1"/>
        <v>0</v>
      </c>
      <c r="K44" s="261">
        <f t="shared" si="1"/>
        <v>0</v>
      </c>
      <c r="L44" s="261">
        <f t="shared" si="1"/>
        <v>0</v>
      </c>
      <c r="M44" s="261">
        <f t="shared" si="1"/>
        <v>0</v>
      </c>
      <c r="N44" s="261">
        <f t="shared" si="1"/>
        <v>0</v>
      </c>
      <c r="O44" s="261">
        <f t="shared" si="1"/>
        <v>0</v>
      </c>
      <c r="P44" s="261">
        <f t="shared" si="1"/>
        <v>0</v>
      </c>
      <c r="Q44" s="261">
        <f t="shared" si="1"/>
        <v>0</v>
      </c>
      <c r="R44" s="261">
        <f t="shared" si="1"/>
        <v>0</v>
      </c>
      <c r="S44" s="261">
        <f t="shared" si="1"/>
        <v>0</v>
      </c>
      <c r="T44" s="261">
        <f t="shared" si="1"/>
        <v>0</v>
      </c>
      <c r="U44" s="261">
        <f t="shared" si="1"/>
        <v>0</v>
      </c>
      <c r="V44" s="261">
        <f t="shared" si="1"/>
        <v>0</v>
      </c>
      <c r="W44" s="261">
        <f t="shared" si="1"/>
        <v>0</v>
      </c>
      <c r="X44" s="261">
        <f t="shared" si="1"/>
        <v>0</v>
      </c>
      <c r="Y44" s="261">
        <f t="shared" si="1"/>
        <v>0</v>
      </c>
      <c r="DA44" s="70"/>
    </row>
    <row r="45" spans="1:105" ht="12" customHeight="1" x14ac:dyDescent="0.25">
      <c r="A45" s="60" t="s">
        <v>1022</v>
      </c>
      <c r="B45" s="262">
        <v>0</v>
      </c>
      <c r="C45" s="262">
        <v>0</v>
      </c>
      <c r="D45" s="262">
        <v>0</v>
      </c>
      <c r="E45" s="262">
        <v>0</v>
      </c>
      <c r="F45" s="262">
        <v>0</v>
      </c>
      <c r="G45" s="262">
        <v>0</v>
      </c>
      <c r="H45" s="262">
        <v>0</v>
      </c>
      <c r="I45" s="262">
        <v>0</v>
      </c>
      <c r="J45" s="262">
        <v>0</v>
      </c>
      <c r="K45" s="262">
        <v>0</v>
      </c>
      <c r="L45" s="262">
        <v>0</v>
      </c>
      <c r="M45" s="262">
        <v>0</v>
      </c>
      <c r="N45" s="262">
        <v>0</v>
      </c>
      <c r="O45" s="262">
        <v>0</v>
      </c>
      <c r="P45" s="262">
        <v>0</v>
      </c>
      <c r="Q45" s="262">
        <v>0</v>
      </c>
      <c r="R45" s="262">
        <v>0</v>
      </c>
      <c r="S45" s="262">
        <v>0</v>
      </c>
      <c r="T45" s="262">
        <v>0</v>
      </c>
      <c r="U45" s="262">
        <v>0</v>
      </c>
      <c r="V45" s="262">
        <v>0</v>
      </c>
      <c r="W45" s="262">
        <v>0</v>
      </c>
      <c r="X45" s="262">
        <v>0</v>
      </c>
      <c r="Y45" s="262">
        <v>0</v>
      </c>
      <c r="DA45" s="72" t="s">
        <v>1297</v>
      </c>
    </row>
    <row r="46" spans="1:105" ht="12" customHeight="1" x14ac:dyDescent="0.25">
      <c r="A46" s="60" t="s">
        <v>1024</v>
      </c>
      <c r="B46" s="262">
        <v>0</v>
      </c>
      <c r="C46" s="262">
        <v>0</v>
      </c>
      <c r="D46" s="262">
        <v>0</v>
      </c>
      <c r="E46" s="262">
        <v>0</v>
      </c>
      <c r="F46" s="262">
        <v>0</v>
      </c>
      <c r="G46" s="262">
        <v>0</v>
      </c>
      <c r="H46" s="262">
        <v>0</v>
      </c>
      <c r="I46" s="262">
        <v>0</v>
      </c>
      <c r="J46" s="262">
        <v>0</v>
      </c>
      <c r="K46" s="262">
        <v>0</v>
      </c>
      <c r="L46" s="262">
        <v>0</v>
      </c>
      <c r="M46" s="262">
        <v>0</v>
      </c>
      <c r="N46" s="262">
        <v>0</v>
      </c>
      <c r="O46" s="262">
        <v>0</v>
      </c>
      <c r="P46" s="262">
        <v>0</v>
      </c>
      <c r="Q46" s="262">
        <v>0</v>
      </c>
      <c r="R46" s="262">
        <v>0</v>
      </c>
      <c r="S46" s="262">
        <v>0</v>
      </c>
      <c r="T46" s="262">
        <v>0</v>
      </c>
      <c r="U46" s="262">
        <v>0</v>
      </c>
      <c r="V46" s="262">
        <v>0</v>
      </c>
      <c r="W46" s="262">
        <v>0</v>
      </c>
      <c r="X46" s="262">
        <v>0</v>
      </c>
      <c r="Y46" s="262">
        <v>0</v>
      </c>
      <c r="DA46" s="72" t="s">
        <v>1298</v>
      </c>
    </row>
    <row r="47" spans="1:105" ht="12" customHeight="1" x14ac:dyDescent="0.25">
      <c r="A47" s="64" t="s">
        <v>28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1299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1300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1301</v>
      </c>
    </row>
    <row r="50" spans="1:105" ht="12" customHeight="1" x14ac:dyDescent="0.25">
      <c r="A50" s="64" t="s">
        <v>159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1302</v>
      </c>
    </row>
    <row r="51" spans="1:105" ht="12" customHeight="1" x14ac:dyDescent="0.25">
      <c r="A51" s="64" t="s">
        <v>32</v>
      </c>
      <c r="B51" s="229">
        <v>0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1303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1304</v>
      </c>
    </row>
    <row r="53" spans="1:105" ht="12" customHeight="1" x14ac:dyDescent="0.25">
      <c r="A53" s="64" t="s">
        <v>35</v>
      </c>
      <c r="B53" s="229">
        <v>0</v>
      </c>
      <c r="C53" s="229">
        <v>0</v>
      </c>
      <c r="D53" s="229">
        <v>0</v>
      </c>
      <c r="E53" s="229">
        <v>0</v>
      </c>
      <c r="F53" s="229">
        <v>0</v>
      </c>
      <c r="G53" s="229">
        <v>0</v>
      </c>
      <c r="H53" s="229">
        <v>0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9">
        <v>0</v>
      </c>
      <c r="O53" s="229">
        <v>0</v>
      </c>
      <c r="P53" s="229">
        <v>0</v>
      </c>
      <c r="Q53" s="229">
        <v>0</v>
      </c>
      <c r="R53" s="229">
        <v>0</v>
      </c>
      <c r="S53" s="229">
        <v>0</v>
      </c>
      <c r="T53" s="229">
        <v>0</v>
      </c>
      <c r="U53" s="229">
        <v>0</v>
      </c>
      <c r="V53" s="229">
        <v>0</v>
      </c>
      <c r="W53" s="229">
        <v>0</v>
      </c>
      <c r="X53" s="229">
        <v>0</v>
      </c>
      <c r="Y53" s="229">
        <v>0</v>
      </c>
      <c r="DA53" s="73" t="s">
        <v>1305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1306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0</v>
      </c>
      <c r="R55" s="229">
        <v>0</v>
      </c>
      <c r="S55" s="229">
        <v>0</v>
      </c>
      <c r="T55" s="229">
        <v>0</v>
      </c>
      <c r="U55" s="229">
        <v>0</v>
      </c>
      <c r="V55" s="229">
        <v>0</v>
      </c>
      <c r="W55" s="229">
        <v>0</v>
      </c>
      <c r="X55" s="229">
        <v>0</v>
      </c>
      <c r="Y55" s="229">
        <v>0</v>
      </c>
      <c r="DA55" s="73" t="s">
        <v>1307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DA56" s="73" t="s">
        <v>1308</v>
      </c>
    </row>
    <row r="57" spans="1:105" ht="12" customHeight="1" x14ac:dyDescent="0.25">
      <c r="A57" s="60" t="s">
        <v>1036</v>
      </c>
      <c r="B57" s="262">
        <v>0</v>
      </c>
      <c r="C57" s="262">
        <v>0</v>
      </c>
      <c r="D57" s="262">
        <v>0</v>
      </c>
      <c r="E57" s="262">
        <v>0</v>
      </c>
      <c r="F57" s="262">
        <v>0</v>
      </c>
      <c r="G57" s="262">
        <v>0</v>
      </c>
      <c r="H57" s="262">
        <v>0</v>
      </c>
      <c r="I57" s="262">
        <v>0</v>
      </c>
      <c r="J57" s="262">
        <v>0</v>
      </c>
      <c r="K57" s="262">
        <v>0</v>
      </c>
      <c r="L57" s="262">
        <v>0</v>
      </c>
      <c r="M57" s="262">
        <v>0</v>
      </c>
      <c r="N57" s="262">
        <v>0</v>
      </c>
      <c r="O57" s="262">
        <v>0</v>
      </c>
      <c r="P57" s="262">
        <v>0</v>
      </c>
      <c r="Q57" s="262">
        <v>0</v>
      </c>
      <c r="R57" s="262">
        <v>0</v>
      </c>
      <c r="S57" s="262">
        <v>0</v>
      </c>
      <c r="T57" s="262">
        <v>0</v>
      </c>
      <c r="U57" s="262">
        <v>0</v>
      </c>
      <c r="V57" s="262">
        <v>0</v>
      </c>
      <c r="W57" s="262">
        <v>0</v>
      </c>
      <c r="X57" s="262">
        <v>0</v>
      </c>
      <c r="Y57" s="262">
        <v>0</v>
      </c>
      <c r="DA57" s="72" t="s">
        <v>1309</v>
      </c>
    </row>
    <row r="58" spans="1:105" ht="12" customHeight="1" x14ac:dyDescent="0.25">
      <c r="A58" s="133" t="s">
        <v>1038</v>
      </c>
      <c r="B58" s="324">
        <v>0</v>
      </c>
      <c r="C58" s="324">
        <v>0</v>
      </c>
      <c r="D58" s="324">
        <v>0</v>
      </c>
      <c r="E58" s="324">
        <v>0</v>
      </c>
      <c r="F58" s="324">
        <v>0</v>
      </c>
      <c r="G58" s="324">
        <v>0</v>
      </c>
      <c r="H58" s="324">
        <v>0</v>
      </c>
      <c r="I58" s="324">
        <v>0</v>
      </c>
      <c r="J58" s="324">
        <v>0</v>
      </c>
      <c r="K58" s="324">
        <v>0</v>
      </c>
      <c r="L58" s="324">
        <v>0</v>
      </c>
      <c r="M58" s="324">
        <v>0</v>
      </c>
      <c r="N58" s="324">
        <v>0</v>
      </c>
      <c r="O58" s="324">
        <v>0</v>
      </c>
      <c r="P58" s="324">
        <v>0</v>
      </c>
      <c r="Q58" s="324">
        <v>0</v>
      </c>
      <c r="R58" s="324">
        <v>0</v>
      </c>
      <c r="S58" s="324">
        <v>0</v>
      </c>
      <c r="T58" s="324">
        <v>0</v>
      </c>
      <c r="U58" s="324">
        <v>0</v>
      </c>
      <c r="V58" s="324">
        <v>0</v>
      </c>
      <c r="W58" s="324">
        <v>0</v>
      </c>
      <c r="X58" s="324">
        <v>0</v>
      </c>
      <c r="Y58" s="324">
        <v>0</v>
      </c>
      <c r="DA58" s="138" t="s">
        <v>1310</v>
      </c>
    </row>
    <row r="59" spans="1:105" ht="12" customHeight="1" x14ac:dyDescent="0.25">
      <c r="A59" s="100" t="s">
        <v>105</v>
      </c>
      <c r="B59" s="279">
        <v>0</v>
      </c>
      <c r="C59" s="279">
        <v>0</v>
      </c>
      <c r="D59" s="279">
        <v>0</v>
      </c>
      <c r="E59" s="279">
        <v>0</v>
      </c>
      <c r="F59" s="279">
        <v>0</v>
      </c>
      <c r="G59" s="279">
        <v>0</v>
      </c>
      <c r="H59" s="279">
        <v>0</v>
      </c>
      <c r="I59" s="279">
        <v>0</v>
      </c>
      <c r="J59" s="279">
        <v>0</v>
      </c>
      <c r="K59" s="279">
        <v>0</v>
      </c>
      <c r="L59" s="279">
        <v>0</v>
      </c>
      <c r="M59" s="279">
        <v>0</v>
      </c>
      <c r="N59" s="279">
        <v>0</v>
      </c>
      <c r="O59" s="279">
        <v>0</v>
      </c>
      <c r="P59" s="279">
        <v>0</v>
      </c>
      <c r="Q59" s="279">
        <v>0</v>
      </c>
      <c r="R59" s="279">
        <v>0</v>
      </c>
      <c r="S59" s="279">
        <v>0</v>
      </c>
      <c r="T59" s="279">
        <v>0</v>
      </c>
      <c r="U59" s="279">
        <v>0</v>
      </c>
      <c r="V59" s="279">
        <v>0</v>
      </c>
      <c r="W59" s="279">
        <v>0</v>
      </c>
      <c r="X59" s="279">
        <v>0</v>
      </c>
      <c r="Y59" s="279">
        <v>0</v>
      </c>
      <c r="DA59" s="105" t="s">
        <v>1311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f t="shared" ref="B61:Y61" si="2">SUM(B62:B66)+B72+B85+B93+B107+B108</f>
        <v>1200.298315890388</v>
      </c>
      <c r="C61" s="223">
        <f t="shared" si="2"/>
        <v>1330.046784923913</v>
      </c>
      <c r="D61" s="223">
        <f t="shared" si="2"/>
        <v>1009.9503326912752</v>
      </c>
      <c r="E61" s="223">
        <f t="shared" si="2"/>
        <v>192.10714430337799</v>
      </c>
      <c r="F61" s="223">
        <f t="shared" si="2"/>
        <v>200.68801849097551</v>
      </c>
      <c r="G61" s="223">
        <f t="shared" si="2"/>
        <v>296.26880834069328</v>
      </c>
      <c r="H61" s="223">
        <f t="shared" si="2"/>
        <v>245.68204627767389</v>
      </c>
      <c r="I61" s="223">
        <f t="shared" si="2"/>
        <v>223.81684168385129</v>
      </c>
      <c r="J61" s="223">
        <f t="shared" si="2"/>
        <v>254.42686089566857</v>
      </c>
      <c r="K61" s="223">
        <f t="shared" si="2"/>
        <v>236.3176927179255</v>
      </c>
      <c r="L61" s="223">
        <f t="shared" si="2"/>
        <v>261.85909951478072</v>
      </c>
      <c r="M61" s="223">
        <f t="shared" si="2"/>
        <v>233.74154536663775</v>
      </c>
      <c r="N61" s="223">
        <f t="shared" si="2"/>
        <v>261.92377531951638</v>
      </c>
      <c r="O61" s="223">
        <f t="shared" si="2"/>
        <v>247.67545242082628</v>
      </c>
      <c r="P61" s="223">
        <f t="shared" si="2"/>
        <v>242.91508485505804</v>
      </c>
      <c r="Q61" s="223">
        <f t="shared" si="2"/>
        <v>161.8700751668602</v>
      </c>
      <c r="R61" s="223">
        <f t="shared" si="2"/>
        <v>145.18623897885169</v>
      </c>
      <c r="S61" s="223">
        <f t="shared" si="2"/>
        <v>125.40612075990791</v>
      </c>
      <c r="T61" s="223">
        <f t="shared" si="2"/>
        <v>118.58069469154613</v>
      </c>
      <c r="U61" s="223">
        <f t="shared" si="2"/>
        <v>112.33584247083772</v>
      </c>
      <c r="V61" s="223">
        <f t="shared" si="2"/>
        <v>87.178291818175424</v>
      </c>
      <c r="W61" s="223">
        <f t="shared" si="2"/>
        <v>121.33561696601718</v>
      </c>
      <c r="X61" s="223">
        <f t="shared" si="2"/>
        <v>48.505231589161454</v>
      </c>
      <c r="Y61" s="223">
        <f t="shared" si="2"/>
        <v>124.10709212127499</v>
      </c>
      <c r="DA61" s="89"/>
    </row>
    <row r="62" spans="1:105" ht="12" customHeight="1" x14ac:dyDescent="0.25">
      <c r="A62" s="55" t="s">
        <v>91</v>
      </c>
      <c r="B62" s="259">
        <v>0</v>
      </c>
      <c r="C62" s="259">
        <v>0</v>
      </c>
      <c r="D62" s="259">
        <v>0</v>
      </c>
      <c r="E62" s="259">
        <v>0</v>
      </c>
      <c r="F62" s="259">
        <v>0</v>
      </c>
      <c r="G62" s="259">
        <v>0</v>
      </c>
      <c r="H62" s="259">
        <v>0</v>
      </c>
      <c r="I62" s="259">
        <v>0</v>
      </c>
      <c r="J62" s="259">
        <v>0</v>
      </c>
      <c r="K62" s="259">
        <v>0</v>
      </c>
      <c r="L62" s="259">
        <v>0</v>
      </c>
      <c r="M62" s="259">
        <v>0</v>
      </c>
      <c r="N62" s="259">
        <v>0</v>
      </c>
      <c r="O62" s="259">
        <v>0</v>
      </c>
      <c r="P62" s="259">
        <v>0</v>
      </c>
      <c r="Q62" s="259">
        <v>0</v>
      </c>
      <c r="R62" s="259">
        <v>0</v>
      </c>
      <c r="S62" s="259">
        <v>0</v>
      </c>
      <c r="T62" s="259">
        <v>0</v>
      </c>
      <c r="U62" s="259">
        <v>0</v>
      </c>
      <c r="V62" s="259">
        <v>0</v>
      </c>
      <c r="W62" s="259">
        <v>0</v>
      </c>
      <c r="X62" s="259">
        <v>0</v>
      </c>
      <c r="Y62" s="259">
        <v>0</v>
      </c>
      <c r="DA62" s="67" t="s">
        <v>1312</v>
      </c>
    </row>
    <row r="63" spans="1:105" ht="12" customHeight="1" x14ac:dyDescent="0.25">
      <c r="A63" s="173" t="s">
        <v>92</v>
      </c>
      <c r="B63" s="224">
        <v>0</v>
      </c>
      <c r="C63" s="224">
        <v>0</v>
      </c>
      <c r="D63" s="224">
        <v>0</v>
      </c>
      <c r="E63" s="224">
        <v>0</v>
      </c>
      <c r="F63" s="224">
        <v>0</v>
      </c>
      <c r="G63" s="224">
        <v>0</v>
      </c>
      <c r="H63" s="224">
        <v>0</v>
      </c>
      <c r="I63" s="224">
        <v>0</v>
      </c>
      <c r="J63" s="224">
        <v>0</v>
      </c>
      <c r="K63" s="224">
        <v>0</v>
      </c>
      <c r="L63" s="224">
        <v>0</v>
      </c>
      <c r="M63" s="224">
        <v>0</v>
      </c>
      <c r="N63" s="224">
        <v>0</v>
      </c>
      <c r="O63" s="224">
        <v>0</v>
      </c>
      <c r="P63" s="224">
        <v>0</v>
      </c>
      <c r="Q63" s="224">
        <v>0</v>
      </c>
      <c r="R63" s="224">
        <v>0</v>
      </c>
      <c r="S63" s="224">
        <v>0</v>
      </c>
      <c r="T63" s="224">
        <v>0</v>
      </c>
      <c r="U63" s="224">
        <v>0</v>
      </c>
      <c r="V63" s="224">
        <v>0</v>
      </c>
      <c r="W63" s="224">
        <v>0</v>
      </c>
      <c r="X63" s="224">
        <v>0</v>
      </c>
      <c r="Y63" s="224">
        <v>0</v>
      </c>
      <c r="DA63" s="177" t="s">
        <v>1313</v>
      </c>
    </row>
    <row r="64" spans="1:105" ht="12" customHeight="1" x14ac:dyDescent="0.25">
      <c r="A64" s="173" t="s">
        <v>93</v>
      </c>
      <c r="B64" s="224">
        <v>0</v>
      </c>
      <c r="C64" s="224">
        <v>0</v>
      </c>
      <c r="D64" s="224">
        <v>0</v>
      </c>
      <c r="E64" s="224">
        <v>0</v>
      </c>
      <c r="F64" s="224">
        <v>0</v>
      </c>
      <c r="G64" s="224">
        <v>0</v>
      </c>
      <c r="H64" s="224">
        <v>0</v>
      </c>
      <c r="I64" s="224">
        <v>0</v>
      </c>
      <c r="J64" s="224">
        <v>0</v>
      </c>
      <c r="K64" s="224">
        <v>0</v>
      </c>
      <c r="L64" s="224">
        <v>0</v>
      </c>
      <c r="M64" s="224">
        <v>0</v>
      </c>
      <c r="N64" s="224">
        <v>0</v>
      </c>
      <c r="O64" s="224">
        <v>0</v>
      </c>
      <c r="P64" s="224">
        <v>0</v>
      </c>
      <c r="Q64" s="224">
        <v>0</v>
      </c>
      <c r="R64" s="224">
        <v>0</v>
      </c>
      <c r="S64" s="224">
        <v>0</v>
      </c>
      <c r="T64" s="224">
        <v>0</v>
      </c>
      <c r="U64" s="224">
        <v>0</v>
      </c>
      <c r="V64" s="224">
        <v>0</v>
      </c>
      <c r="W64" s="224">
        <v>0</v>
      </c>
      <c r="X64" s="224">
        <v>0</v>
      </c>
      <c r="Y64" s="224">
        <v>0</v>
      </c>
      <c r="DA64" s="177" t="s">
        <v>1314</v>
      </c>
    </row>
    <row r="65" spans="1:105" ht="12" customHeight="1" x14ac:dyDescent="0.25">
      <c r="A65" s="173" t="s">
        <v>94</v>
      </c>
      <c r="B65" s="224">
        <v>0</v>
      </c>
      <c r="C65" s="224">
        <v>0</v>
      </c>
      <c r="D65" s="224">
        <v>0</v>
      </c>
      <c r="E65" s="224">
        <v>0</v>
      </c>
      <c r="F65" s="224">
        <v>0</v>
      </c>
      <c r="G65" s="224">
        <v>0</v>
      </c>
      <c r="H65" s="224">
        <v>0</v>
      </c>
      <c r="I65" s="224">
        <v>0</v>
      </c>
      <c r="J65" s="224">
        <v>0</v>
      </c>
      <c r="K65" s="224">
        <v>0</v>
      </c>
      <c r="L65" s="224">
        <v>0</v>
      </c>
      <c r="M65" s="224">
        <v>0</v>
      </c>
      <c r="N65" s="224">
        <v>0</v>
      </c>
      <c r="O65" s="224">
        <v>0</v>
      </c>
      <c r="P65" s="224">
        <v>0</v>
      </c>
      <c r="Q65" s="224">
        <v>0</v>
      </c>
      <c r="R65" s="224">
        <v>0</v>
      </c>
      <c r="S65" s="224">
        <v>0</v>
      </c>
      <c r="T65" s="224">
        <v>0</v>
      </c>
      <c r="U65" s="224">
        <v>0</v>
      </c>
      <c r="V65" s="224">
        <v>0</v>
      </c>
      <c r="W65" s="224">
        <v>0</v>
      </c>
      <c r="X65" s="224">
        <v>0</v>
      </c>
      <c r="Y65" s="224">
        <v>0</v>
      </c>
      <c r="DA65" s="177" t="s">
        <v>1315</v>
      </c>
    </row>
    <row r="66" spans="1:105" ht="12" customHeight="1" x14ac:dyDescent="0.25">
      <c r="A66" s="56" t="s">
        <v>95</v>
      </c>
      <c r="B66" s="260">
        <v>7.8426602995288723</v>
      </c>
      <c r="C66" s="260">
        <v>7.7750254144302078</v>
      </c>
      <c r="D66" s="260">
        <v>5.5314438313348484</v>
      </c>
      <c r="E66" s="260">
        <v>5.6158392740574037</v>
      </c>
      <c r="F66" s="260">
        <v>6.3510866737772753</v>
      </c>
      <c r="G66" s="260">
        <v>8.7726083162056696</v>
      </c>
      <c r="H66" s="260">
        <v>5.9909854581343556</v>
      </c>
      <c r="I66" s="260">
        <v>4.0503005957079417</v>
      </c>
      <c r="J66" s="260">
        <v>4.9953176743875929</v>
      </c>
      <c r="K66" s="260">
        <v>5.0888177548233973</v>
      </c>
      <c r="L66" s="260">
        <v>6.146090439046759</v>
      </c>
      <c r="M66" s="260">
        <v>6.545271796733255</v>
      </c>
      <c r="N66" s="260">
        <v>7.4557803539321634</v>
      </c>
      <c r="O66" s="260">
        <v>6.0727411337508226</v>
      </c>
      <c r="P66" s="260">
        <v>6.4128938724413578</v>
      </c>
      <c r="Q66" s="260">
        <v>4.5334330936381866</v>
      </c>
      <c r="R66" s="260">
        <v>4.1977416672263121</v>
      </c>
      <c r="S66" s="260">
        <v>3.493031727334313</v>
      </c>
      <c r="T66" s="260">
        <v>3.6305282472382951</v>
      </c>
      <c r="U66" s="260">
        <v>3.289103190721252</v>
      </c>
      <c r="V66" s="260">
        <v>2.7142090283673008</v>
      </c>
      <c r="W66" s="260">
        <v>3.8755141180438009</v>
      </c>
      <c r="X66" s="260">
        <v>1.5195665360479449</v>
      </c>
      <c r="Y66" s="260">
        <v>3.7084064625216189</v>
      </c>
      <c r="DA66" s="68" t="s">
        <v>1316</v>
      </c>
    </row>
    <row r="67" spans="1:105" ht="12" customHeight="1" x14ac:dyDescent="0.25">
      <c r="A67" s="37" t="s">
        <v>159</v>
      </c>
      <c r="B67" s="226">
        <v>0.86443216113085075</v>
      </c>
      <c r="C67" s="226">
        <v>0.78205649286691725</v>
      </c>
      <c r="D67" s="226">
        <v>0.60961274708117696</v>
      </c>
      <c r="E67" s="226">
        <v>0.60000669861361144</v>
      </c>
      <c r="F67" s="226">
        <v>0.54264974417866563</v>
      </c>
      <c r="G67" s="226">
        <v>0.68824552057632671</v>
      </c>
      <c r="H67" s="226">
        <v>0.33069600896637991</v>
      </c>
      <c r="I67" s="226">
        <v>0.33560803509330811</v>
      </c>
      <c r="J67" s="226">
        <v>0.61729107107675552</v>
      </c>
      <c r="K67" s="226">
        <v>0.65961693019564938</v>
      </c>
      <c r="L67" s="226">
        <v>0.94235781675834174</v>
      </c>
      <c r="M67" s="226">
        <v>0.76616759065967877</v>
      </c>
      <c r="N67" s="226">
        <v>0.83499670439527318</v>
      </c>
      <c r="O67" s="226">
        <v>0.59738123795918174</v>
      </c>
      <c r="P67" s="226">
        <v>0.69070160802665037</v>
      </c>
      <c r="Q67" s="226">
        <v>0.55474061119758877</v>
      </c>
      <c r="R67" s="226">
        <v>0.19343589460183161</v>
      </c>
      <c r="S67" s="226">
        <v>0.17246324603835511</v>
      </c>
      <c r="T67" s="226">
        <v>0.1862706616578951</v>
      </c>
      <c r="U67" s="226">
        <v>0.1372595233856409</v>
      </c>
      <c r="V67" s="226">
        <v>0.16944424062248231</v>
      </c>
      <c r="W67" s="226">
        <v>0.17991451690501081</v>
      </c>
      <c r="X67" s="226">
        <v>8.6107037928570801E-2</v>
      </c>
      <c r="Y67" s="226">
        <v>0.14977066107398329</v>
      </c>
      <c r="DA67" s="69" t="s">
        <v>1317</v>
      </c>
    </row>
    <row r="68" spans="1:105" ht="12" customHeight="1" x14ac:dyDescent="0.25">
      <c r="A68" s="37" t="s">
        <v>35</v>
      </c>
      <c r="B68" s="226">
        <v>6.9782281383980216</v>
      </c>
      <c r="C68" s="226">
        <v>6.9929689215632909</v>
      </c>
      <c r="D68" s="226">
        <v>4.9218310842536717</v>
      </c>
      <c r="E68" s="226">
        <v>5.0158325754437918</v>
      </c>
      <c r="F68" s="226">
        <v>5.80843692959861</v>
      </c>
      <c r="G68" s="226">
        <v>8.0843627956293425</v>
      </c>
      <c r="H68" s="226">
        <v>5.6602894491679763</v>
      </c>
      <c r="I68" s="226">
        <v>3.7146925606146328</v>
      </c>
      <c r="J68" s="226">
        <v>4.378026603310837</v>
      </c>
      <c r="K68" s="226">
        <v>4.4292008246277481</v>
      </c>
      <c r="L68" s="226">
        <v>5.2037326222884177</v>
      </c>
      <c r="M68" s="226">
        <v>5.7791042060735762</v>
      </c>
      <c r="N68" s="226">
        <v>6.6207836495368886</v>
      </c>
      <c r="O68" s="226">
        <v>5.475359895791641</v>
      </c>
      <c r="P68" s="226">
        <v>5.7221922644147076</v>
      </c>
      <c r="Q68" s="226">
        <v>3.9786924824405991</v>
      </c>
      <c r="R68" s="226">
        <v>4.0043057726244804</v>
      </c>
      <c r="S68" s="226">
        <v>3.3205684812959579</v>
      </c>
      <c r="T68" s="226">
        <v>3.4442575855804001</v>
      </c>
      <c r="U68" s="226">
        <v>3.1518436673356121</v>
      </c>
      <c r="V68" s="226">
        <v>2.544764787744819</v>
      </c>
      <c r="W68" s="226">
        <v>3.6955996011387899</v>
      </c>
      <c r="X68" s="226">
        <v>1.433459498119374</v>
      </c>
      <c r="Y68" s="226">
        <v>3.558635801447636</v>
      </c>
      <c r="DA68" s="69" t="s">
        <v>1318</v>
      </c>
    </row>
    <row r="69" spans="1:105" ht="12" customHeight="1" x14ac:dyDescent="0.25">
      <c r="A69" s="37" t="s">
        <v>96</v>
      </c>
      <c r="B69" s="226">
        <v>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0</v>
      </c>
      <c r="U69" s="226">
        <v>0</v>
      </c>
      <c r="V69" s="226">
        <v>0</v>
      </c>
      <c r="W69" s="226">
        <v>0</v>
      </c>
      <c r="X69" s="226">
        <v>0</v>
      </c>
      <c r="Y69" s="226">
        <v>0</v>
      </c>
      <c r="DA69" s="69" t="s">
        <v>1319</v>
      </c>
    </row>
    <row r="70" spans="1:105" ht="12" customHeight="1" x14ac:dyDescent="0.25">
      <c r="A70" s="37" t="s">
        <v>78</v>
      </c>
      <c r="B70" s="226">
        <v>0</v>
      </c>
      <c r="C70" s="226">
        <v>0</v>
      </c>
      <c r="D70" s="226">
        <v>0</v>
      </c>
      <c r="E70" s="226">
        <v>0</v>
      </c>
      <c r="F70" s="226">
        <v>0</v>
      </c>
      <c r="G70" s="226">
        <v>0</v>
      </c>
      <c r="H70" s="226">
        <v>0</v>
      </c>
      <c r="I70" s="226">
        <v>0</v>
      </c>
      <c r="J70" s="226">
        <v>0</v>
      </c>
      <c r="K70" s="226">
        <v>0</v>
      </c>
      <c r="L70" s="226">
        <v>0</v>
      </c>
      <c r="M70" s="226">
        <v>0</v>
      </c>
      <c r="N70" s="226">
        <v>0</v>
      </c>
      <c r="O70" s="226">
        <v>0</v>
      </c>
      <c r="P70" s="226">
        <v>0</v>
      </c>
      <c r="Q70" s="226">
        <v>0</v>
      </c>
      <c r="R70" s="226">
        <v>0</v>
      </c>
      <c r="S70" s="226">
        <v>0</v>
      </c>
      <c r="T70" s="226">
        <v>0</v>
      </c>
      <c r="U70" s="226">
        <v>0</v>
      </c>
      <c r="V70" s="226">
        <v>0</v>
      </c>
      <c r="W70" s="226">
        <v>0</v>
      </c>
      <c r="X70" s="226">
        <v>0</v>
      </c>
      <c r="Y70" s="226">
        <v>0</v>
      </c>
      <c r="DA70" s="69" t="s">
        <v>1320</v>
      </c>
    </row>
    <row r="71" spans="1:105" ht="12" customHeight="1" x14ac:dyDescent="0.25">
      <c r="A71" s="37" t="s">
        <v>40</v>
      </c>
      <c r="B71" s="226">
        <v>0</v>
      </c>
      <c r="C71" s="226">
        <v>0</v>
      </c>
      <c r="D71" s="226">
        <v>0</v>
      </c>
      <c r="E71" s="226">
        <v>0</v>
      </c>
      <c r="F71" s="226">
        <v>0</v>
      </c>
      <c r="G71" s="226">
        <v>0</v>
      </c>
      <c r="H71" s="226">
        <v>0</v>
      </c>
      <c r="I71" s="226">
        <v>0</v>
      </c>
      <c r="J71" s="226">
        <v>0</v>
      </c>
      <c r="K71" s="226">
        <v>0</v>
      </c>
      <c r="L71" s="226">
        <v>0</v>
      </c>
      <c r="M71" s="226">
        <v>0</v>
      </c>
      <c r="N71" s="226">
        <v>0</v>
      </c>
      <c r="O71" s="226">
        <v>0</v>
      </c>
      <c r="P71" s="226">
        <v>0</v>
      </c>
      <c r="Q71" s="226">
        <v>0</v>
      </c>
      <c r="R71" s="226">
        <v>0</v>
      </c>
      <c r="S71" s="226">
        <v>0</v>
      </c>
      <c r="T71" s="226">
        <v>0</v>
      </c>
      <c r="U71" s="226">
        <v>0</v>
      </c>
      <c r="V71" s="226">
        <v>0</v>
      </c>
      <c r="W71" s="226">
        <v>0</v>
      </c>
      <c r="X71" s="226">
        <v>0</v>
      </c>
      <c r="Y71" s="226">
        <v>0</v>
      </c>
      <c r="DA71" s="69" t="s">
        <v>1321</v>
      </c>
    </row>
    <row r="72" spans="1:105" ht="12" customHeight="1" x14ac:dyDescent="0.25">
      <c r="A72" s="57" t="s">
        <v>1051</v>
      </c>
      <c r="B72" s="261">
        <f t="shared" ref="B72:Y72" si="3">B73+B84</f>
        <v>198.35991226967181</v>
      </c>
      <c r="C72" s="261">
        <f t="shared" si="3"/>
        <v>179.0741139611909</v>
      </c>
      <c r="D72" s="261">
        <f t="shared" si="3"/>
        <v>123.132978615559</v>
      </c>
      <c r="E72" s="261">
        <f t="shared" si="3"/>
        <v>118.1561960343209</v>
      </c>
      <c r="F72" s="261">
        <f t="shared" si="3"/>
        <v>122.53292304771171</v>
      </c>
      <c r="G72" s="261">
        <f t="shared" si="3"/>
        <v>182.8033809807977</v>
      </c>
      <c r="H72" s="261">
        <f t="shared" si="3"/>
        <v>153.76557537941989</v>
      </c>
      <c r="I72" s="261">
        <f t="shared" si="3"/>
        <v>150.7532811391734</v>
      </c>
      <c r="J72" s="261">
        <f t="shared" si="3"/>
        <v>170.42008425027649</v>
      </c>
      <c r="K72" s="261">
        <f t="shared" si="3"/>
        <v>155.27389732168319</v>
      </c>
      <c r="L72" s="261">
        <f t="shared" si="3"/>
        <v>171.211885958278</v>
      </c>
      <c r="M72" s="261">
        <f t="shared" si="3"/>
        <v>152.0427568945135</v>
      </c>
      <c r="N72" s="261">
        <f t="shared" si="3"/>
        <v>169.31443930106039</v>
      </c>
      <c r="O72" s="261">
        <f t="shared" si="3"/>
        <v>162.7597183675953</v>
      </c>
      <c r="P72" s="261">
        <f t="shared" si="3"/>
        <v>158.32717402144439</v>
      </c>
      <c r="Q72" s="261">
        <f t="shared" si="3"/>
        <v>104.04717321422</v>
      </c>
      <c r="R72" s="261">
        <f t="shared" si="3"/>
        <v>92.625094111554276</v>
      </c>
      <c r="S72" s="261">
        <f t="shared" si="3"/>
        <v>80.704241177139863</v>
      </c>
      <c r="T72" s="261">
        <f t="shared" si="3"/>
        <v>75.205171673708989</v>
      </c>
      <c r="U72" s="261">
        <f t="shared" si="3"/>
        <v>71.425647897799578</v>
      </c>
      <c r="V72" s="261">
        <f t="shared" si="3"/>
        <v>54.311037414605259</v>
      </c>
      <c r="W72" s="261">
        <f t="shared" si="3"/>
        <v>75.865800992120825</v>
      </c>
      <c r="X72" s="261">
        <f t="shared" si="3"/>
        <v>29.854829518892629</v>
      </c>
      <c r="Y72" s="261">
        <f t="shared" si="3"/>
        <v>76.447145033732085</v>
      </c>
      <c r="DA72" s="70"/>
    </row>
    <row r="73" spans="1:105" ht="12" customHeight="1" x14ac:dyDescent="0.25">
      <c r="A73" s="60" t="s">
        <v>1052</v>
      </c>
      <c r="B73" s="262">
        <v>198.35991226967181</v>
      </c>
      <c r="C73" s="262">
        <v>179.0741139611909</v>
      </c>
      <c r="D73" s="262">
        <v>123.132978615559</v>
      </c>
      <c r="E73" s="262">
        <v>118.1561960343209</v>
      </c>
      <c r="F73" s="262">
        <v>122.53292304771171</v>
      </c>
      <c r="G73" s="262">
        <v>182.8033809807977</v>
      </c>
      <c r="H73" s="262">
        <v>153.76557537941989</v>
      </c>
      <c r="I73" s="262">
        <v>150.7532811391734</v>
      </c>
      <c r="J73" s="262">
        <v>170.42008425027649</v>
      </c>
      <c r="K73" s="262">
        <v>155.27389732168319</v>
      </c>
      <c r="L73" s="262">
        <v>171.211885958278</v>
      </c>
      <c r="M73" s="262">
        <v>152.0427568945135</v>
      </c>
      <c r="N73" s="262">
        <v>169.31443930106039</v>
      </c>
      <c r="O73" s="262">
        <v>162.7597183675953</v>
      </c>
      <c r="P73" s="262">
        <v>158.32717402144439</v>
      </c>
      <c r="Q73" s="262">
        <v>104.04717321422</v>
      </c>
      <c r="R73" s="262">
        <v>92.625094111554276</v>
      </c>
      <c r="S73" s="262">
        <v>80.704241177139863</v>
      </c>
      <c r="T73" s="262">
        <v>75.205171673708989</v>
      </c>
      <c r="U73" s="262">
        <v>71.425647897799578</v>
      </c>
      <c r="V73" s="262">
        <v>54.311037414605259</v>
      </c>
      <c r="W73" s="262">
        <v>75.865800992120825</v>
      </c>
      <c r="X73" s="262">
        <v>29.854829518892629</v>
      </c>
      <c r="Y73" s="262">
        <v>76.447145033732085</v>
      </c>
      <c r="DA73" s="72" t="s">
        <v>1322</v>
      </c>
    </row>
    <row r="74" spans="1:105" ht="12" customHeight="1" x14ac:dyDescent="0.25">
      <c r="A74" s="64" t="s">
        <v>28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0.81638135693818403</v>
      </c>
      <c r="L74" s="229">
        <v>0.63732580785679094</v>
      </c>
      <c r="M74" s="229">
        <v>0.96517792148120318</v>
      </c>
      <c r="N74" s="229">
        <v>0.29994046424685411</v>
      </c>
      <c r="O74" s="229">
        <v>2.9062176468414441E-2</v>
      </c>
      <c r="P74" s="229">
        <v>0</v>
      </c>
      <c r="Q74" s="229">
        <v>1.8040141076441401E-2</v>
      </c>
      <c r="R74" s="229">
        <v>0</v>
      </c>
      <c r="S74" s="229">
        <v>1.0954324772213289E-2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1323</v>
      </c>
    </row>
    <row r="75" spans="1:105" ht="12" customHeight="1" x14ac:dyDescent="0.25">
      <c r="A75" s="64" t="s">
        <v>30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1324</v>
      </c>
    </row>
    <row r="76" spans="1:105" ht="12" customHeight="1" x14ac:dyDescent="0.25">
      <c r="A76" s="64" t="s">
        <v>31</v>
      </c>
      <c r="B76" s="229">
        <v>4.3345952364321514</v>
      </c>
      <c r="C76" s="229">
        <v>2.9490990282933729</v>
      </c>
      <c r="D76" s="229">
        <v>1.6092355848770989</v>
      </c>
      <c r="E76" s="229">
        <v>1.120842816930868</v>
      </c>
      <c r="F76" s="229">
        <v>0.74409725848320696</v>
      </c>
      <c r="G76" s="229">
        <v>0.7442611503108143</v>
      </c>
      <c r="H76" s="229">
        <v>6.2815992688781348</v>
      </c>
      <c r="I76" s="229">
        <v>1.3839592883002401</v>
      </c>
      <c r="J76" s="229">
        <v>2.5929887634352982</v>
      </c>
      <c r="K76" s="229">
        <v>2.0148820469010178</v>
      </c>
      <c r="L76" s="229">
        <v>4.9926832709197786</v>
      </c>
      <c r="M76" s="229">
        <v>3.266493928961768</v>
      </c>
      <c r="N76" s="229">
        <v>1.9021199990948581</v>
      </c>
      <c r="O76" s="229">
        <v>3.704250158100582</v>
      </c>
      <c r="P76" s="229">
        <v>1.5286564582079489</v>
      </c>
      <c r="Q76" s="229">
        <v>1.501317086476968</v>
      </c>
      <c r="R76" s="229">
        <v>1.6897375889116431</v>
      </c>
      <c r="S76" s="229">
        <v>2.0500717554192178</v>
      </c>
      <c r="T76" s="229">
        <v>2.600037164337575</v>
      </c>
      <c r="U76" s="229">
        <v>1.759115461370419</v>
      </c>
      <c r="V76" s="229">
        <v>1.399513072104458</v>
      </c>
      <c r="W76" s="229">
        <v>1.219905543754306</v>
      </c>
      <c r="X76" s="229">
        <v>0.64990294452997377</v>
      </c>
      <c r="Y76" s="229">
        <v>4.2639357563392526</v>
      </c>
      <c r="DA76" s="73" t="s">
        <v>1325</v>
      </c>
    </row>
    <row r="77" spans="1:105" ht="12" customHeight="1" x14ac:dyDescent="0.25">
      <c r="A77" s="64" t="s">
        <v>159</v>
      </c>
      <c r="B77" s="229">
        <v>12.186837180679399</v>
      </c>
      <c r="C77" s="229">
        <v>11.05628996289566</v>
      </c>
      <c r="D77" s="229">
        <v>8.7902269745066555</v>
      </c>
      <c r="E77" s="229">
        <v>8.8801565914203895</v>
      </c>
      <c r="F77" s="229">
        <v>7.6511400113428376</v>
      </c>
      <c r="G77" s="229">
        <v>10.510144724278909</v>
      </c>
      <c r="H77" s="229">
        <v>5.372941315038438</v>
      </c>
      <c r="I77" s="229">
        <v>5.7894662249492947</v>
      </c>
      <c r="J77" s="229">
        <v>11.5727303216484</v>
      </c>
      <c r="K77" s="229">
        <v>12.326546107193661</v>
      </c>
      <c r="L77" s="229">
        <v>15.79251559764759</v>
      </c>
      <c r="M77" s="229">
        <v>11.562991675605231</v>
      </c>
      <c r="N77" s="229">
        <v>13.30234797792161</v>
      </c>
      <c r="O77" s="229">
        <v>10.00945765380256</v>
      </c>
      <c r="P77" s="229">
        <v>11.464915945673241</v>
      </c>
      <c r="Q77" s="229">
        <v>9.0496652118162491</v>
      </c>
      <c r="R77" s="229">
        <v>3.1853060609019388</v>
      </c>
      <c r="S77" s="229">
        <v>2.8988382449541801</v>
      </c>
      <c r="T77" s="229">
        <v>2.8602890165279242</v>
      </c>
      <c r="U77" s="229">
        <v>2.2610329161409481</v>
      </c>
      <c r="V77" s="229">
        <v>2.8581211536801829</v>
      </c>
      <c r="W77" s="229">
        <v>2.9484026069742351</v>
      </c>
      <c r="X77" s="229">
        <v>1.6165686338130341</v>
      </c>
      <c r="Y77" s="229">
        <v>2.8626991533428061</v>
      </c>
      <c r="DA77" s="73" t="s">
        <v>1326</v>
      </c>
    </row>
    <row r="78" spans="1:105" ht="12" customHeight="1" x14ac:dyDescent="0.25">
      <c r="A78" s="64" t="s">
        <v>32</v>
      </c>
      <c r="B78" s="229">
        <v>76.017454880152954</v>
      </c>
      <c r="C78" s="229">
        <v>59.113365849227947</v>
      </c>
      <c r="D78" s="229">
        <v>37.367158005902077</v>
      </c>
      <c r="E78" s="229">
        <v>30.212843735860101</v>
      </c>
      <c r="F78" s="229">
        <v>29.062863209818609</v>
      </c>
      <c r="G78" s="229">
        <v>38.530173943981481</v>
      </c>
      <c r="H78" s="229">
        <v>44.468845322611827</v>
      </c>
      <c r="I78" s="229">
        <v>30.063748675720738</v>
      </c>
      <c r="J78" s="229">
        <v>23.464907141347052</v>
      </c>
      <c r="K78" s="229">
        <v>20.55361798226286</v>
      </c>
      <c r="L78" s="229">
        <v>20.237305198887899</v>
      </c>
      <c r="M78" s="229">
        <v>4.7465112665261691</v>
      </c>
      <c r="N78" s="229">
        <v>4.6414125028230968</v>
      </c>
      <c r="O78" s="229">
        <v>11.08844808309637</v>
      </c>
      <c r="P78" s="229">
        <v>8.1520639028043789</v>
      </c>
      <c r="Q78" s="229">
        <v>5.509349750556864</v>
      </c>
      <c r="R78" s="229">
        <v>3.6999643782198519</v>
      </c>
      <c r="S78" s="229">
        <v>2.212179307775104</v>
      </c>
      <c r="T78" s="229">
        <v>2.0569799822443802</v>
      </c>
      <c r="U78" s="229">
        <v>2.438968475308005</v>
      </c>
      <c r="V78" s="229">
        <v>1.730172384898983</v>
      </c>
      <c r="W78" s="229">
        <v>0.86835674472564106</v>
      </c>
      <c r="X78" s="229">
        <v>0</v>
      </c>
      <c r="Y78" s="229">
        <v>1.13464371517489</v>
      </c>
      <c r="DA78" s="73" t="s">
        <v>1327</v>
      </c>
    </row>
    <row r="79" spans="1:105" ht="12" customHeight="1" x14ac:dyDescent="0.25">
      <c r="A79" s="64" t="s">
        <v>33</v>
      </c>
      <c r="B79" s="229">
        <v>7.4413788229170041</v>
      </c>
      <c r="C79" s="229">
        <v>7.092562374607855</v>
      </c>
      <c r="D79" s="229">
        <v>4.3966931803702876</v>
      </c>
      <c r="E79" s="229">
        <v>3.7075504967253221</v>
      </c>
      <c r="F79" s="229">
        <v>3.178231494062715</v>
      </c>
      <c r="G79" s="229">
        <v>9.5631150075391655</v>
      </c>
      <c r="H79" s="229">
        <v>5.677357083267272</v>
      </c>
      <c r="I79" s="229">
        <v>49.435140861981942</v>
      </c>
      <c r="J79" s="229">
        <v>50.711936421692528</v>
      </c>
      <c r="K79" s="229">
        <v>36.792083436697688</v>
      </c>
      <c r="L79" s="229">
        <v>42.345235974896937</v>
      </c>
      <c r="M79" s="229">
        <v>44.283413855292217</v>
      </c>
      <c r="N79" s="229">
        <v>43.692791291934782</v>
      </c>
      <c r="O79" s="229">
        <v>46.185774656658992</v>
      </c>
      <c r="P79" s="229">
        <v>42.199200082840584</v>
      </c>
      <c r="Q79" s="229">
        <v>23.063087939529101</v>
      </c>
      <c r="R79" s="229">
        <v>18.1112412093565</v>
      </c>
      <c r="S79" s="229">
        <v>17.718619117025391</v>
      </c>
      <c r="T79" s="229">
        <v>14.79938562630034</v>
      </c>
      <c r="U79" s="229">
        <v>13.04720258895752</v>
      </c>
      <c r="V79" s="229">
        <v>5.3991039981097737</v>
      </c>
      <c r="W79" s="229">
        <v>10.266399493909001</v>
      </c>
      <c r="X79" s="229">
        <v>0.6766708328891039</v>
      </c>
      <c r="Y79" s="229">
        <v>0.16651186501529469</v>
      </c>
      <c r="DA79" s="73" t="s">
        <v>1328</v>
      </c>
    </row>
    <row r="80" spans="1:105" ht="12" customHeight="1" x14ac:dyDescent="0.25">
      <c r="A80" s="64" t="s">
        <v>35</v>
      </c>
      <c r="B80" s="229">
        <v>98.379646149490256</v>
      </c>
      <c r="C80" s="229">
        <v>98.862796746166069</v>
      </c>
      <c r="D80" s="229">
        <v>70.969664869902857</v>
      </c>
      <c r="E80" s="229">
        <v>74.234802393384243</v>
      </c>
      <c r="F80" s="229">
        <v>81.896591074004391</v>
      </c>
      <c r="G80" s="229">
        <v>123.4556861546873</v>
      </c>
      <c r="H80" s="229">
        <v>91.964832389624206</v>
      </c>
      <c r="I80" s="229">
        <v>64.080966088221217</v>
      </c>
      <c r="J80" s="229">
        <v>82.077521602153212</v>
      </c>
      <c r="K80" s="229">
        <v>82.770386391689726</v>
      </c>
      <c r="L80" s="229">
        <v>87.206820108069039</v>
      </c>
      <c r="M80" s="229">
        <v>87.218168246646897</v>
      </c>
      <c r="N80" s="229">
        <v>105.4758270650392</v>
      </c>
      <c r="O80" s="229">
        <v>91.742725639468404</v>
      </c>
      <c r="P80" s="229">
        <v>94.982337631918298</v>
      </c>
      <c r="Q80" s="229">
        <v>64.905713084764372</v>
      </c>
      <c r="R80" s="229">
        <v>65.938844874164346</v>
      </c>
      <c r="S80" s="229">
        <v>55.813578427193747</v>
      </c>
      <c r="T80" s="229">
        <v>52.888479884298768</v>
      </c>
      <c r="U80" s="229">
        <v>51.919328456022683</v>
      </c>
      <c r="V80" s="229">
        <v>42.924126805811859</v>
      </c>
      <c r="W80" s="229">
        <v>60.562736602757653</v>
      </c>
      <c r="X80" s="229">
        <v>26.911687107660509</v>
      </c>
      <c r="Y80" s="229">
        <v>68.019354543859848</v>
      </c>
      <c r="DA80" s="73" t="s">
        <v>1329</v>
      </c>
    </row>
    <row r="81" spans="1:105" ht="12" customHeight="1" x14ac:dyDescent="0.25">
      <c r="A81" s="64" t="s">
        <v>36</v>
      </c>
      <c r="B81" s="229">
        <v>0</v>
      </c>
      <c r="C81" s="229">
        <v>0</v>
      </c>
      <c r="D81" s="229">
        <v>0</v>
      </c>
      <c r="E81" s="229">
        <v>0</v>
      </c>
      <c r="F81" s="229">
        <v>0</v>
      </c>
      <c r="G81" s="229">
        <v>0</v>
      </c>
      <c r="H81" s="229">
        <v>0</v>
      </c>
      <c r="I81" s="229">
        <v>0</v>
      </c>
      <c r="J81" s="229">
        <v>0</v>
      </c>
      <c r="K81" s="229">
        <v>0</v>
      </c>
      <c r="L81" s="229">
        <v>0</v>
      </c>
      <c r="M81" s="229">
        <v>0</v>
      </c>
      <c r="N81" s="229">
        <v>0</v>
      </c>
      <c r="O81" s="229">
        <v>0</v>
      </c>
      <c r="P81" s="229">
        <v>0</v>
      </c>
      <c r="Q81" s="229">
        <v>0</v>
      </c>
      <c r="R81" s="229">
        <v>0</v>
      </c>
      <c r="S81" s="229">
        <v>0</v>
      </c>
      <c r="T81" s="229">
        <v>0</v>
      </c>
      <c r="U81" s="229">
        <v>0</v>
      </c>
      <c r="V81" s="229">
        <v>0</v>
      </c>
      <c r="W81" s="229">
        <v>0</v>
      </c>
      <c r="X81" s="229">
        <v>0</v>
      </c>
      <c r="Y81" s="229">
        <v>0</v>
      </c>
      <c r="DA81" s="73" t="s">
        <v>1330</v>
      </c>
    </row>
    <row r="82" spans="1:105" ht="12" customHeight="1" x14ac:dyDescent="0.25">
      <c r="A82" s="64" t="s">
        <v>38</v>
      </c>
      <c r="B82" s="229">
        <v>0</v>
      </c>
      <c r="C82" s="229">
        <v>0</v>
      </c>
      <c r="D82" s="229">
        <v>0</v>
      </c>
      <c r="E82" s="229">
        <v>0</v>
      </c>
      <c r="F82" s="229">
        <v>0</v>
      </c>
      <c r="G82" s="229">
        <v>0</v>
      </c>
      <c r="H82" s="229">
        <v>0</v>
      </c>
      <c r="I82" s="229">
        <v>0</v>
      </c>
      <c r="J82" s="229">
        <v>0</v>
      </c>
      <c r="K82" s="229">
        <v>0</v>
      </c>
      <c r="L82" s="229">
        <v>0</v>
      </c>
      <c r="M82" s="229">
        <v>0</v>
      </c>
      <c r="N82" s="229">
        <v>0</v>
      </c>
      <c r="O82" s="229">
        <v>0</v>
      </c>
      <c r="P82" s="229">
        <v>0</v>
      </c>
      <c r="Q82" s="229">
        <v>0</v>
      </c>
      <c r="R82" s="229">
        <v>0</v>
      </c>
      <c r="S82" s="229">
        <v>0</v>
      </c>
      <c r="T82" s="229">
        <v>0</v>
      </c>
      <c r="U82" s="229">
        <v>0</v>
      </c>
      <c r="V82" s="229">
        <v>0</v>
      </c>
      <c r="W82" s="229">
        <v>0</v>
      </c>
      <c r="X82" s="229">
        <v>0</v>
      </c>
      <c r="Y82" s="229">
        <v>0</v>
      </c>
      <c r="DA82" s="73" t="s">
        <v>1331</v>
      </c>
    </row>
    <row r="83" spans="1:105" ht="12" customHeight="1" x14ac:dyDescent="0.25">
      <c r="A83" s="64" t="s">
        <v>39</v>
      </c>
      <c r="B83" s="229">
        <v>0</v>
      </c>
      <c r="C83" s="229">
        <v>0</v>
      </c>
      <c r="D83" s="229">
        <v>0</v>
      </c>
      <c r="E83" s="229">
        <v>0</v>
      </c>
      <c r="F83" s="229">
        <v>0</v>
      </c>
      <c r="G83" s="229">
        <v>0</v>
      </c>
      <c r="H83" s="229">
        <v>0</v>
      </c>
      <c r="I83" s="229">
        <v>0</v>
      </c>
      <c r="J83" s="229">
        <v>0</v>
      </c>
      <c r="K83" s="229">
        <v>0</v>
      </c>
      <c r="L83" s="229">
        <v>0</v>
      </c>
      <c r="M83" s="229">
        <v>0</v>
      </c>
      <c r="N83" s="229">
        <v>0</v>
      </c>
      <c r="O83" s="229">
        <v>0</v>
      </c>
      <c r="P83" s="229">
        <v>0</v>
      </c>
      <c r="Q83" s="229">
        <v>0</v>
      </c>
      <c r="R83" s="229">
        <v>0</v>
      </c>
      <c r="S83" s="229">
        <v>0</v>
      </c>
      <c r="T83" s="229">
        <v>0</v>
      </c>
      <c r="U83" s="229">
        <v>0</v>
      </c>
      <c r="V83" s="229">
        <v>0</v>
      </c>
      <c r="W83" s="229">
        <v>0</v>
      </c>
      <c r="X83" s="229">
        <v>0</v>
      </c>
      <c r="Y83" s="229">
        <v>0</v>
      </c>
      <c r="DA83" s="73" t="s">
        <v>1332</v>
      </c>
    </row>
    <row r="84" spans="1:105" ht="12" customHeight="1" x14ac:dyDescent="0.25">
      <c r="A84" s="60" t="s">
        <v>1064</v>
      </c>
      <c r="B84" s="262">
        <v>0</v>
      </c>
      <c r="C84" s="262">
        <v>0</v>
      </c>
      <c r="D84" s="262">
        <v>0</v>
      </c>
      <c r="E84" s="262">
        <v>0</v>
      </c>
      <c r="F84" s="262">
        <v>0</v>
      </c>
      <c r="G84" s="262">
        <v>0</v>
      </c>
      <c r="H84" s="262">
        <v>0</v>
      </c>
      <c r="I84" s="262">
        <v>0</v>
      </c>
      <c r="J84" s="262">
        <v>0</v>
      </c>
      <c r="K84" s="262">
        <v>0</v>
      </c>
      <c r="L84" s="262">
        <v>0</v>
      </c>
      <c r="M84" s="262">
        <v>0</v>
      </c>
      <c r="N84" s="262">
        <v>0</v>
      </c>
      <c r="O84" s="262">
        <v>0</v>
      </c>
      <c r="P84" s="262">
        <v>0</v>
      </c>
      <c r="Q84" s="262">
        <v>0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1333</v>
      </c>
    </row>
    <row r="85" spans="1:105" ht="12" customHeight="1" x14ac:dyDescent="0.25">
      <c r="A85" s="57" t="s">
        <v>1010</v>
      </c>
      <c r="B85" s="261">
        <v>99.613961412988246</v>
      </c>
      <c r="C85" s="261">
        <v>90.23044555749297</v>
      </c>
      <c r="D85" s="261">
        <v>62.132687423049887</v>
      </c>
      <c r="E85" s="261">
        <v>59.783526373025353</v>
      </c>
      <c r="F85" s="261">
        <v>62.606357382895212</v>
      </c>
      <c r="G85" s="261">
        <v>91.682475021371431</v>
      </c>
      <c r="H85" s="261">
        <v>76.349423504226479</v>
      </c>
      <c r="I85" s="261">
        <v>61.616831119907957</v>
      </c>
      <c r="J85" s="261">
        <v>70.3787545567005</v>
      </c>
      <c r="K85" s="261">
        <v>67.572534029174165</v>
      </c>
      <c r="L85" s="261">
        <v>74.809930076905573</v>
      </c>
      <c r="M85" s="261">
        <v>65.262089226265857</v>
      </c>
      <c r="N85" s="261">
        <v>73.948481703347383</v>
      </c>
      <c r="O85" s="261">
        <v>69.157146009039622</v>
      </c>
      <c r="P85" s="261">
        <v>68.265259203886657</v>
      </c>
      <c r="Q85" s="261">
        <v>46.490891377905889</v>
      </c>
      <c r="R85" s="261">
        <v>41.945508171606917</v>
      </c>
      <c r="S85" s="261">
        <v>35.798702772414487</v>
      </c>
      <c r="T85" s="261">
        <v>34.308285389306221</v>
      </c>
      <c r="U85" s="261">
        <v>32.608866257166717</v>
      </c>
      <c r="V85" s="261">
        <v>26.150486127899189</v>
      </c>
      <c r="W85" s="261">
        <v>35.875525617831599</v>
      </c>
      <c r="X85" s="261">
        <v>14.89849106372551</v>
      </c>
      <c r="Y85" s="261">
        <v>38.390527434013428</v>
      </c>
      <c r="DA85" s="70" t="s">
        <v>1334</v>
      </c>
    </row>
    <row r="86" spans="1:105" ht="12" customHeight="1" x14ac:dyDescent="0.25">
      <c r="A86" s="60" t="s">
        <v>1012</v>
      </c>
      <c r="B86" s="262">
        <v>99.613961412988246</v>
      </c>
      <c r="C86" s="262">
        <v>90.23044555749297</v>
      </c>
      <c r="D86" s="262">
        <v>62.132687423049887</v>
      </c>
      <c r="E86" s="262">
        <v>59.783526373025353</v>
      </c>
      <c r="F86" s="262">
        <v>62.606357382895212</v>
      </c>
      <c r="G86" s="262">
        <v>91.682475021371431</v>
      </c>
      <c r="H86" s="262">
        <v>76.349423504226479</v>
      </c>
      <c r="I86" s="262">
        <v>61.616831119907957</v>
      </c>
      <c r="J86" s="262">
        <v>70.3787545567005</v>
      </c>
      <c r="K86" s="262">
        <v>67.572534029174165</v>
      </c>
      <c r="L86" s="262">
        <v>74.809930076905573</v>
      </c>
      <c r="M86" s="262">
        <v>65.262089226265857</v>
      </c>
      <c r="N86" s="262">
        <v>73.948481703347383</v>
      </c>
      <c r="O86" s="262">
        <v>69.157146009039622</v>
      </c>
      <c r="P86" s="262">
        <v>68.265259203886657</v>
      </c>
      <c r="Q86" s="262">
        <v>46.490891377905889</v>
      </c>
      <c r="R86" s="262">
        <v>41.945508171606917</v>
      </c>
      <c r="S86" s="262">
        <v>35.798702772414487</v>
      </c>
      <c r="T86" s="262">
        <v>34.308285389306221</v>
      </c>
      <c r="U86" s="262">
        <v>32.608866257166717</v>
      </c>
      <c r="V86" s="262">
        <v>26.150486127899189</v>
      </c>
      <c r="W86" s="262">
        <v>35.875525617831599</v>
      </c>
      <c r="X86" s="262">
        <v>14.89849106372551</v>
      </c>
      <c r="Y86" s="262">
        <v>38.390527434013428</v>
      </c>
      <c r="DA86" s="72" t="s">
        <v>1335</v>
      </c>
    </row>
    <row r="87" spans="1:105" ht="12" customHeight="1" x14ac:dyDescent="0.25">
      <c r="A87" s="59" t="s">
        <v>28</v>
      </c>
      <c r="B87" s="230">
        <v>0</v>
      </c>
      <c r="C87" s="230">
        <v>0</v>
      </c>
      <c r="D87" s="230">
        <v>0</v>
      </c>
      <c r="E87" s="230">
        <v>0</v>
      </c>
      <c r="F87" s="230">
        <v>0</v>
      </c>
      <c r="G87" s="230">
        <v>0</v>
      </c>
      <c r="H87" s="230">
        <v>0</v>
      </c>
      <c r="I87" s="230">
        <v>0</v>
      </c>
      <c r="J87" s="230">
        <v>0</v>
      </c>
      <c r="K87" s="230">
        <v>0.46559851857129259</v>
      </c>
      <c r="L87" s="230">
        <v>0.3699816758495903</v>
      </c>
      <c r="M87" s="230">
        <v>0.58453889801464143</v>
      </c>
      <c r="N87" s="230">
        <v>0.17656305488717</v>
      </c>
      <c r="O87" s="230">
        <v>1.7241049906918941E-2</v>
      </c>
      <c r="P87" s="230">
        <v>0</v>
      </c>
      <c r="Q87" s="230">
        <v>1.035638343487034E-2</v>
      </c>
      <c r="R87" s="230">
        <v>0</v>
      </c>
      <c r="S87" s="230">
        <v>6.2260338751387772E-3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1336</v>
      </c>
    </row>
    <row r="88" spans="1:105" ht="12" customHeight="1" x14ac:dyDescent="0.25">
      <c r="A88" s="59" t="s">
        <v>31</v>
      </c>
      <c r="B88" s="295">
        <v>2.2616253897806931</v>
      </c>
      <c r="C88" s="295">
        <v>1.547250369945145</v>
      </c>
      <c r="D88" s="295">
        <v>0.84208572989083708</v>
      </c>
      <c r="E88" s="295">
        <v>0.58548474550527518</v>
      </c>
      <c r="F88" s="295">
        <v>0.39030907194203163</v>
      </c>
      <c r="G88" s="295">
        <v>0.39387900924419761</v>
      </c>
      <c r="H88" s="295">
        <v>3.2385863533336612</v>
      </c>
      <c r="I88" s="295">
        <v>0.84165762923326082</v>
      </c>
      <c r="J88" s="295">
        <v>1.5244686603238871</v>
      </c>
      <c r="K88" s="295">
        <v>1.149127289789448</v>
      </c>
      <c r="L88" s="295">
        <v>2.8983626597091852</v>
      </c>
      <c r="M88" s="295">
        <v>1.978280604136273</v>
      </c>
      <c r="N88" s="295">
        <v>1.119702600465958</v>
      </c>
      <c r="O88" s="295">
        <v>2.1975354087101802</v>
      </c>
      <c r="P88" s="295">
        <v>0.89861319210160628</v>
      </c>
      <c r="Q88" s="295">
        <v>0.861867728140012</v>
      </c>
      <c r="R88" s="295">
        <v>0.95119094078510824</v>
      </c>
      <c r="S88" s="295">
        <v>1.1651851173960011</v>
      </c>
      <c r="T88" s="295">
        <v>1.4767263683463441</v>
      </c>
      <c r="U88" s="295">
        <v>0.98260172067401597</v>
      </c>
      <c r="V88" s="295">
        <v>0.74824167890158666</v>
      </c>
      <c r="W88" s="295">
        <v>0.66715170545397995</v>
      </c>
      <c r="X88" s="295">
        <v>0.33184318844675231</v>
      </c>
      <c r="Y88" s="295">
        <v>2.145954167272766</v>
      </c>
      <c r="DA88" s="122" t="s">
        <v>1337</v>
      </c>
    </row>
    <row r="89" spans="1:105" ht="12" customHeight="1" x14ac:dyDescent="0.25">
      <c r="A89" s="59" t="s">
        <v>159</v>
      </c>
      <c r="B89" s="295">
        <v>6.3586237896654216</v>
      </c>
      <c r="C89" s="295">
        <v>5.8007033915069099</v>
      </c>
      <c r="D89" s="295">
        <v>4.5997769172491187</v>
      </c>
      <c r="E89" s="295">
        <v>4.638648830539311</v>
      </c>
      <c r="F89" s="295">
        <v>4.0133320249199178</v>
      </c>
      <c r="G89" s="295">
        <v>5.5621946534268236</v>
      </c>
      <c r="H89" s="295">
        <v>2.7701121442682859</v>
      </c>
      <c r="I89" s="295">
        <v>3.5208755478649238</v>
      </c>
      <c r="J89" s="295">
        <v>6.803833837814155</v>
      </c>
      <c r="K89" s="295">
        <v>7.0300743124939746</v>
      </c>
      <c r="L89" s="295">
        <v>9.1679033151774938</v>
      </c>
      <c r="M89" s="295">
        <v>7.0028730054641901</v>
      </c>
      <c r="N89" s="295">
        <v>7.8305646490598262</v>
      </c>
      <c r="O89" s="295">
        <v>5.9380810359457854</v>
      </c>
      <c r="P89" s="295">
        <v>6.7395945372812722</v>
      </c>
      <c r="Q89" s="295">
        <v>5.195181262366475</v>
      </c>
      <c r="R89" s="295">
        <v>1.7930797590348539</v>
      </c>
      <c r="S89" s="295">
        <v>1.647592661978923</v>
      </c>
      <c r="T89" s="295">
        <v>1.624539937249071</v>
      </c>
      <c r="U89" s="295">
        <v>1.262961347727509</v>
      </c>
      <c r="V89" s="295">
        <v>1.528078167442926</v>
      </c>
      <c r="W89" s="295">
        <v>1.612446010823269</v>
      </c>
      <c r="X89" s="295">
        <v>0.82542677226289529</v>
      </c>
      <c r="Y89" s="295">
        <v>1.440739619172497</v>
      </c>
      <c r="DA89" s="122" t="s">
        <v>1338</v>
      </c>
    </row>
    <row r="90" spans="1:105" ht="12" customHeight="1" x14ac:dyDescent="0.25">
      <c r="A90" s="59" t="s">
        <v>32</v>
      </c>
      <c r="B90" s="295">
        <v>39.662989655517109</v>
      </c>
      <c r="C90" s="295">
        <v>31.013938935733151</v>
      </c>
      <c r="D90" s="295">
        <v>19.55360098860195</v>
      </c>
      <c r="E90" s="295">
        <v>15.78201587098339</v>
      </c>
      <c r="F90" s="295">
        <v>15.244645828322881</v>
      </c>
      <c r="G90" s="295">
        <v>20.390996806328278</v>
      </c>
      <c r="H90" s="295">
        <v>22.926676702195412</v>
      </c>
      <c r="I90" s="295">
        <v>18.283329322027221</v>
      </c>
      <c r="J90" s="295">
        <v>13.795476501410739</v>
      </c>
      <c r="K90" s="295">
        <v>11.722136967596731</v>
      </c>
      <c r="L90" s="295">
        <v>11.748201626014509</v>
      </c>
      <c r="M90" s="295">
        <v>2.874620734062574</v>
      </c>
      <c r="N90" s="295">
        <v>2.732215449981743</v>
      </c>
      <c r="O90" s="295">
        <v>6.5781889046995499</v>
      </c>
      <c r="P90" s="295">
        <v>4.792150732482499</v>
      </c>
      <c r="Q90" s="295">
        <v>3.1627767350491922</v>
      </c>
      <c r="R90" s="295">
        <v>2.0827923938516122</v>
      </c>
      <c r="S90" s="295">
        <v>1.2573210667466841</v>
      </c>
      <c r="T90" s="295">
        <v>1.168289677011126</v>
      </c>
      <c r="U90" s="295">
        <v>1.3623520872474919</v>
      </c>
      <c r="V90" s="295">
        <v>0.92502679386859765</v>
      </c>
      <c r="W90" s="295">
        <v>0.47489388514727199</v>
      </c>
      <c r="X90" s="295">
        <v>0</v>
      </c>
      <c r="Y90" s="295">
        <v>0.57104364326536095</v>
      </c>
      <c r="DA90" s="122" t="s">
        <v>1339</v>
      </c>
    </row>
    <row r="91" spans="1:105" ht="12" customHeight="1" x14ac:dyDescent="0.25">
      <c r="A91" s="59" t="s">
        <v>35</v>
      </c>
      <c r="B91" s="295">
        <v>51.330722578025018</v>
      </c>
      <c r="C91" s="295">
        <v>51.868552860307773</v>
      </c>
      <c r="D91" s="295">
        <v>37.137223787307967</v>
      </c>
      <c r="E91" s="295">
        <v>38.77737692599738</v>
      </c>
      <c r="F91" s="295">
        <v>42.958070457710377</v>
      </c>
      <c r="G91" s="295">
        <v>65.335404552372125</v>
      </c>
      <c r="H91" s="295">
        <v>47.414048304429123</v>
      </c>
      <c r="I91" s="295">
        <v>38.970968620782557</v>
      </c>
      <c r="J91" s="295">
        <v>48.25497555715171</v>
      </c>
      <c r="K91" s="295">
        <v>47.205596940722721</v>
      </c>
      <c r="L91" s="295">
        <v>50.625480800154797</v>
      </c>
      <c r="M91" s="295">
        <v>52.821775984588172</v>
      </c>
      <c r="N91" s="295">
        <v>62.089435948952683</v>
      </c>
      <c r="O91" s="295">
        <v>54.426099609777182</v>
      </c>
      <c r="P91" s="295">
        <v>55.834900742021283</v>
      </c>
      <c r="Q91" s="295">
        <v>37.260709268915342</v>
      </c>
      <c r="R91" s="295">
        <v>37.118445077935348</v>
      </c>
      <c r="S91" s="295">
        <v>31.72237789241775</v>
      </c>
      <c r="T91" s="295">
        <v>30.03872940669968</v>
      </c>
      <c r="U91" s="295">
        <v>29.00095110151771</v>
      </c>
      <c r="V91" s="295">
        <v>22.949139487686079</v>
      </c>
      <c r="W91" s="295">
        <v>33.12103401640708</v>
      </c>
      <c r="X91" s="295">
        <v>13.74122110301586</v>
      </c>
      <c r="Y91" s="295">
        <v>34.232790004302807</v>
      </c>
      <c r="DA91" s="122" t="s">
        <v>1340</v>
      </c>
    </row>
    <row r="92" spans="1:105" ht="12" customHeight="1" x14ac:dyDescent="0.25">
      <c r="A92" s="60" t="s">
        <v>1019</v>
      </c>
      <c r="B92" s="262">
        <v>0</v>
      </c>
      <c r="C92" s="262">
        <v>0</v>
      </c>
      <c r="D92" s="262">
        <v>0</v>
      </c>
      <c r="E92" s="262">
        <v>0</v>
      </c>
      <c r="F92" s="262">
        <v>0</v>
      </c>
      <c r="G92" s="262">
        <v>0</v>
      </c>
      <c r="H92" s="262">
        <v>0</v>
      </c>
      <c r="I92" s="262">
        <v>0</v>
      </c>
      <c r="J92" s="262">
        <v>0</v>
      </c>
      <c r="K92" s="262">
        <v>0</v>
      </c>
      <c r="L92" s="262">
        <v>0</v>
      </c>
      <c r="M92" s="262">
        <v>0</v>
      </c>
      <c r="N92" s="262">
        <v>0</v>
      </c>
      <c r="O92" s="262">
        <v>0</v>
      </c>
      <c r="P92" s="262">
        <v>0</v>
      </c>
      <c r="Q92" s="262">
        <v>0</v>
      </c>
      <c r="R92" s="262">
        <v>0</v>
      </c>
      <c r="S92" s="262">
        <v>0</v>
      </c>
      <c r="T92" s="262">
        <v>0</v>
      </c>
      <c r="U92" s="262">
        <v>0</v>
      </c>
      <c r="V92" s="262">
        <v>0</v>
      </c>
      <c r="W92" s="262">
        <v>0</v>
      </c>
      <c r="X92" s="262">
        <v>0</v>
      </c>
      <c r="Y92" s="262">
        <v>0</v>
      </c>
      <c r="DA92" s="72" t="s">
        <v>1341</v>
      </c>
    </row>
    <row r="93" spans="1:105" ht="12" customHeight="1" x14ac:dyDescent="0.25">
      <c r="A93" s="57" t="s">
        <v>1021</v>
      </c>
      <c r="B93" s="261">
        <f t="shared" ref="B93:Y93" si="4">B94+B95+B106</f>
        <v>12.188021908199083</v>
      </c>
      <c r="C93" s="261">
        <f t="shared" si="4"/>
        <v>11.775369990799023</v>
      </c>
      <c r="D93" s="261">
        <f t="shared" si="4"/>
        <v>8.2554328213315404</v>
      </c>
      <c r="E93" s="261">
        <f t="shared" si="4"/>
        <v>8.2541126219743131</v>
      </c>
      <c r="F93" s="261">
        <f t="shared" si="4"/>
        <v>9.1976513865913443</v>
      </c>
      <c r="G93" s="261">
        <f t="shared" si="4"/>
        <v>13.010344022318494</v>
      </c>
      <c r="H93" s="261">
        <f t="shared" si="4"/>
        <v>9.5760619358931756</v>
      </c>
      <c r="I93" s="261">
        <f t="shared" si="4"/>
        <v>7.3964288290620104</v>
      </c>
      <c r="J93" s="261">
        <f t="shared" si="4"/>
        <v>8.6327044143039959</v>
      </c>
      <c r="K93" s="261">
        <f t="shared" si="4"/>
        <v>8.3824436122447334</v>
      </c>
      <c r="L93" s="261">
        <f t="shared" si="4"/>
        <v>9.6911930405504094</v>
      </c>
      <c r="M93" s="261">
        <f t="shared" si="4"/>
        <v>9.8914274491251355</v>
      </c>
      <c r="N93" s="261">
        <f t="shared" si="4"/>
        <v>11.205073961176446</v>
      </c>
      <c r="O93" s="261">
        <f t="shared" si="4"/>
        <v>9.6858469104405351</v>
      </c>
      <c r="P93" s="261">
        <f t="shared" si="4"/>
        <v>9.9097577572856448</v>
      </c>
      <c r="Q93" s="261">
        <f t="shared" si="4"/>
        <v>6.7985774810961361</v>
      </c>
      <c r="R93" s="261">
        <f t="shared" si="4"/>
        <v>6.4178950284641871</v>
      </c>
      <c r="S93" s="261">
        <f t="shared" si="4"/>
        <v>5.4101450830192501</v>
      </c>
      <c r="T93" s="261">
        <f t="shared" si="4"/>
        <v>5.4367093812926246</v>
      </c>
      <c r="U93" s="261">
        <f t="shared" si="4"/>
        <v>5.0122251251501657</v>
      </c>
      <c r="V93" s="261">
        <f t="shared" si="4"/>
        <v>4.0025592473036777</v>
      </c>
      <c r="W93" s="261">
        <f t="shared" si="4"/>
        <v>5.7187762380209648</v>
      </c>
      <c r="X93" s="261">
        <f t="shared" si="4"/>
        <v>2.2323444704953674</v>
      </c>
      <c r="Y93" s="261">
        <f t="shared" si="4"/>
        <v>5.5610131910078628</v>
      </c>
      <c r="DA93" s="70"/>
    </row>
    <row r="94" spans="1:105" ht="12" customHeight="1" x14ac:dyDescent="0.25">
      <c r="A94" s="60" t="s">
        <v>1022</v>
      </c>
      <c r="B94" s="262">
        <v>7.8371997178413064</v>
      </c>
      <c r="C94" s="262">
        <v>7.8475620994455104</v>
      </c>
      <c r="D94" s="262">
        <v>5.554636629220429</v>
      </c>
      <c r="E94" s="262">
        <v>5.6624770754960707</v>
      </c>
      <c r="F94" s="262">
        <v>6.5100168008258139</v>
      </c>
      <c r="G94" s="262">
        <v>9.0007384657158855</v>
      </c>
      <c r="H94" s="262">
        <v>6.203371003441096</v>
      </c>
      <c r="I94" s="262">
        <v>4.0898094958276889</v>
      </c>
      <c r="J94" s="262">
        <v>4.894713830648592</v>
      </c>
      <c r="K94" s="262">
        <v>4.976669177680189</v>
      </c>
      <c r="L94" s="262">
        <v>5.9358350946990974</v>
      </c>
      <c r="M94" s="262">
        <v>6.5565247814908938</v>
      </c>
      <c r="N94" s="262">
        <v>7.4913345708426347</v>
      </c>
      <c r="O94" s="262">
        <v>6.1158786327403707</v>
      </c>
      <c r="P94" s="262">
        <v>6.4370128150886714</v>
      </c>
      <c r="Q94" s="262">
        <v>4.5164089477233693</v>
      </c>
      <c r="R94" s="262">
        <v>4.3862581405800434</v>
      </c>
      <c r="S94" s="262">
        <v>3.6399799354761191</v>
      </c>
      <c r="T94" s="262">
        <v>3.7871607098715439</v>
      </c>
      <c r="U94" s="262">
        <v>3.445576449625714</v>
      </c>
      <c r="V94" s="262">
        <v>2.811302082178663</v>
      </c>
      <c r="W94" s="262">
        <v>4.0547373368691932</v>
      </c>
      <c r="X94" s="262">
        <v>1.5775092607300201</v>
      </c>
      <c r="Y94" s="262">
        <v>3.884223101737819</v>
      </c>
      <c r="DA94" s="72" t="s">
        <v>1342</v>
      </c>
    </row>
    <row r="95" spans="1:105" ht="12" customHeight="1" x14ac:dyDescent="0.25">
      <c r="A95" s="60" t="s">
        <v>1024</v>
      </c>
      <c r="B95" s="262">
        <v>4.3508221903577766</v>
      </c>
      <c r="C95" s="262">
        <v>3.9278078913535119</v>
      </c>
      <c r="D95" s="262">
        <v>2.700796192111111</v>
      </c>
      <c r="E95" s="262">
        <v>2.5916355464782419</v>
      </c>
      <c r="F95" s="262">
        <v>2.6876345857655308</v>
      </c>
      <c r="G95" s="262">
        <v>4.0096055566026081</v>
      </c>
      <c r="H95" s="262">
        <v>3.3726909324520791</v>
      </c>
      <c r="I95" s="262">
        <v>3.306619333234321</v>
      </c>
      <c r="J95" s="262">
        <v>3.7379905836554039</v>
      </c>
      <c r="K95" s="262">
        <v>3.4057744345645449</v>
      </c>
      <c r="L95" s="262">
        <v>3.7553579458513129</v>
      </c>
      <c r="M95" s="262">
        <v>3.3349026676342408</v>
      </c>
      <c r="N95" s="262">
        <v>3.7137393903338101</v>
      </c>
      <c r="O95" s="262">
        <v>3.569968277700164</v>
      </c>
      <c r="P95" s="262">
        <v>3.4727449421969729</v>
      </c>
      <c r="Q95" s="262">
        <v>2.2821685333727668</v>
      </c>
      <c r="R95" s="262">
        <v>2.0316368878841442</v>
      </c>
      <c r="S95" s="262">
        <v>1.770165147543131</v>
      </c>
      <c r="T95" s="262">
        <v>1.649548671421081</v>
      </c>
      <c r="U95" s="262">
        <v>1.566648675524452</v>
      </c>
      <c r="V95" s="262">
        <v>1.191257165125015</v>
      </c>
      <c r="W95" s="262">
        <v>1.6640389011517711</v>
      </c>
      <c r="X95" s="262">
        <v>0.65483520976534759</v>
      </c>
      <c r="Y95" s="262">
        <v>1.676790089270044</v>
      </c>
      <c r="DA95" s="72" t="s">
        <v>1343</v>
      </c>
    </row>
    <row r="96" spans="1:105" ht="12" customHeight="1" x14ac:dyDescent="0.25">
      <c r="A96" s="64" t="s">
        <v>28</v>
      </c>
      <c r="B96" s="229">
        <v>0</v>
      </c>
      <c r="C96" s="229">
        <v>0</v>
      </c>
      <c r="D96" s="229">
        <v>0</v>
      </c>
      <c r="E96" s="229">
        <v>0</v>
      </c>
      <c r="F96" s="229">
        <v>0</v>
      </c>
      <c r="G96" s="229">
        <v>0</v>
      </c>
      <c r="H96" s="229">
        <v>0</v>
      </c>
      <c r="I96" s="229">
        <v>0</v>
      </c>
      <c r="J96" s="229">
        <v>0</v>
      </c>
      <c r="K96" s="229">
        <v>1.790649170449405E-2</v>
      </c>
      <c r="L96" s="229">
        <v>1.3979091014827919E-2</v>
      </c>
      <c r="M96" s="229">
        <v>2.1170192456602881E-2</v>
      </c>
      <c r="N96" s="229">
        <v>6.5788879048166056E-3</v>
      </c>
      <c r="O96" s="229">
        <v>6.3744917424126064E-4</v>
      </c>
      <c r="P96" s="229">
        <v>0</v>
      </c>
      <c r="Q96" s="229">
        <v>3.9569207918311179E-4</v>
      </c>
      <c r="R96" s="229">
        <v>0</v>
      </c>
      <c r="S96" s="229">
        <v>2.4027193173254159E-4</v>
      </c>
      <c r="T96" s="229">
        <v>0</v>
      </c>
      <c r="U96" s="229">
        <v>0</v>
      </c>
      <c r="V96" s="229">
        <v>0</v>
      </c>
      <c r="W96" s="229">
        <v>0</v>
      </c>
      <c r="X96" s="229">
        <v>0</v>
      </c>
      <c r="Y96" s="229">
        <v>0</v>
      </c>
      <c r="DA96" s="73" t="s">
        <v>1344</v>
      </c>
    </row>
    <row r="97" spans="1:105" ht="12" customHeight="1" x14ac:dyDescent="0.25">
      <c r="A97" s="64" t="s">
        <v>30</v>
      </c>
      <c r="B97" s="229">
        <v>0</v>
      </c>
      <c r="C97" s="229">
        <v>0</v>
      </c>
      <c r="D97" s="229">
        <v>0</v>
      </c>
      <c r="E97" s="229">
        <v>0</v>
      </c>
      <c r="F97" s="229">
        <v>0</v>
      </c>
      <c r="G97" s="229">
        <v>0</v>
      </c>
      <c r="H97" s="229">
        <v>0</v>
      </c>
      <c r="I97" s="229">
        <v>0</v>
      </c>
      <c r="J97" s="229">
        <v>0</v>
      </c>
      <c r="K97" s="229">
        <v>0</v>
      </c>
      <c r="L97" s="229">
        <v>0</v>
      </c>
      <c r="M97" s="229">
        <v>0</v>
      </c>
      <c r="N97" s="229">
        <v>0</v>
      </c>
      <c r="O97" s="229">
        <v>0</v>
      </c>
      <c r="P97" s="229">
        <v>0</v>
      </c>
      <c r="Q97" s="229">
        <v>0</v>
      </c>
      <c r="R97" s="229">
        <v>0</v>
      </c>
      <c r="S97" s="229">
        <v>0</v>
      </c>
      <c r="T97" s="229">
        <v>0</v>
      </c>
      <c r="U97" s="229">
        <v>0</v>
      </c>
      <c r="V97" s="229">
        <v>0</v>
      </c>
      <c r="W97" s="229">
        <v>0</v>
      </c>
      <c r="X97" s="229">
        <v>0</v>
      </c>
      <c r="Y97" s="229">
        <v>0</v>
      </c>
      <c r="DA97" s="73" t="s">
        <v>1345</v>
      </c>
    </row>
    <row r="98" spans="1:105" ht="12" customHeight="1" x14ac:dyDescent="0.25">
      <c r="A98" s="64" t="s">
        <v>31</v>
      </c>
      <c r="B98" s="229">
        <v>9.5074921767706211E-2</v>
      </c>
      <c r="C98" s="229">
        <v>6.4685476753072582E-2</v>
      </c>
      <c r="D98" s="229">
        <v>3.5296939850820608E-2</v>
      </c>
      <c r="E98" s="229">
        <v>2.4584543035974842E-2</v>
      </c>
      <c r="F98" s="229">
        <v>1.632101379230198E-2</v>
      </c>
      <c r="G98" s="229">
        <v>1.6324608592240199E-2</v>
      </c>
      <c r="H98" s="229">
        <v>0.13778046772280619</v>
      </c>
      <c r="I98" s="229">
        <v>3.0355734246859091E-2</v>
      </c>
      <c r="J98" s="229">
        <v>5.6874561609833778E-2</v>
      </c>
      <c r="K98" s="229">
        <v>4.4194380912472263E-2</v>
      </c>
      <c r="L98" s="229">
        <v>0.1095094110296552</v>
      </c>
      <c r="M98" s="229">
        <v>7.1647209903352813E-2</v>
      </c>
      <c r="N98" s="229">
        <v>4.1721060501046361E-2</v>
      </c>
      <c r="O98" s="229">
        <v>8.12489459291037E-2</v>
      </c>
      <c r="P98" s="229">
        <v>3.3529518962293683E-2</v>
      </c>
      <c r="Q98" s="229">
        <v>3.2929857751333461E-2</v>
      </c>
      <c r="R98" s="229">
        <v>3.7062669133084043E-2</v>
      </c>
      <c r="S98" s="229">
        <v>4.4966231247256919E-2</v>
      </c>
      <c r="T98" s="229">
        <v>5.7029161088636093E-2</v>
      </c>
      <c r="U98" s="229">
        <v>3.8584401944717329E-2</v>
      </c>
      <c r="V98" s="229">
        <v>3.0696890617342959E-2</v>
      </c>
      <c r="W98" s="229">
        <v>2.67573828258756E-2</v>
      </c>
      <c r="X98" s="229">
        <v>1.42549576690461E-2</v>
      </c>
      <c r="Y98" s="229">
        <v>9.3525078200880282E-2</v>
      </c>
      <c r="DA98" s="73" t="s">
        <v>1346</v>
      </c>
    </row>
    <row r="99" spans="1:105" ht="12" customHeight="1" x14ac:dyDescent="0.25">
      <c r="A99" s="64" t="s">
        <v>159</v>
      </c>
      <c r="B99" s="229">
        <v>0.26730583326681612</v>
      </c>
      <c r="C99" s="229">
        <v>0.2425084341043604</v>
      </c>
      <c r="D99" s="229">
        <v>0.1928046556451945</v>
      </c>
      <c r="E99" s="229">
        <v>0.19477716999228051</v>
      </c>
      <c r="F99" s="229">
        <v>0.16781994588517651</v>
      </c>
      <c r="G99" s="229">
        <v>0.2305292957989272</v>
      </c>
      <c r="H99" s="229">
        <v>0.11784998306098531</v>
      </c>
      <c r="I99" s="229">
        <v>0.1269860317723458</v>
      </c>
      <c r="J99" s="229">
        <v>0.25383602619264001</v>
      </c>
      <c r="K99" s="229">
        <v>0.27037020595540118</v>
      </c>
      <c r="L99" s="229">
        <v>0.34639270867595517</v>
      </c>
      <c r="M99" s="229">
        <v>0.25362241893286741</v>
      </c>
      <c r="N99" s="229">
        <v>0.29177342389383187</v>
      </c>
      <c r="O99" s="229">
        <v>0.2195472360080748</v>
      </c>
      <c r="P99" s="229">
        <v>0.25147122791225662</v>
      </c>
      <c r="Q99" s="229">
        <v>0.19849516854670921</v>
      </c>
      <c r="R99" s="229">
        <v>6.9866436893822909E-2</v>
      </c>
      <c r="S99" s="229">
        <v>6.3583057776603003E-2</v>
      </c>
      <c r="T99" s="229">
        <v>6.2737519802024189E-2</v>
      </c>
      <c r="U99" s="229">
        <v>4.9593448959089272E-2</v>
      </c>
      <c r="V99" s="229">
        <v>6.2689969943407683E-2</v>
      </c>
      <c r="W99" s="229">
        <v>6.4670201462342342E-2</v>
      </c>
      <c r="X99" s="229">
        <v>3.5457782793673273E-2</v>
      </c>
      <c r="Y99" s="229">
        <v>6.2790383692797297E-2</v>
      </c>
      <c r="DA99" s="73" t="s">
        <v>1347</v>
      </c>
    </row>
    <row r="100" spans="1:105" ht="12" customHeight="1" x14ac:dyDescent="0.25">
      <c r="A100" s="64" t="s">
        <v>32</v>
      </c>
      <c r="B100" s="229">
        <v>1.6673652743778651</v>
      </c>
      <c r="C100" s="229">
        <v>1.2965913371342119</v>
      </c>
      <c r="D100" s="229">
        <v>0.81961046656271053</v>
      </c>
      <c r="E100" s="229">
        <v>0.66268788615455643</v>
      </c>
      <c r="F100" s="229">
        <v>0.6374642372129371</v>
      </c>
      <c r="G100" s="229">
        <v>0.84512003396086754</v>
      </c>
      <c r="H100" s="229">
        <v>0.97537872847097806</v>
      </c>
      <c r="I100" s="229">
        <v>0.65941763820624566</v>
      </c>
      <c r="J100" s="229">
        <v>0.5146787852298661</v>
      </c>
      <c r="K100" s="229">
        <v>0.4508226293616816</v>
      </c>
      <c r="L100" s="229">
        <v>0.44388463134961009</v>
      </c>
      <c r="M100" s="229">
        <v>0.1041098794050169</v>
      </c>
      <c r="N100" s="229">
        <v>0.10180464530773201</v>
      </c>
      <c r="O100" s="229">
        <v>0.24321378964403831</v>
      </c>
      <c r="P100" s="229">
        <v>0.1788072001025926</v>
      </c>
      <c r="Q100" s="229">
        <v>0.1208419628487092</v>
      </c>
      <c r="R100" s="229">
        <v>8.115494172233273E-2</v>
      </c>
      <c r="S100" s="229">
        <v>4.8521894929219579E-2</v>
      </c>
      <c r="T100" s="229">
        <v>4.511775615076704E-2</v>
      </c>
      <c r="U100" s="229">
        <v>5.3496283813267223E-2</v>
      </c>
      <c r="V100" s="229">
        <v>3.7949565107332807E-2</v>
      </c>
      <c r="W100" s="229">
        <v>1.9046518779272579E-2</v>
      </c>
      <c r="X100" s="229">
        <v>0</v>
      </c>
      <c r="Y100" s="229">
        <v>2.488725165103681E-2</v>
      </c>
      <c r="DA100" s="73" t="s">
        <v>1348</v>
      </c>
    </row>
    <row r="101" spans="1:105" ht="12" customHeight="1" x14ac:dyDescent="0.25">
      <c r="A101" s="64" t="s">
        <v>33</v>
      </c>
      <c r="B101" s="229">
        <v>0.16321904834072601</v>
      </c>
      <c r="C101" s="229">
        <v>0.15556811561797931</v>
      </c>
      <c r="D101" s="229">
        <v>9.643697677857116E-2</v>
      </c>
      <c r="E101" s="229">
        <v>8.1321335487860372E-2</v>
      </c>
      <c r="F101" s="229">
        <v>6.9711263491903819E-2</v>
      </c>
      <c r="G101" s="229">
        <v>0.20975716568768851</v>
      </c>
      <c r="H101" s="229">
        <v>0.12452703219026801</v>
      </c>
      <c r="I101" s="229">
        <v>1.0843093515456179</v>
      </c>
      <c r="J101" s="229">
        <v>1.1123145587983161</v>
      </c>
      <c r="K101" s="229">
        <v>0.80699679292182258</v>
      </c>
      <c r="L101" s="229">
        <v>0.92879952520369669</v>
      </c>
      <c r="M101" s="229">
        <v>0.97131147852327737</v>
      </c>
      <c r="N101" s="229">
        <v>0.95835677550199339</v>
      </c>
      <c r="O101" s="229">
        <v>1.0130378207763471</v>
      </c>
      <c r="P101" s="229">
        <v>0.92559637698449571</v>
      </c>
      <c r="Q101" s="229">
        <v>0.50586529121397517</v>
      </c>
      <c r="R101" s="229">
        <v>0.39725158801977561</v>
      </c>
      <c r="S101" s="229">
        <v>0.3886398232120935</v>
      </c>
      <c r="T101" s="229">
        <v>0.32460941653891973</v>
      </c>
      <c r="U101" s="229">
        <v>0.28617707023864758</v>
      </c>
      <c r="V101" s="229">
        <v>0.1184238348073567</v>
      </c>
      <c r="W101" s="229">
        <v>0.22518299298525421</v>
      </c>
      <c r="X101" s="229">
        <v>1.484208397561349E-2</v>
      </c>
      <c r="Y101" s="229">
        <v>3.652267784236008E-3</v>
      </c>
      <c r="DA101" s="73" t="s">
        <v>1349</v>
      </c>
    </row>
    <row r="102" spans="1:105" ht="12" customHeight="1" x14ac:dyDescent="0.25">
      <c r="A102" s="64" t="s">
        <v>35</v>
      </c>
      <c r="B102" s="229">
        <v>2.1578571126046628</v>
      </c>
      <c r="C102" s="229">
        <v>2.1684545277438878</v>
      </c>
      <c r="D102" s="229">
        <v>1.556647153273814</v>
      </c>
      <c r="E102" s="229">
        <v>1.6282646118075701</v>
      </c>
      <c r="F102" s="229">
        <v>1.796318125383211</v>
      </c>
      <c r="G102" s="229">
        <v>2.7078744525628848</v>
      </c>
      <c r="H102" s="229">
        <v>2.0171547210070409</v>
      </c>
      <c r="I102" s="229">
        <v>1.405550577463252</v>
      </c>
      <c r="J102" s="229">
        <v>1.800286651824748</v>
      </c>
      <c r="K102" s="229">
        <v>1.8154839337086739</v>
      </c>
      <c r="L102" s="229">
        <v>1.9127925785775679</v>
      </c>
      <c r="M102" s="229">
        <v>1.913041488413123</v>
      </c>
      <c r="N102" s="229">
        <v>2.3135045972243899</v>
      </c>
      <c r="O102" s="229">
        <v>2.012283036168359</v>
      </c>
      <c r="P102" s="229">
        <v>2.0833406182353351</v>
      </c>
      <c r="Q102" s="229">
        <v>1.4236405609328571</v>
      </c>
      <c r="R102" s="229">
        <v>1.4463012521151279</v>
      </c>
      <c r="S102" s="229">
        <v>1.2242138684462249</v>
      </c>
      <c r="T102" s="229">
        <v>1.1600548178407331</v>
      </c>
      <c r="U102" s="229">
        <v>1.1387974705687309</v>
      </c>
      <c r="V102" s="229">
        <v>0.94149690464957536</v>
      </c>
      <c r="W102" s="229">
        <v>1.328381805099027</v>
      </c>
      <c r="X102" s="229">
        <v>0.59028038532701477</v>
      </c>
      <c r="Y102" s="229">
        <v>1.491935107941093</v>
      </c>
      <c r="DA102" s="73" t="s">
        <v>1350</v>
      </c>
    </row>
    <row r="103" spans="1:105" ht="12" customHeight="1" x14ac:dyDescent="0.25">
      <c r="A103" s="64" t="s">
        <v>36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1351</v>
      </c>
    </row>
    <row r="104" spans="1:105" ht="12" customHeight="1" x14ac:dyDescent="0.25">
      <c r="A104" s="64" t="s">
        <v>38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1352</v>
      </c>
    </row>
    <row r="105" spans="1:105" ht="12" customHeight="1" x14ac:dyDescent="0.25">
      <c r="A105" s="64" t="s">
        <v>39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0</v>
      </c>
      <c r="T105" s="229">
        <v>0</v>
      </c>
      <c r="U105" s="229">
        <v>0</v>
      </c>
      <c r="V105" s="229">
        <v>0</v>
      </c>
      <c r="W105" s="229">
        <v>0</v>
      </c>
      <c r="X105" s="229">
        <v>0</v>
      </c>
      <c r="Y105" s="229">
        <v>0</v>
      </c>
      <c r="DA105" s="73" t="s">
        <v>1353</v>
      </c>
    </row>
    <row r="106" spans="1:105" ht="12" customHeight="1" x14ac:dyDescent="0.25">
      <c r="A106" s="60" t="s">
        <v>1036</v>
      </c>
      <c r="B106" s="262">
        <v>0</v>
      </c>
      <c r="C106" s="262">
        <v>0</v>
      </c>
      <c r="D106" s="262">
        <v>0</v>
      </c>
      <c r="E106" s="262">
        <v>0</v>
      </c>
      <c r="F106" s="262">
        <v>0</v>
      </c>
      <c r="G106" s="262">
        <v>0</v>
      </c>
      <c r="H106" s="262">
        <v>0</v>
      </c>
      <c r="I106" s="262">
        <v>0</v>
      </c>
      <c r="J106" s="262">
        <v>0</v>
      </c>
      <c r="K106" s="262">
        <v>0</v>
      </c>
      <c r="L106" s="262">
        <v>0</v>
      </c>
      <c r="M106" s="262">
        <v>0</v>
      </c>
      <c r="N106" s="262">
        <v>0</v>
      </c>
      <c r="O106" s="262">
        <v>0</v>
      </c>
      <c r="P106" s="262">
        <v>0</v>
      </c>
      <c r="Q106" s="262">
        <v>0</v>
      </c>
      <c r="R106" s="262">
        <v>0</v>
      </c>
      <c r="S106" s="262">
        <v>0</v>
      </c>
      <c r="T106" s="262">
        <v>0</v>
      </c>
      <c r="U106" s="262">
        <v>0</v>
      </c>
      <c r="V106" s="262">
        <v>0</v>
      </c>
      <c r="W106" s="262">
        <v>0</v>
      </c>
      <c r="X106" s="262">
        <v>0</v>
      </c>
      <c r="Y106" s="262">
        <v>0</v>
      </c>
      <c r="DA106" s="72" t="s">
        <v>1354</v>
      </c>
    </row>
    <row r="107" spans="1:105" ht="12" customHeight="1" x14ac:dyDescent="0.25">
      <c r="A107" s="132" t="s">
        <v>1038</v>
      </c>
      <c r="B107" s="316">
        <v>0</v>
      </c>
      <c r="C107" s="316">
        <v>0</v>
      </c>
      <c r="D107" s="316">
        <v>0</v>
      </c>
      <c r="E107" s="316">
        <v>0</v>
      </c>
      <c r="F107" s="316">
        <v>0</v>
      </c>
      <c r="G107" s="316">
        <v>0</v>
      </c>
      <c r="H107" s="316">
        <v>0</v>
      </c>
      <c r="I107" s="316">
        <v>0</v>
      </c>
      <c r="J107" s="316">
        <v>0</v>
      </c>
      <c r="K107" s="316">
        <v>0</v>
      </c>
      <c r="L107" s="316">
        <v>0</v>
      </c>
      <c r="M107" s="316">
        <v>0</v>
      </c>
      <c r="N107" s="316">
        <v>0</v>
      </c>
      <c r="O107" s="316">
        <v>0</v>
      </c>
      <c r="P107" s="316">
        <v>0</v>
      </c>
      <c r="Q107" s="316">
        <v>0</v>
      </c>
      <c r="R107" s="316">
        <v>0</v>
      </c>
      <c r="S107" s="316">
        <v>0</v>
      </c>
      <c r="T107" s="316">
        <v>0</v>
      </c>
      <c r="U107" s="316">
        <v>0</v>
      </c>
      <c r="V107" s="316">
        <v>0</v>
      </c>
      <c r="W107" s="316">
        <v>0</v>
      </c>
      <c r="X107" s="316">
        <v>0</v>
      </c>
      <c r="Y107" s="316">
        <v>0</v>
      </c>
      <c r="DA107" s="139" t="s">
        <v>1355</v>
      </c>
    </row>
    <row r="108" spans="1:105" ht="12" customHeight="1" x14ac:dyDescent="0.25">
      <c r="A108" s="100" t="s">
        <v>105</v>
      </c>
      <c r="B108" s="279">
        <v>882.29376000000002</v>
      </c>
      <c r="C108" s="279">
        <v>1041.19183</v>
      </c>
      <c r="D108" s="279">
        <v>810.89778999999999</v>
      </c>
      <c r="E108" s="279">
        <v>0.29747000000000001</v>
      </c>
      <c r="F108" s="279">
        <v>0</v>
      </c>
      <c r="G108" s="279">
        <v>0</v>
      </c>
      <c r="H108" s="279">
        <v>0</v>
      </c>
      <c r="I108" s="279">
        <v>0</v>
      </c>
      <c r="J108" s="279">
        <v>0</v>
      </c>
      <c r="K108" s="279">
        <v>0</v>
      </c>
      <c r="L108" s="279">
        <v>0</v>
      </c>
      <c r="M108" s="279">
        <v>0</v>
      </c>
      <c r="N108" s="279">
        <v>0</v>
      </c>
      <c r="O108" s="279">
        <v>0</v>
      </c>
      <c r="P108" s="279">
        <v>0</v>
      </c>
      <c r="Q108" s="279">
        <v>0</v>
      </c>
      <c r="R108" s="279">
        <v>0</v>
      </c>
      <c r="S108" s="279">
        <v>0</v>
      </c>
      <c r="T108" s="279">
        <v>0</v>
      </c>
      <c r="U108" s="279">
        <v>0</v>
      </c>
      <c r="V108" s="279">
        <v>0</v>
      </c>
      <c r="W108" s="279">
        <v>0</v>
      </c>
      <c r="X108" s="279">
        <v>0</v>
      </c>
      <c r="Y108" s="279">
        <v>0</v>
      </c>
      <c r="DA108" s="105" t="s">
        <v>1356</v>
      </c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115.0899218680099</v>
      </c>
      <c r="C110" s="223">
        <v>158.72949403376151</v>
      </c>
      <c r="D110" s="223">
        <v>216.61195294645071</v>
      </c>
      <c r="E110" s="223">
        <v>208.5042074941905</v>
      </c>
      <c r="F110" s="223">
        <v>189.36690622710231</v>
      </c>
      <c r="G110" s="223">
        <v>109.92898077723559</v>
      </c>
      <c r="H110" s="223">
        <v>94.660935280921919</v>
      </c>
      <c r="I110" s="223">
        <v>81.181885633314067</v>
      </c>
      <c r="J110" s="223">
        <v>58.641111266915651</v>
      </c>
      <c r="K110" s="223">
        <v>75.261432480512468</v>
      </c>
      <c r="L110" s="223">
        <v>81.093713923149068</v>
      </c>
      <c r="M110" s="223">
        <v>95.247636671854465</v>
      </c>
      <c r="N110" s="223">
        <v>79.31060295926288</v>
      </c>
      <c r="O110" s="223">
        <v>62.753089377144782</v>
      </c>
      <c r="P110" s="223">
        <v>73.145180663474889</v>
      </c>
      <c r="Q110" s="223">
        <v>162.82842059106201</v>
      </c>
      <c r="R110" s="223">
        <v>192.72945409865221</v>
      </c>
      <c r="S110" s="223">
        <v>196.60545811874911</v>
      </c>
      <c r="T110" s="223">
        <v>226.77827522603641</v>
      </c>
      <c r="U110" s="223">
        <v>231.76380064750259</v>
      </c>
      <c r="V110" s="223">
        <v>250.5607684995399</v>
      </c>
      <c r="W110" s="223">
        <v>233.43272672710609</v>
      </c>
      <c r="X110" s="223">
        <v>243.8335405481165</v>
      </c>
      <c r="Y110" s="223">
        <v>157.28921371425361</v>
      </c>
      <c r="DA110" s="89" t="s">
        <v>1357</v>
      </c>
    </row>
    <row r="111" spans="1:105" ht="12" customHeight="1" x14ac:dyDescent="0.25">
      <c r="A111" s="55" t="s">
        <v>91</v>
      </c>
      <c r="B111" s="259">
        <v>0</v>
      </c>
      <c r="C111" s="259">
        <v>0</v>
      </c>
      <c r="D111" s="259">
        <v>0</v>
      </c>
      <c r="E111" s="259">
        <v>0</v>
      </c>
      <c r="F111" s="259">
        <v>0</v>
      </c>
      <c r="G111" s="259">
        <v>0</v>
      </c>
      <c r="H111" s="259">
        <v>0</v>
      </c>
      <c r="I111" s="259">
        <v>0</v>
      </c>
      <c r="J111" s="259">
        <v>0</v>
      </c>
      <c r="K111" s="259">
        <v>0</v>
      </c>
      <c r="L111" s="259">
        <v>0</v>
      </c>
      <c r="M111" s="259">
        <v>0</v>
      </c>
      <c r="N111" s="259">
        <v>0</v>
      </c>
      <c r="O111" s="259">
        <v>0</v>
      </c>
      <c r="P111" s="259">
        <v>0</v>
      </c>
      <c r="Q111" s="259">
        <v>0</v>
      </c>
      <c r="R111" s="259">
        <v>0</v>
      </c>
      <c r="S111" s="259">
        <v>0</v>
      </c>
      <c r="T111" s="259">
        <v>0</v>
      </c>
      <c r="U111" s="259">
        <v>0</v>
      </c>
      <c r="V111" s="259">
        <v>0</v>
      </c>
      <c r="W111" s="259">
        <v>0</v>
      </c>
      <c r="X111" s="259">
        <v>0</v>
      </c>
      <c r="Y111" s="259">
        <v>0</v>
      </c>
      <c r="DA111" s="67" t="s">
        <v>1358</v>
      </c>
    </row>
    <row r="112" spans="1:105" ht="12" customHeight="1" x14ac:dyDescent="0.25">
      <c r="A112" s="173" t="s">
        <v>92</v>
      </c>
      <c r="B112" s="224">
        <v>0</v>
      </c>
      <c r="C112" s="224">
        <v>0</v>
      </c>
      <c r="D112" s="224">
        <v>0</v>
      </c>
      <c r="E112" s="224">
        <v>0</v>
      </c>
      <c r="F112" s="224">
        <v>0</v>
      </c>
      <c r="G112" s="224">
        <v>0</v>
      </c>
      <c r="H112" s="224">
        <v>0</v>
      </c>
      <c r="I112" s="224">
        <v>0</v>
      </c>
      <c r="J112" s="224">
        <v>0</v>
      </c>
      <c r="K112" s="224">
        <v>0</v>
      </c>
      <c r="L112" s="224">
        <v>0</v>
      </c>
      <c r="M112" s="224">
        <v>0</v>
      </c>
      <c r="N112" s="224">
        <v>0</v>
      </c>
      <c r="O112" s="224">
        <v>0</v>
      </c>
      <c r="P112" s="224">
        <v>0</v>
      </c>
      <c r="Q112" s="224">
        <v>0</v>
      </c>
      <c r="R112" s="224">
        <v>0</v>
      </c>
      <c r="S112" s="224">
        <v>0</v>
      </c>
      <c r="T112" s="224">
        <v>0</v>
      </c>
      <c r="U112" s="224">
        <v>0</v>
      </c>
      <c r="V112" s="224">
        <v>0</v>
      </c>
      <c r="W112" s="224">
        <v>0</v>
      </c>
      <c r="X112" s="224">
        <v>0</v>
      </c>
      <c r="Y112" s="224">
        <v>0</v>
      </c>
      <c r="DA112" s="177" t="s">
        <v>1359</v>
      </c>
    </row>
    <row r="113" spans="1:105" ht="12" customHeight="1" x14ac:dyDescent="0.25">
      <c r="A113" s="173" t="s">
        <v>93</v>
      </c>
      <c r="B113" s="224">
        <v>0</v>
      </c>
      <c r="C113" s="224">
        <v>0</v>
      </c>
      <c r="D113" s="224">
        <v>0</v>
      </c>
      <c r="E113" s="224">
        <v>0</v>
      </c>
      <c r="F113" s="224">
        <v>0</v>
      </c>
      <c r="G113" s="224">
        <v>0</v>
      </c>
      <c r="H113" s="224">
        <v>0</v>
      </c>
      <c r="I113" s="224">
        <v>0</v>
      </c>
      <c r="J113" s="224">
        <v>0</v>
      </c>
      <c r="K113" s="224">
        <v>0</v>
      </c>
      <c r="L113" s="224">
        <v>0</v>
      </c>
      <c r="M113" s="224">
        <v>0</v>
      </c>
      <c r="N113" s="224">
        <v>0</v>
      </c>
      <c r="O113" s="224">
        <v>0</v>
      </c>
      <c r="P113" s="224">
        <v>0</v>
      </c>
      <c r="Q113" s="224">
        <v>0</v>
      </c>
      <c r="R113" s="224">
        <v>0</v>
      </c>
      <c r="S113" s="224">
        <v>0</v>
      </c>
      <c r="T113" s="224">
        <v>0</v>
      </c>
      <c r="U113" s="224">
        <v>0</v>
      </c>
      <c r="V113" s="224">
        <v>0</v>
      </c>
      <c r="W113" s="224">
        <v>0</v>
      </c>
      <c r="X113" s="224">
        <v>0</v>
      </c>
      <c r="Y113" s="224">
        <v>0</v>
      </c>
      <c r="DA113" s="177" t="s">
        <v>1360</v>
      </c>
    </row>
    <row r="114" spans="1:105" ht="12" customHeight="1" x14ac:dyDescent="0.25">
      <c r="A114" s="173" t="s">
        <v>94</v>
      </c>
      <c r="B114" s="224">
        <v>0</v>
      </c>
      <c r="C114" s="224">
        <v>0</v>
      </c>
      <c r="D114" s="224">
        <v>0</v>
      </c>
      <c r="E114" s="224">
        <v>0</v>
      </c>
      <c r="F114" s="224">
        <v>0</v>
      </c>
      <c r="G114" s="224">
        <v>0</v>
      </c>
      <c r="H114" s="224">
        <v>0</v>
      </c>
      <c r="I114" s="224">
        <v>0</v>
      </c>
      <c r="J114" s="224">
        <v>0</v>
      </c>
      <c r="K114" s="224">
        <v>0</v>
      </c>
      <c r="L114" s="224">
        <v>0</v>
      </c>
      <c r="M114" s="224">
        <v>0</v>
      </c>
      <c r="N114" s="224">
        <v>0</v>
      </c>
      <c r="O114" s="224">
        <v>0</v>
      </c>
      <c r="P114" s="224">
        <v>0</v>
      </c>
      <c r="Q114" s="224">
        <v>0</v>
      </c>
      <c r="R114" s="224">
        <v>0</v>
      </c>
      <c r="S114" s="224">
        <v>0</v>
      </c>
      <c r="T114" s="224">
        <v>0</v>
      </c>
      <c r="U114" s="224">
        <v>0</v>
      </c>
      <c r="V114" s="224">
        <v>0</v>
      </c>
      <c r="W114" s="224">
        <v>0</v>
      </c>
      <c r="X114" s="224">
        <v>0</v>
      </c>
      <c r="Y114" s="224">
        <v>0</v>
      </c>
      <c r="DA114" s="177" t="s">
        <v>1361</v>
      </c>
    </row>
    <row r="115" spans="1:105" ht="12" customHeight="1" x14ac:dyDescent="0.25">
      <c r="A115" s="56" t="s">
        <v>95</v>
      </c>
      <c r="B115" s="260">
        <v>4.9466185209935052</v>
      </c>
      <c r="C115" s="260">
        <v>7.3862787626121396</v>
      </c>
      <c r="D115" s="260">
        <v>10.38021237935342</v>
      </c>
      <c r="E115" s="260">
        <v>10.473127314642401</v>
      </c>
      <c r="F115" s="260">
        <v>10.18921501844812</v>
      </c>
      <c r="G115" s="260">
        <v>5.5715505843598887</v>
      </c>
      <c r="H115" s="260">
        <v>4.0180922083590946</v>
      </c>
      <c r="I115" s="260">
        <v>2.618666818030182</v>
      </c>
      <c r="J115" s="260">
        <v>2.0445061921992611</v>
      </c>
      <c r="K115" s="260">
        <v>2.859440245198543</v>
      </c>
      <c r="L115" s="260">
        <v>3.339343114661824</v>
      </c>
      <c r="M115" s="260">
        <v>4.6012235476340209</v>
      </c>
      <c r="N115" s="260">
        <v>3.8876640650982428</v>
      </c>
      <c r="O115" s="260">
        <v>2.6841109209608081</v>
      </c>
      <c r="P115" s="260">
        <v>3.348233587905344</v>
      </c>
      <c r="Q115" s="260">
        <v>7.8682157041241796</v>
      </c>
      <c r="R115" s="260">
        <v>9.5529208511939707</v>
      </c>
      <c r="S115" s="260">
        <v>9.4243106499649993</v>
      </c>
      <c r="T115" s="260">
        <v>11.83669419991493</v>
      </c>
      <c r="U115" s="260">
        <v>11.616358289114951</v>
      </c>
      <c r="V115" s="260">
        <v>13.27956815654615</v>
      </c>
      <c r="W115" s="260">
        <v>12.64979337733479</v>
      </c>
      <c r="X115" s="260">
        <v>12.990249860694339</v>
      </c>
      <c r="Y115" s="260">
        <v>8.0251294163887223</v>
      </c>
      <c r="DA115" s="68" t="s">
        <v>1362</v>
      </c>
    </row>
    <row r="116" spans="1:105" ht="12" customHeight="1" x14ac:dyDescent="0.25">
      <c r="A116" s="37" t="s">
        <v>159</v>
      </c>
      <c r="B116" s="226">
        <v>0.54522521377716415</v>
      </c>
      <c r="C116" s="226">
        <v>0.74295413281927813</v>
      </c>
      <c r="D116" s="226">
        <v>1.1439887987322519</v>
      </c>
      <c r="E116" s="226">
        <v>1.1189683745486749</v>
      </c>
      <c r="F116" s="226">
        <v>0.87058722501323371</v>
      </c>
      <c r="G116" s="226">
        <v>0.43710998988367561</v>
      </c>
      <c r="H116" s="226">
        <v>0.2217944053192627</v>
      </c>
      <c r="I116" s="226">
        <v>0.21698281512598289</v>
      </c>
      <c r="J116" s="226">
        <v>0.25264767918097691</v>
      </c>
      <c r="K116" s="226">
        <v>0.37064310169645948</v>
      </c>
      <c r="L116" s="226">
        <v>0.51200940144769258</v>
      </c>
      <c r="M116" s="226">
        <v>0.53860381494574738</v>
      </c>
      <c r="N116" s="226">
        <v>0.4353919412930306</v>
      </c>
      <c r="O116" s="226">
        <v>0.26403850740019369</v>
      </c>
      <c r="P116" s="226">
        <v>0.3606219546456732</v>
      </c>
      <c r="Q116" s="226">
        <v>0.96280648651581702</v>
      </c>
      <c r="R116" s="226">
        <v>0.44020760146781379</v>
      </c>
      <c r="S116" s="226">
        <v>0.46531132072114839</v>
      </c>
      <c r="T116" s="226">
        <v>0.60730249437874861</v>
      </c>
      <c r="U116" s="226">
        <v>0.48476916344212262</v>
      </c>
      <c r="V116" s="226">
        <v>0.82902470611631851</v>
      </c>
      <c r="W116" s="226">
        <v>0.5872463356113804</v>
      </c>
      <c r="X116" s="226">
        <v>0.73609934867710658</v>
      </c>
      <c r="Y116" s="226">
        <v>0.32410927713666232</v>
      </c>
      <c r="DA116" s="69" t="s">
        <v>1363</v>
      </c>
    </row>
    <row r="117" spans="1:105" ht="12" customHeight="1" x14ac:dyDescent="0.25">
      <c r="A117" s="37" t="s">
        <v>35</v>
      </c>
      <c r="B117" s="226">
        <v>4.4013933072163409</v>
      </c>
      <c r="C117" s="226">
        <v>6.6433246297928612</v>
      </c>
      <c r="D117" s="226">
        <v>9.2362235806211697</v>
      </c>
      <c r="E117" s="226">
        <v>9.3541589400937255</v>
      </c>
      <c r="F117" s="226">
        <v>9.3186277934348833</v>
      </c>
      <c r="G117" s="226">
        <v>5.1344405944762128</v>
      </c>
      <c r="H117" s="226">
        <v>3.796297803039832</v>
      </c>
      <c r="I117" s="226">
        <v>2.401684002904199</v>
      </c>
      <c r="J117" s="226">
        <v>1.791858513018284</v>
      </c>
      <c r="K117" s="226">
        <v>2.488797143502083</v>
      </c>
      <c r="L117" s="226">
        <v>2.8273337132141321</v>
      </c>
      <c r="M117" s="226">
        <v>4.0626197326882734</v>
      </c>
      <c r="N117" s="226">
        <v>3.4522721238052121</v>
      </c>
      <c r="O117" s="226">
        <v>2.420072413560614</v>
      </c>
      <c r="P117" s="226">
        <v>2.9876116332596712</v>
      </c>
      <c r="Q117" s="226">
        <v>6.905409217608363</v>
      </c>
      <c r="R117" s="226">
        <v>9.1127132497261574</v>
      </c>
      <c r="S117" s="226">
        <v>8.9589993292438503</v>
      </c>
      <c r="T117" s="226">
        <v>11.22939170553618</v>
      </c>
      <c r="U117" s="226">
        <v>11.13158912567283</v>
      </c>
      <c r="V117" s="226">
        <v>12.450543450429841</v>
      </c>
      <c r="W117" s="226">
        <v>12.062547041723411</v>
      </c>
      <c r="X117" s="226">
        <v>12.25415051201723</v>
      </c>
      <c r="Y117" s="226">
        <v>7.7010201392520603</v>
      </c>
      <c r="DA117" s="69" t="s">
        <v>1364</v>
      </c>
    </row>
    <row r="118" spans="1:105" ht="12" customHeight="1" x14ac:dyDescent="0.25">
      <c r="A118" s="37" t="s">
        <v>96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X118" s="226">
        <v>0</v>
      </c>
      <c r="Y118" s="226">
        <v>0</v>
      </c>
      <c r="DA118" s="69" t="s">
        <v>1365</v>
      </c>
    </row>
    <row r="119" spans="1:105" ht="12" customHeight="1" x14ac:dyDescent="0.25">
      <c r="A119" s="37" t="s">
        <v>78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X119" s="226">
        <v>0</v>
      </c>
      <c r="Y119" s="226">
        <v>0</v>
      </c>
      <c r="DA119" s="69" t="s">
        <v>1366</v>
      </c>
    </row>
    <row r="120" spans="1:105" ht="12" customHeight="1" x14ac:dyDescent="0.25">
      <c r="A120" s="37" t="s">
        <v>40</v>
      </c>
      <c r="B120" s="226">
        <v>0</v>
      </c>
      <c r="C120" s="226">
        <v>0</v>
      </c>
      <c r="D120" s="226">
        <v>0</v>
      </c>
      <c r="E120" s="226">
        <v>0</v>
      </c>
      <c r="F120" s="226">
        <v>0</v>
      </c>
      <c r="G120" s="226">
        <v>0</v>
      </c>
      <c r="H120" s="226">
        <v>0</v>
      </c>
      <c r="I120" s="226">
        <v>0</v>
      </c>
      <c r="J120" s="226">
        <v>0</v>
      </c>
      <c r="K120" s="226">
        <v>0</v>
      </c>
      <c r="L120" s="226">
        <v>0</v>
      </c>
      <c r="M120" s="226">
        <v>0</v>
      </c>
      <c r="N120" s="226">
        <v>0</v>
      </c>
      <c r="O120" s="226">
        <v>0</v>
      </c>
      <c r="P120" s="226">
        <v>0</v>
      </c>
      <c r="Q120" s="226">
        <v>0</v>
      </c>
      <c r="R120" s="226">
        <v>0</v>
      </c>
      <c r="S120" s="226">
        <v>0</v>
      </c>
      <c r="T120" s="226">
        <v>0</v>
      </c>
      <c r="U120" s="226">
        <v>0</v>
      </c>
      <c r="V120" s="226">
        <v>0</v>
      </c>
      <c r="W120" s="226">
        <v>0</v>
      </c>
      <c r="X120" s="226">
        <v>0</v>
      </c>
      <c r="Y120" s="226">
        <v>0</v>
      </c>
      <c r="DA120" s="69" t="s">
        <v>1367</v>
      </c>
    </row>
    <row r="121" spans="1:105" ht="12" customHeight="1" x14ac:dyDescent="0.25">
      <c r="A121" s="57" t="s">
        <v>1051</v>
      </c>
      <c r="B121" s="261">
        <f t="shared" ref="B121:Y121" si="5">B122+B133</f>
        <v>59.990552890741412</v>
      </c>
      <c r="C121" s="261">
        <f t="shared" si="5"/>
        <v>81.571909704528238</v>
      </c>
      <c r="D121" s="261">
        <f t="shared" si="5"/>
        <v>110.7965046682765</v>
      </c>
      <c r="E121" s="261">
        <f t="shared" si="5"/>
        <v>105.6579440979891</v>
      </c>
      <c r="F121" s="261">
        <f t="shared" si="5"/>
        <v>94.260431433117063</v>
      </c>
      <c r="G121" s="261">
        <f t="shared" si="5"/>
        <v>55.669267189160912</v>
      </c>
      <c r="H121" s="261">
        <f t="shared" si="5"/>
        <v>49.449817491216592</v>
      </c>
      <c r="I121" s="261">
        <f t="shared" si="5"/>
        <v>46.735156849667497</v>
      </c>
      <c r="J121" s="261">
        <f t="shared" si="5"/>
        <v>33.444910316939847</v>
      </c>
      <c r="K121" s="261">
        <f t="shared" si="5"/>
        <v>41.835650220165363</v>
      </c>
      <c r="L121" s="261">
        <f t="shared" si="5"/>
        <v>44.604631040378727</v>
      </c>
      <c r="M121" s="261">
        <f t="shared" si="5"/>
        <v>51.250171831473473</v>
      </c>
      <c r="N121" s="261">
        <f t="shared" si="5"/>
        <v>42.332465557726707</v>
      </c>
      <c r="O121" s="261">
        <f t="shared" si="5"/>
        <v>34.494238525822823</v>
      </c>
      <c r="P121" s="261">
        <f t="shared" si="5"/>
        <v>39.637029327686072</v>
      </c>
      <c r="Q121" s="261">
        <f t="shared" si="5"/>
        <v>86.589109728951883</v>
      </c>
      <c r="R121" s="261">
        <f t="shared" si="5"/>
        <v>101.0725157160084</v>
      </c>
      <c r="S121" s="261">
        <f t="shared" si="5"/>
        <v>104.4064581530677</v>
      </c>
      <c r="T121" s="261">
        <f t="shared" si="5"/>
        <v>117.5688463290217</v>
      </c>
      <c r="U121" s="261">
        <f t="shared" si="5"/>
        <v>120.95689509655411</v>
      </c>
      <c r="V121" s="261">
        <f t="shared" si="5"/>
        <v>127.41269501651971</v>
      </c>
      <c r="W121" s="261">
        <f t="shared" si="5"/>
        <v>118.73646030916851</v>
      </c>
      <c r="X121" s="261">
        <f t="shared" si="5"/>
        <v>122.37601901536981</v>
      </c>
      <c r="Y121" s="261">
        <f t="shared" si="5"/>
        <v>79.324972189757702</v>
      </c>
      <c r="DA121" s="70"/>
    </row>
    <row r="122" spans="1:105" ht="12" customHeight="1" x14ac:dyDescent="0.25">
      <c r="A122" s="60" t="s">
        <v>1052</v>
      </c>
      <c r="B122" s="262">
        <v>59.990552890741412</v>
      </c>
      <c r="C122" s="262">
        <v>81.571909704528238</v>
      </c>
      <c r="D122" s="262">
        <v>110.7965046682765</v>
      </c>
      <c r="E122" s="262">
        <v>105.6579440979891</v>
      </c>
      <c r="F122" s="262">
        <v>94.260431433117063</v>
      </c>
      <c r="G122" s="262">
        <v>55.669267189160912</v>
      </c>
      <c r="H122" s="262">
        <v>49.449817491216592</v>
      </c>
      <c r="I122" s="262">
        <v>46.735156849667497</v>
      </c>
      <c r="J122" s="262">
        <v>33.444910316939847</v>
      </c>
      <c r="K122" s="262">
        <v>41.835650220165363</v>
      </c>
      <c r="L122" s="262">
        <v>44.604631040378727</v>
      </c>
      <c r="M122" s="262">
        <v>51.250171831473473</v>
      </c>
      <c r="N122" s="262">
        <v>42.332465557726707</v>
      </c>
      <c r="O122" s="262">
        <v>34.494238525822823</v>
      </c>
      <c r="P122" s="262">
        <v>39.637029327686072</v>
      </c>
      <c r="Q122" s="262">
        <v>86.589109728951883</v>
      </c>
      <c r="R122" s="262">
        <v>101.0725157160084</v>
      </c>
      <c r="S122" s="262">
        <v>104.4064581530677</v>
      </c>
      <c r="T122" s="262">
        <v>117.5688463290217</v>
      </c>
      <c r="U122" s="262">
        <v>120.95689509655411</v>
      </c>
      <c r="V122" s="262">
        <v>127.41269501651971</v>
      </c>
      <c r="W122" s="262">
        <v>118.73646030916851</v>
      </c>
      <c r="X122" s="262">
        <v>122.37601901536981</v>
      </c>
      <c r="Y122" s="262">
        <v>79.324972189757702</v>
      </c>
      <c r="DA122" s="72" t="s">
        <v>1368</v>
      </c>
    </row>
    <row r="123" spans="1:105" ht="12" customHeight="1" x14ac:dyDescent="0.25">
      <c r="A123" s="64" t="s">
        <v>28</v>
      </c>
      <c r="B123" s="229">
        <v>0</v>
      </c>
      <c r="C123" s="229">
        <v>0</v>
      </c>
      <c r="D123" s="229">
        <v>0</v>
      </c>
      <c r="E123" s="229">
        <v>0</v>
      </c>
      <c r="F123" s="229">
        <v>0</v>
      </c>
      <c r="G123" s="229">
        <v>0</v>
      </c>
      <c r="H123" s="229">
        <v>0</v>
      </c>
      <c r="I123" s="229">
        <v>0</v>
      </c>
      <c r="J123" s="229">
        <v>0</v>
      </c>
      <c r="K123" s="229">
        <v>0.21995870190836281</v>
      </c>
      <c r="L123" s="229">
        <v>0.16603801980716981</v>
      </c>
      <c r="M123" s="229">
        <v>0.32533963033947749</v>
      </c>
      <c r="N123" s="229">
        <v>7.4991946490289604E-2</v>
      </c>
      <c r="O123" s="229">
        <v>6.1592490896115459E-3</v>
      </c>
      <c r="P123" s="229">
        <v>0</v>
      </c>
      <c r="Q123" s="229">
        <v>1.5013187835268071E-2</v>
      </c>
      <c r="R123" s="229">
        <v>0</v>
      </c>
      <c r="S123" s="229">
        <v>1.417152598479748E-2</v>
      </c>
      <c r="T123" s="229">
        <v>0</v>
      </c>
      <c r="U123" s="229">
        <v>0</v>
      </c>
      <c r="V123" s="229">
        <v>0</v>
      </c>
      <c r="W123" s="229">
        <v>0</v>
      </c>
      <c r="X123" s="229">
        <v>0</v>
      </c>
      <c r="Y123" s="229">
        <v>0</v>
      </c>
      <c r="DA123" s="73" t="s">
        <v>1369</v>
      </c>
    </row>
    <row r="124" spans="1:105" ht="12" customHeight="1" x14ac:dyDescent="0.25">
      <c r="A124" s="64" t="s">
        <v>30</v>
      </c>
      <c r="B124" s="229">
        <v>0</v>
      </c>
      <c r="C124" s="229">
        <v>0</v>
      </c>
      <c r="D124" s="229">
        <v>0</v>
      </c>
      <c r="E124" s="229">
        <v>0</v>
      </c>
      <c r="F124" s="229">
        <v>0</v>
      </c>
      <c r="G124" s="229">
        <v>0</v>
      </c>
      <c r="H124" s="229">
        <v>0</v>
      </c>
      <c r="I124" s="229">
        <v>0</v>
      </c>
      <c r="J124" s="229">
        <v>0</v>
      </c>
      <c r="K124" s="229">
        <v>0</v>
      </c>
      <c r="L124" s="229">
        <v>0</v>
      </c>
      <c r="M124" s="229">
        <v>0</v>
      </c>
      <c r="N124" s="229">
        <v>0</v>
      </c>
      <c r="O124" s="229">
        <v>0</v>
      </c>
      <c r="P124" s="229">
        <v>0</v>
      </c>
      <c r="Q124" s="229">
        <v>0</v>
      </c>
      <c r="R124" s="229">
        <v>0</v>
      </c>
      <c r="S124" s="229">
        <v>0</v>
      </c>
      <c r="T124" s="229">
        <v>0</v>
      </c>
      <c r="U124" s="229">
        <v>0</v>
      </c>
      <c r="V124" s="229">
        <v>0</v>
      </c>
      <c r="W124" s="229">
        <v>0</v>
      </c>
      <c r="X124" s="229">
        <v>0</v>
      </c>
      <c r="Y124" s="229">
        <v>0</v>
      </c>
      <c r="DA124" s="73" t="s">
        <v>1370</v>
      </c>
    </row>
    <row r="125" spans="1:105" ht="12" customHeight="1" x14ac:dyDescent="0.25">
      <c r="A125" s="64" t="s">
        <v>31</v>
      </c>
      <c r="B125" s="229">
        <v>1.3109239755945219</v>
      </c>
      <c r="C125" s="229">
        <v>1.3433747308547019</v>
      </c>
      <c r="D125" s="229">
        <v>1.4480091361134559</v>
      </c>
      <c r="E125" s="229">
        <v>1.0022830090054271</v>
      </c>
      <c r="F125" s="229">
        <v>0.57240884219758692</v>
      </c>
      <c r="G125" s="229">
        <v>0.22665047338220279</v>
      </c>
      <c r="H125" s="229">
        <v>2.0201136478858279</v>
      </c>
      <c r="I125" s="229">
        <v>0.42904243226755773</v>
      </c>
      <c r="J125" s="229">
        <v>0.50887356984618781</v>
      </c>
      <c r="K125" s="229">
        <v>0.54287231790420598</v>
      </c>
      <c r="L125" s="229">
        <v>1.3007087326584099</v>
      </c>
      <c r="M125" s="229">
        <v>1.1010611657213141</v>
      </c>
      <c r="N125" s="229">
        <v>0.47557331601925529</v>
      </c>
      <c r="O125" s="229">
        <v>0.78505474078208914</v>
      </c>
      <c r="P125" s="229">
        <v>0.38269741906552601</v>
      </c>
      <c r="Q125" s="229">
        <v>1.249411261479018</v>
      </c>
      <c r="R125" s="229">
        <v>1.8438418945681581</v>
      </c>
      <c r="S125" s="229">
        <v>2.6521621146670471</v>
      </c>
      <c r="T125" s="229">
        <v>4.0646588927422629</v>
      </c>
      <c r="U125" s="229">
        <v>2.9790019493860722</v>
      </c>
      <c r="V125" s="229">
        <v>3.2832319306742881</v>
      </c>
      <c r="W125" s="229">
        <v>1.909256401207194</v>
      </c>
      <c r="X125" s="229">
        <v>2.6639755235452069</v>
      </c>
      <c r="Y125" s="229">
        <v>4.4244501889675378</v>
      </c>
      <c r="DA125" s="73" t="s">
        <v>1371</v>
      </c>
    </row>
    <row r="126" spans="1:105" ht="12" customHeight="1" x14ac:dyDescent="0.25">
      <c r="A126" s="64" t="s">
        <v>159</v>
      </c>
      <c r="B126" s="229">
        <v>3.6856998578647908</v>
      </c>
      <c r="C126" s="229">
        <v>5.036365483376696</v>
      </c>
      <c r="D126" s="229">
        <v>7.909549780785313</v>
      </c>
      <c r="E126" s="229">
        <v>7.9408369616532646</v>
      </c>
      <c r="F126" s="229">
        <v>5.885763111547905</v>
      </c>
      <c r="G126" s="229">
        <v>3.2006632027998019</v>
      </c>
      <c r="H126" s="229">
        <v>1.7278962912476981</v>
      </c>
      <c r="I126" s="229">
        <v>1.794797499956698</v>
      </c>
      <c r="J126" s="229">
        <v>2.271146205756164</v>
      </c>
      <c r="K126" s="229">
        <v>3.3211575175120029</v>
      </c>
      <c r="L126" s="229">
        <v>4.1143132527852302</v>
      </c>
      <c r="M126" s="229">
        <v>3.897622763258707</v>
      </c>
      <c r="N126" s="229">
        <v>3.325889923723329</v>
      </c>
      <c r="O126" s="229">
        <v>2.1213395014888992</v>
      </c>
      <c r="P126" s="229">
        <v>2.870228767656493</v>
      </c>
      <c r="Q126" s="229">
        <v>7.5312229042772474</v>
      </c>
      <c r="R126" s="229">
        <v>3.475806421454934</v>
      </c>
      <c r="S126" s="229">
        <v>3.7502048157544792</v>
      </c>
      <c r="T126" s="229">
        <v>4.4715126946292267</v>
      </c>
      <c r="U126" s="229">
        <v>3.8289820155196899</v>
      </c>
      <c r="V126" s="229">
        <v>6.7050996668347018</v>
      </c>
      <c r="W126" s="229">
        <v>4.6145019829791796</v>
      </c>
      <c r="X126" s="229">
        <v>6.6263729205341688</v>
      </c>
      <c r="Y126" s="229">
        <v>2.9704645036300699</v>
      </c>
      <c r="DA126" s="73" t="s">
        <v>1372</v>
      </c>
    </row>
    <row r="127" spans="1:105" ht="12" customHeight="1" x14ac:dyDescent="0.25">
      <c r="A127" s="64" t="s">
        <v>32</v>
      </c>
      <c r="B127" s="229">
        <v>22.99017525984566</v>
      </c>
      <c r="C127" s="229">
        <v>26.927343292224752</v>
      </c>
      <c r="D127" s="229">
        <v>33.623408959896707</v>
      </c>
      <c r="E127" s="229">
        <v>27.017008516062379</v>
      </c>
      <c r="F127" s="229">
        <v>22.357077238518759</v>
      </c>
      <c r="G127" s="229">
        <v>11.733626241615649</v>
      </c>
      <c r="H127" s="229">
        <v>14.30083606049191</v>
      </c>
      <c r="I127" s="229">
        <v>9.3200890835117782</v>
      </c>
      <c r="J127" s="229">
        <v>4.6049837282391817</v>
      </c>
      <c r="K127" s="229">
        <v>5.5377883050326009</v>
      </c>
      <c r="L127" s="229">
        <v>5.2722830929384346</v>
      </c>
      <c r="M127" s="229">
        <v>1.5999415097311289</v>
      </c>
      <c r="N127" s="229">
        <v>1.1604588228036039</v>
      </c>
      <c r="O127" s="229">
        <v>2.3500137312579712</v>
      </c>
      <c r="P127" s="229">
        <v>2.040859997620263</v>
      </c>
      <c r="Q127" s="229">
        <v>4.5849365758736846</v>
      </c>
      <c r="R127" s="229">
        <v>4.0374016496642664</v>
      </c>
      <c r="S127" s="229">
        <v>2.8618794124753699</v>
      </c>
      <c r="T127" s="229">
        <v>3.2156932568895011</v>
      </c>
      <c r="U127" s="229">
        <v>4.1303098073923277</v>
      </c>
      <c r="V127" s="229">
        <v>4.0589525977984113</v>
      </c>
      <c r="W127" s="229">
        <v>1.3590524954059751</v>
      </c>
      <c r="X127" s="229">
        <v>0</v>
      </c>
      <c r="Y127" s="229">
        <v>1.1773569975937861</v>
      </c>
      <c r="DA127" s="73" t="s">
        <v>1373</v>
      </c>
    </row>
    <row r="128" spans="1:105" ht="12" customHeight="1" x14ac:dyDescent="0.25">
      <c r="A128" s="64" t="s">
        <v>33</v>
      </c>
      <c r="B128" s="229">
        <v>2.2505173789820221</v>
      </c>
      <c r="C128" s="229">
        <v>3.230806758148367</v>
      </c>
      <c r="D128" s="229">
        <v>3.9561963168681258</v>
      </c>
      <c r="E128" s="229">
        <v>3.3153755475480011</v>
      </c>
      <c r="F128" s="229">
        <v>2.4449059434256779</v>
      </c>
      <c r="G128" s="229">
        <v>2.912263447530516</v>
      </c>
      <c r="H128" s="229">
        <v>1.8257940433500131</v>
      </c>
      <c r="I128" s="229">
        <v>15.325431357857081</v>
      </c>
      <c r="J128" s="229">
        <v>9.9522082334559716</v>
      </c>
      <c r="K128" s="229">
        <v>9.9129393934126515</v>
      </c>
      <c r="L128" s="229">
        <v>11.03190713896069</v>
      </c>
      <c r="M128" s="229">
        <v>14.926936446848099</v>
      </c>
      <c r="N128" s="229">
        <v>10.92419282207779</v>
      </c>
      <c r="O128" s="229">
        <v>9.7883133706864704</v>
      </c>
      <c r="P128" s="229">
        <v>10.56452211457961</v>
      </c>
      <c r="Q128" s="229">
        <v>19.193335009426509</v>
      </c>
      <c r="R128" s="229">
        <v>19.762988953775938</v>
      </c>
      <c r="S128" s="229">
        <v>22.92244172535343</v>
      </c>
      <c r="T128" s="229">
        <v>23.13599790731821</v>
      </c>
      <c r="U128" s="229">
        <v>22.094991943428241</v>
      </c>
      <c r="V128" s="229">
        <v>12.66619869221352</v>
      </c>
      <c r="W128" s="229">
        <v>16.0677923397025</v>
      </c>
      <c r="X128" s="229">
        <v>2.7736980598191212</v>
      </c>
      <c r="Y128" s="229">
        <v>0.1727801483727705</v>
      </c>
      <c r="DA128" s="73" t="s">
        <v>1374</v>
      </c>
    </row>
    <row r="129" spans="1:105" ht="12" customHeight="1" x14ac:dyDescent="0.25">
      <c r="A129" s="64" t="s">
        <v>35</v>
      </c>
      <c r="B129" s="229">
        <v>29.75323641845441</v>
      </c>
      <c r="C129" s="229">
        <v>45.034019439923711</v>
      </c>
      <c r="D129" s="229">
        <v>63.859340474612921</v>
      </c>
      <c r="E129" s="229">
        <v>66.382440063719969</v>
      </c>
      <c r="F129" s="229">
        <v>63.000276297427128</v>
      </c>
      <c r="G129" s="229">
        <v>37.596063823832743</v>
      </c>
      <c r="H129" s="229">
        <v>29.575177448241138</v>
      </c>
      <c r="I129" s="229">
        <v>19.865796476074379</v>
      </c>
      <c r="J129" s="229">
        <v>16.107698579642339</v>
      </c>
      <c r="K129" s="229">
        <v>22.300933984395531</v>
      </c>
      <c r="L129" s="229">
        <v>22.719380803228798</v>
      </c>
      <c r="M129" s="229">
        <v>29.399270315574729</v>
      </c>
      <c r="N129" s="229">
        <v>26.371358726612439</v>
      </c>
      <c r="O129" s="229">
        <v>19.44335793251777</v>
      </c>
      <c r="P129" s="229">
        <v>23.778721028764171</v>
      </c>
      <c r="Q129" s="229">
        <v>54.015190790060153</v>
      </c>
      <c r="R129" s="229">
        <v>71.952476796545099</v>
      </c>
      <c r="S129" s="229">
        <v>72.205598558832577</v>
      </c>
      <c r="T129" s="229">
        <v>82.680983577442476</v>
      </c>
      <c r="U129" s="229">
        <v>87.923609380827742</v>
      </c>
      <c r="V129" s="229">
        <v>100.69921212899879</v>
      </c>
      <c r="W129" s="229">
        <v>94.785857089873659</v>
      </c>
      <c r="X129" s="229">
        <v>110.3119725114713</v>
      </c>
      <c r="Y129" s="229">
        <v>70.579920351193536</v>
      </c>
      <c r="DA129" s="73" t="s">
        <v>1375</v>
      </c>
    </row>
    <row r="130" spans="1:105" ht="12" customHeight="1" x14ac:dyDescent="0.25">
      <c r="A130" s="64" t="s">
        <v>36</v>
      </c>
      <c r="B130" s="229">
        <v>0</v>
      </c>
      <c r="C130" s="229">
        <v>0</v>
      </c>
      <c r="D130" s="229">
        <v>0</v>
      </c>
      <c r="E130" s="229">
        <v>0</v>
      </c>
      <c r="F130" s="229">
        <v>0</v>
      </c>
      <c r="G130" s="229">
        <v>0</v>
      </c>
      <c r="H130" s="229">
        <v>0</v>
      </c>
      <c r="I130" s="229">
        <v>0</v>
      </c>
      <c r="J130" s="229">
        <v>0</v>
      </c>
      <c r="K130" s="229">
        <v>0</v>
      </c>
      <c r="L130" s="229">
        <v>0</v>
      </c>
      <c r="M130" s="229">
        <v>0</v>
      </c>
      <c r="N130" s="229">
        <v>0</v>
      </c>
      <c r="O130" s="229">
        <v>0</v>
      </c>
      <c r="P130" s="229">
        <v>0</v>
      </c>
      <c r="Q130" s="229">
        <v>0</v>
      </c>
      <c r="R130" s="229">
        <v>0</v>
      </c>
      <c r="S130" s="229">
        <v>0</v>
      </c>
      <c r="T130" s="229">
        <v>0</v>
      </c>
      <c r="U130" s="229">
        <v>0</v>
      </c>
      <c r="V130" s="229">
        <v>0</v>
      </c>
      <c r="W130" s="229">
        <v>0</v>
      </c>
      <c r="X130" s="229">
        <v>0</v>
      </c>
      <c r="Y130" s="229">
        <v>0</v>
      </c>
      <c r="DA130" s="73" t="s">
        <v>1376</v>
      </c>
    </row>
    <row r="131" spans="1:105" ht="12" customHeight="1" x14ac:dyDescent="0.25">
      <c r="A131" s="64" t="s">
        <v>38</v>
      </c>
      <c r="B131" s="229">
        <v>0</v>
      </c>
      <c r="C131" s="229">
        <v>0</v>
      </c>
      <c r="D131" s="229">
        <v>0</v>
      </c>
      <c r="E131" s="229">
        <v>0</v>
      </c>
      <c r="F131" s="229">
        <v>0</v>
      </c>
      <c r="G131" s="229">
        <v>0</v>
      </c>
      <c r="H131" s="229">
        <v>0</v>
      </c>
      <c r="I131" s="229">
        <v>0</v>
      </c>
      <c r="J131" s="229">
        <v>0</v>
      </c>
      <c r="K131" s="229">
        <v>0</v>
      </c>
      <c r="L131" s="229">
        <v>0</v>
      </c>
      <c r="M131" s="229">
        <v>0</v>
      </c>
      <c r="N131" s="229">
        <v>0</v>
      </c>
      <c r="O131" s="229">
        <v>0</v>
      </c>
      <c r="P131" s="229">
        <v>0</v>
      </c>
      <c r="Q131" s="229">
        <v>0</v>
      </c>
      <c r="R131" s="229">
        <v>0</v>
      </c>
      <c r="S131" s="229">
        <v>0</v>
      </c>
      <c r="T131" s="229">
        <v>0</v>
      </c>
      <c r="U131" s="229">
        <v>0</v>
      </c>
      <c r="V131" s="229">
        <v>0</v>
      </c>
      <c r="W131" s="229">
        <v>0</v>
      </c>
      <c r="X131" s="229">
        <v>0</v>
      </c>
      <c r="Y131" s="229">
        <v>0</v>
      </c>
      <c r="DA131" s="73" t="s">
        <v>1377</v>
      </c>
    </row>
    <row r="132" spans="1:105" ht="12" customHeight="1" x14ac:dyDescent="0.25">
      <c r="A132" s="64" t="s">
        <v>39</v>
      </c>
      <c r="B132" s="229">
        <v>0</v>
      </c>
      <c r="C132" s="229">
        <v>0</v>
      </c>
      <c r="D132" s="229">
        <v>0</v>
      </c>
      <c r="E132" s="229">
        <v>0</v>
      </c>
      <c r="F132" s="229">
        <v>0</v>
      </c>
      <c r="G132" s="229">
        <v>0</v>
      </c>
      <c r="H132" s="229">
        <v>0</v>
      </c>
      <c r="I132" s="229">
        <v>0</v>
      </c>
      <c r="J132" s="229">
        <v>0</v>
      </c>
      <c r="K132" s="229">
        <v>0</v>
      </c>
      <c r="L132" s="229">
        <v>0</v>
      </c>
      <c r="M132" s="229">
        <v>0</v>
      </c>
      <c r="N132" s="229">
        <v>0</v>
      </c>
      <c r="O132" s="229">
        <v>0</v>
      </c>
      <c r="P132" s="229">
        <v>0</v>
      </c>
      <c r="Q132" s="229">
        <v>0</v>
      </c>
      <c r="R132" s="229">
        <v>0</v>
      </c>
      <c r="S132" s="229">
        <v>0</v>
      </c>
      <c r="T132" s="229">
        <v>0</v>
      </c>
      <c r="U132" s="229">
        <v>0</v>
      </c>
      <c r="V132" s="229">
        <v>0</v>
      </c>
      <c r="W132" s="229">
        <v>0</v>
      </c>
      <c r="X132" s="229">
        <v>0</v>
      </c>
      <c r="Y132" s="229">
        <v>0</v>
      </c>
      <c r="DA132" s="73" t="s">
        <v>1378</v>
      </c>
    </row>
    <row r="133" spans="1:105" ht="12" customHeight="1" x14ac:dyDescent="0.25">
      <c r="A133" s="60" t="s">
        <v>1064</v>
      </c>
      <c r="B133" s="262">
        <v>0</v>
      </c>
      <c r="C133" s="262">
        <v>0</v>
      </c>
      <c r="D133" s="262">
        <v>0</v>
      </c>
      <c r="E133" s="262">
        <v>0</v>
      </c>
      <c r="F133" s="262">
        <v>0</v>
      </c>
      <c r="G133" s="262">
        <v>0</v>
      </c>
      <c r="H133" s="262">
        <v>0</v>
      </c>
      <c r="I133" s="262">
        <v>0</v>
      </c>
      <c r="J133" s="262">
        <v>0</v>
      </c>
      <c r="K133" s="262">
        <v>0</v>
      </c>
      <c r="L133" s="262">
        <v>0</v>
      </c>
      <c r="M133" s="262">
        <v>0</v>
      </c>
      <c r="N133" s="262">
        <v>0</v>
      </c>
      <c r="O133" s="262">
        <v>0</v>
      </c>
      <c r="P133" s="262">
        <v>0</v>
      </c>
      <c r="Q133" s="262">
        <v>0</v>
      </c>
      <c r="R133" s="262">
        <v>0</v>
      </c>
      <c r="S133" s="262">
        <v>0</v>
      </c>
      <c r="T133" s="262">
        <v>0</v>
      </c>
      <c r="U133" s="262">
        <v>0</v>
      </c>
      <c r="V133" s="262">
        <v>0</v>
      </c>
      <c r="W133" s="262">
        <v>0</v>
      </c>
      <c r="X133" s="262">
        <v>0</v>
      </c>
      <c r="Y133" s="262">
        <v>0</v>
      </c>
      <c r="DA133" s="72" t="s">
        <v>1379</v>
      </c>
    </row>
    <row r="134" spans="1:105" ht="12" customHeight="1" x14ac:dyDescent="0.25">
      <c r="A134" s="57" t="s">
        <v>1010</v>
      </c>
      <c r="B134" s="261">
        <v>33.825357999804687</v>
      </c>
      <c r="C134" s="261">
        <v>46.148134975573257</v>
      </c>
      <c r="D134" s="261">
        <v>62.771867086391332</v>
      </c>
      <c r="E134" s="261">
        <v>60.023375822581308</v>
      </c>
      <c r="F134" s="261">
        <v>54.073975367580957</v>
      </c>
      <c r="G134" s="261">
        <v>31.348072526987281</v>
      </c>
      <c r="H134" s="261">
        <v>27.567956255924351</v>
      </c>
      <c r="I134" s="261">
        <v>21.447146780139491</v>
      </c>
      <c r="J134" s="261">
        <v>15.507581442550951</v>
      </c>
      <c r="K134" s="261">
        <v>20.441441041874281</v>
      </c>
      <c r="L134" s="261">
        <v>21.882579875777861</v>
      </c>
      <c r="M134" s="261">
        <v>24.699251717521769</v>
      </c>
      <c r="N134" s="261">
        <v>20.7587912648418</v>
      </c>
      <c r="O134" s="261">
        <v>16.456214074240211</v>
      </c>
      <c r="P134" s="261">
        <v>19.188393450531581</v>
      </c>
      <c r="Q134" s="261">
        <v>43.440427977875089</v>
      </c>
      <c r="R134" s="261">
        <v>51.390531219876792</v>
      </c>
      <c r="S134" s="261">
        <v>51.998585248533168</v>
      </c>
      <c r="T134" s="261">
        <v>60.21945172743402</v>
      </c>
      <c r="U134" s="261">
        <v>62.001953725947992</v>
      </c>
      <c r="V134" s="261">
        <v>68.880708180804163</v>
      </c>
      <c r="W134" s="261">
        <v>63.041938152655312</v>
      </c>
      <c r="X134" s="261">
        <v>68.567330854113877</v>
      </c>
      <c r="Y134" s="261">
        <v>44.726608671822262</v>
      </c>
      <c r="DA134" s="70" t="s">
        <v>1380</v>
      </c>
    </row>
    <row r="135" spans="1:105" ht="12" customHeight="1" x14ac:dyDescent="0.25">
      <c r="A135" s="60" t="s">
        <v>1012</v>
      </c>
      <c r="B135" s="262">
        <v>33.825357999804687</v>
      </c>
      <c r="C135" s="262">
        <v>46.148134975573257</v>
      </c>
      <c r="D135" s="262">
        <v>62.771867086391332</v>
      </c>
      <c r="E135" s="262">
        <v>60.023375822581308</v>
      </c>
      <c r="F135" s="262">
        <v>54.073975367580957</v>
      </c>
      <c r="G135" s="262">
        <v>31.348072526987281</v>
      </c>
      <c r="H135" s="262">
        <v>27.567956255924351</v>
      </c>
      <c r="I135" s="262">
        <v>21.447146780139491</v>
      </c>
      <c r="J135" s="262">
        <v>15.507581442550951</v>
      </c>
      <c r="K135" s="262">
        <v>20.441441041874281</v>
      </c>
      <c r="L135" s="262">
        <v>21.882579875777861</v>
      </c>
      <c r="M135" s="262">
        <v>24.699251717521769</v>
      </c>
      <c r="N135" s="262">
        <v>20.7587912648418</v>
      </c>
      <c r="O135" s="262">
        <v>16.456214074240211</v>
      </c>
      <c r="P135" s="262">
        <v>19.188393450531581</v>
      </c>
      <c r="Q135" s="262">
        <v>43.440427977875089</v>
      </c>
      <c r="R135" s="262">
        <v>51.390531219876792</v>
      </c>
      <c r="S135" s="262">
        <v>51.998585248533168</v>
      </c>
      <c r="T135" s="262">
        <v>60.21945172743402</v>
      </c>
      <c r="U135" s="262">
        <v>62.001953725947992</v>
      </c>
      <c r="V135" s="262">
        <v>68.880708180804163</v>
      </c>
      <c r="W135" s="262">
        <v>63.041938152655312</v>
      </c>
      <c r="X135" s="262">
        <v>68.567330854113877</v>
      </c>
      <c r="Y135" s="262">
        <v>44.726608671822262</v>
      </c>
      <c r="DA135" s="72" t="s">
        <v>1381</v>
      </c>
    </row>
    <row r="136" spans="1:105" ht="12" customHeight="1" x14ac:dyDescent="0.25">
      <c r="A136" s="59" t="s">
        <v>28</v>
      </c>
      <c r="B136" s="230">
        <v>0</v>
      </c>
      <c r="C136" s="230">
        <v>0</v>
      </c>
      <c r="D136" s="230">
        <v>0</v>
      </c>
      <c r="E136" s="230">
        <v>0</v>
      </c>
      <c r="F136" s="230">
        <v>0</v>
      </c>
      <c r="G136" s="230">
        <v>0</v>
      </c>
      <c r="H136" s="230">
        <v>0</v>
      </c>
      <c r="I136" s="230">
        <v>0</v>
      </c>
      <c r="J136" s="230">
        <v>0</v>
      </c>
      <c r="K136" s="230">
        <v>0.14084871617290451</v>
      </c>
      <c r="L136" s="230">
        <v>0.10822298010477829</v>
      </c>
      <c r="M136" s="230">
        <v>0.22122603722799181</v>
      </c>
      <c r="N136" s="230">
        <v>4.9564717450035989E-2</v>
      </c>
      <c r="O136" s="230">
        <v>4.1025754315516657E-3</v>
      </c>
      <c r="P136" s="230">
        <v>0</v>
      </c>
      <c r="Q136" s="230">
        <v>9.6768574527169651E-3</v>
      </c>
      <c r="R136" s="230">
        <v>0</v>
      </c>
      <c r="S136" s="230">
        <v>9.0434828120679305E-3</v>
      </c>
      <c r="T136" s="230">
        <v>0</v>
      </c>
      <c r="U136" s="230">
        <v>0</v>
      </c>
      <c r="V136" s="230">
        <v>0</v>
      </c>
      <c r="W136" s="230">
        <v>0</v>
      </c>
      <c r="X136" s="230">
        <v>0</v>
      </c>
      <c r="Y136" s="230">
        <v>0</v>
      </c>
      <c r="DA136" s="71" t="s">
        <v>1382</v>
      </c>
    </row>
    <row r="137" spans="1:105" ht="12" customHeight="1" x14ac:dyDescent="0.25">
      <c r="A137" s="59" t="s">
        <v>31</v>
      </c>
      <c r="B137" s="295">
        <v>0.76796753573144438</v>
      </c>
      <c r="C137" s="295">
        <v>0.79133731937229401</v>
      </c>
      <c r="D137" s="295">
        <v>0.85074854644778808</v>
      </c>
      <c r="E137" s="295">
        <v>0.58783369014692499</v>
      </c>
      <c r="F137" s="295">
        <v>0.33711533499476659</v>
      </c>
      <c r="G137" s="295">
        <v>0.13467511370921001</v>
      </c>
      <c r="H137" s="295">
        <v>1.1693763072722301</v>
      </c>
      <c r="I137" s="295">
        <v>0.2929581801709657</v>
      </c>
      <c r="J137" s="295">
        <v>0.33590850044871179</v>
      </c>
      <c r="K137" s="295">
        <v>0.34762375100063808</v>
      </c>
      <c r="L137" s="295">
        <v>0.84779724222249453</v>
      </c>
      <c r="M137" s="295">
        <v>0.74870497081462539</v>
      </c>
      <c r="N137" s="295">
        <v>0.31432251246236531</v>
      </c>
      <c r="O137" s="295">
        <v>0.52291216755432257</v>
      </c>
      <c r="P137" s="295">
        <v>0.25258738765474459</v>
      </c>
      <c r="Q137" s="295">
        <v>0.80531695265610204</v>
      </c>
      <c r="R137" s="295">
        <v>1.1653740738697169</v>
      </c>
      <c r="S137" s="295">
        <v>1.6924629376214579</v>
      </c>
      <c r="T137" s="295">
        <v>2.592016804225957</v>
      </c>
      <c r="U137" s="295">
        <v>1.8683025020189901</v>
      </c>
      <c r="V137" s="295">
        <v>1.9708779592494561</v>
      </c>
      <c r="W137" s="295">
        <v>1.1723462117796399</v>
      </c>
      <c r="X137" s="295">
        <v>1.527242027168271</v>
      </c>
      <c r="Y137" s="295">
        <v>2.500128513010146</v>
      </c>
      <c r="DA137" s="122" t="s">
        <v>1383</v>
      </c>
    </row>
    <row r="138" spans="1:105" ht="12" customHeight="1" x14ac:dyDescent="0.25">
      <c r="A138" s="59" t="s">
        <v>159</v>
      </c>
      <c r="B138" s="295">
        <v>2.159162460970697</v>
      </c>
      <c r="C138" s="295">
        <v>2.9667551945530279</v>
      </c>
      <c r="D138" s="295">
        <v>4.6470963554281646</v>
      </c>
      <c r="E138" s="295">
        <v>4.6572589299460629</v>
      </c>
      <c r="F138" s="295">
        <v>3.4663702877678522</v>
      </c>
      <c r="G138" s="295">
        <v>1.901825636406524</v>
      </c>
      <c r="H138" s="295">
        <v>1.000221441265571</v>
      </c>
      <c r="I138" s="295">
        <v>1.225521230111839</v>
      </c>
      <c r="J138" s="295">
        <v>1.4991883278707681</v>
      </c>
      <c r="K138" s="295">
        <v>2.1266754553972551</v>
      </c>
      <c r="L138" s="295">
        <v>2.6816944806864931</v>
      </c>
      <c r="M138" s="295">
        <v>2.65032463959467</v>
      </c>
      <c r="N138" s="295">
        <v>2.198193300138088</v>
      </c>
      <c r="O138" s="295">
        <v>1.4129896671117259</v>
      </c>
      <c r="P138" s="295">
        <v>1.894404169654768</v>
      </c>
      <c r="Q138" s="295">
        <v>4.8543035156148582</v>
      </c>
      <c r="R138" s="295">
        <v>2.1968340676531541</v>
      </c>
      <c r="S138" s="295">
        <v>2.3931729603002712</v>
      </c>
      <c r="T138" s="295">
        <v>2.8514658549783451</v>
      </c>
      <c r="U138" s="295">
        <v>2.4013736148294309</v>
      </c>
      <c r="V138" s="295">
        <v>4.0249770430386222</v>
      </c>
      <c r="W138" s="295">
        <v>2.833455954671539</v>
      </c>
      <c r="X138" s="295">
        <v>3.7988619349106449</v>
      </c>
      <c r="Y138" s="295">
        <v>1.6785233611462751</v>
      </c>
      <c r="DA138" s="122" t="s">
        <v>1384</v>
      </c>
    </row>
    <row r="139" spans="1:105" ht="12" customHeight="1" x14ac:dyDescent="0.25">
      <c r="A139" s="59" t="s">
        <v>32</v>
      </c>
      <c r="B139" s="295">
        <v>13.468140463546399</v>
      </c>
      <c r="C139" s="295">
        <v>15.86200124899579</v>
      </c>
      <c r="D139" s="295">
        <v>19.754755398870891</v>
      </c>
      <c r="E139" s="295">
        <v>15.845332775307829</v>
      </c>
      <c r="F139" s="295">
        <v>13.16701110666193</v>
      </c>
      <c r="G139" s="295">
        <v>6.9720897765177199</v>
      </c>
      <c r="H139" s="295">
        <v>8.2782762647167214</v>
      </c>
      <c r="I139" s="295">
        <v>6.3639307713838758</v>
      </c>
      <c r="J139" s="295">
        <v>3.0397593241305372</v>
      </c>
      <c r="K139" s="295">
        <v>3.5460764517792032</v>
      </c>
      <c r="L139" s="295">
        <v>3.4364550296160332</v>
      </c>
      <c r="M139" s="295">
        <v>1.0879360735274031</v>
      </c>
      <c r="N139" s="295">
        <v>0.76698654130960275</v>
      </c>
      <c r="O139" s="295">
        <v>1.565305844494765</v>
      </c>
      <c r="P139" s="295">
        <v>1.347005413903005</v>
      </c>
      <c r="Q139" s="295">
        <v>2.9552536184388369</v>
      </c>
      <c r="R139" s="295">
        <v>2.551782353019771</v>
      </c>
      <c r="S139" s="295">
        <v>1.82629289920481</v>
      </c>
      <c r="T139" s="295">
        <v>2.050634795942325</v>
      </c>
      <c r="U139" s="295">
        <v>2.5903535071049379</v>
      </c>
      <c r="V139" s="295">
        <v>2.4365321675573171</v>
      </c>
      <c r="W139" s="295">
        <v>0.83450292144703775</v>
      </c>
      <c r="X139" s="295">
        <v>0</v>
      </c>
      <c r="Y139" s="295">
        <v>0.66529030138389467</v>
      </c>
      <c r="DA139" s="122" t="s">
        <v>1385</v>
      </c>
    </row>
    <row r="140" spans="1:105" ht="12" customHeight="1" x14ac:dyDescent="0.25">
      <c r="A140" s="59" t="s">
        <v>35</v>
      </c>
      <c r="B140" s="295">
        <v>17.430087539556158</v>
      </c>
      <c r="C140" s="295">
        <v>26.528041212652141</v>
      </c>
      <c r="D140" s="295">
        <v>37.51926678564449</v>
      </c>
      <c r="E140" s="295">
        <v>38.932950427180486</v>
      </c>
      <c r="F140" s="295">
        <v>37.10347863815641</v>
      </c>
      <c r="G140" s="295">
        <v>22.339482000353829</v>
      </c>
      <c r="H140" s="295">
        <v>17.12008224266982</v>
      </c>
      <c r="I140" s="295">
        <v>13.564736598472811</v>
      </c>
      <c r="J140" s="295">
        <v>10.632725290100931</v>
      </c>
      <c r="K140" s="295">
        <v>14.280216667524281</v>
      </c>
      <c r="L140" s="295">
        <v>14.808410143148061</v>
      </c>
      <c r="M140" s="295">
        <v>19.99105999635708</v>
      </c>
      <c r="N140" s="295">
        <v>17.429724193481711</v>
      </c>
      <c r="O140" s="295">
        <v>12.95090381964784</v>
      </c>
      <c r="P140" s="295">
        <v>15.694396479319069</v>
      </c>
      <c r="Q140" s="295">
        <v>34.815877033712567</v>
      </c>
      <c r="R140" s="295">
        <v>45.476540725334146</v>
      </c>
      <c r="S140" s="295">
        <v>46.077612968594558</v>
      </c>
      <c r="T140" s="295">
        <v>52.725334272287398</v>
      </c>
      <c r="U140" s="295">
        <v>55.141924101994633</v>
      </c>
      <c r="V140" s="295">
        <v>60.448321010958772</v>
      </c>
      <c r="W140" s="295">
        <v>58.201633064757097</v>
      </c>
      <c r="X140" s="295">
        <v>63.241226892034973</v>
      </c>
      <c r="Y140" s="295">
        <v>39.882666496281942</v>
      </c>
      <c r="DA140" s="122" t="s">
        <v>1386</v>
      </c>
    </row>
    <row r="141" spans="1:105" ht="12" customHeight="1" x14ac:dyDescent="0.25">
      <c r="A141" s="60" t="s">
        <v>1019</v>
      </c>
      <c r="B141" s="262">
        <v>0</v>
      </c>
      <c r="C141" s="262">
        <v>0</v>
      </c>
      <c r="D141" s="262">
        <v>0</v>
      </c>
      <c r="E141" s="262">
        <v>0</v>
      </c>
      <c r="F141" s="262">
        <v>0</v>
      </c>
      <c r="G141" s="262">
        <v>0</v>
      </c>
      <c r="H141" s="262">
        <v>0</v>
      </c>
      <c r="I141" s="262">
        <v>0</v>
      </c>
      <c r="J141" s="262">
        <v>0</v>
      </c>
      <c r="K141" s="262">
        <v>0</v>
      </c>
      <c r="L141" s="262">
        <v>0</v>
      </c>
      <c r="M141" s="262">
        <v>0</v>
      </c>
      <c r="N141" s="262">
        <v>0</v>
      </c>
      <c r="O141" s="262">
        <v>0</v>
      </c>
      <c r="P141" s="262">
        <v>0</v>
      </c>
      <c r="Q141" s="262">
        <v>0</v>
      </c>
      <c r="R141" s="262">
        <v>0</v>
      </c>
      <c r="S141" s="262">
        <v>0</v>
      </c>
      <c r="T141" s="262">
        <v>0</v>
      </c>
      <c r="U141" s="262">
        <v>0</v>
      </c>
      <c r="V141" s="262">
        <v>0</v>
      </c>
      <c r="W141" s="262">
        <v>0</v>
      </c>
      <c r="X141" s="262">
        <v>0</v>
      </c>
      <c r="Y141" s="262">
        <v>0</v>
      </c>
      <c r="DA141" s="72" t="s">
        <v>1387</v>
      </c>
    </row>
    <row r="142" spans="1:105" ht="12" customHeight="1" x14ac:dyDescent="0.25">
      <c r="A142" s="57" t="s">
        <v>1021</v>
      </c>
      <c r="B142" s="261">
        <f t="shared" ref="B142:Y142" si="6">B143+B144+B155</f>
        <v>16.32739245647031</v>
      </c>
      <c r="C142" s="261">
        <f t="shared" si="6"/>
        <v>23.623170591047927</v>
      </c>
      <c r="D142" s="261">
        <f t="shared" si="6"/>
        <v>32.663368812429361</v>
      </c>
      <c r="E142" s="261">
        <f t="shared" si="6"/>
        <v>32.34976025897776</v>
      </c>
      <c r="F142" s="261">
        <f t="shared" si="6"/>
        <v>30.84328440795618</v>
      </c>
      <c r="G142" s="261">
        <f t="shared" si="6"/>
        <v>17.340090476727568</v>
      </c>
      <c r="H142" s="261">
        <f t="shared" si="6"/>
        <v>13.625069325421894</v>
      </c>
      <c r="I142" s="261">
        <f t="shared" si="6"/>
        <v>10.380915185476903</v>
      </c>
      <c r="J142" s="261">
        <f t="shared" si="6"/>
        <v>7.6441133152255958</v>
      </c>
      <c r="K142" s="261">
        <f t="shared" si="6"/>
        <v>10.124900973274304</v>
      </c>
      <c r="L142" s="261">
        <f t="shared" si="6"/>
        <v>11.26715989233065</v>
      </c>
      <c r="M142" s="261">
        <f t="shared" si="6"/>
        <v>14.696989575225221</v>
      </c>
      <c r="N142" s="261">
        <f t="shared" si="6"/>
        <v>12.331682071596125</v>
      </c>
      <c r="O142" s="261">
        <f t="shared" si="6"/>
        <v>9.1185258561209466</v>
      </c>
      <c r="P142" s="261">
        <f t="shared" si="6"/>
        <v>10.971524297351898</v>
      </c>
      <c r="Q142" s="261">
        <f t="shared" si="6"/>
        <v>24.93066718011081</v>
      </c>
      <c r="R142" s="261">
        <f t="shared" si="6"/>
        <v>30.713486311573078</v>
      </c>
      <c r="S142" s="261">
        <f t="shared" si="6"/>
        <v>30.776104067183212</v>
      </c>
      <c r="T142" s="261">
        <f t="shared" si="6"/>
        <v>37.153282969665732</v>
      </c>
      <c r="U142" s="261">
        <f t="shared" si="6"/>
        <v>37.18859353588558</v>
      </c>
      <c r="V142" s="261">
        <f t="shared" si="6"/>
        <v>40.987797145669859</v>
      </c>
      <c r="W142" s="261">
        <f t="shared" si="6"/>
        <v>39.004534887947528</v>
      </c>
      <c r="X142" s="261">
        <f t="shared" si="6"/>
        <v>39.8999408179385</v>
      </c>
      <c r="Y142" s="261">
        <f t="shared" si="6"/>
        <v>25.212503436284862</v>
      </c>
      <c r="DA142" s="70"/>
    </row>
    <row r="143" spans="1:105" ht="12" customHeight="1" x14ac:dyDescent="0.25">
      <c r="A143" s="60" t="s">
        <v>1022</v>
      </c>
      <c r="B143" s="262">
        <v>9.5805551204455348</v>
      </c>
      <c r="C143" s="262">
        <v>14.4491860310508</v>
      </c>
      <c r="D143" s="262">
        <v>20.202640274747552</v>
      </c>
      <c r="E143" s="262">
        <v>20.466939919144728</v>
      </c>
      <c r="F143" s="262">
        <v>20.242285292962059</v>
      </c>
      <c r="G143" s="262">
        <v>11.079246523096719</v>
      </c>
      <c r="H143" s="262">
        <v>8.0636957618713314</v>
      </c>
      <c r="I143" s="262">
        <v>5.124845922161704</v>
      </c>
      <c r="J143" s="262">
        <v>3.8827315850506272</v>
      </c>
      <c r="K143" s="262">
        <v>5.419854707133843</v>
      </c>
      <c r="L143" s="262">
        <v>6.2507002072377613</v>
      </c>
      <c r="M143" s="262">
        <v>8.9331391666447146</v>
      </c>
      <c r="N143" s="262">
        <v>7.5707614701303418</v>
      </c>
      <c r="O143" s="262">
        <v>5.2391314323418774</v>
      </c>
      <c r="P143" s="262">
        <v>6.5137459227436176</v>
      </c>
      <c r="Q143" s="262">
        <v>15.19242323566133</v>
      </c>
      <c r="R143" s="262">
        <v>19.346366159827319</v>
      </c>
      <c r="S143" s="262">
        <v>19.03403209008129</v>
      </c>
      <c r="T143" s="262">
        <v>23.93090304910287</v>
      </c>
      <c r="U143" s="262">
        <v>23.585176721685642</v>
      </c>
      <c r="V143" s="262">
        <v>26.658328814437599</v>
      </c>
      <c r="W143" s="262">
        <v>25.650839264899549</v>
      </c>
      <c r="X143" s="262">
        <v>26.13692223681786</v>
      </c>
      <c r="Y143" s="262">
        <v>16.291220696588979</v>
      </c>
      <c r="DA143" s="72" t="s">
        <v>1388</v>
      </c>
    </row>
    <row r="144" spans="1:105" ht="12" customHeight="1" x14ac:dyDescent="0.25">
      <c r="A144" s="60" t="s">
        <v>1024</v>
      </c>
      <c r="B144" s="262">
        <v>6.7468373360247744</v>
      </c>
      <c r="C144" s="262">
        <v>9.1739845599971268</v>
      </c>
      <c r="D144" s="262">
        <v>12.46072853768181</v>
      </c>
      <c r="E144" s="262">
        <v>11.88282033983303</v>
      </c>
      <c r="F144" s="262">
        <v>10.600999114994121</v>
      </c>
      <c r="G144" s="262">
        <v>6.2608439536308467</v>
      </c>
      <c r="H144" s="262">
        <v>5.5613735635505632</v>
      </c>
      <c r="I144" s="262">
        <v>5.2560692633151991</v>
      </c>
      <c r="J144" s="262">
        <v>3.761381730174969</v>
      </c>
      <c r="K144" s="262">
        <v>4.7050462661404602</v>
      </c>
      <c r="L144" s="262">
        <v>5.0164596850928884</v>
      </c>
      <c r="M144" s="262">
        <v>5.7638504085805051</v>
      </c>
      <c r="N144" s="262">
        <v>4.7609206014657834</v>
      </c>
      <c r="O144" s="262">
        <v>3.8793944237790692</v>
      </c>
      <c r="P144" s="262">
        <v>4.4577783746082797</v>
      </c>
      <c r="Q144" s="262">
        <v>9.7382439444494793</v>
      </c>
      <c r="R144" s="262">
        <v>11.367120151745761</v>
      </c>
      <c r="S144" s="262">
        <v>11.74207197710192</v>
      </c>
      <c r="T144" s="262">
        <v>13.22237992056286</v>
      </c>
      <c r="U144" s="262">
        <v>13.603416814199941</v>
      </c>
      <c r="V144" s="262">
        <v>14.32946833123226</v>
      </c>
      <c r="W144" s="262">
        <v>13.35369562304798</v>
      </c>
      <c r="X144" s="262">
        <v>13.76301858112064</v>
      </c>
      <c r="Y144" s="262">
        <v>8.9212827396958829</v>
      </c>
      <c r="DA144" s="72" t="s">
        <v>1389</v>
      </c>
    </row>
    <row r="145" spans="1:105" ht="12" customHeight="1" x14ac:dyDescent="0.25">
      <c r="A145" s="64" t="s">
        <v>28</v>
      </c>
      <c r="B145" s="229">
        <v>0</v>
      </c>
      <c r="C145" s="229">
        <v>0</v>
      </c>
      <c r="D145" s="229">
        <v>0</v>
      </c>
      <c r="E145" s="229">
        <v>0</v>
      </c>
      <c r="F145" s="229">
        <v>0</v>
      </c>
      <c r="G145" s="229">
        <v>0</v>
      </c>
      <c r="H145" s="229">
        <v>0</v>
      </c>
      <c r="I145" s="229">
        <v>0</v>
      </c>
      <c r="J145" s="229">
        <v>0</v>
      </c>
      <c r="K145" s="229">
        <v>2.4737654695759968E-2</v>
      </c>
      <c r="L145" s="229">
        <v>1.8673465358368529E-2</v>
      </c>
      <c r="M145" s="229">
        <v>3.6589320469517642E-2</v>
      </c>
      <c r="N145" s="229">
        <v>8.4339690184776512E-3</v>
      </c>
      <c r="O145" s="229">
        <v>6.9269992885965203E-4</v>
      </c>
      <c r="P145" s="229">
        <v>0</v>
      </c>
      <c r="Q145" s="229">
        <v>1.688458121134808E-3</v>
      </c>
      <c r="R145" s="229">
        <v>0</v>
      </c>
      <c r="S145" s="229">
        <v>1.5938006238551141E-3</v>
      </c>
      <c r="T145" s="229">
        <v>0</v>
      </c>
      <c r="U145" s="229">
        <v>0</v>
      </c>
      <c r="V145" s="229">
        <v>0</v>
      </c>
      <c r="W145" s="229">
        <v>0</v>
      </c>
      <c r="X145" s="229">
        <v>0</v>
      </c>
      <c r="Y145" s="229">
        <v>0</v>
      </c>
      <c r="DA145" s="73" t="s">
        <v>1390</v>
      </c>
    </row>
    <row r="146" spans="1:105" ht="12" customHeight="1" x14ac:dyDescent="0.25">
      <c r="A146" s="64" t="s">
        <v>30</v>
      </c>
      <c r="B146" s="229">
        <v>0</v>
      </c>
      <c r="C146" s="229">
        <v>0</v>
      </c>
      <c r="D146" s="229">
        <v>0</v>
      </c>
      <c r="E146" s="229">
        <v>0</v>
      </c>
      <c r="F146" s="229">
        <v>0</v>
      </c>
      <c r="G146" s="229">
        <v>0</v>
      </c>
      <c r="H146" s="229">
        <v>0</v>
      </c>
      <c r="I146" s="229">
        <v>0</v>
      </c>
      <c r="J146" s="229">
        <v>0</v>
      </c>
      <c r="K146" s="229">
        <v>0</v>
      </c>
      <c r="L146" s="229">
        <v>0</v>
      </c>
      <c r="M146" s="229">
        <v>0</v>
      </c>
      <c r="N146" s="229">
        <v>0</v>
      </c>
      <c r="O146" s="229">
        <v>0</v>
      </c>
      <c r="P146" s="229">
        <v>0</v>
      </c>
      <c r="Q146" s="229">
        <v>0</v>
      </c>
      <c r="R146" s="229">
        <v>0</v>
      </c>
      <c r="S146" s="229">
        <v>0</v>
      </c>
      <c r="T146" s="229">
        <v>0</v>
      </c>
      <c r="U146" s="229">
        <v>0</v>
      </c>
      <c r="V146" s="229">
        <v>0</v>
      </c>
      <c r="W146" s="229">
        <v>0</v>
      </c>
      <c r="X146" s="229">
        <v>0</v>
      </c>
      <c r="Y146" s="229">
        <v>0</v>
      </c>
      <c r="DA146" s="73" t="s">
        <v>1391</v>
      </c>
    </row>
    <row r="147" spans="1:105" ht="12" customHeight="1" x14ac:dyDescent="0.25">
      <c r="A147" s="64" t="s">
        <v>31</v>
      </c>
      <c r="B147" s="229">
        <v>0.14743306065772521</v>
      </c>
      <c r="C147" s="229">
        <v>0.15108263474267039</v>
      </c>
      <c r="D147" s="229">
        <v>0.16285034279027311</v>
      </c>
      <c r="E147" s="229">
        <v>0.1127217553526618</v>
      </c>
      <c r="F147" s="229">
        <v>6.4375958578728534E-2</v>
      </c>
      <c r="G147" s="229">
        <v>2.5490244752832389E-2</v>
      </c>
      <c r="H147" s="229">
        <v>0.22719207484871831</v>
      </c>
      <c r="I147" s="229">
        <v>4.825225575156164E-2</v>
      </c>
      <c r="J147" s="229">
        <v>5.7230464380073162E-2</v>
      </c>
      <c r="K147" s="229">
        <v>6.1054133469999793E-2</v>
      </c>
      <c r="L147" s="229">
        <v>0.14628420339409159</v>
      </c>
      <c r="M147" s="229">
        <v>0.12383084042691039</v>
      </c>
      <c r="N147" s="229">
        <v>5.3485351441577053E-2</v>
      </c>
      <c r="O147" s="229">
        <v>8.8291178872420439E-2</v>
      </c>
      <c r="P147" s="229">
        <v>4.3040063992310702E-2</v>
      </c>
      <c r="Q147" s="229">
        <v>0.14051503346450109</v>
      </c>
      <c r="R147" s="229">
        <v>0.20736767268432749</v>
      </c>
      <c r="S147" s="229">
        <v>0.29827540361255211</v>
      </c>
      <c r="T147" s="229">
        <v>0.45713184917138883</v>
      </c>
      <c r="U147" s="229">
        <v>0.33503344456274331</v>
      </c>
      <c r="V147" s="229">
        <v>0.36924866842026932</v>
      </c>
      <c r="W147" s="229">
        <v>0.2147245149610387</v>
      </c>
      <c r="X147" s="229">
        <v>0.29960399860366771</v>
      </c>
      <c r="Y147" s="229">
        <v>0.49759577613286332</v>
      </c>
      <c r="DA147" s="73" t="s">
        <v>1392</v>
      </c>
    </row>
    <row r="148" spans="1:105" ht="12" customHeight="1" x14ac:dyDescent="0.25">
      <c r="A148" s="64" t="s">
        <v>159</v>
      </c>
      <c r="B148" s="229">
        <v>0.4145122225446462</v>
      </c>
      <c r="C148" s="229">
        <v>0.56641482773126017</v>
      </c>
      <c r="D148" s="229">
        <v>0.88954749040802505</v>
      </c>
      <c r="E148" s="229">
        <v>0.89306620310272744</v>
      </c>
      <c r="F148" s="229">
        <v>0.66194232922493057</v>
      </c>
      <c r="G148" s="229">
        <v>0.35996257670802517</v>
      </c>
      <c r="H148" s="229">
        <v>0.19432785078345091</v>
      </c>
      <c r="I148" s="229">
        <v>0.2018518950036321</v>
      </c>
      <c r="J148" s="229">
        <v>0.25542445065432229</v>
      </c>
      <c r="K148" s="229">
        <v>0.37351396942080112</v>
      </c>
      <c r="L148" s="229">
        <v>0.46271622661235778</v>
      </c>
      <c r="M148" s="229">
        <v>0.4383461314115068</v>
      </c>
      <c r="N148" s="229">
        <v>0.37404619946998829</v>
      </c>
      <c r="O148" s="229">
        <v>0.23857644014543439</v>
      </c>
      <c r="P148" s="229">
        <v>0.32280026903279102</v>
      </c>
      <c r="Q148" s="229">
        <v>0.84699895947024495</v>
      </c>
      <c r="R148" s="229">
        <v>0.39090655790048667</v>
      </c>
      <c r="S148" s="229">
        <v>0.42176677242421612</v>
      </c>
      <c r="T148" s="229">
        <v>0.50288866067925941</v>
      </c>
      <c r="U148" s="229">
        <v>0.43062644993996407</v>
      </c>
      <c r="V148" s="229">
        <v>0.75408901225428537</v>
      </c>
      <c r="W148" s="229">
        <v>0.51896995052914763</v>
      </c>
      <c r="X148" s="229">
        <v>0.7452350089872779</v>
      </c>
      <c r="Y148" s="229">
        <v>0.33407328075352177</v>
      </c>
      <c r="DA148" s="73" t="s">
        <v>1393</v>
      </c>
    </row>
    <row r="149" spans="1:105" ht="12" customHeight="1" x14ac:dyDescent="0.25">
      <c r="A149" s="64" t="s">
        <v>32</v>
      </c>
      <c r="B149" s="229">
        <v>2.5855899859329128</v>
      </c>
      <c r="C149" s="229">
        <v>3.028383575907613</v>
      </c>
      <c r="D149" s="229">
        <v>3.7814565794754</v>
      </c>
      <c r="E149" s="229">
        <v>3.0384677750153042</v>
      </c>
      <c r="F149" s="229">
        <v>2.514388619020508</v>
      </c>
      <c r="G149" s="229">
        <v>1.3196222371557831</v>
      </c>
      <c r="H149" s="229">
        <v>1.6083434810981261</v>
      </c>
      <c r="I149" s="229">
        <v>1.048183788508122</v>
      </c>
      <c r="J149" s="229">
        <v>0.51789948004072639</v>
      </c>
      <c r="K149" s="229">
        <v>0.6228073437403111</v>
      </c>
      <c r="L149" s="229">
        <v>0.59294730092442738</v>
      </c>
      <c r="M149" s="229">
        <v>0.17993741669575089</v>
      </c>
      <c r="N149" s="229">
        <v>0.1305109977377632</v>
      </c>
      <c r="O149" s="229">
        <v>0.26429428665374338</v>
      </c>
      <c r="P149" s="229">
        <v>0.2295253130042231</v>
      </c>
      <c r="Q149" s="229">
        <v>0.51564487711504847</v>
      </c>
      <c r="R149" s="229">
        <v>0.45406636341714568</v>
      </c>
      <c r="S149" s="229">
        <v>0.32186125882946243</v>
      </c>
      <c r="T149" s="229">
        <v>0.36165293169240992</v>
      </c>
      <c r="U149" s="229">
        <v>0.46451527907429241</v>
      </c>
      <c r="V149" s="229">
        <v>0.45649009072906088</v>
      </c>
      <c r="W149" s="229">
        <v>0.1528458344820123</v>
      </c>
      <c r="X149" s="229">
        <v>0</v>
      </c>
      <c r="Y149" s="229">
        <v>0.13241145091066059</v>
      </c>
      <c r="DA149" s="73" t="s">
        <v>1394</v>
      </c>
    </row>
    <row r="150" spans="1:105" ht="12" customHeight="1" x14ac:dyDescent="0.25">
      <c r="A150" s="64" t="s">
        <v>33</v>
      </c>
      <c r="B150" s="229">
        <v>0.2531044297181651</v>
      </c>
      <c r="C150" s="229">
        <v>0.36335267156240358</v>
      </c>
      <c r="D150" s="229">
        <v>0.44493360592795989</v>
      </c>
      <c r="E150" s="229">
        <v>0.3728637001875777</v>
      </c>
      <c r="F150" s="229">
        <v>0.2749663389870014</v>
      </c>
      <c r="G150" s="229">
        <v>0.32752769916830621</v>
      </c>
      <c r="H150" s="229">
        <v>0.2053379211556933</v>
      </c>
      <c r="I150" s="229">
        <v>1.7235745878887021</v>
      </c>
      <c r="J150" s="229">
        <v>1.11927506665365</v>
      </c>
      <c r="K150" s="229">
        <v>1.1148586966857119</v>
      </c>
      <c r="L150" s="229">
        <v>1.24070340055468</v>
      </c>
      <c r="M150" s="229">
        <v>1.6787578590162771</v>
      </c>
      <c r="N150" s="229">
        <v>1.228589310256271</v>
      </c>
      <c r="O150" s="229">
        <v>1.100842631444563</v>
      </c>
      <c r="P150" s="229">
        <v>1.188138945305597</v>
      </c>
      <c r="Q150" s="229">
        <v>2.1585783595005941</v>
      </c>
      <c r="R150" s="229">
        <v>2.2226444885017762</v>
      </c>
      <c r="S150" s="229">
        <v>2.577972334196224</v>
      </c>
      <c r="T150" s="229">
        <v>2.6019899295073232</v>
      </c>
      <c r="U150" s="229">
        <v>2.4849131971593321</v>
      </c>
      <c r="V150" s="229">
        <v>1.4245039947835401</v>
      </c>
      <c r="W150" s="229">
        <v>1.8070642133009669</v>
      </c>
      <c r="X150" s="229">
        <v>0.31194394328936548</v>
      </c>
      <c r="Y150" s="229">
        <v>1.9431718825602271E-2</v>
      </c>
      <c r="DA150" s="73" t="s">
        <v>1395</v>
      </c>
    </row>
    <row r="151" spans="1:105" ht="12" customHeight="1" x14ac:dyDescent="0.25">
      <c r="A151" s="64" t="s">
        <v>35</v>
      </c>
      <c r="B151" s="229">
        <v>3.3461976371713229</v>
      </c>
      <c r="C151" s="229">
        <v>5.0647508500531799</v>
      </c>
      <c r="D151" s="229">
        <v>7.1819405190801504</v>
      </c>
      <c r="E151" s="229">
        <v>7.4657009061747548</v>
      </c>
      <c r="F151" s="229">
        <v>7.0853258691829488</v>
      </c>
      <c r="G151" s="229">
        <v>4.2282411958459001</v>
      </c>
      <c r="H151" s="229">
        <v>3.3261722356645751</v>
      </c>
      <c r="I151" s="229">
        <v>2.234206736163181</v>
      </c>
      <c r="J151" s="229">
        <v>1.8115522684461971</v>
      </c>
      <c r="K151" s="229">
        <v>2.5080744681278762</v>
      </c>
      <c r="L151" s="229">
        <v>2.5551350882489632</v>
      </c>
      <c r="M151" s="229">
        <v>3.3063888405605431</v>
      </c>
      <c r="N151" s="229">
        <v>2.965854773541706</v>
      </c>
      <c r="O151" s="229">
        <v>2.1866971867340479</v>
      </c>
      <c r="P151" s="229">
        <v>2.674273783273359</v>
      </c>
      <c r="Q151" s="229">
        <v>6.074818256777955</v>
      </c>
      <c r="R151" s="229">
        <v>8.0921350692420191</v>
      </c>
      <c r="S151" s="229">
        <v>8.1206024074156122</v>
      </c>
      <c r="T151" s="229">
        <v>9.2987165495124735</v>
      </c>
      <c r="U151" s="229">
        <v>9.8883284434636121</v>
      </c>
      <c r="V151" s="229">
        <v>11.32513656504511</v>
      </c>
      <c r="W151" s="229">
        <v>10.660091109774809</v>
      </c>
      <c r="X151" s="229">
        <v>12.40623563024033</v>
      </c>
      <c r="Y151" s="229">
        <v>7.937770513073235</v>
      </c>
      <c r="DA151" s="73" t="s">
        <v>1396</v>
      </c>
    </row>
    <row r="152" spans="1:105" ht="12" customHeight="1" x14ac:dyDescent="0.25">
      <c r="A152" s="64" t="s">
        <v>36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1397</v>
      </c>
    </row>
    <row r="153" spans="1:105" ht="12" customHeight="1" x14ac:dyDescent="0.25">
      <c r="A153" s="64" t="s">
        <v>38</v>
      </c>
      <c r="B153" s="229">
        <v>0</v>
      </c>
      <c r="C153" s="229">
        <v>0</v>
      </c>
      <c r="D153" s="229">
        <v>0</v>
      </c>
      <c r="E153" s="229">
        <v>0</v>
      </c>
      <c r="F153" s="229">
        <v>0</v>
      </c>
      <c r="G153" s="229">
        <v>0</v>
      </c>
      <c r="H153" s="229">
        <v>0</v>
      </c>
      <c r="I153" s="229">
        <v>0</v>
      </c>
      <c r="J153" s="229">
        <v>0</v>
      </c>
      <c r="K153" s="229">
        <v>0</v>
      </c>
      <c r="L153" s="229">
        <v>0</v>
      </c>
      <c r="M153" s="229">
        <v>0</v>
      </c>
      <c r="N153" s="229">
        <v>0</v>
      </c>
      <c r="O153" s="229">
        <v>0</v>
      </c>
      <c r="P153" s="229">
        <v>0</v>
      </c>
      <c r="Q153" s="229">
        <v>0</v>
      </c>
      <c r="R153" s="229">
        <v>0</v>
      </c>
      <c r="S153" s="229">
        <v>0</v>
      </c>
      <c r="T153" s="229">
        <v>0</v>
      </c>
      <c r="U153" s="229">
        <v>0</v>
      </c>
      <c r="V153" s="229">
        <v>0</v>
      </c>
      <c r="W153" s="229">
        <v>0</v>
      </c>
      <c r="X153" s="229">
        <v>0</v>
      </c>
      <c r="Y153" s="229">
        <v>0</v>
      </c>
      <c r="DA153" s="73" t="s">
        <v>1398</v>
      </c>
    </row>
    <row r="154" spans="1:105" ht="12" customHeight="1" x14ac:dyDescent="0.25">
      <c r="A154" s="64" t="s">
        <v>39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1399</v>
      </c>
    </row>
    <row r="155" spans="1:105" ht="12" customHeight="1" x14ac:dyDescent="0.25">
      <c r="A155" s="60" t="s">
        <v>1036</v>
      </c>
      <c r="B155" s="262">
        <v>0</v>
      </c>
      <c r="C155" s="262">
        <v>0</v>
      </c>
      <c r="D155" s="262">
        <v>0</v>
      </c>
      <c r="E155" s="262">
        <v>0</v>
      </c>
      <c r="F155" s="262">
        <v>0</v>
      </c>
      <c r="G155" s="262">
        <v>0</v>
      </c>
      <c r="H155" s="262">
        <v>0</v>
      </c>
      <c r="I155" s="262">
        <v>0</v>
      </c>
      <c r="J155" s="262">
        <v>0</v>
      </c>
      <c r="K155" s="262">
        <v>0</v>
      </c>
      <c r="L155" s="262">
        <v>0</v>
      </c>
      <c r="M155" s="262">
        <v>0</v>
      </c>
      <c r="N155" s="262">
        <v>0</v>
      </c>
      <c r="O155" s="262">
        <v>0</v>
      </c>
      <c r="P155" s="262">
        <v>0</v>
      </c>
      <c r="Q155" s="262">
        <v>0</v>
      </c>
      <c r="R155" s="262">
        <v>0</v>
      </c>
      <c r="S155" s="262">
        <v>0</v>
      </c>
      <c r="T155" s="262">
        <v>0</v>
      </c>
      <c r="U155" s="262">
        <v>0</v>
      </c>
      <c r="V155" s="262">
        <v>0</v>
      </c>
      <c r="W155" s="262">
        <v>0</v>
      </c>
      <c r="X155" s="262">
        <v>0</v>
      </c>
      <c r="Y155" s="262">
        <v>0</v>
      </c>
      <c r="DA155" s="72" t="s">
        <v>1400</v>
      </c>
    </row>
    <row r="156" spans="1:105" ht="12" customHeight="1" x14ac:dyDescent="0.25">
      <c r="A156" s="132" t="s">
        <v>1038</v>
      </c>
      <c r="B156" s="316">
        <v>0</v>
      </c>
      <c r="C156" s="316">
        <v>0</v>
      </c>
      <c r="D156" s="316">
        <v>0</v>
      </c>
      <c r="E156" s="316">
        <v>0</v>
      </c>
      <c r="F156" s="316">
        <v>0</v>
      </c>
      <c r="G156" s="316">
        <v>0</v>
      </c>
      <c r="H156" s="316">
        <v>0</v>
      </c>
      <c r="I156" s="316">
        <v>0</v>
      </c>
      <c r="J156" s="316">
        <v>0</v>
      </c>
      <c r="K156" s="316">
        <v>0</v>
      </c>
      <c r="L156" s="316">
        <v>0</v>
      </c>
      <c r="M156" s="316">
        <v>0</v>
      </c>
      <c r="N156" s="316">
        <v>0</v>
      </c>
      <c r="O156" s="316">
        <v>0</v>
      </c>
      <c r="P156" s="316">
        <v>0</v>
      </c>
      <c r="Q156" s="316">
        <v>0</v>
      </c>
      <c r="R156" s="316">
        <v>0</v>
      </c>
      <c r="S156" s="316">
        <v>0</v>
      </c>
      <c r="T156" s="316">
        <v>0</v>
      </c>
      <c r="U156" s="316">
        <v>0</v>
      </c>
      <c r="V156" s="316">
        <v>0</v>
      </c>
      <c r="W156" s="316">
        <v>0</v>
      </c>
      <c r="X156" s="316">
        <v>0</v>
      </c>
      <c r="Y156" s="316">
        <v>0</v>
      </c>
      <c r="DA156" s="139" t="s">
        <v>1401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429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7">SUM(B$161:B$167,B$169:B$170,B$172:B$175,B176)</f>
        <v>0</v>
      </c>
      <c r="C160" s="232">
        <f t="shared" si="7"/>
        <v>0</v>
      </c>
      <c r="D160" s="232">
        <f t="shared" si="7"/>
        <v>0</v>
      </c>
      <c r="E160" s="232">
        <f t="shared" si="7"/>
        <v>0</v>
      </c>
      <c r="F160" s="232">
        <f t="shared" si="7"/>
        <v>0</v>
      </c>
      <c r="G160" s="232">
        <f t="shared" si="7"/>
        <v>0</v>
      </c>
      <c r="H160" s="232">
        <f t="shared" si="7"/>
        <v>0</v>
      </c>
      <c r="I160" s="232">
        <f t="shared" si="7"/>
        <v>0</v>
      </c>
      <c r="J160" s="232">
        <f t="shared" si="7"/>
        <v>0</v>
      </c>
      <c r="K160" s="232">
        <f t="shared" si="7"/>
        <v>0</v>
      </c>
      <c r="L160" s="232">
        <f t="shared" si="7"/>
        <v>0</v>
      </c>
      <c r="M160" s="232">
        <f t="shared" si="7"/>
        <v>0</v>
      </c>
      <c r="N160" s="232">
        <f t="shared" si="7"/>
        <v>0</v>
      </c>
      <c r="O160" s="232">
        <f t="shared" si="7"/>
        <v>0</v>
      </c>
      <c r="P160" s="232">
        <f t="shared" si="7"/>
        <v>0</v>
      </c>
      <c r="Q160" s="232">
        <f t="shared" si="7"/>
        <v>0</v>
      </c>
      <c r="R160" s="232">
        <f t="shared" si="7"/>
        <v>0</v>
      </c>
      <c r="S160" s="232">
        <f t="shared" si="7"/>
        <v>0</v>
      </c>
      <c r="T160" s="232">
        <f t="shared" si="7"/>
        <v>0</v>
      </c>
      <c r="U160" s="232">
        <f t="shared" si="7"/>
        <v>0</v>
      </c>
      <c r="V160" s="232">
        <f t="shared" si="7"/>
        <v>0</v>
      </c>
      <c r="W160" s="232">
        <f t="shared" si="7"/>
        <v>0</v>
      </c>
      <c r="X160" s="232">
        <f t="shared" si="7"/>
        <v>0</v>
      </c>
      <c r="Y160" s="232">
        <f t="shared" si="7"/>
        <v>0</v>
      </c>
      <c r="DA160" s="95"/>
    </row>
    <row r="161" spans="1:105" ht="12" customHeight="1" x14ac:dyDescent="0.25">
      <c r="A161" s="55" t="s">
        <v>91</v>
      </c>
      <c r="B161" s="266">
        <f t="shared" ref="B161:Y161" si="8">IF(B$6=0,0,B$6/B$5)</f>
        <v>0</v>
      </c>
      <c r="C161" s="266">
        <f t="shared" si="8"/>
        <v>0</v>
      </c>
      <c r="D161" s="266">
        <f t="shared" si="8"/>
        <v>0</v>
      </c>
      <c r="E161" s="266">
        <f t="shared" si="8"/>
        <v>0</v>
      </c>
      <c r="F161" s="266">
        <f t="shared" si="8"/>
        <v>0</v>
      </c>
      <c r="G161" s="266">
        <f t="shared" si="8"/>
        <v>0</v>
      </c>
      <c r="H161" s="266">
        <f t="shared" si="8"/>
        <v>0</v>
      </c>
      <c r="I161" s="266">
        <f t="shared" si="8"/>
        <v>0</v>
      </c>
      <c r="J161" s="266">
        <f t="shared" si="8"/>
        <v>0</v>
      </c>
      <c r="K161" s="266">
        <f t="shared" si="8"/>
        <v>0</v>
      </c>
      <c r="L161" s="266">
        <f t="shared" si="8"/>
        <v>0</v>
      </c>
      <c r="M161" s="266">
        <f t="shared" si="8"/>
        <v>0</v>
      </c>
      <c r="N161" s="266">
        <f t="shared" si="8"/>
        <v>0</v>
      </c>
      <c r="O161" s="266">
        <f t="shared" si="8"/>
        <v>0</v>
      </c>
      <c r="P161" s="266">
        <f t="shared" si="8"/>
        <v>0</v>
      </c>
      <c r="Q161" s="266">
        <f t="shared" si="8"/>
        <v>0</v>
      </c>
      <c r="R161" s="266">
        <f t="shared" si="8"/>
        <v>0</v>
      </c>
      <c r="S161" s="266">
        <f t="shared" si="8"/>
        <v>0</v>
      </c>
      <c r="T161" s="266">
        <f t="shared" si="8"/>
        <v>0</v>
      </c>
      <c r="U161" s="266">
        <f t="shared" si="8"/>
        <v>0</v>
      </c>
      <c r="V161" s="266">
        <f t="shared" si="8"/>
        <v>0</v>
      </c>
      <c r="W161" s="266">
        <f t="shared" si="8"/>
        <v>0</v>
      </c>
      <c r="X161" s="266">
        <f t="shared" si="8"/>
        <v>0</v>
      </c>
      <c r="Y161" s="266">
        <f t="shared" si="8"/>
        <v>0</v>
      </c>
      <c r="DA161" s="76"/>
    </row>
    <row r="162" spans="1:105" ht="12" customHeight="1" x14ac:dyDescent="0.25">
      <c r="A162" s="173" t="s">
        <v>92</v>
      </c>
      <c r="B162" s="267">
        <f t="shared" ref="B162:Y162" si="9">IF(B$7=0,0,B$7/B$5)</f>
        <v>0</v>
      </c>
      <c r="C162" s="267">
        <f t="shared" si="9"/>
        <v>0</v>
      </c>
      <c r="D162" s="267">
        <f t="shared" si="9"/>
        <v>0</v>
      </c>
      <c r="E162" s="267">
        <f t="shared" si="9"/>
        <v>0</v>
      </c>
      <c r="F162" s="267">
        <f t="shared" si="9"/>
        <v>0</v>
      </c>
      <c r="G162" s="267">
        <f t="shared" si="9"/>
        <v>0</v>
      </c>
      <c r="H162" s="267">
        <f t="shared" si="9"/>
        <v>0</v>
      </c>
      <c r="I162" s="267">
        <f t="shared" si="9"/>
        <v>0</v>
      </c>
      <c r="J162" s="267">
        <f t="shared" si="9"/>
        <v>0</v>
      </c>
      <c r="K162" s="267">
        <f t="shared" si="9"/>
        <v>0</v>
      </c>
      <c r="L162" s="267">
        <f t="shared" si="9"/>
        <v>0</v>
      </c>
      <c r="M162" s="267">
        <f t="shared" si="9"/>
        <v>0</v>
      </c>
      <c r="N162" s="267">
        <f t="shared" si="9"/>
        <v>0</v>
      </c>
      <c r="O162" s="267">
        <f t="shared" si="9"/>
        <v>0</v>
      </c>
      <c r="P162" s="267">
        <f t="shared" si="9"/>
        <v>0</v>
      </c>
      <c r="Q162" s="267">
        <f t="shared" si="9"/>
        <v>0</v>
      </c>
      <c r="R162" s="267">
        <f t="shared" si="9"/>
        <v>0</v>
      </c>
      <c r="S162" s="267">
        <f t="shared" si="9"/>
        <v>0</v>
      </c>
      <c r="T162" s="267">
        <f t="shared" si="9"/>
        <v>0</v>
      </c>
      <c r="U162" s="267">
        <f t="shared" si="9"/>
        <v>0</v>
      </c>
      <c r="V162" s="267">
        <f t="shared" si="9"/>
        <v>0</v>
      </c>
      <c r="W162" s="267">
        <f t="shared" si="9"/>
        <v>0</v>
      </c>
      <c r="X162" s="267">
        <f t="shared" si="9"/>
        <v>0</v>
      </c>
      <c r="Y162" s="267">
        <f t="shared" si="9"/>
        <v>0</v>
      </c>
      <c r="DA162" s="77"/>
    </row>
    <row r="163" spans="1:105" ht="12" customHeight="1" x14ac:dyDescent="0.25">
      <c r="A163" s="173" t="s">
        <v>93</v>
      </c>
      <c r="B163" s="267">
        <f t="shared" ref="B163:Y163" si="10">IF(B$8=0,0,B$8/B$5)</f>
        <v>0</v>
      </c>
      <c r="C163" s="267">
        <f t="shared" si="10"/>
        <v>0</v>
      </c>
      <c r="D163" s="267">
        <f t="shared" si="10"/>
        <v>0</v>
      </c>
      <c r="E163" s="267">
        <f t="shared" si="10"/>
        <v>0</v>
      </c>
      <c r="F163" s="267">
        <f t="shared" si="10"/>
        <v>0</v>
      </c>
      <c r="G163" s="267">
        <f t="shared" si="10"/>
        <v>0</v>
      </c>
      <c r="H163" s="267">
        <f t="shared" si="10"/>
        <v>0</v>
      </c>
      <c r="I163" s="267">
        <f t="shared" si="10"/>
        <v>0</v>
      </c>
      <c r="J163" s="267">
        <f t="shared" si="10"/>
        <v>0</v>
      </c>
      <c r="K163" s="267">
        <f t="shared" si="10"/>
        <v>0</v>
      </c>
      <c r="L163" s="267">
        <f t="shared" si="10"/>
        <v>0</v>
      </c>
      <c r="M163" s="267">
        <f t="shared" si="10"/>
        <v>0</v>
      </c>
      <c r="N163" s="267">
        <f t="shared" si="10"/>
        <v>0</v>
      </c>
      <c r="O163" s="267">
        <f t="shared" si="10"/>
        <v>0</v>
      </c>
      <c r="P163" s="267">
        <f t="shared" si="10"/>
        <v>0</v>
      </c>
      <c r="Q163" s="267">
        <f t="shared" si="10"/>
        <v>0</v>
      </c>
      <c r="R163" s="267">
        <f t="shared" si="10"/>
        <v>0</v>
      </c>
      <c r="S163" s="267">
        <f t="shared" si="10"/>
        <v>0</v>
      </c>
      <c r="T163" s="267">
        <f t="shared" si="10"/>
        <v>0</v>
      </c>
      <c r="U163" s="267">
        <f t="shared" si="10"/>
        <v>0</v>
      </c>
      <c r="V163" s="267">
        <f t="shared" si="10"/>
        <v>0</v>
      </c>
      <c r="W163" s="267">
        <f t="shared" si="10"/>
        <v>0</v>
      </c>
      <c r="X163" s="267">
        <f t="shared" si="10"/>
        <v>0</v>
      </c>
      <c r="Y163" s="267">
        <f t="shared" si="10"/>
        <v>0</v>
      </c>
      <c r="DA163" s="77"/>
    </row>
    <row r="164" spans="1:105" ht="12" customHeight="1" x14ac:dyDescent="0.25">
      <c r="A164" s="173" t="s">
        <v>94</v>
      </c>
      <c r="B164" s="267">
        <f t="shared" ref="B164:Y164" si="11">IF(B$9=0,0,B$9/B$5)</f>
        <v>0</v>
      </c>
      <c r="C164" s="267">
        <f t="shared" si="11"/>
        <v>0</v>
      </c>
      <c r="D164" s="267">
        <f t="shared" si="11"/>
        <v>0</v>
      </c>
      <c r="E164" s="267">
        <f t="shared" si="11"/>
        <v>0</v>
      </c>
      <c r="F164" s="267">
        <f t="shared" si="11"/>
        <v>0</v>
      </c>
      <c r="G164" s="267">
        <f t="shared" si="11"/>
        <v>0</v>
      </c>
      <c r="H164" s="267">
        <f t="shared" si="11"/>
        <v>0</v>
      </c>
      <c r="I164" s="267">
        <f t="shared" si="11"/>
        <v>0</v>
      </c>
      <c r="J164" s="267">
        <f t="shared" si="11"/>
        <v>0</v>
      </c>
      <c r="K164" s="267">
        <f t="shared" si="11"/>
        <v>0</v>
      </c>
      <c r="L164" s="267">
        <f t="shared" si="11"/>
        <v>0</v>
      </c>
      <c r="M164" s="267">
        <f t="shared" si="11"/>
        <v>0</v>
      </c>
      <c r="N164" s="267">
        <f t="shared" si="11"/>
        <v>0</v>
      </c>
      <c r="O164" s="267">
        <f t="shared" si="11"/>
        <v>0</v>
      </c>
      <c r="P164" s="267">
        <f t="shared" si="11"/>
        <v>0</v>
      </c>
      <c r="Q164" s="267">
        <f t="shared" si="11"/>
        <v>0</v>
      </c>
      <c r="R164" s="267">
        <f t="shared" si="11"/>
        <v>0</v>
      </c>
      <c r="S164" s="267">
        <f t="shared" si="11"/>
        <v>0</v>
      </c>
      <c r="T164" s="267">
        <f t="shared" si="11"/>
        <v>0</v>
      </c>
      <c r="U164" s="267">
        <f t="shared" si="11"/>
        <v>0</v>
      </c>
      <c r="V164" s="267">
        <f t="shared" si="11"/>
        <v>0</v>
      </c>
      <c r="W164" s="267">
        <f t="shared" si="11"/>
        <v>0</v>
      </c>
      <c r="X164" s="267">
        <f t="shared" si="11"/>
        <v>0</v>
      </c>
      <c r="Y164" s="267">
        <f t="shared" si="11"/>
        <v>0</v>
      </c>
      <c r="DA164" s="77"/>
    </row>
    <row r="165" spans="1:105" ht="12" customHeight="1" x14ac:dyDescent="0.25">
      <c r="A165" s="56" t="s">
        <v>95</v>
      </c>
      <c r="B165" s="268">
        <f t="shared" ref="B165:Y165" si="12">IF(B$10=0,0,B$10/B$5)</f>
        <v>0</v>
      </c>
      <c r="C165" s="268">
        <f t="shared" si="12"/>
        <v>0</v>
      </c>
      <c r="D165" s="268">
        <f t="shared" si="12"/>
        <v>0</v>
      </c>
      <c r="E165" s="268">
        <f t="shared" si="12"/>
        <v>0</v>
      </c>
      <c r="F165" s="268">
        <f t="shared" si="12"/>
        <v>0</v>
      </c>
      <c r="G165" s="268">
        <f t="shared" si="12"/>
        <v>0</v>
      </c>
      <c r="H165" s="268">
        <f t="shared" si="12"/>
        <v>0</v>
      </c>
      <c r="I165" s="268">
        <f t="shared" si="12"/>
        <v>0</v>
      </c>
      <c r="J165" s="268">
        <f t="shared" si="12"/>
        <v>0</v>
      </c>
      <c r="K165" s="268">
        <f t="shared" si="12"/>
        <v>0</v>
      </c>
      <c r="L165" s="268">
        <f t="shared" si="12"/>
        <v>0</v>
      </c>
      <c r="M165" s="268">
        <f t="shared" si="12"/>
        <v>0</v>
      </c>
      <c r="N165" s="268">
        <f t="shared" si="12"/>
        <v>0</v>
      </c>
      <c r="O165" s="268">
        <f t="shared" si="12"/>
        <v>0</v>
      </c>
      <c r="P165" s="268">
        <f t="shared" si="12"/>
        <v>0</v>
      </c>
      <c r="Q165" s="268">
        <f t="shared" si="12"/>
        <v>0</v>
      </c>
      <c r="R165" s="268">
        <f t="shared" si="12"/>
        <v>0</v>
      </c>
      <c r="S165" s="268">
        <f t="shared" si="12"/>
        <v>0</v>
      </c>
      <c r="T165" s="268">
        <f t="shared" si="12"/>
        <v>0</v>
      </c>
      <c r="U165" s="268">
        <f t="shared" si="12"/>
        <v>0</v>
      </c>
      <c r="V165" s="268">
        <f t="shared" si="12"/>
        <v>0</v>
      </c>
      <c r="W165" s="268">
        <f t="shared" si="12"/>
        <v>0</v>
      </c>
      <c r="X165" s="268">
        <f t="shared" si="12"/>
        <v>0</v>
      </c>
      <c r="Y165" s="268">
        <f t="shared" si="12"/>
        <v>0</v>
      </c>
      <c r="DA165" s="78"/>
    </row>
    <row r="166" spans="1:105" ht="12" customHeight="1" x14ac:dyDescent="0.25">
      <c r="A166" s="134" t="s">
        <v>997</v>
      </c>
      <c r="B166" s="317">
        <f t="shared" ref="B166:Y166" si="13">IF(B$16=0,0,B$16/B$5)</f>
        <v>0</v>
      </c>
      <c r="C166" s="317">
        <f t="shared" si="13"/>
        <v>0</v>
      </c>
      <c r="D166" s="317">
        <f t="shared" si="13"/>
        <v>0</v>
      </c>
      <c r="E166" s="317">
        <f t="shared" si="13"/>
        <v>0</v>
      </c>
      <c r="F166" s="317">
        <f t="shared" si="13"/>
        <v>0</v>
      </c>
      <c r="G166" s="317">
        <f t="shared" si="13"/>
        <v>0</v>
      </c>
      <c r="H166" s="317">
        <f t="shared" si="13"/>
        <v>0</v>
      </c>
      <c r="I166" s="317">
        <f t="shared" si="13"/>
        <v>0</v>
      </c>
      <c r="J166" s="317">
        <f t="shared" si="13"/>
        <v>0</v>
      </c>
      <c r="K166" s="317">
        <f t="shared" si="13"/>
        <v>0</v>
      </c>
      <c r="L166" s="317">
        <f t="shared" si="13"/>
        <v>0</v>
      </c>
      <c r="M166" s="317">
        <f t="shared" si="13"/>
        <v>0</v>
      </c>
      <c r="N166" s="317">
        <f t="shared" si="13"/>
        <v>0</v>
      </c>
      <c r="O166" s="317">
        <f t="shared" si="13"/>
        <v>0</v>
      </c>
      <c r="P166" s="317">
        <f t="shared" si="13"/>
        <v>0</v>
      </c>
      <c r="Q166" s="317">
        <f t="shared" si="13"/>
        <v>0</v>
      </c>
      <c r="R166" s="317">
        <f t="shared" si="13"/>
        <v>0</v>
      </c>
      <c r="S166" s="317">
        <f t="shared" si="13"/>
        <v>0</v>
      </c>
      <c r="T166" s="317">
        <f t="shared" si="13"/>
        <v>0</v>
      </c>
      <c r="U166" s="317">
        <f t="shared" si="13"/>
        <v>0</v>
      </c>
      <c r="V166" s="317">
        <f t="shared" si="13"/>
        <v>0</v>
      </c>
      <c r="W166" s="317">
        <f t="shared" si="13"/>
        <v>0</v>
      </c>
      <c r="X166" s="317">
        <f t="shared" si="13"/>
        <v>0</v>
      </c>
      <c r="Y166" s="317">
        <f t="shared" si="13"/>
        <v>0</v>
      </c>
      <c r="DA166" s="140"/>
    </row>
    <row r="167" spans="1:105" ht="12" customHeight="1" x14ac:dyDescent="0.25">
      <c r="A167" s="174" t="s">
        <v>998</v>
      </c>
      <c r="B167" s="269">
        <f t="shared" ref="B167:Y167" si="14">IF(B$25=0,0,B$25/B$5)</f>
        <v>0</v>
      </c>
      <c r="C167" s="269">
        <f t="shared" si="14"/>
        <v>0</v>
      </c>
      <c r="D167" s="269">
        <f t="shared" si="14"/>
        <v>0</v>
      </c>
      <c r="E167" s="269">
        <f t="shared" si="14"/>
        <v>0</v>
      </c>
      <c r="F167" s="269">
        <f t="shared" si="14"/>
        <v>0</v>
      </c>
      <c r="G167" s="269">
        <f t="shared" si="14"/>
        <v>0</v>
      </c>
      <c r="H167" s="269">
        <f t="shared" si="14"/>
        <v>0</v>
      </c>
      <c r="I167" s="269">
        <f t="shared" si="14"/>
        <v>0</v>
      </c>
      <c r="J167" s="269">
        <f t="shared" si="14"/>
        <v>0</v>
      </c>
      <c r="K167" s="269">
        <f t="shared" si="14"/>
        <v>0</v>
      </c>
      <c r="L167" s="269">
        <f t="shared" si="14"/>
        <v>0</v>
      </c>
      <c r="M167" s="269">
        <f t="shared" si="14"/>
        <v>0</v>
      </c>
      <c r="N167" s="269">
        <f t="shared" si="14"/>
        <v>0</v>
      </c>
      <c r="O167" s="269">
        <f t="shared" si="14"/>
        <v>0</v>
      </c>
      <c r="P167" s="269">
        <f t="shared" si="14"/>
        <v>0</v>
      </c>
      <c r="Q167" s="269">
        <f t="shared" si="14"/>
        <v>0</v>
      </c>
      <c r="R167" s="269">
        <f t="shared" si="14"/>
        <v>0</v>
      </c>
      <c r="S167" s="269">
        <f t="shared" si="14"/>
        <v>0</v>
      </c>
      <c r="T167" s="269">
        <f t="shared" si="14"/>
        <v>0</v>
      </c>
      <c r="U167" s="269">
        <f t="shared" si="14"/>
        <v>0</v>
      </c>
      <c r="V167" s="269">
        <f t="shared" si="14"/>
        <v>0</v>
      </c>
      <c r="W167" s="269">
        <f t="shared" si="14"/>
        <v>0</v>
      </c>
      <c r="X167" s="269">
        <f t="shared" si="14"/>
        <v>0</v>
      </c>
      <c r="Y167" s="269">
        <f t="shared" si="14"/>
        <v>0</v>
      </c>
      <c r="DA167" s="79"/>
    </row>
    <row r="168" spans="1:105" ht="12" customHeight="1" x14ac:dyDescent="0.25">
      <c r="A168" s="174" t="s">
        <v>1010</v>
      </c>
      <c r="B168" s="269">
        <f t="shared" ref="B168:Y168" si="15">IF(B$36=0,0,B$36/B$5)</f>
        <v>0</v>
      </c>
      <c r="C168" s="269">
        <f t="shared" si="15"/>
        <v>0</v>
      </c>
      <c r="D168" s="269">
        <f t="shared" si="15"/>
        <v>0</v>
      </c>
      <c r="E168" s="269">
        <f t="shared" si="15"/>
        <v>0</v>
      </c>
      <c r="F168" s="269">
        <f t="shared" si="15"/>
        <v>0</v>
      </c>
      <c r="G168" s="269">
        <f t="shared" si="15"/>
        <v>0</v>
      </c>
      <c r="H168" s="269">
        <f t="shared" si="15"/>
        <v>0</v>
      </c>
      <c r="I168" s="269">
        <f t="shared" si="15"/>
        <v>0</v>
      </c>
      <c r="J168" s="269">
        <f t="shared" si="15"/>
        <v>0</v>
      </c>
      <c r="K168" s="269">
        <f t="shared" si="15"/>
        <v>0</v>
      </c>
      <c r="L168" s="269">
        <f t="shared" si="15"/>
        <v>0</v>
      </c>
      <c r="M168" s="269">
        <f t="shared" si="15"/>
        <v>0</v>
      </c>
      <c r="N168" s="269">
        <f t="shared" si="15"/>
        <v>0</v>
      </c>
      <c r="O168" s="269">
        <f t="shared" si="15"/>
        <v>0</v>
      </c>
      <c r="P168" s="269">
        <f t="shared" si="15"/>
        <v>0</v>
      </c>
      <c r="Q168" s="269">
        <f t="shared" si="15"/>
        <v>0</v>
      </c>
      <c r="R168" s="269">
        <f t="shared" si="15"/>
        <v>0</v>
      </c>
      <c r="S168" s="269">
        <f t="shared" si="15"/>
        <v>0</v>
      </c>
      <c r="T168" s="269">
        <f t="shared" si="15"/>
        <v>0</v>
      </c>
      <c r="U168" s="269">
        <f t="shared" si="15"/>
        <v>0</v>
      </c>
      <c r="V168" s="269">
        <f t="shared" si="15"/>
        <v>0</v>
      </c>
      <c r="W168" s="269">
        <f t="shared" si="15"/>
        <v>0</v>
      </c>
      <c r="X168" s="269">
        <f t="shared" si="15"/>
        <v>0</v>
      </c>
      <c r="Y168" s="269">
        <f t="shared" si="15"/>
        <v>0</v>
      </c>
      <c r="DA168" s="79"/>
    </row>
    <row r="169" spans="1:105" ht="12" customHeight="1" x14ac:dyDescent="0.25">
      <c r="A169" s="62" t="s">
        <v>1012</v>
      </c>
      <c r="B169" s="318">
        <f t="shared" ref="B169:Y169" si="16">IF(B$37=0,0,B$37/B$5)</f>
        <v>0</v>
      </c>
      <c r="C169" s="318">
        <f t="shared" si="16"/>
        <v>0</v>
      </c>
      <c r="D169" s="318">
        <f t="shared" si="16"/>
        <v>0</v>
      </c>
      <c r="E169" s="318">
        <f t="shared" si="16"/>
        <v>0</v>
      </c>
      <c r="F169" s="318">
        <f t="shared" si="16"/>
        <v>0</v>
      </c>
      <c r="G169" s="318">
        <f t="shared" si="16"/>
        <v>0</v>
      </c>
      <c r="H169" s="318">
        <f t="shared" si="16"/>
        <v>0</v>
      </c>
      <c r="I169" s="318">
        <f t="shared" si="16"/>
        <v>0</v>
      </c>
      <c r="J169" s="318">
        <f t="shared" si="16"/>
        <v>0</v>
      </c>
      <c r="K169" s="318">
        <f t="shared" si="16"/>
        <v>0</v>
      </c>
      <c r="L169" s="318">
        <f t="shared" si="16"/>
        <v>0</v>
      </c>
      <c r="M169" s="318">
        <f t="shared" si="16"/>
        <v>0</v>
      </c>
      <c r="N169" s="318">
        <f t="shared" si="16"/>
        <v>0</v>
      </c>
      <c r="O169" s="318">
        <f t="shared" si="16"/>
        <v>0</v>
      </c>
      <c r="P169" s="318">
        <f t="shared" si="16"/>
        <v>0</v>
      </c>
      <c r="Q169" s="318">
        <f t="shared" si="16"/>
        <v>0</v>
      </c>
      <c r="R169" s="318">
        <f t="shared" si="16"/>
        <v>0</v>
      </c>
      <c r="S169" s="318">
        <f t="shared" si="16"/>
        <v>0</v>
      </c>
      <c r="T169" s="318">
        <f t="shared" si="16"/>
        <v>0</v>
      </c>
      <c r="U169" s="318">
        <f t="shared" si="16"/>
        <v>0</v>
      </c>
      <c r="V169" s="318">
        <f t="shared" si="16"/>
        <v>0</v>
      </c>
      <c r="W169" s="318">
        <f t="shared" si="16"/>
        <v>0</v>
      </c>
      <c r="X169" s="318">
        <f t="shared" si="16"/>
        <v>0</v>
      </c>
      <c r="Y169" s="318">
        <f t="shared" si="16"/>
        <v>0</v>
      </c>
      <c r="DA169" s="141"/>
    </row>
    <row r="170" spans="1:105" ht="12" customHeight="1" x14ac:dyDescent="0.25">
      <c r="A170" s="62" t="s">
        <v>1019</v>
      </c>
      <c r="B170" s="318">
        <f t="shared" ref="B170:Y170" si="17">IF(B$43=0,0,B$43/B$5)</f>
        <v>0</v>
      </c>
      <c r="C170" s="318">
        <f t="shared" si="17"/>
        <v>0</v>
      </c>
      <c r="D170" s="318">
        <f t="shared" si="17"/>
        <v>0</v>
      </c>
      <c r="E170" s="318">
        <f t="shared" si="17"/>
        <v>0</v>
      </c>
      <c r="F170" s="318">
        <f t="shared" si="17"/>
        <v>0</v>
      </c>
      <c r="G170" s="318">
        <f t="shared" si="17"/>
        <v>0</v>
      </c>
      <c r="H170" s="318">
        <f t="shared" si="17"/>
        <v>0</v>
      </c>
      <c r="I170" s="318">
        <f t="shared" si="17"/>
        <v>0</v>
      </c>
      <c r="J170" s="318">
        <f t="shared" si="17"/>
        <v>0</v>
      </c>
      <c r="K170" s="318">
        <f t="shared" si="17"/>
        <v>0</v>
      </c>
      <c r="L170" s="318">
        <f t="shared" si="17"/>
        <v>0</v>
      </c>
      <c r="M170" s="318">
        <f t="shared" si="17"/>
        <v>0</v>
      </c>
      <c r="N170" s="318">
        <f t="shared" si="17"/>
        <v>0</v>
      </c>
      <c r="O170" s="318">
        <f t="shared" si="17"/>
        <v>0</v>
      </c>
      <c r="P170" s="318">
        <f t="shared" si="17"/>
        <v>0</v>
      </c>
      <c r="Q170" s="318">
        <f t="shared" si="17"/>
        <v>0</v>
      </c>
      <c r="R170" s="318">
        <f t="shared" si="17"/>
        <v>0</v>
      </c>
      <c r="S170" s="318">
        <f t="shared" si="17"/>
        <v>0</v>
      </c>
      <c r="T170" s="318">
        <f t="shared" si="17"/>
        <v>0</v>
      </c>
      <c r="U170" s="318">
        <f t="shared" si="17"/>
        <v>0</v>
      </c>
      <c r="V170" s="318">
        <f t="shared" si="17"/>
        <v>0</v>
      </c>
      <c r="W170" s="318">
        <f t="shared" si="17"/>
        <v>0</v>
      </c>
      <c r="X170" s="318">
        <f t="shared" si="17"/>
        <v>0</v>
      </c>
      <c r="Y170" s="318">
        <f t="shared" si="17"/>
        <v>0</v>
      </c>
      <c r="DA170" s="141"/>
    </row>
    <row r="171" spans="1:105" ht="12" customHeight="1" x14ac:dyDescent="0.25">
      <c r="A171" s="174" t="s">
        <v>1021</v>
      </c>
      <c r="B171" s="269">
        <f t="shared" ref="B171:Y171" si="18">IF(B$44=0,0,B$44/B$5)</f>
        <v>0</v>
      </c>
      <c r="C171" s="269">
        <f t="shared" si="18"/>
        <v>0</v>
      </c>
      <c r="D171" s="269">
        <f t="shared" si="18"/>
        <v>0</v>
      </c>
      <c r="E171" s="269">
        <f t="shared" si="18"/>
        <v>0</v>
      </c>
      <c r="F171" s="269">
        <f t="shared" si="18"/>
        <v>0</v>
      </c>
      <c r="G171" s="269">
        <f t="shared" si="18"/>
        <v>0</v>
      </c>
      <c r="H171" s="269">
        <f t="shared" si="18"/>
        <v>0</v>
      </c>
      <c r="I171" s="269">
        <f t="shared" si="18"/>
        <v>0</v>
      </c>
      <c r="J171" s="269">
        <f t="shared" si="18"/>
        <v>0</v>
      </c>
      <c r="K171" s="269">
        <f t="shared" si="18"/>
        <v>0</v>
      </c>
      <c r="L171" s="269">
        <f t="shared" si="18"/>
        <v>0</v>
      </c>
      <c r="M171" s="269">
        <f t="shared" si="18"/>
        <v>0</v>
      </c>
      <c r="N171" s="269">
        <f t="shared" si="18"/>
        <v>0</v>
      </c>
      <c r="O171" s="269">
        <f t="shared" si="18"/>
        <v>0</v>
      </c>
      <c r="P171" s="269">
        <f t="shared" si="18"/>
        <v>0</v>
      </c>
      <c r="Q171" s="269">
        <f t="shared" si="18"/>
        <v>0</v>
      </c>
      <c r="R171" s="269">
        <f t="shared" si="18"/>
        <v>0</v>
      </c>
      <c r="S171" s="269">
        <f t="shared" si="18"/>
        <v>0</v>
      </c>
      <c r="T171" s="269">
        <f t="shared" si="18"/>
        <v>0</v>
      </c>
      <c r="U171" s="269">
        <f t="shared" si="18"/>
        <v>0</v>
      </c>
      <c r="V171" s="269">
        <f t="shared" si="18"/>
        <v>0</v>
      </c>
      <c r="W171" s="269">
        <f t="shared" si="18"/>
        <v>0</v>
      </c>
      <c r="X171" s="269">
        <f t="shared" si="18"/>
        <v>0</v>
      </c>
      <c r="Y171" s="269">
        <f t="shared" si="18"/>
        <v>0</v>
      </c>
      <c r="DA171" s="79"/>
    </row>
    <row r="172" spans="1:105" ht="12" customHeight="1" x14ac:dyDescent="0.25">
      <c r="A172" s="62" t="s">
        <v>1133</v>
      </c>
      <c r="B172" s="318">
        <f t="shared" ref="B172:Y172" si="19">IF(B$45=0,0,B$45/B$5)</f>
        <v>0</v>
      </c>
      <c r="C172" s="318">
        <f t="shared" si="19"/>
        <v>0</v>
      </c>
      <c r="D172" s="318">
        <f t="shared" si="19"/>
        <v>0</v>
      </c>
      <c r="E172" s="318">
        <f t="shared" si="19"/>
        <v>0</v>
      </c>
      <c r="F172" s="318">
        <f t="shared" si="19"/>
        <v>0</v>
      </c>
      <c r="G172" s="318">
        <f t="shared" si="19"/>
        <v>0</v>
      </c>
      <c r="H172" s="318">
        <f t="shared" si="19"/>
        <v>0</v>
      </c>
      <c r="I172" s="318">
        <f t="shared" si="19"/>
        <v>0</v>
      </c>
      <c r="J172" s="318">
        <f t="shared" si="19"/>
        <v>0</v>
      </c>
      <c r="K172" s="318">
        <f t="shared" si="19"/>
        <v>0</v>
      </c>
      <c r="L172" s="318">
        <f t="shared" si="19"/>
        <v>0</v>
      </c>
      <c r="M172" s="318">
        <f t="shared" si="19"/>
        <v>0</v>
      </c>
      <c r="N172" s="318">
        <f t="shared" si="19"/>
        <v>0</v>
      </c>
      <c r="O172" s="318">
        <f t="shared" si="19"/>
        <v>0</v>
      </c>
      <c r="P172" s="318">
        <f t="shared" si="19"/>
        <v>0</v>
      </c>
      <c r="Q172" s="318">
        <f t="shared" si="19"/>
        <v>0</v>
      </c>
      <c r="R172" s="318">
        <f t="shared" si="19"/>
        <v>0</v>
      </c>
      <c r="S172" s="318">
        <f t="shared" si="19"/>
        <v>0</v>
      </c>
      <c r="T172" s="318">
        <f t="shared" si="19"/>
        <v>0</v>
      </c>
      <c r="U172" s="318">
        <f t="shared" si="19"/>
        <v>0</v>
      </c>
      <c r="V172" s="318">
        <f t="shared" si="19"/>
        <v>0</v>
      </c>
      <c r="W172" s="318">
        <f t="shared" si="19"/>
        <v>0</v>
      </c>
      <c r="X172" s="318">
        <f t="shared" si="19"/>
        <v>0</v>
      </c>
      <c r="Y172" s="318">
        <f t="shared" si="19"/>
        <v>0</v>
      </c>
      <c r="DA172" s="141"/>
    </row>
    <row r="173" spans="1:105" ht="12" customHeight="1" x14ac:dyDescent="0.25">
      <c r="A173" s="62" t="s">
        <v>1024</v>
      </c>
      <c r="B173" s="318">
        <f t="shared" ref="B173:Y173" si="20">IF(B$46=0,0,B$46/B$5)</f>
        <v>0</v>
      </c>
      <c r="C173" s="318">
        <f t="shared" si="20"/>
        <v>0</v>
      </c>
      <c r="D173" s="318">
        <f t="shared" si="20"/>
        <v>0</v>
      </c>
      <c r="E173" s="318">
        <f t="shared" si="20"/>
        <v>0</v>
      </c>
      <c r="F173" s="318">
        <f t="shared" si="20"/>
        <v>0</v>
      </c>
      <c r="G173" s="318">
        <f t="shared" si="20"/>
        <v>0</v>
      </c>
      <c r="H173" s="318">
        <f t="shared" si="20"/>
        <v>0</v>
      </c>
      <c r="I173" s="318">
        <f t="shared" si="20"/>
        <v>0</v>
      </c>
      <c r="J173" s="318">
        <f t="shared" si="20"/>
        <v>0</v>
      </c>
      <c r="K173" s="318">
        <f t="shared" si="20"/>
        <v>0</v>
      </c>
      <c r="L173" s="318">
        <f t="shared" si="20"/>
        <v>0</v>
      </c>
      <c r="M173" s="318">
        <f t="shared" si="20"/>
        <v>0</v>
      </c>
      <c r="N173" s="318">
        <f t="shared" si="20"/>
        <v>0</v>
      </c>
      <c r="O173" s="318">
        <f t="shared" si="20"/>
        <v>0</v>
      </c>
      <c r="P173" s="318">
        <f t="shared" si="20"/>
        <v>0</v>
      </c>
      <c r="Q173" s="318">
        <f t="shared" si="20"/>
        <v>0</v>
      </c>
      <c r="R173" s="318">
        <f t="shared" si="20"/>
        <v>0</v>
      </c>
      <c r="S173" s="318">
        <f t="shared" si="20"/>
        <v>0</v>
      </c>
      <c r="T173" s="318">
        <f t="shared" si="20"/>
        <v>0</v>
      </c>
      <c r="U173" s="318">
        <f t="shared" si="20"/>
        <v>0</v>
      </c>
      <c r="V173" s="318">
        <f t="shared" si="20"/>
        <v>0</v>
      </c>
      <c r="W173" s="318">
        <f t="shared" si="20"/>
        <v>0</v>
      </c>
      <c r="X173" s="318">
        <f t="shared" si="20"/>
        <v>0</v>
      </c>
      <c r="Y173" s="318">
        <f t="shared" si="20"/>
        <v>0</v>
      </c>
      <c r="DA173" s="141"/>
    </row>
    <row r="174" spans="1:105" ht="12" customHeight="1" x14ac:dyDescent="0.25">
      <c r="A174" s="62" t="s">
        <v>1036</v>
      </c>
      <c r="B174" s="318">
        <f t="shared" ref="B174:Y174" si="21">IF(B$57=0,0,B$57/B$5)</f>
        <v>0</v>
      </c>
      <c r="C174" s="318">
        <f t="shared" si="21"/>
        <v>0</v>
      </c>
      <c r="D174" s="318">
        <f t="shared" si="21"/>
        <v>0</v>
      </c>
      <c r="E174" s="318">
        <f t="shared" si="21"/>
        <v>0</v>
      </c>
      <c r="F174" s="318">
        <f t="shared" si="21"/>
        <v>0</v>
      </c>
      <c r="G174" s="318">
        <f t="shared" si="21"/>
        <v>0</v>
      </c>
      <c r="H174" s="318">
        <f t="shared" si="21"/>
        <v>0</v>
      </c>
      <c r="I174" s="318">
        <f t="shared" si="21"/>
        <v>0</v>
      </c>
      <c r="J174" s="318">
        <f t="shared" si="21"/>
        <v>0</v>
      </c>
      <c r="K174" s="318">
        <f t="shared" si="21"/>
        <v>0</v>
      </c>
      <c r="L174" s="318">
        <f t="shared" si="21"/>
        <v>0</v>
      </c>
      <c r="M174" s="318">
        <f t="shared" si="21"/>
        <v>0</v>
      </c>
      <c r="N174" s="318">
        <f t="shared" si="21"/>
        <v>0</v>
      </c>
      <c r="O174" s="318">
        <f t="shared" si="21"/>
        <v>0</v>
      </c>
      <c r="P174" s="318">
        <f t="shared" si="21"/>
        <v>0</v>
      </c>
      <c r="Q174" s="318">
        <f t="shared" si="21"/>
        <v>0</v>
      </c>
      <c r="R174" s="318">
        <f t="shared" si="21"/>
        <v>0</v>
      </c>
      <c r="S174" s="318">
        <f t="shared" si="21"/>
        <v>0</v>
      </c>
      <c r="T174" s="318">
        <f t="shared" si="21"/>
        <v>0</v>
      </c>
      <c r="U174" s="318">
        <f t="shared" si="21"/>
        <v>0</v>
      </c>
      <c r="V174" s="318">
        <f t="shared" si="21"/>
        <v>0</v>
      </c>
      <c r="W174" s="318">
        <f t="shared" si="21"/>
        <v>0</v>
      </c>
      <c r="X174" s="318">
        <f t="shared" si="21"/>
        <v>0</v>
      </c>
      <c r="Y174" s="318">
        <f t="shared" si="21"/>
        <v>0</v>
      </c>
      <c r="DA174" s="141"/>
    </row>
    <row r="175" spans="1:105" ht="12" customHeight="1" x14ac:dyDescent="0.25">
      <c r="A175" s="174" t="s">
        <v>1038</v>
      </c>
      <c r="B175" s="269">
        <f t="shared" ref="B175:Y175" si="22">IF(B$58=0,0,B$58/B$5)</f>
        <v>0</v>
      </c>
      <c r="C175" s="269">
        <f t="shared" si="22"/>
        <v>0</v>
      </c>
      <c r="D175" s="269">
        <f t="shared" si="22"/>
        <v>0</v>
      </c>
      <c r="E175" s="269">
        <f t="shared" si="22"/>
        <v>0</v>
      </c>
      <c r="F175" s="269">
        <f t="shared" si="22"/>
        <v>0</v>
      </c>
      <c r="G175" s="269">
        <f t="shared" si="22"/>
        <v>0</v>
      </c>
      <c r="H175" s="269">
        <f t="shared" si="22"/>
        <v>0</v>
      </c>
      <c r="I175" s="269">
        <f t="shared" si="22"/>
        <v>0</v>
      </c>
      <c r="J175" s="269">
        <f t="shared" si="22"/>
        <v>0</v>
      </c>
      <c r="K175" s="269">
        <f t="shared" si="22"/>
        <v>0</v>
      </c>
      <c r="L175" s="269">
        <f t="shared" si="22"/>
        <v>0</v>
      </c>
      <c r="M175" s="269">
        <f t="shared" si="22"/>
        <v>0</v>
      </c>
      <c r="N175" s="269">
        <f t="shared" si="22"/>
        <v>0</v>
      </c>
      <c r="O175" s="269">
        <f t="shared" si="22"/>
        <v>0</v>
      </c>
      <c r="P175" s="269">
        <f t="shared" si="22"/>
        <v>0</v>
      </c>
      <c r="Q175" s="269">
        <f t="shared" si="22"/>
        <v>0</v>
      </c>
      <c r="R175" s="269">
        <f t="shared" si="22"/>
        <v>0</v>
      </c>
      <c r="S175" s="269">
        <f t="shared" si="22"/>
        <v>0</v>
      </c>
      <c r="T175" s="269">
        <f t="shared" si="22"/>
        <v>0</v>
      </c>
      <c r="U175" s="269">
        <f t="shared" si="22"/>
        <v>0</v>
      </c>
      <c r="V175" s="269">
        <f t="shared" si="22"/>
        <v>0</v>
      </c>
      <c r="W175" s="269">
        <f t="shared" si="22"/>
        <v>0</v>
      </c>
      <c r="X175" s="269">
        <f t="shared" si="22"/>
        <v>0</v>
      </c>
      <c r="Y175" s="269">
        <f t="shared" si="22"/>
        <v>0</v>
      </c>
      <c r="DA175" s="79"/>
    </row>
    <row r="176" spans="1:105" ht="12" customHeight="1" x14ac:dyDescent="0.25">
      <c r="A176" s="100" t="s">
        <v>105</v>
      </c>
      <c r="B176" s="310">
        <f t="shared" ref="B176:Y176" si="23">IF(B$59=0,0,B$59/B$5)</f>
        <v>0</v>
      </c>
      <c r="C176" s="310">
        <f t="shared" si="23"/>
        <v>0</v>
      </c>
      <c r="D176" s="310">
        <f t="shared" si="23"/>
        <v>0</v>
      </c>
      <c r="E176" s="310">
        <f t="shared" si="23"/>
        <v>0</v>
      </c>
      <c r="F176" s="310">
        <f t="shared" si="23"/>
        <v>0</v>
      </c>
      <c r="G176" s="310">
        <f t="shared" si="23"/>
        <v>0</v>
      </c>
      <c r="H176" s="310">
        <f t="shared" si="23"/>
        <v>0</v>
      </c>
      <c r="I176" s="310">
        <f t="shared" si="23"/>
        <v>0</v>
      </c>
      <c r="J176" s="310">
        <f t="shared" si="23"/>
        <v>0</v>
      </c>
      <c r="K176" s="310">
        <f t="shared" si="23"/>
        <v>0</v>
      </c>
      <c r="L176" s="310">
        <f t="shared" si="23"/>
        <v>0</v>
      </c>
      <c r="M176" s="310">
        <f t="shared" si="23"/>
        <v>0</v>
      </c>
      <c r="N176" s="310">
        <f t="shared" si="23"/>
        <v>0</v>
      </c>
      <c r="O176" s="310">
        <f t="shared" si="23"/>
        <v>0</v>
      </c>
      <c r="P176" s="310">
        <f t="shared" si="23"/>
        <v>0</v>
      </c>
      <c r="Q176" s="310">
        <f t="shared" si="23"/>
        <v>0</v>
      </c>
      <c r="R176" s="310">
        <f t="shared" si="23"/>
        <v>0</v>
      </c>
      <c r="S176" s="310">
        <f t="shared" si="23"/>
        <v>0</v>
      </c>
      <c r="T176" s="310">
        <f t="shared" si="23"/>
        <v>0</v>
      </c>
      <c r="U176" s="310">
        <f t="shared" si="23"/>
        <v>0</v>
      </c>
      <c r="V176" s="310">
        <f t="shared" si="23"/>
        <v>0</v>
      </c>
      <c r="W176" s="310">
        <f t="shared" si="23"/>
        <v>0</v>
      </c>
      <c r="X176" s="310">
        <f t="shared" si="23"/>
        <v>0</v>
      </c>
      <c r="Y176" s="310">
        <f t="shared" si="23"/>
        <v>0</v>
      </c>
      <c r="DA176" s="127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4">SUM(B$179:B$183,B$185:B$186,B$188:B$189,B$191:B$194,B195)</f>
        <v>1</v>
      </c>
      <c r="C178" s="232">
        <f t="shared" si="24"/>
        <v>1</v>
      </c>
      <c r="D178" s="232">
        <f t="shared" si="24"/>
        <v>1</v>
      </c>
      <c r="E178" s="232">
        <f t="shared" si="24"/>
        <v>0.99999999999999989</v>
      </c>
      <c r="F178" s="232">
        <f t="shared" si="24"/>
        <v>1.0000000000000002</v>
      </c>
      <c r="G178" s="232">
        <f t="shared" si="24"/>
        <v>1</v>
      </c>
      <c r="H178" s="232">
        <f t="shared" si="24"/>
        <v>0.99999999999999989</v>
      </c>
      <c r="I178" s="232">
        <f t="shared" si="24"/>
        <v>1</v>
      </c>
      <c r="J178" s="232">
        <f t="shared" si="24"/>
        <v>1</v>
      </c>
      <c r="K178" s="232">
        <f t="shared" si="24"/>
        <v>0.99999999999999989</v>
      </c>
      <c r="L178" s="232">
        <f t="shared" si="24"/>
        <v>1</v>
      </c>
      <c r="M178" s="232">
        <f t="shared" si="24"/>
        <v>0.99999999999999989</v>
      </c>
      <c r="N178" s="232">
        <f t="shared" si="24"/>
        <v>1</v>
      </c>
      <c r="O178" s="232">
        <f t="shared" si="24"/>
        <v>1</v>
      </c>
      <c r="P178" s="232">
        <f t="shared" si="24"/>
        <v>1</v>
      </c>
      <c r="Q178" s="232">
        <f t="shared" si="24"/>
        <v>1.0000000000000002</v>
      </c>
      <c r="R178" s="232">
        <f t="shared" si="24"/>
        <v>1</v>
      </c>
      <c r="S178" s="232">
        <f t="shared" si="24"/>
        <v>1</v>
      </c>
      <c r="T178" s="232">
        <f t="shared" si="24"/>
        <v>1</v>
      </c>
      <c r="U178" s="232">
        <f t="shared" si="24"/>
        <v>1</v>
      </c>
      <c r="V178" s="232">
        <f t="shared" si="24"/>
        <v>1</v>
      </c>
      <c r="W178" s="232">
        <f t="shared" si="24"/>
        <v>0.99999999999999989</v>
      </c>
      <c r="X178" s="232">
        <f t="shared" si="24"/>
        <v>1</v>
      </c>
      <c r="Y178" s="232">
        <f t="shared" si="24"/>
        <v>1</v>
      </c>
      <c r="DA178" s="95"/>
    </row>
    <row r="179" spans="1:105" ht="12" customHeight="1" x14ac:dyDescent="0.25">
      <c r="A179" s="55" t="s">
        <v>91</v>
      </c>
      <c r="B179" s="266">
        <f t="shared" ref="B179:Y179" si="25">IF(B$62=0,0,B$62/B$61)</f>
        <v>0</v>
      </c>
      <c r="C179" s="266">
        <f t="shared" si="25"/>
        <v>0</v>
      </c>
      <c r="D179" s="266">
        <f t="shared" si="25"/>
        <v>0</v>
      </c>
      <c r="E179" s="266">
        <f t="shared" si="25"/>
        <v>0</v>
      </c>
      <c r="F179" s="266">
        <f t="shared" si="25"/>
        <v>0</v>
      </c>
      <c r="G179" s="266">
        <f t="shared" si="25"/>
        <v>0</v>
      </c>
      <c r="H179" s="266">
        <f t="shared" si="25"/>
        <v>0</v>
      </c>
      <c r="I179" s="266">
        <f t="shared" si="25"/>
        <v>0</v>
      </c>
      <c r="J179" s="266">
        <f t="shared" si="25"/>
        <v>0</v>
      </c>
      <c r="K179" s="266">
        <f t="shared" si="25"/>
        <v>0</v>
      </c>
      <c r="L179" s="266">
        <f t="shared" si="25"/>
        <v>0</v>
      </c>
      <c r="M179" s="266">
        <f t="shared" si="25"/>
        <v>0</v>
      </c>
      <c r="N179" s="266">
        <f t="shared" si="25"/>
        <v>0</v>
      </c>
      <c r="O179" s="266">
        <f t="shared" si="25"/>
        <v>0</v>
      </c>
      <c r="P179" s="266">
        <f t="shared" si="25"/>
        <v>0</v>
      </c>
      <c r="Q179" s="266">
        <f t="shared" si="25"/>
        <v>0</v>
      </c>
      <c r="R179" s="266">
        <f t="shared" si="25"/>
        <v>0</v>
      </c>
      <c r="S179" s="266">
        <f t="shared" si="25"/>
        <v>0</v>
      </c>
      <c r="T179" s="266">
        <f t="shared" si="25"/>
        <v>0</v>
      </c>
      <c r="U179" s="266">
        <f t="shared" si="25"/>
        <v>0</v>
      </c>
      <c r="V179" s="266">
        <f t="shared" si="25"/>
        <v>0</v>
      </c>
      <c r="W179" s="266">
        <f t="shared" si="25"/>
        <v>0</v>
      </c>
      <c r="X179" s="266">
        <f t="shared" si="25"/>
        <v>0</v>
      </c>
      <c r="Y179" s="266">
        <f t="shared" si="25"/>
        <v>0</v>
      </c>
      <c r="DA179" s="76"/>
    </row>
    <row r="180" spans="1:105" ht="12" customHeight="1" x14ac:dyDescent="0.25">
      <c r="A180" s="173" t="s">
        <v>92</v>
      </c>
      <c r="B180" s="267">
        <f t="shared" ref="B180:Y180" si="26">IF(B$63=0,0,B$63/B$61)</f>
        <v>0</v>
      </c>
      <c r="C180" s="267">
        <f t="shared" si="26"/>
        <v>0</v>
      </c>
      <c r="D180" s="267">
        <f t="shared" si="26"/>
        <v>0</v>
      </c>
      <c r="E180" s="267">
        <f t="shared" si="26"/>
        <v>0</v>
      </c>
      <c r="F180" s="267">
        <f t="shared" si="26"/>
        <v>0</v>
      </c>
      <c r="G180" s="267">
        <f t="shared" si="26"/>
        <v>0</v>
      </c>
      <c r="H180" s="267">
        <f t="shared" si="26"/>
        <v>0</v>
      </c>
      <c r="I180" s="267">
        <f t="shared" si="26"/>
        <v>0</v>
      </c>
      <c r="J180" s="267">
        <f t="shared" si="26"/>
        <v>0</v>
      </c>
      <c r="K180" s="267">
        <f t="shared" si="26"/>
        <v>0</v>
      </c>
      <c r="L180" s="267">
        <f t="shared" si="26"/>
        <v>0</v>
      </c>
      <c r="M180" s="267">
        <f t="shared" si="26"/>
        <v>0</v>
      </c>
      <c r="N180" s="267">
        <f t="shared" si="26"/>
        <v>0</v>
      </c>
      <c r="O180" s="267">
        <f t="shared" si="26"/>
        <v>0</v>
      </c>
      <c r="P180" s="267">
        <f t="shared" si="26"/>
        <v>0</v>
      </c>
      <c r="Q180" s="267">
        <f t="shared" si="26"/>
        <v>0</v>
      </c>
      <c r="R180" s="267">
        <f t="shared" si="26"/>
        <v>0</v>
      </c>
      <c r="S180" s="267">
        <f t="shared" si="26"/>
        <v>0</v>
      </c>
      <c r="T180" s="267">
        <f t="shared" si="26"/>
        <v>0</v>
      </c>
      <c r="U180" s="267">
        <f t="shared" si="26"/>
        <v>0</v>
      </c>
      <c r="V180" s="267">
        <f t="shared" si="26"/>
        <v>0</v>
      </c>
      <c r="W180" s="267">
        <f t="shared" si="26"/>
        <v>0</v>
      </c>
      <c r="X180" s="267">
        <f t="shared" si="26"/>
        <v>0</v>
      </c>
      <c r="Y180" s="267">
        <f t="shared" si="26"/>
        <v>0</v>
      </c>
      <c r="DA180" s="77"/>
    </row>
    <row r="181" spans="1:105" ht="12" customHeight="1" x14ac:dyDescent="0.25">
      <c r="A181" s="173" t="s">
        <v>93</v>
      </c>
      <c r="B181" s="267">
        <f t="shared" ref="B181:Y181" si="27">IF(B$64=0,0,B$64/B$61)</f>
        <v>0</v>
      </c>
      <c r="C181" s="267">
        <f t="shared" si="27"/>
        <v>0</v>
      </c>
      <c r="D181" s="267">
        <f t="shared" si="27"/>
        <v>0</v>
      </c>
      <c r="E181" s="267">
        <f t="shared" si="27"/>
        <v>0</v>
      </c>
      <c r="F181" s="267">
        <f t="shared" si="27"/>
        <v>0</v>
      </c>
      <c r="G181" s="267">
        <f t="shared" si="27"/>
        <v>0</v>
      </c>
      <c r="H181" s="267">
        <f t="shared" si="27"/>
        <v>0</v>
      </c>
      <c r="I181" s="267">
        <f t="shared" si="27"/>
        <v>0</v>
      </c>
      <c r="J181" s="267">
        <f t="shared" si="27"/>
        <v>0</v>
      </c>
      <c r="K181" s="267">
        <f t="shared" si="27"/>
        <v>0</v>
      </c>
      <c r="L181" s="267">
        <f t="shared" si="27"/>
        <v>0</v>
      </c>
      <c r="M181" s="267">
        <f t="shared" si="27"/>
        <v>0</v>
      </c>
      <c r="N181" s="267">
        <f t="shared" si="27"/>
        <v>0</v>
      </c>
      <c r="O181" s="267">
        <f t="shared" si="27"/>
        <v>0</v>
      </c>
      <c r="P181" s="267">
        <f t="shared" si="27"/>
        <v>0</v>
      </c>
      <c r="Q181" s="267">
        <f t="shared" si="27"/>
        <v>0</v>
      </c>
      <c r="R181" s="267">
        <f t="shared" si="27"/>
        <v>0</v>
      </c>
      <c r="S181" s="267">
        <f t="shared" si="27"/>
        <v>0</v>
      </c>
      <c r="T181" s="267">
        <f t="shared" si="27"/>
        <v>0</v>
      </c>
      <c r="U181" s="267">
        <f t="shared" si="27"/>
        <v>0</v>
      </c>
      <c r="V181" s="267">
        <f t="shared" si="27"/>
        <v>0</v>
      </c>
      <c r="W181" s="267">
        <f t="shared" si="27"/>
        <v>0</v>
      </c>
      <c r="X181" s="267">
        <f t="shared" si="27"/>
        <v>0</v>
      </c>
      <c r="Y181" s="267">
        <f t="shared" si="27"/>
        <v>0</v>
      </c>
      <c r="DA181" s="77"/>
    </row>
    <row r="182" spans="1:105" ht="12" customHeight="1" x14ac:dyDescent="0.25">
      <c r="A182" s="173" t="s">
        <v>94</v>
      </c>
      <c r="B182" s="267">
        <f t="shared" ref="B182:Y182" si="28">IF(B$65=0,0,B$65/B$61)</f>
        <v>0</v>
      </c>
      <c r="C182" s="267">
        <f t="shared" si="28"/>
        <v>0</v>
      </c>
      <c r="D182" s="267">
        <f t="shared" si="28"/>
        <v>0</v>
      </c>
      <c r="E182" s="267">
        <f t="shared" si="28"/>
        <v>0</v>
      </c>
      <c r="F182" s="267">
        <f t="shared" si="28"/>
        <v>0</v>
      </c>
      <c r="G182" s="267">
        <f t="shared" si="28"/>
        <v>0</v>
      </c>
      <c r="H182" s="267">
        <f t="shared" si="28"/>
        <v>0</v>
      </c>
      <c r="I182" s="267">
        <f t="shared" si="28"/>
        <v>0</v>
      </c>
      <c r="J182" s="267">
        <f t="shared" si="28"/>
        <v>0</v>
      </c>
      <c r="K182" s="267">
        <f t="shared" si="28"/>
        <v>0</v>
      </c>
      <c r="L182" s="267">
        <f t="shared" si="28"/>
        <v>0</v>
      </c>
      <c r="M182" s="267">
        <f t="shared" si="28"/>
        <v>0</v>
      </c>
      <c r="N182" s="267">
        <f t="shared" si="28"/>
        <v>0</v>
      </c>
      <c r="O182" s="267">
        <f t="shared" si="28"/>
        <v>0</v>
      </c>
      <c r="P182" s="267">
        <f t="shared" si="28"/>
        <v>0</v>
      </c>
      <c r="Q182" s="267">
        <f t="shared" si="28"/>
        <v>0</v>
      </c>
      <c r="R182" s="267">
        <f t="shared" si="28"/>
        <v>0</v>
      </c>
      <c r="S182" s="267">
        <f t="shared" si="28"/>
        <v>0</v>
      </c>
      <c r="T182" s="267">
        <f t="shared" si="28"/>
        <v>0</v>
      </c>
      <c r="U182" s="267">
        <f t="shared" si="28"/>
        <v>0</v>
      </c>
      <c r="V182" s="267">
        <f t="shared" si="28"/>
        <v>0</v>
      </c>
      <c r="W182" s="267">
        <f t="shared" si="28"/>
        <v>0</v>
      </c>
      <c r="X182" s="267">
        <f t="shared" si="28"/>
        <v>0</v>
      </c>
      <c r="Y182" s="267">
        <f t="shared" si="28"/>
        <v>0</v>
      </c>
      <c r="DA182" s="77"/>
    </row>
    <row r="183" spans="1:105" ht="12" customHeight="1" x14ac:dyDescent="0.25">
      <c r="A183" s="56" t="s">
        <v>95</v>
      </c>
      <c r="B183" s="268">
        <f t="shared" ref="B183:Y183" si="29">IF(B$66=0,0,B$66/B$61)</f>
        <v>6.5339259379957916E-3</v>
      </c>
      <c r="C183" s="268">
        <f t="shared" si="29"/>
        <v>5.8456781389648544E-3</v>
      </c>
      <c r="D183" s="268">
        <f t="shared" si="29"/>
        <v>5.4769463925962367E-3</v>
      </c>
      <c r="E183" s="268">
        <f t="shared" si="29"/>
        <v>2.923284969136182E-2</v>
      </c>
      <c r="F183" s="268">
        <f t="shared" si="29"/>
        <v>3.1646566255089464E-2</v>
      </c>
      <c r="G183" s="268">
        <f t="shared" si="29"/>
        <v>2.9610300069515382E-2</v>
      </c>
      <c r="H183" s="268">
        <f t="shared" si="29"/>
        <v>2.4385117060459701E-2</v>
      </c>
      <c r="I183" s="268">
        <f t="shared" si="29"/>
        <v>1.8096496069000587E-2</v>
      </c>
      <c r="J183" s="268">
        <f t="shared" si="29"/>
        <v>1.9633609662133886E-2</v>
      </c>
      <c r="K183" s="268">
        <f t="shared" si="29"/>
        <v>2.153379925259144E-2</v>
      </c>
      <c r="L183" s="268">
        <f t="shared" si="29"/>
        <v>2.3470982869930174E-2</v>
      </c>
      <c r="M183" s="268">
        <f t="shared" si="29"/>
        <v>2.8002175592989259E-2</v>
      </c>
      <c r="N183" s="268">
        <f t="shared" si="29"/>
        <v>2.8465458490116002E-2</v>
      </c>
      <c r="O183" s="268">
        <f t="shared" si="29"/>
        <v>2.4518946364666797E-2</v>
      </c>
      <c r="P183" s="268">
        <f t="shared" si="29"/>
        <v>2.6399735019617194E-2</v>
      </c>
      <c r="Q183" s="268">
        <f t="shared" si="29"/>
        <v>2.8006616349346827E-2</v>
      </c>
      <c r="R183" s="268">
        <f t="shared" si="29"/>
        <v>2.891280672845151E-2</v>
      </c>
      <c r="S183" s="268">
        <f t="shared" si="29"/>
        <v>2.7853757904064188E-2</v>
      </c>
      <c r="T183" s="268">
        <f t="shared" si="29"/>
        <v>3.0616520308656307E-2</v>
      </c>
      <c r="U183" s="268">
        <f t="shared" si="29"/>
        <v>2.9279196366690356E-2</v>
      </c>
      <c r="V183" s="268">
        <f t="shared" si="29"/>
        <v>3.1134001042693375E-2</v>
      </c>
      <c r="W183" s="268">
        <f t="shared" si="29"/>
        <v>3.194044926749931E-2</v>
      </c>
      <c r="X183" s="268">
        <f t="shared" si="29"/>
        <v>3.1327889513416807E-2</v>
      </c>
      <c r="Y183" s="268">
        <f t="shared" si="29"/>
        <v>2.9880697381079863E-2</v>
      </c>
      <c r="DA183" s="78"/>
    </row>
    <row r="184" spans="1:105" ht="12" customHeight="1" x14ac:dyDescent="0.25">
      <c r="A184" s="174" t="s">
        <v>1051</v>
      </c>
      <c r="B184" s="269">
        <f t="shared" ref="B184:Y184" si="30">IF(B$72=0,0,B$72/B$61)</f>
        <v>0.16525884410870587</v>
      </c>
      <c r="C184" s="269">
        <f t="shared" si="30"/>
        <v>0.13463745485572154</v>
      </c>
      <c r="D184" s="269">
        <f t="shared" si="30"/>
        <v>0.12191983568878993</v>
      </c>
      <c r="E184" s="269">
        <f t="shared" si="30"/>
        <v>0.61505362782201978</v>
      </c>
      <c r="F184" s="269">
        <f t="shared" si="30"/>
        <v>0.6105642178794134</v>
      </c>
      <c r="G184" s="269">
        <f t="shared" si="30"/>
        <v>0.61701865277219325</v>
      </c>
      <c r="H184" s="269">
        <f t="shared" si="30"/>
        <v>0.6258722511844903</v>
      </c>
      <c r="I184" s="269">
        <f t="shared" si="30"/>
        <v>0.67355646699776683</v>
      </c>
      <c r="J184" s="269">
        <f t="shared" si="30"/>
        <v>0.66981954519401044</v>
      </c>
      <c r="K184" s="269">
        <f t="shared" si="30"/>
        <v>0.65705574362991881</v>
      </c>
      <c r="L184" s="269">
        <f t="shared" si="30"/>
        <v>0.65383210388919055</v>
      </c>
      <c r="M184" s="269">
        <f t="shared" si="30"/>
        <v>0.6504738242233542</v>
      </c>
      <c r="N184" s="269">
        <f t="shared" si="30"/>
        <v>0.64642638528906571</v>
      </c>
      <c r="O184" s="269">
        <f t="shared" si="30"/>
        <v>0.65714917153376051</v>
      </c>
      <c r="P184" s="269">
        <f t="shared" si="30"/>
        <v>0.65177991772686594</v>
      </c>
      <c r="Q184" s="269">
        <f t="shared" si="30"/>
        <v>0.64278201580474503</v>
      </c>
      <c r="R184" s="269">
        <f t="shared" si="30"/>
        <v>0.6379743339521754</v>
      </c>
      <c r="S184" s="269">
        <f t="shared" si="30"/>
        <v>0.64354307978036784</v>
      </c>
      <c r="T184" s="269">
        <f t="shared" si="30"/>
        <v>0.63421092167939985</v>
      </c>
      <c r="U184" s="269">
        <f t="shared" si="30"/>
        <v>0.6358224261000367</v>
      </c>
      <c r="V184" s="269">
        <f t="shared" si="30"/>
        <v>0.62298808891415081</v>
      </c>
      <c r="W184" s="269">
        <f t="shared" si="30"/>
        <v>0.62525582256171963</v>
      </c>
      <c r="X184" s="269">
        <f t="shared" si="30"/>
        <v>0.61549710290557036</v>
      </c>
      <c r="Y184" s="269">
        <f t="shared" si="30"/>
        <v>0.61597724777105767</v>
      </c>
      <c r="DA184" s="79"/>
    </row>
    <row r="185" spans="1:105" ht="12" customHeight="1" x14ac:dyDescent="0.25">
      <c r="A185" s="62" t="s">
        <v>1052</v>
      </c>
      <c r="B185" s="318">
        <f t="shared" ref="B185:Y185" si="31">IF(B$73=0,0,B$73/B$61)</f>
        <v>0.16525884410870587</v>
      </c>
      <c r="C185" s="318">
        <f t="shared" si="31"/>
        <v>0.13463745485572154</v>
      </c>
      <c r="D185" s="318">
        <f t="shared" si="31"/>
        <v>0.12191983568878993</v>
      </c>
      <c r="E185" s="318">
        <f t="shared" si="31"/>
        <v>0.61505362782201978</v>
      </c>
      <c r="F185" s="318">
        <f t="shared" si="31"/>
        <v>0.6105642178794134</v>
      </c>
      <c r="G185" s="318">
        <f t="shared" si="31"/>
        <v>0.61701865277219325</v>
      </c>
      <c r="H185" s="318">
        <f t="shared" si="31"/>
        <v>0.6258722511844903</v>
      </c>
      <c r="I185" s="318">
        <f t="shared" si="31"/>
        <v>0.67355646699776683</v>
      </c>
      <c r="J185" s="318">
        <f t="shared" si="31"/>
        <v>0.66981954519401044</v>
      </c>
      <c r="K185" s="318">
        <f t="shared" si="31"/>
        <v>0.65705574362991881</v>
      </c>
      <c r="L185" s="318">
        <f t="shared" si="31"/>
        <v>0.65383210388919055</v>
      </c>
      <c r="M185" s="318">
        <f t="shared" si="31"/>
        <v>0.6504738242233542</v>
      </c>
      <c r="N185" s="318">
        <f t="shared" si="31"/>
        <v>0.64642638528906571</v>
      </c>
      <c r="O185" s="318">
        <f t="shared" si="31"/>
        <v>0.65714917153376051</v>
      </c>
      <c r="P185" s="318">
        <f t="shared" si="31"/>
        <v>0.65177991772686594</v>
      </c>
      <c r="Q185" s="318">
        <f t="shared" si="31"/>
        <v>0.64278201580474503</v>
      </c>
      <c r="R185" s="318">
        <f t="shared" si="31"/>
        <v>0.6379743339521754</v>
      </c>
      <c r="S185" s="318">
        <f t="shared" si="31"/>
        <v>0.64354307978036784</v>
      </c>
      <c r="T185" s="318">
        <f t="shared" si="31"/>
        <v>0.63421092167939985</v>
      </c>
      <c r="U185" s="318">
        <f t="shared" si="31"/>
        <v>0.6358224261000367</v>
      </c>
      <c r="V185" s="318">
        <f t="shared" si="31"/>
        <v>0.62298808891415081</v>
      </c>
      <c r="W185" s="318">
        <f t="shared" si="31"/>
        <v>0.62525582256171963</v>
      </c>
      <c r="X185" s="318">
        <f t="shared" si="31"/>
        <v>0.61549710290557036</v>
      </c>
      <c r="Y185" s="318">
        <f t="shared" si="31"/>
        <v>0.61597724777105767</v>
      </c>
      <c r="DA185" s="141"/>
    </row>
    <row r="186" spans="1:105" ht="12" customHeight="1" x14ac:dyDescent="0.25">
      <c r="A186" s="62" t="s">
        <v>1064</v>
      </c>
      <c r="B186" s="318">
        <f t="shared" ref="B186:Y186" si="32">IF(B$84=0,0,B$84/B$61)</f>
        <v>0</v>
      </c>
      <c r="C186" s="318">
        <f t="shared" si="32"/>
        <v>0</v>
      </c>
      <c r="D186" s="318">
        <f t="shared" si="32"/>
        <v>0</v>
      </c>
      <c r="E186" s="318">
        <f t="shared" si="32"/>
        <v>0</v>
      </c>
      <c r="F186" s="318">
        <f t="shared" si="32"/>
        <v>0</v>
      </c>
      <c r="G186" s="318">
        <f t="shared" si="32"/>
        <v>0</v>
      </c>
      <c r="H186" s="318">
        <f t="shared" si="32"/>
        <v>0</v>
      </c>
      <c r="I186" s="318">
        <f t="shared" si="32"/>
        <v>0</v>
      </c>
      <c r="J186" s="318">
        <f t="shared" si="32"/>
        <v>0</v>
      </c>
      <c r="K186" s="318">
        <f t="shared" si="32"/>
        <v>0</v>
      </c>
      <c r="L186" s="318">
        <f t="shared" si="32"/>
        <v>0</v>
      </c>
      <c r="M186" s="318">
        <f t="shared" si="32"/>
        <v>0</v>
      </c>
      <c r="N186" s="318">
        <f t="shared" si="32"/>
        <v>0</v>
      </c>
      <c r="O186" s="318">
        <f t="shared" si="32"/>
        <v>0</v>
      </c>
      <c r="P186" s="318">
        <f t="shared" si="32"/>
        <v>0</v>
      </c>
      <c r="Q186" s="318">
        <f t="shared" si="32"/>
        <v>0</v>
      </c>
      <c r="R186" s="318">
        <f t="shared" si="32"/>
        <v>0</v>
      </c>
      <c r="S186" s="318">
        <f t="shared" si="32"/>
        <v>0</v>
      </c>
      <c r="T186" s="318">
        <f t="shared" si="32"/>
        <v>0</v>
      </c>
      <c r="U186" s="318">
        <f t="shared" si="32"/>
        <v>0</v>
      </c>
      <c r="V186" s="318">
        <f t="shared" si="32"/>
        <v>0</v>
      </c>
      <c r="W186" s="318">
        <f t="shared" si="32"/>
        <v>0</v>
      </c>
      <c r="X186" s="318">
        <f t="shared" si="32"/>
        <v>0</v>
      </c>
      <c r="Y186" s="318">
        <f t="shared" si="32"/>
        <v>0</v>
      </c>
      <c r="DA186" s="141"/>
    </row>
    <row r="187" spans="1:105" ht="12" customHeight="1" x14ac:dyDescent="0.25">
      <c r="A187" s="174" t="s">
        <v>1010</v>
      </c>
      <c r="B187" s="269">
        <f t="shared" ref="B187:Y187" si="33">IF(B$85=0,0,B$85/B$61)</f>
        <v>8.2991003231637508E-2</v>
      </c>
      <c r="C187" s="269">
        <f t="shared" si="33"/>
        <v>6.7840053884010335E-2</v>
      </c>
      <c r="D187" s="269">
        <f t="shared" si="33"/>
        <v>6.1520537606518919E-2</v>
      </c>
      <c r="E187" s="269">
        <f t="shared" si="33"/>
        <v>0.31119887076461072</v>
      </c>
      <c r="F187" s="269">
        <f t="shared" si="33"/>
        <v>0.3119586204181416</v>
      </c>
      <c r="G187" s="269">
        <f t="shared" si="33"/>
        <v>0.30945706210132484</v>
      </c>
      <c r="H187" s="269">
        <f t="shared" si="33"/>
        <v>0.31076517255125391</v>
      </c>
      <c r="I187" s="269">
        <f t="shared" si="33"/>
        <v>0.27530024396887781</v>
      </c>
      <c r="J187" s="269">
        <f t="shared" si="33"/>
        <v>0.27661684111867546</v>
      </c>
      <c r="K187" s="269">
        <f t="shared" si="33"/>
        <v>0.28593937784349638</v>
      </c>
      <c r="L187" s="269">
        <f t="shared" si="33"/>
        <v>0.28568772372442569</v>
      </c>
      <c r="M187" s="269">
        <f t="shared" si="33"/>
        <v>0.27920620240573119</v>
      </c>
      <c r="N187" s="269">
        <f t="shared" si="33"/>
        <v>0.28232825222963776</v>
      </c>
      <c r="O187" s="269">
        <f t="shared" si="33"/>
        <v>0.27922487001874718</v>
      </c>
      <c r="P187" s="269">
        <f t="shared" si="33"/>
        <v>0.2810251954695156</v>
      </c>
      <c r="Q187" s="269">
        <f t="shared" si="33"/>
        <v>0.28721115579875883</v>
      </c>
      <c r="R187" s="269">
        <f t="shared" si="33"/>
        <v>0.28890829094151849</v>
      </c>
      <c r="S187" s="269">
        <f t="shared" si="33"/>
        <v>0.28546216528738416</v>
      </c>
      <c r="T187" s="269">
        <f t="shared" si="33"/>
        <v>0.28932437508946496</v>
      </c>
      <c r="U187" s="269">
        <f t="shared" si="33"/>
        <v>0.29028015938574503</v>
      </c>
      <c r="V187" s="269">
        <f t="shared" si="33"/>
        <v>0.29996557150305608</v>
      </c>
      <c r="W187" s="269">
        <f t="shared" si="33"/>
        <v>0.29567184405449026</v>
      </c>
      <c r="X187" s="269">
        <f t="shared" si="33"/>
        <v>0.30715225091420023</v>
      </c>
      <c r="Y187" s="269">
        <f t="shared" si="33"/>
        <v>0.30933387268874984</v>
      </c>
      <c r="DA187" s="79"/>
    </row>
    <row r="188" spans="1:105" ht="12" customHeight="1" x14ac:dyDescent="0.25">
      <c r="A188" s="62" t="s">
        <v>1012</v>
      </c>
      <c r="B188" s="318">
        <f t="shared" ref="B188:Y188" si="34">IF(B$86=0,0,B$86/B$61)</f>
        <v>8.2991003231637508E-2</v>
      </c>
      <c r="C188" s="318">
        <f t="shared" si="34"/>
        <v>6.7840053884010335E-2</v>
      </c>
      <c r="D188" s="318">
        <f t="shared" si="34"/>
        <v>6.1520537606518919E-2</v>
      </c>
      <c r="E188" s="318">
        <f t="shared" si="34"/>
        <v>0.31119887076461072</v>
      </c>
      <c r="F188" s="318">
        <f t="shared" si="34"/>
        <v>0.3119586204181416</v>
      </c>
      <c r="G188" s="318">
        <f t="shared" si="34"/>
        <v>0.30945706210132484</v>
      </c>
      <c r="H188" s="318">
        <f t="shared" si="34"/>
        <v>0.31076517255125391</v>
      </c>
      <c r="I188" s="318">
        <f t="shared" si="34"/>
        <v>0.27530024396887781</v>
      </c>
      <c r="J188" s="318">
        <f t="shared" si="34"/>
        <v>0.27661684111867546</v>
      </c>
      <c r="K188" s="318">
        <f t="shared" si="34"/>
        <v>0.28593937784349638</v>
      </c>
      <c r="L188" s="318">
        <f t="shared" si="34"/>
        <v>0.28568772372442569</v>
      </c>
      <c r="M188" s="318">
        <f t="shared" si="34"/>
        <v>0.27920620240573119</v>
      </c>
      <c r="N188" s="318">
        <f t="shared" si="34"/>
        <v>0.28232825222963776</v>
      </c>
      <c r="O188" s="318">
        <f t="shared" si="34"/>
        <v>0.27922487001874718</v>
      </c>
      <c r="P188" s="318">
        <f t="shared" si="34"/>
        <v>0.2810251954695156</v>
      </c>
      <c r="Q188" s="318">
        <f t="shared" si="34"/>
        <v>0.28721115579875883</v>
      </c>
      <c r="R188" s="318">
        <f t="shared" si="34"/>
        <v>0.28890829094151849</v>
      </c>
      <c r="S188" s="318">
        <f t="shared" si="34"/>
        <v>0.28546216528738416</v>
      </c>
      <c r="T188" s="318">
        <f t="shared" si="34"/>
        <v>0.28932437508946496</v>
      </c>
      <c r="U188" s="318">
        <f t="shared" si="34"/>
        <v>0.29028015938574503</v>
      </c>
      <c r="V188" s="318">
        <f t="shared" si="34"/>
        <v>0.29996557150305608</v>
      </c>
      <c r="W188" s="318">
        <f t="shared" si="34"/>
        <v>0.29567184405449026</v>
      </c>
      <c r="X188" s="318">
        <f t="shared" si="34"/>
        <v>0.30715225091420023</v>
      </c>
      <c r="Y188" s="318">
        <f t="shared" si="34"/>
        <v>0.30933387268874984</v>
      </c>
      <c r="DA188" s="141"/>
    </row>
    <row r="189" spans="1:105" ht="12" customHeight="1" x14ac:dyDescent="0.25">
      <c r="A189" s="62" t="s">
        <v>1019</v>
      </c>
      <c r="B189" s="318">
        <f t="shared" ref="B189:Y189" si="35">IF(B$92=0,0,B$92/B$61)</f>
        <v>0</v>
      </c>
      <c r="C189" s="318">
        <f t="shared" si="35"/>
        <v>0</v>
      </c>
      <c r="D189" s="318">
        <f t="shared" si="35"/>
        <v>0</v>
      </c>
      <c r="E189" s="318">
        <f t="shared" si="35"/>
        <v>0</v>
      </c>
      <c r="F189" s="318">
        <f t="shared" si="35"/>
        <v>0</v>
      </c>
      <c r="G189" s="318">
        <f t="shared" si="35"/>
        <v>0</v>
      </c>
      <c r="H189" s="318">
        <f t="shared" si="35"/>
        <v>0</v>
      </c>
      <c r="I189" s="318">
        <f t="shared" si="35"/>
        <v>0</v>
      </c>
      <c r="J189" s="318">
        <f t="shared" si="35"/>
        <v>0</v>
      </c>
      <c r="K189" s="318">
        <f t="shared" si="35"/>
        <v>0</v>
      </c>
      <c r="L189" s="318">
        <f t="shared" si="35"/>
        <v>0</v>
      </c>
      <c r="M189" s="318">
        <f t="shared" si="35"/>
        <v>0</v>
      </c>
      <c r="N189" s="318">
        <f t="shared" si="35"/>
        <v>0</v>
      </c>
      <c r="O189" s="318">
        <f t="shared" si="35"/>
        <v>0</v>
      </c>
      <c r="P189" s="318">
        <f t="shared" si="35"/>
        <v>0</v>
      </c>
      <c r="Q189" s="318">
        <f t="shared" si="35"/>
        <v>0</v>
      </c>
      <c r="R189" s="318">
        <f t="shared" si="35"/>
        <v>0</v>
      </c>
      <c r="S189" s="318">
        <f t="shared" si="35"/>
        <v>0</v>
      </c>
      <c r="T189" s="318">
        <f t="shared" si="35"/>
        <v>0</v>
      </c>
      <c r="U189" s="318">
        <f t="shared" si="35"/>
        <v>0</v>
      </c>
      <c r="V189" s="318">
        <f t="shared" si="35"/>
        <v>0</v>
      </c>
      <c r="W189" s="318">
        <f t="shared" si="35"/>
        <v>0</v>
      </c>
      <c r="X189" s="318">
        <f t="shared" si="35"/>
        <v>0</v>
      </c>
      <c r="Y189" s="318">
        <f t="shared" si="35"/>
        <v>0</v>
      </c>
      <c r="DA189" s="141"/>
    </row>
    <row r="190" spans="1:105" ht="12" customHeight="1" x14ac:dyDescent="0.25">
      <c r="A190" s="174" t="s">
        <v>1021</v>
      </c>
      <c r="B190" s="269">
        <f t="shared" ref="B190:Y190" si="36">IF(B$93=0,0,B$93/B$61)</f>
        <v>1.0154160633940356E-2</v>
      </c>
      <c r="C190" s="269">
        <f t="shared" si="36"/>
        <v>8.8533502161524703E-3</v>
      </c>
      <c r="D190" s="269">
        <f t="shared" si="36"/>
        <v>8.1740978284870636E-3</v>
      </c>
      <c r="E190" s="269">
        <f t="shared" si="36"/>
        <v>4.2966192912322489E-2</v>
      </c>
      <c r="F190" s="269">
        <f t="shared" si="36"/>
        <v>4.5830595447355731E-2</v>
      </c>
      <c r="G190" s="269">
        <f t="shared" si="36"/>
        <v>4.3913985056966559E-2</v>
      </c>
      <c r="H190" s="269">
        <f t="shared" si="36"/>
        <v>3.8977459203796083E-2</v>
      </c>
      <c r="I190" s="269">
        <f t="shared" si="36"/>
        <v>3.3046792964354803E-2</v>
      </c>
      <c r="J190" s="269">
        <f t="shared" si="36"/>
        <v>3.3930004025180191E-2</v>
      </c>
      <c r="K190" s="269">
        <f t="shared" si="36"/>
        <v>3.5471079273993338E-2</v>
      </c>
      <c r="L190" s="269">
        <f t="shared" si="36"/>
        <v>3.7009189516453628E-2</v>
      </c>
      <c r="M190" s="269">
        <f t="shared" si="36"/>
        <v>4.2317797777925326E-2</v>
      </c>
      <c r="N190" s="269">
        <f t="shared" si="36"/>
        <v>4.2779903991180507E-2</v>
      </c>
      <c r="O190" s="269">
        <f t="shared" si="36"/>
        <v>3.9107012082825542E-2</v>
      </c>
      <c r="P190" s="269">
        <f t="shared" si="36"/>
        <v>4.0795151784001289E-2</v>
      </c>
      <c r="Q190" s="269">
        <f t="shared" si="36"/>
        <v>4.200021204714937E-2</v>
      </c>
      <c r="R190" s="269">
        <f t="shared" si="36"/>
        <v>4.4204568377854594E-2</v>
      </c>
      <c r="S190" s="269">
        <f t="shared" si="36"/>
        <v>4.3140997028183838E-2</v>
      </c>
      <c r="T190" s="269">
        <f t="shared" si="36"/>
        <v>4.5848182922478858E-2</v>
      </c>
      <c r="U190" s="269">
        <f t="shared" si="36"/>
        <v>4.4618218147527887E-2</v>
      </c>
      <c r="V190" s="269">
        <f t="shared" si="36"/>
        <v>4.5912338540099747E-2</v>
      </c>
      <c r="W190" s="269">
        <f t="shared" si="36"/>
        <v>4.7131884116290761E-2</v>
      </c>
      <c r="X190" s="269">
        <f t="shared" si="36"/>
        <v>4.6022756666812561E-2</v>
      </c>
      <c r="Y190" s="269">
        <f t="shared" si="36"/>
        <v>4.4808182159112642E-2</v>
      </c>
      <c r="DA190" s="79"/>
    </row>
    <row r="191" spans="1:105" ht="12" customHeight="1" x14ac:dyDescent="0.25">
      <c r="A191" s="62" t="s">
        <v>1133</v>
      </c>
      <c r="B191" s="318">
        <f t="shared" ref="B191:Y191" si="37">IF(B$94=0,0,B$94/B$61)</f>
        <v>6.5293765842099243E-3</v>
      </c>
      <c r="C191" s="318">
        <f t="shared" si="37"/>
        <v>5.9002150814525221E-3</v>
      </c>
      <c r="D191" s="318">
        <f t="shared" si="37"/>
        <v>5.4999106881015187E-3</v>
      </c>
      <c r="E191" s="318">
        <f t="shared" si="37"/>
        <v>2.9475619431174389E-2</v>
      </c>
      <c r="F191" s="318">
        <f t="shared" si="37"/>
        <v>3.2438492590520819E-2</v>
      </c>
      <c r="G191" s="318">
        <f t="shared" si="37"/>
        <v>3.0380310759428708E-2</v>
      </c>
      <c r="H191" s="318">
        <f t="shared" si="37"/>
        <v>2.5249590262814502E-2</v>
      </c>
      <c r="I191" s="318">
        <f t="shared" si="37"/>
        <v>1.8273019425431265E-2</v>
      </c>
      <c r="J191" s="318">
        <f t="shared" si="37"/>
        <v>1.9238196051382092E-2</v>
      </c>
      <c r="K191" s="318">
        <f t="shared" si="37"/>
        <v>2.1059232258248482E-2</v>
      </c>
      <c r="L191" s="318">
        <f t="shared" si="37"/>
        <v>2.2668049747738658E-2</v>
      </c>
      <c r="M191" s="318">
        <f t="shared" si="37"/>
        <v>2.8050318445557412E-2</v>
      </c>
      <c r="N191" s="318">
        <f t="shared" si="37"/>
        <v>2.8601201100221171E-2</v>
      </c>
      <c r="O191" s="318">
        <f t="shared" si="37"/>
        <v>2.4693115821380871E-2</v>
      </c>
      <c r="P191" s="318">
        <f t="shared" si="37"/>
        <v>2.6499024623890657E-2</v>
      </c>
      <c r="Q191" s="318">
        <f t="shared" si="37"/>
        <v>2.7901444680665827E-2</v>
      </c>
      <c r="R191" s="318">
        <f t="shared" si="37"/>
        <v>3.0211252605138152E-2</v>
      </c>
      <c r="S191" s="318">
        <f t="shared" si="37"/>
        <v>2.9025536500287101E-2</v>
      </c>
      <c r="T191" s="318">
        <f t="shared" si="37"/>
        <v>3.193741375628438E-2</v>
      </c>
      <c r="U191" s="318">
        <f t="shared" si="37"/>
        <v>3.0672102276886225E-2</v>
      </c>
      <c r="V191" s="318">
        <f t="shared" si="37"/>
        <v>3.224773075437281E-2</v>
      </c>
      <c r="W191" s="318">
        <f t="shared" si="37"/>
        <v>3.3417535907900933E-2</v>
      </c>
      <c r="X191" s="318">
        <f t="shared" si="37"/>
        <v>3.2522456012404985E-2</v>
      </c>
      <c r="Y191" s="318">
        <f t="shared" si="37"/>
        <v>3.1297350017211213E-2</v>
      </c>
      <c r="DA191" s="141"/>
    </row>
    <row r="192" spans="1:105" ht="12" customHeight="1" x14ac:dyDescent="0.25">
      <c r="A192" s="62" t="s">
        <v>1024</v>
      </c>
      <c r="B192" s="318">
        <f t="shared" ref="B192:Y192" si="38">IF(B$95=0,0,B$95/B$61)</f>
        <v>3.624784049730431E-3</v>
      </c>
      <c r="C192" s="318">
        <f t="shared" si="38"/>
        <v>2.9531351346999473E-3</v>
      </c>
      <c r="D192" s="318">
        <f t="shared" si="38"/>
        <v>2.6741871403855449E-3</v>
      </c>
      <c r="E192" s="318">
        <f t="shared" si="38"/>
        <v>1.3490573481148098E-2</v>
      </c>
      <c r="F192" s="318">
        <f t="shared" si="38"/>
        <v>1.3392102856834912E-2</v>
      </c>
      <c r="G192" s="318">
        <f t="shared" si="38"/>
        <v>1.3533674297537849E-2</v>
      </c>
      <c r="H192" s="318">
        <f t="shared" si="38"/>
        <v>1.3727868940981582E-2</v>
      </c>
      <c r="I192" s="318">
        <f t="shared" si="38"/>
        <v>1.4773773538923538E-2</v>
      </c>
      <c r="J192" s="318">
        <f t="shared" si="38"/>
        <v>1.4691807973798102E-2</v>
      </c>
      <c r="K192" s="318">
        <f t="shared" si="38"/>
        <v>1.4411847015744857E-2</v>
      </c>
      <c r="L192" s="318">
        <f t="shared" si="38"/>
        <v>1.4341139768714971E-2</v>
      </c>
      <c r="M192" s="318">
        <f t="shared" si="38"/>
        <v>1.4267479332367912E-2</v>
      </c>
      <c r="N192" s="318">
        <f t="shared" si="38"/>
        <v>1.4178702890959334E-2</v>
      </c>
      <c r="O192" s="318">
        <f t="shared" si="38"/>
        <v>1.4413896261444665E-2</v>
      </c>
      <c r="P192" s="318">
        <f t="shared" si="38"/>
        <v>1.4296127160110627E-2</v>
      </c>
      <c r="Q192" s="318">
        <f t="shared" si="38"/>
        <v>1.4098767366483543E-2</v>
      </c>
      <c r="R192" s="318">
        <f t="shared" si="38"/>
        <v>1.3993315772716444E-2</v>
      </c>
      <c r="S192" s="318">
        <f t="shared" si="38"/>
        <v>1.4115460527896733E-2</v>
      </c>
      <c r="T192" s="318">
        <f t="shared" si="38"/>
        <v>1.3910769166194476E-2</v>
      </c>
      <c r="U192" s="318">
        <f t="shared" si="38"/>
        <v>1.3946115870641665E-2</v>
      </c>
      <c r="V192" s="318">
        <f t="shared" si="38"/>
        <v>1.3664607785726939E-2</v>
      </c>
      <c r="W192" s="318">
        <f t="shared" si="38"/>
        <v>1.3714348208389819E-2</v>
      </c>
      <c r="X192" s="318">
        <f t="shared" si="38"/>
        <v>1.350030065440758E-2</v>
      </c>
      <c r="Y192" s="318">
        <f t="shared" si="38"/>
        <v>1.3510832141901432E-2</v>
      </c>
      <c r="DA192" s="141"/>
    </row>
    <row r="193" spans="1:105" ht="12" customHeight="1" x14ac:dyDescent="0.25">
      <c r="A193" s="62" t="s">
        <v>1036</v>
      </c>
      <c r="B193" s="318">
        <f t="shared" ref="B193:Y193" si="39">IF(B$106=0,0,B$106/B$61)</f>
        <v>0</v>
      </c>
      <c r="C193" s="318">
        <f t="shared" si="39"/>
        <v>0</v>
      </c>
      <c r="D193" s="318">
        <f t="shared" si="39"/>
        <v>0</v>
      </c>
      <c r="E193" s="318">
        <f t="shared" si="39"/>
        <v>0</v>
      </c>
      <c r="F193" s="318">
        <f t="shared" si="39"/>
        <v>0</v>
      </c>
      <c r="G193" s="318">
        <f t="shared" si="39"/>
        <v>0</v>
      </c>
      <c r="H193" s="318">
        <f t="shared" si="39"/>
        <v>0</v>
      </c>
      <c r="I193" s="318">
        <f t="shared" si="39"/>
        <v>0</v>
      </c>
      <c r="J193" s="318">
        <f t="shared" si="39"/>
        <v>0</v>
      </c>
      <c r="K193" s="318">
        <f t="shared" si="39"/>
        <v>0</v>
      </c>
      <c r="L193" s="318">
        <f t="shared" si="39"/>
        <v>0</v>
      </c>
      <c r="M193" s="318">
        <f t="shared" si="39"/>
        <v>0</v>
      </c>
      <c r="N193" s="318">
        <f t="shared" si="39"/>
        <v>0</v>
      </c>
      <c r="O193" s="318">
        <f t="shared" si="39"/>
        <v>0</v>
      </c>
      <c r="P193" s="318">
        <f t="shared" si="39"/>
        <v>0</v>
      </c>
      <c r="Q193" s="318">
        <f t="shared" si="39"/>
        <v>0</v>
      </c>
      <c r="R193" s="318">
        <f t="shared" si="39"/>
        <v>0</v>
      </c>
      <c r="S193" s="318">
        <f t="shared" si="39"/>
        <v>0</v>
      </c>
      <c r="T193" s="318">
        <f t="shared" si="39"/>
        <v>0</v>
      </c>
      <c r="U193" s="318">
        <f t="shared" si="39"/>
        <v>0</v>
      </c>
      <c r="V193" s="318">
        <f t="shared" si="39"/>
        <v>0</v>
      </c>
      <c r="W193" s="318">
        <f t="shared" si="39"/>
        <v>0</v>
      </c>
      <c r="X193" s="318">
        <f t="shared" si="39"/>
        <v>0</v>
      </c>
      <c r="Y193" s="318">
        <f t="shared" si="39"/>
        <v>0</v>
      </c>
      <c r="DA193" s="141"/>
    </row>
    <row r="194" spans="1:105" ht="12" customHeight="1" x14ac:dyDescent="0.25">
      <c r="A194" s="41" t="s">
        <v>1038</v>
      </c>
      <c r="B194" s="319">
        <f t="shared" ref="B194:Y194" si="40">IF(B$107=0,0,B$107/B$61)</f>
        <v>0</v>
      </c>
      <c r="C194" s="319">
        <f t="shared" si="40"/>
        <v>0</v>
      </c>
      <c r="D194" s="319">
        <f t="shared" si="40"/>
        <v>0</v>
      </c>
      <c r="E194" s="319">
        <f t="shared" si="40"/>
        <v>0</v>
      </c>
      <c r="F194" s="319">
        <f t="shared" si="40"/>
        <v>0</v>
      </c>
      <c r="G194" s="319">
        <f t="shared" si="40"/>
        <v>0</v>
      </c>
      <c r="H194" s="319">
        <f t="shared" si="40"/>
        <v>0</v>
      </c>
      <c r="I194" s="319">
        <f t="shared" si="40"/>
        <v>0</v>
      </c>
      <c r="J194" s="319">
        <f t="shared" si="40"/>
        <v>0</v>
      </c>
      <c r="K194" s="319">
        <f t="shared" si="40"/>
        <v>0</v>
      </c>
      <c r="L194" s="319">
        <f t="shared" si="40"/>
        <v>0</v>
      </c>
      <c r="M194" s="319">
        <f t="shared" si="40"/>
        <v>0</v>
      </c>
      <c r="N194" s="319">
        <f t="shared" si="40"/>
        <v>0</v>
      </c>
      <c r="O194" s="319">
        <f t="shared" si="40"/>
        <v>0</v>
      </c>
      <c r="P194" s="319">
        <f t="shared" si="40"/>
        <v>0</v>
      </c>
      <c r="Q194" s="319">
        <f t="shared" si="40"/>
        <v>0</v>
      </c>
      <c r="R194" s="319">
        <f t="shared" si="40"/>
        <v>0</v>
      </c>
      <c r="S194" s="319">
        <f t="shared" si="40"/>
        <v>0</v>
      </c>
      <c r="T194" s="319">
        <f t="shared" si="40"/>
        <v>0</v>
      </c>
      <c r="U194" s="319">
        <f t="shared" si="40"/>
        <v>0</v>
      </c>
      <c r="V194" s="319">
        <f t="shared" si="40"/>
        <v>0</v>
      </c>
      <c r="W194" s="319">
        <f t="shared" si="40"/>
        <v>0</v>
      </c>
      <c r="X194" s="319">
        <f t="shared" si="40"/>
        <v>0</v>
      </c>
      <c r="Y194" s="319">
        <f t="shared" si="40"/>
        <v>0</v>
      </c>
      <c r="DA194" s="82"/>
    </row>
    <row r="195" spans="1:105" ht="12" customHeight="1" x14ac:dyDescent="0.25">
      <c r="A195" s="100" t="s">
        <v>105</v>
      </c>
      <c r="B195" s="310">
        <f t="shared" ref="B195:Y195" si="41">IF(B$108=0,0,B$108/B$61)</f>
        <v>0.73506206608772051</v>
      </c>
      <c r="C195" s="310">
        <f t="shared" si="41"/>
        <v>0.78282346290515081</v>
      </c>
      <c r="D195" s="310">
        <f t="shared" si="41"/>
        <v>0.80290858248360786</v>
      </c>
      <c r="E195" s="310">
        <f t="shared" si="41"/>
        <v>1.5484588096850353E-3</v>
      </c>
      <c r="F195" s="310">
        <f t="shared" si="41"/>
        <v>0</v>
      </c>
      <c r="G195" s="310">
        <f t="shared" si="41"/>
        <v>0</v>
      </c>
      <c r="H195" s="310">
        <f t="shared" si="41"/>
        <v>0</v>
      </c>
      <c r="I195" s="310">
        <f t="shared" si="41"/>
        <v>0</v>
      </c>
      <c r="J195" s="310">
        <f t="shared" si="41"/>
        <v>0</v>
      </c>
      <c r="K195" s="310">
        <f t="shared" si="41"/>
        <v>0</v>
      </c>
      <c r="L195" s="310">
        <f t="shared" si="41"/>
        <v>0</v>
      </c>
      <c r="M195" s="310">
        <f t="shared" si="41"/>
        <v>0</v>
      </c>
      <c r="N195" s="310">
        <f t="shared" si="41"/>
        <v>0</v>
      </c>
      <c r="O195" s="310">
        <f t="shared" si="41"/>
        <v>0</v>
      </c>
      <c r="P195" s="310">
        <f t="shared" si="41"/>
        <v>0</v>
      </c>
      <c r="Q195" s="310">
        <f t="shared" si="41"/>
        <v>0</v>
      </c>
      <c r="R195" s="310">
        <f t="shared" si="41"/>
        <v>0</v>
      </c>
      <c r="S195" s="310">
        <f t="shared" si="41"/>
        <v>0</v>
      </c>
      <c r="T195" s="310">
        <f t="shared" si="41"/>
        <v>0</v>
      </c>
      <c r="U195" s="310">
        <f t="shared" si="41"/>
        <v>0</v>
      </c>
      <c r="V195" s="310">
        <f t="shared" si="41"/>
        <v>0</v>
      </c>
      <c r="W195" s="310">
        <f t="shared" si="41"/>
        <v>0</v>
      </c>
      <c r="X195" s="310">
        <f t="shared" si="41"/>
        <v>0</v>
      </c>
      <c r="Y195" s="310">
        <f t="shared" si="41"/>
        <v>0</v>
      </c>
      <c r="DA195" s="127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42">SUM(B$198:B$202,B$204:B$205,B$207:B$208,B$210:B$213)</f>
        <v>1</v>
      </c>
      <c r="C197" s="232">
        <f t="shared" si="42"/>
        <v>1.0000000000000002</v>
      </c>
      <c r="D197" s="232">
        <f t="shared" si="42"/>
        <v>0.99999999999999944</v>
      </c>
      <c r="E197" s="232">
        <f t="shared" si="42"/>
        <v>1.0000000000000002</v>
      </c>
      <c r="F197" s="232">
        <f t="shared" si="42"/>
        <v>1</v>
      </c>
      <c r="G197" s="232">
        <f t="shared" si="42"/>
        <v>1.0000000000000004</v>
      </c>
      <c r="H197" s="232">
        <f t="shared" si="42"/>
        <v>1.0000000000000002</v>
      </c>
      <c r="I197" s="232">
        <f t="shared" si="42"/>
        <v>1</v>
      </c>
      <c r="J197" s="232">
        <f t="shared" si="42"/>
        <v>1.0000000000000002</v>
      </c>
      <c r="K197" s="232">
        <f t="shared" si="42"/>
        <v>1.0000000000000002</v>
      </c>
      <c r="L197" s="232">
        <f t="shared" si="42"/>
        <v>0.99999999999999989</v>
      </c>
      <c r="M197" s="232">
        <f t="shared" si="42"/>
        <v>1.0000000000000002</v>
      </c>
      <c r="N197" s="232">
        <f t="shared" si="42"/>
        <v>0.99999999999999989</v>
      </c>
      <c r="O197" s="232">
        <f t="shared" si="42"/>
        <v>1.0000000000000002</v>
      </c>
      <c r="P197" s="232">
        <f t="shared" si="42"/>
        <v>1.0000000000000002</v>
      </c>
      <c r="Q197" s="232">
        <f t="shared" si="42"/>
        <v>0.99999999999999956</v>
      </c>
      <c r="R197" s="232">
        <f t="shared" si="42"/>
        <v>1.0000000000000002</v>
      </c>
      <c r="S197" s="232">
        <f t="shared" si="42"/>
        <v>0.99999999999999989</v>
      </c>
      <c r="T197" s="232">
        <f t="shared" si="42"/>
        <v>0.99999999999999989</v>
      </c>
      <c r="U197" s="232">
        <f t="shared" si="42"/>
        <v>1.0000000000000002</v>
      </c>
      <c r="V197" s="232">
        <f t="shared" si="42"/>
        <v>0.99999999999999989</v>
      </c>
      <c r="W197" s="232">
        <f t="shared" si="42"/>
        <v>1.0000000000000002</v>
      </c>
      <c r="X197" s="232">
        <f t="shared" si="42"/>
        <v>1</v>
      </c>
      <c r="Y197" s="232">
        <f t="shared" si="42"/>
        <v>0.99999999999999967</v>
      </c>
      <c r="DA197" s="95"/>
    </row>
    <row r="198" spans="1:105" ht="12" customHeight="1" x14ac:dyDescent="0.25">
      <c r="A198" s="55" t="s">
        <v>91</v>
      </c>
      <c r="B198" s="266">
        <f t="shared" ref="B198:Y198" si="43">IF(B$111=0,0,B$111/B$110)</f>
        <v>0</v>
      </c>
      <c r="C198" s="266">
        <f t="shared" si="43"/>
        <v>0</v>
      </c>
      <c r="D198" s="266">
        <f t="shared" si="43"/>
        <v>0</v>
      </c>
      <c r="E198" s="266">
        <f t="shared" si="43"/>
        <v>0</v>
      </c>
      <c r="F198" s="266">
        <f t="shared" si="43"/>
        <v>0</v>
      </c>
      <c r="G198" s="266">
        <f t="shared" si="43"/>
        <v>0</v>
      </c>
      <c r="H198" s="266">
        <f t="shared" si="43"/>
        <v>0</v>
      </c>
      <c r="I198" s="266">
        <f t="shared" si="43"/>
        <v>0</v>
      </c>
      <c r="J198" s="266">
        <f t="shared" si="43"/>
        <v>0</v>
      </c>
      <c r="K198" s="266">
        <f t="shared" si="43"/>
        <v>0</v>
      </c>
      <c r="L198" s="266">
        <f t="shared" si="43"/>
        <v>0</v>
      </c>
      <c r="M198" s="266">
        <f t="shared" si="43"/>
        <v>0</v>
      </c>
      <c r="N198" s="266">
        <f t="shared" si="43"/>
        <v>0</v>
      </c>
      <c r="O198" s="266">
        <f t="shared" si="43"/>
        <v>0</v>
      </c>
      <c r="P198" s="266">
        <f t="shared" si="43"/>
        <v>0</v>
      </c>
      <c r="Q198" s="266">
        <f t="shared" si="43"/>
        <v>0</v>
      </c>
      <c r="R198" s="266">
        <f t="shared" si="43"/>
        <v>0</v>
      </c>
      <c r="S198" s="266">
        <f t="shared" si="43"/>
        <v>0</v>
      </c>
      <c r="T198" s="266">
        <f t="shared" si="43"/>
        <v>0</v>
      </c>
      <c r="U198" s="266">
        <f t="shared" si="43"/>
        <v>0</v>
      </c>
      <c r="V198" s="266">
        <f t="shared" si="43"/>
        <v>0</v>
      </c>
      <c r="W198" s="266">
        <f t="shared" si="43"/>
        <v>0</v>
      </c>
      <c r="X198" s="266">
        <f t="shared" si="43"/>
        <v>0</v>
      </c>
      <c r="Y198" s="266">
        <f t="shared" si="43"/>
        <v>0</v>
      </c>
      <c r="DA198" s="76"/>
    </row>
    <row r="199" spans="1:105" ht="12" customHeight="1" x14ac:dyDescent="0.25">
      <c r="A199" s="173" t="s">
        <v>92</v>
      </c>
      <c r="B199" s="267">
        <f t="shared" ref="B199:Y199" si="44">IF(B$112=0,0,B$112/B$110)</f>
        <v>0</v>
      </c>
      <c r="C199" s="267">
        <f t="shared" si="44"/>
        <v>0</v>
      </c>
      <c r="D199" s="267">
        <f t="shared" si="44"/>
        <v>0</v>
      </c>
      <c r="E199" s="267">
        <f t="shared" si="44"/>
        <v>0</v>
      </c>
      <c r="F199" s="267">
        <f t="shared" si="44"/>
        <v>0</v>
      </c>
      <c r="G199" s="267">
        <f t="shared" si="44"/>
        <v>0</v>
      </c>
      <c r="H199" s="267">
        <f t="shared" si="44"/>
        <v>0</v>
      </c>
      <c r="I199" s="267">
        <f t="shared" si="44"/>
        <v>0</v>
      </c>
      <c r="J199" s="267">
        <f t="shared" si="44"/>
        <v>0</v>
      </c>
      <c r="K199" s="267">
        <f t="shared" si="44"/>
        <v>0</v>
      </c>
      <c r="L199" s="267">
        <f t="shared" si="44"/>
        <v>0</v>
      </c>
      <c r="M199" s="267">
        <f t="shared" si="44"/>
        <v>0</v>
      </c>
      <c r="N199" s="267">
        <f t="shared" si="44"/>
        <v>0</v>
      </c>
      <c r="O199" s="267">
        <f t="shared" si="44"/>
        <v>0</v>
      </c>
      <c r="P199" s="267">
        <f t="shared" si="44"/>
        <v>0</v>
      </c>
      <c r="Q199" s="267">
        <f t="shared" si="44"/>
        <v>0</v>
      </c>
      <c r="R199" s="267">
        <f t="shared" si="44"/>
        <v>0</v>
      </c>
      <c r="S199" s="267">
        <f t="shared" si="44"/>
        <v>0</v>
      </c>
      <c r="T199" s="267">
        <f t="shared" si="44"/>
        <v>0</v>
      </c>
      <c r="U199" s="267">
        <f t="shared" si="44"/>
        <v>0</v>
      </c>
      <c r="V199" s="267">
        <f t="shared" si="44"/>
        <v>0</v>
      </c>
      <c r="W199" s="267">
        <f t="shared" si="44"/>
        <v>0</v>
      </c>
      <c r="X199" s="267">
        <f t="shared" si="44"/>
        <v>0</v>
      </c>
      <c r="Y199" s="267">
        <f t="shared" si="44"/>
        <v>0</v>
      </c>
      <c r="DA199" s="77"/>
    </row>
    <row r="200" spans="1:105" ht="12" customHeight="1" x14ac:dyDescent="0.25">
      <c r="A200" s="173" t="s">
        <v>93</v>
      </c>
      <c r="B200" s="267">
        <f t="shared" ref="B200:Y200" si="45">IF(B$113=0,0,B$113/B$110)</f>
        <v>0</v>
      </c>
      <c r="C200" s="267">
        <f t="shared" si="45"/>
        <v>0</v>
      </c>
      <c r="D200" s="267">
        <f t="shared" si="45"/>
        <v>0</v>
      </c>
      <c r="E200" s="267">
        <f t="shared" si="45"/>
        <v>0</v>
      </c>
      <c r="F200" s="267">
        <f t="shared" si="45"/>
        <v>0</v>
      </c>
      <c r="G200" s="267">
        <f t="shared" si="45"/>
        <v>0</v>
      </c>
      <c r="H200" s="267">
        <f t="shared" si="45"/>
        <v>0</v>
      </c>
      <c r="I200" s="267">
        <f t="shared" si="45"/>
        <v>0</v>
      </c>
      <c r="J200" s="267">
        <f t="shared" si="45"/>
        <v>0</v>
      </c>
      <c r="K200" s="267">
        <f t="shared" si="45"/>
        <v>0</v>
      </c>
      <c r="L200" s="267">
        <f t="shared" si="45"/>
        <v>0</v>
      </c>
      <c r="M200" s="267">
        <f t="shared" si="45"/>
        <v>0</v>
      </c>
      <c r="N200" s="267">
        <f t="shared" si="45"/>
        <v>0</v>
      </c>
      <c r="O200" s="267">
        <f t="shared" si="45"/>
        <v>0</v>
      </c>
      <c r="P200" s="267">
        <f t="shared" si="45"/>
        <v>0</v>
      </c>
      <c r="Q200" s="267">
        <f t="shared" si="45"/>
        <v>0</v>
      </c>
      <c r="R200" s="267">
        <f t="shared" si="45"/>
        <v>0</v>
      </c>
      <c r="S200" s="267">
        <f t="shared" si="45"/>
        <v>0</v>
      </c>
      <c r="T200" s="267">
        <f t="shared" si="45"/>
        <v>0</v>
      </c>
      <c r="U200" s="267">
        <f t="shared" si="45"/>
        <v>0</v>
      </c>
      <c r="V200" s="267">
        <f t="shared" si="45"/>
        <v>0</v>
      </c>
      <c r="W200" s="267">
        <f t="shared" si="45"/>
        <v>0</v>
      </c>
      <c r="X200" s="267">
        <f t="shared" si="45"/>
        <v>0</v>
      </c>
      <c r="Y200" s="267">
        <f t="shared" si="45"/>
        <v>0</v>
      </c>
      <c r="DA200" s="77"/>
    </row>
    <row r="201" spans="1:105" ht="12" customHeight="1" x14ac:dyDescent="0.25">
      <c r="A201" s="173" t="s">
        <v>94</v>
      </c>
      <c r="B201" s="267">
        <f t="shared" ref="B201:Y201" si="46">IF(B$114=0,0,B$114/B$110)</f>
        <v>0</v>
      </c>
      <c r="C201" s="267">
        <f t="shared" si="46"/>
        <v>0</v>
      </c>
      <c r="D201" s="267">
        <f t="shared" si="46"/>
        <v>0</v>
      </c>
      <c r="E201" s="267">
        <f t="shared" si="46"/>
        <v>0</v>
      </c>
      <c r="F201" s="267">
        <f t="shared" si="46"/>
        <v>0</v>
      </c>
      <c r="G201" s="267">
        <f t="shared" si="46"/>
        <v>0</v>
      </c>
      <c r="H201" s="267">
        <f t="shared" si="46"/>
        <v>0</v>
      </c>
      <c r="I201" s="267">
        <f t="shared" si="46"/>
        <v>0</v>
      </c>
      <c r="J201" s="267">
        <f t="shared" si="46"/>
        <v>0</v>
      </c>
      <c r="K201" s="267">
        <f t="shared" si="46"/>
        <v>0</v>
      </c>
      <c r="L201" s="267">
        <f t="shared" si="46"/>
        <v>0</v>
      </c>
      <c r="M201" s="267">
        <f t="shared" si="46"/>
        <v>0</v>
      </c>
      <c r="N201" s="267">
        <f t="shared" si="46"/>
        <v>0</v>
      </c>
      <c r="O201" s="267">
        <f t="shared" si="46"/>
        <v>0</v>
      </c>
      <c r="P201" s="267">
        <f t="shared" si="46"/>
        <v>0</v>
      </c>
      <c r="Q201" s="267">
        <f t="shared" si="46"/>
        <v>0</v>
      </c>
      <c r="R201" s="267">
        <f t="shared" si="46"/>
        <v>0</v>
      </c>
      <c r="S201" s="267">
        <f t="shared" si="46"/>
        <v>0</v>
      </c>
      <c r="T201" s="267">
        <f t="shared" si="46"/>
        <v>0</v>
      </c>
      <c r="U201" s="267">
        <f t="shared" si="46"/>
        <v>0</v>
      </c>
      <c r="V201" s="267">
        <f t="shared" si="46"/>
        <v>0</v>
      </c>
      <c r="W201" s="267">
        <f t="shared" si="46"/>
        <v>0</v>
      </c>
      <c r="X201" s="267">
        <f t="shared" si="46"/>
        <v>0</v>
      </c>
      <c r="Y201" s="267">
        <f t="shared" si="46"/>
        <v>0</v>
      </c>
      <c r="DA201" s="77"/>
    </row>
    <row r="202" spans="1:105" ht="12" customHeight="1" x14ac:dyDescent="0.25">
      <c r="A202" s="56" t="s">
        <v>95</v>
      </c>
      <c r="B202" s="268">
        <f t="shared" ref="B202:Y202" si="47">IF(B$115=0,0,B$115/B$110)</f>
        <v>4.2980466410138862E-2</v>
      </c>
      <c r="C202" s="268">
        <f t="shared" si="47"/>
        <v>4.6533751068601588E-2</v>
      </c>
      <c r="D202" s="268">
        <f t="shared" si="47"/>
        <v>4.7920773706885619E-2</v>
      </c>
      <c r="E202" s="268">
        <f t="shared" si="47"/>
        <v>5.0229812820128394E-2</v>
      </c>
      <c r="F202" s="268">
        <f t="shared" si="47"/>
        <v>5.3806735408289799E-2</v>
      </c>
      <c r="G202" s="268">
        <f t="shared" si="47"/>
        <v>5.0683182405286714E-2</v>
      </c>
      <c r="H202" s="268">
        <f t="shared" si="47"/>
        <v>4.2447205876793251E-2</v>
      </c>
      <c r="I202" s="268">
        <f t="shared" si="47"/>
        <v>3.2256787306694158E-2</v>
      </c>
      <c r="J202" s="268">
        <f t="shared" si="47"/>
        <v>3.4864724559760141E-2</v>
      </c>
      <c r="K202" s="268">
        <f t="shared" si="47"/>
        <v>3.7993433701105028E-2</v>
      </c>
      <c r="L202" s="268">
        <f t="shared" si="47"/>
        <v>4.1178815879939282E-2</v>
      </c>
      <c r="M202" s="268">
        <f t="shared" si="47"/>
        <v>4.8308007509793423E-2</v>
      </c>
      <c r="N202" s="268">
        <f t="shared" si="47"/>
        <v>4.9018213454953857E-2</v>
      </c>
      <c r="O202" s="268">
        <f t="shared" si="47"/>
        <v>4.277257020494013E-2</v>
      </c>
      <c r="P202" s="268">
        <f t="shared" si="47"/>
        <v>4.5775176949932495E-2</v>
      </c>
      <c r="Q202" s="268">
        <f t="shared" si="47"/>
        <v>4.8322127522718736E-2</v>
      </c>
      <c r="R202" s="268">
        <f t="shared" si="47"/>
        <v>4.9566481137357073E-2</v>
      </c>
      <c r="S202" s="268">
        <f t="shared" si="47"/>
        <v>4.7935142493718275E-2</v>
      </c>
      <c r="T202" s="268">
        <f t="shared" si="47"/>
        <v>5.2195009368145862E-2</v>
      </c>
      <c r="U202" s="268">
        <f t="shared" si="47"/>
        <v>5.0121538638308157E-2</v>
      </c>
      <c r="V202" s="268">
        <f t="shared" si="47"/>
        <v>5.2999391070156839E-2</v>
      </c>
      <c r="W202" s="268">
        <f t="shared" si="47"/>
        <v>5.4190316647943701E-2</v>
      </c>
      <c r="X202" s="268">
        <f t="shared" si="47"/>
        <v>5.3275073771612357E-2</v>
      </c>
      <c r="Y202" s="268">
        <f t="shared" si="47"/>
        <v>5.1021486005823187E-2</v>
      </c>
      <c r="DA202" s="78"/>
    </row>
    <row r="203" spans="1:105" ht="12" customHeight="1" x14ac:dyDescent="0.25">
      <c r="A203" s="174" t="s">
        <v>1051</v>
      </c>
      <c r="B203" s="269">
        <f t="shared" ref="B203:Y203" si="48">IF(B$121=0,0,B$121/B$110)</f>
        <v>0.52124940148574583</v>
      </c>
      <c r="C203" s="269">
        <f t="shared" si="48"/>
        <v>0.51390518316134759</v>
      </c>
      <c r="D203" s="269">
        <f t="shared" si="48"/>
        <v>0.51149764895784322</v>
      </c>
      <c r="E203" s="269">
        <f t="shared" si="48"/>
        <v>0.50674250351006955</v>
      </c>
      <c r="F203" s="269">
        <f t="shared" si="48"/>
        <v>0.49776612667512893</v>
      </c>
      <c r="G203" s="269">
        <f t="shared" si="48"/>
        <v>0.50641120108237248</v>
      </c>
      <c r="H203" s="269">
        <f t="shared" si="48"/>
        <v>0.52238885390753975</v>
      </c>
      <c r="I203" s="269">
        <f t="shared" si="48"/>
        <v>0.57568454446553408</v>
      </c>
      <c r="J203" s="269">
        <f t="shared" si="48"/>
        <v>0.57033213720506204</v>
      </c>
      <c r="K203" s="269">
        <f t="shared" si="48"/>
        <v>0.55587103302874175</v>
      </c>
      <c r="L203" s="269">
        <f t="shared" si="48"/>
        <v>0.55003808411894495</v>
      </c>
      <c r="M203" s="269">
        <f t="shared" si="48"/>
        <v>0.53807289736793884</v>
      </c>
      <c r="N203" s="269">
        <f t="shared" si="48"/>
        <v>0.53375543720768792</v>
      </c>
      <c r="O203" s="269">
        <f t="shared" si="48"/>
        <v>0.54968191794531673</v>
      </c>
      <c r="P203" s="269">
        <f t="shared" si="48"/>
        <v>0.54189529601474973</v>
      </c>
      <c r="Q203" s="269">
        <f t="shared" si="48"/>
        <v>0.5317813033783424</v>
      </c>
      <c r="R203" s="269">
        <f t="shared" si="48"/>
        <v>0.52442692887135212</v>
      </c>
      <c r="S203" s="269">
        <f t="shared" si="48"/>
        <v>0.53104557295660892</v>
      </c>
      <c r="T203" s="269">
        <f t="shared" si="48"/>
        <v>0.51843081623157006</v>
      </c>
      <c r="U203" s="269">
        <f t="shared" si="48"/>
        <v>0.521897271095073</v>
      </c>
      <c r="V203" s="269">
        <f t="shared" si="48"/>
        <v>0.50851015416147904</v>
      </c>
      <c r="W203" s="269">
        <f t="shared" si="48"/>
        <v>0.50865387203387746</v>
      </c>
      <c r="X203" s="269">
        <f t="shared" si="48"/>
        <v>0.50188345188393357</v>
      </c>
      <c r="Y203" s="269">
        <f t="shared" si="48"/>
        <v>0.50432556890942892</v>
      </c>
      <c r="DA203" s="79"/>
    </row>
    <row r="204" spans="1:105" ht="12" customHeight="1" x14ac:dyDescent="0.25">
      <c r="A204" s="62" t="s">
        <v>1052</v>
      </c>
      <c r="B204" s="318">
        <f t="shared" ref="B204:Y204" si="49">IF(B$122=0,0,B$122/B$110)</f>
        <v>0.52124940148574583</v>
      </c>
      <c r="C204" s="318">
        <f t="shared" si="49"/>
        <v>0.51390518316134759</v>
      </c>
      <c r="D204" s="318">
        <f t="shared" si="49"/>
        <v>0.51149764895784322</v>
      </c>
      <c r="E204" s="318">
        <f t="shared" si="49"/>
        <v>0.50674250351006955</v>
      </c>
      <c r="F204" s="318">
        <f t="shared" si="49"/>
        <v>0.49776612667512893</v>
      </c>
      <c r="G204" s="318">
        <f t="shared" si="49"/>
        <v>0.50641120108237248</v>
      </c>
      <c r="H204" s="318">
        <f t="shared" si="49"/>
        <v>0.52238885390753975</v>
      </c>
      <c r="I204" s="318">
        <f t="shared" si="49"/>
        <v>0.57568454446553408</v>
      </c>
      <c r="J204" s="318">
        <f t="shared" si="49"/>
        <v>0.57033213720506204</v>
      </c>
      <c r="K204" s="318">
        <f t="shared" si="49"/>
        <v>0.55587103302874175</v>
      </c>
      <c r="L204" s="318">
        <f t="shared" si="49"/>
        <v>0.55003808411894495</v>
      </c>
      <c r="M204" s="318">
        <f t="shared" si="49"/>
        <v>0.53807289736793884</v>
      </c>
      <c r="N204" s="318">
        <f t="shared" si="49"/>
        <v>0.53375543720768792</v>
      </c>
      <c r="O204" s="318">
        <f t="shared" si="49"/>
        <v>0.54968191794531673</v>
      </c>
      <c r="P204" s="318">
        <f t="shared" si="49"/>
        <v>0.54189529601474973</v>
      </c>
      <c r="Q204" s="318">
        <f t="shared" si="49"/>
        <v>0.5317813033783424</v>
      </c>
      <c r="R204" s="318">
        <f t="shared" si="49"/>
        <v>0.52442692887135212</v>
      </c>
      <c r="S204" s="318">
        <f t="shared" si="49"/>
        <v>0.53104557295660892</v>
      </c>
      <c r="T204" s="318">
        <f t="shared" si="49"/>
        <v>0.51843081623157006</v>
      </c>
      <c r="U204" s="318">
        <f t="shared" si="49"/>
        <v>0.521897271095073</v>
      </c>
      <c r="V204" s="318">
        <f t="shared" si="49"/>
        <v>0.50851015416147904</v>
      </c>
      <c r="W204" s="318">
        <f t="shared" si="49"/>
        <v>0.50865387203387746</v>
      </c>
      <c r="X204" s="318">
        <f t="shared" si="49"/>
        <v>0.50188345188393357</v>
      </c>
      <c r="Y204" s="318">
        <f t="shared" si="49"/>
        <v>0.50432556890942892</v>
      </c>
      <c r="DA204" s="141"/>
    </row>
    <row r="205" spans="1:105" ht="12" customHeight="1" x14ac:dyDescent="0.25">
      <c r="A205" s="62" t="s">
        <v>1064</v>
      </c>
      <c r="B205" s="318">
        <f t="shared" ref="B205:Y205" si="50">IF(B$133=0,0,B$133/B$110)</f>
        <v>0</v>
      </c>
      <c r="C205" s="318">
        <f t="shared" si="50"/>
        <v>0</v>
      </c>
      <c r="D205" s="318">
        <f t="shared" si="50"/>
        <v>0</v>
      </c>
      <c r="E205" s="318">
        <f t="shared" si="50"/>
        <v>0</v>
      </c>
      <c r="F205" s="318">
        <f t="shared" si="50"/>
        <v>0</v>
      </c>
      <c r="G205" s="318">
        <f t="shared" si="50"/>
        <v>0</v>
      </c>
      <c r="H205" s="318">
        <f t="shared" si="50"/>
        <v>0</v>
      </c>
      <c r="I205" s="318">
        <f t="shared" si="50"/>
        <v>0</v>
      </c>
      <c r="J205" s="318">
        <f t="shared" si="50"/>
        <v>0</v>
      </c>
      <c r="K205" s="318">
        <f t="shared" si="50"/>
        <v>0</v>
      </c>
      <c r="L205" s="318">
        <f t="shared" si="50"/>
        <v>0</v>
      </c>
      <c r="M205" s="318">
        <f t="shared" si="50"/>
        <v>0</v>
      </c>
      <c r="N205" s="318">
        <f t="shared" si="50"/>
        <v>0</v>
      </c>
      <c r="O205" s="318">
        <f t="shared" si="50"/>
        <v>0</v>
      </c>
      <c r="P205" s="318">
        <f t="shared" si="50"/>
        <v>0</v>
      </c>
      <c r="Q205" s="318">
        <f t="shared" si="50"/>
        <v>0</v>
      </c>
      <c r="R205" s="318">
        <f t="shared" si="50"/>
        <v>0</v>
      </c>
      <c r="S205" s="318">
        <f t="shared" si="50"/>
        <v>0</v>
      </c>
      <c r="T205" s="318">
        <f t="shared" si="50"/>
        <v>0</v>
      </c>
      <c r="U205" s="318">
        <f t="shared" si="50"/>
        <v>0</v>
      </c>
      <c r="V205" s="318">
        <f t="shared" si="50"/>
        <v>0</v>
      </c>
      <c r="W205" s="318">
        <f t="shared" si="50"/>
        <v>0</v>
      </c>
      <c r="X205" s="318">
        <f t="shared" si="50"/>
        <v>0</v>
      </c>
      <c r="Y205" s="318">
        <f t="shared" si="50"/>
        <v>0</v>
      </c>
      <c r="DA205" s="141"/>
    </row>
    <row r="206" spans="1:105" ht="12" customHeight="1" x14ac:dyDescent="0.25">
      <c r="A206" s="174" t="s">
        <v>1010</v>
      </c>
      <c r="B206" s="269">
        <f t="shared" ref="B206:Y206" si="51">IF(B$134=0,0,B$134/B$110)</f>
        <v>0.29390373588572832</v>
      </c>
      <c r="C206" s="269">
        <f t="shared" si="51"/>
        <v>0.29073446782207735</v>
      </c>
      <c r="D206" s="269">
        <f t="shared" si="51"/>
        <v>0.28978948868029158</v>
      </c>
      <c r="E206" s="269">
        <f t="shared" si="51"/>
        <v>0.28787608913960994</v>
      </c>
      <c r="F206" s="269">
        <f t="shared" si="51"/>
        <v>0.28555134814702832</v>
      </c>
      <c r="G206" s="269">
        <f t="shared" si="51"/>
        <v>0.28516658942296796</v>
      </c>
      <c r="H206" s="269">
        <f t="shared" si="51"/>
        <v>0.29122843730744791</v>
      </c>
      <c r="I206" s="269">
        <f t="shared" si="51"/>
        <v>0.26418635897437653</v>
      </c>
      <c r="J206" s="269">
        <f t="shared" si="51"/>
        <v>0.26444896946044189</v>
      </c>
      <c r="K206" s="269">
        <f t="shared" si="51"/>
        <v>0.27160579287628106</v>
      </c>
      <c r="L206" s="269">
        <f t="shared" si="51"/>
        <v>0.26984310888160279</v>
      </c>
      <c r="M206" s="269">
        <f t="shared" si="51"/>
        <v>0.2593161634300199</v>
      </c>
      <c r="N206" s="269">
        <f t="shared" si="51"/>
        <v>0.26174042927784008</v>
      </c>
      <c r="O206" s="269">
        <f t="shared" si="51"/>
        <v>0.26223751272767948</v>
      </c>
      <c r="P206" s="269">
        <f t="shared" si="51"/>
        <v>0.262332983205185</v>
      </c>
      <c r="Q206" s="269">
        <f t="shared" si="51"/>
        <v>0.26678652178893408</v>
      </c>
      <c r="R206" s="269">
        <f t="shared" si="51"/>
        <v>0.26664596472924984</v>
      </c>
      <c r="S206" s="269">
        <f t="shared" si="51"/>
        <v>0.26448190068622701</v>
      </c>
      <c r="T206" s="269">
        <f t="shared" si="51"/>
        <v>0.26554330068615067</v>
      </c>
      <c r="U206" s="269">
        <f t="shared" si="51"/>
        <v>0.26752216503494808</v>
      </c>
      <c r="V206" s="269">
        <f t="shared" si="51"/>
        <v>0.27490619777904557</v>
      </c>
      <c r="W206" s="269">
        <f t="shared" si="51"/>
        <v>0.27006469502605057</v>
      </c>
      <c r="X206" s="269">
        <f t="shared" si="51"/>
        <v>0.28120549248467008</v>
      </c>
      <c r="Y206" s="269">
        <f t="shared" si="51"/>
        <v>0.28435903273746937</v>
      </c>
      <c r="DA206" s="79"/>
    </row>
    <row r="207" spans="1:105" ht="12" customHeight="1" x14ac:dyDescent="0.25">
      <c r="A207" s="62" t="s">
        <v>1012</v>
      </c>
      <c r="B207" s="318">
        <f t="shared" ref="B207:Y207" si="52">IF(B$135=0,0,B$135/B$110)</f>
        <v>0.29390373588572832</v>
      </c>
      <c r="C207" s="318">
        <f t="shared" si="52"/>
        <v>0.29073446782207735</v>
      </c>
      <c r="D207" s="318">
        <f t="shared" si="52"/>
        <v>0.28978948868029158</v>
      </c>
      <c r="E207" s="318">
        <f t="shared" si="52"/>
        <v>0.28787608913960994</v>
      </c>
      <c r="F207" s="318">
        <f t="shared" si="52"/>
        <v>0.28555134814702832</v>
      </c>
      <c r="G207" s="318">
        <f t="shared" si="52"/>
        <v>0.28516658942296796</v>
      </c>
      <c r="H207" s="318">
        <f t="shared" si="52"/>
        <v>0.29122843730744791</v>
      </c>
      <c r="I207" s="318">
        <f t="shared" si="52"/>
        <v>0.26418635897437653</v>
      </c>
      <c r="J207" s="318">
        <f t="shared" si="52"/>
        <v>0.26444896946044189</v>
      </c>
      <c r="K207" s="318">
        <f t="shared" si="52"/>
        <v>0.27160579287628106</v>
      </c>
      <c r="L207" s="318">
        <f t="shared" si="52"/>
        <v>0.26984310888160279</v>
      </c>
      <c r="M207" s="318">
        <f t="shared" si="52"/>
        <v>0.2593161634300199</v>
      </c>
      <c r="N207" s="318">
        <f t="shared" si="52"/>
        <v>0.26174042927784008</v>
      </c>
      <c r="O207" s="318">
        <f t="shared" si="52"/>
        <v>0.26223751272767948</v>
      </c>
      <c r="P207" s="318">
        <f t="shared" si="52"/>
        <v>0.262332983205185</v>
      </c>
      <c r="Q207" s="318">
        <f t="shared" si="52"/>
        <v>0.26678652178893408</v>
      </c>
      <c r="R207" s="318">
        <f t="shared" si="52"/>
        <v>0.26664596472924984</v>
      </c>
      <c r="S207" s="318">
        <f t="shared" si="52"/>
        <v>0.26448190068622701</v>
      </c>
      <c r="T207" s="318">
        <f t="shared" si="52"/>
        <v>0.26554330068615067</v>
      </c>
      <c r="U207" s="318">
        <f t="shared" si="52"/>
        <v>0.26752216503494808</v>
      </c>
      <c r="V207" s="318">
        <f t="shared" si="52"/>
        <v>0.27490619777904557</v>
      </c>
      <c r="W207" s="318">
        <f t="shared" si="52"/>
        <v>0.27006469502605057</v>
      </c>
      <c r="X207" s="318">
        <f t="shared" si="52"/>
        <v>0.28120549248467008</v>
      </c>
      <c r="Y207" s="318">
        <f t="shared" si="52"/>
        <v>0.28435903273746937</v>
      </c>
      <c r="DA207" s="141"/>
    </row>
    <row r="208" spans="1:105" ht="12" customHeight="1" x14ac:dyDescent="0.25">
      <c r="A208" s="62" t="s">
        <v>1019</v>
      </c>
      <c r="B208" s="318">
        <f t="shared" ref="B208:Y208" si="53">IF(B$141=0,0,B$141/B$110)</f>
        <v>0</v>
      </c>
      <c r="C208" s="318">
        <f t="shared" si="53"/>
        <v>0</v>
      </c>
      <c r="D208" s="318">
        <f t="shared" si="53"/>
        <v>0</v>
      </c>
      <c r="E208" s="318">
        <f t="shared" si="53"/>
        <v>0</v>
      </c>
      <c r="F208" s="318">
        <f t="shared" si="53"/>
        <v>0</v>
      </c>
      <c r="G208" s="318">
        <f t="shared" si="53"/>
        <v>0</v>
      </c>
      <c r="H208" s="318">
        <f t="shared" si="53"/>
        <v>0</v>
      </c>
      <c r="I208" s="318">
        <f t="shared" si="53"/>
        <v>0</v>
      </c>
      <c r="J208" s="318">
        <f t="shared" si="53"/>
        <v>0</v>
      </c>
      <c r="K208" s="318">
        <f t="shared" si="53"/>
        <v>0</v>
      </c>
      <c r="L208" s="318">
        <f t="shared" si="53"/>
        <v>0</v>
      </c>
      <c r="M208" s="318">
        <f t="shared" si="53"/>
        <v>0</v>
      </c>
      <c r="N208" s="318">
        <f t="shared" si="53"/>
        <v>0</v>
      </c>
      <c r="O208" s="318">
        <f t="shared" si="53"/>
        <v>0</v>
      </c>
      <c r="P208" s="318">
        <f t="shared" si="53"/>
        <v>0</v>
      </c>
      <c r="Q208" s="318">
        <f t="shared" si="53"/>
        <v>0</v>
      </c>
      <c r="R208" s="318">
        <f t="shared" si="53"/>
        <v>0</v>
      </c>
      <c r="S208" s="318">
        <f t="shared" si="53"/>
        <v>0</v>
      </c>
      <c r="T208" s="318">
        <f t="shared" si="53"/>
        <v>0</v>
      </c>
      <c r="U208" s="318">
        <f t="shared" si="53"/>
        <v>0</v>
      </c>
      <c r="V208" s="318">
        <f t="shared" si="53"/>
        <v>0</v>
      </c>
      <c r="W208" s="318">
        <f t="shared" si="53"/>
        <v>0</v>
      </c>
      <c r="X208" s="318">
        <f t="shared" si="53"/>
        <v>0</v>
      </c>
      <c r="Y208" s="318">
        <f t="shared" si="53"/>
        <v>0</v>
      </c>
      <c r="DA208" s="141"/>
    </row>
    <row r="209" spans="1:105" ht="12" customHeight="1" x14ac:dyDescent="0.25">
      <c r="A209" s="174" t="s">
        <v>1021</v>
      </c>
      <c r="B209" s="269">
        <f t="shared" ref="B209:Y209" si="54">IF(B$142=0,0,B$142/B$110)</f>
        <v>0.14186639621838715</v>
      </c>
      <c r="C209" s="269">
        <f t="shared" si="54"/>
        <v>0.14882659794797379</v>
      </c>
      <c r="D209" s="269">
        <f t="shared" si="54"/>
        <v>0.15079208865497912</v>
      </c>
      <c r="E209" s="269">
        <f t="shared" si="54"/>
        <v>0.15515159453019245</v>
      </c>
      <c r="F209" s="269">
        <f t="shared" si="54"/>
        <v>0.16287578976955305</v>
      </c>
      <c r="G209" s="269">
        <f t="shared" si="54"/>
        <v>0.15773902708937335</v>
      </c>
      <c r="H209" s="269">
        <f t="shared" si="54"/>
        <v>0.14393550290821927</v>
      </c>
      <c r="I209" s="269">
        <f t="shared" si="54"/>
        <v>0.12787230925339527</v>
      </c>
      <c r="J209" s="269">
        <f t="shared" si="54"/>
        <v>0.13035416877473599</v>
      </c>
      <c r="K209" s="269">
        <f t="shared" si="54"/>
        <v>0.13452974039387247</v>
      </c>
      <c r="L209" s="269">
        <f t="shared" si="54"/>
        <v>0.13893999111951288</v>
      </c>
      <c r="M209" s="269">
        <f t="shared" si="54"/>
        <v>0.15430293169224807</v>
      </c>
      <c r="N209" s="269">
        <f t="shared" si="54"/>
        <v>0.15548592005951806</v>
      </c>
      <c r="O209" s="269">
        <f t="shared" si="54"/>
        <v>0.14530799912206382</v>
      </c>
      <c r="P209" s="269">
        <f t="shared" si="54"/>
        <v>0.14999654383013286</v>
      </c>
      <c r="Q209" s="269">
        <f t="shared" si="54"/>
        <v>0.15311004731000447</v>
      </c>
      <c r="R209" s="269">
        <f t="shared" si="54"/>
        <v>0.15936062526204117</v>
      </c>
      <c r="S209" s="269">
        <f t="shared" si="54"/>
        <v>0.15653738386344562</v>
      </c>
      <c r="T209" s="269">
        <f t="shared" si="54"/>
        <v>0.16383087371413327</v>
      </c>
      <c r="U209" s="269">
        <f t="shared" si="54"/>
        <v>0.16045902523167097</v>
      </c>
      <c r="V209" s="269">
        <f t="shared" si="54"/>
        <v>0.16358425698931844</v>
      </c>
      <c r="W209" s="269">
        <f t="shared" si="54"/>
        <v>0.16709111629212847</v>
      </c>
      <c r="X209" s="269">
        <f t="shared" si="54"/>
        <v>0.16363598185978401</v>
      </c>
      <c r="Y209" s="269">
        <f t="shared" si="54"/>
        <v>0.16029391234727811</v>
      </c>
      <c r="DA209" s="79"/>
    </row>
    <row r="210" spans="1:105" ht="12" customHeight="1" x14ac:dyDescent="0.25">
      <c r="A210" s="62" t="s">
        <v>1133</v>
      </c>
      <c r="B210" s="318">
        <f t="shared" ref="B210:Y210" si="55">IF(B$143=0,0,B$143/B$110)</f>
        <v>8.324408397316431E-2</v>
      </c>
      <c r="C210" s="318">
        <f t="shared" si="55"/>
        <v>9.1030253192752458E-2</v>
      </c>
      <c r="D210" s="318">
        <f t="shared" si="55"/>
        <v>9.3266507226135886E-2</v>
      </c>
      <c r="E210" s="318">
        <f t="shared" si="55"/>
        <v>9.816080051868975E-2</v>
      </c>
      <c r="F210" s="318">
        <f t="shared" si="55"/>
        <v>0.10689452394963915</v>
      </c>
      <c r="G210" s="318">
        <f t="shared" si="55"/>
        <v>0.10078549300432559</v>
      </c>
      <c r="H210" s="318">
        <f t="shared" si="55"/>
        <v>8.5185042150080034E-2</v>
      </c>
      <c r="I210" s="318">
        <f t="shared" si="55"/>
        <v>6.3127948829740599E-2</v>
      </c>
      <c r="J210" s="318">
        <f t="shared" si="55"/>
        <v>6.6211766816247228E-2</v>
      </c>
      <c r="K210" s="318">
        <f t="shared" si="55"/>
        <v>7.201370646960796E-2</v>
      </c>
      <c r="L210" s="318">
        <f t="shared" si="55"/>
        <v>7.7079959775444837E-2</v>
      </c>
      <c r="M210" s="318">
        <f t="shared" si="55"/>
        <v>9.3788565037272398E-2</v>
      </c>
      <c r="N210" s="318">
        <f t="shared" si="55"/>
        <v>9.5457116547443099E-2</v>
      </c>
      <c r="O210" s="318">
        <f t="shared" si="55"/>
        <v>8.3488024005556202E-2</v>
      </c>
      <c r="P210" s="318">
        <f t="shared" si="55"/>
        <v>8.905229112375769E-2</v>
      </c>
      <c r="Q210" s="318">
        <f t="shared" si="55"/>
        <v>9.3303264752635409E-2</v>
      </c>
      <c r="R210" s="318">
        <f t="shared" si="55"/>
        <v>0.10038095240971583</v>
      </c>
      <c r="S210" s="318">
        <f t="shared" si="55"/>
        <v>9.6813345225567393E-2</v>
      </c>
      <c r="T210" s="318">
        <f t="shared" si="55"/>
        <v>0.10552555365036731</v>
      </c>
      <c r="U210" s="318">
        <f t="shared" si="55"/>
        <v>0.10176385033293933</v>
      </c>
      <c r="V210" s="318">
        <f t="shared" si="55"/>
        <v>0.10639466415304577</v>
      </c>
      <c r="W210" s="318">
        <f t="shared" si="55"/>
        <v>0.10988536022580328</v>
      </c>
      <c r="X210" s="318">
        <f t="shared" si="55"/>
        <v>0.10719166107363384</v>
      </c>
      <c r="Y210" s="318">
        <f t="shared" si="55"/>
        <v>0.1035749388777869</v>
      </c>
      <c r="DA210" s="141"/>
    </row>
    <row r="211" spans="1:105" ht="12" customHeight="1" x14ac:dyDescent="0.25">
      <c r="A211" s="62" t="s">
        <v>1024</v>
      </c>
      <c r="B211" s="318">
        <f t="shared" ref="B211:Y211" si="56">IF(B$144=0,0,B$144/B$110)</f>
        <v>5.8622312245222824E-2</v>
      </c>
      <c r="C211" s="318">
        <f t="shared" si="56"/>
        <v>5.7796344755221322E-2</v>
      </c>
      <c r="D211" s="318">
        <f t="shared" si="56"/>
        <v>5.7525581428843238E-2</v>
      </c>
      <c r="E211" s="318">
        <f t="shared" si="56"/>
        <v>5.6990794011502706E-2</v>
      </c>
      <c r="F211" s="318">
        <f t="shared" si="56"/>
        <v>5.5981265819913889E-2</v>
      </c>
      <c r="G211" s="318">
        <f t="shared" si="56"/>
        <v>5.6953534085047754E-2</v>
      </c>
      <c r="H211" s="318">
        <f t="shared" si="56"/>
        <v>5.8750460758139257E-2</v>
      </c>
      <c r="I211" s="318">
        <f t="shared" si="56"/>
        <v>6.4744360423654668E-2</v>
      </c>
      <c r="J211" s="318">
        <f t="shared" si="56"/>
        <v>6.4142401958488776E-2</v>
      </c>
      <c r="K211" s="318">
        <f t="shared" si="56"/>
        <v>6.2516033924264511E-2</v>
      </c>
      <c r="L211" s="318">
        <f t="shared" si="56"/>
        <v>6.1860031344068041E-2</v>
      </c>
      <c r="M211" s="318">
        <f t="shared" si="56"/>
        <v>6.0514366654975643E-2</v>
      </c>
      <c r="N211" s="318">
        <f t="shared" si="56"/>
        <v>6.0028803512074971E-2</v>
      </c>
      <c r="O211" s="318">
        <f t="shared" si="56"/>
        <v>6.1819975116507622E-2</v>
      </c>
      <c r="P211" s="318">
        <f t="shared" si="56"/>
        <v>6.0944252706375164E-2</v>
      </c>
      <c r="Q211" s="318">
        <f t="shared" si="56"/>
        <v>5.980678255736905E-2</v>
      </c>
      <c r="R211" s="318">
        <f t="shared" si="56"/>
        <v>5.8979672852325339E-2</v>
      </c>
      <c r="S211" s="318">
        <f t="shared" si="56"/>
        <v>5.9724038637878223E-2</v>
      </c>
      <c r="T211" s="318">
        <f t="shared" si="56"/>
        <v>5.8305320063765959E-2</v>
      </c>
      <c r="U211" s="318">
        <f t="shared" si="56"/>
        <v>5.8695174898731654E-2</v>
      </c>
      <c r="V211" s="318">
        <f t="shared" si="56"/>
        <v>5.718959283627266E-2</v>
      </c>
      <c r="W211" s="318">
        <f t="shared" si="56"/>
        <v>5.7205756066325192E-2</v>
      </c>
      <c r="X211" s="318">
        <f t="shared" si="56"/>
        <v>5.6444320786150158E-2</v>
      </c>
      <c r="Y211" s="318">
        <f t="shared" si="56"/>
        <v>5.6718973469491209E-2</v>
      </c>
      <c r="DA211" s="141"/>
    </row>
    <row r="212" spans="1:105" ht="12" customHeight="1" x14ac:dyDescent="0.25">
      <c r="A212" s="62" t="s">
        <v>1036</v>
      </c>
      <c r="B212" s="318">
        <f t="shared" ref="B212:Y212" si="57">IF(B$155=0,0,B$155/B$110)</f>
        <v>0</v>
      </c>
      <c r="C212" s="318">
        <f t="shared" si="57"/>
        <v>0</v>
      </c>
      <c r="D212" s="318">
        <f t="shared" si="57"/>
        <v>0</v>
      </c>
      <c r="E212" s="318">
        <f t="shared" si="57"/>
        <v>0</v>
      </c>
      <c r="F212" s="318">
        <f t="shared" si="57"/>
        <v>0</v>
      </c>
      <c r="G212" s="318">
        <f t="shared" si="57"/>
        <v>0</v>
      </c>
      <c r="H212" s="318">
        <f t="shared" si="57"/>
        <v>0</v>
      </c>
      <c r="I212" s="318">
        <f t="shared" si="57"/>
        <v>0</v>
      </c>
      <c r="J212" s="318">
        <f t="shared" si="57"/>
        <v>0</v>
      </c>
      <c r="K212" s="318">
        <f t="shared" si="57"/>
        <v>0</v>
      </c>
      <c r="L212" s="318">
        <f t="shared" si="57"/>
        <v>0</v>
      </c>
      <c r="M212" s="318">
        <f t="shared" si="57"/>
        <v>0</v>
      </c>
      <c r="N212" s="318">
        <f t="shared" si="57"/>
        <v>0</v>
      </c>
      <c r="O212" s="318">
        <f t="shared" si="57"/>
        <v>0</v>
      </c>
      <c r="P212" s="318">
        <f t="shared" si="57"/>
        <v>0</v>
      </c>
      <c r="Q212" s="318">
        <f t="shared" si="57"/>
        <v>0</v>
      </c>
      <c r="R212" s="318">
        <f t="shared" si="57"/>
        <v>0</v>
      </c>
      <c r="S212" s="318">
        <f t="shared" si="57"/>
        <v>0</v>
      </c>
      <c r="T212" s="318">
        <f t="shared" si="57"/>
        <v>0</v>
      </c>
      <c r="U212" s="318">
        <f t="shared" si="57"/>
        <v>0</v>
      </c>
      <c r="V212" s="318">
        <f t="shared" si="57"/>
        <v>0</v>
      </c>
      <c r="W212" s="318">
        <f t="shared" si="57"/>
        <v>0</v>
      </c>
      <c r="X212" s="318">
        <f t="shared" si="57"/>
        <v>0</v>
      </c>
      <c r="Y212" s="318">
        <f t="shared" si="57"/>
        <v>0</v>
      </c>
      <c r="DA212" s="141"/>
    </row>
    <row r="213" spans="1:105" ht="12" customHeight="1" x14ac:dyDescent="0.25">
      <c r="A213" s="41" t="s">
        <v>1038</v>
      </c>
      <c r="B213" s="319">
        <f t="shared" ref="B213:Y213" si="58">IF(B$156=0,0,B$156/B$110)</f>
        <v>0</v>
      </c>
      <c r="C213" s="319">
        <f t="shared" si="58"/>
        <v>0</v>
      </c>
      <c r="D213" s="319">
        <f t="shared" si="58"/>
        <v>0</v>
      </c>
      <c r="E213" s="319">
        <f t="shared" si="58"/>
        <v>0</v>
      </c>
      <c r="F213" s="319">
        <f t="shared" si="58"/>
        <v>0</v>
      </c>
      <c r="G213" s="319">
        <f t="shared" si="58"/>
        <v>0</v>
      </c>
      <c r="H213" s="319">
        <f t="shared" si="58"/>
        <v>0</v>
      </c>
      <c r="I213" s="319">
        <f t="shared" si="58"/>
        <v>0</v>
      </c>
      <c r="J213" s="319">
        <f t="shared" si="58"/>
        <v>0</v>
      </c>
      <c r="K213" s="319">
        <f t="shared" si="58"/>
        <v>0</v>
      </c>
      <c r="L213" s="319">
        <f t="shared" si="58"/>
        <v>0</v>
      </c>
      <c r="M213" s="319">
        <f t="shared" si="58"/>
        <v>0</v>
      </c>
      <c r="N213" s="319">
        <f t="shared" si="58"/>
        <v>0</v>
      </c>
      <c r="O213" s="319">
        <f t="shared" si="58"/>
        <v>0</v>
      </c>
      <c r="P213" s="319">
        <f t="shared" si="58"/>
        <v>0</v>
      </c>
      <c r="Q213" s="319">
        <f t="shared" si="58"/>
        <v>0</v>
      </c>
      <c r="R213" s="319">
        <f t="shared" si="58"/>
        <v>0</v>
      </c>
      <c r="S213" s="319">
        <f t="shared" si="58"/>
        <v>0</v>
      </c>
      <c r="T213" s="319">
        <f t="shared" si="58"/>
        <v>0</v>
      </c>
      <c r="U213" s="319">
        <f t="shared" si="58"/>
        <v>0</v>
      </c>
      <c r="V213" s="319">
        <f t="shared" si="58"/>
        <v>0</v>
      </c>
      <c r="W213" s="319">
        <f t="shared" si="58"/>
        <v>0</v>
      </c>
      <c r="X213" s="319">
        <f t="shared" si="58"/>
        <v>0</v>
      </c>
      <c r="Y213" s="319">
        <f t="shared" si="58"/>
        <v>0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430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1402</v>
      </c>
      <c r="B217" s="320">
        <f>IF(B$5=0,0,(B$5-B$16-B$59)/(CHI_fec!B$5-CHI_fec!B$16))</f>
        <v>0</v>
      </c>
      <c r="C217" s="320">
        <f>IF(C$5=0,0,(C$5-C$16-C$59)/(CHI_fec!C$5-CHI_fec!C$16))</f>
        <v>0</v>
      </c>
      <c r="D217" s="320">
        <f>IF(D$5=0,0,(D$5-D$16-D$59)/(CHI_fec!D$5-CHI_fec!D$16))</f>
        <v>0</v>
      </c>
      <c r="E217" s="320">
        <f>IF(E$5=0,0,(E$5-E$16-E$59)/(CHI_fec!E$5-CHI_fec!E$16))</f>
        <v>0</v>
      </c>
      <c r="F217" s="320">
        <f>IF(F$5=0,0,(F$5-F$16-F$59)/(CHI_fec!F$5-CHI_fec!F$16))</f>
        <v>0</v>
      </c>
      <c r="G217" s="320">
        <f>IF(G$5=0,0,(G$5-G$16-G$59)/(CHI_fec!G$5-CHI_fec!G$16))</f>
        <v>0</v>
      </c>
      <c r="H217" s="320">
        <f>IF(H$5=0,0,(H$5-H$16-H$59)/(CHI_fec!H$5-CHI_fec!H$16))</f>
        <v>0</v>
      </c>
      <c r="I217" s="320">
        <f>IF(I$5=0,0,(I$5-I$16-I$59)/(CHI_fec!I$5-CHI_fec!I$16))</f>
        <v>0</v>
      </c>
      <c r="J217" s="320">
        <f>IF(J$5=0,0,(J$5-J$16-J$59)/(CHI_fec!J$5-CHI_fec!J$16))</f>
        <v>0</v>
      </c>
      <c r="K217" s="320">
        <f>IF(K$5=0,0,(K$5-K$16-K$59)/(CHI_fec!K$5-CHI_fec!K$16))</f>
        <v>0</v>
      </c>
      <c r="L217" s="320">
        <f>IF(L$5=0,0,(L$5-L$16-L$59)/(CHI_fec!L$5-CHI_fec!L$16))</f>
        <v>0</v>
      </c>
      <c r="M217" s="320">
        <f>IF(M$5=0,0,(M$5-M$16-M$59)/(CHI_fec!M$5-CHI_fec!M$16))</f>
        <v>0</v>
      </c>
      <c r="N217" s="320">
        <f>IF(N$5=0,0,(N$5-N$16-N$59)/(CHI_fec!N$5-CHI_fec!N$16))</f>
        <v>0</v>
      </c>
      <c r="O217" s="320">
        <f>IF(O$5=0,0,(O$5-O$16-O$59)/(CHI_fec!O$5-CHI_fec!O$16))</f>
        <v>0</v>
      </c>
      <c r="P217" s="320">
        <f>IF(P$5=0,0,(P$5-P$16-P$59)/(CHI_fec!P$5-CHI_fec!P$16))</f>
        <v>0</v>
      </c>
      <c r="Q217" s="320">
        <f>IF(Q$5=0,0,(Q$5-Q$16-Q$59)/(CHI_fec!Q$5-CHI_fec!Q$16))</f>
        <v>0</v>
      </c>
      <c r="R217" s="320">
        <f>IF(R$5=0,0,(R$5-R$16-R$59)/(CHI_fec!R$5-CHI_fec!R$16))</f>
        <v>0</v>
      </c>
      <c r="S217" s="320">
        <f>IF(S$5=0,0,(S$5-S$16-S$59)/(CHI_fec!S$5-CHI_fec!S$16))</f>
        <v>0</v>
      </c>
      <c r="T217" s="320">
        <f>IF(T$5=0,0,(T$5-T$16-T$59)/(CHI_fec!T$5-CHI_fec!T$16))</f>
        <v>0</v>
      </c>
      <c r="U217" s="320">
        <f>IF(U$5=0,0,(U$5-U$16-U$59)/(CHI_fec!U$5-CHI_fec!U$16))</f>
        <v>0</v>
      </c>
      <c r="V217" s="320">
        <f>IF(V$5=0,0,(V$5-V$16-V$59)/(CHI_fec!V$5-CHI_fec!V$16))</f>
        <v>0</v>
      </c>
      <c r="W217" s="320">
        <f>IF(W$5=0,0,(W$5-W$16-W$59)/(CHI_fec!W$5-CHI_fec!W$16))</f>
        <v>0</v>
      </c>
      <c r="X217" s="320">
        <f>IF(X$5=0,0,(X$5-X$16-X$59)/(CHI_fec!X$5-CHI_fec!X$16))</f>
        <v>0</v>
      </c>
      <c r="Y217" s="320">
        <f>IF(Y$5=0,0,(Y$5-Y$16-Y$59)/(CHI_fec!Y$5-CHI_fec!Y$16))</f>
        <v>0</v>
      </c>
      <c r="DA217" s="95"/>
    </row>
    <row r="218" spans="1:105" ht="12" customHeight="1" x14ac:dyDescent="0.25">
      <c r="A218" s="55" t="s">
        <v>91</v>
      </c>
      <c r="B218" s="273">
        <f>IF(B$6=0,0,B$6/CHI_fec!B$6)</f>
        <v>0</v>
      </c>
      <c r="C218" s="273">
        <f>IF(C$6=0,0,C$6/CHI_fec!C$6)</f>
        <v>0</v>
      </c>
      <c r="D218" s="273">
        <f>IF(D$6=0,0,D$6/CHI_fec!D$6)</f>
        <v>0</v>
      </c>
      <c r="E218" s="273">
        <f>IF(E$6=0,0,E$6/CHI_fec!E$6)</f>
        <v>0</v>
      </c>
      <c r="F218" s="273">
        <f>IF(F$6=0,0,F$6/CHI_fec!F$6)</f>
        <v>0</v>
      </c>
      <c r="G218" s="273">
        <f>IF(G$6=0,0,G$6/CHI_fec!G$6)</f>
        <v>0</v>
      </c>
      <c r="H218" s="273">
        <f>IF(H$6=0,0,H$6/CHI_fec!H$6)</f>
        <v>0</v>
      </c>
      <c r="I218" s="273">
        <f>IF(I$6=0,0,I$6/CHI_fec!I$6)</f>
        <v>0</v>
      </c>
      <c r="J218" s="273">
        <f>IF(J$6=0,0,J$6/CHI_fec!J$6)</f>
        <v>0</v>
      </c>
      <c r="K218" s="273">
        <f>IF(K$6=0,0,K$6/CHI_fec!K$6)</f>
        <v>0</v>
      </c>
      <c r="L218" s="273">
        <f>IF(L$6=0,0,L$6/CHI_fec!L$6)</f>
        <v>0</v>
      </c>
      <c r="M218" s="273">
        <f>IF(M$6=0,0,M$6/CHI_fec!M$6)</f>
        <v>0</v>
      </c>
      <c r="N218" s="273">
        <f>IF(N$6=0,0,N$6/CHI_fec!N$6)</f>
        <v>0</v>
      </c>
      <c r="O218" s="273">
        <f>IF(O$6=0,0,O$6/CHI_fec!O$6)</f>
        <v>0</v>
      </c>
      <c r="P218" s="273">
        <f>IF(P$6=0,0,P$6/CHI_fec!P$6)</f>
        <v>0</v>
      </c>
      <c r="Q218" s="273">
        <f>IF(Q$6=0,0,Q$6/CHI_fec!Q$6)</f>
        <v>0</v>
      </c>
      <c r="R218" s="273">
        <f>IF(R$6=0,0,R$6/CHI_fec!R$6)</f>
        <v>0</v>
      </c>
      <c r="S218" s="273">
        <f>IF(S$6=0,0,S$6/CHI_fec!S$6)</f>
        <v>0</v>
      </c>
      <c r="T218" s="273">
        <f>IF(T$6=0,0,T$6/CHI_fec!T$6)</f>
        <v>0</v>
      </c>
      <c r="U218" s="273">
        <f>IF(U$6=0,0,U$6/CHI_fec!U$6)</f>
        <v>0</v>
      </c>
      <c r="V218" s="273">
        <f>IF(V$6=0,0,V$6/CHI_fec!V$6)</f>
        <v>0</v>
      </c>
      <c r="W218" s="273">
        <f>IF(W$6=0,0,W$6/CHI_fec!W$6)</f>
        <v>0</v>
      </c>
      <c r="X218" s="273">
        <f>IF(X$6=0,0,X$6/CHI_fec!X$6)</f>
        <v>0</v>
      </c>
      <c r="Y218" s="273">
        <f>IF(Y$6=0,0,Y$6/CHI_fec!Y$6)</f>
        <v>0</v>
      </c>
      <c r="DA218" s="76"/>
    </row>
    <row r="219" spans="1:105" ht="12" customHeight="1" x14ac:dyDescent="0.25">
      <c r="A219" s="173" t="s">
        <v>92</v>
      </c>
      <c r="B219" s="274">
        <f>IF(B$7=0,0,B$7/CHI_fec!B$7)</f>
        <v>0</v>
      </c>
      <c r="C219" s="274">
        <f>IF(C$7=0,0,C$7/CHI_fec!C$7)</f>
        <v>0</v>
      </c>
      <c r="D219" s="274">
        <f>IF(D$7=0,0,D$7/CHI_fec!D$7)</f>
        <v>0</v>
      </c>
      <c r="E219" s="274">
        <f>IF(E$7=0,0,E$7/CHI_fec!E$7)</f>
        <v>0</v>
      </c>
      <c r="F219" s="274">
        <f>IF(F$7=0,0,F$7/CHI_fec!F$7)</f>
        <v>0</v>
      </c>
      <c r="G219" s="274">
        <f>IF(G$7=0,0,G$7/CHI_fec!G$7)</f>
        <v>0</v>
      </c>
      <c r="H219" s="274">
        <f>IF(H$7=0,0,H$7/CHI_fec!H$7)</f>
        <v>0</v>
      </c>
      <c r="I219" s="274">
        <f>IF(I$7=0,0,I$7/CHI_fec!I$7)</f>
        <v>0</v>
      </c>
      <c r="J219" s="274">
        <f>IF(J$7=0,0,J$7/CHI_fec!J$7)</f>
        <v>0</v>
      </c>
      <c r="K219" s="274">
        <f>IF(K$7=0,0,K$7/CHI_fec!K$7)</f>
        <v>0</v>
      </c>
      <c r="L219" s="274">
        <f>IF(L$7=0,0,L$7/CHI_fec!L$7)</f>
        <v>0</v>
      </c>
      <c r="M219" s="274">
        <f>IF(M$7=0,0,M$7/CHI_fec!M$7)</f>
        <v>0</v>
      </c>
      <c r="N219" s="274">
        <f>IF(N$7=0,0,N$7/CHI_fec!N$7)</f>
        <v>0</v>
      </c>
      <c r="O219" s="274">
        <f>IF(O$7=0,0,O$7/CHI_fec!O$7)</f>
        <v>0</v>
      </c>
      <c r="P219" s="274">
        <f>IF(P$7=0,0,P$7/CHI_fec!P$7)</f>
        <v>0</v>
      </c>
      <c r="Q219" s="274">
        <f>IF(Q$7=0,0,Q$7/CHI_fec!Q$7)</f>
        <v>0</v>
      </c>
      <c r="R219" s="274">
        <f>IF(R$7=0,0,R$7/CHI_fec!R$7)</f>
        <v>0</v>
      </c>
      <c r="S219" s="274">
        <f>IF(S$7=0,0,S$7/CHI_fec!S$7)</f>
        <v>0</v>
      </c>
      <c r="T219" s="274">
        <f>IF(T$7=0,0,T$7/CHI_fec!T$7)</f>
        <v>0</v>
      </c>
      <c r="U219" s="274">
        <f>IF(U$7=0,0,U$7/CHI_fec!U$7)</f>
        <v>0</v>
      </c>
      <c r="V219" s="274">
        <f>IF(V$7=0,0,V$7/CHI_fec!V$7)</f>
        <v>0</v>
      </c>
      <c r="W219" s="274">
        <f>IF(W$7=0,0,W$7/CHI_fec!W$7)</f>
        <v>0</v>
      </c>
      <c r="X219" s="274">
        <f>IF(X$7=0,0,X$7/CHI_fec!X$7)</f>
        <v>0</v>
      </c>
      <c r="Y219" s="274">
        <f>IF(Y$7=0,0,Y$7/CHI_fec!Y$7)</f>
        <v>0</v>
      </c>
      <c r="DA219" s="77"/>
    </row>
    <row r="220" spans="1:105" ht="12" customHeight="1" x14ac:dyDescent="0.25">
      <c r="A220" s="173" t="s">
        <v>93</v>
      </c>
      <c r="B220" s="274">
        <f>IF(B$8=0,0,B$8/CHI_fec!B$8)</f>
        <v>0</v>
      </c>
      <c r="C220" s="274">
        <f>IF(C$8=0,0,C$8/CHI_fec!C$8)</f>
        <v>0</v>
      </c>
      <c r="D220" s="274">
        <f>IF(D$8=0,0,D$8/CHI_fec!D$8)</f>
        <v>0</v>
      </c>
      <c r="E220" s="274">
        <f>IF(E$8=0,0,E$8/CHI_fec!E$8)</f>
        <v>0</v>
      </c>
      <c r="F220" s="274">
        <f>IF(F$8=0,0,F$8/CHI_fec!F$8)</f>
        <v>0</v>
      </c>
      <c r="G220" s="274">
        <f>IF(G$8=0,0,G$8/CHI_fec!G$8)</f>
        <v>0</v>
      </c>
      <c r="H220" s="274">
        <f>IF(H$8=0,0,H$8/CHI_fec!H$8)</f>
        <v>0</v>
      </c>
      <c r="I220" s="274">
        <f>IF(I$8=0,0,I$8/CHI_fec!I$8)</f>
        <v>0</v>
      </c>
      <c r="J220" s="274">
        <f>IF(J$8=0,0,J$8/CHI_fec!J$8)</f>
        <v>0</v>
      </c>
      <c r="K220" s="274">
        <f>IF(K$8=0,0,K$8/CHI_fec!K$8)</f>
        <v>0</v>
      </c>
      <c r="L220" s="274">
        <f>IF(L$8=0,0,L$8/CHI_fec!L$8)</f>
        <v>0</v>
      </c>
      <c r="M220" s="274">
        <f>IF(M$8=0,0,M$8/CHI_fec!M$8)</f>
        <v>0</v>
      </c>
      <c r="N220" s="274">
        <f>IF(N$8=0,0,N$8/CHI_fec!N$8)</f>
        <v>0</v>
      </c>
      <c r="O220" s="274">
        <f>IF(O$8=0,0,O$8/CHI_fec!O$8)</f>
        <v>0</v>
      </c>
      <c r="P220" s="274">
        <f>IF(P$8=0,0,P$8/CHI_fec!P$8)</f>
        <v>0</v>
      </c>
      <c r="Q220" s="274">
        <f>IF(Q$8=0,0,Q$8/CHI_fec!Q$8)</f>
        <v>0</v>
      </c>
      <c r="R220" s="274">
        <f>IF(R$8=0,0,R$8/CHI_fec!R$8)</f>
        <v>0</v>
      </c>
      <c r="S220" s="274">
        <f>IF(S$8=0,0,S$8/CHI_fec!S$8)</f>
        <v>0</v>
      </c>
      <c r="T220" s="274">
        <f>IF(T$8=0,0,T$8/CHI_fec!T$8)</f>
        <v>0</v>
      </c>
      <c r="U220" s="274">
        <f>IF(U$8=0,0,U$8/CHI_fec!U$8)</f>
        <v>0</v>
      </c>
      <c r="V220" s="274">
        <f>IF(V$8=0,0,V$8/CHI_fec!V$8)</f>
        <v>0</v>
      </c>
      <c r="W220" s="274">
        <f>IF(W$8=0,0,W$8/CHI_fec!W$8)</f>
        <v>0</v>
      </c>
      <c r="X220" s="274">
        <f>IF(X$8=0,0,X$8/CHI_fec!X$8)</f>
        <v>0</v>
      </c>
      <c r="Y220" s="274">
        <f>IF(Y$8=0,0,Y$8/CHI_fec!Y$8)</f>
        <v>0</v>
      </c>
      <c r="DA220" s="77"/>
    </row>
    <row r="221" spans="1:105" ht="12" customHeight="1" x14ac:dyDescent="0.25">
      <c r="A221" s="173" t="s">
        <v>94</v>
      </c>
      <c r="B221" s="274">
        <f>IF(B$9=0,0,B$9/CHI_fec!B$9)</f>
        <v>0</v>
      </c>
      <c r="C221" s="274">
        <f>IF(C$9=0,0,C$9/CHI_fec!C$9)</f>
        <v>0</v>
      </c>
      <c r="D221" s="274">
        <f>IF(D$9=0,0,D$9/CHI_fec!D$9)</f>
        <v>0</v>
      </c>
      <c r="E221" s="274">
        <f>IF(E$9=0,0,E$9/CHI_fec!E$9)</f>
        <v>0</v>
      </c>
      <c r="F221" s="274">
        <f>IF(F$9=0,0,F$9/CHI_fec!F$9)</f>
        <v>0</v>
      </c>
      <c r="G221" s="274">
        <f>IF(G$9=0,0,G$9/CHI_fec!G$9)</f>
        <v>0</v>
      </c>
      <c r="H221" s="274">
        <f>IF(H$9=0,0,H$9/CHI_fec!H$9)</f>
        <v>0</v>
      </c>
      <c r="I221" s="274">
        <f>IF(I$9=0,0,I$9/CHI_fec!I$9)</f>
        <v>0</v>
      </c>
      <c r="J221" s="274">
        <f>IF(J$9=0,0,J$9/CHI_fec!J$9)</f>
        <v>0</v>
      </c>
      <c r="K221" s="274">
        <f>IF(K$9=0,0,K$9/CHI_fec!K$9)</f>
        <v>0</v>
      </c>
      <c r="L221" s="274">
        <f>IF(L$9=0,0,L$9/CHI_fec!L$9)</f>
        <v>0</v>
      </c>
      <c r="M221" s="274">
        <f>IF(M$9=0,0,M$9/CHI_fec!M$9)</f>
        <v>0</v>
      </c>
      <c r="N221" s="274">
        <f>IF(N$9=0,0,N$9/CHI_fec!N$9)</f>
        <v>0</v>
      </c>
      <c r="O221" s="274">
        <f>IF(O$9=0,0,O$9/CHI_fec!O$9)</f>
        <v>0</v>
      </c>
      <c r="P221" s="274">
        <f>IF(P$9=0,0,P$9/CHI_fec!P$9)</f>
        <v>0</v>
      </c>
      <c r="Q221" s="274">
        <f>IF(Q$9=0,0,Q$9/CHI_fec!Q$9)</f>
        <v>0</v>
      </c>
      <c r="R221" s="274">
        <f>IF(R$9=0,0,R$9/CHI_fec!R$9)</f>
        <v>0</v>
      </c>
      <c r="S221" s="274">
        <f>IF(S$9=0,0,S$9/CHI_fec!S$9)</f>
        <v>0</v>
      </c>
      <c r="T221" s="274">
        <f>IF(T$9=0,0,T$9/CHI_fec!T$9)</f>
        <v>0</v>
      </c>
      <c r="U221" s="274">
        <f>IF(U$9=0,0,U$9/CHI_fec!U$9)</f>
        <v>0</v>
      </c>
      <c r="V221" s="274">
        <f>IF(V$9=0,0,V$9/CHI_fec!V$9)</f>
        <v>0</v>
      </c>
      <c r="W221" s="274">
        <f>IF(W$9=0,0,W$9/CHI_fec!W$9)</f>
        <v>0</v>
      </c>
      <c r="X221" s="274">
        <f>IF(X$9=0,0,X$9/CHI_fec!X$9)</f>
        <v>0</v>
      </c>
      <c r="Y221" s="274">
        <f>IF(Y$9=0,0,Y$9/CHI_fec!Y$9)</f>
        <v>0</v>
      </c>
      <c r="DA221" s="77"/>
    </row>
    <row r="222" spans="1:105" ht="12" customHeight="1" x14ac:dyDescent="0.25">
      <c r="A222" s="56" t="s">
        <v>95</v>
      </c>
      <c r="B222" s="275">
        <f>IF(B$10=0,0,B$10/CHI_fec!B$10)</f>
        <v>0</v>
      </c>
      <c r="C222" s="275">
        <f>IF(C$10=0,0,C$10/CHI_fec!C$10)</f>
        <v>0</v>
      </c>
      <c r="D222" s="275">
        <f>IF(D$10=0,0,D$10/CHI_fec!D$10)</f>
        <v>0</v>
      </c>
      <c r="E222" s="275">
        <f>IF(E$10=0,0,E$10/CHI_fec!E$10)</f>
        <v>0</v>
      </c>
      <c r="F222" s="275">
        <f>IF(F$10=0,0,F$10/CHI_fec!F$10)</f>
        <v>0</v>
      </c>
      <c r="G222" s="275">
        <f>IF(G$10=0,0,G$10/CHI_fec!G$10)</f>
        <v>0</v>
      </c>
      <c r="H222" s="275">
        <f>IF(H$10=0,0,H$10/CHI_fec!H$10)</f>
        <v>0</v>
      </c>
      <c r="I222" s="275">
        <f>IF(I$10=0,0,I$10/CHI_fec!I$10)</f>
        <v>0</v>
      </c>
      <c r="J222" s="275">
        <f>IF(J$10=0,0,J$10/CHI_fec!J$10)</f>
        <v>0</v>
      </c>
      <c r="K222" s="275">
        <f>IF(K$10=0,0,K$10/CHI_fec!K$10)</f>
        <v>0</v>
      </c>
      <c r="L222" s="275">
        <f>IF(L$10=0,0,L$10/CHI_fec!L$10)</f>
        <v>0</v>
      </c>
      <c r="M222" s="275">
        <f>IF(M$10=0,0,M$10/CHI_fec!M$10)</f>
        <v>0</v>
      </c>
      <c r="N222" s="275">
        <f>IF(N$10=0,0,N$10/CHI_fec!N$10)</f>
        <v>0</v>
      </c>
      <c r="O222" s="275">
        <f>IF(O$10=0,0,O$10/CHI_fec!O$10)</f>
        <v>0</v>
      </c>
      <c r="P222" s="275">
        <f>IF(P$10=0,0,P$10/CHI_fec!P$10)</f>
        <v>0</v>
      </c>
      <c r="Q222" s="275">
        <f>IF(Q$10=0,0,Q$10/CHI_fec!Q$10)</f>
        <v>0</v>
      </c>
      <c r="R222" s="275">
        <f>IF(R$10=0,0,R$10/CHI_fec!R$10)</f>
        <v>0</v>
      </c>
      <c r="S222" s="275">
        <f>IF(S$10=0,0,S$10/CHI_fec!S$10)</f>
        <v>0</v>
      </c>
      <c r="T222" s="275">
        <f>IF(T$10=0,0,T$10/CHI_fec!T$10)</f>
        <v>0</v>
      </c>
      <c r="U222" s="275">
        <f>IF(U$10=0,0,U$10/CHI_fec!U$10)</f>
        <v>0</v>
      </c>
      <c r="V222" s="275">
        <f>IF(V$10=0,0,V$10/CHI_fec!V$10)</f>
        <v>0</v>
      </c>
      <c r="W222" s="275">
        <f>IF(W$10=0,0,W$10/CHI_fec!W$10)</f>
        <v>0</v>
      </c>
      <c r="X222" s="275">
        <f>IF(X$10=0,0,X$10/CHI_fec!X$10)</f>
        <v>0</v>
      </c>
      <c r="Y222" s="275">
        <f>IF(Y$10=0,0,Y$10/CHI_fec!Y$10)</f>
        <v>0</v>
      </c>
      <c r="DA222" s="78"/>
    </row>
    <row r="223" spans="1:105" ht="12" customHeight="1" x14ac:dyDescent="0.25">
      <c r="A223" s="134" t="s">
        <v>997</v>
      </c>
      <c r="B223" s="321">
        <f>IF(B$16=0,0,B$16/CHI_fec!B$16)</f>
        <v>0</v>
      </c>
      <c r="C223" s="321">
        <f>IF(C$16=0,0,C$16/CHI_fec!C$16)</f>
        <v>0</v>
      </c>
      <c r="D223" s="321">
        <f>IF(D$16=0,0,D$16/CHI_fec!D$16)</f>
        <v>0</v>
      </c>
      <c r="E223" s="321">
        <f>IF(E$16=0,0,E$16/CHI_fec!E$16)</f>
        <v>0</v>
      </c>
      <c r="F223" s="321">
        <f>IF(F$16=0,0,F$16/CHI_fec!F$16)</f>
        <v>0</v>
      </c>
      <c r="G223" s="321">
        <f>IF(G$16=0,0,G$16/CHI_fec!G$16)</f>
        <v>0</v>
      </c>
      <c r="H223" s="321">
        <f>IF(H$16=0,0,H$16/CHI_fec!H$16)</f>
        <v>0</v>
      </c>
      <c r="I223" s="321">
        <f>IF(I$16=0,0,I$16/CHI_fec!I$16)</f>
        <v>0</v>
      </c>
      <c r="J223" s="321">
        <f>IF(J$16=0,0,J$16/CHI_fec!J$16)</f>
        <v>0</v>
      </c>
      <c r="K223" s="321">
        <f>IF(K$16=0,0,K$16/CHI_fec!K$16)</f>
        <v>0</v>
      </c>
      <c r="L223" s="321">
        <f>IF(L$16=0,0,L$16/CHI_fec!L$16)</f>
        <v>0</v>
      </c>
      <c r="M223" s="321">
        <f>IF(M$16=0,0,M$16/CHI_fec!M$16)</f>
        <v>0</v>
      </c>
      <c r="N223" s="321">
        <f>IF(N$16=0,0,N$16/CHI_fec!N$16)</f>
        <v>0</v>
      </c>
      <c r="O223" s="321">
        <f>IF(O$16=0,0,O$16/CHI_fec!O$16)</f>
        <v>0</v>
      </c>
      <c r="P223" s="321">
        <f>IF(P$16=0,0,P$16/CHI_fec!P$16)</f>
        <v>0</v>
      </c>
      <c r="Q223" s="321">
        <f>IF(Q$16=0,0,Q$16/CHI_fec!Q$16)</f>
        <v>0</v>
      </c>
      <c r="R223" s="321">
        <f>IF(R$16=0,0,R$16/CHI_fec!R$16)</f>
        <v>0</v>
      </c>
      <c r="S223" s="321">
        <f>IF(S$16=0,0,S$16/CHI_fec!S$16)</f>
        <v>0</v>
      </c>
      <c r="T223" s="321">
        <f>IF(T$16=0,0,T$16/CHI_fec!T$16)</f>
        <v>0</v>
      </c>
      <c r="U223" s="321">
        <f>IF(U$16=0,0,U$16/CHI_fec!U$16)</f>
        <v>0</v>
      </c>
      <c r="V223" s="321">
        <f>IF(V$16=0,0,V$16/CHI_fec!V$16)</f>
        <v>0</v>
      </c>
      <c r="W223" s="321">
        <f>IF(W$16=0,0,W$16/CHI_fec!W$16)</f>
        <v>0</v>
      </c>
      <c r="X223" s="321">
        <f>IF(X$16=0,0,X$16/CHI_fec!X$16)</f>
        <v>0</v>
      </c>
      <c r="Y223" s="321">
        <f>IF(Y$16=0,0,Y$16/CHI_fec!Y$16)</f>
        <v>0</v>
      </c>
      <c r="DA223" s="140"/>
    </row>
    <row r="224" spans="1:105" ht="12" customHeight="1" x14ac:dyDescent="0.25">
      <c r="A224" s="174" t="s">
        <v>998</v>
      </c>
      <c r="B224" s="276">
        <f>IF(B$25=0,0,B$25/CHI_fec!B$25)</f>
        <v>0</v>
      </c>
      <c r="C224" s="276">
        <f>IF(C$25=0,0,C$25/CHI_fec!C$25)</f>
        <v>0</v>
      </c>
      <c r="D224" s="276">
        <f>IF(D$25=0,0,D$25/CHI_fec!D$25)</f>
        <v>0</v>
      </c>
      <c r="E224" s="276">
        <f>IF(E$25=0,0,E$25/CHI_fec!E$25)</f>
        <v>0</v>
      </c>
      <c r="F224" s="276">
        <f>IF(F$25=0,0,F$25/CHI_fec!F$25)</f>
        <v>0</v>
      </c>
      <c r="G224" s="276">
        <f>IF(G$25=0,0,G$25/CHI_fec!G$25)</f>
        <v>0</v>
      </c>
      <c r="H224" s="276">
        <f>IF(H$25=0,0,H$25/CHI_fec!H$25)</f>
        <v>0</v>
      </c>
      <c r="I224" s="276">
        <f>IF(I$25=0,0,I$25/CHI_fec!I$25)</f>
        <v>0</v>
      </c>
      <c r="J224" s="276">
        <f>IF(J$25=0,0,J$25/CHI_fec!J$25)</f>
        <v>0</v>
      </c>
      <c r="K224" s="276">
        <f>IF(K$25=0,0,K$25/CHI_fec!K$25)</f>
        <v>0</v>
      </c>
      <c r="L224" s="276">
        <f>IF(L$25=0,0,L$25/CHI_fec!L$25)</f>
        <v>0</v>
      </c>
      <c r="M224" s="276">
        <f>IF(M$25=0,0,M$25/CHI_fec!M$25)</f>
        <v>0</v>
      </c>
      <c r="N224" s="276">
        <f>IF(N$25=0,0,N$25/CHI_fec!N$25)</f>
        <v>0</v>
      </c>
      <c r="O224" s="276">
        <f>IF(O$25=0,0,O$25/CHI_fec!O$25)</f>
        <v>0</v>
      </c>
      <c r="P224" s="276">
        <f>IF(P$25=0,0,P$25/CHI_fec!P$25)</f>
        <v>0</v>
      </c>
      <c r="Q224" s="276">
        <f>IF(Q$25=0,0,Q$25/CHI_fec!Q$25)</f>
        <v>0</v>
      </c>
      <c r="R224" s="276">
        <f>IF(R$25=0,0,R$25/CHI_fec!R$25)</f>
        <v>0</v>
      </c>
      <c r="S224" s="276">
        <f>IF(S$25=0,0,S$25/CHI_fec!S$25)</f>
        <v>0</v>
      </c>
      <c r="T224" s="276">
        <f>IF(T$25=0,0,T$25/CHI_fec!T$25)</f>
        <v>0</v>
      </c>
      <c r="U224" s="276">
        <f>IF(U$25=0,0,U$25/CHI_fec!U$25)</f>
        <v>0</v>
      </c>
      <c r="V224" s="276">
        <f>IF(V$25=0,0,V$25/CHI_fec!V$25)</f>
        <v>0</v>
      </c>
      <c r="W224" s="276">
        <f>IF(W$25=0,0,W$25/CHI_fec!W$25)</f>
        <v>0</v>
      </c>
      <c r="X224" s="276">
        <f>IF(X$25=0,0,X$25/CHI_fec!X$25)</f>
        <v>0</v>
      </c>
      <c r="Y224" s="276">
        <f>IF(Y$25=0,0,Y$25/CHI_fec!Y$25)</f>
        <v>0</v>
      </c>
      <c r="DA224" s="79"/>
    </row>
    <row r="225" spans="1:105" ht="12" customHeight="1" x14ac:dyDescent="0.25">
      <c r="A225" s="174" t="s">
        <v>1010</v>
      </c>
      <c r="B225" s="276">
        <f>IF(B$36=0,0,B$36/CHI_fec!B$36)</f>
        <v>0</v>
      </c>
      <c r="C225" s="276">
        <f>IF(C$36=0,0,C$36/CHI_fec!C$36)</f>
        <v>0</v>
      </c>
      <c r="D225" s="276">
        <f>IF(D$36=0,0,D$36/CHI_fec!D$36)</f>
        <v>0</v>
      </c>
      <c r="E225" s="276">
        <f>IF(E$36=0,0,E$36/CHI_fec!E$36)</f>
        <v>0</v>
      </c>
      <c r="F225" s="276">
        <f>IF(F$36=0,0,F$36/CHI_fec!F$36)</f>
        <v>0</v>
      </c>
      <c r="G225" s="276">
        <f>IF(G$36=0,0,G$36/CHI_fec!G$36)</f>
        <v>0</v>
      </c>
      <c r="H225" s="276">
        <f>IF(H$36=0,0,H$36/CHI_fec!H$36)</f>
        <v>0</v>
      </c>
      <c r="I225" s="276">
        <f>IF(I$36=0,0,I$36/CHI_fec!I$36)</f>
        <v>0</v>
      </c>
      <c r="J225" s="276">
        <f>IF(J$36=0,0,J$36/CHI_fec!J$36)</f>
        <v>0</v>
      </c>
      <c r="K225" s="276">
        <f>IF(K$36=0,0,K$36/CHI_fec!K$36)</f>
        <v>0</v>
      </c>
      <c r="L225" s="276">
        <f>IF(L$36=0,0,L$36/CHI_fec!L$36)</f>
        <v>0</v>
      </c>
      <c r="M225" s="276">
        <f>IF(M$36=0,0,M$36/CHI_fec!M$36)</f>
        <v>0</v>
      </c>
      <c r="N225" s="276">
        <f>IF(N$36=0,0,N$36/CHI_fec!N$36)</f>
        <v>0</v>
      </c>
      <c r="O225" s="276">
        <f>IF(O$36=0,0,O$36/CHI_fec!O$36)</f>
        <v>0</v>
      </c>
      <c r="P225" s="276">
        <f>IF(P$36=0,0,P$36/CHI_fec!P$36)</f>
        <v>0</v>
      </c>
      <c r="Q225" s="276">
        <f>IF(Q$36=0,0,Q$36/CHI_fec!Q$36)</f>
        <v>0</v>
      </c>
      <c r="R225" s="276">
        <f>IF(R$36=0,0,R$36/CHI_fec!R$36)</f>
        <v>0</v>
      </c>
      <c r="S225" s="276">
        <f>IF(S$36=0,0,S$36/CHI_fec!S$36)</f>
        <v>0</v>
      </c>
      <c r="T225" s="276">
        <f>IF(T$36=0,0,T$36/CHI_fec!T$36)</f>
        <v>0</v>
      </c>
      <c r="U225" s="276">
        <f>IF(U$36=0,0,U$36/CHI_fec!U$36)</f>
        <v>0</v>
      </c>
      <c r="V225" s="276">
        <f>IF(V$36=0,0,V$36/CHI_fec!V$36)</f>
        <v>0</v>
      </c>
      <c r="W225" s="276">
        <f>IF(W$36=0,0,W$36/CHI_fec!W$36)</f>
        <v>0</v>
      </c>
      <c r="X225" s="276">
        <f>IF(X$36=0,0,X$36/CHI_fec!X$36)</f>
        <v>0</v>
      </c>
      <c r="Y225" s="276">
        <f>IF(Y$36=0,0,Y$36/CHI_fec!Y$36)</f>
        <v>0</v>
      </c>
      <c r="DA225" s="79"/>
    </row>
    <row r="226" spans="1:105" ht="12" customHeight="1" x14ac:dyDescent="0.25">
      <c r="A226" s="174" t="s">
        <v>1021</v>
      </c>
      <c r="B226" s="276">
        <f>IF(B$44=0,0,B$44/CHI_fec!B$44)</f>
        <v>0</v>
      </c>
      <c r="C226" s="276">
        <f>IF(C$44=0,0,C$44/CHI_fec!C$44)</f>
        <v>0</v>
      </c>
      <c r="D226" s="276">
        <f>IF(D$44=0,0,D$44/CHI_fec!D$44)</f>
        <v>0</v>
      </c>
      <c r="E226" s="276">
        <f>IF(E$44=0,0,E$44/CHI_fec!E$44)</f>
        <v>0</v>
      </c>
      <c r="F226" s="276">
        <f>IF(F$44=0,0,F$44/CHI_fec!F$44)</f>
        <v>0</v>
      </c>
      <c r="G226" s="276">
        <f>IF(G$44=0,0,G$44/CHI_fec!G$44)</f>
        <v>0</v>
      </c>
      <c r="H226" s="276">
        <f>IF(H$44=0,0,H$44/CHI_fec!H$44)</f>
        <v>0</v>
      </c>
      <c r="I226" s="276">
        <f>IF(I$44=0,0,I$44/CHI_fec!I$44)</f>
        <v>0</v>
      </c>
      <c r="J226" s="276">
        <f>IF(J$44=0,0,J$44/CHI_fec!J$44)</f>
        <v>0</v>
      </c>
      <c r="K226" s="276">
        <f>IF(K$44=0,0,K$44/CHI_fec!K$44)</f>
        <v>0</v>
      </c>
      <c r="L226" s="276">
        <f>IF(L$44=0,0,L$44/CHI_fec!L$44)</f>
        <v>0</v>
      </c>
      <c r="M226" s="276">
        <f>IF(M$44=0,0,M$44/CHI_fec!M$44)</f>
        <v>0</v>
      </c>
      <c r="N226" s="276">
        <f>IF(N$44=0,0,N$44/CHI_fec!N$44)</f>
        <v>0</v>
      </c>
      <c r="O226" s="276">
        <f>IF(O$44=0,0,O$44/CHI_fec!O$44)</f>
        <v>0</v>
      </c>
      <c r="P226" s="276">
        <f>IF(P$44=0,0,P$44/CHI_fec!P$44)</f>
        <v>0</v>
      </c>
      <c r="Q226" s="276">
        <f>IF(Q$44=0,0,Q$44/CHI_fec!Q$44)</f>
        <v>0</v>
      </c>
      <c r="R226" s="276">
        <f>IF(R$44=0,0,R$44/CHI_fec!R$44)</f>
        <v>0</v>
      </c>
      <c r="S226" s="276">
        <f>IF(S$44=0,0,S$44/CHI_fec!S$44)</f>
        <v>0</v>
      </c>
      <c r="T226" s="276">
        <f>IF(T$44=0,0,T$44/CHI_fec!T$44)</f>
        <v>0</v>
      </c>
      <c r="U226" s="276">
        <f>IF(U$44=0,0,U$44/CHI_fec!U$44)</f>
        <v>0</v>
      </c>
      <c r="V226" s="276">
        <f>IF(V$44=0,0,V$44/CHI_fec!V$44)</f>
        <v>0</v>
      </c>
      <c r="W226" s="276">
        <f>IF(W$44=0,0,W$44/CHI_fec!W$44)</f>
        <v>0</v>
      </c>
      <c r="X226" s="276">
        <f>IF(X$44=0,0,X$44/CHI_fec!X$44)</f>
        <v>0</v>
      </c>
      <c r="Y226" s="276">
        <f>IF(Y$44=0,0,Y$44/CHI_fec!Y$44)</f>
        <v>0</v>
      </c>
      <c r="DA226" s="79"/>
    </row>
    <row r="227" spans="1:105" ht="12" customHeight="1" x14ac:dyDescent="0.25">
      <c r="A227" s="41" t="s">
        <v>1038</v>
      </c>
      <c r="B227" s="277">
        <f>IF(B$58=0,0,B$58/CHI_fec!B$58)</f>
        <v>0</v>
      </c>
      <c r="C227" s="277">
        <f>IF(C$58=0,0,C$58/CHI_fec!C$58)</f>
        <v>0</v>
      </c>
      <c r="D227" s="277">
        <f>IF(D$58=0,0,D$58/CHI_fec!D$58)</f>
        <v>0</v>
      </c>
      <c r="E227" s="277">
        <f>IF(E$58=0,0,E$58/CHI_fec!E$58)</f>
        <v>0</v>
      </c>
      <c r="F227" s="277">
        <f>IF(F$58=0,0,F$58/CHI_fec!F$58)</f>
        <v>0</v>
      </c>
      <c r="G227" s="277">
        <f>IF(G$58=0,0,G$58/CHI_fec!G$58)</f>
        <v>0</v>
      </c>
      <c r="H227" s="277">
        <f>IF(H$58=0,0,H$58/CHI_fec!H$58)</f>
        <v>0</v>
      </c>
      <c r="I227" s="277">
        <f>IF(I$58=0,0,I$58/CHI_fec!I$58)</f>
        <v>0</v>
      </c>
      <c r="J227" s="277">
        <f>IF(J$58=0,0,J$58/CHI_fec!J$58)</f>
        <v>0</v>
      </c>
      <c r="K227" s="277">
        <f>IF(K$58=0,0,K$58/CHI_fec!K$58)</f>
        <v>0</v>
      </c>
      <c r="L227" s="277">
        <f>IF(L$58=0,0,L$58/CHI_fec!L$58)</f>
        <v>0</v>
      </c>
      <c r="M227" s="277">
        <f>IF(M$58=0,0,M$58/CHI_fec!M$58)</f>
        <v>0</v>
      </c>
      <c r="N227" s="277">
        <f>IF(N$58=0,0,N$58/CHI_fec!N$58)</f>
        <v>0</v>
      </c>
      <c r="O227" s="277">
        <f>IF(O$58=0,0,O$58/CHI_fec!O$58)</f>
        <v>0</v>
      </c>
      <c r="P227" s="277">
        <f>IF(P$58=0,0,P$58/CHI_fec!P$58)</f>
        <v>0</v>
      </c>
      <c r="Q227" s="277">
        <f>IF(Q$58=0,0,Q$58/CHI_fec!Q$58)</f>
        <v>0</v>
      </c>
      <c r="R227" s="277">
        <f>IF(R$58=0,0,R$58/CHI_fec!R$58)</f>
        <v>0</v>
      </c>
      <c r="S227" s="277">
        <f>IF(S$58=0,0,S$58/CHI_fec!S$58)</f>
        <v>0</v>
      </c>
      <c r="T227" s="277">
        <f>IF(T$58=0,0,T$58/CHI_fec!T$58)</f>
        <v>0</v>
      </c>
      <c r="U227" s="277">
        <f>IF(U$58=0,0,U$58/CHI_fec!U$58)</f>
        <v>0</v>
      </c>
      <c r="V227" s="277">
        <f>IF(V$58=0,0,V$58/CHI_fec!V$58)</f>
        <v>0</v>
      </c>
      <c r="W227" s="277">
        <f>IF(W$58=0,0,W$58/CHI_fec!W$58)</f>
        <v>0</v>
      </c>
      <c r="X227" s="277">
        <f>IF(X$58=0,0,X$58/CHI_fec!X$58)</f>
        <v>0</v>
      </c>
      <c r="Y227" s="277">
        <f>IF(Y$58=0,0,Y$58/CHI_fec!Y$58)</f>
        <v>0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1403</v>
      </c>
      <c r="B229" s="320">
        <f>IF(B$61=0,0,(B$61-B$108)/CHI_fec!B$61)</f>
        <v>1.7066674772033887</v>
      </c>
      <c r="C229" s="320">
        <f>IF(C$61=0,0,(C$61-C$108)/CHI_fec!C$61)</f>
        <v>1.7305443376512897</v>
      </c>
      <c r="D229" s="320">
        <f>IF(D$61=0,0,(D$61-D$108)/CHI_fec!D$61)</f>
        <v>1.7550354487888256</v>
      </c>
      <c r="E229" s="320">
        <f>IF(E$61=0,0,(E$61-E$108)/CHI_fec!E$61)</f>
        <v>1.7413170448868081</v>
      </c>
      <c r="F229" s="320">
        <f>IF(F$61=0,0,(F$61-F$108)/CHI_fec!F$61)</f>
        <v>1.7817799776079417</v>
      </c>
      <c r="G229" s="320">
        <f>IF(G$61=0,0,(G$61-G$108)/CHI_fec!G$61)</f>
        <v>1.6612298897217352</v>
      </c>
      <c r="H229" s="320">
        <f>IF(H$61=0,0,(H$61-H$108)/CHI_fec!H$61)</f>
        <v>1.5899785257963244</v>
      </c>
      <c r="I229" s="320">
        <f>IF(I$61=0,0,(I$61-I$108)/CHI_fec!I$61)</f>
        <v>1.607670089877048</v>
      </c>
      <c r="J229" s="320">
        <f>IF(J$61=0,0,(J$61-J$108)/CHI_fec!J$61)</f>
        <v>1.5394416846854011</v>
      </c>
      <c r="K229" s="320">
        <f>IF(K$61=0,0,(K$61-K$108)/CHI_fec!K$61)</f>
        <v>1.5337498866361181</v>
      </c>
      <c r="L229" s="320">
        <f>IF(L$61=0,0,(L$61-L$108)/CHI_fec!L$61)</f>
        <v>1.6195656311997244</v>
      </c>
      <c r="M229" s="320">
        <f>IF(M$61=0,0,(M$61-M$108)/CHI_fec!M$61)</f>
        <v>1.7272194801356278</v>
      </c>
      <c r="N229" s="320">
        <f>IF(N$61=0,0,(N$61-N$108)/CHI_fec!N$61)</f>
        <v>1.6727069288389851</v>
      </c>
      <c r="O229" s="320">
        <f>IF(O$61=0,0,(O$61-O$108)/CHI_fec!O$61)</f>
        <v>1.6108211494250189</v>
      </c>
      <c r="P229" s="320">
        <f>IF(P$61=0,0,(P$61-P$108)/CHI_fec!P$61)</f>
        <v>1.6350732410226594</v>
      </c>
      <c r="Q229" s="320">
        <f>IF(Q$61=0,0,(Q$61-Q$108)/CHI_fec!Q$61)</f>
        <v>1.6852112934631474</v>
      </c>
      <c r="R229" s="320">
        <f>IF(R$61=0,0,(R$61-R$108)/CHI_fec!R$61)</f>
        <v>1.6319745684263456</v>
      </c>
      <c r="S229" s="320">
        <f>IF(S$61=0,0,(S$61-S$108)/CHI_fec!S$61)</f>
        <v>1.6103347273433593</v>
      </c>
      <c r="T229" s="320">
        <f>IF(T$61=0,0,(T$61-T$108)/CHI_fec!T$61)</f>
        <v>1.6273327899246888</v>
      </c>
      <c r="U229" s="320">
        <f>IF(U$61=0,0,(U$61-U$108)/CHI_fec!U$61)</f>
        <v>1.5823782941066034</v>
      </c>
      <c r="V229" s="320">
        <f>IF(V$61=0,0,(V$61-V$108)/CHI_fec!V$61)</f>
        <v>1.5497916822043094</v>
      </c>
      <c r="W229" s="320">
        <f>IF(W$61=0,0,(W$61-W$108)/CHI_fec!W$61)</f>
        <v>1.5807491946499086</v>
      </c>
      <c r="X229" s="320">
        <f>IF(X$61=0,0,(X$61-X$108)/CHI_fec!X$61)</f>
        <v>1.4476584998647093</v>
      </c>
      <c r="Y229" s="320">
        <f>IF(Y$61=0,0,(Y$61-Y$108)/CHI_fec!Y$61)</f>
        <v>1.4147840138015451</v>
      </c>
      <c r="DA229" s="95"/>
    </row>
    <row r="230" spans="1:105" ht="12" customHeight="1" x14ac:dyDescent="0.25">
      <c r="A230" s="55" t="s">
        <v>91</v>
      </c>
      <c r="B230" s="273">
        <f>IF(B$62=0,0,B$62/CHI_fec!B$62)</f>
        <v>0</v>
      </c>
      <c r="C230" s="273">
        <f>IF(C$62=0,0,C$62/CHI_fec!C$62)</f>
        <v>0</v>
      </c>
      <c r="D230" s="273">
        <f>IF(D$62=0,0,D$62/CHI_fec!D$62)</f>
        <v>0</v>
      </c>
      <c r="E230" s="273">
        <f>IF(E$62=0,0,E$62/CHI_fec!E$62)</f>
        <v>0</v>
      </c>
      <c r="F230" s="273">
        <f>IF(F$62=0,0,F$62/CHI_fec!F$62)</f>
        <v>0</v>
      </c>
      <c r="G230" s="273">
        <f>IF(G$62=0,0,G$62/CHI_fec!G$62)</f>
        <v>0</v>
      </c>
      <c r="H230" s="273">
        <f>IF(H$62=0,0,H$62/CHI_fec!H$62)</f>
        <v>0</v>
      </c>
      <c r="I230" s="273">
        <f>IF(I$62=0,0,I$62/CHI_fec!I$62)</f>
        <v>0</v>
      </c>
      <c r="J230" s="273">
        <f>IF(J$62=0,0,J$62/CHI_fec!J$62)</f>
        <v>0</v>
      </c>
      <c r="K230" s="273">
        <f>IF(K$62=0,0,K$62/CHI_fec!K$62)</f>
        <v>0</v>
      </c>
      <c r="L230" s="273">
        <f>IF(L$62=0,0,L$62/CHI_fec!L$62)</f>
        <v>0</v>
      </c>
      <c r="M230" s="273">
        <f>IF(M$62=0,0,M$62/CHI_fec!M$62)</f>
        <v>0</v>
      </c>
      <c r="N230" s="273">
        <f>IF(N$62=0,0,N$62/CHI_fec!N$62)</f>
        <v>0</v>
      </c>
      <c r="O230" s="273">
        <f>IF(O$62=0,0,O$62/CHI_fec!O$62)</f>
        <v>0</v>
      </c>
      <c r="P230" s="273">
        <f>IF(P$62=0,0,P$62/CHI_fec!P$62)</f>
        <v>0</v>
      </c>
      <c r="Q230" s="273">
        <f>IF(Q$62=0,0,Q$62/CHI_fec!Q$62)</f>
        <v>0</v>
      </c>
      <c r="R230" s="273">
        <f>IF(R$62=0,0,R$62/CHI_fec!R$62)</f>
        <v>0</v>
      </c>
      <c r="S230" s="273">
        <f>IF(S$62=0,0,S$62/CHI_fec!S$62)</f>
        <v>0</v>
      </c>
      <c r="T230" s="273">
        <f>IF(T$62=0,0,T$62/CHI_fec!T$62)</f>
        <v>0</v>
      </c>
      <c r="U230" s="273">
        <f>IF(U$62=0,0,U$62/CHI_fec!U$62)</f>
        <v>0</v>
      </c>
      <c r="V230" s="273">
        <f>IF(V$62=0,0,V$62/CHI_fec!V$62)</f>
        <v>0</v>
      </c>
      <c r="W230" s="273">
        <f>IF(W$62=0,0,W$62/CHI_fec!W$62)</f>
        <v>0</v>
      </c>
      <c r="X230" s="273">
        <f>IF(X$62=0,0,X$62/CHI_fec!X$62)</f>
        <v>0</v>
      </c>
      <c r="Y230" s="273">
        <f>IF(Y$62=0,0,Y$62/CHI_fec!Y$62)</f>
        <v>0</v>
      </c>
      <c r="DA230" s="76"/>
    </row>
    <row r="231" spans="1:105" ht="12" customHeight="1" x14ac:dyDescent="0.25">
      <c r="A231" s="173" t="s">
        <v>92</v>
      </c>
      <c r="B231" s="274">
        <f>IF(B$63=0,0,B$63/CHI_fec!B$63)</f>
        <v>0</v>
      </c>
      <c r="C231" s="274">
        <f>IF(C$63=0,0,C$63/CHI_fec!C$63)</f>
        <v>0</v>
      </c>
      <c r="D231" s="274">
        <f>IF(D$63=0,0,D$63/CHI_fec!D$63)</f>
        <v>0</v>
      </c>
      <c r="E231" s="274">
        <f>IF(E$63=0,0,E$63/CHI_fec!E$63)</f>
        <v>0</v>
      </c>
      <c r="F231" s="274">
        <f>IF(F$63=0,0,F$63/CHI_fec!F$63)</f>
        <v>0</v>
      </c>
      <c r="G231" s="274">
        <f>IF(G$63=0,0,G$63/CHI_fec!G$63)</f>
        <v>0</v>
      </c>
      <c r="H231" s="274">
        <f>IF(H$63=0,0,H$63/CHI_fec!H$63)</f>
        <v>0</v>
      </c>
      <c r="I231" s="274">
        <f>IF(I$63=0,0,I$63/CHI_fec!I$63)</f>
        <v>0</v>
      </c>
      <c r="J231" s="274">
        <f>IF(J$63=0,0,J$63/CHI_fec!J$63)</f>
        <v>0</v>
      </c>
      <c r="K231" s="274">
        <f>IF(K$63=0,0,K$63/CHI_fec!K$63)</f>
        <v>0</v>
      </c>
      <c r="L231" s="274">
        <f>IF(L$63=0,0,L$63/CHI_fec!L$63)</f>
        <v>0</v>
      </c>
      <c r="M231" s="274">
        <f>IF(M$63=0,0,M$63/CHI_fec!M$63)</f>
        <v>0</v>
      </c>
      <c r="N231" s="274">
        <f>IF(N$63=0,0,N$63/CHI_fec!N$63)</f>
        <v>0</v>
      </c>
      <c r="O231" s="274">
        <f>IF(O$63=0,0,O$63/CHI_fec!O$63)</f>
        <v>0</v>
      </c>
      <c r="P231" s="274">
        <f>IF(P$63=0,0,P$63/CHI_fec!P$63)</f>
        <v>0</v>
      </c>
      <c r="Q231" s="274">
        <f>IF(Q$63=0,0,Q$63/CHI_fec!Q$63)</f>
        <v>0</v>
      </c>
      <c r="R231" s="274">
        <f>IF(R$63=0,0,R$63/CHI_fec!R$63)</f>
        <v>0</v>
      </c>
      <c r="S231" s="274">
        <f>IF(S$63=0,0,S$63/CHI_fec!S$63)</f>
        <v>0</v>
      </c>
      <c r="T231" s="274">
        <f>IF(T$63=0,0,T$63/CHI_fec!T$63)</f>
        <v>0</v>
      </c>
      <c r="U231" s="274">
        <f>IF(U$63=0,0,U$63/CHI_fec!U$63)</f>
        <v>0</v>
      </c>
      <c r="V231" s="274">
        <f>IF(V$63=0,0,V$63/CHI_fec!V$63)</f>
        <v>0</v>
      </c>
      <c r="W231" s="274">
        <f>IF(W$63=0,0,W$63/CHI_fec!W$63)</f>
        <v>0</v>
      </c>
      <c r="X231" s="274">
        <f>IF(X$63=0,0,X$63/CHI_fec!X$63)</f>
        <v>0</v>
      </c>
      <c r="Y231" s="274">
        <f>IF(Y$63=0,0,Y$63/CHI_fec!Y$63)</f>
        <v>0</v>
      </c>
      <c r="DA231" s="77"/>
    </row>
    <row r="232" spans="1:105" ht="12" customHeight="1" x14ac:dyDescent="0.25">
      <c r="A232" s="173" t="s">
        <v>93</v>
      </c>
      <c r="B232" s="274">
        <f>IF(B$64=0,0,B$64/CHI_fec!B$64)</f>
        <v>0</v>
      </c>
      <c r="C232" s="274">
        <f>IF(C$64=0,0,C$64/CHI_fec!C$64)</f>
        <v>0</v>
      </c>
      <c r="D232" s="274">
        <f>IF(D$64=0,0,D$64/CHI_fec!D$64)</f>
        <v>0</v>
      </c>
      <c r="E232" s="274">
        <f>IF(E$64=0,0,E$64/CHI_fec!E$64)</f>
        <v>0</v>
      </c>
      <c r="F232" s="274">
        <f>IF(F$64=0,0,F$64/CHI_fec!F$64)</f>
        <v>0</v>
      </c>
      <c r="G232" s="274">
        <f>IF(G$64=0,0,G$64/CHI_fec!G$64)</f>
        <v>0</v>
      </c>
      <c r="H232" s="274">
        <f>IF(H$64=0,0,H$64/CHI_fec!H$64)</f>
        <v>0</v>
      </c>
      <c r="I232" s="274">
        <f>IF(I$64=0,0,I$64/CHI_fec!I$64)</f>
        <v>0</v>
      </c>
      <c r="J232" s="274">
        <f>IF(J$64=0,0,J$64/CHI_fec!J$64)</f>
        <v>0</v>
      </c>
      <c r="K232" s="274">
        <f>IF(K$64=0,0,K$64/CHI_fec!K$64)</f>
        <v>0</v>
      </c>
      <c r="L232" s="274">
        <f>IF(L$64=0,0,L$64/CHI_fec!L$64)</f>
        <v>0</v>
      </c>
      <c r="M232" s="274">
        <f>IF(M$64=0,0,M$64/CHI_fec!M$64)</f>
        <v>0</v>
      </c>
      <c r="N232" s="274">
        <f>IF(N$64=0,0,N$64/CHI_fec!N$64)</f>
        <v>0</v>
      </c>
      <c r="O232" s="274">
        <f>IF(O$64=0,0,O$64/CHI_fec!O$64)</f>
        <v>0</v>
      </c>
      <c r="P232" s="274">
        <f>IF(P$64=0,0,P$64/CHI_fec!P$64)</f>
        <v>0</v>
      </c>
      <c r="Q232" s="274">
        <f>IF(Q$64=0,0,Q$64/CHI_fec!Q$64)</f>
        <v>0</v>
      </c>
      <c r="R232" s="274">
        <f>IF(R$64=0,0,R$64/CHI_fec!R$64)</f>
        <v>0</v>
      </c>
      <c r="S232" s="274">
        <f>IF(S$64=0,0,S$64/CHI_fec!S$64)</f>
        <v>0</v>
      </c>
      <c r="T232" s="274">
        <f>IF(T$64=0,0,T$64/CHI_fec!T$64)</f>
        <v>0</v>
      </c>
      <c r="U232" s="274">
        <f>IF(U$64=0,0,U$64/CHI_fec!U$64)</f>
        <v>0</v>
      </c>
      <c r="V232" s="274">
        <f>IF(V$64=0,0,V$64/CHI_fec!V$64)</f>
        <v>0</v>
      </c>
      <c r="W232" s="274">
        <f>IF(W$64=0,0,W$64/CHI_fec!W$64)</f>
        <v>0</v>
      </c>
      <c r="X232" s="274">
        <f>IF(X$64=0,0,X$64/CHI_fec!X$64)</f>
        <v>0</v>
      </c>
      <c r="Y232" s="274">
        <f>IF(Y$64=0,0,Y$64/CHI_fec!Y$64)</f>
        <v>0</v>
      </c>
      <c r="DA232" s="77"/>
    </row>
    <row r="233" spans="1:105" ht="12" customHeight="1" x14ac:dyDescent="0.25">
      <c r="A233" s="173" t="s">
        <v>94</v>
      </c>
      <c r="B233" s="274">
        <f>IF(B$65=0,0,B$65/CHI_fec!B$65)</f>
        <v>0</v>
      </c>
      <c r="C233" s="274">
        <f>IF(C$65=0,0,C$65/CHI_fec!C$65)</f>
        <v>0</v>
      </c>
      <c r="D233" s="274">
        <f>IF(D$65=0,0,D$65/CHI_fec!D$65)</f>
        <v>0</v>
      </c>
      <c r="E233" s="274">
        <f>IF(E$65=0,0,E$65/CHI_fec!E$65)</f>
        <v>0</v>
      </c>
      <c r="F233" s="274">
        <f>IF(F$65=0,0,F$65/CHI_fec!F$65)</f>
        <v>0</v>
      </c>
      <c r="G233" s="274">
        <f>IF(G$65=0,0,G$65/CHI_fec!G$65)</f>
        <v>0</v>
      </c>
      <c r="H233" s="274">
        <f>IF(H$65=0,0,H$65/CHI_fec!H$65)</f>
        <v>0</v>
      </c>
      <c r="I233" s="274">
        <f>IF(I$65=0,0,I$65/CHI_fec!I$65)</f>
        <v>0</v>
      </c>
      <c r="J233" s="274">
        <f>IF(J$65=0,0,J$65/CHI_fec!J$65)</f>
        <v>0</v>
      </c>
      <c r="K233" s="274">
        <f>IF(K$65=0,0,K$65/CHI_fec!K$65)</f>
        <v>0</v>
      </c>
      <c r="L233" s="274">
        <f>IF(L$65=0,0,L$65/CHI_fec!L$65)</f>
        <v>0</v>
      </c>
      <c r="M233" s="274">
        <f>IF(M$65=0,0,M$65/CHI_fec!M$65)</f>
        <v>0</v>
      </c>
      <c r="N233" s="274">
        <f>IF(N$65=0,0,N$65/CHI_fec!N$65)</f>
        <v>0</v>
      </c>
      <c r="O233" s="274">
        <f>IF(O$65=0,0,O$65/CHI_fec!O$65)</f>
        <v>0</v>
      </c>
      <c r="P233" s="274">
        <f>IF(P$65=0,0,P$65/CHI_fec!P$65)</f>
        <v>0</v>
      </c>
      <c r="Q233" s="274">
        <f>IF(Q$65=0,0,Q$65/CHI_fec!Q$65)</f>
        <v>0</v>
      </c>
      <c r="R233" s="274">
        <f>IF(R$65=0,0,R$65/CHI_fec!R$65)</f>
        <v>0</v>
      </c>
      <c r="S233" s="274">
        <f>IF(S$65=0,0,S$65/CHI_fec!S$65)</f>
        <v>0</v>
      </c>
      <c r="T233" s="274">
        <f>IF(T$65=0,0,T$65/CHI_fec!T$65)</f>
        <v>0</v>
      </c>
      <c r="U233" s="274">
        <f>IF(U$65=0,0,U$65/CHI_fec!U$65)</f>
        <v>0</v>
      </c>
      <c r="V233" s="274">
        <f>IF(V$65=0,0,V$65/CHI_fec!V$65)</f>
        <v>0</v>
      </c>
      <c r="W233" s="274">
        <f>IF(W$65=0,0,W$65/CHI_fec!W$65)</f>
        <v>0</v>
      </c>
      <c r="X233" s="274">
        <f>IF(X$65=0,0,X$65/CHI_fec!X$65)</f>
        <v>0</v>
      </c>
      <c r="Y233" s="274">
        <f>IF(Y$65=0,0,Y$65/CHI_fec!Y$65)</f>
        <v>0</v>
      </c>
      <c r="DA233" s="77"/>
    </row>
    <row r="234" spans="1:105" ht="12" customHeight="1" x14ac:dyDescent="0.25">
      <c r="A234" s="56" t="s">
        <v>95</v>
      </c>
      <c r="B234" s="275">
        <f>IF(B$66=0,0,B$66/CHI_fec!B$66)</f>
        <v>1.4264006469256214</v>
      </c>
      <c r="C234" s="275">
        <f>IF(C$66=0,0,C$66/CHI_fec!C$66)</f>
        <v>1.5700155843568742</v>
      </c>
      <c r="D234" s="275">
        <f>IF(D$66=0,0,D$66/CHI_fec!D$66)</f>
        <v>1.6418558948993414</v>
      </c>
      <c r="E234" s="275">
        <f>IF(E$66=0,0,E$66/CHI_fec!E$66)</f>
        <v>1.7003565524774014</v>
      </c>
      <c r="F234" s="275">
        <f>IF(F$66=0,0,F$66/CHI_fec!F$66)</f>
        <v>1.8461035361824687</v>
      </c>
      <c r="G234" s="275">
        <f>IF(G$66=0,0,G$66/CHI_fec!G$66)</f>
        <v>1.6334079394192362</v>
      </c>
      <c r="H234" s="275">
        <f>IF(H$66=0,0,H$66/CHI_fec!H$66)</f>
        <v>1.3037256267876312</v>
      </c>
      <c r="I234" s="275">
        <f>IF(I$66=0,0,I$66/CHI_fec!I$66)</f>
        <v>0.98221209884351413</v>
      </c>
      <c r="J234" s="275">
        <f>IF(J$66=0,0,J$66/CHI_fec!J$66)</f>
        <v>1.0086960376576308</v>
      </c>
      <c r="K234" s="275">
        <f>IF(K$66=0,0,K$66/CHI_fec!K$66)</f>
        <v>1.1056280448447227</v>
      </c>
      <c r="L234" s="275">
        <f>IF(L$66=0,0,L$66/CHI_fec!L$66)</f>
        <v>1.2833492069828312</v>
      </c>
      <c r="M234" s="275">
        <f>IF(M$66=0,0,M$66/CHI_fec!M$66)</f>
        <v>1.6255406345285619</v>
      </c>
      <c r="N234" s="275">
        <f>IF(N$66=0,0,N$66/CHI_fec!N$66)</f>
        <v>1.5930823859896617</v>
      </c>
      <c r="O234" s="275">
        <f>IF(O$66=0,0,O$66/CHI_fec!O$66)</f>
        <v>1.3322058119419204</v>
      </c>
      <c r="P234" s="275">
        <f>IF(P$66=0,0,P$66/CHI_fec!P$66)</f>
        <v>1.4519648313231419</v>
      </c>
      <c r="Q234" s="275">
        <f>IF(Q$66=0,0,Q$66/CHI_fec!Q$66)</f>
        <v>1.5852081690727682</v>
      </c>
      <c r="R234" s="275">
        <f>IF(R$66=0,0,R$66/CHI_fec!R$66)</f>
        <v>1.5750546993227017</v>
      </c>
      <c r="S234" s="275">
        <f>IF(S$66=0,0,S$66/CHI_fec!S$66)</f>
        <v>1.5029548689904892</v>
      </c>
      <c r="T234" s="275">
        <f>IF(T$66=0,0,T$66/CHI_fec!T$66)</f>
        <v>1.6525974819463267</v>
      </c>
      <c r="U234" s="275">
        <f>IF(U$66=0,0,U$66/CHI_fec!U$66)</f>
        <v>1.5431642748313954</v>
      </c>
      <c r="V234" s="275">
        <f>IF(V$66=0,0,V$66/CHI_fec!V$66)</f>
        <v>1.5946220458965392</v>
      </c>
      <c r="W234" s="275">
        <f>IF(W$66=0,0,W$66/CHI_fec!W$66)</f>
        <v>1.6629175805237129</v>
      </c>
      <c r="X234" s="275">
        <f>IF(X$66=0,0,X$66/CHI_fec!X$66)</f>
        <v>1.4950488599901302</v>
      </c>
      <c r="Y234" s="275">
        <f>IF(Y$66=0,0,Y$66/CHI_fec!Y$66)</f>
        <v>1.3959345439333313</v>
      </c>
      <c r="DA234" s="78"/>
    </row>
    <row r="235" spans="1:105" ht="12" customHeight="1" x14ac:dyDescent="0.25">
      <c r="A235" s="174" t="s">
        <v>1051</v>
      </c>
      <c r="B235" s="276">
        <f>IF(B$72=0,0,B$72/CHI_fec!B$72)</f>
        <v>2.7002975327836793</v>
      </c>
      <c r="C235" s="276">
        <f>IF(C$72=0,0,C$72/CHI_fec!C$72)</f>
        <v>2.6556106759624063</v>
      </c>
      <c r="D235" s="276">
        <f>IF(D$72=0,0,D$72/CHI_fec!D$72)</f>
        <v>2.6371821319594506</v>
      </c>
      <c r="E235" s="276">
        <f>IF(E$72=0,0,E$72/CHI_fec!E$72)</f>
        <v>2.5975731032403342</v>
      </c>
      <c r="F235" s="276">
        <f>IF(F$72=0,0,F$72/CHI_fec!F$72)</f>
        <v>2.5699978708768527</v>
      </c>
      <c r="G235" s="276">
        <f>IF(G$72=0,0,G$72/CHI_fec!G$72)</f>
        <v>2.5614679270813481</v>
      </c>
      <c r="H235" s="276">
        <f>IF(H$72=0,0,H$72/CHI_fec!H$72)</f>
        <v>2.6089651727700209</v>
      </c>
      <c r="I235" s="276">
        <f>IF(I$72=0,0,I$72/CHI_fec!I$72)</f>
        <v>2.9170444347212054</v>
      </c>
      <c r="J235" s="276">
        <f>IF(J$72=0,0,J$72/CHI_fec!J$72)</f>
        <v>2.8507863833438671</v>
      </c>
      <c r="K235" s="276">
        <f>IF(K$72=0,0,K$72/CHI_fec!K$72)</f>
        <v>2.7475216228352104</v>
      </c>
      <c r="L235" s="276">
        <f>IF(L$72=0,0,L$72/CHI_fec!L$72)</f>
        <v>2.7842835335268816</v>
      </c>
      <c r="M235" s="276">
        <f>IF(M$72=0,0,M$72/CHI_fec!M$72)</f>
        <v>2.7684086939158519</v>
      </c>
      <c r="N235" s="276">
        <f>IF(N$72=0,0,N$72/CHI_fec!N$72)</f>
        <v>2.718131346754745</v>
      </c>
      <c r="O235" s="276">
        <f>IF(O$72=0,0,O$72/CHI_fec!O$72)</f>
        <v>2.7698701790374796</v>
      </c>
      <c r="P235" s="276">
        <f>IF(P$72=0,0,P$72/CHI_fec!P$72)</f>
        <v>2.741862034998817</v>
      </c>
      <c r="Q235" s="276">
        <f>IF(Q$72=0,0,Q$72/CHI_fec!Q$72)</f>
        <v>2.6874354551572619</v>
      </c>
      <c r="R235" s="276">
        <f>IF(R$72=0,0,R$72/CHI_fec!R$72)</f>
        <v>2.6158056525483913</v>
      </c>
      <c r="S235" s="276">
        <f>IF(S$72=0,0,S$72/CHI_fec!S$72)</f>
        <v>2.6411689220029202</v>
      </c>
      <c r="T235" s="276">
        <f>IF(T$72=0,0,T$72/CHI_fec!T$72)</f>
        <v>2.6169478880972945</v>
      </c>
      <c r="U235" s="276">
        <f>IF(U$72=0,0,U$72/CHI_fec!U$72)</f>
        <v>2.5971918982449029</v>
      </c>
      <c r="V235" s="276">
        <f>IF(V$72=0,0,V$72/CHI_fec!V$72)</f>
        <v>2.5123107429282028</v>
      </c>
      <c r="W235" s="276">
        <f>IF(W$72=0,0,W$72/CHI_fec!W$72)</f>
        <v>2.5265827138948072</v>
      </c>
      <c r="X235" s="276">
        <f>IF(X$72=0,0,X$72/CHI_fec!X$72)</f>
        <v>2.4039904966218488</v>
      </c>
      <c r="Y235" s="276">
        <f>IF(Y$72=0,0,Y$72/CHI_fec!Y$72)</f>
        <v>2.3909607171896936</v>
      </c>
      <c r="DA235" s="79"/>
    </row>
    <row r="236" spans="1:105" ht="12" customHeight="1" x14ac:dyDescent="0.25">
      <c r="A236" s="174" t="s">
        <v>1010</v>
      </c>
      <c r="B236" s="276">
        <f>IF(B$85=0,0,B$85/CHI_fec!B$85)</f>
        <v>2.5771203950622872</v>
      </c>
      <c r="C236" s="276">
        <f>IF(C$85=0,0,C$85/CHI_fec!C$85)</f>
        <v>2.5498321990932915</v>
      </c>
      <c r="D236" s="276">
        <f>IF(D$85=0,0,D$85/CHI_fec!D$85)</f>
        <v>2.5402555953746266</v>
      </c>
      <c r="E236" s="276">
        <f>IF(E$85=0,0,E$85/CHI_fec!E$85)</f>
        <v>2.50672386865166</v>
      </c>
      <c r="F236" s="276">
        <f>IF(F$85=0,0,F$85/CHI_fec!F$85)</f>
        <v>2.5021419506071982</v>
      </c>
      <c r="G236" s="276">
        <f>IF(G$85=0,0,G$85/CHI_fec!G$85)</f>
        <v>2.449410300902287</v>
      </c>
      <c r="H236" s="276">
        <f>IF(H$85=0,0,H$85/CHI_fec!H$85)</f>
        <v>2.45326887875544</v>
      </c>
      <c r="I236" s="276">
        <f>IF(I$85=0,0,I$85/CHI_fec!I$85)</f>
        <v>2.3481297977172391</v>
      </c>
      <c r="J236" s="276">
        <f>IF(J$85=0,0,J$85/CHI_fec!J$85)</f>
        <v>2.2882614448848408</v>
      </c>
      <c r="K236" s="276">
        <f>IF(K$85=0,0,K$85/CHI_fec!K$85)</f>
        <v>2.313918268792623</v>
      </c>
      <c r="L236" s="276">
        <f>IF(L$85=0,0,L$85/CHI_fec!L$85)</f>
        <v>2.3724324432148465</v>
      </c>
      <c r="M236" s="276">
        <f>IF(M$85=0,0,M$85/CHI_fec!M$85)</f>
        <v>2.3530362513976133</v>
      </c>
      <c r="N236" s="276">
        <f>IF(N$85=0,0,N$85/CHI_fec!N$85)</f>
        <v>2.328113731388088</v>
      </c>
      <c r="O236" s="276">
        <f>IF(O$85=0,0,O$85/CHI_fec!O$85)</f>
        <v>2.3071918620740637</v>
      </c>
      <c r="P236" s="276">
        <f>IF(P$85=0,0,P$85/CHI_fec!P$85)</f>
        <v>2.3157831775268534</v>
      </c>
      <c r="Q236" s="276">
        <f>IF(Q$85=0,0,Q$85/CHI_fec!Q$85)</f>
        <v>2.351876252689078</v>
      </c>
      <c r="R236" s="276">
        <f>IF(R$85=0,0,R$85/CHI_fec!R$85)</f>
        <v>2.302637550407125</v>
      </c>
      <c r="S236" s="276">
        <f>IF(S$85=0,0,S$85/CHI_fec!S$85)</f>
        <v>2.2824850817097997</v>
      </c>
      <c r="T236" s="276">
        <f>IF(T$85=0,0,T$85/CHI_fec!T$85)</f>
        <v>2.3154945733581092</v>
      </c>
      <c r="U236" s="276">
        <f>IF(U$85=0,0,U$85/CHI_fec!U$85)</f>
        <v>2.2911836064800202</v>
      </c>
      <c r="V236" s="276">
        <f>IF(V$85=0,0,V$85/CHI_fec!V$85)</f>
        <v>2.3059086503726411</v>
      </c>
      <c r="W236" s="276">
        <f>IF(W$85=0,0,W$85/CHI_fec!W$85)</f>
        <v>2.2926825634476335</v>
      </c>
      <c r="X236" s="276">
        <f>IF(X$85=0,0,X$85/CHI_fec!X$85)</f>
        <v>2.2544711884744086</v>
      </c>
      <c r="Y236" s="276">
        <f>IF(Y$85=0,0,Y$85/CHI_fec!Y$85)</f>
        <v>2.2458673412334322</v>
      </c>
      <c r="DA236" s="79"/>
    </row>
    <row r="237" spans="1:105" ht="12" customHeight="1" x14ac:dyDescent="0.25">
      <c r="A237" s="174" t="s">
        <v>1021</v>
      </c>
      <c r="B237" s="276">
        <f>IF(B$93=0,0,B$93/CHI_fec!B$93)</f>
        <v>1.6312284769619998</v>
      </c>
      <c r="C237" s="276">
        <f>IF(C$93=0,0,C$93/CHI_fec!C$93)</f>
        <v>1.7439392647584622</v>
      </c>
      <c r="D237" s="276">
        <f>IF(D$93=0,0,D$93/CHI_fec!D$93)</f>
        <v>1.7932463772750307</v>
      </c>
      <c r="E237" s="276">
        <f>IF(E$93=0,0,E$93/CHI_fec!E$93)</f>
        <v>1.831384599428703</v>
      </c>
      <c r="F237" s="276">
        <f>IF(F$93=0,0,F$93/CHI_fec!F$93)</f>
        <v>1.9549969519878649</v>
      </c>
      <c r="G237" s="276">
        <f>IF(G$93=0,0,G$93/CHI_fec!G$93)</f>
        <v>1.7831256719954556</v>
      </c>
      <c r="H237" s="276">
        <f>IF(H$93=0,0,H$93/CHI_fec!H$93)</f>
        <v>1.5418756178616579</v>
      </c>
      <c r="I237" s="276">
        <f>IF(I$93=0,0,I$93/CHI_fec!I$93)</f>
        <v>1.3319365489098478</v>
      </c>
      <c r="J237" s="276">
        <f>IF(J$93=0,0,J$93/CHI_fec!J$93)</f>
        <v>1.3032890354699935</v>
      </c>
      <c r="K237" s="276">
        <f>IF(K$93=0,0,K$93/CHI_fec!K$93)</f>
        <v>1.3584254887734897</v>
      </c>
      <c r="L237" s="276">
        <f>IF(L$93=0,0,L$93/CHI_fec!L$93)</f>
        <v>1.4993433227015209</v>
      </c>
      <c r="M237" s="276">
        <f>IF(M$93=0,0,M$93/CHI_fec!M$93)</f>
        <v>1.8012334658507019</v>
      </c>
      <c r="N237" s="276">
        <f>IF(N$93=0,0,N$93/CHI_fec!N$93)</f>
        <v>1.7629549640778031</v>
      </c>
      <c r="O237" s="276">
        <f>IF(O$93=0,0,O$93/CHI_fec!O$93)</f>
        <v>1.5713594371381283</v>
      </c>
      <c r="P237" s="276">
        <f>IF(P$93=0,0,P$93/CHI_fec!P$93)</f>
        <v>1.6562644937809512</v>
      </c>
      <c r="Q237" s="276">
        <f>IF(Q$93=0,0,Q$93/CHI_fec!Q$93)</f>
        <v>1.7469248672778901</v>
      </c>
      <c r="R237" s="276">
        <f>IF(R$93=0,0,R$93/CHI_fec!R$93)</f>
        <v>1.7694969315527804</v>
      </c>
      <c r="S237" s="276">
        <f>IF(S$93=0,0,S$93/CHI_fec!S$93)</f>
        <v>1.7141028816769399</v>
      </c>
      <c r="T237" s="276">
        <f>IF(T$93=0,0,T$93/CHI_fec!T$93)</f>
        <v>1.8248600114811273</v>
      </c>
      <c r="U237" s="276">
        <f>IF(U$93=0,0,U$93/CHI_fec!U$93)</f>
        <v>1.7378028725818493</v>
      </c>
      <c r="V237" s="276">
        <f>IF(V$93=0,0,V$93/CHI_fec!V$93)</f>
        <v>1.7450272968780998</v>
      </c>
      <c r="W237" s="276">
        <f>IF(W$93=0,0,W$93/CHI_fec!W$93)</f>
        <v>1.8147153790149997</v>
      </c>
      <c r="X237" s="276">
        <f>IF(X$93=0,0,X$93/CHI_fec!X$93)</f>
        <v>1.6413497882095942</v>
      </c>
      <c r="Y237" s="276">
        <f>IF(Y$93=0,0,Y$93/CHI_fec!Y$93)</f>
        <v>1.5676407397170267</v>
      </c>
      <c r="DA237" s="79"/>
    </row>
    <row r="238" spans="1:105" ht="12" customHeight="1" x14ac:dyDescent="0.25">
      <c r="A238" s="41" t="s">
        <v>1038</v>
      </c>
      <c r="B238" s="277">
        <f>IF(B$107=0,0,B$107/CHI_fec!B$107)</f>
        <v>0</v>
      </c>
      <c r="C238" s="277">
        <f>IF(C$107=0,0,C$107/CHI_fec!C$107)</f>
        <v>0</v>
      </c>
      <c r="D238" s="277">
        <f>IF(D$107=0,0,D$107/CHI_fec!D$107)</f>
        <v>0</v>
      </c>
      <c r="E238" s="277">
        <f>IF(E$107=0,0,E$107/CHI_fec!E$107)</f>
        <v>0</v>
      </c>
      <c r="F238" s="277">
        <f>IF(F$107=0,0,F$107/CHI_fec!F$107)</f>
        <v>0</v>
      </c>
      <c r="G238" s="277">
        <f>IF(G$107=0,0,G$107/CHI_fec!G$107)</f>
        <v>0</v>
      </c>
      <c r="H238" s="277">
        <f>IF(H$107=0,0,H$107/CHI_fec!H$107)</f>
        <v>0</v>
      </c>
      <c r="I238" s="277">
        <f>IF(I$107=0,0,I$107/CHI_fec!I$107)</f>
        <v>0</v>
      </c>
      <c r="J238" s="277">
        <f>IF(J$107=0,0,J$107/CHI_fec!J$107)</f>
        <v>0</v>
      </c>
      <c r="K238" s="277">
        <f>IF(K$107=0,0,K$107/CHI_fec!K$107)</f>
        <v>0</v>
      </c>
      <c r="L238" s="277">
        <f>IF(L$107=0,0,L$107/CHI_fec!L$107)</f>
        <v>0</v>
      </c>
      <c r="M238" s="277">
        <f>IF(M$107=0,0,M$107/CHI_fec!M$107)</f>
        <v>0</v>
      </c>
      <c r="N238" s="277">
        <f>IF(N$107=0,0,N$107/CHI_fec!N$107)</f>
        <v>0</v>
      </c>
      <c r="O238" s="277">
        <f>IF(O$107=0,0,O$107/CHI_fec!O$107)</f>
        <v>0</v>
      </c>
      <c r="P238" s="277">
        <f>IF(P$107=0,0,P$107/CHI_fec!P$107)</f>
        <v>0</v>
      </c>
      <c r="Q238" s="277">
        <f>IF(Q$107=0,0,Q$107/CHI_fec!Q$107)</f>
        <v>0</v>
      </c>
      <c r="R238" s="277">
        <f>IF(R$107=0,0,R$107/CHI_fec!R$107)</f>
        <v>0</v>
      </c>
      <c r="S238" s="277">
        <f>IF(S$107=0,0,S$107/CHI_fec!S$107)</f>
        <v>0</v>
      </c>
      <c r="T238" s="277">
        <f>IF(T$107=0,0,T$107/CHI_fec!T$107)</f>
        <v>0</v>
      </c>
      <c r="U238" s="277">
        <f>IF(U$107=0,0,U$107/CHI_fec!U$107)</f>
        <v>0</v>
      </c>
      <c r="V238" s="277">
        <f>IF(V$107=0,0,V$107/CHI_fec!V$107)</f>
        <v>0</v>
      </c>
      <c r="W238" s="277">
        <f>IF(W$107=0,0,W$107/CHI_fec!W$107)</f>
        <v>0</v>
      </c>
      <c r="X238" s="277">
        <f>IF(X$107=0,0,X$107/CHI_fec!X$107)</f>
        <v>0</v>
      </c>
      <c r="Y238" s="277">
        <f>IF(Y$107=0,0,Y$107/CHI_fec!Y$107)</f>
        <v>0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0">
        <f>IF(B$110=0,0,B$110/CHI_fec!B$110)</f>
        <v>1.3230179504880091</v>
      </c>
      <c r="C240" s="320">
        <f>IF(C$110=0,0,C$110/CHI_fec!C$110)</f>
        <v>1.3647110967446427</v>
      </c>
      <c r="D240" s="320">
        <f>IF(D$110=0,0,D$110/CHI_fec!D$110)</f>
        <v>1.3978686026475622</v>
      </c>
      <c r="E240" s="320">
        <f>IF(E$110=0,0,E$110/CHI_fec!E$110)</f>
        <v>1.3955001030057335</v>
      </c>
      <c r="F240" s="320">
        <f>IF(F$110=0,0,F$110/CHI_fec!F$110)</f>
        <v>1.4548767125372095</v>
      </c>
      <c r="G240" s="320">
        <f>IF(G$110=0,0,G$110/CHI_fec!G$110)</f>
        <v>1.3171545186894016</v>
      </c>
      <c r="H240" s="320">
        <f>IF(H$110=0,0,H$110/CHI_fec!H$110)</f>
        <v>1.2186449633482774</v>
      </c>
      <c r="I240" s="320">
        <f>IF(I$110=0,0,I$110/CHI_fec!I$110)</f>
        <v>1.1862165136107565</v>
      </c>
      <c r="J240" s="320">
        <f>IF(J$110=0,0,J$110/CHI_fec!J$110)</f>
        <v>1.1311126361748109</v>
      </c>
      <c r="K240" s="320">
        <f>IF(K$110=0,0,K$110/CHI_fec!K$110)</f>
        <v>1.1404280241639337</v>
      </c>
      <c r="L240" s="320">
        <f>IF(L$110=0,0,L$110/CHI_fec!L$110)</f>
        <v>1.2262227068246363</v>
      </c>
      <c r="M240" s="320">
        <f>IF(M$110=0,0,M$110/CHI_fec!M$110)</f>
        <v>1.3604787324763183</v>
      </c>
      <c r="N240" s="320">
        <f>IF(N$110=0,0,N$110/CHI_fec!N$110)</f>
        <v>1.3109584378646226</v>
      </c>
      <c r="O240" s="320">
        <f>IF(O$110=0,0,O$110/CHI_fec!O$110)</f>
        <v>1.2278732697152925</v>
      </c>
      <c r="P240" s="320">
        <f>IF(P$110=0,0,P$110/CHI_fec!P$110)</f>
        <v>1.2618533725672527</v>
      </c>
      <c r="Q240" s="320">
        <f>IF(Q$110=0,0,Q$110/CHI_fec!Q$110)</f>
        <v>1.3528966456520657</v>
      </c>
      <c r="R240" s="320">
        <f>IF(R$110=0,0,R$110/CHI_fec!R$110)</f>
        <v>1.4109552758197936</v>
      </c>
      <c r="S240" s="320">
        <f>IF(S$110=0,0,S$110/CHI_fec!S$110)</f>
        <v>1.4160365867972331</v>
      </c>
      <c r="T240" s="320">
        <f>IF(T$110=0,0,T$110/CHI_fec!T$110)</f>
        <v>1.6100879131163595</v>
      </c>
      <c r="U240" s="320">
        <f>IF(U$110=0,0,U$110/CHI_fec!U$110)</f>
        <v>1.5143053249295622</v>
      </c>
      <c r="V240" s="320">
        <f>IF(V$110=0,0,V$110/CHI_fec!V$110)</f>
        <v>1.5220267794190065</v>
      </c>
      <c r="W240" s="320">
        <f>IF(W$110=0,0,W$110/CHI_fec!W$110)</f>
        <v>1.5480541779302295</v>
      </c>
      <c r="X240" s="320">
        <f>IF(X$110=0,0,X$110/CHI_fec!X$110)</f>
        <v>1.434290762673869</v>
      </c>
      <c r="Y240" s="320">
        <f>IF(Y$110=0,0,Y$110/CHI_fec!Y$110)</f>
        <v>1.3957815065673185</v>
      </c>
      <c r="DA240" s="95"/>
    </row>
    <row r="241" spans="1:105" ht="12" customHeight="1" x14ac:dyDescent="0.25">
      <c r="A241" s="55" t="s">
        <v>91</v>
      </c>
      <c r="B241" s="273">
        <f>IF(B$111=0,0,B$111/CHI_fec!B$111)</f>
        <v>0</v>
      </c>
      <c r="C241" s="273">
        <f>IF(C$111=0,0,C$111/CHI_fec!C$111)</f>
        <v>0</v>
      </c>
      <c r="D241" s="273">
        <f>IF(D$111=0,0,D$111/CHI_fec!D$111)</f>
        <v>0</v>
      </c>
      <c r="E241" s="273">
        <f>IF(E$111=0,0,E$111/CHI_fec!E$111)</f>
        <v>0</v>
      </c>
      <c r="F241" s="273">
        <f>IF(F$111=0,0,F$111/CHI_fec!F$111)</f>
        <v>0</v>
      </c>
      <c r="G241" s="273">
        <f>IF(G$111=0,0,G$111/CHI_fec!G$111)</f>
        <v>0</v>
      </c>
      <c r="H241" s="273">
        <f>IF(H$111=0,0,H$111/CHI_fec!H$111)</f>
        <v>0</v>
      </c>
      <c r="I241" s="273">
        <f>IF(I$111=0,0,I$111/CHI_fec!I$111)</f>
        <v>0</v>
      </c>
      <c r="J241" s="273">
        <f>IF(J$111=0,0,J$111/CHI_fec!J$111)</f>
        <v>0</v>
      </c>
      <c r="K241" s="273">
        <f>IF(K$111=0,0,K$111/CHI_fec!K$111)</f>
        <v>0</v>
      </c>
      <c r="L241" s="273">
        <f>IF(L$111=0,0,L$111/CHI_fec!L$111)</f>
        <v>0</v>
      </c>
      <c r="M241" s="273">
        <f>IF(M$111=0,0,M$111/CHI_fec!M$111)</f>
        <v>0</v>
      </c>
      <c r="N241" s="273">
        <f>IF(N$111=0,0,N$111/CHI_fec!N$111)</f>
        <v>0</v>
      </c>
      <c r="O241" s="273">
        <f>IF(O$111=0,0,O$111/CHI_fec!O$111)</f>
        <v>0</v>
      </c>
      <c r="P241" s="273">
        <f>IF(P$111=0,0,P$111/CHI_fec!P$111)</f>
        <v>0</v>
      </c>
      <c r="Q241" s="273">
        <f>IF(Q$111=0,0,Q$111/CHI_fec!Q$111)</f>
        <v>0</v>
      </c>
      <c r="R241" s="273">
        <f>IF(R$111=0,0,R$111/CHI_fec!R$111)</f>
        <v>0</v>
      </c>
      <c r="S241" s="273">
        <f>IF(S$111=0,0,S$111/CHI_fec!S$111)</f>
        <v>0</v>
      </c>
      <c r="T241" s="273">
        <f>IF(T$111=0,0,T$111/CHI_fec!T$111)</f>
        <v>0</v>
      </c>
      <c r="U241" s="273">
        <f>IF(U$111=0,0,U$111/CHI_fec!U$111)</f>
        <v>0</v>
      </c>
      <c r="V241" s="273">
        <f>IF(V$111=0,0,V$111/CHI_fec!V$111)</f>
        <v>0</v>
      </c>
      <c r="W241" s="273">
        <f>IF(W$111=0,0,W$111/CHI_fec!W$111)</f>
        <v>0</v>
      </c>
      <c r="X241" s="273">
        <f>IF(X$111=0,0,X$111/CHI_fec!X$111)</f>
        <v>0</v>
      </c>
      <c r="Y241" s="273">
        <f>IF(Y$111=0,0,Y$111/CHI_fec!Y$111)</f>
        <v>0</v>
      </c>
      <c r="DA241" s="76"/>
    </row>
    <row r="242" spans="1:105" ht="12" customHeight="1" x14ac:dyDescent="0.25">
      <c r="A242" s="173" t="s">
        <v>92</v>
      </c>
      <c r="B242" s="274">
        <f>IF(B$112=0,0,B$112/CHI_fec!B$112)</f>
        <v>0</v>
      </c>
      <c r="C242" s="274">
        <f>IF(C$112=0,0,C$112/CHI_fec!C$112)</f>
        <v>0</v>
      </c>
      <c r="D242" s="274">
        <f>IF(D$112=0,0,D$112/CHI_fec!D$112)</f>
        <v>0</v>
      </c>
      <c r="E242" s="274">
        <f>IF(E$112=0,0,E$112/CHI_fec!E$112)</f>
        <v>0</v>
      </c>
      <c r="F242" s="274">
        <f>IF(F$112=0,0,F$112/CHI_fec!F$112)</f>
        <v>0</v>
      </c>
      <c r="G242" s="274">
        <f>IF(G$112=0,0,G$112/CHI_fec!G$112)</f>
        <v>0</v>
      </c>
      <c r="H242" s="274">
        <f>IF(H$112=0,0,H$112/CHI_fec!H$112)</f>
        <v>0</v>
      </c>
      <c r="I242" s="274">
        <f>IF(I$112=0,0,I$112/CHI_fec!I$112)</f>
        <v>0</v>
      </c>
      <c r="J242" s="274">
        <f>IF(J$112=0,0,J$112/CHI_fec!J$112)</f>
        <v>0</v>
      </c>
      <c r="K242" s="274">
        <f>IF(K$112=0,0,K$112/CHI_fec!K$112)</f>
        <v>0</v>
      </c>
      <c r="L242" s="274">
        <f>IF(L$112=0,0,L$112/CHI_fec!L$112)</f>
        <v>0</v>
      </c>
      <c r="M242" s="274">
        <f>IF(M$112=0,0,M$112/CHI_fec!M$112)</f>
        <v>0</v>
      </c>
      <c r="N242" s="274">
        <f>IF(N$112=0,0,N$112/CHI_fec!N$112)</f>
        <v>0</v>
      </c>
      <c r="O242" s="274">
        <f>IF(O$112=0,0,O$112/CHI_fec!O$112)</f>
        <v>0</v>
      </c>
      <c r="P242" s="274">
        <f>IF(P$112=0,0,P$112/CHI_fec!P$112)</f>
        <v>0</v>
      </c>
      <c r="Q242" s="274">
        <f>IF(Q$112=0,0,Q$112/CHI_fec!Q$112)</f>
        <v>0</v>
      </c>
      <c r="R242" s="274">
        <f>IF(R$112=0,0,R$112/CHI_fec!R$112)</f>
        <v>0</v>
      </c>
      <c r="S242" s="274">
        <f>IF(S$112=0,0,S$112/CHI_fec!S$112)</f>
        <v>0</v>
      </c>
      <c r="T242" s="274">
        <f>IF(T$112=0,0,T$112/CHI_fec!T$112)</f>
        <v>0</v>
      </c>
      <c r="U242" s="274">
        <f>IF(U$112=0,0,U$112/CHI_fec!U$112)</f>
        <v>0</v>
      </c>
      <c r="V242" s="274">
        <f>IF(V$112=0,0,V$112/CHI_fec!V$112)</f>
        <v>0</v>
      </c>
      <c r="W242" s="274">
        <f>IF(W$112=0,0,W$112/CHI_fec!W$112)</f>
        <v>0</v>
      </c>
      <c r="X242" s="274">
        <f>IF(X$112=0,0,X$112/CHI_fec!X$112)</f>
        <v>0</v>
      </c>
      <c r="Y242" s="274">
        <f>IF(Y$112=0,0,Y$112/CHI_fec!Y$112)</f>
        <v>0</v>
      </c>
      <c r="DA242" s="77"/>
    </row>
    <row r="243" spans="1:105" ht="12" customHeight="1" x14ac:dyDescent="0.25">
      <c r="A243" s="173" t="s">
        <v>93</v>
      </c>
      <c r="B243" s="274">
        <f>IF(B$113=0,0,B$113/CHI_fec!B$113)</f>
        <v>0</v>
      </c>
      <c r="C243" s="274">
        <f>IF(C$113=0,0,C$113/CHI_fec!C$113)</f>
        <v>0</v>
      </c>
      <c r="D243" s="274">
        <f>IF(D$113=0,0,D$113/CHI_fec!D$113)</f>
        <v>0</v>
      </c>
      <c r="E243" s="274">
        <f>IF(E$113=0,0,E$113/CHI_fec!E$113)</f>
        <v>0</v>
      </c>
      <c r="F243" s="274">
        <f>IF(F$113=0,0,F$113/CHI_fec!F$113)</f>
        <v>0</v>
      </c>
      <c r="G243" s="274">
        <f>IF(G$113=0,0,G$113/CHI_fec!G$113)</f>
        <v>0</v>
      </c>
      <c r="H243" s="274">
        <f>IF(H$113=0,0,H$113/CHI_fec!H$113)</f>
        <v>0</v>
      </c>
      <c r="I243" s="274">
        <f>IF(I$113=0,0,I$113/CHI_fec!I$113)</f>
        <v>0</v>
      </c>
      <c r="J243" s="274">
        <f>IF(J$113=0,0,J$113/CHI_fec!J$113)</f>
        <v>0</v>
      </c>
      <c r="K243" s="274">
        <f>IF(K$113=0,0,K$113/CHI_fec!K$113)</f>
        <v>0</v>
      </c>
      <c r="L243" s="274">
        <f>IF(L$113=0,0,L$113/CHI_fec!L$113)</f>
        <v>0</v>
      </c>
      <c r="M243" s="274">
        <f>IF(M$113=0,0,M$113/CHI_fec!M$113)</f>
        <v>0</v>
      </c>
      <c r="N243" s="274">
        <f>IF(N$113=0,0,N$113/CHI_fec!N$113)</f>
        <v>0</v>
      </c>
      <c r="O243" s="274">
        <f>IF(O$113=0,0,O$113/CHI_fec!O$113)</f>
        <v>0</v>
      </c>
      <c r="P243" s="274">
        <f>IF(P$113=0,0,P$113/CHI_fec!P$113)</f>
        <v>0</v>
      </c>
      <c r="Q243" s="274">
        <f>IF(Q$113=0,0,Q$113/CHI_fec!Q$113)</f>
        <v>0</v>
      </c>
      <c r="R243" s="274">
        <f>IF(R$113=0,0,R$113/CHI_fec!R$113)</f>
        <v>0</v>
      </c>
      <c r="S243" s="274">
        <f>IF(S$113=0,0,S$113/CHI_fec!S$113)</f>
        <v>0</v>
      </c>
      <c r="T243" s="274">
        <f>IF(T$113=0,0,T$113/CHI_fec!T$113)</f>
        <v>0</v>
      </c>
      <c r="U243" s="274">
        <f>IF(U$113=0,0,U$113/CHI_fec!U$113)</f>
        <v>0</v>
      </c>
      <c r="V243" s="274">
        <f>IF(V$113=0,0,V$113/CHI_fec!V$113)</f>
        <v>0</v>
      </c>
      <c r="W243" s="274">
        <f>IF(W$113=0,0,W$113/CHI_fec!W$113)</f>
        <v>0</v>
      </c>
      <c r="X243" s="274">
        <f>IF(X$113=0,0,X$113/CHI_fec!X$113)</f>
        <v>0</v>
      </c>
      <c r="Y243" s="274">
        <f>IF(Y$113=0,0,Y$113/CHI_fec!Y$113)</f>
        <v>0</v>
      </c>
      <c r="DA243" s="77"/>
    </row>
    <row r="244" spans="1:105" ht="12" customHeight="1" x14ac:dyDescent="0.25">
      <c r="A244" s="173" t="s">
        <v>94</v>
      </c>
      <c r="B244" s="274">
        <f>IF(B$114=0,0,B$114/CHI_fec!B$114)</f>
        <v>0</v>
      </c>
      <c r="C244" s="274">
        <f>IF(C$114=0,0,C$114/CHI_fec!C$114)</f>
        <v>0</v>
      </c>
      <c r="D244" s="274">
        <f>IF(D$114=0,0,D$114/CHI_fec!D$114)</f>
        <v>0</v>
      </c>
      <c r="E244" s="274">
        <f>IF(E$114=0,0,E$114/CHI_fec!E$114)</f>
        <v>0</v>
      </c>
      <c r="F244" s="274">
        <f>IF(F$114=0,0,F$114/CHI_fec!F$114)</f>
        <v>0</v>
      </c>
      <c r="G244" s="274">
        <f>IF(G$114=0,0,G$114/CHI_fec!G$114)</f>
        <v>0</v>
      </c>
      <c r="H244" s="274">
        <f>IF(H$114=0,0,H$114/CHI_fec!H$114)</f>
        <v>0</v>
      </c>
      <c r="I244" s="274">
        <f>IF(I$114=0,0,I$114/CHI_fec!I$114)</f>
        <v>0</v>
      </c>
      <c r="J244" s="274">
        <f>IF(J$114=0,0,J$114/CHI_fec!J$114)</f>
        <v>0</v>
      </c>
      <c r="K244" s="274">
        <f>IF(K$114=0,0,K$114/CHI_fec!K$114)</f>
        <v>0</v>
      </c>
      <c r="L244" s="274">
        <f>IF(L$114=0,0,L$114/CHI_fec!L$114)</f>
        <v>0</v>
      </c>
      <c r="M244" s="274">
        <f>IF(M$114=0,0,M$114/CHI_fec!M$114)</f>
        <v>0</v>
      </c>
      <c r="N244" s="274">
        <f>IF(N$114=0,0,N$114/CHI_fec!N$114)</f>
        <v>0</v>
      </c>
      <c r="O244" s="274">
        <f>IF(O$114=0,0,O$114/CHI_fec!O$114)</f>
        <v>0</v>
      </c>
      <c r="P244" s="274">
        <f>IF(P$114=0,0,P$114/CHI_fec!P$114)</f>
        <v>0</v>
      </c>
      <c r="Q244" s="274">
        <f>IF(Q$114=0,0,Q$114/CHI_fec!Q$114)</f>
        <v>0</v>
      </c>
      <c r="R244" s="274">
        <f>IF(R$114=0,0,R$114/CHI_fec!R$114)</f>
        <v>0</v>
      </c>
      <c r="S244" s="274">
        <f>IF(S$114=0,0,S$114/CHI_fec!S$114)</f>
        <v>0</v>
      </c>
      <c r="T244" s="274">
        <f>IF(T$114=0,0,T$114/CHI_fec!T$114)</f>
        <v>0</v>
      </c>
      <c r="U244" s="274">
        <f>IF(U$114=0,0,U$114/CHI_fec!U$114)</f>
        <v>0</v>
      </c>
      <c r="V244" s="274">
        <f>IF(V$114=0,0,V$114/CHI_fec!V$114)</f>
        <v>0</v>
      </c>
      <c r="W244" s="274">
        <f>IF(W$114=0,0,W$114/CHI_fec!W$114)</f>
        <v>0</v>
      </c>
      <c r="X244" s="274">
        <f>IF(X$114=0,0,X$114/CHI_fec!X$114)</f>
        <v>0</v>
      </c>
      <c r="Y244" s="274">
        <f>IF(Y$114=0,0,Y$114/CHI_fec!Y$114)</f>
        <v>0</v>
      </c>
      <c r="DA244" s="77"/>
    </row>
    <row r="245" spans="1:105" ht="12" customHeight="1" x14ac:dyDescent="0.25">
      <c r="A245" s="56" t="s">
        <v>95</v>
      </c>
      <c r="B245" s="275">
        <f>IF(B$115=0,0,B$115/CHI_fec!B$115)</f>
        <v>1.4264006469256216</v>
      </c>
      <c r="C245" s="275">
        <f>IF(C$115=0,0,C$115/CHI_fec!C$115)</f>
        <v>1.5700155843568744</v>
      </c>
      <c r="D245" s="275">
        <f>IF(D$115=0,0,D$115/CHI_fec!D$115)</f>
        <v>1.6418558948993411</v>
      </c>
      <c r="E245" s="275">
        <f>IF(E$115=0,0,E$115/CHI_fec!E$115)</f>
        <v>1.7003565524774011</v>
      </c>
      <c r="F245" s="275">
        <f>IF(F$115=0,0,F$115/CHI_fec!F$115)</f>
        <v>1.8461035361824698</v>
      </c>
      <c r="G245" s="275">
        <f>IF(G$115=0,0,G$115/CHI_fec!G$115)</f>
        <v>1.6334079394192367</v>
      </c>
      <c r="H245" s="275">
        <f>IF(H$115=0,0,H$115/CHI_fec!H$115)</f>
        <v>1.3037256267876312</v>
      </c>
      <c r="I245" s="275">
        <f>IF(I$115=0,0,I$115/CHI_fec!I$115)</f>
        <v>0.98221209884351424</v>
      </c>
      <c r="J245" s="275">
        <f>IF(J$115=0,0,J$115/CHI_fec!J$115)</f>
        <v>1.0086960376576311</v>
      </c>
      <c r="K245" s="275">
        <f>IF(K$115=0,0,K$115/CHI_fec!K$115)</f>
        <v>1.1056280448447235</v>
      </c>
      <c r="L245" s="275">
        <f>IF(L$115=0,0,L$115/CHI_fec!L$115)</f>
        <v>1.2833492069828316</v>
      </c>
      <c r="M245" s="275">
        <f>IF(M$115=0,0,M$115/CHI_fec!M$115)</f>
        <v>1.6255406345285619</v>
      </c>
      <c r="N245" s="275">
        <f>IF(N$115=0,0,N$115/CHI_fec!N$115)</f>
        <v>1.5930823859896619</v>
      </c>
      <c r="O245" s="275">
        <f>IF(O$115=0,0,O$115/CHI_fec!O$115)</f>
        <v>1.3322058119419204</v>
      </c>
      <c r="P245" s="275">
        <f>IF(P$115=0,0,P$115/CHI_fec!P$115)</f>
        <v>1.4519648313231415</v>
      </c>
      <c r="Q245" s="275">
        <f>IF(Q$115=0,0,Q$115/CHI_fec!Q$115)</f>
        <v>1.5852081690727684</v>
      </c>
      <c r="R245" s="275">
        <f>IF(R$115=0,0,R$115/CHI_fec!R$115)</f>
        <v>1.5750546993227021</v>
      </c>
      <c r="S245" s="275">
        <f>IF(S$115=0,0,S$115/CHI_fec!S$115)</f>
        <v>1.5029548689904901</v>
      </c>
      <c r="T245" s="275">
        <f>IF(T$115=0,0,T$115/CHI_fec!T$115)</f>
        <v>1.6525974819463267</v>
      </c>
      <c r="U245" s="275">
        <f>IF(U$115=0,0,U$115/CHI_fec!U$115)</f>
        <v>1.543164274831395</v>
      </c>
      <c r="V245" s="275">
        <f>IF(V$115=0,0,V$115/CHI_fec!V$115)</f>
        <v>1.5946220458965388</v>
      </c>
      <c r="W245" s="275">
        <f>IF(W$115=0,0,W$115/CHI_fec!W$115)</f>
        <v>1.6629175805237133</v>
      </c>
      <c r="X245" s="275">
        <f>IF(X$115=0,0,X$115/CHI_fec!X$115)</f>
        <v>1.4950488599901295</v>
      </c>
      <c r="Y245" s="275">
        <f>IF(Y$115=0,0,Y$115/CHI_fec!Y$115)</f>
        <v>1.3959345439333315</v>
      </c>
      <c r="DA245" s="78"/>
    </row>
    <row r="246" spans="1:105" ht="12" customHeight="1" x14ac:dyDescent="0.25">
      <c r="A246" s="174" t="s">
        <v>1051</v>
      </c>
      <c r="B246" s="276">
        <f>IF(B$121=0,0,B$121/CHI_fec!B$121)</f>
        <v>2.6991597703046324</v>
      </c>
      <c r="C246" s="276">
        <f>IF(C$121=0,0,C$121/CHI_fec!C$121)</f>
        <v>2.6545679811013945</v>
      </c>
      <c r="D246" s="276">
        <f>IF(D$121=0,0,D$121/CHI_fec!D$121)</f>
        <v>2.6362032260084383</v>
      </c>
      <c r="E246" s="276">
        <f>IF(E$121=0,0,E$121/CHI_fec!E$121)</f>
        <v>2.5966205771190434</v>
      </c>
      <c r="F246" s="276">
        <f>IF(F$121=0,0,F$121/CHI_fec!F$121)</f>
        <v>2.5691318838813206</v>
      </c>
      <c r="G246" s="276">
        <f>IF(G$121=0,0,G$121/CHI_fec!G$121)</f>
        <v>2.5604362697653693</v>
      </c>
      <c r="H246" s="276">
        <f>IF(H$121=0,0,H$121/CHI_fec!H$121)</f>
        <v>2.6077649889532015</v>
      </c>
      <c r="I246" s="276">
        <f>IF(I$121=0,0,I$121/CHI_fec!I$121)</f>
        <v>2.9155721654893485</v>
      </c>
      <c r="J246" s="276">
        <f>IF(J$121=0,0,J$121/CHI_fec!J$121)</f>
        <v>2.8492644963888321</v>
      </c>
      <c r="K246" s="276">
        <f>IF(K$121=0,0,K$121/CHI_fec!K$121)</f>
        <v>2.7461069384984089</v>
      </c>
      <c r="L246" s="276">
        <f>IF(L$121=0,0,L$121/CHI_fec!L$121)</f>
        <v>2.7829700727436992</v>
      </c>
      <c r="M246" s="276">
        <f>IF(M$121=0,0,M$121/CHI_fec!M$121)</f>
        <v>2.7673094035406001</v>
      </c>
      <c r="N246" s="276">
        <f>IF(N$121=0,0,N$121/CHI_fec!N$121)</f>
        <v>2.7169957827029179</v>
      </c>
      <c r="O246" s="276">
        <f>IF(O$121=0,0,O$121/CHI_fec!O$121)</f>
        <v>2.7685767855752408</v>
      </c>
      <c r="P246" s="276">
        <f>IF(P$121=0,0,P$121/CHI_fec!P$121)</f>
        <v>2.7406397008491652</v>
      </c>
      <c r="Q246" s="276">
        <f>IF(Q$121=0,0,Q$121/CHI_fec!Q$121)</f>
        <v>2.6863544170163638</v>
      </c>
      <c r="R246" s="276">
        <f>IF(R$121=0,0,R$121/CHI_fec!R$121)</f>
        <v>2.6147213633984476</v>
      </c>
      <c r="S246" s="276">
        <f>IF(S$121=0,0,S$121/CHI_fec!S$121)</f>
        <v>2.6400264902013784</v>
      </c>
      <c r="T246" s="276">
        <f>IF(T$121=0,0,T$121/CHI_fec!T$121)</f>
        <v>2.6158371406915695</v>
      </c>
      <c r="U246" s="276">
        <f>IF(U$121=0,0,U$121/CHI_fec!U$121)</f>
        <v>2.5960349672509544</v>
      </c>
      <c r="V246" s="276">
        <f>IF(V$121=0,0,V$121/CHI_fec!V$121)</f>
        <v>2.5111774993981109</v>
      </c>
      <c r="W246" s="276">
        <f>IF(W$121=0,0,W$121/CHI_fec!W$121)</f>
        <v>2.5254941205741401</v>
      </c>
      <c r="X246" s="276">
        <f>IF(X$121=0,0,X$121/CHI_fec!X$121)</f>
        <v>2.4028067229388412</v>
      </c>
      <c r="Y246" s="276">
        <f>IF(Y$121=0,0,Y$121/CHI_fec!Y$121)</f>
        <v>2.3897345592787875</v>
      </c>
      <c r="DA246" s="79"/>
    </row>
    <row r="247" spans="1:105" ht="12" customHeight="1" x14ac:dyDescent="0.25">
      <c r="A247" s="174" t="s">
        <v>1010</v>
      </c>
      <c r="B247" s="276">
        <f>IF(B$134=0,0,B$134/CHI_fec!B$134)</f>
        <v>2.5771203950622867</v>
      </c>
      <c r="C247" s="276">
        <f>IF(C$134=0,0,C$134/CHI_fec!C$134)</f>
        <v>2.5498321990932915</v>
      </c>
      <c r="D247" s="276">
        <f>IF(D$134=0,0,D$134/CHI_fec!D$134)</f>
        <v>2.5402555953746262</v>
      </c>
      <c r="E247" s="276">
        <f>IF(E$134=0,0,E$134/CHI_fec!E$134)</f>
        <v>2.5067238686516595</v>
      </c>
      <c r="F247" s="276">
        <f>IF(F$134=0,0,F$134/CHI_fec!F$134)</f>
        <v>2.5021419506071987</v>
      </c>
      <c r="G247" s="276">
        <f>IF(G$134=0,0,G$134/CHI_fec!G$134)</f>
        <v>2.449410300902287</v>
      </c>
      <c r="H247" s="276">
        <f>IF(H$134=0,0,H$134/CHI_fec!H$134)</f>
        <v>2.4532688787554413</v>
      </c>
      <c r="I247" s="276">
        <f>IF(I$134=0,0,I$134/CHI_fec!I$134)</f>
        <v>2.3481297977172395</v>
      </c>
      <c r="J247" s="276">
        <f>IF(J$134=0,0,J$134/CHI_fec!J$134)</f>
        <v>2.2882614448848404</v>
      </c>
      <c r="K247" s="276">
        <f>IF(K$134=0,0,K$134/CHI_fec!K$134)</f>
        <v>2.3139182687926234</v>
      </c>
      <c r="L247" s="276">
        <f>IF(L$134=0,0,L$134/CHI_fec!L$134)</f>
        <v>2.3724324432148469</v>
      </c>
      <c r="M247" s="276">
        <f>IF(M$134=0,0,M$134/CHI_fec!M$134)</f>
        <v>2.3530362513976137</v>
      </c>
      <c r="N247" s="276">
        <f>IF(N$134=0,0,N$134/CHI_fec!N$134)</f>
        <v>2.3281137313880875</v>
      </c>
      <c r="O247" s="276">
        <f>IF(O$134=0,0,O$134/CHI_fec!O$134)</f>
        <v>2.3071918620740641</v>
      </c>
      <c r="P247" s="276">
        <f>IF(P$134=0,0,P$134/CHI_fec!P$134)</f>
        <v>2.3157831775268529</v>
      </c>
      <c r="Q247" s="276">
        <f>IF(Q$134=0,0,Q$134/CHI_fec!Q$134)</f>
        <v>2.351876252689078</v>
      </c>
      <c r="R247" s="276">
        <f>IF(R$134=0,0,R$134/CHI_fec!R$134)</f>
        <v>2.3026375504071255</v>
      </c>
      <c r="S247" s="276">
        <f>IF(S$134=0,0,S$134/CHI_fec!S$134)</f>
        <v>2.282485081709801</v>
      </c>
      <c r="T247" s="276">
        <f>IF(T$134=0,0,T$134/CHI_fec!T$134)</f>
        <v>2.3154945733581092</v>
      </c>
      <c r="U247" s="276">
        <f>IF(U$134=0,0,U$134/CHI_fec!U$134)</f>
        <v>2.2911836064800215</v>
      </c>
      <c r="V247" s="276">
        <f>IF(V$134=0,0,V$134/CHI_fec!V$134)</f>
        <v>2.3059086503726411</v>
      </c>
      <c r="W247" s="276">
        <f>IF(W$134=0,0,W$134/CHI_fec!W$134)</f>
        <v>2.2926825634476331</v>
      </c>
      <c r="X247" s="276">
        <f>IF(X$134=0,0,X$134/CHI_fec!X$134)</f>
        <v>2.2544711884744082</v>
      </c>
      <c r="Y247" s="276">
        <f>IF(Y$134=0,0,Y$134/CHI_fec!Y$134)</f>
        <v>2.2458673412334327</v>
      </c>
      <c r="DA247" s="79"/>
    </row>
    <row r="248" spans="1:105" ht="12" customHeight="1" x14ac:dyDescent="0.25">
      <c r="A248" s="174" t="s">
        <v>1021</v>
      </c>
      <c r="B248" s="276">
        <f>IF(B$142=0,0,B$142/CHI_fec!B$142)</f>
        <v>1.689839762215579</v>
      </c>
      <c r="C248" s="276">
        <f>IF(C$142=0,0,C$142/CHI_fec!C$142)</f>
        <v>1.7946794155277304</v>
      </c>
      <c r="D248" s="276">
        <f>IF(D$142=0,0,D$142/CHI_fec!D$142)</f>
        <v>1.8409108625600406</v>
      </c>
      <c r="E248" s="276">
        <f>IF(E$142=0,0,E$142/CHI_fec!E$142)</f>
        <v>1.8744666213199868</v>
      </c>
      <c r="F248" s="276">
        <f>IF(F$142=0,0,F$142/CHI_fec!F$142)</f>
        <v>1.9897288267232351</v>
      </c>
      <c r="G248" s="276">
        <f>IF(G$142=0,0,G$142/CHI_fec!G$142)</f>
        <v>1.8256192912540381</v>
      </c>
      <c r="H248" s="276">
        <f>IF(H$142=0,0,H$142/CHI_fec!H$142)</f>
        <v>1.5984548802199925</v>
      </c>
      <c r="I248" s="276">
        <f>IF(I$142=0,0,I$142/CHI_fec!I$142)</f>
        <v>1.4143962819808444</v>
      </c>
      <c r="J248" s="276">
        <f>IF(J$142=0,0,J$142/CHI_fec!J$142)</f>
        <v>1.3814856929990547</v>
      </c>
      <c r="K248" s="276">
        <f>IF(K$142=0,0,K$142/CHI_fec!K$142)</f>
        <v>1.4296115485777683</v>
      </c>
      <c r="L248" s="276">
        <f>IF(L$142=0,0,L$142/CHI_fec!L$142)</f>
        <v>1.5676171020651051</v>
      </c>
      <c r="M248" s="276">
        <f>IF(M$142=0,0,M$142/CHI_fec!M$142)</f>
        <v>1.8551340691936193</v>
      </c>
      <c r="N248" s="276">
        <f>IF(N$142=0,0,N$142/CHI_fec!N$142)</f>
        <v>1.8151818241774915</v>
      </c>
      <c r="O248" s="276">
        <f>IF(O$142=0,0,O$142/CHI_fec!O$142)</f>
        <v>1.6351727975888126</v>
      </c>
      <c r="P248" s="276">
        <f>IF(P$142=0,0,P$142/CHI_fec!P$142)</f>
        <v>1.7147534025829383</v>
      </c>
      <c r="Q248" s="276">
        <f>IF(Q$142=0,0,Q$142/CHI_fec!Q$142)</f>
        <v>1.7990791161062265</v>
      </c>
      <c r="R248" s="276">
        <f>IF(R$142=0,0,R$142/CHI_fec!R$142)</f>
        <v>1.8156138201519882</v>
      </c>
      <c r="S248" s="276">
        <f>IF(S$142=0,0,S$142/CHI_fec!S$142)</f>
        <v>1.7642121886720752</v>
      </c>
      <c r="T248" s="276">
        <f>IF(T$142=0,0,T$142/CHI_fec!T$142)</f>
        <v>1.8675444501869369</v>
      </c>
      <c r="U248" s="276">
        <f>IF(U$142=0,0,U$142/CHI_fec!U$142)</f>
        <v>1.7836011576585404</v>
      </c>
      <c r="V248" s="276">
        <f>IF(V$142=0,0,V$142/CHI_fec!V$142)</f>
        <v>1.7854822356570481</v>
      </c>
      <c r="W248" s="276">
        <f>IF(W$142=0,0,W$142/CHI_fec!W$142)</f>
        <v>1.8526449344534714</v>
      </c>
      <c r="X248" s="276">
        <f>IF(X$142=0,0,X$142/CHI_fec!X$142)</f>
        <v>1.6803734447270215</v>
      </c>
      <c r="Y248" s="276">
        <f>IF(Y$142=0,0,Y$142/CHI_fec!Y$142)</f>
        <v>1.60924484583938</v>
      </c>
      <c r="DA248" s="79"/>
    </row>
    <row r="249" spans="1:105" ht="12" customHeight="1" x14ac:dyDescent="0.25">
      <c r="A249" s="41" t="s">
        <v>1038</v>
      </c>
      <c r="B249" s="277">
        <f>IF(B$156=0,0,B$156/CHI_fec!B$156)</f>
        <v>0</v>
      </c>
      <c r="C249" s="277">
        <f>IF(C$156=0,0,C$156/CHI_fec!C$156)</f>
        <v>0</v>
      </c>
      <c r="D249" s="277">
        <f>IF(D$156=0,0,D$156/CHI_fec!D$156)</f>
        <v>0</v>
      </c>
      <c r="E249" s="277">
        <f>IF(E$156=0,0,E$156/CHI_fec!E$156)</f>
        <v>0</v>
      </c>
      <c r="F249" s="277">
        <f>IF(F$156=0,0,F$156/CHI_fec!F$156)</f>
        <v>0</v>
      </c>
      <c r="G249" s="277">
        <f>IF(G$156=0,0,G$156/CHI_fec!G$156)</f>
        <v>0</v>
      </c>
      <c r="H249" s="277">
        <f>IF(H$156=0,0,H$156/CHI_fec!H$156)</f>
        <v>0</v>
      </c>
      <c r="I249" s="277">
        <f>IF(I$156=0,0,I$156/CHI_fec!I$156)</f>
        <v>0</v>
      </c>
      <c r="J249" s="277">
        <f>IF(J$156=0,0,J$156/CHI_fec!J$156)</f>
        <v>0</v>
      </c>
      <c r="K249" s="277">
        <f>IF(K$156=0,0,K$156/CHI_fec!K$156)</f>
        <v>0</v>
      </c>
      <c r="L249" s="277">
        <f>IF(L$156=0,0,L$156/CHI_fec!L$156)</f>
        <v>0</v>
      </c>
      <c r="M249" s="277">
        <f>IF(M$156=0,0,M$156/CHI_fec!M$156)</f>
        <v>0</v>
      </c>
      <c r="N249" s="277">
        <f>IF(N$156=0,0,N$156/CHI_fec!N$156)</f>
        <v>0</v>
      </c>
      <c r="O249" s="277">
        <f>IF(O$156=0,0,O$156/CHI_fec!O$156)</f>
        <v>0</v>
      </c>
      <c r="P249" s="277">
        <f>IF(P$156=0,0,P$156/CHI_fec!P$156)</f>
        <v>0</v>
      </c>
      <c r="Q249" s="277">
        <f>IF(Q$156=0,0,Q$156/CHI_fec!Q$156)</f>
        <v>0</v>
      </c>
      <c r="R249" s="277">
        <f>IF(R$156=0,0,R$156/CHI_fec!R$156)</f>
        <v>0</v>
      </c>
      <c r="S249" s="277">
        <f>IF(S$156=0,0,S$156/CHI_fec!S$156)</f>
        <v>0</v>
      </c>
      <c r="T249" s="277">
        <f>IF(T$156=0,0,T$156/CHI_fec!T$156)</f>
        <v>0</v>
      </c>
      <c r="U249" s="277">
        <f>IF(U$156=0,0,U$156/CHI_fec!U$156)</f>
        <v>0</v>
      </c>
      <c r="V249" s="277">
        <f>IF(V$156=0,0,V$156/CHI_fec!V$156)</f>
        <v>0</v>
      </c>
      <c r="W249" s="277">
        <f>IF(W$156=0,0,W$156/CHI_fec!W$156)</f>
        <v>0</v>
      </c>
      <c r="X249" s="277">
        <f>IF(X$156=0,0,X$156/CHI_fec!X$156)</f>
        <v>0</v>
      </c>
      <c r="Y249" s="277">
        <f>IF(Y$156=0,0,Y$156/CHI_fec!Y$156)</f>
        <v>0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61:Y61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4" tint="0.79998168889431442"/>
    <pageSetUpPr fitToPage="1"/>
  </sheetPr>
  <dimension ref="A1:DA7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products"</f>
        <v>IE: Non-metallic mineral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SUM(B4:B6)</f>
        <v>1392.6654088050313</v>
      </c>
      <c r="C3" s="203">
        <f t="shared" si="0"/>
        <v>1301.614217508815</v>
      </c>
      <c r="D3" s="203">
        <f t="shared" si="0"/>
        <v>1211.1480964450341</v>
      </c>
      <c r="E3" s="203">
        <f t="shared" si="0"/>
        <v>1224.8032687786858</v>
      </c>
      <c r="F3" s="203">
        <f t="shared" si="0"/>
        <v>1290.6279308820278</v>
      </c>
      <c r="G3" s="203">
        <f t="shared" si="0"/>
        <v>1423.9453295650508</v>
      </c>
      <c r="H3" s="203">
        <f t="shared" si="0"/>
        <v>1481.3405425642206</v>
      </c>
      <c r="I3" s="203">
        <f t="shared" si="0"/>
        <v>1607.7073737874716</v>
      </c>
      <c r="J3" s="203">
        <f t="shared" si="0"/>
        <v>1189.3603564814271</v>
      </c>
      <c r="K3" s="203">
        <f t="shared" si="0"/>
        <v>762.48073372235501</v>
      </c>
      <c r="L3" s="203">
        <f t="shared" si="0"/>
        <v>549.19836104043679</v>
      </c>
      <c r="M3" s="203">
        <f t="shared" si="0"/>
        <v>621.11069794050354</v>
      </c>
      <c r="N3" s="203">
        <f t="shared" si="0"/>
        <v>517.81829675683207</v>
      </c>
      <c r="O3" s="203">
        <f t="shared" si="0"/>
        <v>674.16322133067774</v>
      </c>
      <c r="P3" s="203">
        <f t="shared" si="0"/>
        <v>876.24417880114345</v>
      </c>
      <c r="Q3" s="203">
        <f t="shared" si="0"/>
        <v>696.58159499999999</v>
      </c>
      <c r="R3" s="203">
        <f t="shared" si="0"/>
        <v>958.23705508093076</v>
      </c>
      <c r="S3" s="203">
        <f t="shared" si="0"/>
        <v>985.02886086956551</v>
      </c>
      <c r="T3" s="203">
        <f t="shared" si="0"/>
        <v>995.36885034706859</v>
      </c>
      <c r="U3" s="203">
        <f t="shared" si="0"/>
        <v>1101.0649577972783</v>
      </c>
      <c r="V3" s="203">
        <f t="shared" si="0"/>
        <v>1156.8219893332823</v>
      </c>
      <c r="W3" s="203">
        <f t="shared" si="0"/>
        <v>1190.0526245551603</v>
      </c>
      <c r="X3" s="203">
        <f t="shared" si="0"/>
        <v>1315.3626637363409</v>
      </c>
      <c r="Y3" s="203">
        <f t="shared" si="0"/>
        <v>1457.8</v>
      </c>
      <c r="DA3" s="112"/>
    </row>
    <row r="4" spans="1:105" ht="12" customHeight="1" x14ac:dyDescent="0.25">
      <c r="A4" s="50" t="s">
        <v>51</v>
      </c>
      <c r="B4" s="241">
        <v>520.32580405365945</v>
      </c>
      <c r="C4" s="241">
        <v>542.37914038210295</v>
      </c>
      <c r="D4" s="241">
        <v>523.43429876927553</v>
      </c>
      <c r="E4" s="241">
        <v>547.85341634202337</v>
      </c>
      <c r="F4" s="241">
        <v>695.12845268780143</v>
      </c>
      <c r="G4" s="241">
        <v>711.26598344792319</v>
      </c>
      <c r="H4" s="241">
        <v>721.87695564816875</v>
      </c>
      <c r="I4" s="241">
        <v>755.07517595788454</v>
      </c>
      <c r="J4" s="241">
        <v>594.56081083476954</v>
      </c>
      <c r="K4" s="241">
        <v>439.17653023592658</v>
      </c>
      <c r="L4" s="241">
        <v>380.37563206575618</v>
      </c>
      <c r="M4" s="241">
        <v>359.23530997573772</v>
      </c>
      <c r="N4" s="241">
        <v>190.7886314684153</v>
      </c>
      <c r="O4" s="241">
        <v>248.3934600024759</v>
      </c>
      <c r="P4" s="241">
        <v>322.84959560658831</v>
      </c>
      <c r="Q4" s="241">
        <v>256.6534439754372</v>
      </c>
      <c r="R4" s="241">
        <v>353.05963019508368</v>
      </c>
      <c r="S4" s="241">
        <v>362.93099239490488</v>
      </c>
      <c r="T4" s="241">
        <v>366.74073116652858</v>
      </c>
      <c r="U4" s="241">
        <v>405.68415170277478</v>
      </c>
      <c r="V4" s="241">
        <v>426.22766630649107</v>
      </c>
      <c r="W4" s="241">
        <v>438.47139631085111</v>
      </c>
      <c r="X4" s="241">
        <v>484.64151241985758</v>
      </c>
      <c r="Y4" s="241">
        <v>537.12213086450026</v>
      </c>
      <c r="DA4" s="83" t="s">
        <v>1404</v>
      </c>
    </row>
    <row r="5" spans="1:105" ht="12" customHeight="1" x14ac:dyDescent="0.25">
      <c r="A5" s="144" t="s">
        <v>52</v>
      </c>
      <c r="B5" s="282">
        <v>567.10281678270485</v>
      </c>
      <c r="C5" s="282">
        <v>518.6700384297834</v>
      </c>
      <c r="D5" s="282">
        <v>479.81154631178072</v>
      </c>
      <c r="E5" s="282">
        <v>518.1480036858552</v>
      </c>
      <c r="F5" s="282">
        <v>441.04727162776419</v>
      </c>
      <c r="G5" s="282">
        <v>557.50943154343554</v>
      </c>
      <c r="H5" s="282">
        <v>598.77302907228818</v>
      </c>
      <c r="I5" s="282">
        <v>674.62407388585416</v>
      </c>
      <c r="J5" s="282">
        <v>448.55359151561441</v>
      </c>
      <c r="K5" s="282">
        <v>254.4282573112803</v>
      </c>
      <c r="L5" s="282">
        <v>74.419423723325664</v>
      </c>
      <c r="M5" s="282">
        <v>156.34345482911229</v>
      </c>
      <c r="N5" s="282">
        <v>266.94231106839732</v>
      </c>
      <c r="O5" s="282">
        <v>347.54022688355718</v>
      </c>
      <c r="P5" s="282">
        <v>451.71568408145691</v>
      </c>
      <c r="Q5" s="282">
        <v>359.09720066212981</v>
      </c>
      <c r="R5" s="282">
        <v>493.98411689342049</v>
      </c>
      <c r="S5" s="282">
        <v>507.79565387406979</v>
      </c>
      <c r="T5" s="282">
        <v>513.12605781080777</v>
      </c>
      <c r="U5" s="282">
        <v>567.61382576030985</v>
      </c>
      <c r="V5" s="282">
        <v>596.35732700341862</v>
      </c>
      <c r="W5" s="282">
        <v>613.4881673386426</v>
      </c>
      <c r="X5" s="282">
        <v>678.08718144957925</v>
      </c>
      <c r="Y5" s="282">
        <v>751.51554804610191</v>
      </c>
      <c r="DA5" s="94" t="s">
        <v>1405</v>
      </c>
    </row>
    <row r="6" spans="1:105" ht="12" customHeight="1" x14ac:dyDescent="0.25">
      <c r="A6" s="49" t="s">
        <v>60</v>
      </c>
      <c r="B6" s="242">
        <v>305.2367879686671</v>
      </c>
      <c r="C6" s="242">
        <v>240.5650386969287</v>
      </c>
      <c r="D6" s="242">
        <v>207.90225136397791</v>
      </c>
      <c r="E6" s="242">
        <v>158.8018487508073</v>
      </c>
      <c r="F6" s="242">
        <v>154.45220656646219</v>
      </c>
      <c r="G6" s="242">
        <v>155.16991457369201</v>
      </c>
      <c r="H6" s="242">
        <v>160.6905578437638</v>
      </c>
      <c r="I6" s="242">
        <v>178.00812394373301</v>
      </c>
      <c r="J6" s="242">
        <v>146.24595413104319</v>
      </c>
      <c r="K6" s="242">
        <v>68.875946175148101</v>
      </c>
      <c r="L6" s="242">
        <v>94.403305251354894</v>
      </c>
      <c r="M6" s="242">
        <v>105.5319331356535</v>
      </c>
      <c r="N6" s="242">
        <v>60.087354220019428</v>
      </c>
      <c r="O6" s="242">
        <v>78.229534444644571</v>
      </c>
      <c r="P6" s="242">
        <v>101.6788991130983</v>
      </c>
      <c r="Q6" s="242">
        <v>80.830950362433029</v>
      </c>
      <c r="R6" s="242">
        <v>111.1933079924265</v>
      </c>
      <c r="S6" s="242">
        <v>114.3022146005908</v>
      </c>
      <c r="T6" s="242">
        <v>115.5020613697322</v>
      </c>
      <c r="U6" s="242">
        <v>127.7669803341936</v>
      </c>
      <c r="V6" s="242">
        <v>134.23699602337271</v>
      </c>
      <c r="W6" s="242">
        <v>138.0930609056665</v>
      </c>
      <c r="X6" s="242">
        <v>152.6339698669039</v>
      </c>
      <c r="Y6" s="242">
        <v>169.16232108939781</v>
      </c>
      <c r="DA6" s="84" t="s">
        <v>1406</v>
      </c>
    </row>
    <row r="7" spans="1:105" ht="12" customHeight="1" x14ac:dyDescent="0.25">
      <c r="A7" s="172"/>
      <c r="B7" s="172"/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DA7" s="176"/>
    </row>
    <row r="8" spans="1:105" ht="12" customHeight="1" x14ac:dyDescent="0.25">
      <c r="A8" s="30" t="s">
        <v>437</v>
      </c>
      <c r="B8" s="203"/>
      <c r="C8" s="203"/>
      <c r="D8" s="203"/>
      <c r="E8" s="203"/>
      <c r="F8" s="203"/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DA8" s="112"/>
    </row>
    <row r="9" spans="1:105" ht="12" customHeight="1" x14ac:dyDescent="0.25">
      <c r="A9" s="50" t="s">
        <v>1407</v>
      </c>
      <c r="B9" s="241">
        <v>2620</v>
      </c>
      <c r="C9" s="241">
        <v>3450</v>
      </c>
      <c r="D9" s="241">
        <v>3320</v>
      </c>
      <c r="E9" s="241">
        <v>3830</v>
      </c>
      <c r="F9" s="241">
        <v>5000</v>
      </c>
      <c r="G9" s="241">
        <v>5083</v>
      </c>
      <c r="H9" s="241">
        <v>4981</v>
      </c>
      <c r="I9" s="241">
        <v>4700</v>
      </c>
      <c r="J9" s="241">
        <v>4493</v>
      </c>
      <c r="K9" s="241">
        <v>2797</v>
      </c>
      <c r="L9" s="241">
        <v>2379</v>
      </c>
      <c r="M9" s="241">
        <v>2103</v>
      </c>
      <c r="N9" s="241">
        <v>1198</v>
      </c>
      <c r="O9" s="241">
        <v>2000</v>
      </c>
      <c r="P9" s="241">
        <v>2533</v>
      </c>
      <c r="Q9" s="241">
        <v>2911</v>
      </c>
      <c r="R9" s="241">
        <v>3505.2532080000001</v>
      </c>
      <c r="S9" s="241">
        <v>3630.3108820000002</v>
      </c>
      <c r="T9" s="241">
        <v>3774.4416900000001</v>
      </c>
      <c r="U9" s="241">
        <v>4132.5605939999996</v>
      </c>
      <c r="V9" s="241">
        <v>3943.1768000000002</v>
      </c>
      <c r="W9" s="241">
        <v>3500</v>
      </c>
      <c r="X9" s="241">
        <v>3600</v>
      </c>
      <c r="Y9" s="241">
        <v>3800</v>
      </c>
      <c r="DA9" s="83" t="s">
        <v>1408</v>
      </c>
    </row>
    <row r="10" spans="1:105" ht="12" customHeight="1" x14ac:dyDescent="0.25">
      <c r="A10" s="144" t="s">
        <v>1409</v>
      </c>
      <c r="B10" s="282">
        <v>2313.2505000000001</v>
      </c>
      <c r="C10" s="282">
        <v>2672.6507499999998</v>
      </c>
      <c r="D10" s="282">
        <v>2465.3667500000001</v>
      </c>
      <c r="E10" s="282">
        <v>2934.4259999999999</v>
      </c>
      <c r="F10" s="282">
        <v>2569.9520000000002</v>
      </c>
      <c r="G10" s="282">
        <v>3227.5666747499999</v>
      </c>
      <c r="H10" s="282">
        <v>3346.9600340000011</v>
      </c>
      <c r="I10" s="282">
        <v>3401.7659775000011</v>
      </c>
      <c r="J10" s="282">
        <v>2745.92967</v>
      </c>
      <c r="K10" s="282">
        <v>2248.071375</v>
      </c>
      <c r="L10" s="282">
        <v>1566.7542000000001</v>
      </c>
      <c r="M10" s="282">
        <v>1859.314875</v>
      </c>
      <c r="N10" s="282">
        <v>2772.33088</v>
      </c>
      <c r="O10" s="282">
        <v>1890.0163700000001</v>
      </c>
      <c r="P10" s="282">
        <v>2887.5</v>
      </c>
      <c r="Q10" s="282">
        <v>2998.3953735999999</v>
      </c>
      <c r="R10" s="282">
        <v>2838.1616119999999</v>
      </c>
      <c r="S10" s="282">
        <v>2490.1824502499999</v>
      </c>
      <c r="T10" s="282">
        <v>3015.0299850000001</v>
      </c>
      <c r="U10" s="282">
        <v>2501.8901902500002</v>
      </c>
      <c r="V10" s="282">
        <v>2052.3687871500001</v>
      </c>
      <c r="W10" s="282">
        <v>3117.8425476000002</v>
      </c>
      <c r="X10" s="282">
        <v>3035.4874275726002</v>
      </c>
      <c r="Y10" s="282">
        <v>2820.3594325460399</v>
      </c>
      <c r="DA10" s="94" t="s">
        <v>1410</v>
      </c>
    </row>
    <row r="11" spans="1:105" ht="12" customHeight="1" x14ac:dyDescent="0.25">
      <c r="A11" s="49" t="s">
        <v>1411</v>
      </c>
      <c r="B11" s="242">
        <v>223.7416450806372</v>
      </c>
      <c r="C11" s="242">
        <v>222.75766305762369</v>
      </c>
      <c r="D11" s="242">
        <v>191.9637051835206</v>
      </c>
      <c r="E11" s="242">
        <v>161.612139140111</v>
      </c>
      <c r="F11" s="242">
        <v>161.72720503461039</v>
      </c>
      <c r="G11" s="242">
        <v>161.4282789774044</v>
      </c>
      <c r="H11" s="242">
        <v>161.40899999999999</v>
      </c>
      <c r="I11" s="242">
        <v>161.29893999999999</v>
      </c>
      <c r="J11" s="242">
        <v>160.88220999999999</v>
      </c>
      <c r="K11" s="242">
        <v>100.06317</v>
      </c>
      <c r="L11" s="242">
        <v>140</v>
      </c>
      <c r="M11" s="242">
        <v>140</v>
      </c>
      <c r="N11" s="242">
        <v>180</v>
      </c>
      <c r="O11" s="242">
        <v>140</v>
      </c>
      <c r="P11" s="242">
        <v>140</v>
      </c>
      <c r="Q11" s="242">
        <v>67</v>
      </c>
      <c r="R11" s="242">
        <v>75</v>
      </c>
      <c r="S11" s="242">
        <v>120</v>
      </c>
      <c r="T11" s="242">
        <v>180</v>
      </c>
      <c r="U11" s="242">
        <v>180</v>
      </c>
      <c r="V11" s="242">
        <v>180</v>
      </c>
      <c r="W11" s="242">
        <v>180</v>
      </c>
      <c r="X11" s="242">
        <v>180</v>
      </c>
      <c r="Y11" s="242">
        <v>180</v>
      </c>
      <c r="DA11" s="84" t="s">
        <v>1412</v>
      </c>
    </row>
    <row r="12" spans="1:105" ht="12" customHeight="1" x14ac:dyDescent="0.25">
      <c r="A12" s="172"/>
      <c r="B12" s="172"/>
      <c r="C12" s="172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2"/>
      <c r="DA12" s="176"/>
    </row>
    <row r="13" spans="1:105" ht="12" customHeight="1" x14ac:dyDescent="0.25">
      <c r="A13" s="30" t="s">
        <v>445</v>
      </c>
      <c r="B13" s="203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DA13" s="112"/>
    </row>
    <row r="14" spans="1:105" ht="12" customHeight="1" x14ac:dyDescent="0.25">
      <c r="A14" s="50" t="s">
        <v>1407</v>
      </c>
      <c r="B14" s="241">
        <v>2911.1111111111109</v>
      </c>
      <c r="C14" s="241">
        <v>3638.646830066602</v>
      </c>
      <c r="D14" s="241">
        <v>3638.646830066602</v>
      </c>
      <c r="E14" s="241">
        <v>4123.6706427035951</v>
      </c>
      <c r="F14" s="241">
        <v>5336.2301742960799</v>
      </c>
      <c r="G14" s="241">
        <v>5578.7420806145756</v>
      </c>
      <c r="H14" s="241">
        <v>5578.7420806145756</v>
      </c>
      <c r="I14" s="241">
        <v>5578.7420806145756</v>
      </c>
      <c r="J14" s="241">
        <v>5336.2301742960799</v>
      </c>
      <c r="K14" s="241">
        <v>5336.2301742960799</v>
      </c>
      <c r="L14" s="241">
        <v>5336.2301742960799</v>
      </c>
      <c r="M14" s="241">
        <v>5336.2301742960799</v>
      </c>
      <c r="N14" s="241">
        <v>5093.7182679775833</v>
      </c>
      <c r="O14" s="241">
        <v>5093.7182679775833</v>
      </c>
      <c r="P14" s="241">
        <v>5093.7182679775833</v>
      </c>
      <c r="Q14" s="241">
        <v>4851.2063616590867</v>
      </c>
      <c r="R14" s="241">
        <v>4851.2063616590867</v>
      </c>
      <c r="S14" s="241">
        <v>4851.2063616590867</v>
      </c>
      <c r="T14" s="241">
        <v>4851.2063616590867</v>
      </c>
      <c r="U14" s="241">
        <v>4851.2063616590867</v>
      </c>
      <c r="V14" s="241">
        <v>4851.2063616590867</v>
      </c>
      <c r="W14" s="241">
        <v>4851.2063616590867</v>
      </c>
      <c r="X14" s="241">
        <v>4851.2063616590867</v>
      </c>
      <c r="Y14" s="241">
        <v>4851.2063616590867</v>
      </c>
      <c r="DA14" s="83" t="s">
        <v>1413</v>
      </c>
    </row>
    <row r="15" spans="1:105" ht="12" customHeight="1" x14ac:dyDescent="0.25">
      <c r="A15" s="107" t="s">
        <v>1409</v>
      </c>
      <c r="B15" s="282">
        <v>2570.2783333333332</v>
      </c>
      <c r="C15" s="282">
        <v>2970.8543317551612</v>
      </c>
      <c r="D15" s="282">
        <v>2770.566332544247</v>
      </c>
      <c r="E15" s="282">
        <v>3171.142330966075</v>
      </c>
      <c r="F15" s="282">
        <v>2970.8543317551612</v>
      </c>
      <c r="G15" s="282">
        <v>3571.7183293879029</v>
      </c>
      <c r="H15" s="282">
        <v>3571.7183293879029</v>
      </c>
      <c r="I15" s="282">
        <v>3772.0063285988172</v>
      </c>
      <c r="J15" s="282">
        <v>3772.0063285988172</v>
      </c>
      <c r="K15" s="282">
        <v>3571.7183293879029</v>
      </c>
      <c r="L15" s="282">
        <v>3571.7183293879029</v>
      </c>
      <c r="M15" s="282">
        <v>3371.4303301769892</v>
      </c>
      <c r="N15" s="282">
        <v>3371.4303301769892</v>
      </c>
      <c r="O15" s="282">
        <v>3371.4303301769892</v>
      </c>
      <c r="P15" s="282">
        <v>3171.142330966074</v>
      </c>
      <c r="Q15" s="282">
        <v>3171.142330966074</v>
      </c>
      <c r="R15" s="282">
        <v>3171.142330966074</v>
      </c>
      <c r="S15" s="282">
        <v>3171.142330966074</v>
      </c>
      <c r="T15" s="282">
        <v>3371.4303301769892</v>
      </c>
      <c r="U15" s="282">
        <v>3371.4303301769892</v>
      </c>
      <c r="V15" s="282">
        <v>3371.4303301769892</v>
      </c>
      <c r="W15" s="282">
        <v>3371.4303301769892</v>
      </c>
      <c r="X15" s="282">
        <v>3371.4303301769892</v>
      </c>
      <c r="Y15" s="282">
        <v>3371.4303301769892</v>
      </c>
      <c r="DA15" s="94" t="s">
        <v>1414</v>
      </c>
    </row>
    <row r="16" spans="1:105" ht="12" customHeight="1" x14ac:dyDescent="0.25">
      <c r="A16" s="49" t="s">
        <v>1411</v>
      </c>
      <c r="B16" s="242">
        <v>264.22914867830872</v>
      </c>
      <c r="C16" s="242">
        <v>258.19745983785481</v>
      </c>
      <c r="D16" s="242">
        <v>243.79736914040299</v>
      </c>
      <c r="E16" s="242">
        <v>223.36558960249729</v>
      </c>
      <c r="F16" s="242">
        <v>217.33390076204341</v>
      </c>
      <c r="G16" s="242">
        <v>208.96549890504551</v>
      </c>
      <c r="H16" s="242">
        <v>194.56540820759369</v>
      </c>
      <c r="I16" s="242">
        <v>200.5970970480476</v>
      </c>
      <c r="J16" s="242">
        <v>186.19700635059581</v>
      </c>
      <c r="K16" s="242">
        <v>180.1653175101419</v>
      </c>
      <c r="L16" s="242">
        <v>159.73353797223621</v>
      </c>
      <c r="M16" s="242">
        <v>151.36513611523819</v>
      </c>
      <c r="N16" s="242">
        <v>194.56540820759369</v>
      </c>
      <c r="O16" s="242">
        <v>192.22869519104961</v>
      </c>
      <c r="P16" s="242">
        <v>171.79691565314391</v>
      </c>
      <c r="Q16" s="242">
        <v>165.76522681269009</v>
      </c>
      <c r="R16" s="242">
        <v>165.76522681269009</v>
      </c>
      <c r="S16" s="242">
        <v>165.76522681269009</v>
      </c>
      <c r="T16" s="242">
        <v>198.26038403150349</v>
      </c>
      <c r="U16" s="242">
        <v>198.26038403150349</v>
      </c>
      <c r="V16" s="242">
        <v>198.26038403150349</v>
      </c>
      <c r="W16" s="242">
        <v>198.26038403150349</v>
      </c>
      <c r="X16" s="242">
        <v>198.26038403150349</v>
      </c>
      <c r="Y16" s="242">
        <v>198.26038403150349</v>
      </c>
      <c r="DA16" s="84" t="s">
        <v>1415</v>
      </c>
    </row>
    <row r="17" spans="1:105" ht="12" customHeight="1" x14ac:dyDescent="0.25">
      <c r="A17" s="108" t="s">
        <v>450</v>
      </c>
      <c r="B17" s="210"/>
      <c r="C17" s="210"/>
      <c r="D17" s="210"/>
      <c r="E17" s="210"/>
      <c r="F17" s="210"/>
      <c r="G17" s="210"/>
      <c r="H17" s="210"/>
      <c r="I17" s="210"/>
      <c r="J17" s="210"/>
      <c r="K17" s="210"/>
      <c r="L17" s="210"/>
      <c r="M17" s="210"/>
      <c r="N17" s="210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DA17" s="109"/>
    </row>
    <row r="18" spans="1:105" ht="12" customHeight="1" x14ac:dyDescent="0.25">
      <c r="A18" s="51" t="s">
        <v>1407</v>
      </c>
      <c r="B18" s="246">
        <v>0</v>
      </c>
      <c r="C18" s="241">
        <v>727.53571895549078</v>
      </c>
      <c r="D18" s="241">
        <v>0</v>
      </c>
      <c r="E18" s="241">
        <v>485.02381263699391</v>
      </c>
      <c r="F18" s="241">
        <v>1455.071437910982</v>
      </c>
      <c r="G18" s="241">
        <v>242.5119063184969</v>
      </c>
      <c r="H18" s="241">
        <v>0</v>
      </c>
      <c r="I18" s="241">
        <v>0</v>
      </c>
      <c r="J18" s="241">
        <v>0</v>
      </c>
      <c r="K18" s="241">
        <v>0</v>
      </c>
      <c r="L18" s="241">
        <v>0</v>
      </c>
      <c r="M18" s="241">
        <v>0</v>
      </c>
      <c r="N18" s="241">
        <v>0</v>
      </c>
      <c r="O18" s="241">
        <v>0</v>
      </c>
      <c r="P18" s="241">
        <v>0</v>
      </c>
      <c r="Q18" s="241">
        <v>0</v>
      </c>
      <c r="R18" s="241">
        <v>0</v>
      </c>
      <c r="S18" s="241">
        <v>0</v>
      </c>
      <c r="T18" s="241">
        <v>0</v>
      </c>
      <c r="U18" s="241">
        <v>242.5119063184969</v>
      </c>
      <c r="V18" s="241">
        <v>0</v>
      </c>
      <c r="W18" s="241">
        <v>0</v>
      </c>
      <c r="X18" s="241">
        <v>0</v>
      </c>
      <c r="Y18" s="241">
        <v>242.5119063184969</v>
      </c>
      <c r="DA18" s="83" t="s">
        <v>1416</v>
      </c>
    </row>
    <row r="19" spans="1:105" ht="12" customHeight="1" x14ac:dyDescent="0.25">
      <c r="A19" s="99" t="s">
        <v>1409</v>
      </c>
      <c r="B19" s="283">
        <v>0</v>
      </c>
      <c r="C19" s="282">
        <v>400.57599842182822</v>
      </c>
      <c r="D19" s="282">
        <v>0</v>
      </c>
      <c r="E19" s="282">
        <v>400.57599842182822</v>
      </c>
      <c r="F19" s="282">
        <v>0</v>
      </c>
      <c r="G19" s="282">
        <v>600.86399763274221</v>
      </c>
      <c r="H19" s="282">
        <v>0</v>
      </c>
      <c r="I19" s="282">
        <v>400.57599842182822</v>
      </c>
      <c r="J19" s="282">
        <v>0</v>
      </c>
      <c r="K19" s="282">
        <v>0</v>
      </c>
      <c r="L19" s="282">
        <v>0</v>
      </c>
      <c r="M19" s="282">
        <v>0</v>
      </c>
      <c r="N19" s="282">
        <v>0</v>
      </c>
      <c r="O19" s="282">
        <v>0</v>
      </c>
      <c r="P19" s="282">
        <v>0</v>
      </c>
      <c r="Q19" s="282">
        <v>0</v>
      </c>
      <c r="R19" s="282">
        <v>200.28799921091411</v>
      </c>
      <c r="S19" s="282">
        <v>0</v>
      </c>
      <c r="T19" s="282">
        <v>400.57599842182822</v>
      </c>
      <c r="U19" s="282">
        <v>0</v>
      </c>
      <c r="V19" s="282">
        <v>0</v>
      </c>
      <c r="W19" s="282">
        <v>200.28799921091411</v>
      </c>
      <c r="X19" s="282">
        <v>0</v>
      </c>
      <c r="Y19" s="282">
        <v>200.28799921091411</v>
      </c>
      <c r="DA19" s="94" t="s">
        <v>1417</v>
      </c>
    </row>
    <row r="20" spans="1:105" ht="12" customHeight="1" x14ac:dyDescent="0.25">
      <c r="A20" s="52" t="s">
        <v>1411</v>
      </c>
      <c r="B20" s="247">
        <v>0</v>
      </c>
      <c r="C20" s="242">
        <v>0</v>
      </c>
      <c r="D20" s="242">
        <v>0</v>
      </c>
      <c r="E20" s="242">
        <v>0</v>
      </c>
      <c r="F20" s="242">
        <v>0</v>
      </c>
      <c r="G20" s="242">
        <v>6.031688840453878</v>
      </c>
      <c r="H20" s="242">
        <v>0</v>
      </c>
      <c r="I20" s="242">
        <v>12.06337768090776</v>
      </c>
      <c r="J20" s="242">
        <v>0</v>
      </c>
      <c r="K20" s="242">
        <v>0</v>
      </c>
      <c r="L20" s="242">
        <v>0</v>
      </c>
      <c r="M20" s="242">
        <v>6.031688840453878</v>
      </c>
      <c r="N20" s="242">
        <v>49.231960932809322</v>
      </c>
      <c r="O20" s="242">
        <v>12.06337768090776</v>
      </c>
      <c r="P20" s="242">
        <v>0</v>
      </c>
      <c r="Q20" s="242">
        <v>0</v>
      </c>
      <c r="R20" s="242">
        <v>14.400090697451811</v>
      </c>
      <c r="S20" s="242">
        <v>20.43177953790569</v>
      </c>
      <c r="T20" s="242">
        <v>38.526846059267328</v>
      </c>
      <c r="U20" s="242">
        <v>14.400090697451811</v>
      </c>
      <c r="V20" s="242">
        <v>20.43177953790569</v>
      </c>
      <c r="W20" s="242">
        <v>6.031688840453878</v>
      </c>
      <c r="X20" s="242">
        <v>14.400090697451811</v>
      </c>
      <c r="Y20" s="242">
        <v>20.43177953790569</v>
      </c>
      <c r="DA20" s="84" t="s">
        <v>1418</v>
      </c>
    </row>
    <row r="21" spans="1:105" ht="12" customHeight="1" x14ac:dyDescent="0.25">
      <c r="A21" s="108" t="s">
        <v>455</v>
      </c>
      <c r="B21" s="245"/>
      <c r="C21" s="210"/>
      <c r="D21" s="210"/>
      <c r="E21" s="210"/>
      <c r="F21" s="210"/>
      <c r="G21" s="210"/>
      <c r="H21" s="210"/>
      <c r="I21" s="210"/>
      <c r="J21" s="210"/>
      <c r="K21" s="210"/>
      <c r="L21" s="210"/>
      <c r="M21" s="210"/>
      <c r="N21" s="210"/>
      <c r="O21" s="210"/>
      <c r="P21" s="210"/>
      <c r="Q21" s="210"/>
      <c r="R21" s="210"/>
      <c r="S21" s="210"/>
      <c r="T21" s="210"/>
      <c r="U21" s="210"/>
      <c r="V21" s="210"/>
      <c r="W21" s="210"/>
      <c r="X21" s="210"/>
      <c r="Y21" s="210"/>
      <c r="DA21" s="109"/>
    </row>
    <row r="22" spans="1:105" ht="12" customHeight="1" x14ac:dyDescent="0.25">
      <c r="A22" s="51" t="s">
        <v>1407</v>
      </c>
      <c r="B22" s="246"/>
      <c r="C22" s="241">
        <f t="shared" ref="C22:Y22" si="1">B14+C18-C14</f>
        <v>0</v>
      </c>
      <c r="D22" s="241">
        <f t="shared" si="1"/>
        <v>0</v>
      </c>
      <c r="E22" s="241">
        <f t="shared" si="1"/>
        <v>0</v>
      </c>
      <c r="F22" s="241">
        <f t="shared" si="1"/>
        <v>242.51190631849749</v>
      </c>
      <c r="G22" s="241">
        <f t="shared" si="1"/>
        <v>0</v>
      </c>
      <c r="H22" s="241">
        <f t="shared" si="1"/>
        <v>0</v>
      </c>
      <c r="I22" s="241">
        <f t="shared" si="1"/>
        <v>0</v>
      </c>
      <c r="J22" s="241">
        <f t="shared" si="1"/>
        <v>242.51190631849568</v>
      </c>
      <c r="K22" s="241">
        <f t="shared" si="1"/>
        <v>0</v>
      </c>
      <c r="L22" s="241">
        <f t="shared" si="1"/>
        <v>0</v>
      </c>
      <c r="M22" s="241">
        <f t="shared" si="1"/>
        <v>0</v>
      </c>
      <c r="N22" s="241">
        <f t="shared" si="1"/>
        <v>242.51190631849659</v>
      </c>
      <c r="O22" s="241">
        <f t="shared" si="1"/>
        <v>0</v>
      </c>
      <c r="P22" s="241">
        <f t="shared" si="1"/>
        <v>0</v>
      </c>
      <c r="Q22" s="241">
        <f t="shared" si="1"/>
        <v>242.51190631849659</v>
      </c>
      <c r="R22" s="241">
        <f t="shared" si="1"/>
        <v>0</v>
      </c>
      <c r="S22" s="241">
        <f t="shared" si="1"/>
        <v>0</v>
      </c>
      <c r="T22" s="241">
        <f t="shared" si="1"/>
        <v>0</v>
      </c>
      <c r="U22" s="241">
        <f t="shared" si="1"/>
        <v>242.51190631849659</v>
      </c>
      <c r="V22" s="241">
        <f t="shared" si="1"/>
        <v>0</v>
      </c>
      <c r="W22" s="241">
        <f t="shared" si="1"/>
        <v>0</v>
      </c>
      <c r="X22" s="241">
        <f t="shared" si="1"/>
        <v>0</v>
      </c>
      <c r="Y22" s="241">
        <f t="shared" si="1"/>
        <v>242.51190631849659</v>
      </c>
      <c r="DA22" s="83"/>
    </row>
    <row r="23" spans="1:105" ht="12" customHeight="1" x14ac:dyDescent="0.25">
      <c r="A23" s="99" t="s">
        <v>1409</v>
      </c>
      <c r="B23" s="283"/>
      <c r="C23" s="282">
        <f t="shared" ref="C23:Y23" si="2">B15+C19-C15</f>
        <v>0</v>
      </c>
      <c r="D23" s="282">
        <f t="shared" si="2"/>
        <v>200.28799921091422</v>
      </c>
      <c r="E23" s="282">
        <f t="shared" si="2"/>
        <v>0</v>
      </c>
      <c r="F23" s="282">
        <f t="shared" si="2"/>
        <v>200.28799921091377</v>
      </c>
      <c r="G23" s="282">
        <f t="shared" si="2"/>
        <v>0</v>
      </c>
      <c r="H23" s="282">
        <f t="shared" si="2"/>
        <v>0</v>
      </c>
      <c r="I23" s="282">
        <f t="shared" si="2"/>
        <v>200.28799921091377</v>
      </c>
      <c r="J23" s="282">
        <f t="shared" si="2"/>
        <v>0</v>
      </c>
      <c r="K23" s="282">
        <f t="shared" si="2"/>
        <v>200.28799921091422</v>
      </c>
      <c r="L23" s="282">
        <f t="shared" si="2"/>
        <v>0</v>
      </c>
      <c r="M23" s="282">
        <f t="shared" si="2"/>
        <v>200.28799921091377</v>
      </c>
      <c r="N23" s="282">
        <f t="shared" si="2"/>
        <v>0</v>
      </c>
      <c r="O23" s="282">
        <f t="shared" si="2"/>
        <v>0</v>
      </c>
      <c r="P23" s="282">
        <f t="shared" si="2"/>
        <v>200.28799921091513</v>
      </c>
      <c r="Q23" s="282">
        <f t="shared" si="2"/>
        <v>0</v>
      </c>
      <c r="R23" s="282">
        <f t="shared" si="2"/>
        <v>200.28799921091422</v>
      </c>
      <c r="S23" s="282">
        <f t="shared" si="2"/>
        <v>0</v>
      </c>
      <c r="T23" s="282">
        <f t="shared" si="2"/>
        <v>200.28799921091331</v>
      </c>
      <c r="U23" s="282">
        <f t="shared" si="2"/>
        <v>0</v>
      </c>
      <c r="V23" s="282">
        <f t="shared" si="2"/>
        <v>0</v>
      </c>
      <c r="W23" s="282">
        <f t="shared" si="2"/>
        <v>200.28799921091422</v>
      </c>
      <c r="X23" s="282">
        <f t="shared" si="2"/>
        <v>0</v>
      </c>
      <c r="Y23" s="282">
        <f t="shared" si="2"/>
        <v>200.28799921091422</v>
      </c>
      <c r="DA23" s="94"/>
    </row>
    <row r="24" spans="1:105" ht="12" customHeight="1" x14ac:dyDescent="0.25">
      <c r="A24" s="52" t="s">
        <v>1411</v>
      </c>
      <c r="B24" s="247"/>
      <c r="C24" s="242">
        <f t="shared" ref="C24:Y24" si="3">B16+C20-C16</f>
        <v>6.03168884045391</v>
      </c>
      <c r="D24" s="242">
        <f t="shared" si="3"/>
        <v>14.400090697451816</v>
      </c>
      <c r="E24" s="242">
        <f t="shared" si="3"/>
        <v>20.431779537905697</v>
      </c>
      <c r="F24" s="242">
        <f t="shared" si="3"/>
        <v>6.0316888404538815</v>
      </c>
      <c r="G24" s="242">
        <f t="shared" si="3"/>
        <v>14.400090697451787</v>
      </c>
      <c r="H24" s="242">
        <f t="shared" si="3"/>
        <v>14.400090697451816</v>
      </c>
      <c r="I24" s="242">
        <f t="shared" si="3"/>
        <v>6.0316888404538531</v>
      </c>
      <c r="J24" s="242">
        <f t="shared" si="3"/>
        <v>14.400090697451787</v>
      </c>
      <c r="K24" s="242">
        <f t="shared" si="3"/>
        <v>6.03168884045391</v>
      </c>
      <c r="L24" s="242">
        <f t="shared" si="3"/>
        <v>20.431779537905697</v>
      </c>
      <c r="M24" s="242">
        <f t="shared" si="3"/>
        <v>14.400090697451901</v>
      </c>
      <c r="N24" s="242">
        <f t="shared" si="3"/>
        <v>6.0316888404538247</v>
      </c>
      <c r="O24" s="242">
        <f t="shared" si="3"/>
        <v>14.400090697451844</v>
      </c>
      <c r="P24" s="242">
        <f t="shared" si="3"/>
        <v>20.431779537905697</v>
      </c>
      <c r="Q24" s="242">
        <f t="shared" si="3"/>
        <v>6.0316888404538247</v>
      </c>
      <c r="R24" s="242">
        <f t="shared" si="3"/>
        <v>14.400090697451816</v>
      </c>
      <c r="S24" s="242">
        <f t="shared" si="3"/>
        <v>20.431779537905697</v>
      </c>
      <c r="T24" s="242">
        <f t="shared" si="3"/>
        <v>6.0316888404539384</v>
      </c>
      <c r="U24" s="242">
        <f t="shared" si="3"/>
        <v>14.400090697451816</v>
      </c>
      <c r="V24" s="242">
        <f t="shared" si="3"/>
        <v>20.431779537905697</v>
      </c>
      <c r="W24" s="242">
        <f t="shared" si="3"/>
        <v>6.0316888404538815</v>
      </c>
      <c r="X24" s="242">
        <f t="shared" si="3"/>
        <v>14.400090697451816</v>
      </c>
      <c r="Y24" s="242">
        <f t="shared" si="3"/>
        <v>20.431779537905697</v>
      </c>
      <c r="DA24" s="84"/>
    </row>
    <row r="25" spans="1:105" ht="12" customHeight="1" x14ac:dyDescent="0.25">
      <c r="A25" s="30" t="s">
        <v>456</v>
      </c>
      <c r="B25" s="203"/>
      <c r="C25" s="203"/>
      <c r="D25" s="203"/>
      <c r="E25" s="203"/>
      <c r="F25" s="203"/>
      <c r="G25" s="203"/>
      <c r="H25" s="203"/>
      <c r="I25" s="203"/>
      <c r="J25" s="203"/>
      <c r="K25" s="203"/>
      <c r="L25" s="203"/>
      <c r="M25" s="203"/>
      <c r="N25" s="203"/>
      <c r="O25" s="203"/>
      <c r="P25" s="203"/>
      <c r="Q25" s="203"/>
      <c r="R25" s="203"/>
      <c r="S25" s="203"/>
      <c r="T25" s="203"/>
      <c r="U25" s="203"/>
      <c r="V25" s="203"/>
      <c r="W25" s="203"/>
      <c r="X25" s="203"/>
      <c r="Y25" s="203"/>
      <c r="DA25" s="112"/>
    </row>
    <row r="26" spans="1:105" ht="12" customHeight="1" x14ac:dyDescent="0.25">
      <c r="A26" s="50" t="s">
        <v>1407</v>
      </c>
      <c r="B26" s="241">
        <f t="shared" ref="B26:Y26" si="4">B14-B9</f>
        <v>291.11111111111086</v>
      </c>
      <c r="C26" s="241">
        <f t="shared" si="4"/>
        <v>188.64683006660198</v>
      </c>
      <c r="D26" s="241">
        <f t="shared" si="4"/>
        <v>318.64683006660198</v>
      </c>
      <c r="E26" s="241">
        <f t="shared" si="4"/>
        <v>293.67064270359515</v>
      </c>
      <c r="F26" s="241">
        <f t="shared" si="4"/>
        <v>336.23017429607989</v>
      </c>
      <c r="G26" s="241">
        <f t="shared" si="4"/>
        <v>495.74208061457557</v>
      </c>
      <c r="H26" s="241">
        <f t="shared" si="4"/>
        <v>597.74208061457557</v>
      </c>
      <c r="I26" s="241">
        <f t="shared" si="4"/>
        <v>878.74208061457557</v>
      </c>
      <c r="J26" s="241">
        <f t="shared" si="4"/>
        <v>843.23017429607989</v>
      </c>
      <c r="K26" s="241">
        <f t="shared" si="4"/>
        <v>2539.2301742960799</v>
      </c>
      <c r="L26" s="241">
        <f t="shared" si="4"/>
        <v>2957.2301742960799</v>
      </c>
      <c r="M26" s="241">
        <f t="shared" si="4"/>
        <v>3233.2301742960799</v>
      </c>
      <c r="N26" s="241">
        <f t="shared" si="4"/>
        <v>3895.7182679775833</v>
      </c>
      <c r="O26" s="241">
        <f t="shared" si="4"/>
        <v>3093.7182679775833</v>
      </c>
      <c r="P26" s="241">
        <f t="shared" si="4"/>
        <v>2560.7182679775833</v>
      </c>
      <c r="Q26" s="241">
        <f t="shared" si="4"/>
        <v>1940.2063616590867</v>
      </c>
      <c r="R26" s="241">
        <f t="shared" si="4"/>
        <v>1345.9531536590866</v>
      </c>
      <c r="S26" s="241">
        <f t="shared" si="4"/>
        <v>1220.8954796590865</v>
      </c>
      <c r="T26" s="241">
        <f t="shared" si="4"/>
        <v>1076.7646716590866</v>
      </c>
      <c r="U26" s="241">
        <f t="shared" si="4"/>
        <v>718.64576765908714</v>
      </c>
      <c r="V26" s="241">
        <f t="shared" si="4"/>
        <v>908.02956165908654</v>
      </c>
      <c r="W26" s="241">
        <f t="shared" si="4"/>
        <v>1351.2063616590867</v>
      </c>
      <c r="X26" s="241">
        <f t="shared" si="4"/>
        <v>1251.2063616590867</v>
      </c>
      <c r="Y26" s="241">
        <f t="shared" si="4"/>
        <v>1051.2063616590867</v>
      </c>
      <c r="DA26" s="83"/>
    </row>
    <row r="27" spans="1:105" ht="12" customHeight="1" x14ac:dyDescent="0.25">
      <c r="A27" s="107" t="s">
        <v>1409</v>
      </c>
      <c r="B27" s="282">
        <f t="shared" ref="B27:Y27" si="5">B15-B10</f>
        <v>257.02783333333309</v>
      </c>
      <c r="C27" s="282">
        <f t="shared" si="5"/>
        <v>298.20358175516139</v>
      </c>
      <c r="D27" s="282">
        <f t="shared" si="5"/>
        <v>305.19958254424682</v>
      </c>
      <c r="E27" s="282">
        <f t="shared" si="5"/>
        <v>236.71633096607502</v>
      </c>
      <c r="F27" s="282">
        <f t="shared" si="5"/>
        <v>400.90233175516096</v>
      </c>
      <c r="G27" s="282">
        <f t="shared" si="5"/>
        <v>344.15165463790299</v>
      </c>
      <c r="H27" s="282">
        <f t="shared" si="5"/>
        <v>224.75829538790185</v>
      </c>
      <c r="I27" s="282">
        <f t="shared" si="5"/>
        <v>370.24035109881606</v>
      </c>
      <c r="J27" s="282">
        <f t="shared" si="5"/>
        <v>1026.0766585988172</v>
      </c>
      <c r="K27" s="282">
        <f t="shared" si="5"/>
        <v>1323.646954387903</v>
      </c>
      <c r="L27" s="282">
        <f t="shared" si="5"/>
        <v>2004.9641293879029</v>
      </c>
      <c r="M27" s="282">
        <f t="shared" si="5"/>
        <v>1512.1154551769891</v>
      </c>
      <c r="N27" s="282">
        <f t="shared" si="5"/>
        <v>599.09945017698919</v>
      </c>
      <c r="O27" s="282">
        <f t="shared" si="5"/>
        <v>1481.4139601769891</v>
      </c>
      <c r="P27" s="282">
        <f t="shared" si="5"/>
        <v>283.64233096607404</v>
      </c>
      <c r="Q27" s="282">
        <f t="shared" si="5"/>
        <v>172.74695736607418</v>
      </c>
      <c r="R27" s="282">
        <f t="shared" si="5"/>
        <v>332.98071896607416</v>
      </c>
      <c r="S27" s="282">
        <f t="shared" si="5"/>
        <v>680.95988071607417</v>
      </c>
      <c r="T27" s="282">
        <f t="shared" si="5"/>
        <v>356.40034517698905</v>
      </c>
      <c r="U27" s="282">
        <f t="shared" si="5"/>
        <v>869.54013992698901</v>
      </c>
      <c r="V27" s="282">
        <f t="shared" si="5"/>
        <v>1319.0615430269891</v>
      </c>
      <c r="W27" s="282">
        <f t="shared" si="5"/>
        <v>253.58778257698896</v>
      </c>
      <c r="X27" s="282">
        <f t="shared" si="5"/>
        <v>335.94290260438902</v>
      </c>
      <c r="Y27" s="282">
        <f t="shared" si="5"/>
        <v>551.07089763094928</v>
      </c>
      <c r="DA27" s="94"/>
    </row>
    <row r="28" spans="1:105" ht="12" customHeight="1" x14ac:dyDescent="0.25">
      <c r="A28" s="49" t="s">
        <v>1411</v>
      </c>
      <c r="B28" s="242">
        <f t="shared" ref="B28:Y28" si="6">B16-B11</f>
        <v>40.48750359767152</v>
      </c>
      <c r="C28" s="242">
        <f t="shared" si="6"/>
        <v>35.43979678023112</v>
      </c>
      <c r="D28" s="242">
        <f t="shared" si="6"/>
        <v>51.83366395688239</v>
      </c>
      <c r="E28" s="242">
        <f t="shared" si="6"/>
        <v>61.753450462386297</v>
      </c>
      <c r="F28" s="242">
        <f t="shared" si="6"/>
        <v>55.606695727433021</v>
      </c>
      <c r="G28" s="242">
        <f t="shared" si="6"/>
        <v>47.537219927641104</v>
      </c>
      <c r="H28" s="242">
        <f t="shared" si="6"/>
        <v>33.156408207593699</v>
      </c>
      <c r="I28" s="242">
        <f t="shared" si="6"/>
        <v>39.298157048047614</v>
      </c>
      <c r="J28" s="242">
        <f t="shared" si="6"/>
        <v>25.314796350595827</v>
      </c>
      <c r="K28" s="242">
        <f t="shared" si="6"/>
        <v>80.102147510141904</v>
      </c>
      <c r="L28" s="242">
        <f t="shared" si="6"/>
        <v>19.733537972236206</v>
      </c>
      <c r="M28" s="242">
        <f t="shared" si="6"/>
        <v>11.365136115238187</v>
      </c>
      <c r="N28" s="242">
        <f t="shared" si="6"/>
        <v>14.565408207593691</v>
      </c>
      <c r="O28" s="242">
        <f t="shared" si="6"/>
        <v>52.22869519104961</v>
      </c>
      <c r="P28" s="242">
        <f t="shared" si="6"/>
        <v>31.796915653143913</v>
      </c>
      <c r="Q28" s="242">
        <f t="shared" si="6"/>
        <v>98.765226812690088</v>
      </c>
      <c r="R28" s="242">
        <f t="shared" si="6"/>
        <v>90.765226812690088</v>
      </c>
      <c r="S28" s="242">
        <f t="shared" si="6"/>
        <v>45.765226812690088</v>
      </c>
      <c r="T28" s="242">
        <f t="shared" si="6"/>
        <v>18.260384031503492</v>
      </c>
      <c r="U28" s="242">
        <f t="shared" si="6"/>
        <v>18.260384031503492</v>
      </c>
      <c r="V28" s="242">
        <f t="shared" si="6"/>
        <v>18.260384031503492</v>
      </c>
      <c r="W28" s="242">
        <f t="shared" si="6"/>
        <v>18.260384031503492</v>
      </c>
      <c r="X28" s="242">
        <f t="shared" si="6"/>
        <v>18.260384031503492</v>
      </c>
      <c r="Y28" s="242">
        <f t="shared" si="6"/>
        <v>18.260384031503492</v>
      </c>
      <c r="DA28" s="84"/>
    </row>
    <row r="29" spans="1:105" ht="12" customHeight="1" x14ac:dyDescent="0.25">
      <c r="A29" s="142"/>
      <c r="B29" s="244"/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Y29" s="244"/>
      <c r="DA29" s="176"/>
    </row>
    <row r="30" spans="1:105" ht="12" customHeight="1" x14ac:dyDescent="0.25">
      <c r="A30" s="30" t="s">
        <v>69</v>
      </c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DA30" s="112"/>
    </row>
    <row r="31" spans="1:105" ht="12" customHeight="1" x14ac:dyDescent="0.25">
      <c r="A31" s="31" t="s">
        <v>70</v>
      </c>
      <c r="B31" s="210">
        <v>369.5729148753224</v>
      </c>
      <c r="C31" s="210">
        <v>448.69423903697327</v>
      </c>
      <c r="D31" s="210">
        <v>429.99191745485803</v>
      </c>
      <c r="E31" s="210">
        <v>483.48409286328462</v>
      </c>
      <c r="F31" s="210">
        <v>505.75597592433371</v>
      </c>
      <c r="G31" s="210">
        <v>553.12949269131559</v>
      </c>
      <c r="H31" s="210">
        <v>536.06921754084249</v>
      </c>
      <c r="I31" s="210">
        <v>517.92863284608768</v>
      </c>
      <c r="J31" s="210">
        <v>470.62579535683568</v>
      </c>
      <c r="K31" s="210">
        <v>339.47308684436803</v>
      </c>
      <c r="L31" s="210">
        <v>272.94763542562339</v>
      </c>
      <c r="M31" s="210">
        <v>266.43619948409292</v>
      </c>
      <c r="N31" s="210">
        <v>286.85889939810829</v>
      </c>
      <c r="O31" s="210">
        <v>281.34256233877898</v>
      </c>
      <c r="P31" s="210">
        <v>363.02450558899392</v>
      </c>
      <c r="Q31" s="210">
        <v>377.51195184866731</v>
      </c>
      <c r="R31" s="210">
        <v>399.49957007738612</v>
      </c>
      <c r="S31" s="210">
        <v>405.51453138435079</v>
      </c>
      <c r="T31" s="210">
        <v>444.89079965606192</v>
      </c>
      <c r="U31" s="210">
        <v>435.64677558039551</v>
      </c>
      <c r="V31" s="210">
        <v>407.6313843508168</v>
      </c>
      <c r="W31" s="210">
        <v>451.61547721410142</v>
      </c>
      <c r="X31" s="210">
        <v>421.20593293207219</v>
      </c>
      <c r="Y31" s="210">
        <v>421.69484092863291</v>
      </c>
      <c r="DA31" s="109" t="s">
        <v>1419</v>
      </c>
    </row>
    <row r="32" spans="1:105" ht="12" customHeight="1" x14ac:dyDescent="0.25">
      <c r="A32" s="24" t="s">
        <v>28</v>
      </c>
      <c r="B32" s="213">
        <v>69.549957007738598</v>
      </c>
      <c r="C32" s="213">
        <v>94.611607910576097</v>
      </c>
      <c r="D32" s="213">
        <v>95.419690455717969</v>
      </c>
      <c r="E32" s="213">
        <v>134.3098022355976</v>
      </c>
      <c r="F32" s="213">
        <v>158.25021496130699</v>
      </c>
      <c r="G32" s="213">
        <v>155.01281169389509</v>
      </c>
      <c r="H32" s="213">
        <v>151.99484092863281</v>
      </c>
      <c r="I32" s="213">
        <v>152.01212381771279</v>
      </c>
      <c r="J32" s="213">
        <v>135.88228718830609</v>
      </c>
      <c r="K32" s="213">
        <v>92.785468615649179</v>
      </c>
      <c r="L32" s="213">
        <v>102.27558039552881</v>
      </c>
      <c r="M32" s="213">
        <v>88.700945829750651</v>
      </c>
      <c r="N32" s="213">
        <v>77.095184866723983</v>
      </c>
      <c r="O32" s="213">
        <v>61.291143594153048</v>
      </c>
      <c r="P32" s="213">
        <v>85.905760963026651</v>
      </c>
      <c r="Q32" s="213">
        <v>83.744196044711956</v>
      </c>
      <c r="R32" s="213">
        <v>85.795356835769553</v>
      </c>
      <c r="S32" s="213">
        <v>80.545313843508154</v>
      </c>
      <c r="T32" s="213">
        <v>86.91908856405847</v>
      </c>
      <c r="U32" s="213">
        <v>79.150988822012025</v>
      </c>
      <c r="V32" s="213">
        <v>76.093121238177119</v>
      </c>
      <c r="W32" s="213">
        <v>89.376526225279449</v>
      </c>
      <c r="X32" s="213">
        <v>70.828460877042133</v>
      </c>
      <c r="Y32" s="213">
        <v>52.33757523645744</v>
      </c>
      <c r="DA32" s="85" t="s">
        <v>1420</v>
      </c>
    </row>
    <row r="33" spans="1:105" ht="12" customHeight="1" x14ac:dyDescent="0.25">
      <c r="A33" s="14" t="s">
        <v>29</v>
      </c>
      <c r="B33" s="204">
        <f t="shared" ref="B33:Y33" si="7">B34+B35+B36+B37+B38</f>
        <v>203.06543422183998</v>
      </c>
      <c r="C33" s="204">
        <f t="shared" si="7"/>
        <v>257.49441100601888</v>
      </c>
      <c r="D33" s="204">
        <f t="shared" si="7"/>
        <v>237.03877901977637</v>
      </c>
      <c r="E33" s="204">
        <f t="shared" si="7"/>
        <v>247.84436801375747</v>
      </c>
      <c r="F33" s="204">
        <f t="shared" si="7"/>
        <v>247.52287188306104</v>
      </c>
      <c r="G33" s="204">
        <f t="shared" si="7"/>
        <v>276.72166809974209</v>
      </c>
      <c r="H33" s="204">
        <f t="shared" si="7"/>
        <v>264.88177128116928</v>
      </c>
      <c r="I33" s="204">
        <f t="shared" si="7"/>
        <v>263.02734307824591</v>
      </c>
      <c r="J33" s="204">
        <f t="shared" si="7"/>
        <v>245.93104041272568</v>
      </c>
      <c r="K33" s="204">
        <f t="shared" si="7"/>
        <v>138.72166809974203</v>
      </c>
      <c r="L33" s="204">
        <f t="shared" si="7"/>
        <v>83.962854686156504</v>
      </c>
      <c r="M33" s="204">
        <f t="shared" si="7"/>
        <v>77.02416165090284</v>
      </c>
      <c r="N33" s="204">
        <f t="shared" si="7"/>
        <v>99.886672398968187</v>
      </c>
      <c r="O33" s="204">
        <f t="shared" si="7"/>
        <v>98.672484952708501</v>
      </c>
      <c r="P33" s="204">
        <f t="shared" si="7"/>
        <v>132.16139294926907</v>
      </c>
      <c r="Q33" s="204">
        <f t="shared" si="7"/>
        <v>144.32871883061048</v>
      </c>
      <c r="R33" s="204">
        <f t="shared" si="7"/>
        <v>150.05073086844368</v>
      </c>
      <c r="S33" s="204">
        <f t="shared" si="7"/>
        <v>142.91607910576101</v>
      </c>
      <c r="T33" s="204">
        <f t="shared" si="7"/>
        <v>159.53482373172827</v>
      </c>
      <c r="U33" s="204">
        <f t="shared" si="7"/>
        <v>157.14797936371457</v>
      </c>
      <c r="V33" s="204">
        <f t="shared" si="7"/>
        <v>145.52244196044705</v>
      </c>
      <c r="W33" s="204">
        <f t="shared" si="7"/>
        <v>167.15288048151334</v>
      </c>
      <c r="X33" s="204">
        <f t="shared" si="7"/>
        <v>149.931728288908</v>
      </c>
      <c r="Y33" s="204">
        <f t="shared" si="7"/>
        <v>149.42682717110918</v>
      </c>
      <c r="DA33" s="71"/>
    </row>
    <row r="34" spans="1:105" ht="12" customHeight="1" x14ac:dyDescent="0.25">
      <c r="A34" s="18" t="s">
        <v>30</v>
      </c>
      <c r="B34" s="204">
        <v>0</v>
      </c>
      <c r="C34" s="204">
        <v>0</v>
      </c>
      <c r="D34" s="204">
        <v>0</v>
      </c>
      <c r="E34" s="204">
        <v>0</v>
      </c>
      <c r="F34" s="204">
        <v>0</v>
      </c>
      <c r="G34" s="204">
        <v>0</v>
      </c>
      <c r="H34" s="204">
        <v>0</v>
      </c>
      <c r="I34" s="204">
        <v>0</v>
      </c>
      <c r="J34" s="204">
        <v>0</v>
      </c>
      <c r="K34" s="204">
        <v>0</v>
      </c>
      <c r="L34" s="204">
        <v>0</v>
      </c>
      <c r="M34" s="204">
        <v>0</v>
      </c>
      <c r="N34" s="204">
        <v>0</v>
      </c>
      <c r="O34" s="204">
        <v>0</v>
      </c>
      <c r="P34" s="204">
        <v>0</v>
      </c>
      <c r="Q34" s="204">
        <v>0</v>
      </c>
      <c r="R34" s="204">
        <v>0</v>
      </c>
      <c r="S34" s="204">
        <v>0</v>
      </c>
      <c r="T34" s="204">
        <v>0</v>
      </c>
      <c r="U34" s="204">
        <v>0</v>
      </c>
      <c r="V34" s="204">
        <v>0</v>
      </c>
      <c r="W34" s="204">
        <v>0</v>
      </c>
      <c r="X34" s="204">
        <v>0</v>
      </c>
      <c r="Y34" s="204">
        <v>0</v>
      </c>
      <c r="DA34" s="71" t="s">
        <v>1421</v>
      </c>
    </row>
    <row r="35" spans="1:105" ht="12" customHeight="1" x14ac:dyDescent="0.25">
      <c r="A35" s="18" t="s">
        <v>31</v>
      </c>
      <c r="B35" s="204">
        <v>4.4376612209802229</v>
      </c>
      <c r="C35" s="204">
        <v>2.826999140154772</v>
      </c>
      <c r="D35" s="204">
        <v>2.462080825451419</v>
      </c>
      <c r="E35" s="204">
        <v>2.2109200343938089</v>
      </c>
      <c r="F35" s="204">
        <v>2.0284608770421322</v>
      </c>
      <c r="G35" s="204">
        <v>3.5377472055030088</v>
      </c>
      <c r="H35" s="204">
        <v>2.3348237317282892</v>
      </c>
      <c r="I35" s="204">
        <v>1.545313843508169</v>
      </c>
      <c r="J35" s="204">
        <v>0.5778159931212381</v>
      </c>
      <c r="K35" s="204">
        <v>2.614187446259673</v>
      </c>
      <c r="L35" s="204">
        <v>2.1377472055030089</v>
      </c>
      <c r="M35" s="204">
        <v>1.8742046431642301</v>
      </c>
      <c r="N35" s="204">
        <v>1.9091143594153051</v>
      </c>
      <c r="O35" s="204">
        <v>1.5294926913155631</v>
      </c>
      <c r="P35" s="204">
        <v>1.751418744625967</v>
      </c>
      <c r="Q35" s="204">
        <v>1.1026655202063631</v>
      </c>
      <c r="R35" s="204">
        <v>1.8629406706792779</v>
      </c>
      <c r="S35" s="204">
        <v>1.464230438521066</v>
      </c>
      <c r="T35" s="204">
        <v>2.9283748925193471</v>
      </c>
      <c r="U35" s="204">
        <v>2.2897678417884779</v>
      </c>
      <c r="V35" s="204">
        <v>2.239122957867584</v>
      </c>
      <c r="W35" s="204">
        <v>2.3967325881341361</v>
      </c>
      <c r="X35" s="204">
        <v>2.525193465176268</v>
      </c>
      <c r="Y35" s="204">
        <v>4.0231298366294066</v>
      </c>
      <c r="DA35" s="71" t="s">
        <v>1422</v>
      </c>
    </row>
    <row r="36" spans="1:105" ht="12" customHeight="1" x14ac:dyDescent="0.25">
      <c r="A36" s="18" t="s">
        <v>71</v>
      </c>
      <c r="B36" s="204">
        <v>12.74479793637145</v>
      </c>
      <c r="C36" s="204">
        <v>14.993551160791061</v>
      </c>
      <c r="D36" s="204">
        <v>18.531126397248489</v>
      </c>
      <c r="E36" s="204">
        <v>20.9061049011178</v>
      </c>
      <c r="F36" s="204">
        <v>18.398796216680999</v>
      </c>
      <c r="G36" s="204">
        <v>22.567411865864141</v>
      </c>
      <c r="H36" s="204">
        <v>13.244368013757519</v>
      </c>
      <c r="I36" s="204">
        <v>17.970507308684439</v>
      </c>
      <c r="J36" s="204">
        <v>31.483834909716251</v>
      </c>
      <c r="K36" s="204">
        <v>22.33774720550301</v>
      </c>
      <c r="L36" s="204">
        <v>11.96276870163371</v>
      </c>
      <c r="M36" s="204">
        <v>18.63559759243336</v>
      </c>
      <c r="N36" s="204">
        <v>17.951934651762681</v>
      </c>
      <c r="O36" s="204">
        <v>16.26999140154772</v>
      </c>
      <c r="P36" s="204">
        <v>25.788478073946688</v>
      </c>
      <c r="Q36" s="204">
        <v>24.399312123817712</v>
      </c>
      <c r="R36" s="204">
        <v>20.397248495270851</v>
      </c>
      <c r="S36" s="204">
        <v>19.440498710232159</v>
      </c>
      <c r="T36" s="204">
        <v>24.174978503869301</v>
      </c>
      <c r="U36" s="204">
        <v>26.05864144453998</v>
      </c>
      <c r="V36" s="204">
        <v>21.192777300085979</v>
      </c>
      <c r="W36" s="204">
        <v>26.20550300945829</v>
      </c>
      <c r="X36" s="204">
        <v>28.38392089423904</v>
      </c>
      <c r="Y36" s="204">
        <v>30.75683576956148</v>
      </c>
      <c r="DA36" s="71" t="s">
        <v>1423</v>
      </c>
    </row>
    <row r="37" spans="1:105" ht="12" customHeight="1" x14ac:dyDescent="0.25">
      <c r="A37" s="18" t="s">
        <v>32</v>
      </c>
      <c r="B37" s="204">
        <v>23.637747205503011</v>
      </c>
      <c r="C37" s="204">
        <v>21.667927773000859</v>
      </c>
      <c r="D37" s="204">
        <v>17.728288907996561</v>
      </c>
      <c r="E37" s="204">
        <v>12.80378331900258</v>
      </c>
      <c r="F37" s="204">
        <v>10.833963886500429</v>
      </c>
      <c r="G37" s="204">
        <v>10.833963886500429</v>
      </c>
      <c r="H37" s="204">
        <v>12.80378331900258</v>
      </c>
      <c r="I37" s="204">
        <v>16.365176268271711</v>
      </c>
      <c r="J37" s="204">
        <v>8.0791917454858115</v>
      </c>
      <c r="K37" s="204">
        <v>8.8661220980223554</v>
      </c>
      <c r="L37" s="204">
        <v>8.7184006878761817</v>
      </c>
      <c r="M37" s="204">
        <v>2.213069647463457</v>
      </c>
      <c r="N37" s="204">
        <v>1.9914875322441961</v>
      </c>
      <c r="O37" s="204">
        <v>4.6153052450558896</v>
      </c>
      <c r="P37" s="204">
        <v>3.4974204643164231</v>
      </c>
      <c r="Q37" s="204">
        <v>3.520034393809115</v>
      </c>
      <c r="R37" s="204">
        <v>2.6966466036113501</v>
      </c>
      <c r="S37" s="204">
        <v>0</v>
      </c>
      <c r="T37" s="204">
        <v>0</v>
      </c>
      <c r="U37" s="204">
        <v>0</v>
      </c>
      <c r="V37" s="204">
        <v>0</v>
      </c>
      <c r="W37" s="204">
        <v>0</v>
      </c>
      <c r="X37" s="204">
        <v>0</v>
      </c>
      <c r="Y37" s="204">
        <v>0</v>
      </c>
      <c r="DA37" s="71" t="s">
        <v>1424</v>
      </c>
    </row>
    <row r="38" spans="1:105" ht="12" customHeight="1" x14ac:dyDescent="0.25">
      <c r="A38" s="18" t="s">
        <v>33</v>
      </c>
      <c r="B38" s="204">
        <v>162.24522785898529</v>
      </c>
      <c r="C38" s="204">
        <v>218.0059329320722</v>
      </c>
      <c r="D38" s="204">
        <v>198.31728288907991</v>
      </c>
      <c r="E38" s="204">
        <v>211.92355975924329</v>
      </c>
      <c r="F38" s="204">
        <v>216.26165090283749</v>
      </c>
      <c r="G38" s="204">
        <v>239.78254514187449</v>
      </c>
      <c r="H38" s="204">
        <v>236.49879621668089</v>
      </c>
      <c r="I38" s="204">
        <v>227.14634565778161</v>
      </c>
      <c r="J38" s="204">
        <v>205.79019776440239</v>
      </c>
      <c r="K38" s="204">
        <v>104.903611349957</v>
      </c>
      <c r="L38" s="204">
        <v>61.143938091143603</v>
      </c>
      <c r="M38" s="204">
        <v>54.301289767841787</v>
      </c>
      <c r="N38" s="204">
        <v>78.034135855546012</v>
      </c>
      <c r="O38" s="204">
        <v>76.257695614789327</v>
      </c>
      <c r="P38" s="204">
        <v>101.12407566637999</v>
      </c>
      <c r="Q38" s="204">
        <v>115.30670679277731</v>
      </c>
      <c r="R38" s="204">
        <v>125.0938950988822</v>
      </c>
      <c r="S38" s="204">
        <v>122.01134995700779</v>
      </c>
      <c r="T38" s="204">
        <v>132.43147033533961</v>
      </c>
      <c r="U38" s="204">
        <v>128.79957007738611</v>
      </c>
      <c r="V38" s="204">
        <v>122.0905417024935</v>
      </c>
      <c r="W38" s="204">
        <v>138.55064488392091</v>
      </c>
      <c r="X38" s="204">
        <v>119.02261392949271</v>
      </c>
      <c r="Y38" s="204">
        <v>114.6468615649183</v>
      </c>
      <c r="DA38" s="71" t="s">
        <v>1425</v>
      </c>
    </row>
    <row r="39" spans="1:105" ht="12" customHeight="1" x14ac:dyDescent="0.25">
      <c r="A39" s="14" t="s">
        <v>34</v>
      </c>
      <c r="B39" s="204">
        <f t="shared" ref="B39:Y39" si="8">B40+B41</f>
        <v>48.042132416165089</v>
      </c>
      <c r="C39" s="204">
        <f t="shared" si="8"/>
        <v>49.298194325021491</v>
      </c>
      <c r="D39" s="204">
        <f t="shared" si="8"/>
        <v>48.247463456577819</v>
      </c>
      <c r="E39" s="204">
        <f t="shared" si="8"/>
        <v>50.389337919174537</v>
      </c>
      <c r="F39" s="204">
        <f t="shared" si="8"/>
        <v>52.172312983662941</v>
      </c>
      <c r="G39" s="204">
        <f t="shared" si="8"/>
        <v>60.839552880481513</v>
      </c>
      <c r="H39" s="204">
        <f t="shared" si="8"/>
        <v>49.170851246775577</v>
      </c>
      <c r="I39" s="204">
        <f t="shared" si="8"/>
        <v>35.259673258813407</v>
      </c>
      <c r="J39" s="204">
        <f t="shared" si="8"/>
        <v>18.233791917454859</v>
      </c>
      <c r="K39" s="204">
        <f t="shared" si="8"/>
        <v>24.77575236457437</v>
      </c>
      <c r="L39" s="204">
        <f t="shared" si="8"/>
        <v>20.42691315563199</v>
      </c>
      <c r="M39" s="204">
        <f t="shared" si="8"/>
        <v>24.747549441100599</v>
      </c>
      <c r="N39" s="204">
        <f t="shared" si="8"/>
        <v>21.37480653482373</v>
      </c>
      <c r="O39" s="204">
        <f t="shared" si="8"/>
        <v>17.621668099742049</v>
      </c>
      <c r="P39" s="204">
        <f t="shared" si="8"/>
        <v>23.52295786758383</v>
      </c>
      <c r="Q39" s="204">
        <f t="shared" si="8"/>
        <v>20.52932072226999</v>
      </c>
      <c r="R39" s="204">
        <f t="shared" si="8"/>
        <v>24.844539982803099</v>
      </c>
      <c r="S39" s="204">
        <f t="shared" si="8"/>
        <v>26.008340498710229</v>
      </c>
      <c r="T39" s="204">
        <f t="shared" si="8"/>
        <v>32.666809974204639</v>
      </c>
      <c r="U39" s="204">
        <f t="shared" si="8"/>
        <v>34.659931212381771</v>
      </c>
      <c r="V39" s="204">
        <f t="shared" si="8"/>
        <v>28.462539031432151</v>
      </c>
      <c r="W39" s="204">
        <f t="shared" si="8"/>
        <v>24.60778214436138</v>
      </c>
      <c r="X39" s="204">
        <f t="shared" si="8"/>
        <v>22.111054337633131</v>
      </c>
      <c r="Y39" s="204">
        <f t="shared" si="8"/>
        <v>20.87426827565044</v>
      </c>
      <c r="DA39" s="71"/>
    </row>
    <row r="40" spans="1:105" ht="12" customHeight="1" x14ac:dyDescent="0.25">
      <c r="A40" s="18" t="s">
        <v>73</v>
      </c>
      <c r="B40" s="204">
        <v>48.042132416165089</v>
      </c>
      <c r="C40" s="204">
        <v>49.298194325021491</v>
      </c>
      <c r="D40" s="204">
        <v>48.247463456577819</v>
      </c>
      <c r="E40" s="204">
        <v>50.389337919174537</v>
      </c>
      <c r="F40" s="204">
        <v>52.172312983662941</v>
      </c>
      <c r="G40" s="204">
        <v>60.839552880481513</v>
      </c>
      <c r="H40" s="204">
        <v>49.170851246775577</v>
      </c>
      <c r="I40" s="204">
        <v>35.259673258813407</v>
      </c>
      <c r="J40" s="204">
        <v>18.233791917454859</v>
      </c>
      <c r="K40" s="204">
        <v>24.77575236457437</v>
      </c>
      <c r="L40" s="204">
        <v>20.42691315563199</v>
      </c>
      <c r="M40" s="204">
        <v>24.747549441100599</v>
      </c>
      <c r="N40" s="204">
        <v>21.37480653482373</v>
      </c>
      <c r="O40" s="204">
        <v>17.621668099742049</v>
      </c>
      <c r="P40" s="204">
        <v>23.52295786758383</v>
      </c>
      <c r="Q40" s="204">
        <v>20.52932072226999</v>
      </c>
      <c r="R40" s="204">
        <v>24.844539982803099</v>
      </c>
      <c r="S40" s="204">
        <v>26.008340498710229</v>
      </c>
      <c r="T40" s="204">
        <v>32.666809974204639</v>
      </c>
      <c r="U40" s="204">
        <v>34.659931212381771</v>
      </c>
      <c r="V40" s="204">
        <v>28.462539031432151</v>
      </c>
      <c r="W40" s="204">
        <v>24.60778214436138</v>
      </c>
      <c r="X40" s="204">
        <v>22.111054337633131</v>
      </c>
      <c r="Y40" s="204">
        <v>20.87426827565044</v>
      </c>
      <c r="DA40" s="71" t="s">
        <v>1426</v>
      </c>
    </row>
    <row r="41" spans="1:105" ht="12" customHeight="1" x14ac:dyDescent="0.25">
      <c r="A41" s="18" t="s">
        <v>36</v>
      </c>
      <c r="B41" s="204">
        <v>0</v>
      </c>
      <c r="C41" s="204">
        <v>0</v>
      </c>
      <c r="D41" s="204">
        <v>0</v>
      </c>
      <c r="E41" s="204">
        <v>0</v>
      </c>
      <c r="F41" s="204">
        <v>0</v>
      </c>
      <c r="G41" s="204">
        <v>0</v>
      </c>
      <c r="H41" s="204">
        <v>0</v>
      </c>
      <c r="I41" s="204">
        <v>0</v>
      </c>
      <c r="J41" s="204">
        <v>0</v>
      </c>
      <c r="K41" s="204">
        <v>0</v>
      </c>
      <c r="L41" s="204">
        <v>0</v>
      </c>
      <c r="M41" s="204">
        <v>0</v>
      </c>
      <c r="N41" s="204">
        <v>0</v>
      </c>
      <c r="O41" s="204">
        <v>0</v>
      </c>
      <c r="P41" s="204">
        <v>0</v>
      </c>
      <c r="Q41" s="204">
        <v>0</v>
      </c>
      <c r="R41" s="204">
        <v>0</v>
      </c>
      <c r="S41" s="204">
        <v>0</v>
      </c>
      <c r="T41" s="204">
        <v>0</v>
      </c>
      <c r="U41" s="204">
        <v>0</v>
      </c>
      <c r="V41" s="204">
        <v>0</v>
      </c>
      <c r="W41" s="204">
        <v>0</v>
      </c>
      <c r="X41" s="204">
        <v>0</v>
      </c>
      <c r="Y41" s="204">
        <v>0</v>
      </c>
      <c r="DA41" s="71" t="s">
        <v>1427</v>
      </c>
    </row>
    <row r="42" spans="1:105" ht="12" customHeight="1" x14ac:dyDescent="0.25">
      <c r="A42" s="14" t="s">
        <v>37</v>
      </c>
      <c r="B42" s="204">
        <f t="shared" ref="B42:Y42" si="9">B43+B44+B45+B46+B47+B48</f>
        <v>0</v>
      </c>
      <c r="C42" s="204">
        <f t="shared" si="9"/>
        <v>0</v>
      </c>
      <c r="D42" s="204">
        <f t="shared" si="9"/>
        <v>0</v>
      </c>
      <c r="E42" s="204">
        <f t="shared" si="9"/>
        <v>0</v>
      </c>
      <c r="F42" s="204">
        <f t="shared" si="9"/>
        <v>0</v>
      </c>
      <c r="G42" s="204">
        <f t="shared" si="9"/>
        <v>0</v>
      </c>
      <c r="H42" s="204">
        <f t="shared" si="9"/>
        <v>0</v>
      </c>
      <c r="I42" s="204">
        <f t="shared" si="9"/>
        <v>0</v>
      </c>
      <c r="J42" s="204">
        <f t="shared" si="9"/>
        <v>9.5903697334479787</v>
      </c>
      <c r="K42" s="204">
        <f t="shared" si="9"/>
        <v>28.105846947549441</v>
      </c>
      <c r="L42" s="204">
        <f t="shared" si="9"/>
        <v>20.316423043852112</v>
      </c>
      <c r="M42" s="204">
        <f t="shared" si="9"/>
        <v>29.768013757523651</v>
      </c>
      <c r="N42" s="204">
        <f t="shared" si="9"/>
        <v>48.283319002579532</v>
      </c>
      <c r="O42" s="204">
        <f t="shared" si="9"/>
        <v>63.035769561478929</v>
      </c>
      <c r="P42" s="204">
        <f t="shared" si="9"/>
        <v>69.612037833190016</v>
      </c>
      <c r="Q42" s="204">
        <f t="shared" si="9"/>
        <v>77.017454858125532</v>
      </c>
      <c r="R42" s="204">
        <f t="shared" si="9"/>
        <v>81.095700773860699</v>
      </c>
      <c r="S42" s="204">
        <f t="shared" si="9"/>
        <v>99.326311263972485</v>
      </c>
      <c r="T42" s="204">
        <f t="shared" si="9"/>
        <v>97.660361134995696</v>
      </c>
      <c r="U42" s="204">
        <f t="shared" si="9"/>
        <v>98.18435081685297</v>
      </c>
      <c r="V42" s="204">
        <f t="shared" si="9"/>
        <v>98.13032425317661</v>
      </c>
      <c r="W42" s="204">
        <f t="shared" si="9"/>
        <v>103.18654287713478</v>
      </c>
      <c r="X42" s="204">
        <f t="shared" si="9"/>
        <v>114.06572984121468</v>
      </c>
      <c r="Y42" s="204">
        <f t="shared" si="9"/>
        <v>133.79641100207954</v>
      </c>
      <c r="DA42" s="71"/>
    </row>
    <row r="43" spans="1:105" ht="12" customHeight="1" x14ac:dyDescent="0.25">
      <c r="A43" s="18" t="s">
        <v>38</v>
      </c>
      <c r="B43" s="204">
        <v>0</v>
      </c>
      <c r="C43" s="204">
        <v>0</v>
      </c>
      <c r="D43" s="204">
        <v>0</v>
      </c>
      <c r="E43" s="204">
        <v>0</v>
      </c>
      <c r="F43" s="204">
        <v>0</v>
      </c>
      <c r="G43" s="204">
        <v>0</v>
      </c>
      <c r="H43" s="204">
        <v>0</v>
      </c>
      <c r="I43" s="204">
        <v>0</v>
      </c>
      <c r="J43" s="204">
        <v>9.5903697334479787</v>
      </c>
      <c r="K43" s="204">
        <v>28.105846947549441</v>
      </c>
      <c r="L43" s="204">
        <v>20.316423043852112</v>
      </c>
      <c r="M43" s="204">
        <v>29.768013757523651</v>
      </c>
      <c r="N43" s="204">
        <v>48.283319002579532</v>
      </c>
      <c r="O43" s="204">
        <v>63.035769561478929</v>
      </c>
      <c r="P43" s="204">
        <v>69.612037833190016</v>
      </c>
      <c r="Q43" s="204">
        <v>77.017454858125532</v>
      </c>
      <c r="R43" s="204">
        <v>81.095700773860699</v>
      </c>
      <c r="S43" s="204">
        <v>99.326311263972485</v>
      </c>
      <c r="T43" s="204">
        <v>97.660361134995696</v>
      </c>
      <c r="U43" s="204">
        <v>98.18435081685297</v>
      </c>
      <c r="V43" s="204">
        <v>98.129836629406697</v>
      </c>
      <c r="W43" s="204">
        <v>103.184350816853</v>
      </c>
      <c r="X43" s="204">
        <v>114.0500429922614</v>
      </c>
      <c r="Y43" s="204">
        <v>133.77300085984521</v>
      </c>
      <c r="DA43" s="71" t="s">
        <v>1428</v>
      </c>
    </row>
    <row r="44" spans="1:105" ht="12" customHeight="1" x14ac:dyDescent="0.25">
      <c r="A44" s="18" t="s">
        <v>74</v>
      </c>
      <c r="B44" s="204">
        <v>0</v>
      </c>
      <c r="C44" s="204">
        <v>0</v>
      </c>
      <c r="D44" s="204">
        <v>0</v>
      </c>
      <c r="E44" s="204">
        <v>0</v>
      </c>
      <c r="F44" s="204">
        <v>0</v>
      </c>
      <c r="G44" s="204">
        <v>0</v>
      </c>
      <c r="H44" s="204">
        <v>0</v>
      </c>
      <c r="I44" s="204">
        <v>0</v>
      </c>
      <c r="J44" s="204">
        <v>0</v>
      </c>
      <c r="K44" s="204">
        <v>0</v>
      </c>
      <c r="L44" s="204">
        <v>0</v>
      </c>
      <c r="M44" s="204">
        <v>0</v>
      </c>
      <c r="N44" s="204">
        <v>0</v>
      </c>
      <c r="O44" s="204">
        <v>0</v>
      </c>
      <c r="P44" s="204">
        <v>0</v>
      </c>
      <c r="Q44" s="204">
        <v>0</v>
      </c>
      <c r="R44" s="204">
        <v>0</v>
      </c>
      <c r="S44" s="204">
        <v>0</v>
      </c>
      <c r="T44" s="204">
        <v>0</v>
      </c>
      <c r="U44" s="204">
        <v>0</v>
      </c>
      <c r="V44" s="204">
        <v>4.8762376991139643E-4</v>
      </c>
      <c r="W44" s="204">
        <v>2.1920602817823878E-3</v>
      </c>
      <c r="X44" s="204">
        <v>1.5686848953282071E-2</v>
      </c>
      <c r="Y44" s="204">
        <v>2.3410142234335869E-2</v>
      </c>
      <c r="DA44" s="71" t="s">
        <v>1429</v>
      </c>
    </row>
    <row r="45" spans="1:105" ht="12" customHeight="1" x14ac:dyDescent="0.25">
      <c r="A45" s="18" t="s">
        <v>75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0</v>
      </c>
      <c r="H45" s="204">
        <v>0</v>
      </c>
      <c r="I45" s="204">
        <v>0</v>
      </c>
      <c r="J45" s="204">
        <v>0</v>
      </c>
      <c r="K45" s="204">
        <v>0</v>
      </c>
      <c r="L45" s="204">
        <v>0</v>
      </c>
      <c r="M45" s="204">
        <v>0</v>
      </c>
      <c r="N45" s="204">
        <v>0</v>
      </c>
      <c r="O45" s="204">
        <v>0</v>
      </c>
      <c r="P45" s="204">
        <v>0</v>
      </c>
      <c r="Q45" s="204">
        <v>0</v>
      </c>
      <c r="R45" s="204">
        <v>0</v>
      </c>
      <c r="S45" s="204">
        <v>0</v>
      </c>
      <c r="T45" s="204">
        <v>0</v>
      </c>
      <c r="U45" s="204">
        <v>0</v>
      </c>
      <c r="V45" s="204">
        <v>0</v>
      </c>
      <c r="W45" s="204">
        <v>0</v>
      </c>
      <c r="X45" s="204">
        <v>0</v>
      </c>
      <c r="Y45" s="204">
        <v>0</v>
      </c>
      <c r="DA45" s="71" t="s">
        <v>1430</v>
      </c>
    </row>
    <row r="46" spans="1:105" ht="12" customHeight="1" x14ac:dyDescent="0.25">
      <c r="A46" s="18" t="s">
        <v>76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1431</v>
      </c>
    </row>
    <row r="47" spans="1:105" ht="12" customHeight="1" x14ac:dyDescent="0.25">
      <c r="A47" s="18" t="s">
        <v>77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1432</v>
      </c>
    </row>
    <row r="48" spans="1:105" ht="12" customHeight="1" x14ac:dyDescent="0.25">
      <c r="A48" s="18" t="s">
        <v>78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</v>
      </c>
      <c r="W48" s="204">
        <v>0</v>
      </c>
      <c r="X48" s="204">
        <v>0</v>
      </c>
      <c r="Y48" s="204">
        <v>0</v>
      </c>
      <c r="DA48" s="71" t="s">
        <v>1433</v>
      </c>
    </row>
    <row r="49" spans="1:105" ht="12" customHeight="1" x14ac:dyDescent="0.25">
      <c r="A49" s="14" t="s">
        <v>39</v>
      </c>
      <c r="B49" s="204">
        <v>0</v>
      </c>
      <c r="C49" s="204">
        <v>0</v>
      </c>
      <c r="D49" s="204">
        <v>0</v>
      </c>
      <c r="E49" s="204">
        <v>0</v>
      </c>
      <c r="F49" s="204">
        <v>0</v>
      </c>
      <c r="G49" s="204">
        <v>0</v>
      </c>
      <c r="H49" s="204">
        <v>0</v>
      </c>
      <c r="I49" s="204">
        <v>0</v>
      </c>
      <c r="J49" s="204">
        <v>0</v>
      </c>
      <c r="K49" s="204">
        <v>0</v>
      </c>
      <c r="L49" s="204">
        <v>0</v>
      </c>
      <c r="M49" s="204">
        <v>0</v>
      </c>
      <c r="N49" s="204">
        <v>0</v>
      </c>
      <c r="O49" s="204">
        <v>0</v>
      </c>
      <c r="P49" s="204">
        <v>0</v>
      </c>
      <c r="Q49" s="204">
        <v>0</v>
      </c>
      <c r="R49" s="204">
        <v>0</v>
      </c>
      <c r="S49" s="204">
        <v>0</v>
      </c>
      <c r="T49" s="204">
        <v>0</v>
      </c>
      <c r="U49" s="204">
        <v>0</v>
      </c>
      <c r="V49" s="204">
        <v>0</v>
      </c>
      <c r="W49" s="204">
        <v>0</v>
      </c>
      <c r="X49" s="204">
        <v>0</v>
      </c>
      <c r="Y49" s="204">
        <v>0</v>
      </c>
      <c r="DA49" s="71" t="s">
        <v>1434</v>
      </c>
    </row>
    <row r="50" spans="1:105" ht="12" customHeight="1" x14ac:dyDescent="0.25">
      <c r="A50" s="21" t="s">
        <v>40</v>
      </c>
      <c r="B50" s="207">
        <v>48.915391229578667</v>
      </c>
      <c r="C50" s="207">
        <v>47.290025795356833</v>
      </c>
      <c r="D50" s="207">
        <v>49.285984522785903</v>
      </c>
      <c r="E50" s="207">
        <v>50.940584694754939</v>
      </c>
      <c r="F50" s="207">
        <v>47.810576096302668</v>
      </c>
      <c r="G50" s="207">
        <v>60.5554600171969</v>
      </c>
      <c r="H50" s="207">
        <v>70.021754084264828</v>
      </c>
      <c r="I50" s="207">
        <v>67.629492691315548</v>
      </c>
      <c r="J50" s="207">
        <v>60.988306104901113</v>
      </c>
      <c r="K50" s="207">
        <v>55.084350816852961</v>
      </c>
      <c r="L50" s="207">
        <v>45.965864144454002</v>
      </c>
      <c r="M50" s="207">
        <v>46.195528804815133</v>
      </c>
      <c r="N50" s="207">
        <v>40.218916595012892</v>
      </c>
      <c r="O50" s="207">
        <v>40.721496130696472</v>
      </c>
      <c r="P50" s="207">
        <v>51.822355975924317</v>
      </c>
      <c r="Q50" s="207">
        <v>51.892261392949258</v>
      </c>
      <c r="R50" s="207">
        <v>57.713241616509031</v>
      </c>
      <c r="S50" s="207">
        <v>56.71848667239896</v>
      </c>
      <c r="T50" s="207">
        <v>68.109716251074801</v>
      </c>
      <c r="U50" s="207">
        <v>66.503525365434214</v>
      </c>
      <c r="V50" s="207">
        <v>59.422957867583833</v>
      </c>
      <c r="W50" s="207">
        <v>67.291745485812541</v>
      </c>
      <c r="X50" s="207">
        <v>64.268959587274281</v>
      </c>
      <c r="Y50" s="207">
        <v>65.259759243336191</v>
      </c>
      <c r="DA50" s="86" t="s">
        <v>1435</v>
      </c>
    </row>
    <row r="51" spans="1:105" ht="12" customHeight="1" x14ac:dyDescent="0.25">
      <c r="A51" s="114" t="s">
        <v>144</v>
      </c>
      <c r="B51" s="284">
        <f t="shared" ref="B51:Y51" si="10">SUM(B52:B54)</f>
        <v>369.57291487532251</v>
      </c>
      <c r="C51" s="284">
        <f t="shared" si="10"/>
        <v>448.69423903697322</v>
      </c>
      <c r="D51" s="284">
        <f t="shared" si="10"/>
        <v>429.99191745485803</v>
      </c>
      <c r="E51" s="284">
        <f t="shared" si="10"/>
        <v>483.48409286328456</v>
      </c>
      <c r="F51" s="284">
        <f t="shared" si="10"/>
        <v>505.75597592433365</v>
      </c>
      <c r="G51" s="284">
        <f t="shared" si="10"/>
        <v>553.12949269131559</v>
      </c>
      <c r="H51" s="284">
        <f t="shared" si="10"/>
        <v>536.0692175408426</v>
      </c>
      <c r="I51" s="284">
        <f t="shared" si="10"/>
        <v>517.92863284608768</v>
      </c>
      <c r="J51" s="284">
        <f t="shared" si="10"/>
        <v>470.62579535683591</v>
      </c>
      <c r="K51" s="284">
        <f t="shared" si="10"/>
        <v>339.47308684436797</v>
      </c>
      <c r="L51" s="284">
        <f t="shared" si="10"/>
        <v>272.94763542562345</v>
      </c>
      <c r="M51" s="284">
        <f t="shared" si="10"/>
        <v>266.43619948409287</v>
      </c>
      <c r="N51" s="284">
        <f t="shared" si="10"/>
        <v>286.85889939810829</v>
      </c>
      <c r="O51" s="284">
        <f t="shared" si="10"/>
        <v>281.34256233877892</v>
      </c>
      <c r="P51" s="284">
        <f t="shared" si="10"/>
        <v>363.02450558899392</v>
      </c>
      <c r="Q51" s="284">
        <f t="shared" si="10"/>
        <v>377.51195184866714</v>
      </c>
      <c r="R51" s="284">
        <f t="shared" si="10"/>
        <v>399.49957007738612</v>
      </c>
      <c r="S51" s="284">
        <f t="shared" si="10"/>
        <v>405.51453138435068</v>
      </c>
      <c r="T51" s="284">
        <f t="shared" si="10"/>
        <v>444.89079965606197</v>
      </c>
      <c r="U51" s="284">
        <f t="shared" si="10"/>
        <v>435.6467755803954</v>
      </c>
      <c r="V51" s="284">
        <f t="shared" si="10"/>
        <v>407.63138435081686</v>
      </c>
      <c r="W51" s="284">
        <f t="shared" si="10"/>
        <v>451.6154772141013</v>
      </c>
      <c r="X51" s="284">
        <f t="shared" si="10"/>
        <v>421.20593293207219</v>
      </c>
      <c r="Y51" s="284">
        <f t="shared" si="10"/>
        <v>421.69484092863286</v>
      </c>
      <c r="DA51" s="118"/>
    </row>
    <row r="52" spans="1:105" ht="12" customHeight="1" x14ac:dyDescent="0.25">
      <c r="A52" s="51" t="s">
        <v>51</v>
      </c>
      <c r="B52" s="241">
        <f>NMM_fec!B5</f>
        <v>181.68390000000011</v>
      </c>
      <c r="C52" s="241">
        <f>NMM_fec!C5</f>
        <v>237.86937953501339</v>
      </c>
      <c r="D52" s="241">
        <f>NMM_fec!D5</f>
        <v>234.62090133605699</v>
      </c>
      <c r="E52" s="241">
        <f>NMM_fec!E5</f>
        <v>269.25666536154108</v>
      </c>
      <c r="F52" s="241">
        <f>NMM_fec!F5</f>
        <v>318.62047537785929</v>
      </c>
      <c r="G52" s="241">
        <f>NMM_fec!G5</f>
        <v>330.73324942969413</v>
      </c>
      <c r="H52" s="241">
        <f>NMM_fec!H5</f>
        <v>314.37432311800109</v>
      </c>
      <c r="I52" s="241">
        <f>NMM_fec!I5</f>
        <v>297.64842348427248</v>
      </c>
      <c r="J52" s="241">
        <f>NMM_fec!J5</f>
        <v>285.04670149806009</v>
      </c>
      <c r="K52" s="241">
        <f>NMM_fec!K5</f>
        <v>188.3367094216409</v>
      </c>
      <c r="L52" s="241">
        <f>NMM_fec!L5</f>
        <v>153.4303140191939</v>
      </c>
      <c r="M52" s="241">
        <f>NMM_fec!M5</f>
        <v>133.63974522016079</v>
      </c>
      <c r="N52" s="241">
        <f>NMM_fec!N5</f>
        <v>82.49058623400974</v>
      </c>
      <c r="O52" s="241">
        <f>NMM_fec!O5</f>
        <v>138.9635687841913</v>
      </c>
      <c r="P52" s="241">
        <f>NMM_fec!P5</f>
        <v>169.4274382991747</v>
      </c>
      <c r="Q52" s="241">
        <f>NMM_fec!Q5</f>
        <v>194.35109568748021</v>
      </c>
      <c r="R52" s="241">
        <f>NMM_fec!R5</f>
        <v>230.4874274847401</v>
      </c>
      <c r="S52" s="241">
        <f>NMM_fec!S5</f>
        <v>243.6336904217726</v>
      </c>
      <c r="T52" s="241">
        <f>NMM_fec!T5</f>
        <v>251.4084071694725</v>
      </c>
      <c r="U52" s="241">
        <f>NMM_fec!U5</f>
        <v>270.02898860292629</v>
      </c>
      <c r="V52" s="241">
        <f>NMM_fec!V5</f>
        <v>263.262040780821</v>
      </c>
      <c r="W52" s="241">
        <f>NMM_fec!W5</f>
        <v>244.37245850915579</v>
      </c>
      <c r="X52" s="241">
        <f>NMM_fec!X5</f>
        <v>233.53298709255409</v>
      </c>
      <c r="Y52" s="241">
        <f>NMM_fec!Y5</f>
        <v>245.63940514030151</v>
      </c>
      <c r="DA52" s="83"/>
    </row>
    <row r="53" spans="1:105" ht="12" customHeight="1" x14ac:dyDescent="0.25">
      <c r="A53" s="99" t="s">
        <v>52</v>
      </c>
      <c r="B53" s="282">
        <f>NMM_fec!B48</f>
        <v>132.01025050362469</v>
      </c>
      <c r="C53" s="282">
        <f>NMM_fec!C48</f>
        <v>153.55355645011821</v>
      </c>
      <c r="D53" s="282">
        <f>NMM_fec!D48</f>
        <v>145.1805287203666</v>
      </c>
      <c r="E53" s="282">
        <f>NMM_fec!E48</f>
        <v>171.2925776179639</v>
      </c>
      <c r="F53" s="282">
        <f>NMM_fec!F48</f>
        <v>145.72971458907551</v>
      </c>
      <c r="G53" s="282">
        <f>NMM_fec!G48</f>
        <v>180.53828426220571</v>
      </c>
      <c r="H53" s="282">
        <f>NMM_fec!H48</f>
        <v>181.6006472901532</v>
      </c>
      <c r="I53" s="282">
        <f>NMM_fec!I48</f>
        <v>180.73241483362011</v>
      </c>
      <c r="J53" s="282">
        <f>NMM_fec!J48</f>
        <v>146.14868105817641</v>
      </c>
      <c r="K53" s="282">
        <f>NMM_fec!K48</f>
        <v>126.9926240292872</v>
      </c>
      <c r="L53" s="282">
        <f>NMM_fec!L48</f>
        <v>84.770254866653787</v>
      </c>
      <c r="M53" s="282">
        <f>NMM_fec!M48</f>
        <v>99.123173886661164</v>
      </c>
      <c r="N53" s="282">
        <f>NMM_fec!N48</f>
        <v>160.14689538949401</v>
      </c>
      <c r="O53" s="282">
        <f>NMM_fec!O48</f>
        <v>110.1697638241446</v>
      </c>
      <c r="P53" s="282">
        <f>NMM_fec!P48</f>
        <v>162.0303749617772</v>
      </c>
      <c r="Q53" s="282">
        <f>NMM_fec!Q48</f>
        <v>167.94209886512979</v>
      </c>
      <c r="R53" s="282">
        <f>NMM_fec!R48</f>
        <v>153.35191548265681</v>
      </c>
      <c r="S53" s="282">
        <f>NMM_fec!S48</f>
        <v>137.3247864834274</v>
      </c>
      <c r="T53" s="282">
        <f>NMM_fec!T48</f>
        <v>158.58349153206871</v>
      </c>
      <c r="U53" s="282">
        <f>NMM_fec!U48</f>
        <v>131.3762459198044</v>
      </c>
      <c r="V53" s="282">
        <f>NMM_fec!V48</f>
        <v>110.11711856288299</v>
      </c>
      <c r="W53" s="282">
        <f>NMM_fec!W48</f>
        <v>171.6223020912507</v>
      </c>
      <c r="X53" s="282">
        <f>NMM_fec!X48</f>
        <v>155.24209758072021</v>
      </c>
      <c r="Y53" s="282">
        <f>NMM_fec!Y48</f>
        <v>143.70451147342939</v>
      </c>
      <c r="DA53" s="94"/>
    </row>
    <row r="54" spans="1:105" ht="12" customHeight="1" x14ac:dyDescent="0.25">
      <c r="A54" s="52" t="s">
        <v>53</v>
      </c>
      <c r="B54" s="242">
        <f>NMM_fec!B99</f>
        <v>55.878764371697741</v>
      </c>
      <c r="C54" s="242">
        <f>NMM_fec!C99</f>
        <v>57.271303051841578</v>
      </c>
      <c r="D54" s="242">
        <f>NMM_fec!D99</f>
        <v>50.190487398434442</v>
      </c>
      <c r="E54" s="242">
        <f>NMM_fec!E99</f>
        <v>42.934849883779577</v>
      </c>
      <c r="F54" s="242">
        <f>NMM_fec!F99</f>
        <v>41.405785957398841</v>
      </c>
      <c r="G54" s="242">
        <f>NMM_fec!G99</f>
        <v>41.857958999415779</v>
      </c>
      <c r="H54" s="242">
        <f>NMM_fec!H99</f>
        <v>40.094247132688281</v>
      </c>
      <c r="I54" s="242">
        <f>NMM_fec!I99</f>
        <v>39.547794528195077</v>
      </c>
      <c r="J54" s="242">
        <f>NMM_fec!J99</f>
        <v>39.430412800599413</v>
      </c>
      <c r="K54" s="242">
        <f>NMM_fec!K99</f>
        <v>24.143753393439869</v>
      </c>
      <c r="L54" s="242">
        <f>NMM_fec!L99</f>
        <v>34.747066539775737</v>
      </c>
      <c r="M54" s="242">
        <f>NMM_fec!M99</f>
        <v>33.673280377270942</v>
      </c>
      <c r="N54" s="242">
        <f>NMM_fec!N99</f>
        <v>44.221417774604532</v>
      </c>
      <c r="O54" s="242">
        <f>NMM_fec!O99</f>
        <v>32.209229730443028</v>
      </c>
      <c r="P54" s="242">
        <f>NMM_fec!P99</f>
        <v>31.566692328042031</v>
      </c>
      <c r="Q54" s="242">
        <f>NMM_fec!Q99</f>
        <v>15.21875729605715</v>
      </c>
      <c r="R54" s="242">
        <f>NMM_fec!R99</f>
        <v>15.660227109989259</v>
      </c>
      <c r="S54" s="242">
        <f>NMM_fec!S99</f>
        <v>24.556054479150689</v>
      </c>
      <c r="T54" s="242">
        <f>NMM_fec!T99</f>
        <v>34.898900954520713</v>
      </c>
      <c r="U54" s="242">
        <f>NMM_fec!U99</f>
        <v>34.241541057664733</v>
      </c>
      <c r="V54" s="242">
        <f>NMM_fec!V99</f>
        <v>34.252225007112877</v>
      </c>
      <c r="W54" s="242">
        <f>NMM_fec!W99</f>
        <v>35.620716613694803</v>
      </c>
      <c r="X54" s="242">
        <f>NMM_fec!X99</f>
        <v>32.430848258797909</v>
      </c>
      <c r="Y54" s="242">
        <f>NMM_fec!Y99</f>
        <v>32.350924314901953</v>
      </c>
      <c r="DA54" s="84"/>
    </row>
    <row r="55" spans="1:105" ht="12" customHeight="1" x14ac:dyDescent="0.25">
      <c r="A55" s="172"/>
      <c r="B55" s="172"/>
      <c r="C55" s="172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DA55" s="176"/>
    </row>
    <row r="56" spans="1:105" ht="12" customHeight="1" x14ac:dyDescent="0.25">
      <c r="A56" s="30" t="s">
        <v>84</v>
      </c>
      <c r="B56" s="203">
        <f t="shared" ref="B56:Y56" si="11">SUM(B57:B58)</f>
        <v>3085.4939064771806</v>
      </c>
      <c r="C56" s="203">
        <f t="shared" si="11"/>
        <v>3564.137495756504</v>
      </c>
      <c r="D56" s="203">
        <f t="shared" si="11"/>
        <v>3484.0987486773915</v>
      </c>
      <c r="E56" s="203">
        <f t="shared" si="11"/>
        <v>3968.7024305567056</v>
      </c>
      <c r="F56" s="203">
        <f t="shared" si="11"/>
        <v>4235.8360933575914</v>
      </c>
      <c r="G56" s="203">
        <f t="shared" si="11"/>
        <v>4399.9304163966199</v>
      </c>
      <c r="H56" s="203">
        <f t="shared" si="11"/>
        <v>4308.7895199974137</v>
      </c>
      <c r="I56" s="203">
        <f t="shared" si="11"/>
        <v>4302.9268914766817</v>
      </c>
      <c r="J56" s="203">
        <f t="shared" si="11"/>
        <v>3846.9427223171137</v>
      </c>
      <c r="K56" s="203">
        <f t="shared" si="11"/>
        <v>2472.1609471471961</v>
      </c>
      <c r="L56" s="203">
        <f t="shared" si="11"/>
        <v>2088.2135000562084</v>
      </c>
      <c r="M56" s="203">
        <f t="shared" si="11"/>
        <v>1906.0491356099999</v>
      </c>
      <c r="N56" s="203">
        <f t="shared" si="11"/>
        <v>2223.4252471656146</v>
      </c>
      <c r="O56" s="203">
        <f t="shared" si="11"/>
        <v>2163.9795080844806</v>
      </c>
      <c r="P56" s="203">
        <f t="shared" si="11"/>
        <v>2750.212945972854</v>
      </c>
      <c r="Q56" s="203">
        <f t="shared" si="11"/>
        <v>2983.3573019052023</v>
      </c>
      <c r="R56" s="203">
        <f t="shared" si="11"/>
        <v>3153.7746995409875</v>
      </c>
      <c r="S56" s="203">
        <f t="shared" si="11"/>
        <v>3245.7955879901319</v>
      </c>
      <c r="T56" s="203">
        <f t="shared" si="11"/>
        <v>3404.9776861963264</v>
      </c>
      <c r="U56" s="203">
        <f t="shared" si="11"/>
        <v>3339.0939402532495</v>
      </c>
      <c r="V56" s="203">
        <f t="shared" si="11"/>
        <v>3091.5239709981915</v>
      </c>
      <c r="W56" s="203">
        <f t="shared" si="11"/>
        <v>3587.2116680185563</v>
      </c>
      <c r="X56" s="203">
        <f t="shared" si="11"/>
        <v>3269.9204326150225</v>
      </c>
      <c r="Y56" s="203">
        <f t="shared" si="11"/>
        <v>3124.3237908187148</v>
      </c>
      <c r="DA56" s="112"/>
    </row>
    <row r="57" spans="1:105" ht="12" customHeight="1" x14ac:dyDescent="0.25">
      <c r="A57" s="24" t="s">
        <v>145</v>
      </c>
      <c r="B57" s="213">
        <f>(NMM_emi!B5-NMM_emi!B46)+(NMM_emi!B48-NMM_emi!B97)+(NMM_emi!B99-NMM_emi!B128)</f>
        <v>1176.7097764771804</v>
      </c>
      <c r="C57" s="213">
        <f>(NMM_emi!C5-NMM_emi!C46)+(NMM_emi!C48-NMM_emi!C97)+(NMM_emi!C99-NMM_emi!C128)</f>
        <v>1502.7003057565039</v>
      </c>
      <c r="D57" s="213">
        <f>(NMM_emi!D5-NMM_emi!D46)+(NMM_emi!D48-NMM_emi!D97)+(NMM_emi!D99-NMM_emi!D128)</f>
        <v>1420.7196286773915</v>
      </c>
      <c r="E57" s="213">
        <f>(NMM_emi!E5-NMM_emi!E46)+(NMM_emi!E48-NMM_emi!E97)+(NMM_emi!E99-NMM_emi!E128)</f>
        <v>1626.3843105567057</v>
      </c>
      <c r="F57" s="213">
        <f>(NMM_emi!F5-NMM_emi!F46)+(NMM_emi!F48-NMM_emi!F97)+(NMM_emi!F99-NMM_emi!F128)</f>
        <v>1728.773433357592</v>
      </c>
      <c r="G57" s="213">
        <f>(NMM_emi!G5-NMM_emi!G46)+(NMM_emi!G48-NMM_emi!G97)+(NMM_emi!G99-NMM_emi!G128)</f>
        <v>1847.1350663966193</v>
      </c>
      <c r="H57" s="213">
        <f>(NMM_emi!H5-NMM_emi!H46)+(NMM_emi!H48-NMM_emi!H97)+(NMM_emi!H99-NMM_emi!H128)</f>
        <v>1770.0461099974141</v>
      </c>
      <c r="I57" s="213">
        <f>(NMM_emi!I5-NMM_emi!I46)+(NMM_emi!I48-NMM_emi!I97)+(NMM_emi!I99-NMM_emi!I128)</f>
        <v>1722.4927714766823</v>
      </c>
      <c r="J57" s="213">
        <f>(NMM_emi!J5-NMM_emi!J46)+(NMM_emi!J48-NMM_emi!J97)+(NMM_emi!J99-NMM_emi!J128)</f>
        <v>1545.358972317114</v>
      </c>
      <c r="K57" s="213">
        <f>(NMM_emi!K5-NMM_emi!K46)+(NMM_emi!K48-NMM_emi!K97)+(NMM_emi!K99-NMM_emi!K128)</f>
        <v>986.8382771471961</v>
      </c>
      <c r="L57" s="213">
        <f>(NMM_emi!L5-NMM_emi!L46)+(NMM_emi!L48-NMM_emi!L97)+(NMM_emi!L99-NMM_emi!L128)</f>
        <v>789.16509005620833</v>
      </c>
      <c r="M57" s="213">
        <f>(NMM_emi!M5-NMM_emi!M46)+(NMM_emi!M48-NMM_emi!M97)+(NMM_emi!M99-NMM_emi!M128)</f>
        <v>738.77859560999991</v>
      </c>
      <c r="N57" s="213">
        <f>(NMM_emi!N5-NMM_emi!N46)+(NMM_emi!N48-NMM_emi!N97)+(NMM_emi!N99-NMM_emi!N128)</f>
        <v>831.45744716561421</v>
      </c>
      <c r="O57" s="213">
        <f>(NMM_emi!O5-NMM_emi!O46)+(NMM_emi!O48-NMM_emi!O97)+(NMM_emi!O99-NMM_emi!O128)</f>
        <v>862.28450808448076</v>
      </c>
      <c r="P57" s="213">
        <f>(NMM_emi!P5-NMM_emi!P46)+(NMM_emi!P48-NMM_emi!P97)+(NMM_emi!P99-NMM_emi!P128)</f>
        <v>1099.7597959728537</v>
      </c>
      <c r="Q57" s="213">
        <f>(NMM_emi!Q5-NMM_emi!Q46)+(NMM_emi!Q48-NMM_emi!Q97)+(NMM_emi!Q99-NMM_emi!Q128)</f>
        <v>1152.9937819052025</v>
      </c>
      <c r="R57" s="213">
        <f>(NMM_emi!R5-NMM_emi!R46)+(NMM_emi!R48-NMM_emi!R97)+(NMM_emi!R99-NMM_emi!R128)</f>
        <v>1185.3733495409874</v>
      </c>
      <c r="S57" s="213">
        <f>(NMM_emi!S5-NMM_emi!S46)+(NMM_emi!S48-NMM_emi!S97)+(NMM_emi!S99-NMM_emi!S128)</f>
        <v>1205.9393279901321</v>
      </c>
      <c r="T57" s="213">
        <f>(NMM_emi!T5-NMM_emi!T46)+(NMM_emi!T48-NMM_emi!T97)+(NMM_emi!T99-NMM_emi!T128)</f>
        <v>1310.4287061963264</v>
      </c>
      <c r="U57" s="213">
        <f>(NMM_emi!U5-NMM_emi!U46)+(NMM_emi!U48-NMM_emi!U97)+(NMM_emi!U99-NMM_emi!U128)</f>
        <v>1281.2287202532495</v>
      </c>
      <c r="V57" s="213">
        <f>(NMM_emi!V5-NMM_emi!V46)+(NMM_emi!V48-NMM_emi!V97)+(NMM_emi!V99-NMM_emi!V128)</f>
        <v>1184.0866609981915</v>
      </c>
      <c r="W57" s="213">
        <f>(NMM_emi!W5-NMM_emi!W46)+(NMM_emi!W48-NMM_emi!W97)+(NMM_emi!W99-NMM_emi!W128)</f>
        <v>1330.271148018556</v>
      </c>
      <c r="X57" s="213">
        <f>(NMM_emi!X5-NMM_emi!X46)+(NMM_emi!X48-NMM_emi!X97)+(NMM_emi!X99-NMM_emi!X128)</f>
        <v>1201.5456626150226</v>
      </c>
      <c r="Y57" s="213">
        <f>(NMM_emi!Y5-NMM_emi!Y46)+(NMM_emi!Y48-NMM_emi!Y97)+(NMM_emi!Y99-NMM_emi!Y128)</f>
        <v>1190.4361708187146</v>
      </c>
      <c r="DA57" s="85"/>
    </row>
    <row r="58" spans="1:105" ht="12" customHeight="1" x14ac:dyDescent="0.25">
      <c r="A58" s="14" t="s">
        <v>146</v>
      </c>
      <c r="B58" s="204">
        <f>NMM_emi!B46+NMM_emi!B97+NMM_emi!B128</f>
        <v>1908.78413</v>
      </c>
      <c r="C58" s="204">
        <f>NMM_emi!C46+NMM_emi!C97+NMM_emi!C128</f>
        <v>2061.4371900000001</v>
      </c>
      <c r="D58" s="204">
        <f>NMM_emi!D46+NMM_emi!D97+NMM_emi!D128</f>
        <v>2063.3791200000001</v>
      </c>
      <c r="E58" s="204">
        <f>NMM_emi!E46+NMM_emi!E97+NMM_emi!E128</f>
        <v>2342.3181199999999</v>
      </c>
      <c r="F58" s="204">
        <f>NMM_emi!F46+NMM_emi!F97+NMM_emi!F128</f>
        <v>2507.0626599999996</v>
      </c>
      <c r="G58" s="204">
        <f>NMM_emi!G46+NMM_emi!G97+NMM_emi!G128</f>
        <v>2552.7953500000003</v>
      </c>
      <c r="H58" s="204">
        <f>NMM_emi!H46+NMM_emi!H97+NMM_emi!H128</f>
        <v>2538.74341</v>
      </c>
      <c r="I58" s="204">
        <f>NMM_emi!I46+NMM_emi!I97+NMM_emi!I128</f>
        <v>2580.4341199999999</v>
      </c>
      <c r="J58" s="204">
        <f>NMM_emi!J46+NMM_emi!J97+NMM_emi!J128</f>
        <v>2301.5837499999998</v>
      </c>
      <c r="K58" s="204">
        <f>NMM_emi!K46+NMM_emi!K97+NMM_emi!K128</f>
        <v>1485.32267</v>
      </c>
      <c r="L58" s="204">
        <f>NMM_emi!L46+NMM_emi!L97+NMM_emi!L128</f>
        <v>1299.0484099999999</v>
      </c>
      <c r="M58" s="204">
        <f>NMM_emi!M46+NMM_emi!M97+NMM_emi!M128</f>
        <v>1167.27054</v>
      </c>
      <c r="N58" s="204">
        <f>NMM_emi!N46+NMM_emi!N97+NMM_emi!N128</f>
        <v>1391.9678000000001</v>
      </c>
      <c r="O58" s="204">
        <f>NMM_emi!O46+NMM_emi!O97+NMM_emi!O128</f>
        <v>1301.6949999999999</v>
      </c>
      <c r="P58" s="204">
        <f>NMM_emi!P46+NMM_emi!P97+NMM_emi!P128</f>
        <v>1650.4531500000001</v>
      </c>
      <c r="Q58" s="204">
        <f>NMM_emi!Q46+NMM_emi!Q97+NMM_emi!Q128</f>
        <v>1830.3635199999999</v>
      </c>
      <c r="R58" s="204">
        <f>NMM_emi!R46+NMM_emi!R97+NMM_emi!R128</f>
        <v>1968.4013500000001</v>
      </c>
      <c r="S58" s="204">
        <f>NMM_emi!S46+NMM_emi!S97+NMM_emi!S128</f>
        <v>2039.85626</v>
      </c>
      <c r="T58" s="204">
        <f>NMM_emi!T46+NMM_emi!T97+NMM_emi!T128</f>
        <v>2094.54898</v>
      </c>
      <c r="U58" s="204">
        <f>NMM_emi!U46+NMM_emi!U97+NMM_emi!U128</f>
        <v>2057.8652200000001</v>
      </c>
      <c r="V58" s="204">
        <f>NMM_emi!V46+NMM_emi!V97+NMM_emi!V128</f>
        <v>1907.4373099999998</v>
      </c>
      <c r="W58" s="204">
        <f>NMM_emi!W46+NMM_emi!W97+NMM_emi!W128</f>
        <v>2256.9405200000001</v>
      </c>
      <c r="X58" s="204">
        <f>NMM_emi!X46+NMM_emi!X97+NMM_emi!X128</f>
        <v>2068.3747699999999</v>
      </c>
      <c r="Y58" s="204">
        <f>NMM_emi!Y46+NMM_emi!Y97+NMM_emi!Y128</f>
        <v>1933.88762</v>
      </c>
      <c r="DA58" s="71"/>
    </row>
    <row r="59" spans="1:105" ht="12" customHeight="1" x14ac:dyDescent="0.25">
      <c r="A59" s="31" t="s">
        <v>144</v>
      </c>
      <c r="B59" s="210">
        <f t="shared" ref="B59:Y59" si="12">SUM(B60:B62)</f>
        <v>3085.4939064771802</v>
      </c>
      <c r="C59" s="210">
        <f t="shared" si="12"/>
        <v>3564.137495756504</v>
      </c>
      <c r="D59" s="210">
        <f t="shared" si="12"/>
        <v>3484.0987486773915</v>
      </c>
      <c r="E59" s="210">
        <f t="shared" si="12"/>
        <v>3968.7024305567056</v>
      </c>
      <c r="F59" s="210">
        <f t="shared" si="12"/>
        <v>4235.8360933575923</v>
      </c>
      <c r="G59" s="210">
        <f t="shared" si="12"/>
        <v>4399.9304163966199</v>
      </c>
      <c r="H59" s="210">
        <f t="shared" si="12"/>
        <v>4308.7895199974146</v>
      </c>
      <c r="I59" s="210">
        <f t="shared" si="12"/>
        <v>4302.9268914766826</v>
      </c>
      <c r="J59" s="210">
        <f t="shared" si="12"/>
        <v>3846.9427223171137</v>
      </c>
      <c r="K59" s="210">
        <f t="shared" si="12"/>
        <v>2472.1609471471961</v>
      </c>
      <c r="L59" s="210">
        <f t="shared" si="12"/>
        <v>2088.2135000562084</v>
      </c>
      <c r="M59" s="210">
        <f t="shared" si="12"/>
        <v>1906.0491356099999</v>
      </c>
      <c r="N59" s="210">
        <f t="shared" si="12"/>
        <v>2223.4252471656141</v>
      </c>
      <c r="O59" s="210">
        <f t="shared" si="12"/>
        <v>2163.9795080844806</v>
      </c>
      <c r="P59" s="210">
        <f t="shared" si="12"/>
        <v>2750.212945972854</v>
      </c>
      <c r="Q59" s="210">
        <f t="shared" si="12"/>
        <v>2983.3573019052023</v>
      </c>
      <c r="R59" s="210">
        <f t="shared" si="12"/>
        <v>3153.7746995409875</v>
      </c>
      <c r="S59" s="210">
        <f t="shared" si="12"/>
        <v>3245.7955879901324</v>
      </c>
      <c r="T59" s="210">
        <f t="shared" si="12"/>
        <v>3404.9776861963264</v>
      </c>
      <c r="U59" s="210">
        <f t="shared" si="12"/>
        <v>3339.0939402532495</v>
      </c>
      <c r="V59" s="210">
        <f t="shared" si="12"/>
        <v>3091.5239709981915</v>
      </c>
      <c r="W59" s="210">
        <f t="shared" si="12"/>
        <v>3587.2116680185563</v>
      </c>
      <c r="X59" s="210">
        <f t="shared" si="12"/>
        <v>3269.9204326150229</v>
      </c>
      <c r="Y59" s="210">
        <f t="shared" si="12"/>
        <v>3124.3237908187143</v>
      </c>
      <c r="DA59" s="109"/>
    </row>
    <row r="60" spans="1:105" ht="12" customHeight="1" x14ac:dyDescent="0.25">
      <c r="A60" s="51" t="s">
        <v>51</v>
      </c>
      <c r="B60" s="241">
        <f>NMM_emi!B$5</f>
        <v>2524.0494860015497</v>
      </c>
      <c r="C60" s="241">
        <f>NMM_emi!C$5</f>
        <v>2894.3512187723472</v>
      </c>
      <c r="D60" s="241">
        <f>NMM_emi!D$5</f>
        <v>2880.152350509823</v>
      </c>
      <c r="E60" s="241">
        <f>NMM_emi!E$5</f>
        <v>3290.7566623893963</v>
      </c>
      <c r="F60" s="241">
        <f>NMM_emi!F$5</f>
        <v>3634.8633512717352</v>
      </c>
      <c r="G60" s="241">
        <f>NMM_emi!G$5</f>
        <v>3703.5951958836531</v>
      </c>
      <c r="H60" s="241">
        <f>NMM_emi!H$5</f>
        <v>3628.7134739341127</v>
      </c>
      <c r="I60" s="241">
        <f>NMM_emi!I$5</f>
        <v>3620.0311249314623</v>
      </c>
      <c r="J60" s="241">
        <f>NMM_emi!J$5</f>
        <v>3280.5460903251605</v>
      </c>
      <c r="K60" s="241">
        <f>NMM_emi!K$5</f>
        <v>2063.1666141773753</v>
      </c>
      <c r="L60" s="241">
        <f>NMM_emi!L$5</f>
        <v>1768.5529963658344</v>
      </c>
      <c r="M60" s="241">
        <f>NMM_emi!M$5</f>
        <v>1559.9933497718225</v>
      </c>
      <c r="N60" s="241">
        <f>NMM_emi!N$5</f>
        <v>1646.1138806179868</v>
      </c>
      <c r="O60" s="241">
        <f>NMM_emi!O$5</f>
        <v>1757.909688629265</v>
      </c>
      <c r="P60" s="241">
        <f>NMM_emi!P$5</f>
        <v>2196.827260035976</v>
      </c>
      <c r="Q60" s="241">
        <f>NMM_emi!Q$5</f>
        <v>2454.2761973992256</v>
      </c>
      <c r="R60" s="241">
        <f>NMM_emi!R$5</f>
        <v>2684.3470581397833</v>
      </c>
      <c r="S60" s="241">
        <f>NMM_emi!S$5</f>
        <v>2798.1010455470923</v>
      </c>
      <c r="T60" s="241">
        <f>NMM_emi!T$5</f>
        <v>2879.3305883660478</v>
      </c>
      <c r="U60" s="241">
        <f>NMM_emi!U$5</f>
        <v>2896.4429451864789</v>
      </c>
      <c r="V60" s="241">
        <f>NMM_emi!V$5</f>
        <v>2707.7360041362972</v>
      </c>
      <c r="W60" s="241">
        <f>NMM_emi!W$5</f>
        <v>3012.4856397091339</v>
      </c>
      <c r="X60" s="241">
        <f>NMM_emi!X$5</f>
        <v>2767.8938925299631</v>
      </c>
      <c r="Y60" s="241">
        <f>NMM_emi!Y$5</f>
        <v>2666.2070502618362</v>
      </c>
      <c r="DA60" s="83"/>
    </row>
    <row r="61" spans="1:105" ht="12" customHeight="1" x14ac:dyDescent="0.25">
      <c r="A61" s="99" t="s">
        <v>52</v>
      </c>
      <c r="B61" s="282">
        <f>NMM_emi!B$48</f>
        <v>418.57258784447748</v>
      </c>
      <c r="C61" s="282">
        <f>NMM_emi!C$48</f>
        <v>512.29544470502174</v>
      </c>
      <c r="D61" s="282">
        <f>NMM_emi!D$48</f>
        <v>472.78675516017466</v>
      </c>
      <c r="E61" s="282">
        <f>NMM_emi!E$48</f>
        <v>564.30393848995698</v>
      </c>
      <c r="F61" s="282">
        <f>NMM_emi!F$48</f>
        <v>487.77835893826574</v>
      </c>
      <c r="G61" s="282">
        <f>NMM_emi!G$48</f>
        <v>588.07178688564602</v>
      </c>
      <c r="H61" s="282">
        <f>NMM_emi!H$48</f>
        <v>580.19742926827871</v>
      </c>
      <c r="I61" s="282">
        <f>NMM_emi!I$48</f>
        <v>582.36422316270773</v>
      </c>
      <c r="J61" s="282">
        <f>NMM_emi!J$48</f>
        <v>464.85903084954737</v>
      </c>
      <c r="K61" s="282">
        <f>NMM_emi!K$48</f>
        <v>353.68374246794349</v>
      </c>
      <c r="L61" s="282">
        <f>NMM_emi!L$48</f>
        <v>237.36332637779142</v>
      </c>
      <c r="M61" s="282">
        <f>NMM_emi!M$48</f>
        <v>268.26952180144946</v>
      </c>
      <c r="N61" s="282">
        <f>NMM_emi!N$48</f>
        <v>463.62210717679665</v>
      </c>
      <c r="O61" s="282">
        <f>NMM_emi!O$48</f>
        <v>328.36250301066292</v>
      </c>
      <c r="P61" s="282">
        <f>NMM_emi!P$48</f>
        <v>476.4656631751489</v>
      </c>
      <c r="Q61" s="282">
        <f>NMM_emi!Q$48</f>
        <v>492.03622991828661</v>
      </c>
      <c r="R61" s="282">
        <f>NMM_emi!R$48</f>
        <v>432.72736708721379</v>
      </c>
      <c r="S61" s="282">
        <f>NMM_emi!S$48</f>
        <v>389.90039049475638</v>
      </c>
      <c r="T61" s="282">
        <f>NMM_emi!T$48</f>
        <v>446.59815020000815</v>
      </c>
      <c r="U61" s="282">
        <f>NMM_emi!U$48</f>
        <v>366.82387028125748</v>
      </c>
      <c r="V61" s="282">
        <f>NMM_emi!V$48</f>
        <v>305.81946635908474</v>
      </c>
      <c r="W61" s="282">
        <f>NMM_emi!W$48</f>
        <v>491.38159723783684</v>
      </c>
      <c r="X61" s="282">
        <f>NMM_emi!X$48</f>
        <v>428.56379951218724</v>
      </c>
      <c r="Y61" s="282">
        <f>NMM_emi!Y$48</f>
        <v>388.29488174858369</v>
      </c>
      <c r="DA61" s="94"/>
    </row>
    <row r="62" spans="1:105" ht="12" customHeight="1" x14ac:dyDescent="0.25">
      <c r="A62" s="52" t="s">
        <v>53</v>
      </c>
      <c r="B62" s="242">
        <f>NMM_emi!B$99</f>
        <v>142.87183263115335</v>
      </c>
      <c r="C62" s="242">
        <f>NMM_emi!C$99</f>
        <v>157.49083227913511</v>
      </c>
      <c r="D62" s="242">
        <f>NMM_emi!D$99</f>
        <v>131.15964300739384</v>
      </c>
      <c r="E62" s="242">
        <f>NMM_emi!E$99</f>
        <v>113.64182967735231</v>
      </c>
      <c r="F62" s="242">
        <f>NMM_emi!F$99</f>
        <v>113.19438314759061</v>
      </c>
      <c r="G62" s="242">
        <f>NMM_emi!G$99</f>
        <v>108.2634336273205</v>
      </c>
      <c r="H62" s="242">
        <f>NMM_emi!H$99</f>
        <v>99.87861679502268</v>
      </c>
      <c r="I62" s="242">
        <f>NMM_emi!I$99</f>
        <v>100.53154338251231</v>
      </c>
      <c r="J62" s="242">
        <f>NMM_emi!J$99</f>
        <v>101.53760114240575</v>
      </c>
      <c r="K62" s="242">
        <f>NMM_emi!K$99</f>
        <v>55.310590501877329</v>
      </c>
      <c r="L62" s="242">
        <f>NMM_emi!L$99</f>
        <v>82.297177312582392</v>
      </c>
      <c r="M62" s="242">
        <f>NMM_emi!M$99</f>
        <v>77.786264036727999</v>
      </c>
      <c r="N62" s="242">
        <f>NMM_emi!N$99</f>
        <v>113.68925937083098</v>
      </c>
      <c r="O62" s="242">
        <f>NMM_emi!O$99</f>
        <v>77.707316444552717</v>
      </c>
      <c r="P62" s="242">
        <f>NMM_emi!P$99</f>
        <v>76.920022761728973</v>
      </c>
      <c r="Q62" s="242">
        <f>NMM_emi!Q$99</f>
        <v>37.044874587690146</v>
      </c>
      <c r="R62" s="242">
        <f>NMM_emi!R$99</f>
        <v>36.700274313990654</v>
      </c>
      <c r="S62" s="242">
        <f>NMM_emi!S$99</f>
        <v>57.794151948283591</v>
      </c>
      <c r="T62" s="242">
        <f>NMM_emi!T$99</f>
        <v>79.048947630270618</v>
      </c>
      <c r="U62" s="242">
        <f>NMM_emi!U$99</f>
        <v>75.827124785513234</v>
      </c>
      <c r="V62" s="242">
        <f>NMM_emi!V$99</f>
        <v>77.968500502809377</v>
      </c>
      <c r="W62" s="242">
        <f>NMM_emi!W$99</f>
        <v>83.344431071585404</v>
      </c>
      <c r="X62" s="242">
        <f>NMM_emi!X$99</f>
        <v>73.462740572872349</v>
      </c>
      <c r="Y62" s="242">
        <f>NMM_emi!Y$99</f>
        <v>69.821858808294536</v>
      </c>
      <c r="DA62" s="84"/>
    </row>
    <row r="63" spans="1:105" ht="12" customHeight="1" x14ac:dyDescent="0.25">
      <c r="A63" s="143"/>
      <c r="B63" s="249"/>
      <c r="C63" s="249"/>
      <c r="D63" s="249"/>
      <c r="E63" s="249"/>
      <c r="F63" s="249"/>
      <c r="G63" s="249"/>
      <c r="H63" s="249"/>
      <c r="I63" s="249"/>
      <c r="J63" s="249"/>
      <c r="K63" s="249"/>
      <c r="L63" s="249"/>
      <c r="M63" s="249"/>
      <c r="N63" s="249"/>
      <c r="O63" s="249"/>
      <c r="P63" s="249"/>
      <c r="Q63" s="249"/>
      <c r="R63" s="249"/>
      <c r="S63" s="249"/>
      <c r="T63" s="249"/>
      <c r="U63" s="249"/>
      <c r="V63" s="249"/>
      <c r="W63" s="249"/>
      <c r="X63" s="249"/>
      <c r="Y63" s="249"/>
      <c r="DA63" s="145"/>
    </row>
    <row r="64" spans="1:105" ht="12" customHeight="1" x14ac:dyDescent="0.25">
      <c r="A64" s="115" t="s">
        <v>147</v>
      </c>
      <c r="B64" s="312"/>
      <c r="C64" s="312"/>
      <c r="D64" s="312"/>
      <c r="E64" s="312"/>
      <c r="F64" s="312"/>
      <c r="G64" s="312"/>
      <c r="H64" s="312"/>
      <c r="I64" s="312"/>
      <c r="J64" s="312"/>
      <c r="K64" s="312"/>
      <c r="L64" s="312"/>
      <c r="M64" s="312"/>
      <c r="N64" s="312"/>
      <c r="O64" s="312"/>
      <c r="P64" s="312"/>
      <c r="Q64" s="312"/>
      <c r="R64" s="312"/>
      <c r="S64" s="312"/>
      <c r="T64" s="312"/>
      <c r="U64" s="312"/>
      <c r="V64" s="312"/>
      <c r="W64" s="312"/>
      <c r="X64" s="312"/>
      <c r="Y64" s="312"/>
      <c r="DA64" s="118"/>
    </row>
    <row r="65" spans="1:105" ht="12" customHeight="1" x14ac:dyDescent="0.25">
      <c r="A65" s="50" t="s">
        <v>51</v>
      </c>
      <c r="B65" s="287">
        <f t="shared" ref="B65:Y65" si="13">IF(B$9=0,"",B$4/B$9*1000)</f>
        <v>198.59763513498453</v>
      </c>
      <c r="C65" s="287">
        <f t="shared" si="13"/>
        <v>157.21134503829072</v>
      </c>
      <c r="D65" s="287">
        <f t="shared" si="13"/>
        <v>157.66093336423961</v>
      </c>
      <c r="E65" s="287">
        <f t="shared" si="13"/>
        <v>143.0426674522254</v>
      </c>
      <c r="F65" s="287">
        <f t="shared" si="13"/>
        <v>139.02569053756028</v>
      </c>
      <c r="G65" s="287">
        <f t="shared" si="13"/>
        <v>139.93035283256407</v>
      </c>
      <c r="H65" s="287">
        <f t="shared" si="13"/>
        <v>144.92611034895981</v>
      </c>
      <c r="I65" s="287">
        <f t="shared" si="13"/>
        <v>160.65429275699671</v>
      </c>
      <c r="J65" s="287">
        <f t="shared" si="13"/>
        <v>132.33047203088572</v>
      </c>
      <c r="K65" s="287">
        <f t="shared" si="13"/>
        <v>157.01699329135738</v>
      </c>
      <c r="L65" s="287">
        <f t="shared" si="13"/>
        <v>159.88887434458016</v>
      </c>
      <c r="M65" s="287">
        <f t="shared" si="13"/>
        <v>170.82040417296136</v>
      </c>
      <c r="N65" s="287">
        <f t="shared" si="13"/>
        <v>159.2559528116989</v>
      </c>
      <c r="O65" s="287">
        <f t="shared" si="13"/>
        <v>124.19673000123795</v>
      </c>
      <c r="P65" s="287">
        <f t="shared" si="13"/>
        <v>127.4574005553053</v>
      </c>
      <c r="Q65" s="287">
        <f t="shared" si="13"/>
        <v>88.166761929040604</v>
      </c>
      <c r="R65" s="287">
        <f t="shared" si="13"/>
        <v>100.72300323106464</v>
      </c>
      <c r="S65" s="287">
        <f t="shared" si="13"/>
        <v>99.97242775939894</v>
      </c>
      <c r="T65" s="287">
        <f t="shared" si="13"/>
        <v>97.164232828969361</v>
      </c>
      <c r="U65" s="287">
        <f t="shared" si="13"/>
        <v>98.167744301627735</v>
      </c>
      <c r="V65" s="287">
        <f t="shared" si="13"/>
        <v>108.09245639365982</v>
      </c>
      <c r="W65" s="287">
        <f t="shared" si="13"/>
        <v>125.27754180310033</v>
      </c>
      <c r="X65" s="287">
        <f t="shared" si="13"/>
        <v>134.62264233884932</v>
      </c>
      <c r="Y65" s="287">
        <f t="shared" si="13"/>
        <v>141.34792917486848</v>
      </c>
      <c r="DA65" s="83"/>
    </row>
    <row r="66" spans="1:105" ht="12" customHeight="1" x14ac:dyDescent="0.25">
      <c r="A66" s="107" t="s">
        <v>52</v>
      </c>
      <c r="B66" s="288">
        <f t="shared" ref="B66:Y66" si="14">IF(B$10=0,"",B$5/B$10*1000)</f>
        <v>245.15408806037428</v>
      </c>
      <c r="C66" s="288">
        <f t="shared" si="14"/>
        <v>194.06577474807864</v>
      </c>
      <c r="D66" s="288">
        <f t="shared" si="14"/>
        <v>194.62075827532789</v>
      </c>
      <c r="E66" s="288">
        <f t="shared" si="14"/>
        <v>176.57559048544934</v>
      </c>
      <c r="F66" s="288">
        <f t="shared" si="14"/>
        <v>171.61692966552067</v>
      </c>
      <c r="G66" s="288">
        <f t="shared" si="14"/>
        <v>172.73366834059871</v>
      </c>
      <c r="H66" s="288">
        <f t="shared" si="14"/>
        <v>178.90056140188975</v>
      </c>
      <c r="I66" s="288">
        <f t="shared" si="14"/>
        <v>198.31583899302902</v>
      </c>
      <c r="J66" s="288">
        <f t="shared" si="14"/>
        <v>163.35217774008552</v>
      </c>
      <c r="K66" s="288">
        <f t="shared" si="14"/>
        <v>113.17623636895439</v>
      </c>
      <c r="L66" s="288">
        <f t="shared" si="14"/>
        <v>47.499105937182527</v>
      </c>
      <c r="M66" s="288">
        <f t="shared" si="14"/>
        <v>84.086593901483354</v>
      </c>
      <c r="N66" s="288">
        <f t="shared" si="14"/>
        <v>96.288041587733332</v>
      </c>
      <c r="O66" s="288">
        <f t="shared" si="14"/>
        <v>183.88212525564376</v>
      </c>
      <c r="P66" s="288">
        <f t="shared" si="14"/>
        <v>156.43833214942231</v>
      </c>
      <c r="Q66" s="288">
        <f t="shared" si="14"/>
        <v>119.76312524488142</v>
      </c>
      <c r="R66" s="288">
        <f t="shared" si="14"/>
        <v>174.05073580194014</v>
      </c>
      <c r="S66" s="288">
        <f t="shared" si="14"/>
        <v>203.91905573950618</v>
      </c>
      <c r="T66" s="288">
        <f t="shared" si="14"/>
        <v>170.18937137064916</v>
      </c>
      <c r="U66" s="288">
        <f t="shared" si="14"/>
        <v>226.87399629781166</v>
      </c>
      <c r="V66" s="288">
        <f t="shared" si="14"/>
        <v>290.57025751767736</v>
      </c>
      <c r="W66" s="288">
        <f t="shared" si="14"/>
        <v>196.7668854255912</v>
      </c>
      <c r="X66" s="288">
        <f t="shared" si="14"/>
        <v>223.38658868761246</v>
      </c>
      <c r="Y66" s="288">
        <f t="shared" si="14"/>
        <v>266.46091252549388</v>
      </c>
      <c r="DA66" s="94"/>
    </row>
    <row r="67" spans="1:105" ht="12" customHeight="1" x14ac:dyDescent="0.25">
      <c r="A67" s="49" t="s">
        <v>60</v>
      </c>
      <c r="B67" s="289">
        <f t="shared" ref="B67:Y67" si="15">IF(B$11=0,"",B$6/B$11*1000)</f>
        <v>1364.2377030823154</v>
      </c>
      <c r="C67" s="289">
        <f t="shared" si="15"/>
        <v>1079.9405748600377</v>
      </c>
      <c r="D67" s="289">
        <f t="shared" si="15"/>
        <v>1083.0289567771144</v>
      </c>
      <c r="E67" s="289">
        <f t="shared" si="15"/>
        <v>982.61089541753233</v>
      </c>
      <c r="F67" s="289">
        <f t="shared" si="15"/>
        <v>955.01685405005719</v>
      </c>
      <c r="G67" s="289">
        <f t="shared" si="15"/>
        <v>961.23130071535729</v>
      </c>
      <c r="H67" s="289">
        <f t="shared" si="15"/>
        <v>995.54893372590004</v>
      </c>
      <c r="I67" s="289">
        <f t="shared" si="15"/>
        <v>1103.5914057695172</v>
      </c>
      <c r="J67" s="289">
        <f t="shared" si="15"/>
        <v>909.02501980202283</v>
      </c>
      <c r="K67" s="289">
        <f t="shared" si="15"/>
        <v>688.3246470719256</v>
      </c>
      <c r="L67" s="289">
        <f t="shared" si="15"/>
        <v>674.30932322396347</v>
      </c>
      <c r="M67" s="289">
        <f t="shared" si="15"/>
        <v>753.79952239752504</v>
      </c>
      <c r="N67" s="289">
        <f t="shared" si="15"/>
        <v>333.81863455566344</v>
      </c>
      <c r="O67" s="289">
        <f t="shared" si="15"/>
        <v>558.78238889031843</v>
      </c>
      <c r="P67" s="289">
        <f t="shared" si="15"/>
        <v>726.27785080784497</v>
      </c>
      <c r="Q67" s="289">
        <f t="shared" si="15"/>
        <v>1206.432094961687</v>
      </c>
      <c r="R67" s="289">
        <f t="shared" si="15"/>
        <v>1482.57743989902</v>
      </c>
      <c r="S67" s="289">
        <f t="shared" si="15"/>
        <v>952.51845500492334</v>
      </c>
      <c r="T67" s="289">
        <f t="shared" si="15"/>
        <v>641.67811872073446</v>
      </c>
      <c r="U67" s="289">
        <f t="shared" si="15"/>
        <v>709.81655741218674</v>
      </c>
      <c r="V67" s="289">
        <f t="shared" si="15"/>
        <v>745.76108901873727</v>
      </c>
      <c r="W67" s="289">
        <f t="shared" si="15"/>
        <v>767.18367169814724</v>
      </c>
      <c r="X67" s="289">
        <f t="shared" si="15"/>
        <v>847.96649926057717</v>
      </c>
      <c r="Y67" s="289">
        <f t="shared" si="15"/>
        <v>939.79067271887675</v>
      </c>
      <c r="DA67" s="84"/>
    </row>
    <row r="68" spans="1:105" ht="12" customHeight="1" x14ac:dyDescent="0.25">
      <c r="A68" s="115" t="s">
        <v>148</v>
      </c>
      <c r="B68" s="286"/>
      <c r="C68" s="286"/>
      <c r="D68" s="286"/>
      <c r="E68" s="286"/>
      <c r="F68" s="286"/>
      <c r="G68" s="286"/>
      <c r="H68" s="286"/>
      <c r="I68" s="286"/>
      <c r="J68" s="286"/>
      <c r="K68" s="286"/>
      <c r="L68" s="286"/>
      <c r="M68" s="286"/>
      <c r="N68" s="286"/>
      <c r="O68" s="286"/>
      <c r="P68" s="286"/>
      <c r="Q68" s="286"/>
      <c r="R68" s="286"/>
      <c r="S68" s="286"/>
      <c r="T68" s="286"/>
      <c r="U68" s="286"/>
      <c r="V68" s="286"/>
      <c r="W68" s="286"/>
      <c r="X68" s="286"/>
      <c r="Y68" s="286"/>
      <c r="DA68" s="118"/>
    </row>
    <row r="69" spans="1:105" ht="12" customHeight="1" x14ac:dyDescent="0.25">
      <c r="A69" s="50" t="s">
        <v>51</v>
      </c>
      <c r="B69" s="252">
        <f t="shared" ref="B69:Y69" si="16">IF(B$52=0,"",B$52/B$9)</f>
        <v>6.9345000000000045E-2</v>
      </c>
      <c r="C69" s="252">
        <f t="shared" si="16"/>
        <v>6.8947646242032867E-2</v>
      </c>
      <c r="D69" s="252">
        <f t="shared" si="16"/>
        <v>7.0668946185559328E-2</v>
      </c>
      <c r="E69" s="252">
        <f t="shared" si="16"/>
        <v>7.0302001399880173E-2</v>
      </c>
      <c r="F69" s="252">
        <f t="shared" si="16"/>
        <v>6.3724095075571863E-2</v>
      </c>
      <c r="G69" s="252">
        <f t="shared" si="16"/>
        <v>6.5066545235037201E-2</v>
      </c>
      <c r="H69" s="252">
        <f t="shared" si="16"/>
        <v>6.3114700485444902E-2</v>
      </c>
      <c r="I69" s="252">
        <f t="shared" si="16"/>
        <v>6.3329451805164361E-2</v>
      </c>
      <c r="J69" s="252">
        <f t="shared" si="16"/>
        <v>6.3442399621201892E-2</v>
      </c>
      <c r="K69" s="252">
        <f t="shared" si="16"/>
        <v>6.7335255424254878E-2</v>
      </c>
      <c r="L69" s="252">
        <f t="shared" si="16"/>
        <v>6.4493616653717487E-2</v>
      </c>
      <c r="M69" s="252">
        <f t="shared" si="16"/>
        <v>6.3547192211203418E-2</v>
      </c>
      <c r="N69" s="252">
        <f t="shared" si="16"/>
        <v>6.885691672287958E-2</v>
      </c>
      <c r="O69" s="252">
        <f t="shared" si="16"/>
        <v>6.9481784392095652E-2</v>
      </c>
      <c r="P69" s="252">
        <f t="shared" si="16"/>
        <v>6.6888053019808408E-2</v>
      </c>
      <c r="Q69" s="252">
        <f t="shared" si="16"/>
        <v>6.6764375021463485E-2</v>
      </c>
      <c r="R69" s="252">
        <f t="shared" si="16"/>
        <v>6.5754858153670964E-2</v>
      </c>
      <c r="S69" s="252">
        <f t="shared" si="16"/>
        <v>6.7110971578156042E-2</v>
      </c>
      <c r="T69" s="252">
        <f t="shared" si="16"/>
        <v>6.660810467295164E-2</v>
      </c>
      <c r="U69" s="252">
        <f t="shared" si="16"/>
        <v>6.5341809868432951E-2</v>
      </c>
      <c r="V69" s="252">
        <f t="shared" si="16"/>
        <v>6.6763945451500162E-2</v>
      </c>
      <c r="W69" s="252">
        <f t="shared" si="16"/>
        <v>6.9820702431187376E-2</v>
      </c>
      <c r="X69" s="252">
        <f t="shared" si="16"/>
        <v>6.4870274192376134E-2</v>
      </c>
      <c r="Y69" s="252">
        <f t="shared" si="16"/>
        <v>6.4641948721131978E-2</v>
      </c>
      <c r="DA69" s="83"/>
    </row>
    <row r="70" spans="1:105" ht="12" customHeight="1" x14ac:dyDescent="0.25">
      <c r="A70" s="107" t="s">
        <v>52</v>
      </c>
      <c r="B70" s="291">
        <f t="shared" ref="B70:Y70" si="17">IF(B$53=0,"",B$53/B$10)</f>
        <v>5.7066993178483995E-2</v>
      </c>
      <c r="C70" s="291">
        <f t="shared" si="17"/>
        <v>5.7453655869596214E-2</v>
      </c>
      <c r="D70" s="291">
        <f t="shared" si="17"/>
        <v>5.8888004683427565E-2</v>
      </c>
      <c r="E70" s="291">
        <f t="shared" si="17"/>
        <v>5.8373452804045461E-2</v>
      </c>
      <c r="F70" s="291">
        <f t="shared" si="17"/>
        <v>5.6705228186781503E-2</v>
      </c>
      <c r="G70" s="291">
        <f t="shared" si="17"/>
        <v>5.593634538198651E-2</v>
      </c>
      <c r="H70" s="291">
        <f t="shared" si="17"/>
        <v>5.425838535428211E-2</v>
      </c>
      <c r="I70" s="291">
        <f t="shared" si="17"/>
        <v>5.3128997123559493E-2</v>
      </c>
      <c r="J70" s="291">
        <f t="shared" si="17"/>
        <v>5.3223752470752977E-2</v>
      </c>
      <c r="K70" s="291">
        <f t="shared" si="17"/>
        <v>5.6489587226423006E-2</v>
      </c>
      <c r="L70" s="291">
        <f t="shared" si="17"/>
        <v>5.4105650309827655E-2</v>
      </c>
      <c r="M70" s="291">
        <f t="shared" si="17"/>
        <v>5.3311666151577022E-2</v>
      </c>
      <c r="N70" s="291">
        <f t="shared" si="17"/>
        <v>5.7766155023131295E-2</v>
      </c>
      <c r="O70" s="291">
        <f t="shared" si="17"/>
        <v>5.8290375455395969E-2</v>
      </c>
      <c r="P70" s="291">
        <f t="shared" si="17"/>
        <v>5.6114415571178251E-2</v>
      </c>
      <c r="Q70" s="291">
        <f t="shared" si="17"/>
        <v>5.601065834873252E-2</v>
      </c>
      <c r="R70" s="291">
        <f t="shared" si="17"/>
        <v>5.4032129401747689E-2</v>
      </c>
      <c r="S70" s="291">
        <f t="shared" si="17"/>
        <v>5.5146475901651622E-2</v>
      </c>
      <c r="T70" s="291">
        <f t="shared" si="17"/>
        <v>5.2597649881106802E-2</v>
      </c>
      <c r="U70" s="291">
        <f t="shared" si="17"/>
        <v>5.2510796209915472E-2</v>
      </c>
      <c r="V70" s="291">
        <f t="shared" si="17"/>
        <v>5.3653670457440523E-2</v>
      </c>
      <c r="W70" s="291">
        <f t="shared" si="17"/>
        <v>5.5045211382902963E-2</v>
      </c>
      <c r="X70" s="291">
        <f t="shared" si="17"/>
        <v>5.1142395178642941E-2</v>
      </c>
      <c r="Y70" s="291">
        <f t="shared" si="17"/>
        <v>5.0952552293557198E-2</v>
      </c>
      <c r="DA70" s="94"/>
    </row>
    <row r="71" spans="1:105" ht="12" customHeight="1" x14ac:dyDescent="0.25">
      <c r="A71" s="49" t="s">
        <v>53</v>
      </c>
      <c r="B71" s="253">
        <f t="shared" ref="B71:Y71" si="18">IF(B$54=0,"",B$54/B$11)</f>
        <v>0.24974682005023632</v>
      </c>
      <c r="C71" s="253">
        <f t="shared" si="18"/>
        <v>0.25710138212855305</v>
      </c>
      <c r="D71" s="253">
        <f t="shared" si="18"/>
        <v>0.26145821341826819</v>
      </c>
      <c r="E71" s="253">
        <f t="shared" si="18"/>
        <v>0.26566599583560274</v>
      </c>
      <c r="F71" s="253">
        <f t="shared" si="18"/>
        <v>0.25602239245115133</v>
      </c>
      <c r="G71" s="253">
        <f t="shared" si="18"/>
        <v>0.2592975609017969</v>
      </c>
      <c r="H71" s="253">
        <f t="shared" si="18"/>
        <v>0.24840155835602898</v>
      </c>
      <c r="I71" s="253">
        <f t="shared" si="18"/>
        <v>0.24518322642538803</v>
      </c>
      <c r="J71" s="253">
        <f t="shared" si="18"/>
        <v>0.24508870682842693</v>
      </c>
      <c r="K71" s="253">
        <f t="shared" si="18"/>
        <v>0.24128511412780415</v>
      </c>
      <c r="L71" s="253">
        <f t="shared" si="18"/>
        <v>0.24819333242696956</v>
      </c>
      <c r="M71" s="253">
        <f t="shared" si="18"/>
        <v>0.240523431266221</v>
      </c>
      <c r="N71" s="253">
        <f t="shared" si="18"/>
        <v>0.24567454319224741</v>
      </c>
      <c r="O71" s="253">
        <f t="shared" si="18"/>
        <v>0.23006592664602163</v>
      </c>
      <c r="P71" s="253">
        <f t="shared" si="18"/>
        <v>0.2254763737717288</v>
      </c>
      <c r="Q71" s="253">
        <f t="shared" si="18"/>
        <v>0.22714563128443507</v>
      </c>
      <c r="R71" s="253">
        <f t="shared" si="18"/>
        <v>0.20880302813319013</v>
      </c>
      <c r="S71" s="253">
        <f t="shared" si="18"/>
        <v>0.20463378732625573</v>
      </c>
      <c r="T71" s="253">
        <f t="shared" si="18"/>
        <v>0.19388278308067061</v>
      </c>
      <c r="U71" s="253">
        <f t="shared" si="18"/>
        <v>0.19023078365369298</v>
      </c>
      <c r="V71" s="253">
        <f t="shared" si="18"/>
        <v>0.19029013892840488</v>
      </c>
      <c r="W71" s="253">
        <f t="shared" si="18"/>
        <v>0.19789287007608225</v>
      </c>
      <c r="X71" s="253">
        <f t="shared" si="18"/>
        <v>0.18017137921554394</v>
      </c>
      <c r="Y71" s="253">
        <f t="shared" si="18"/>
        <v>0.17972735730501085</v>
      </c>
      <c r="DA71" s="84"/>
    </row>
    <row r="72" spans="1:105" ht="12" customHeight="1" x14ac:dyDescent="0.25">
      <c r="A72" s="115" t="s">
        <v>149</v>
      </c>
      <c r="B72" s="286"/>
      <c r="C72" s="286"/>
      <c r="D72" s="286"/>
      <c r="E72" s="286"/>
      <c r="F72" s="286"/>
      <c r="G72" s="286"/>
      <c r="H72" s="286"/>
      <c r="I72" s="286"/>
      <c r="J72" s="286"/>
      <c r="K72" s="286"/>
      <c r="L72" s="286"/>
      <c r="M72" s="286"/>
      <c r="N72" s="286"/>
      <c r="O72" s="286"/>
      <c r="P72" s="286"/>
      <c r="Q72" s="286"/>
      <c r="R72" s="286"/>
      <c r="S72" s="286"/>
      <c r="T72" s="286"/>
      <c r="U72" s="286"/>
      <c r="V72" s="286"/>
      <c r="W72" s="286"/>
      <c r="X72" s="286"/>
      <c r="Y72" s="286"/>
      <c r="DA72" s="118"/>
    </row>
    <row r="73" spans="1:105" ht="12" customHeight="1" x14ac:dyDescent="0.25">
      <c r="A73" s="50" t="s">
        <v>51</v>
      </c>
      <c r="B73" s="252">
        <f>IF(NMM_ued!B$5=0,"",NMM_ued!B$5/B$9)</f>
        <v>4.0340504272294964E-2</v>
      </c>
      <c r="C73" s="252">
        <f>IF(NMM_ued!C$5=0,"",NMM_ued!C$5/C$9)</f>
        <v>3.9984761420968261E-2</v>
      </c>
      <c r="D73" s="252">
        <f>IF(NMM_ued!D$5=0,"",NMM_ued!D$5/D$9)</f>
        <v>4.1141136949160204E-2</v>
      </c>
      <c r="E73" s="252">
        <f>IF(NMM_ued!E$5=0,"",NMM_ued!E$5/E$9)</f>
        <v>4.1097469033575799E-2</v>
      </c>
      <c r="F73" s="252">
        <f>IF(NMM_ued!F$5=0,"",NMM_ued!F$5/F$9)</f>
        <v>3.7720126084193617E-2</v>
      </c>
      <c r="G73" s="252">
        <f>IF(NMM_ued!G$5=0,"",NMM_ued!G$5/G$9)</f>
        <v>3.8758555311611077E-2</v>
      </c>
      <c r="H73" s="252">
        <f>IF(NMM_ued!H$5=0,"",NMM_ued!H$5/H$9)</f>
        <v>3.772084547892423E-2</v>
      </c>
      <c r="I73" s="252">
        <f>IF(NMM_ued!I$5=0,"",NMM_ued!I$5/I$9)</f>
        <v>3.7788910485621982E-2</v>
      </c>
      <c r="J73" s="252">
        <f>IF(NMM_ued!J$5=0,"",NMM_ued!J$5/J$9)</f>
        <v>3.7819369655904538E-2</v>
      </c>
      <c r="K73" s="252">
        <f>IF(NMM_ued!K$5=0,"",NMM_ued!K$5/K$9)</f>
        <v>4.0485380522026812E-2</v>
      </c>
      <c r="L73" s="252">
        <f>IF(NMM_ued!L$5=0,"",NMM_ued!L$5/L$9)</f>
        <v>3.8768523185435375E-2</v>
      </c>
      <c r="M73" s="252">
        <f>IF(NMM_ued!M$5=0,"",NMM_ued!M$5/M$9)</f>
        <v>3.8242286693305677E-2</v>
      </c>
      <c r="N73" s="252">
        <f>IF(NMM_ued!N$5=0,"",NMM_ued!N$5/N$9)</f>
        <v>4.0648949200584927E-2</v>
      </c>
      <c r="O73" s="252">
        <f>IF(NMM_ued!O$5=0,"",NMM_ued!O$5/O$9)</f>
        <v>4.1179487990396564E-2</v>
      </c>
      <c r="P73" s="252">
        <f>IF(NMM_ued!P$5=0,"",NMM_ued!P$5/P$9)</f>
        <v>3.9736926884412473E-2</v>
      </c>
      <c r="Q73" s="252">
        <f>IF(NMM_ued!Q$5=0,"",NMM_ued!Q$5/Q$9)</f>
        <v>3.9686876803476261E-2</v>
      </c>
      <c r="R73" s="252">
        <f>IF(NMM_ued!R$5=0,"",NMM_ued!R$5/R$9)</f>
        <v>3.9236922703132088E-2</v>
      </c>
      <c r="S73" s="252">
        <f>IF(NMM_ued!S$5=0,"",NMM_ued!S$5/S$9)</f>
        <v>3.9919072940348611E-2</v>
      </c>
      <c r="T73" s="252">
        <f>IF(NMM_ued!T$5=0,"",NMM_ued!T$5/T$9)</f>
        <v>3.9752865387343232E-2</v>
      </c>
      <c r="U73" s="252">
        <f>IF(NMM_ued!U$5=0,"",NMM_ued!U$5/U$9)</f>
        <v>3.957602842810936E-2</v>
      </c>
      <c r="V73" s="252">
        <f>IF(NMM_ued!V$5=0,"",NMM_ued!V$5/V$9)</f>
        <v>4.0325391387737317E-2</v>
      </c>
      <c r="W73" s="252">
        <f>IF(NMM_ued!W$5=0,"",NMM_ued!W$5/W$9)</f>
        <v>4.2078639191282116E-2</v>
      </c>
      <c r="X73" s="252">
        <f>IF(NMM_ued!X$5=0,"",NMM_ued!X$5/X$9)</f>
        <v>3.9089084944109002E-2</v>
      </c>
      <c r="Y73" s="252">
        <f>IF(NMM_ued!Y$5=0,"",NMM_ued!Y$5/Y$9)</f>
        <v>3.9528855053739501E-2</v>
      </c>
      <c r="DA73" s="83"/>
    </row>
    <row r="74" spans="1:105" ht="12" customHeight="1" x14ac:dyDescent="0.25">
      <c r="A74" s="107" t="s">
        <v>52</v>
      </c>
      <c r="B74" s="291">
        <f>IF(NMM_ued!B$48=0,"",NMM_ued!B$48/B$10)</f>
        <v>2.7626766921477201E-2</v>
      </c>
      <c r="C74" s="291">
        <f>IF(NMM_ued!C$48=0,"",NMM_ued!C$48/C$10)</f>
        <v>2.7713562792345395E-2</v>
      </c>
      <c r="D74" s="291">
        <f>IF(NMM_ued!D$48=0,"",NMM_ued!D$48/D$10)</f>
        <v>2.8513607953641752E-2</v>
      </c>
      <c r="E74" s="291">
        <f>IF(NMM_ued!E$48=0,"",NMM_ued!E$48/E$10)</f>
        <v>2.8456856765485688E-2</v>
      </c>
      <c r="F74" s="291">
        <f>IF(NMM_ued!F$48=0,"",NMM_ued!F$48/F$10)</f>
        <v>2.7651447092945484E-2</v>
      </c>
      <c r="G74" s="291">
        <f>IF(NMM_ued!G$48=0,"",NMM_ued!G$48/G$10)</f>
        <v>2.7662155835045447E-2</v>
      </c>
      <c r="H74" s="291">
        <f>IF(NMM_ued!H$48=0,"",NMM_ued!H$48/H$10)</f>
        <v>2.6891160868435026E-2</v>
      </c>
      <c r="I74" s="291">
        <f>IF(NMM_ued!I$48=0,"",NMM_ued!I$48/I$10)</f>
        <v>2.6552418149073467E-2</v>
      </c>
      <c r="J74" s="291">
        <f>IF(NMM_ued!J$48=0,"",NMM_ued!J$48/J$10)</f>
        <v>2.6617221187836517E-2</v>
      </c>
      <c r="K74" s="291">
        <f>IF(NMM_ued!K$48=0,"",NMM_ued!K$48/K$10)</f>
        <v>2.8670692603545295E-2</v>
      </c>
      <c r="L74" s="291">
        <f>IF(NMM_ued!L$48=0,"",NMM_ued!L$48/L$10)</f>
        <v>2.760441126665434E-2</v>
      </c>
      <c r="M74" s="291">
        <f>IF(NMM_ued!M$48=0,"",NMM_ued!M$48/M$10)</f>
        <v>2.7287997174628292E-2</v>
      </c>
      <c r="N74" s="291">
        <f>IF(NMM_ued!N$48=0,"",NMM_ued!N$48/N$10)</f>
        <v>2.9241832711421473E-2</v>
      </c>
      <c r="O74" s="291">
        <f>IF(NMM_ued!O$48=0,"",NMM_ued!O$48/O$10)</f>
        <v>2.9616104854251833E-2</v>
      </c>
      <c r="P74" s="291">
        <f>IF(NMM_ued!P$48=0,"",NMM_ued!P$48/P$10)</f>
        <v>2.8476162828975578E-2</v>
      </c>
      <c r="Q74" s="291">
        <f>IF(NMM_ued!Q$48=0,"",NMM_ued!Q$48/Q$10)</f>
        <v>2.8382869418127891E-2</v>
      </c>
      <c r="R74" s="291">
        <f>IF(NMM_ued!R$48=0,"",NMM_ued!R$48/R$10)</f>
        <v>2.7843011137436948E-2</v>
      </c>
      <c r="S74" s="291">
        <f>IF(NMM_ued!S$48=0,"",NMM_ued!S$48/S$10)</f>
        <v>2.8454444854934181E-2</v>
      </c>
      <c r="T74" s="291">
        <f>IF(NMM_ued!T$48=0,"",NMM_ued!T$48/T$10)</f>
        <v>2.799111326639828E-2</v>
      </c>
      <c r="U74" s="291">
        <f>IF(NMM_ued!U$48=0,"",NMM_ued!U$48/U$10)</f>
        <v>2.7999373713267588E-2</v>
      </c>
      <c r="V74" s="291">
        <f>IF(NMM_ued!V$48=0,"",NMM_ued!V$48/V$10)</f>
        <v>2.8574270676018927E-2</v>
      </c>
      <c r="W74" s="291">
        <f>IF(NMM_ued!W$48=0,"",NMM_ued!W$48/W$10)</f>
        <v>2.9743719351815266E-2</v>
      </c>
      <c r="X74" s="291">
        <f>IF(NMM_ued!X$48=0,"",NMM_ued!X$48/X$10)</f>
        <v>2.7735716728224859E-2</v>
      </c>
      <c r="Y74" s="291">
        <f>IF(NMM_ued!Y$48=0,"",NMM_ued!Y$48/Y$10)</f>
        <v>2.8205106759507301E-2</v>
      </c>
      <c r="DA74" s="94"/>
    </row>
    <row r="75" spans="1:105" ht="12" customHeight="1" x14ac:dyDescent="0.25">
      <c r="A75" s="49" t="s">
        <v>53</v>
      </c>
      <c r="B75" s="253">
        <f>IF(NMM_ued!B$99=0,"",NMM_ued!B$99/B$11)</f>
        <v>9.3425900605292142E-2</v>
      </c>
      <c r="C75" s="253">
        <f>IF(NMM_ued!C$99=0,"",NMM_ued!C$99/C$11)</f>
        <v>9.4111247251877236E-2</v>
      </c>
      <c r="D75" s="253">
        <f>IF(NMM_ued!D$99=0,"",NMM_ued!D$99/D$11)</f>
        <v>9.6447371363206871E-2</v>
      </c>
      <c r="E75" s="253">
        <f>IF(NMM_ued!E$99=0,"",NMM_ued!E$99/E$11)</f>
        <v>9.6829000893808428E-2</v>
      </c>
      <c r="F75" s="253">
        <f>IF(NMM_ued!F$99=0,"",NMM_ued!F$99/F$11)</f>
        <v>9.2477051652971695E-2</v>
      </c>
      <c r="G75" s="253">
        <f>IF(NMM_ued!G$99=0,"",NMM_ued!G$99/G$11)</f>
        <v>9.5395134620687189E-2</v>
      </c>
      <c r="H75" s="253">
        <f>IF(NMM_ued!H$99=0,"",NMM_ued!H$99/H$11)</f>
        <v>9.2344099709303074E-2</v>
      </c>
      <c r="I75" s="253">
        <f>IF(NMM_ued!I$99=0,"",NMM_ued!I$99/I$11)</f>
        <v>9.1188765944343789E-2</v>
      </c>
      <c r="J75" s="253">
        <f>IF(NMM_ued!J$99=0,"",NMM_ued!J$99/J$11)</f>
        <v>9.0898629553803997E-2</v>
      </c>
      <c r="K75" s="253">
        <f>IF(NMM_ued!K$99=0,"",NMM_ued!K$99/K$11)</f>
        <v>9.2173360412503583E-2</v>
      </c>
      <c r="L75" s="253">
        <f>IF(NMM_ued!L$99=0,"",NMM_ued!L$99/L$11)</f>
        <v>9.403125881016286E-2</v>
      </c>
      <c r="M75" s="253">
        <f>IF(NMM_ued!M$99=0,"",NMM_ued!M$99/M$11)</f>
        <v>9.2426048141094133E-2</v>
      </c>
      <c r="N75" s="253">
        <f>IF(NMM_ued!N$99=0,"",NMM_ued!N$99/N$11)</f>
        <v>9.5913061783474057E-2</v>
      </c>
      <c r="O75" s="253">
        <f>IF(NMM_ued!O$99=0,"",NMM_ued!O$99/O$11)</f>
        <v>9.2164730355068933E-2</v>
      </c>
      <c r="P75" s="253">
        <f>IF(NMM_ued!P$99=0,"",NMM_ued!P$99/P$11)</f>
        <v>9.0147919399537924E-2</v>
      </c>
      <c r="Q75" s="253">
        <f>IF(NMM_ued!Q$99=0,"",NMM_ued!Q$99/Q$11)</f>
        <v>9.0846714820750074E-2</v>
      </c>
      <c r="R75" s="253">
        <f>IF(NMM_ued!R$99=0,"",NMM_ued!R$99/R$11)</f>
        <v>8.5734942776184889E-2</v>
      </c>
      <c r="S75" s="253">
        <f>IF(NMM_ued!S$99=0,"",NMM_ued!S$99/S$11)</f>
        <v>8.591562735109258E-2</v>
      </c>
      <c r="T75" s="253">
        <f>IF(NMM_ued!T$99=0,"",NMM_ued!T$99/T$11)</f>
        <v>8.4991343788320767E-2</v>
      </c>
      <c r="U75" s="253">
        <f>IF(NMM_ued!U$99=0,"",NMM_ued!U$99/U$11)</f>
        <v>8.4804110566123164E-2</v>
      </c>
      <c r="V75" s="253">
        <f>IF(NMM_ued!V$99=0,"",NMM_ued!V$99/V$11)</f>
        <v>8.5673431529728672E-2</v>
      </c>
      <c r="W75" s="253">
        <f>IF(NMM_ued!W$99=0,"",NMM_ued!W$99/W$11)</f>
        <v>8.8934180219878062E-2</v>
      </c>
      <c r="X75" s="253">
        <f>IF(NMM_ued!X$99=0,"",NMM_ued!X$99/X$11)</f>
        <v>8.2627325778157221E-2</v>
      </c>
      <c r="Y75" s="253">
        <f>IF(NMM_ued!Y$99=0,"",NMM_ued!Y$99/Y$11)</f>
        <v>8.4849631900064504E-2</v>
      </c>
      <c r="DA75" s="84"/>
    </row>
    <row r="76" spans="1:105" ht="12" customHeight="1" x14ac:dyDescent="0.25">
      <c r="A76" s="110" t="s">
        <v>87</v>
      </c>
      <c r="B76" s="254">
        <f t="shared" ref="B76:Y76" si="19">IF(B$51=0,"",B$59/B$51)</f>
        <v>8.3488096185784855</v>
      </c>
      <c r="C76" s="254">
        <f t="shared" si="19"/>
        <v>7.9433547072192576</v>
      </c>
      <c r="D76" s="254">
        <f t="shared" si="19"/>
        <v>8.1027075329692995</v>
      </c>
      <c r="E76" s="254">
        <f t="shared" si="19"/>
        <v>8.2085480973185625</v>
      </c>
      <c r="F76" s="254">
        <f t="shared" si="19"/>
        <v>8.375256635605858</v>
      </c>
      <c r="G76" s="254">
        <f t="shared" si="19"/>
        <v>7.9546118486437036</v>
      </c>
      <c r="H76" s="254">
        <f t="shared" si="19"/>
        <v>8.0377484455524293</v>
      </c>
      <c r="I76" s="254">
        <f t="shared" si="19"/>
        <v>8.3079532943207237</v>
      </c>
      <c r="J76" s="254">
        <f t="shared" si="19"/>
        <v>8.1741008679736762</v>
      </c>
      <c r="K76" s="254">
        <f t="shared" si="19"/>
        <v>7.282347387616511</v>
      </c>
      <c r="L76" s="254">
        <f t="shared" si="19"/>
        <v>7.6506011741040849</v>
      </c>
      <c r="M76" s="254">
        <f t="shared" si="19"/>
        <v>7.1538670019341621</v>
      </c>
      <c r="N76" s="254">
        <f t="shared" si="19"/>
        <v>7.7509369652844615</v>
      </c>
      <c r="O76" s="254">
        <f t="shared" si="19"/>
        <v>7.6916179695510225</v>
      </c>
      <c r="P76" s="254">
        <f t="shared" si="19"/>
        <v>7.575832770602454</v>
      </c>
      <c r="Q76" s="254">
        <f t="shared" si="19"/>
        <v>7.9026830469757892</v>
      </c>
      <c r="R76" s="254">
        <f t="shared" si="19"/>
        <v>7.8943131251182006</v>
      </c>
      <c r="S76" s="254">
        <f t="shared" si="19"/>
        <v>8.0041412496602629</v>
      </c>
      <c r="T76" s="254">
        <f t="shared" si="19"/>
        <v>7.6535133763805874</v>
      </c>
      <c r="U76" s="254">
        <f t="shared" si="19"/>
        <v>7.6646818648082577</v>
      </c>
      <c r="V76" s="254">
        <f t="shared" si="19"/>
        <v>7.5841166546135108</v>
      </c>
      <c r="W76" s="254">
        <f t="shared" si="19"/>
        <v>7.943066278744773</v>
      </c>
      <c r="X76" s="254">
        <f t="shared" si="19"/>
        <v>7.7632345058690388</v>
      </c>
      <c r="Y76" s="254">
        <f t="shared" si="19"/>
        <v>7.4089684947022416</v>
      </c>
      <c r="DA76" s="109"/>
    </row>
    <row r="77" spans="1:105" ht="12" customHeight="1" x14ac:dyDescent="0.25">
      <c r="A77" s="50" t="s">
        <v>1436</v>
      </c>
      <c r="B77" s="255">
        <f t="shared" ref="B77:Y77" si="20">IF(B$52=0,"",B$60/B$52)</f>
        <v>13.892532502888523</v>
      </c>
      <c r="C77" s="255">
        <f t="shared" si="20"/>
        <v>12.167817583037461</v>
      </c>
      <c r="D77" s="255">
        <f t="shared" si="20"/>
        <v>12.275770547758933</v>
      </c>
      <c r="E77" s="255">
        <f t="shared" si="20"/>
        <v>12.221634914666915</v>
      </c>
      <c r="F77" s="255">
        <f t="shared" si="20"/>
        <v>11.408128579812919</v>
      </c>
      <c r="G77" s="255">
        <f t="shared" si="20"/>
        <v>11.198133850376443</v>
      </c>
      <c r="H77" s="255">
        <f t="shared" si="20"/>
        <v>11.542652205002337</v>
      </c>
      <c r="I77" s="255">
        <f t="shared" si="20"/>
        <v>12.162104144733499</v>
      </c>
      <c r="J77" s="255">
        <f t="shared" si="20"/>
        <v>11.508802147452622</v>
      </c>
      <c r="K77" s="255">
        <f t="shared" si="20"/>
        <v>10.954670603055074</v>
      </c>
      <c r="L77" s="255">
        <f t="shared" si="20"/>
        <v>11.526750809781898</v>
      </c>
      <c r="M77" s="255">
        <f t="shared" si="20"/>
        <v>11.67312424310491</v>
      </c>
      <c r="N77" s="255">
        <f t="shared" si="20"/>
        <v>19.955172532636414</v>
      </c>
      <c r="O77" s="255">
        <f t="shared" si="20"/>
        <v>12.650147833777046</v>
      </c>
      <c r="P77" s="255">
        <f t="shared" si="20"/>
        <v>12.966183530183711</v>
      </c>
      <c r="Q77" s="255">
        <f t="shared" si="20"/>
        <v>12.628054340098718</v>
      </c>
      <c r="R77" s="255">
        <f t="shared" si="20"/>
        <v>11.646392549187986</v>
      </c>
      <c r="S77" s="255">
        <f t="shared" si="20"/>
        <v>11.484869111094977</v>
      </c>
      <c r="T77" s="255">
        <f t="shared" si="20"/>
        <v>11.452801522365609</v>
      </c>
      <c r="U77" s="255">
        <f t="shared" si="20"/>
        <v>10.726414820023846</v>
      </c>
      <c r="V77" s="255">
        <f t="shared" si="20"/>
        <v>10.285326346727764</v>
      </c>
      <c r="W77" s="255">
        <f t="shared" si="20"/>
        <v>12.327435170425584</v>
      </c>
      <c r="X77" s="255">
        <f t="shared" si="20"/>
        <v>11.852260903223012</v>
      </c>
      <c r="Y77" s="255">
        <f t="shared" si="20"/>
        <v>10.854150411001779</v>
      </c>
      <c r="DA77" s="83"/>
    </row>
    <row r="78" spans="1:105" ht="12" customHeight="1" x14ac:dyDescent="0.25">
      <c r="A78" s="107" t="s">
        <v>1437</v>
      </c>
      <c r="B78" s="293">
        <f t="shared" ref="B78:Y78" si="21">IF(B$53=0,"",B$61/B$53)</f>
        <v>3.1707582270892249</v>
      </c>
      <c r="C78" s="293">
        <f t="shared" si="21"/>
        <v>3.3362655776158507</v>
      </c>
      <c r="D78" s="293">
        <f t="shared" si="21"/>
        <v>3.2565438308246768</v>
      </c>
      <c r="E78" s="293">
        <f t="shared" si="21"/>
        <v>3.2943864021273095</v>
      </c>
      <c r="F78" s="293">
        <f t="shared" si="21"/>
        <v>3.3471441312685557</v>
      </c>
      <c r="G78" s="293">
        <f t="shared" si="21"/>
        <v>3.2573245574415504</v>
      </c>
      <c r="H78" s="293">
        <f t="shared" si="21"/>
        <v>3.19490837684772</v>
      </c>
      <c r="I78" s="293">
        <f t="shared" si="21"/>
        <v>3.2222455706068254</v>
      </c>
      <c r="J78" s="293">
        <f t="shared" si="21"/>
        <v>3.1807268288962809</v>
      </c>
      <c r="K78" s="293">
        <f t="shared" si="21"/>
        <v>2.7850731109105715</v>
      </c>
      <c r="L78" s="293">
        <f t="shared" si="21"/>
        <v>2.8000780079188297</v>
      </c>
      <c r="M78" s="293">
        <f t="shared" si="21"/>
        <v>2.706425866752336</v>
      </c>
      <c r="N78" s="293">
        <f t="shared" si="21"/>
        <v>2.8949802994882865</v>
      </c>
      <c r="O78" s="293">
        <f t="shared" si="21"/>
        <v>2.9805138144328094</v>
      </c>
      <c r="P78" s="293">
        <f t="shared" si="21"/>
        <v>2.9405947081684323</v>
      </c>
      <c r="Q78" s="293">
        <f t="shared" si="21"/>
        <v>2.9297968361907212</v>
      </c>
      <c r="R78" s="293">
        <f t="shared" si="21"/>
        <v>2.8217930354847942</v>
      </c>
      <c r="S78" s="293">
        <f t="shared" si="21"/>
        <v>2.8392572126213373</v>
      </c>
      <c r="T78" s="293">
        <f t="shared" si="21"/>
        <v>2.8161704972279362</v>
      </c>
      <c r="U78" s="293">
        <f t="shared" si="21"/>
        <v>2.7921628275569441</v>
      </c>
      <c r="V78" s="293">
        <f t="shared" si="21"/>
        <v>2.7772200212852902</v>
      </c>
      <c r="W78" s="293">
        <f t="shared" si="21"/>
        <v>2.8631570096092274</v>
      </c>
      <c r="X78" s="293">
        <f t="shared" si="21"/>
        <v>2.7606158779795522</v>
      </c>
      <c r="Y78" s="293">
        <f t="shared" si="21"/>
        <v>2.7020368238082662</v>
      </c>
      <c r="DA78" s="94"/>
    </row>
    <row r="79" spans="1:105" ht="12" customHeight="1" x14ac:dyDescent="0.25">
      <c r="A79" s="49" t="s">
        <v>1438</v>
      </c>
      <c r="B79" s="256">
        <f t="shared" ref="B79:Y79" si="22">IF(B$54=0,"",B$62/B$54)</f>
        <v>2.5568180370057911</v>
      </c>
      <c r="C79" s="256">
        <f t="shared" si="22"/>
        <v>2.7499083116124585</v>
      </c>
      <c r="D79" s="256">
        <f t="shared" si="22"/>
        <v>2.6132370854698057</v>
      </c>
      <c r="E79" s="256">
        <f t="shared" si="22"/>
        <v>2.64684353118666</v>
      </c>
      <c r="F79" s="256">
        <f t="shared" si="22"/>
        <v>2.7337817778426641</v>
      </c>
      <c r="G79" s="256">
        <f t="shared" si="22"/>
        <v>2.5864479830187506</v>
      </c>
      <c r="H79" s="256">
        <f t="shared" si="22"/>
        <v>2.4910959536036041</v>
      </c>
      <c r="I79" s="256">
        <f t="shared" si="22"/>
        <v>2.5420265423610329</v>
      </c>
      <c r="J79" s="256">
        <f t="shared" si="22"/>
        <v>2.5751087531313441</v>
      </c>
      <c r="K79" s="256">
        <f t="shared" si="22"/>
        <v>2.2908861600991104</v>
      </c>
      <c r="L79" s="256">
        <f t="shared" si="22"/>
        <v>2.3684640318737409</v>
      </c>
      <c r="M79" s="256">
        <f t="shared" si="22"/>
        <v>2.3100292922228269</v>
      </c>
      <c r="N79" s="256">
        <f t="shared" si="22"/>
        <v>2.5709094165705477</v>
      </c>
      <c r="O79" s="256">
        <f t="shared" si="22"/>
        <v>2.4125791611559868</v>
      </c>
      <c r="P79" s="256">
        <f t="shared" si="22"/>
        <v>2.4367463642491822</v>
      </c>
      <c r="Q79" s="256">
        <f t="shared" si="22"/>
        <v>2.4341589702128745</v>
      </c>
      <c r="R79" s="256">
        <f t="shared" si="22"/>
        <v>2.3435339766292715</v>
      </c>
      <c r="S79" s="256">
        <f t="shared" si="22"/>
        <v>2.3535601778923279</v>
      </c>
      <c r="T79" s="256">
        <f t="shared" si="22"/>
        <v>2.2650841564691402</v>
      </c>
      <c r="U79" s="256">
        <f t="shared" si="22"/>
        <v>2.2144775744122023</v>
      </c>
      <c r="V79" s="256">
        <f t="shared" si="22"/>
        <v>2.2763046922241781</v>
      </c>
      <c r="W79" s="256">
        <f t="shared" si="22"/>
        <v>2.3397741256991629</v>
      </c>
      <c r="X79" s="256">
        <f t="shared" si="22"/>
        <v>2.2652118127358332</v>
      </c>
      <c r="Y79" s="256">
        <f t="shared" si="22"/>
        <v>2.1582647261837948</v>
      </c>
      <c r="DA79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4" tint="0.79998168889431442"/>
    <pageSetUpPr fitToPage="1"/>
  </sheetPr>
  <dimension ref="A1:DA215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final energy consumption"</f>
        <v>IE: Non-metallic mineral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v>181.68390000000011</v>
      </c>
      <c r="C5" s="223">
        <v>237.86937953501339</v>
      </c>
      <c r="D5" s="223">
        <v>234.62090133605699</v>
      </c>
      <c r="E5" s="223">
        <v>269.25666536154108</v>
      </c>
      <c r="F5" s="223">
        <v>318.62047537785929</v>
      </c>
      <c r="G5" s="223">
        <v>330.73324942969413</v>
      </c>
      <c r="H5" s="223">
        <v>314.37432311800109</v>
      </c>
      <c r="I5" s="223">
        <v>297.64842348427248</v>
      </c>
      <c r="J5" s="223">
        <v>285.04670149806009</v>
      </c>
      <c r="K5" s="223">
        <v>188.3367094216409</v>
      </c>
      <c r="L5" s="223">
        <v>153.4303140191939</v>
      </c>
      <c r="M5" s="223">
        <v>133.63974522016079</v>
      </c>
      <c r="N5" s="223">
        <v>82.49058623400974</v>
      </c>
      <c r="O5" s="223">
        <v>138.9635687841913</v>
      </c>
      <c r="P5" s="223">
        <v>169.4274382991747</v>
      </c>
      <c r="Q5" s="223">
        <v>194.35109568748021</v>
      </c>
      <c r="R5" s="223">
        <v>230.4874274847401</v>
      </c>
      <c r="S5" s="223">
        <v>243.6336904217726</v>
      </c>
      <c r="T5" s="223">
        <v>251.4084071694725</v>
      </c>
      <c r="U5" s="223">
        <v>270.02898860292629</v>
      </c>
      <c r="V5" s="223">
        <v>263.262040780821</v>
      </c>
      <c r="W5" s="223">
        <v>244.37245850915579</v>
      </c>
      <c r="X5" s="223">
        <v>233.53298709255409</v>
      </c>
      <c r="Y5" s="223">
        <v>245.63940514030151</v>
      </c>
      <c r="DA5" s="89" t="s">
        <v>1439</v>
      </c>
    </row>
    <row r="6" spans="1:105" ht="12" customHeight="1" x14ac:dyDescent="0.25">
      <c r="A6" s="55" t="s">
        <v>91</v>
      </c>
      <c r="B6" s="259">
        <v>0.87815531416872972</v>
      </c>
      <c r="C6" s="259">
        <v>1.1497235567747091</v>
      </c>
      <c r="D6" s="259">
        <v>1.1340222844367771</v>
      </c>
      <c r="E6" s="259">
        <v>1.301431615914568</v>
      </c>
      <c r="F6" s="259">
        <v>1.540027837668611</v>
      </c>
      <c r="G6" s="259">
        <v>1.5985740099101</v>
      </c>
      <c r="H6" s="259">
        <v>1.519504383626902</v>
      </c>
      <c r="I6" s="259">
        <v>1.438661019698309</v>
      </c>
      <c r="J6" s="259">
        <v>1.377751554798734</v>
      </c>
      <c r="K6" s="259">
        <v>0.91031116258510003</v>
      </c>
      <c r="L6" s="259">
        <v>0.74159375492738344</v>
      </c>
      <c r="M6" s="259">
        <v>0.64593754564673411</v>
      </c>
      <c r="N6" s="259">
        <v>0.3987119754155885</v>
      </c>
      <c r="O6" s="259">
        <v>0.67166984198198598</v>
      </c>
      <c r="P6" s="259">
        <v>0.81891463860242786</v>
      </c>
      <c r="Q6" s="259">
        <v>0.93938124122452304</v>
      </c>
      <c r="R6" s="259">
        <v>1.1140434529156249</v>
      </c>
      <c r="S6" s="259">
        <v>1.177584915090681</v>
      </c>
      <c r="T6" s="259">
        <v>1.2151634172481369</v>
      </c>
      <c r="U6" s="259">
        <v>1.3051645815711861</v>
      </c>
      <c r="V6" s="259">
        <v>1.2724570538775279</v>
      </c>
      <c r="W6" s="259">
        <v>1.1811556944599451</v>
      </c>
      <c r="X6" s="259">
        <v>1.1287639336748549</v>
      </c>
      <c r="Y6" s="259">
        <v>1.1872793846545611</v>
      </c>
      <c r="DA6" s="67" t="s">
        <v>1440</v>
      </c>
    </row>
    <row r="7" spans="1:105" ht="12" customHeight="1" x14ac:dyDescent="0.25">
      <c r="A7" s="173" t="s">
        <v>92</v>
      </c>
      <c r="B7" s="224">
        <v>0.35112236942646652</v>
      </c>
      <c r="C7" s="224">
        <v>0.45970644705635089</v>
      </c>
      <c r="D7" s="224">
        <v>0.45342843693974222</v>
      </c>
      <c r="E7" s="224">
        <v>0.52036552675081482</v>
      </c>
      <c r="F7" s="224">
        <v>0.61576604345529506</v>
      </c>
      <c r="G7" s="224">
        <v>0.63917519487373298</v>
      </c>
      <c r="H7" s="224">
        <v>0.60755992809543802</v>
      </c>
      <c r="I7" s="224">
        <v>0.57523544854493391</v>
      </c>
      <c r="J7" s="224">
        <v>0.5508813561754291</v>
      </c>
      <c r="K7" s="224">
        <v>0.3639795912694635</v>
      </c>
      <c r="L7" s="224">
        <v>0.29651947916350208</v>
      </c>
      <c r="M7" s="224">
        <v>0.2582722188997873</v>
      </c>
      <c r="N7" s="224">
        <v>0.15942133614388099</v>
      </c>
      <c r="O7" s="224">
        <v>0.26856104220272481</v>
      </c>
      <c r="P7" s="224">
        <v>0.32743552720658592</v>
      </c>
      <c r="Q7" s="224">
        <v>0.37560299629429122</v>
      </c>
      <c r="R7" s="224">
        <v>0.44544008391278428</v>
      </c>
      <c r="S7" s="224">
        <v>0.47084655631664069</v>
      </c>
      <c r="T7" s="224">
        <v>0.48587197665417409</v>
      </c>
      <c r="U7" s="224">
        <v>0.52185811892123291</v>
      </c>
      <c r="V7" s="224">
        <v>0.50878031316570982</v>
      </c>
      <c r="W7" s="224">
        <v>0.47227429978366309</v>
      </c>
      <c r="X7" s="224">
        <v>0.45132593348846017</v>
      </c>
      <c r="Y7" s="224">
        <v>0.47472280129139732</v>
      </c>
      <c r="DA7" s="177" t="s">
        <v>1441</v>
      </c>
    </row>
    <row r="8" spans="1:105" ht="12" customHeight="1" x14ac:dyDescent="0.25">
      <c r="A8" s="173" t="s">
        <v>93</v>
      </c>
      <c r="B8" s="224">
        <v>1.2608721631185451</v>
      </c>
      <c r="C8" s="224">
        <v>1.3191094600168789</v>
      </c>
      <c r="D8" s="224">
        <v>1.4898776952974491</v>
      </c>
      <c r="E8" s="224">
        <v>1.6259085689073449</v>
      </c>
      <c r="F8" s="224">
        <v>1.808765395282899</v>
      </c>
      <c r="G8" s="224">
        <v>2.197545130212387</v>
      </c>
      <c r="H8" s="224">
        <v>2.5385538718927618</v>
      </c>
      <c r="I8" s="224">
        <v>2.3737373698670559</v>
      </c>
      <c r="J8" s="224">
        <v>2.280615499225954</v>
      </c>
      <c r="K8" s="224">
        <v>1.9335987146991609</v>
      </c>
      <c r="L8" s="224">
        <v>1.5637300663824401</v>
      </c>
      <c r="M8" s="224">
        <v>1.3578059432917831</v>
      </c>
      <c r="N8" s="224">
        <v>0.52553284257516031</v>
      </c>
      <c r="O8" s="224">
        <v>1.1118299352859431</v>
      </c>
      <c r="P8" s="224">
        <v>1.36620023000202</v>
      </c>
      <c r="Q8" s="224">
        <v>1.6391392996367371</v>
      </c>
      <c r="R8" s="224">
        <v>2.15607718375181</v>
      </c>
      <c r="S8" s="224">
        <v>2.1667355445835979</v>
      </c>
      <c r="T8" s="224">
        <v>2.372647516082774</v>
      </c>
      <c r="U8" s="224">
        <v>2.6475232060564569</v>
      </c>
      <c r="V8" s="224">
        <v>2.467206174168747</v>
      </c>
      <c r="W8" s="224">
        <v>2.182823777547735</v>
      </c>
      <c r="X8" s="224">
        <v>2.1659322948408439</v>
      </c>
      <c r="Y8" s="224">
        <v>2.3492160273487781</v>
      </c>
      <c r="DA8" s="177" t="s">
        <v>1442</v>
      </c>
    </row>
    <row r="9" spans="1:105" ht="12" customHeight="1" x14ac:dyDescent="0.25">
      <c r="A9" s="173" t="s">
        <v>94</v>
      </c>
      <c r="B9" s="224">
        <v>0.1752117941106702</v>
      </c>
      <c r="C9" s="224">
        <v>0.22939578439434441</v>
      </c>
      <c r="D9" s="224">
        <v>0.22626302638245049</v>
      </c>
      <c r="E9" s="224">
        <v>0.25966496433787678</v>
      </c>
      <c r="F9" s="224">
        <v>0.30727029269727518</v>
      </c>
      <c r="G9" s="224">
        <v>0.31895157471109981</v>
      </c>
      <c r="H9" s="224">
        <v>0.30317540065941329</v>
      </c>
      <c r="I9" s="224">
        <v>0.28704532593649351</v>
      </c>
      <c r="J9" s="224">
        <v>0.27489251372755352</v>
      </c>
      <c r="K9" s="224">
        <v>0.18162761122329141</v>
      </c>
      <c r="L9" s="224">
        <v>0.1479646825631229</v>
      </c>
      <c r="M9" s="224">
        <v>0.12887911105262809</v>
      </c>
      <c r="N9" s="224">
        <v>7.9552033016054735E-2</v>
      </c>
      <c r="O9" s="224">
        <v>0.13401328462618869</v>
      </c>
      <c r="P9" s="224">
        <v>0.1633919430173299</v>
      </c>
      <c r="Q9" s="224">
        <v>0.1874277476583513</v>
      </c>
      <c r="R9" s="224">
        <v>0.22227679882272841</v>
      </c>
      <c r="S9" s="224">
        <v>0.23495475385924219</v>
      </c>
      <c r="T9" s="224">
        <v>0.24245251271438539</v>
      </c>
      <c r="U9" s="224">
        <v>0.26040977519251329</v>
      </c>
      <c r="V9" s="224">
        <v>0.25388388561960212</v>
      </c>
      <c r="W9" s="224">
        <v>0.23566720489104459</v>
      </c>
      <c r="X9" s="224">
        <v>0.2252138667905261</v>
      </c>
      <c r="Y9" s="224">
        <v>0.2368890192196319</v>
      </c>
      <c r="DA9" s="177" t="s">
        <v>1443</v>
      </c>
    </row>
    <row r="10" spans="1:105" ht="12" customHeight="1" x14ac:dyDescent="0.25">
      <c r="A10" s="56" t="s">
        <v>95</v>
      </c>
      <c r="B10" s="260">
        <v>0.64356697667756602</v>
      </c>
      <c r="C10" s="260">
        <v>0.7827695596824088</v>
      </c>
      <c r="D10" s="260">
        <v>0.81769834118861118</v>
      </c>
      <c r="E10" s="260">
        <v>0.94474367337655707</v>
      </c>
      <c r="F10" s="260">
        <v>1.120218793912849</v>
      </c>
      <c r="G10" s="260">
        <v>1.204760428446654</v>
      </c>
      <c r="H10" s="260">
        <v>1.2338703700573219</v>
      </c>
      <c r="I10" s="260">
        <v>1.161641080101665</v>
      </c>
      <c r="J10" s="260">
        <v>1.1111809266438839</v>
      </c>
      <c r="K10" s="260">
        <v>0.85891335687326265</v>
      </c>
      <c r="L10" s="260">
        <v>0.70886310311565859</v>
      </c>
      <c r="M10" s="260">
        <v>0.60132134042451946</v>
      </c>
      <c r="N10" s="260">
        <v>0.27224533047962829</v>
      </c>
      <c r="O10" s="260">
        <v>0.52602029721215882</v>
      </c>
      <c r="P10" s="260">
        <v>0.64979207178612819</v>
      </c>
      <c r="Q10" s="260">
        <v>0.77286740516048535</v>
      </c>
      <c r="R10" s="260">
        <v>0.98529480515540457</v>
      </c>
      <c r="S10" s="260">
        <v>0.99865561526712243</v>
      </c>
      <c r="T10" s="260">
        <v>1.0653088645957409</v>
      </c>
      <c r="U10" s="260">
        <v>1.170075930798663</v>
      </c>
      <c r="V10" s="260">
        <v>1.112051838691017</v>
      </c>
      <c r="W10" s="260">
        <v>0.99870494018251454</v>
      </c>
      <c r="X10" s="260">
        <v>0.97292175329517028</v>
      </c>
      <c r="Y10" s="260">
        <v>1.0365539414544229</v>
      </c>
      <c r="DA10" s="68" t="s">
        <v>1444</v>
      </c>
    </row>
    <row r="11" spans="1:105" ht="12" customHeight="1" x14ac:dyDescent="0.25">
      <c r="A11" s="37" t="s">
        <v>159</v>
      </c>
      <c r="B11" s="226">
        <v>7.6394908251281701E-2</v>
      </c>
      <c r="C11" s="226">
        <v>0.12685930100862769</v>
      </c>
      <c r="D11" s="226">
        <v>0.1458290250487449</v>
      </c>
      <c r="E11" s="226">
        <v>0.19035520669754091</v>
      </c>
      <c r="F11" s="226">
        <v>0.21410881086293859</v>
      </c>
      <c r="G11" s="226">
        <v>0.21033606076545611</v>
      </c>
      <c r="H11" s="226">
        <v>0.1132988063737312</v>
      </c>
      <c r="I11" s="226">
        <v>0.15990468440230221</v>
      </c>
      <c r="J11" s="226">
        <v>0.28974841313003408</v>
      </c>
      <c r="K11" s="226">
        <v>0.12526676306098999</v>
      </c>
      <c r="L11" s="226">
        <v>7.2364555211133261E-2</v>
      </c>
      <c r="M11" s="226">
        <v>8.6147430971653241E-2</v>
      </c>
      <c r="N11" s="226">
        <v>6.4926409806882024E-2</v>
      </c>
      <c r="O11" s="226">
        <v>9.6453771678808531E-2</v>
      </c>
      <c r="P11" s="226">
        <v>0.14470937033442879</v>
      </c>
      <c r="Q11" s="226">
        <v>0.163242681730108</v>
      </c>
      <c r="R11" s="226">
        <v>0.14197708123304351</v>
      </c>
      <c r="S11" s="226">
        <v>0.14420824891271231</v>
      </c>
      <c r="T11" s="226">
        <v>0.14255815709632549</v>
      </c>
      <c r="U11" s="226">
        <v>0.1615098884717574</v>
      </c>
      <c r="V11" s="226">
        <v>0.15202601282444669</v>
      </c>
      <c r="W11" s="226">
        <v>0.15971449480733271</v>
      </c>
      <c r="X11" s="226">
        <v>0.16215631517003509</v>
      </c>
      <c r="Y11" s="226">
        <v>0.16866116757585151</v>
      </c>
      <c r="DA11" s="69" t="s">
        <v>1445</v>
      </c>
    </row>
    <row r="12" spans="1:105" ht="12" customHeight="1" x14ac:dyDescent="0.25">
      <c r="A12" s="37" t="s">
        <v>35</v>
      </c>
      <c r="B12" s="226">
        <v>0.28797430264899038</v>
      </c>
      <c r="C12" s="226">
        <v>0.4171082891566138</v>
      </c>
      <c r="D12" s="226">
        <v>0.37967905491122111</v>
      </c>
      <c r="E12" s="226">
        <v>0.45880726612272282</v>
      </c>
      <c r="F12" s="226">
        <v>0.6071349321633065</v>
      </c>
      <c r="G12" s="226">
        <v>0.56704561283647814</v>
      </c>
      <c r="H12" s="226">
        <v>0.420631527971219</v>
      </c>
      <c r="I12" s="226">
        <v>0.3137466754683178</v>
      </c>
      <c r="J12" s="226">
        <v>0.16780713939632971</v>
      </c>
      <c r="K12" s="226">
        <v>0.13893873328221379</v>
      </c>
      <c r="L12" s="226">
        <v>0.12356541547458701</v>
      </c>
      <c r="M12" s="226">
        <v>0.1144013652698974</v>
      </c>
      <c r="N12" s="226">
        <v>7.7305843383655537E-2</v>
      </c>
      <c r="O12" s="226">
        <v>0.1044669483556443</v>
      </c>
      <c r="P12" s="226">
        <v>0.13199663864073871</v>
      </c>
      <c r="Q12" s="226">
        <v>0.13735064955087201</v>
      </c>
      <c r="R12" s="226">
        <v>0.172932896912731</v>
      </c>
      <c r="S12" s="226">
        <v>0.19292803627874569</v>
      </c>
      <c r="T12" s="226">
        <v>0.19263389323771771</v>
      </c>
      <c r="U12" s="226">
        <v>0.2148201638394886</v>
      </c>
      <c r="V12" s="226">
        <v>0.20417901788118931</v>
      </c>
      <c r="W12" s="226">
        <v>0.14999023662691841</v>
      </c>
      <c r="X12" s="226">
        <v>0.12640927343713609</v>
      </c>
      <c r="Y12" s="226">
        <v>0.1145965361324089</v>
      </c>
      <c r="DA12" s="69" t="s">
        <v>1446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1447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1448</v>
      </c>
    </row>
    <row r="15" spans="1:105" ht="12" customHeight="1" x14ac:dyDescent="0.25">
      <c r="A15" s="37" t="s">
        <v>40</v>
      </c>
      <c r="B15" s="226">
        <v>0.27919776577729388</v>
      </c>
      <c r="C15" s="226">
        <v>0.2388019695171674</v>
      </c>
      <c r="D15" s="226">
        <v>0.29219026122864511</v>
      </c>
      <c r="E15" s="226">
        <v>0.2955812005562935</v>
      </c>
      <c r="F15" s="226">
        <v>0.29897505088660431</v>
      </c>
      <c r="G15" s="226">
        <v>0.42737875484471999</v>
      </c>
      <c r="H15" s="226">
        <v>0.69994003571237207</v>
      </c>
      <c r="I15" s="226">
        <v>0.68798972023104477</v>
      </c>
      <c r="J15" s="226">
        <v>0.6536253741175202</v>
      </c>
      <c r="K15" s="226">
        <v>0.59470786053005886</v>
      </c>
      <c r="L15" s="226">
        <v>0.51293313242993832</v>
      </c>
      <c r="M15" s="226">
        <v>0.4007725441829687</v>
      </c>
      <c r="N15" s="226">
        <v>0.13001307728909081</v>
      </c>
      <c r="O15" s="226">
        <v>0.32509957717770599</v>
      </c>
      <c r="P15" s="226">
        <v>0.37308606281096068</v>
      </c>
      <c r="Q15" s="226">
        <v>0.47227407387950537</v>
      </c>
      <c r="R15" s="226">
        <v>0.67038482700963009</v>
      </c>
      <c r="S15" s="226">
        <v>0.66151933007566432</v>
      </c>
      <c r="T15" s="226">
        <v>0.7301168142616975</v>
      </c>
      <c r="U15" s="226">
        <v>0.79374587848741729</v>
      </c>
      <c r="V15" s="226">
        <v>0.75584680798538073</v>
      </c>
      <c r="W15" s="226">
        <v>0.68900020874826351</v>
      </c>
      <c r="X15" s="226">
        <v>0.68435616468799909</v>
      </c>
      <c r="Y15" s="226">
        <v>0.75329623774616283</v>
      </c>
      <c r="DA15" s="69" t="s">
        <v>1449</v>
      </c>
    </row>
    <row r="16" spans="1:105" ht="12" customHeight="1" x14ac:dyDescent="0.25">
      <c r="A16" s="57" t="s">
        <v>1450</v>
      </c>
      <c r="B16" s="261">
        <v>4.9960426347619489</v>
      </c>
      <c r="C16" s="261">
        <v>5.2268003806683518</v>
      </c>
      <c r="D16" s="261">
        <v>5.903447394600863</v>
      </c>
      <c r="E16" s="261">
        <v>6.4424521121909786</v>
      </c>
      <c r="F16" s="261">
        <v>7.166998602590132</v>
      </c>
      <c r="G16" s="261">
        <v>8.707487946438512</v>
      </c>
      <c r="H16" s="261">
        <v>10.058690916966381</v>
      </c>
      <c r="I16" s="261">
        <v>9.4056268751715741</v>
      </c>
      <c r="J16" s="261">
        <v>9.0366435241544174</v>
      </c>
      <c r="K16" s="261">
        <v>7.6616344620256802</v>
      </c>
      <c r="L16" s="261">
        <v>6.1960778494649711</v>
      </c>
      <c r="M16" s="261">
        <v>5.3801301835712927</v>
      </c>
      <c r="N16" s="261">
        <v>2.0823558202595409</v>
      </c>
      <c r="O16" s="261">
        <v>4.4054821113303797</v>
      </c>
      <c r="P16" s="261">
        <v>5.4133914574097393</v>
      </c>
      <c r="Q16" s="261">
        <v>6.4948771690259308</v>
      </c>
      <c r="R16" s="261">
        <v>8.5431765796297938</v>
      </c>
      <c r="S16" s="261">
        <v>8.5854089539258442</v>
      </c>
      <c r="T16" s="261">
        <v>9.4013084707121859</v>
      </c>
      <c r="U16" s="261">
        <v>10.490467789585191</v>
      </c>
      <c r="V16" s="261">
        <v>9.7759849058830248</v>
      </c>
      <c r="W16" s="261">
        <v>8.6491564932545035</v>
      </c>
      <c r="X16" s="261">
        <v>8.5822261808592764</v>
      </c>
      <c r="Y16" s="261">
        <v>9.3084642315139412</v>
      </c>
      <c r="DA16" s="70" t="s">
        <v>1451</v>
      </c>
    </row>
    <row r="17" spans="1:105" ht="12" customHeight="1" x14ac:dyDescent="0.25">
      <c r="A17" s="57" t="s">
        <v>1452</v>
      </c>
      <c r="B17" s="261">
        <v>98.098324026998981</v>
      </c>
      <c r="C17" s="261">
        <v>130.3708037469973</v>
      </c>
      <c r="D17" s="261">
        <v>127.4818659252972</v>
      </c>
      <c r="E17" s="261">
        <v>146.77841742680039</v>
      </c>
      <c r="F17" s="261">
        <v>174.34679000643331</v>
      </c>
      <c r="G17" s="261">
        <v>179.11643159088521</v>
      </c>
      <c r="H17" s="261">
        <v>167.62793498741991</v>
      </c>
      <c r="I17" s="261">
        <v>158.88386496478071</v>
      </c>
      <c r="J17" s="261">
        <v>152.1155830711042</v>
      </c>
      <c r="K17" s="261">
        <v>97.987664367199727</v>
      </c>
      <c r="L17" s="261">
        <v>79.887102706023001</v>
      </c>
      <c r="M17" s="261">
        <v>69.61631883648505</v>
      </c>
      <c r="N17" s="261">
        <v>44.820640081525703</v>
      </c>
      <c r="O17" s="261">
        <v>74.167290145777727</v>
      </c>
      <c r="P17" s="261">
        <v>90.360504287425584</v>
      </c>
      <c r="Q17" s="261">
        <v>103.2245163103738</v>
      </c>
      <c r="R17" s="261">
        <v>121.16131790308251</v>
      </c>
      <c r="S17" s="261">
        <v>128.7406940953615</v>
      </c>
      <c r="T17" s="261">
        <v>132.0448911262632</v>
      </c>
      <c r="U17" s="261">
        <v>141.2415117182023</v>
      </c>
      <c r="V17" s="261">
        <v>138.37189347851361</v>
      </c>
      <c r="W17" s="261">
        <v>129.0782788858385</v>
      </c>
      <c r="X17" s="261">
        <v>122.8839578534118</v>
      </c>
      <c r="Y17" s="261">
        <v>128.839706187057</v>
      </c>
      <c r="DA17" s="70" t="s">
        <v>1453</v>
      </c>
    </row>
    <row r="18" spans="1:105" ht="12" customHeight="1" x14ac:dyDescent="0.25">
      <c r="A18" s="18" t="s">
        <v>28</v>
      </c>
      <c r="B18" s="230">
        <v>15.85948777486405</v>
      </c>
      <c r="C18" s="230">
        <v>22.774552110809019</v>
      </c>
      <c r="D18" s="230">
        <v>24.953951253157051</v>
      </c>
      <c r="E18" s="230">
        <v>37.901605139939868</v>
      </c>
      <c r="F18" s="230">
        <v>52.20666288845554</v>
      </c>
      <c r="G18" s="230">
        <v>48.293262219117828</v>
      </c>
      <c r="H18" s="230">
        <v>46.176944299784417</v>
      </c>
      <c r="I18" s="230">
        <v>45.135104186350198</v>
      </c>
      <c r="J18" s="230">
        <v>41.942192210016458</v>
      </c>
      <c r="K18" s="230">
        <v>27.64921550930136</v>
      </c>
      <c r="L18" s="230">
        <v>31.995050677822562</v>
      </c>
      <c r="M18" s="230">
        <v>24.28137110736516</v>
      </c>
      <c r="N18" s="230">
        <v>9.2949828096442584</v>
      </c>
      <c r="O18" s="230">
        <v>13.53715368659196</v>
      </c>
      <c r="P18" s="230">
        <v>19.087978786077461</v>
      </c>
      <c r="Q18" s="230">
        <v>21.15034576258628</v>
      </c>
      <c r="R18" s="230">
        <v>24.746315858523531</v>
      </c>
      <c r="S18" s="230">
        <v>22.97049516840687</v>
      </c>
      <c r="T18" s="230">
        <v>23.14812053112054</v>
      </c>
      <c r="U18" s="230">
        <v>23.61224335065782</v>
      </c>
      <c r="V18" s="230">
        <v>23.19772014416294</v>
      </c>
      <c r="W18" s="230">
        <v>21.898469980729061</v>
      </c>
      <c r="X18" s="230">
        <v>17.390097981186219</v>
      </c>
      <c r="Y18" s="230">
        <v>12.764625404475661</v>
      </c>
      <c r="DA18" s="71" t="s">
        <v>1454</v>
      </c>
    </row>
    <row r="19" spans="1:105" ht="12" customHeight="1" x14ac:dyDescent="0.25">
      <c r="A19" s="18" t="s">
        <v>31</v>
      </c>
      <c r="B19" s="230">
        <v>1.011920595080932</v>
      </c>
      <c r="C19" s="230">
        <v>0.6805046511366819</v>
      </c>
      <c r="D19" s="230">
        <v>0.64387805709933243</v>
      </c>
      <c r="E19" s="230">
        <v>0.6239114103718536</v>
      </c>
      <c r="F19" s="230">
        <v>0.66918817908748118</v>
      </c>
      <c r="G19" s="230">
        <v>1.1021627928257021</v>
      </c>
      <c r="H19" s="230">
        <v>0.70933345336671738</v>
      </c>
      <c r="I19" s="230">
        <v>0.45883117461729261</v>
      </c>
      <c r="J19" s="230">
        <v>0.17835193936592891</v>
      </c>
      <c r="K19" s="230">
        <v>0.77900379403971809</v>
      </c>
      <c r="L19" s="230">
        <v>0.66875523865941788</v>
      </c>
      <c r="M19" s="230">
        <v>0.5130526855842602</v>
      </c>
      <c r="N19" s="230">
        <v>0.23017241846020259</v>
      </c>
      <c r="O19" s="230">
        <v>0.33781353080892929</v>
      </c>
      <c r="P19" s="230">
        <v>0.38915951000477622</v>
      </c>
      <c r="Q19" s="230">
        <v>0.27848803994004429</v>
      </c>
      <c r="R19" s="230">
        <v>0.53733581819079068</v>
      </c>
      <c r="S19" s="230">
        <v>0.41757982691370787</v>
      </c>
      <c r="T19" s="230">
        <v>0.77987903568946348</v>
      </c>
      <c r="U19" s="230">
        <v>0.68308123880044447</v>
      </c>
      <c r="V19" s="230">
        <v>0.68261817756691201</v>
      </c>
      <c r="W19" s="230">
        <v>0.58723222807741571</v>
      </c>
      <c r="X19" s="230">
        <v>0.6199959908362237</v>
      </c>
      <c r="Y19" s="230">
        <v>0.98120222586031425</v>
      </c>
      <c r="DA19" s="71" t="s">
        <v>1455</v>
      </c>
    </row>
    <row r="20" spans="1:105" ht="12" customHeight="1" x14ac:dyDescent="0.25">
      <c r="A20" s="18" t="s">
        <v>159</v>
      </c>
      <c r="B20" s="295">
        <v>2.8504685032067512</v>
      </c>
      <c r="C20" s="295">
        <v>3.519917702513772</v>
      </c>
      <c r="D20" s="295">
        <v>4.7407166773610481</v>
      </c>
      <c r="E20" s="295">
        <v>5.7561389161514356</v>
      </c>
      <c r="F20" s="295">
        <v>5.9120696411953251</v>
      </c>
      <c r="G20" s="295">
        <v>6.8738796943025253</v>
      </c>
      <c r="H20" s="295">
        <v>3.9397880503301912</v>
      </c>
      <c r="I20" s="295">
        <v>5.2164966907707591</v>
      </c>
      <c r="J20" s="295">
        <v>9.5093016412568776</v>
      </c>
      <c r="K20" s="295">
        <v>6.5597677161252053</v>
      </c>
      <c r="L20" s="295">
        <v>3.6849843157697308</v>
      </c>
      <c r="M20" s="295">
        <v>5.0314167992273049</v>
      </c>
      <c r="N20" s="295">
        <v>2.114472567764011</v>
      </c>
      <c r="O20" s="295">
        <v>3.5264388079606381</v>
      </c>
      <c r="P20" s="295">
        <v>5.6220072865317636</v>
      </c>
      <c r="Q20" s="295">
        <v>6.041705773969607</v>
      </c>
      <c r="R20" s="295">
        <v>5.7817407800899634</v>
      </c>
      <c r="S20" s="295">
        <v>5.4472306601018001</v>
      </c>
      <c r="T20" s="295">
        <v>6.3407947551387212</v>
      </c>
      <c r="U20" s="295">
        <v>7.6659099368429189</v>
      </c>
      <c r="V20" s="295">
        <v>6.3626972972651252</v>
      </c>
      <c r="W20" s="295">
        <v>6.3132487898916967</v>
      </c>
      <c r="X20" s="295">
        <v>6.8633338967986148</v>
      </c>
      <c r="Y20" s="295">
        <v>7.3992834093984792</v>
      </c>
      <c r="DA20" s="122" t="s">
        <v>1456</v>
      </c>
    </row>
    <row r="21" spans="1:105" ht="12" customHeight="1" x14ac:dyDescent="0.25">
      <c r="A21" s="18" t="s">
        <v>32</v>
      </c>
      <c r="B21" s="295">
        <v>5.3901192604517343</v>
      </c>
      <c r="C21" s="295">
        <v>5.215822467216424</v>
      </c>
      <c r="D21" s="295">
        <v>4.636263805711403</v>
      </c>
      <c r="E21" s="295">
        <v>3.613168447697741</v>
      </c>
      <c r="F21" s="295">
        <v>3.5741190020280409</v>
      </c>
      <c r="G21" s="295">
        <v>3.3752530073217408</v>
      </c>
      <c r="H21" s="295">
        <v>3.8898661660871761</v>
      </c>
      <c r="I21" s="295">
        <v>4.8591120059751498</v>
      </c>
      <c r="J21" s="295">
        <v>2.4937688355300671</v>
      </c>
      <c r="K21" s="295">
        <v>2.642022767977418</v>
      </c>
      <c r="L21" s="295">
        <v>2.7273927046847271</v>
      </c>
      <c r="M21" s="295">
        <v>0.60581502140513366</v>
      </c>
      <c r="N21" s="295">
        <v>0.24010374201489679</v>
      </c>
      <c r="O21" s="295">
        <v>1.0193658128907179</v>
      </c>
      <c r="P21" s="295">
        <v>0.77711537480702386</v>
      </c>
      <c r="Q21" s="295">
        <v>0.8890161711685538</v>
      </c>
      <c r="R21" s="295">
        <v>0.77780512923934164</v>
      </c>
      <c r="S21" s="295">
        <v>0</v>
      </c>
      <c r="T21" s="295">
        <v>0</v>
      </c>
      <c r="U21" s="295">
        <v>0</v>
      </c>
      <c r="V21" s="295">
        <v>0</v>
      </c>
      <c r="W21" s="295">
        <v>0</v>
      </c>
      <c r="X21" s="295">
        <v>0</v>
      </c>
      <c r="Y21" s="295">
        <v>0</v>
      </c>
      <c r="DA21" s="122" t="s">
        <v>1457</v>
      </c>
    </row>
    <row r="22" spans="1:105" ht="12" customHeight="1" x14ac:dyDescent="0.25">
      <c r="A22" s="18" t="s">
        <v>33</v>
      </c>
      <c r="B22" s="295">
        <v>62.241348964513783</v>
      </c>
      <c r="C22" s="295">
        <v>86.606658710811914</v>
      </c>
      <c r="D22" s="295">
        <v>80.164171530904511</v>
      </c>
      <c r="E22" s="295">
        <v>85.009749947444405</v>
      </c>
      <c r="F22" s="295">
        <v>95.220265050593866</v>
      </c>
      <c r="G22" s="295">
        <v>100.94056113125239</v>
      </c>
      <c r="H22" s="295">
        <v>98.285202255037987</v>
      </c>
      <c r="I22" s="295">
        <v>92.979107971071215</v>
      </c>
      <c r="J22" s="295">
        <v>88.366561427509609</v>
      </c>
      <c r="K22" s="295">
        <v>41.865343788146127</v>
      </c>
      <c r="L22" s="295">
        <v>25.909617242841801</v>
      </c>
      <c r="M22" s="295">
        <v>20.994099711798569</v>
      </c>
      <c r="N22" s="295">
        <v>18.794344481481371</v>
      </c>
      <c r="O22" s="295">
        <v>28.4280513231258</v>
      </c>
      <c r="P22" s="295">
        <v>35.155619096022278</v>
      </c>
      <c r="Q22" s="295">
        <v>41.837067124894439</v>
      </c>
      <c r="R22" s="295">
        <v>49.916174278975063</v>
      </c>
      <c r="S22" s="295">
        <v>51.055155024867517</v>
      </c>
      <c r="T22" s="295">
        <v>53.646722313616067</v>
      </c>
      <c r="U22" s="295">
        <v>56.224170341807103</v>
      </c>
      <c r="V22" s="295">
        <v>55.209211025045569</v>
      </c>
      <c r="W22" s="295">
        <v>54.077058387035123</v>
      </c>
      <c r="X22" s="295">
        <v>47.318548228603447</v>
      </c>
      <c r="Y22" s="295">
        <v>47.381349185665712</v>
      </c>
      <c r="DA22" s="122" t="s">
        <v>1458</v>
      </c>
    </row>
    <row r="23" spans="1:105" ht="12" customHeight="1" x14ac:dyDescent="0.25">
      <c r="A23" s="18" t="s">
        <v>35</v>
      </c>
      <c r="B23" s="295">
        <v>10.74497892888173</v>
      </c>
      <c r="C23" s="295">
        <v>11.573348104509479</v>
      </c>
      <c r="D23" s="295">
        <v>12.342884601063851</v>
      </c>
      <c r="E23" s="295">
        <v>13.87384356519504</v>
      </c>
      <c r="F23" s="295">
        <v>16.76448524507304</v>
      </c>
      <c r="G23" s="295">
        <v>18.531312746065002</v>
      </c>
      <c r="H23" s="295">
        <v>14.626800762813399</v>
      </c>
      <c r="I23" s="295">
        <v>10.23521293599604</v>
      </c>
      <c r="J23" s="295">
        <v>5.5072905795691272</v>
      </c>
      <c r="K23" s="295">
        <v>7.2757193914258851</v>
      </c>
      <c r="L23" s="295">
        <v>6.2922603015650154</v>
      </c>
      <c r="M23" s="295">
        <v>6.6815799912002278</v>
      </c>
      <c r="N23" s="295">
        <v>2.5176362846613811</v>
      </c>
      <c r="O23" s="295">
        <v>3.8194079341689728</v>
      </c>
      <c r="P23" s="295">
        <v>5.1281134215493038</v>
      </c>
      <c r="Q23" s="295">
        <v>5.0834267340814447</v>
      </c>
      <c r="R23" s="295">
        <v>7.0423562283144507</v>
      </c>
      <c r="S23" s="295">
        <v>7.2875409162407134</v>
      </c>
      <c r="T23" s="295">
        <v>8.5680960302983298</v>
      </c>
      <c r="U23" s="295">
        <v>10.196230362076729</v>
      </c>
      <c r="V23" s="295">
        <v>8.5454407511895401</v>
      </c>
      <c r="W23" s="295">
        <v>5.9288650101718092</v>
      </c>
      <c r="X23" s="295">
        <v>5.3503253964610504</v>
      </c>
      <c r="Y23" s="295">
        <v>5.0274302067648673</v>
      </c>
      <c r="DA23" s="122" t="s">
        <v>1459</v>
      </c>
    </row>
    <row r="24" spans="1:105" ht="12" customHeight="1" x14ac:dyDescent="0.25">
      <c r="A24" s="18" t="s">
        <v>38</v>
      </c>
      <c r="B24" s="295">
        <v>0</v>
      </c>
      <c r="C24" s="295">
        <v>0</v>
      </c>
      <c r="D24" s="295">
        <v>0</v>
      </c>
      <c r="E24" s="295">
        <v>0</v>
      </c>
      <c r="F24" s="295">
        <v>0</v>
      </c>
      <c r="G24" s="295">
        <v>0</v>
      </c>
      <c r="H24" s="295">
        <v>0</v>
      </c>
      <c r="I24" s="295">
        <v>0</v>
      </c>
      <c r="J24" s="295">
        <v>4.1181164378561812</v>
      </c>
      <c r="K24" s="295">
        <v>11.21659140018402</v>
      </c>
      <c r="L24" s="295">
        <v>8.6090422246797385</v>
      </c>
      <c r="M24" s="295">
        <v>11.50898351990438</v>
      </c>
      <c r="N24" s="295">
        <v>11.62892777749958</v>
      </c>
      <c r="O24" s="295">
        <v>23.499059050230709</v>
      </c>
      <c r="P24" s="295">
        <v>24.200510812432981</v>
      </c>
      <c r="Q24" s="295">
        <v>27.944466703733479</v>
      </c>
      <c r="R24" s="295">
        <v>32.359589809749352</v>
      </c>
      <c r="S24" s="295">
        <v>41.562692498830899</v>
      </c>
      <c r="T24" s="295">
        <v>39.561278460400018</v>
      </c>
      <c r="U24" s="295">
        <v>42.859876488017257</v>
      </c>
      <c r="V24" s="295">
        <v>44.374206083283468</v>
      </c>
      <c r="W24" s="295">
        <v>40.273404489933448</v>
      </c>
      <c r="X24" s="295">
        <v>45.341656359526219</v>
      </c>
      <c r="Y24" s="295">
        <v>55.285815754892013</v>
      </c>
      <c r="DA24" s="122" t="s">
        <v>1460</v>
      </c>
    </row>
    <row r="25" spans="1:105" ht="12" customHeight="1" x14ac:dyDescent="0.25">
      <c r="A25" s="57" t="s">
        <v>1461</v>
      </c>
      <c r="B25" s="261">
        <v>66.522848029640443</v>
      </c>
      <c r="C25" s="261">
        <v>88.407597695315047</v>
      </c>
      <c r="D25" s="261">
        <v>86.448539030590624</v>
      </c>
      <c r="E25" s="261">
        <v>99.533997684067046</v>
      </c>
      <c r="F25" s="261">
        <v>118.22877843317229</v>
      </c>
      <c r="G25" s="261">
        <v>121.4631878425626</v>
      </c>
      <c r="H25" s="261">
        <v>113.6725602123594</v>
      </c>
      <c r="I25" s="261">
        <v>107.7429946764949</v>
      </c>
      <c r="J25" s="261">
        <v>103.153258895577</v>
      </c>
      <c r="K25" s="261">
        <v>66.447807035771817</v>
      </c>
      <c r="L25" s="261">
        <v>54.173378042405908</v>
      </c>
      <c r="M25" s="261">
        <v>47.208510892274859</v>
      </c>
      <c r="N25" s="261">
        <v>30.393960939780591</v>
      </c>
      <c r="O25" s="261">
        <v>50.294634695083261</v>
      </c>
      <c r="P25" s="261">
        <v>61.27564516739055</v>
      </c>
      <c r="Q25" s="261">
        <v>69.999043098414603</v>
      </c>
      <c r="R25" s="261">
        <v>82.16242242547807</v>
      </c>
      <c r="S25" s="261">
        <v>87.302180883121878</v>
      </c>
      <c r="T25" s="261">
        <v>89.542836869111639</v>
      </c>
      <c r="U25" s="261">
        <v>95.779287900175689</v>
      </c>
      <c r="V25" s="261">
        <v>93.833330311650926</v>
      </c>
      <c r="W25" s="261">
        <v>87.531105300911577</v>
      </c>
      <c r="X25" s="261">
        <v>83.330586272946064</v>
      </c>
      <c r="Y25" s="261">
        <v>87.36932337912566</v>
      </c>
      <c r="DA25" s="70" t="s">
        <v>1462</v>
      </c>
    </row>
    <row r="26" spans="1:105" ht="12" customHeight="1" x14ac:dyDescent="0.25">
      <c r="A26" s="18" t="s">
        <v>28</v>
      </c>
      <c r="B26" s="230">
        <v>10.75470254501856</v>
      </c>
      <c r="C26" s="230">
        <v>15.44397505296323</v>
      </c>
      <c r="D26" s="230">
        <v>16.921878364567672</v>
      </c>
      <c r="E26" s="230">
        <v>25.701995868040861</v>
      </c>
      <c r="F26" s="230">
        <v>35.402601786627507</v>
      </c>
      <c r="G26" s="230">
        <v>32.74883006741041</v>
      </c>
      <c r="H26" s="230">
        <v>31.313703660036989</v>
      </c>
      <c r="I26" s="230">
        <v>30.607206660984339</v>
      </c>
      <c r="J26" s="230">
        <v>28.442015764193791</v>
      </c>
      <c r="K26" s="230">
        <v>18.749602296547021</v>
      </c>
      <c r="L26" s="230">
        <v>21.69661831690059</v>
      </c>
      <c r="M26" s="230">
        <v>16.465785487650081</v>
      </c>
      <c r="N26" s="230">
        <v>6.3031528317844341</v>
      </c>
      <c r="O26" s="230">
        <v>9.1798715867887513</v>
      </c>
      <c r="P26" s="230">
        <v>12.94402044656499</v>
      </c>
      <c r="Q26" s="230">
        <v>14.342561413706139</v>
      </c>
      <c r="R26" s="230">
        <v>16.781075777573641</v>
      </c>
      <c r="S26" s="230">
        <v>15.576848783195951</v>
      </c>
      <c r="T26" s="230">
        <v>15.69730084114099</v>
      </c>
      <c r="U26" s="230">
        <v>16.012033759337129</v>
      </c>
      <c r="V26" s="230">
        <v>15.730935539322379</v>
      </c>
      <c r="W26" s="230">
        <v>14.849882554657629</v>
      </c>
      <c r="X26" s="230">
        <v>11.79264637492297</v>
      </c>
      <c r="Y26" s="230">
        <v>8.6560014593472463</v>
      </c>
      <c r="DA26" s="71" t="s">
        <v>1463</v>
      </c>
    </row>
    <row r="27" spans="1:105" ht="12" customHeight="1" x14ac:dyDescent="0.25">
      <c r="A27" s="18" t="s">
        <v>31</v>
      </c>
      <c r="B27" s="295">
        <v>0.68620784944404645</v>
      </c>
      <c r="C27" s="295">
        <v>0.46146667580752843</v>
      </c>
      <c r="D27" s="295">
        <v>0.43662929583027849</v>
      </c>
      <c r="E27" s="295">
        <v>0.4230894293841605</v>
      </c>
      <c r="F27" s="295">
        <v>0.45379270219149093</v>
      </c>
      <c r="G27" s="295">
        <v>0.74740326808120783</v>
      </c>
      <c r="H27" s="295">
        <v>0.48101618441174659</v>
      </c>
      <c r="I27" s="295">
        <v>0.31114452568962342</v>
      </c>
      <c r="J27" s="295">
        <v>0.1209447671599972</v>
      </c>
      <c r="K27" s="295">
        <v>0.5282613288189818</v>
      </c>
      <c r="L27" s="295">
        <v>0.45349911480773503</v>
      </c>
      <c r="M27" s="295">
        <v>0.3479134447284476</v>
      </c>
      <c r="N27" s="295">
        <v>0.15608548836806549</v>
      </c>
      <c r="O27" s="295">
        <v>0.2290795321454602</v>
      </c>
      <c r="P27" s="295">
        <v>0.26389848348695633</v>
      </c>
      <c r="Q27" s="295">
        <v>0.18884948079138711</v>
      </c>
      <c r="R27" s="295">
        <v>0.36438042473131949</v>
      </c>
      <c r="S27" s="295">
        <v>0.28317098830739279</v>
      </c>
      <c r="T27" s="295">
        <v>0.52885485136722821</v>
      </c>
      <c r="U27" s="295">
        <v>0.46321392226960212</v>
      </c>
      <c r="V27" s="295">
        <v>0.46289990923857183</v>
      </c>
      <c r="W27" s="295">
        <v>0.39821638803686071</v>
      </c>
      <c r="X27" s="295">
        <v>0.42043428862284321</v>
      </c>
      <c r="Y27" s="295">
        <v>0.66537697972583265</v>
      </c>
      <c r="DA27" s="122" t="s">
        <v>1464</v>
      </c>
    </row>
    <row r="28" spans="1:105" ht="12" customHeight="1" x14ac:dyDescent="0.25">
      <c r="A28" s="18" t="s">
        <v>159</v>
      </c>
      <c r="B28" s="295">
        <v>1.9329716886897179</v>
      </c>
      <c r="C28" s="295">
        <v>2.3869413950101741</v>
      </c>
      <c r="D28" s="295">
        <v>3.2147947297537409</v>
      </c>
      <c r="E28" s="295">
        <v>3.903377128555777</v>
      </c>
      <c r="F28" s="295">
        <v>4.0091175275700488</v>
      </c>
      <c r="G28" s="295">
        <v>4.661344205557139</v>
      </c>
      <c r="H28" s="295">
        <v>2.6716656409846169</v>
      </c>
      <c r="I28" s="295">
        <v>3.5374326732815389</v>
      </c>
      <c r="J28" s="295">
        <v>6.4484876191691063</v>
      </c>
      <c r="K28" s="295">
        <v>4.4483372699561947</v>
      </c>
      <c r="L28" s="295">
        <v>2.4988770609586699</v>
      </c>
      <c r="M28" s="295">
        <v>3.4119255188973412</v>
      </c>
      <c r="N28" s="295">
        <v>1.433875029806787</v>
      </c>
      <c r="O28" s="295">
        <v>2.3913635144595089</v>
      </c>
      <c r="P28" s="295">
        <v>3.8124192238039929</v>
      </c>
      <c r="Q28" s="295">
        <v>4.0970269270957784</v>
      </c>
      <c r="R28" s="295">
        <v>3.920738372195264</v>
      </c>
      <c r="S28" s="295">
        <v>3.6938989628876699</v>
      </c>
      <c r="T28" s="295">
        <v>4.2998464047881493</v>
      </c>
      <c r="U28" s="295">
        <v>5.198439084414531</v>
      </c>
      <c r="V28" s="295">
        <v>4.3146990487633587</v>
      </c>
      <c r="W28" s="295">
        <v>4.2811668189936656</v>
      </c>
      <c r="X28" s="295">
        <v>4.654192845004733</v>
      </c>
      <c r="Y28" s="295">
        <v>5.0176331823587956</v>
      </c>
      <c r="DA28" s="122" t="s">
        <v>1465</v>
      </c>
    </row>
    <row r="29" spans="1:105" ht="12" customHeight="1" x14ac:dyDescent="0.25">
      <c r="A29" s="18" t="s">
        <v>32</v>
      </c>
      <c r="B29" s="295">
        <v>3.6551703403819911</v>
      </c>
      <c r="C29" s="295">
        <v>3.5369754659695092</v>
      </c>
      <c r="D29" s="295">
        <v>3.1439627091669631</v>
      </c>
      <c r="E29" s="295">
        <v>2.4501769824888799</v>
      </c>
      <c r="F29" s="295">
        <v>2.4236966081736959</v>
      </c>
      <c r="G29" s="295">
        <v>2.288840763536947</v>
      </c>
      <c r="H29" s="295">
        <v>2.6378124029013912</v>
      </c>
      <c r="I29" s="295">
        <v>3.2950814678905478</v>
      </c>
      <c r="J29" s="295">
        <v>1.6910850099881689</v>
      </c>
      <c r="K29" s="295">
        <v>1.7916195901230689</v>
      </c>
      <c r="L29" s="295">
        <v>1.849511010615811</v>
      </c>
      <c r="M29" s="295">
        <v>0.41081782999590721</v>
      </c>
      <c r="N29" s="295">
        <v>0.16282015926193599</v>
      </c>
      <c r="O29" s="295">
        <v>0.69125663185516728</v>
      </c>
      <c r="P29" s="295">
        <v>0.5269807460273922</v>
      </c>
      <c r="Q29" s="295">
        <v>0.60286338464112632</v>
      </c>
      <c r="R29" s="295">
        <v>0.5274484852037129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1466</v>
      </c>
    </row>
    <row r="30" spans="1:105" ht="12" customHeight="1" x14ac:dyDescent="0.25">
      <c r="A30" s="18" t="s">
        <v>33</v>
      </c>
      <c r="B30" s="295">
        <v>42.207365308163808</v>
      </c>
      <c r="C30" s="295">
        <v>58.730071618640778</v>
      </c>
      <c r="D30" s="295">
        <v>54.361265119113483</v>
      </c>
      <c r="E30" s="295">
        <v>57.647169132422363</v>
      </c>
      <c r="F30" s="295">
        <v>64.571166573237136</v>
      </c>
      <c r="G30" s="295">
        <v>68.450237807455792</v>
      </c>
      <c r="H30" s="295">
        <v>66.649574679531725</v>
      </c>
      <c r="I30" s="295">
        <v>63.05138370956044</v>
      </c>
      <c r="J30" s="295">
        <v>59.923504249942553</v>
      </c>
      <c r="K30" s="295">
        <v>28.389902989178481</v>
      </c>
      <c r="L30" s="295">
        <v>17.569938604428621</v>
      </c>
      <c r="M30" s="295">
        <v>14.236607184672399</v>
      </c>
      <c r="N30" s="295">
        <v>12.744899917089279</v>
      </c>
      <c r="O30" s="295">
        <v>19.277749713915991</v>
      </c>
      <c r="P30" s="295">
        <v>23.839876264032451</v>
      </c>
      <c r="Q30" s="295">
        <v>28.37072789938021</v>
      </c>
      <c r="R30" s="295">
        <v>33.849366018398122</v>
      </c>
      <c r="S30" s="295">
        <v>34.621736431646333</v>
      </c>
      <c r="T30" s="295">
        <v>36.379140940010402</v>
      </c>
      <c r="U30" s="295">
        <v>38.126970836028413</v>
      </c>
      <c r="V30" s="295">
        <v>37.438702355859327</v>
      </c>
      <c r="W30" s="295">
        <v>36.670962247842837</v>
      </c>
      <c r="X30" s="295">
        <v>32.087852917122838</v>
      </c>
      <c r="Y30" s="295">
        <v>32.13043976622761</v>
      </c>
      <c r="DA30" s="122" t="s">
        <v>1467</v>
      </c>
    </row>
    <row r="31" spans="1:105" ht="12" customHeight="1" x14ac:dyDescent="0.25">
      <c r="A31" s="18" t="s">
        <v>35</v>
      </c>
      <c r="B31" s="295">
        <v>7.2864302979423181</v>
      </c>
      <c r="C31" s="295">
        <v>7.8481674869238294</v>
      </c>
      <c r="D31" s="295">
        <v>8.3700088121584848</v>
      </c>
      <c r="E31" s="295">
        <v>9.4081891431750044</v>
      </c>
      <c r="F31" s="295">
        <v>11.36840323537238</v>
      </c>
      <c r="G31" s="295">
        <v>12.56653173052108</v>
      </c>
      <c r="H31" s="295">
        <v>9.9187876444929657</v>
      </c>
      <c r="I31" s="295">
        <v>6.9407456390884077</v>
      </c>
      <c r="J31" s="295">
        <v>3.7346270480514692</v>
      </c>
      <c r="K31" s="295">
        <v>4.9338414308579184</v>
      </c>
      <c r="L31" s="295">
        <v>4.2669340170250658</v>
      </c>
      <c r="M31" s="295">
        <v>4.5309411221966256</v>
      </c>
      <c r="N31" s="295">
        <v>1.7072701049647201</v>
      </c>
      <c r="O31" s="295">
        <v>2.5900329703695801</v>
      </c>
      <c r="P31" s="295">
        <v>3.4774978390721052</v>
      </c>
      <c r="Q31" s="295">
        <v>3.447194714642023</v>
      </c>
      <c r="R31" s="295">
        <v>4.7755922213086759</v>
      </c>
      <c r="S31" s="295">
        <v>4.9418578929793204</v>
      </c>
      <c r="T31" s="295">
        <v>5.8102333121413077</v>
      </c>
      <c r="U31" s="295">
        <v>6.9143106121258224</v>
      </c>
      <c r="V31" s="295">
        <v>5.7948702189980628</v>
      </c>
      <c r="W31" s="295">
        <v>4.0205068738112457</v>
      </c>
      <c r="X31" s="295">
        <v>3.6281851579844222</v>
      </c>
      <c r="Y31" s="295">
        <v>3.4092221140515901</v>
      </c>
      <c r="DA31" s="122" t="s">
        <v>1468</v>
      </c>
    </row>
    <row r="32" spans="1:105" ht="12" customHeight="1" x14ac:dyDescent="0.25">
      <c r="A32" s="18" t="s">
        <v>38</v>
      </c>
      <c r="B32" s="295">
        <v>0</v>
      </c>
      <c r="C32" s="295">
        <v>0</v>
      </c>
      <c r="D32" s="295">
        <v>0</v>
      </c>
      <c r="E32" s="295">
        <v>0</v>
      </c>
      <c r="F32" s="295">
        <v>0</v>
      </c>
      <c r="G32" s="295">
        <v>0</v>
      </c>
      <c r="H32" s="295">
        <v>0</v>
      </c>
      <c r="I32" s="295">
        <v>0</v>
      </c>
      <c r="J32" s="295">
        <v>2.7925944370718709</v>
      </c>
      <c r="K32" s="295">
        <v>7.6062421302901484</v>
      </c>
      <c r="L32" s="295">
        <v>5.8379999176694213</v>
      </c>
      <c r="M32" s="295">
        <v>7.8045203041340576</v>
      </c>
      <c r="N32" s="295">
        <v>7.8858574085053617</v>
      </c>
      <c r="O32" s="295">
        <v>15.935280745548811</v>
      </c>
      <c r="P32" s="295">
        <v>16.410952164402651</v>
      </c>
      <c r="Q32" s="295">
        <v>18.94981927815795</v>
      </c>
      <c r="R32" s="295">
        <v>21.943821126067331</v>
      </c>
      <c r="S32" s="295">
        <v>28.184667824105219</v>
      </c>
      <c r="T32" s="295">
        <v>26.827460519663571</v>
      </c>
      <c r="U32" s="295">
        <v>29.0643196860002</v>
      </c>
      <c r="V32" s="295">
        <v>30.09122323946923</v>
      </c>
      <c r="W32" s="295">
        <v>27.310370417569342</v>
      </c>
      <c r="X32" s="295">
        <v>30.747274689288261</v>
      </c>
      <c r="Y32" s="295">
        <v>37.490649877414583</v>
      </c>
      <c r="DA32" s="122" t="s">
        <v>1469</v>
      </c>
    </row>
    <row r="33" spans="1:105" ht="12" customHeight="1" x14ac:dyDescent="0.25">
      <c r="A33" s="57" t="s">
        <v>1470</v>
      </c>
      <c r="B33" s="261">
        <f t="shared" ref="B33:Y33" si="0">B34+B35</f>
        <v>8.7577566910966738</v>
      </c>
      <c r="C33" s="261">
        <f t="shared" si="0"/>
        <v>9.9234729041080314</v>
      </c>
      <c r="D33" s="261">
        <f t="shared" si="0"/>
        <v>10.665759201323249</v>
      </c>
      <c r="E33" s="261">
        <f t="shared" si="0"/>
        <v>11.84968378919555</v>
      </c>
      <c r="F33" s="261">
        <f t="shared" si="0"/>
        <v>13.485859972646667</v>
      </c>
      <c r="G33" s="261">
        <f t="shared" si="0"/>
        <v>15.487135711653877</v>
      </c>
      <c r="H33" s="261">
        <f t="shared" si="0"/>
        <v>16.812473046923557</v>
      </c>
      <c r="I33" s="261">
        <f t="shared" si="0"/>
        <v>15.779616723676895</v>
      </c>
      <c r="J33" s="261">
        <f t="shared" si="0"/>
        <v>15.145894156652904</v>
      </c>
      <c r="K33" s="261">
        <f t="shared" si="0"/>
        <v>11.991173119993421</v>
      </c>
      <c r="L33" s="261">
        <f t="shared" si="0"/>
        <v>9.715084335147937</v>
      </c>
      <c r="M33" s="261">
        <f t="shared" si="0"/>
        <v>8.4425691485140977</v>
      </c>
      <c r="N33" s="261">
        <f t="shared" si="0"/>
        <v>3.7581658748136038</v>
      </c>
      <c r="O33" s="261">
        <f t="shared" si="0"/>
        <v>7.3840674306909539</v>
      </c>
      <c r="P33" s="261">
        <f t="shared" si="0"/>
        <v>9.0521629763343618</v>
      </c>
      <c r="Q33" s="261">
        <f t="shared" si="0"/>
        <v>10.718240419691442</v>
      </c>
      <c r="R33" s="261">
        <f t="shared" si="0"/>
        <v>13.697378251991434</v>
      </c>
      <c r="S33" s="261">
        <f t="shared" si="0"/>
        <v>13.956629104246112</v>
      </c>
      <c r="T33" s="261">
        <f t="shared" si="0"/>
        <v>15.037926416090288</v>
      </c>
      <c r="U33" s="261">
        <f t="shared" si="0"/>
        <v>16.612689582423133</v>
      </c>
      <c r="V33" s="261">
        <f t="shared" si="0"/>
        <v>15.666452819250875</v>
      </c>
      <c r="W33" s="261">
        <f t="shared" si="0"/>
        <v>14.043291912286273</v>
      </c>
      <c r="X33" s="261">
        <f t="shared" si="0"/>
        <v>13.792059003247083</v>
      </c>
      <c r="Y33" s="261">
        <f t="shared" si="0"/>
        <v>14.837250168636094</v>
      </c>
      <c r="DA33" s="70"/>
    </row>
    <row r="34" spans="1:105" ht="12" customHeight="1" x14ac:dyDescent="0.25">
      <c r="A34" s="60" t="s">
        <v>1471</v>
      </c>
      <c r="B34" s="262">
        <v>6.0659911852212591</v>
      </c>
      <c r="C34" s="262">
        <v>6.346167828000544</v>
      </c>
      <c r="D34" s="262">
        <v>7.1677250327893809</v>
      </c>
      <c r="E34" s="262">
        <v>7.8221625756047333</v>
      </c>
      <c r="F34" s="262">
        <v>8.701877370963695</v>
      </c>
      <c r="G34" s="262">
        <v>10.57227669776143</v>
      </c>
      <c r="H34" s="262">
        <v>12.21285223081177</v>
      </c>
      <c r="I34" s="262">
        <v>11.4199285088746</v>
      </c>
      <c r="J34" s="262">
        <v>10.97192397440767</v>
      </c>
      <c r="K34" s="262">
        <v>9.3024440559542345</v>
      </c>
      <c r="L34" s="262">
        <v>7.5230249950799486</v>
      </c>
      <c r="M34" s="262">
        <v>6.5323346205674122</v>
      </c>
      <c r="N34" s="262">
        <v>2.5283115004462791</v>
      </c>
      <c r="O34" s="262">
        <v>5.348956685845689</v>
      </c>
      <c r="P34" s="262">
        <v>6.5727191025791143</v>
      </c>
      <c r="Q34" s="262">
        <v>7.8858149412656768</v>
      </c>
      <c r="R34" s="262">
        <v>10.3727765382235</v>
      </c>
      <c r="S34" s="262">
        <v>10.424053364491609</v>
      </c>
      <c r="T34" s="262">
        <v>11.41468527832196</v>
      </c>
      <c r="U34" s="262">
        <v>12.73709809794356</v>
      </c>
      <c r="V34" s="262">
        <v>11.869602123355</v>
      </c>
      <c r="W34" s="262">
        <v>10.50145302656748</v>
      </c>
      <c r="X34" s="262">
        <v>10.42018897125525</v>
      </c>
      <c r="Y34" s="262">
        <v>11.30195759007997</v>
      </c>
      <c r="DA34" s="72" t="s">
        <v>1472</v>
      </c>
    </row>
    <row r="35" spans="1:105" ht="12" customHeight="1" x14ac:dyDescent="0.25">
      <c r="A35" s="60" t="s">
        <v>1473</v>
      </c>
      <c r="B35" s="262">
        <v>2.6917655058754142</v>
      </c>
      <c r="C35" s="262">
        <v>3.5773050761074878</v>
      </c>
      <c r="D35" s="262">
        <v>3.4980341685338678</v>
      </c>
      <c r="E35" s="262">
        <v>4.0275212135908172</v>
      </c>
      <c r="F35" s="262">
        <v>4.7839826016829718</v>
      </c>
      <c r="G35" s="262">
        <v>4.9148590138924479</v>
      </c>
      <c r="H35" s="262">
        <v>4.599620816111786</v>
      </c>
      <c r="I35" s="262">
        <v>4.3596882148022944</v>
      </c>
      <c r="J35" s="262">
        <v>4.1739701822452338</v>
      </c>
      <c r="K35" s="262">
        <v>2.6887290640391872</v>
      </c>
      <c r="L35" s="262">
        <v>2.1920593400679889</v>
      </c>
      <c r="M35" s="262">
        <v>1.910234527946685</v>
      </c>
      <c r="N35" s="262">
        <v>1.2298543743673249</v>
      </c>
      <c r="O35" s="262">
        <v>2.035110744845265</v>
      </c>
      <c r="P35" s="262">
        <v>2.4794438737552471</v>
      </c>
      <c r="Q35" s="262">
        <v>2.8324254784257659</v>
      </c>
      <c r="R35" s="262">
        <v>3.324601713767934</v>
      </c>
      <c r="S35" s="262">
        <v>3.532575739754503</v>
      </c>
      <c r="T35" s="262">
        <v>3.623241137768328</v>
      </c>
      <c r="U35" s="262">
        <v>3.8755914844795729</v>
      </c>
      <c r="V35" s="262">
        <v>3.7968506958958752</v>
      </c>
      <c r="W35" s="262">
        <v>3.5418388857187928</v>
      </c>
      <c r="X35" s="262">
        <v>3.3718700319918331</v>
      </c>
      <c r="Y35" s="262">
        <v>3.535292578556124</v>
      </c>
      <c r="DA35" s="72" t="s">
        <v>1474</v>
      </c>
    </row>
    <row r="36" spans="1:105" ht="12" customHeight="1" x14ac:dyDescent="0.25">
      <c r="A36" s="64" t="s">
        <v>28</v>
      </c>
      <c r="B36" s="229">
        <v>0.43517585602667969</v>
      </c>
      <c r="C36" s="229">
        <v>0.62492152023683489</v>
      </c>
      <c r="D36" s="229">
        <v>0.68472306621729773</v>
      </c>
      <c r="E36" s="229">
        <v>1.0399997588635821</v>
      </c>
      <c r="F36" s="229">
        <v>1.432522886948957</v>
      </c>
      <c r="G36" s="229">
        <v>1.325141267162121</v>
      </c>
      <c r="H36" s="229">
        <v>1.267070636178049</v>
      </c>
      <c r="I36" s="229">
        <v>1.238483101092255</v>
      </c>
      <c r="J36" s="229">
        <v>1.1508713054123789</v>
      </c>
      <c r="K36" s="229">
        <v>0.758679674812481</v>
      </c>
      <c r="L36" s="229">
        <v>0.87792706580385038</v>
      </c>
      <c r="M36" s="229">
        <v>0.66626782700361864</v>
      </c>
      <c r="N36" s="229">
        <v>0.25504935331840428</v>
      </c>
      <c r="O36" s="229">
        <v>0.37145225163351031</v>
      </c>
      <c r="P36" s="229">
        <v>0.52376392138059258</v>
      </c>
      <c r="Q36" s="229">
        <v>0.58035416736986267</v>
      </c>
      <c r="R36" s="229">
        <v>0.67902566212179549</v>
      </c>
      <c r="S36" s="229">
        <v>0.63029809286219907</v>
      </c>
      <c r="T36" s="229">
        <v>0.63517203774416953</v>
      </c>
      <c r="U36" s="229">
        <v>0.64790731949858837</v>
      </c>
      <c r="V36" s="229">
        <v>0.63653302457872096</v>
      </c>
      <c r="W36" s="229">
        <v>0.60088229549519656</v>
      </c>
      <c r="X36" s="229">
        <v>0.47717498085561089</v>
      </c>
      <c r="Y36" s="229">
        <v>0.35025448905459461</v>
      </c>
      <c r="DA36" s="73" t="s">
        <v>1475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1476</v>
      </c>
    </row>
    <row r="38" spans="1:105" ht="12" customHeight="1" x14ac:dyDescent="0.25">
      <c r="A38" s="64" t="s">
        <v>31</v>
      </c>
      <c r="B38" s="229">
        <v>2.7766559516084161E-2</v>
      </c>
      <c r="C38" s="229">
        <v>1.8672683398886201E-2</v>
      </c>
      <c r="D38" s="229">
        <v>1.7667669262250139E-2</v>
      </c>
      <c r="E38" s="229">
        <v>1.7119795162849259E-2</v>
      </c>
      <c r="F38" s="229">
        <v>1.8362165462801401E-2</v>
      </c>
      <c r="G38" s="229">
        <v>3.0242757121630461E-2</v>
      </c>
      <c r="H38" s="229">
        <v>1.9463730301962311E-2</v>
      </c>
      <c r="I38" s="229">
        <v>1.259008185007532E-2</v>
      </c>
      <c r="J38" s="229">
        <v>4.8938817564208488E-3</v>
      </c>
      <c r="K38" s="229">
        <v>2.137544716018874E-2</v>
      </c>
      <c r="L38" s="229">
        <v>1.835028580917919E-2</v>
      </c>
      <c r="M38" s="229">
        <v>1.4077891089886189E-2</v>
      </c>
      <c r="N38" s="229">
        <v>6.3158079667556257E-3</v>
      </c>
      <c r="O38" s="229">
        <v>9.2694224765674186E-3</v>
      </c>
      <c r="P38" s="229">
        <v>1.0678328663657199E-2</v>
      </c>
      <c r="Q38" s="229">
        <v>7.6415627600646017E-3</v>
      </c>
      <c r="R38" s="229">
        <v>1.4744207251484089E-2</v>
      </c>
      <c r="S38" s="229">
        <v>1.1458166948156901E-2</v>
      </c>
      <c r="T38" s="229">
        <v>2.139946332259985E-2</v>
      </c>
      <c r="U38" s="229">
        <v>1.8743383585306021E-2</v>
      </c>
      <c r="V38" s="229">
        <v>1.8730677432903381E-2</v>
      </c>
      <c r="W38" s="229">
        <v>1.611333803258564E-2</v>
      </c>
      <c r="X38" s="229">
        <v>1.7012358146451929E-2</v>
      </c>
      <c r="Y38" s="229">
        <v>2.692366390614442E-2</v>
      </c>
      <c r="DA38" s="73" t="s">
        <v>1477</v>
      </c>
    </row>
    <row r="39" spans="1:105" ht="12" customHeight="1" x14ac:dyDescent="0.25">
      <c r="A39" s="64" t="s">
        <v>159</v>
      </c>
      <c r="B39" s="229">
        <v>7.8215330064196814E-2</v>
      </c>
      <c r="C39" s="229">
        <v>9.6584657782115876E-2</v>
      </c>
      <c r="D39" s="229">
        <v>0.1300827282404608</v>
      </c>
      <c r="E39" s="229">
        <v>0.15794537098573841</v>
      </c>
      <c r="F39" s="229">
        <v>0.16222402662172841</v>
      </c>
      <c r="G39" s="229">
        <v>0.18861557968685119</v>
      </c>
      <c r="H39" s="229">
        <v>0.1081056753978816</v>
      </c>
      <c r="I39" s="229">
        <v>0.14313787715542839</v>
      </c>
      <c r="J39" s="229">
        <v>0.26093014734741948</v>
      </c>
      <c r="K39" s="229">
        <v>0.1799965151286505</v>
      </c>
      <c r="L39" s="229">
        <v>0.10111399730081939</v>
      </c>
      <c r="M39" s="229">
        <v>0.13805938399227591</v>
      </c>
      <c r="N39" s="229">
        <v>5.8019995524699303E-2</v>
      </c>
      <c r="O39" s="229">
        <v>9.6763593425269356E-2</v>
      </c>
      <c r="P39" s="229">
        <v>0.15426487086060151</v>
      </c>
      <c r="Q39" s="229">
        <v>0.16578117271956441</v>
      </c>
      <c r="R39" s="229">
        <v>0.15864787242925829</v>
      </c>
      <c r="S39" s="229">
        <v>0.14946909377751941</v>
      </c>
      <c r="T39" s="229">
        <v>0.17398801428065849</v>
      </c>
      <c r="U39" s="229">
        <v>0.21034846562171799</v>
      </c>
      <c r="V39" s="229">
        <v>0.17458900831365151</v>
      </c>
      <c r="W39" s="229">
        <v>0.17323216773778</v>
      </c>
      <c r="X39" s="229">
        <v>0.18832620864779909</v>
      </c>
      <c r="Y39" s="229">
        <v>0.20303237641586411</v>
      </c>
      <c r="DA39" s="73" t="s">
        <v>1478</v>
      </c>
    </row>
    <row r="40" spans="1:105" ht="12" customHeight="1" x14ac:dyDescent="0.25">
      <c r="A40" s="64" t="s">
        <v>32</v>
      </c>
      <c r="B40" s="229">
        <v>0.14790198753900699</v>
      </c>
      <c r="C40" s="229">
        <v>0.1431193768219638</v>
      </c>
      <c r="D40" s="229">
        <v>0.12721659734898139</v>
      </c>
      <c r="E40" s="229">
        <v>9.914340831912101E-2</v>
      </c>
      <c r="F40" s="229">
        <v>9.8071912430482563E-2</v>
      </c>
      <c r="G40" s="229">
        <v>9.2615135975313928E-2</v>
      </c>
      <c r="H40" s="229">
        <v>0.1067358456140754</v>
      </c>
      <c r="I40" s="229">
        <v>0.13333143268858699</v>
      </c>
      <c r="J40" s="229">
        <v>6.8427682100455273E-2</v>
      </c>
      <c r="K40" s="229">
        <v>7.2495690656466175E-2</v>
      </c>
      <c r="L40" s="229">
        <v>7.4838196026937642E-2</v>
      </c>
      <c r="M40" s="229">
        <v>1.6623239935380601E-2</v>
      </c>
      <c r="N40" s="229">
        <v>6.5883181695278606E-3</v>
      </c>
      <c r="O40" s="229">
        <v>2.797085230786106E-2</v>
      </c>
      <c r="P40" s="229">
        <v>2.1323629947187232E-2</v>
      </c>
      <c r="Q40" s="229">
        <v>2.4394127906388379E-2</v>
      </c>
      <c r="R40" s="229">
        <v>2.1342556439630941E-2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1479</v>
      </c>
    </row>
    <row r="41" spans="1:105" ht="12" customHeight="1" x14ac:dyDescent="0.25">
      <c r="A41" s="64" t="s">
        <v>33</v>
      </c>
      <c r="B41" s="229">
        <v>1.707869301984424</v>
      </c>
      <c r="C41" s="229">
        <v>2.3764403603136639</v>
      </c>
      <c r="D41" s="229">
        <v>2.1996619603264591</v>
      </c>
      <c r="E41" s="229">
        <v>2.332622038564562</v>
      </c>
      <c r="F41" s="229">
        <v>2.6127931079939781</v>
      </c>
      <c r="G41" s="229">
        <v>2.769754970758044</v>
      </c>
      <c r="H41" s="229">
        <v>2.6968933444294771</v>
      </c>
      <c r="I41" s="229">
        <v>2.5512969572723079</v>
      </c>
      <c r="J41" s="229">
        <v>2.424731148902465</v>
      </c>
      <c r="K41" s="229">
        <v>1.148762625848041</v>
      </c>
      <c r="L41" s="229">
        <v>0.71094602947061136</v>
      </c>
      <c r="M41" s="229">
        <v>0.57606685936423541</v>
      </c>
      <c r="N41" s="229">
        <v>0.51570675322514137</v>
      </c>
      <c r="O41" s="229">
        <v>0.78005051268547076</v>
      </c>
      <c r="P41" s="229">
        <v>0.96465137155985681</v>
      </c>
      <c r="Q41" s="229">
        <v>1.1479867293430079</v>
      </c>
      <c r="R41" s="229">
        <v>1.36967310544909</v>
      </c>
      <c r="S41" s="229">
        <v>1.4009261274967011</v>
      </c>
      <c r="T41" s="229">
        <v>1.472037346808547</v>
      </c>
      <c r="U41" s="229">
        <v>1.5427611411677831</v>
      </c>
      <c r="V41" s="229">
        <v>1.514911200755207</v>
      </c>
      <c r="W41" s="229">
        <v>1.4838455383332509</v>
      </c>
      <c r="X41" s="229">
        <v>1.298395636961154</v>
      </c>
      <c r="Y41" s="229">
        <v>1.30011886160982</v>
      </c>
      <c r="DA41" s="73" t="s">
        <v>1480</v>
      </c>
    </row>
    <row r="42" spans="1:105" ht="12" customHeight="1" x14ac:dyDescent="0.25">
      <c r="A42" s="64" t="s">
        <v>35</v>
      </c>
      <c r="B42" s="229">
        <v>0.29483647074502228</v>
      </c>
      <c r="C42" s="229">
        <v>0.31756647755402301</v>
      </c>
      <c r="D42" s="229">
        <v>0.33868214713842032</v>
      </c>
      <c r="E42" s="229">
        <v>0.3806908416949647</v>
      </c>
      <c r="F42" s="229">
        <v>0.46000850222502487</v>
      </c>
      <c r="G42" s="229">
        <v>0.50848930318848728</v>
      </c>
      <c r="H42" s="229">
        <v>0.40135158419033973</v>
      </c>
      <c r="I42" s="229">
        <v>0.28084876474363968</v>
      </c>
      <c r="J42" s="229">
        <v>0.1511171058216734</v>
      </c>
      <c r="K42" s="229">
        <v>0.19964184589819231</v>
      </c>
      <c r="L42" s="229">
        <v>0.1726562548518199</v>
      </c>
      <c r="M42" s="229">
        <v>0.18333897875880301</v>
      </c>
      <c r="N42" s="229">
        <v>6.9082592129980566E-2</v>
      </c>
      <c r="O42" s="229">
        <v>0.1048025094417858</v>
      </c>
      <c r="P42" s="229">
        <v>0.1407126875536025</v>
      </c>
      <c r="Q42" s="229">
        <v>0.13948650876725829</v>
      </c>
      <c r="R42" s="229">
        <v>0.1932384856059976</v>
      </c>
      <c r="S42" s="229">
        <v>0.19996622221184521</v>
      </c>
      <c r="T42" s="229">
        <v>0.23510396914668549</v>
      </c>
      <c r="U42" s="229">
        <v>0.27977910378004001</v>
      </c>
      <c r="V42" s="229">
        <v>0.23448232041378519</v>
      </c>
      <c r="W42" s="229">
        <v>0.16268488255701341</v>
      </c>
      <c r="X42" s="229">
        <v>0.14681006521007781</v>
      </c>
      <c r="Y42" s="229">
        <v>0.13794999402886091</v>
      </c>
      <c r="DA42" s="73" t="s">
        <v>1481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1482</v>
      </c>
    </row>
    <row r="44" spans="1:105" ht="12" customHeight="1" x14ac:dyDescent="0.25">
      <c r="A44" s="64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0.11299891090442039</v>
      </c>
      <c r="K44" s="229">
        <v>0.30777726453516668</v>
      </c>
      <c r="L44" s="229">
        <v>0.23622751080477131</v>
      </c>
      <c r="M44" s="229">
        <v>0.31580034780248578</v>
      </c>
      <c r="N44" s="229">
        <v>0.31909155403281603</v>
      </c>
      <c r="O44" s="229">
        <v>0.64480160287480071</v>
      </c>
      <c r="P44" s="229">
        <v>0.66404906378974904</v>
      </c>
      <c r="Q44" s="229">
        <v>0.76678120955961993</v>
      </c>
      <c r="R44" s="229">
        <v>0.88792982447067803</v>
      </c>
      <c r="S44" s="229">
        <v>1.140458036458081</v>
      </c>
      <c r="T44" s="229">
        <v>1.0855403064656679</v>
      </c>
      <c r="U44" s="229">
        <v>1.1760520708261371</v>
      </c>
      <c r="V44" s="229">
        <v>1.217604464401608</v>
      </c>
      <c r="W44" s="229">
        <v>1.1050806635629671</v>
      </c>
      <c r="X44" s="229">
        <v>1.2441507821707389</v>
      </c>
      <c r="Y44" s="229">
        <v>1.51701319354084</v>
      </c>
      <c r="DA44" s="73" t="s">
        <v>1483</v>
      </c>
    </row>
    <row r="45" spans="1:105" ht="12" customHeight="1" x14ac:dyDescent="0.25">
      <c r="A45" s="146" t="s">
        <v>39</v>
      </c>
      <c r="B45" s="325">
        <v>0</v>
      </c>
      <c r="C45" s="325">
        <v>0</v>
      </c>
      <c r="D45" s="325">
        <v>0</v>
      </c>
      <c r="E45" s="325">
        <v>0</v>
      </c>
      <c r="F45" s="325">
        <v>0</v>
      </c>
      <c r="G45" s="325">
        <v>0</v>
      </c>
      <c r="H45" s="325">
        <v>0</v>
      </c>
      <c r="I45" s="325">
        <v>0</v>
      </c>
      <c r="J45" s="325">
        <v>0</v>
      </c>
      <c r="K45" s="325">
        <v>0</v>
      </c>
      <c r="L45" s="325">
        <v>0</v>
      </c>
      <c r="M45" s="325">
        <v>0</v>
      </c>
      <c r="N45" s="325">
        <v>0</v>
      </c>
      <c r="O45" s="325">
        <v>0</v>
      </c>
      <c r="P45" s="325">
        <v>0</v>
      </c>
      <c r="Q45" s="325">
        <v>0</v>
      </c>
      <c r="R45" s="325">
        <v>0</v>
      </c>
      <c r="S45" s="325">
        <v>0</v>
      </c>
      <c r="T45" s="325">
        <v>0</v>
      </c>
      <c r="U45" s="325">
        <v>0</v>
      </c>
      <c r="V45" s="325">
        <v>0</v>
      </c>
      <c r="W45" s="325">
        <v>0</v>
      </c>
      <c r="X45" s="325">
        <v>0</v>
      </c>
      <c r="Y45" s="325">
        <v>0</v>
      </c>
      <c r="DA45" s="148" t="s">
        <v>1484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DA46" s="94"/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v>132.01025050362469</v>
      </c>
      <c r="C48" s="223">
        <v>153.55355645011821</v>
      </c>
      <c r="D48" s="223">
        <v>145.1805287203666</v>
      </c>
      <c r="E48" s="223">
        <v>171.2925776179639</v>
      </c>
      <c r="F48" s="223">
        <v>145.72971458907551</v>
      </c>
      <c r="G48" s="223">
        <v>180.53828426220571</v>
      </c>
      <c r="H48" s="223">
        <v>181.6006472901532</v>
      </c>
      <c r="I48" s="223">
        <v>180.73241483362011</v>
      </c>
      <c r="J48" s="223">
        <v>146.14868105817641</v>
      </c>
      <c r="K48" s="223">
        <v>126.9926240292872</v>
      </c>
      <c r="L48" s="223">
        <v>84.770254866653787</v>
      </c>
      <c r="M48" s="223">
        <v>99.123173886661164</v>
      </c>
      <c r="N48" s="223">
        <v>160.14689538949401</v>
      </c>
      <c r="O48" s="223">
        <v>110.1697638241446</v>
      </c>
      <c r="P48" s="223">
        <v>162.0303749617772</v>
      </c>
      <c r="Q48" s="223">
        <v>167.94209886512979</v>
      </c>
      <c r="R48" s="223">
        <v>153.35191548265681</v>
      </c>
      <c r="S48" s="223">
        <v>137.3247864834274</v>
      </c>
      <c r="T48" s="223">
        <v>158.58349153206871</v>
      </c>
      <c r="U48" s="223">
        <v>131.3762459198044</v>
      </c>
      <c r="V48" s="223">
        <v>110.11711856288299</v>
      </c>
      <c r="W48" s="223">
        <v>171.6223020912507</v>
      </c>
      <c r="X48" s="223">
        <v>155.24209758072021</v>
      </c>
      <c r="Y48" s="223">
        <v>143.70451147342939</v>
      </c>
      <c r="DA48" s="89" t="s">
        <v>1485</v>
      </c>
    </row>
    <row r="49" spans="1:105" ht="12" customHeight="1" x14ac:dyDescent="0.25">
      <c r="A49" s="55" t="s">
        <v>91</v>
      </c>
      <c r="B49" s="259">
        <v>0.94988638815888093</v>
      </c>
      <c r="C49" s="259">
        <v>1.104902328182116</v>
      </c>
      <c r="D49" s="259">
        <v>1.0446537865891981</v>
      </c>
      <c r="E49" s="259">
        <v>1.232544345997677</v>
      </c>
      <c r="F49" s="259">
        <v>1.0486054810922889</v>
      </c>
      <c r="G49" s="259">
        <v>1.2990722925532281</v>
      </c>
      <c r="H49" s="259">
        <v>1.30671657908157</v>
      </c>
      <c r="I49" s="259">
        <v>1.3004691688307399</v>
      </c>
      <c r="J49" s="259">
        <v>1.0516201753648211</v>
      </c>
      <c r="K49" s="259">
        <v>0.9137818048352675</v>
      </c>
      <c r="L49" s="259">
        <v>0.60996862676478014</v>
      </c>
      <c r="M49" s="259">
        <v>0.71324577649706089</v>
      </c>
      <c r="N49" s="259">
        <v>1.1523450296924731</v>
      </c>
      <c r="O49" s="259">
        <v>0.79273206924469852</v>
      </c>
      <c r="P49" s="259">
        <v>1.165897701559752</v>
      </c>
      <c r="Q49" s="259">
        <v>1.2084358078427939</v>
      </c>
      <c r="R49" s="259">
        <v>1.103451410472178</v>
      </c>
      <c r="S49" s="259">
        <v>0.98812739874162303</v>
      </c>
      <c r="T49" s="259">
        <v>1.141095478709427</v>
      </c>
      <c r="U49" s="259">
        <v>0.94532437633061106</v>
      </c>
      <c r="V49" s="259">
        <v>0.79235325762264297</v>
      </c>
      <c r="W49" s="259">
        <v>1.234916895006277</v>
      </c>
      <c r="X49" s="259">
        <v>1.1170523106997561</v>
      </c>
      <c r="Y49" s="259">
        <v>1.034033030350425</v>
      </c>
      <c r="DA49" s="67" t="s">
        <v>1486</v>
      </c>
    </row>
    <row r="50" spans="1:105" ht="12" customHeight="1" x14ac:dyDescent="0.25">
      <c r="A50" s="173" t="s">
        <v>92</v>
      </c>
      <c r="B50" s="224">
        <v>1.0635326981552871</v>
      </c>
      <c r="C50" s="224">
        <v>1.2370950557226359</v>
      </c>
      <c r="D50" s="224">
        <v>1.1696382579423961</v>
      </c>
      <c r="E50" s="224">
        <v>1.3800084202024541</v>
      </c>
      <c r="F50" s="224">
        <v>1.174062741090641</v>
      </c>
      <c r="G50" s="224">
        <v>1.4544959035320111</v>
      </c>
      <c r="H50" s="224">
        <v>1.463054767811262</v>
      </c>
      <c r="I50" s="224">
        <v>1.4560599048851519</v>
      </c>
      <c r="J50" s="224">
        <v>1.177438119424038</v>
      </c>
      <c r="K50" s="224">
        <v>1.023108490169361</v>
      </c>
      <c r="L50" s="224">
        <v>0.68294649497042259</v>
      </c>
      <c r="M50" s="224">
        <v>0.79857992974934933</v>
      </c>
      <c r="N50" s="224">
        <v>1.290213897064161</v>
      </c>
      <c r="O50" s="224">
        <v>0.88757612176354195</v>
      </c>
      <c r="P50" s="224">
        <v>1.3053880377381391</v>
      </c>
      <c r="Q50" s="224">
        <v>1.3530154882559939</v>
      </c>
      <c r="R50" s="224">
        <v>1.2354705473118539</v>
      </c>
      <c r="S50" s="224">
        <v>1.1063489398366511</v>
      </c>
      <c r="T50" s="224">
        <v>1.2776184272699009</v>
      </c>
      <c r="U50" s="224">
        <v>1.0584248780946801</v>
      </c>
      <c r="V50" s="224">
        <v>0.88715198836030651</v>
      </c>
      <c r="W50" s="224">
        <v>1.3826648257263969</v>
      </c>
      <c r="X50" s="224">
        <v>1.250698686483755</v>
      </c>
      <c r="Y50" s="224">
        <v>1.157746813155019</v>
      </c>
      <c r="DA50" s="177" t="s">
        <v>1487</v>
      </c>
    </row>
    <row r="51" spans="1:105" ht="12" customHeight="1" x14ac:dyDescent="0.25">
      <c r="A51" s="173" t="s">
        <v>93</v>
      </c>
      <c r="B51" s="224">
        <v>1.173056968193652</v>
      </c>
      <c r="C51" s="224">
        <v>1.105330774070227</v>
      </c>
      <c r="D51" s="224">
        <v>1.181810968878757</v>
      </c>
      <c r="E51" s="224">
        <v>1.321680194857827</v>
      </c>
      <c r="F51" s="224">
        <v>1.056210669106437</v>
      </c>
      <c r="G51" s="224">
        <v>1.519889952172736</v>
      </c>
      <c r="H51" s="224">
        <v>1.8363789588243851</v>
      </c>
      <c r="I51" s="224">
        <v>1.8071702430617109</v>
      </c>
      <c r="J51" s="224">
        <v>1.467485719939934</v>
      </c>
      <c r="K51" s="224">
        <v>1.5973623145223841</v>
      </c>
      <c r="L51" s="224">
        <v>1.0563567862100021</v>
      </c>
      <c r="M51" s="224">
        <v>1.234910607529188</v>
      </c>
      <c r="N51" s="224">
        <v>1.3273518090336169</v>
      </c>
      <c r="O51" s="224">
        <v>1.121367825114475</v>
      </c>
      <c r="P51" s="224">
        <v>1.6515378231935109</v>
      </c>
      <c r="Q51" s="224">
        <v>1.777766638344124</v>
      </c>
      <c r="R51" s="224">
        <v>1.781912046360953</v>
      </c>
      <c r="S51" s="224">
        <v>1.53059719022583</v>
      </c>
      <c r="T51" s="224">
        <v>1.869053581640862</v>
      </c>
      <c r="U51" s="224">
        <v>1.599703625306236</v>
      </c>
      <c r="V51" s="224">
        <v>1.288491150024603</v>
      </c>
      <c r="W51" s="224">
        <v>1.930255582089816</v>
      </c>
      <c r="X51" s="224">
        <v>1.8107826578785089</v>
      </c>
      <c r="Y51" s="224">
        <v>1.731941504850389</v>
      </c>
      <c r="DA51" s="177" t="s">
        <v>1488</v>
      </c>
    </row>
    <row r="52" spans="1:105" ht="12" customHeight="1" x14ac:dyDescent="0.25">
      <c r="A52" s="173" t="s">
        <v>94</v>
      </c>
      <c r="B52" s="224">
        <v>0.78224503671608125</v>
      </c>
      <c r="C52" s="224">
        <v>0.90990288212440074</v>
      </c>
      <c r="D52" s="224">
        <v>0.86028734576347821</v>
      </c>
      <c r="E52" s="224">
        <v>1.015017910781856</v>
      </c>
      <c r="F52" s="224">
        <v>0.86354162274880508</v>
      </c>
      <c r="G52" s="224">
        <v>1.069804627008901</v>
      </c>
      <c r="H52" s="224">
        <v>1.0760998063804279</v>
      </c>
      <c r="I52" s="224">
        <v>1.0709549746174269</v>
      </c>
      <c r="J52" s="224">
        <v>0.8660242666326442</v>
      </c>
      <c r="K52" s="224">
        <v>0.75251239557113325</v>
      </c>
      <c r="L52" s="224">
        <v>0.50231789484224554</v>
      </c>
      <c r="M52" s="224">
        <v>0.5873681058899558</v>
      </c>
      <c r="N52" s="224">
        <v>0.94897262588271603</v>
      </c>
      <c r="O52" s="224">
        <v>0.65282620568367655</v>
      </c>
      <c r="P52" s="224">
        <v>0.96013344514971133</v>
      </c>
      <c r="Q52" s="224">
        <v>0.99516418453708888</v>
      </c>
      <c r="R52" s="224">
        <v>0.90870803062275685</v>
      </c>
      <c r="S52" s="224">
        <v>0.81373705628837745</v>
      </c>
      <c r="T52" s="224">
        <v>0.93970845962928806</v>
      </c>
      <c r="U52" s="224">
        <v>0.77848815467777666</v>
      </c>
      <c r="V52" s="224">
        <v>0.65251424889084608</v>
      </c>
      <c r="W52" s="224">
        <v>1.0169717388495909</v>
      </c>
      <c r="X52" s="224">
        <v>0.91990856663476928</v>
      </c>
      <c r="Y52" s="224">
        <v>0.85154100098212548</v>
      </c>
      <c r="DA52" s="177" t="s">
        <v>1489</v>
      </c>
    </row>
    <row r="53" spans="1:105" ht="12" customHeight="1" x14ac:dyDescent="0.25">
      <c r="A53" s="56" t="s">
        <v>95</v>
      </c>
      <c r="B53" s="260">
        <v>0.97150095869362585</v>
      </c>
      <c r="C53" s="260">
        <v>1.064257674651047</v>
      </c>
      <c r="D53" s="260">
        <v>1.0524269246809661</v>
      </c>
      <c r="E53" s="260">
        <v>1.2460793245630011</v>
      </c>
      <c r="F53" s="260">
        <v>1.06138415402275</v>
      </c>
      <c r="G53" s="260">
        <v>1.351999312898859</v>
      </c>
      <c r="H53" s="260">
        <v>1.4482611959571241</v>
      </c>
      <c r="I53" s="260">
        <v>1.434960007289378</v>
      </c>
      <c r="J53" s="260">
        <v>1.160133655815099</v>
      </c>
      <c r="K53" s="260">
        <v>1.151298337261446</v>
      </c>
      <c r="L53" s="260">
        <v>0.77698502229896471</v>
      </c>
      <c r="M53" s="260">
        <v>0.88737230086626673</v>
      </c>
      <c r="N53" s="260">
        <v>1.1157016082900379</v>
      </c>
      <c r="O53" s="260">
        <v>0.8608226106494653</v>
      </c>
      <c r="P53" s="260">
        <v>1.2745298573870649</v>
      </c>
      <c r="Q53" s="260">
        <v>1.3600826992528849</v>
      </c>
      <c r="R53" s="260">
        <v>1.3212639589205519</v>
      </c>
      <c r="S53" s="260">
        <v>1.1446486165289931</v>
      </c>
      <c r="T53" s="260">
        <v>1.361650044476054</v>
      </c>
      <c r="U53" s="260">
        <v>1.147136859876221</v>
      </c>
      <c r="V53" s="260">
        <v>0.94232880061050617</v>
      </c>
      <c r="W53" s="260">
        <v>1.4329623335158761</v>
      </c>
      <c r="X53" s="260">
        <v>1.3197777397092629</v>
      </c>
      <c r="Y53" s="260">
        <v>1.239948386084337</v>
      </c>
      <c r="DA53" s="68" t="s">
        <v>1490</v>
      </c>
    </row>
    <row r="54" spans="1:105" ht="12" customHeight="1" x14ac:dyDescent="0.25">
      <c r="A54" s="37" t="s">
        <v>159</v>
      </c>
      <c r="B54" s="226">
        <v>0.11532245950310099</v>
      </c>
      <c r="C54" s="226">
        <v>0.1724785832935008</v>
      </c>
      <c r="D54" s="226">
        <v>0.18769072239792339</v>
      </c>
      <c r="E54" s="226">
        <v>0.25107094556237353</v>
      </c>
      <c r="F54" s="226">
        <v>0.20286367299088251</v>
      </c>
      <c r="G54" s="226">
        <v>0.23604212332853949</v>
      </c>
      <c r="H54" s="226">
        <v>0.13298501106863569</v>
      </c>
      <c r="I54" s="226">
        <v>0.19752816168953979</v>
      </c>
      <c r="J54" s="226">
        <v>0.30251318910453179</v>
      </c>
      <c r="K54" s="226">
        <v>0.16790915506454471</v>
      </c>
      <c r="L54" s="226">
        <v>7.9318806829198396E-2</v>
      </c>
      <c r="M54" s="226">
        <v>0.127128107545735</v>
      </c>
      <c r="N54" s="226">
        <v>0.26607802497261501</v>
      </c>
      <c r="O54" s="226">
        <v>0.15784483599508559</v>
      </c>
      <c r="P54" s="226">
        <v>0.2838391250726382</v>
      </c>
      <c r="Q54" s="226">
        <v>0.28727249424454881</v>
      </c>
      <c r="R54" s="226">
        <v>0.19038890639068021</v>
      </c>
      <c r="S54" s="226">
        <v>0.165289985943605</v>
      </c>
      <c r="T54" s="226">
        <v>0.18221412343573959</v>
      </c>
      <c r="U54" s="226">
        <v>0.1583435240600046</v>
      </c>
      <c r="V54" s="226">
        <v>0.12882357219523699</v>
      </c>
      <c r="W54" s="226">
        <v>0.22916163319828911</v>
      </c>
      <c r="X54" s="226">
        <v>0.21996660511481461</v>
      </c>
      <c r="Y54" s="226">
        <v>0.20175615968170271</v>
      </c>
      <c r="DA54" s="69" t="s">
        <v>1491</v>
      </c>
    </row>
    <row r="55" spans="1:105" ht="12" customHeight="1" x14ac:dyDescent="0.25">
      <c r="A55" s="37" t="s">
        <v>35</v>
      </c>
      <c r="B55" s="226">
        <v>0.43471359041281099</v>
      </c>
      <c r="C55" s="226">
        <v>0.5671026579975863</v>
      </c>
      <c r="D55" s="226">
        <v>0.48866976976516008</v>
      </c>
      <c r="E55" s="226">
        <v>0.60514853328573348</v>
      </c>
      <c r="F55" s="226">
        <v>0.57524779967398421</v>
      </c>
      <c r="G55" s="226">
        <v>0.63634666348204771</v>
      </c>
      <c r="H55" s="226">
        <v>0.49371824993947222</v>
      </c>
      <c r="I55" s="226">
        <v>0.38756715772967809</v>
      </c>
      <c r="J55" s="226">
        <v>0.17519983058720151</v>
      </c>
      <c r="K55" s="226">
        <v>0.18623523703407399</v>
      </c>
      <c r="L55" s="226">
        <v>0.1354400824022548</v>
      </c>
      <c r="M55" s="226">
        <v>0.16882255110075189</v>
      </c>
      <c r="N55" s="226">
        <v>0.31681077372901439</v>
      </c>
      <c r="O55" s="226">
        <v>0.17095825329686529</v>
      </c>
      <c r="P55" s="226">
        <v>0.25890383143628898</v>
      </c>
      <c r="Q55" s="226">
        <v>0.2417080095990029</v>
      </c>
      <c r="R55" s="226">
        <v>0.23190014075683299</v>
      </c>
      <c r="S55" s="226">
        <v>0.22113209643051221</v>
      </c>
      <c r="T55" s="226">
        <v>0.246219625135918</v>
      </c>
      <c r="U55" s="226">
        <v>0.21060866367597261</v>
      </c>
      <c r="V55" s="226">
        <v>0.17301690652864571</v>
      </c>
      <c r="W55" s="226">
        <v>0.2152090680979595</v>
      </c>
      <c r="X55" s="226">
        <v>0.17147539831452319</v>
      </c>
      <c r="Y55" s="226">
        <v>0.1370828707947985</v>
      </c>
      <c r="DA55" s="69" t="s">
        <v>1492</v>
      </c>
    </row>
    <row r="56" spans="1:105" ht="12" customHeight="1" x14ac:dyDescent="0.25">
      <c r="A56" s="37" t="s">
        <v>96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X56" s="226">
        <v>0</v>
      </c>
      <c r="Y56" s="226">
        <v>0</v>
      </c>
      <c r="DA56" s="69" t="s">
        <v>1493</v>
      </c>
    </row>
    <row r="57" spans="1:105" ht="12" customHeight="1" x14ac:dyDescent="0.25">
      <c r="A57" s="37" t="s">
        <v>78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X57" s="226">
        <v>0</v>
      </c>
      <c r="Y57" s="226">
        <v>0</v>
      </c>
      <c r="DA57" s="69" t="s">
        <v>1494</v>
      </c>
    </row>
    <row r="58" spans="1:105" ht="12" customHeight="1" x14ac:dyDescent="0.25">
      <c r="A58" s="37" t="s">
        <v>40</v>
      </c>
      <c r="B58" s="226">
        <v>0.42146490877771392</v>
      </c>
      <c r="C58" s="226">
        <v>0.32467643335995988</v>
      </c>
      <c r="D58" s="226">
        <v>0.37606643251788208</v>
      </c>
      <c r="E58" s="226">
        <v>0.3898598457148944</v>
      </c>
      <c r="F58" s="226">
        <v>0.28327268135788358</v>
      </c>
      <c r="G58" s="226">
        <v>0.47961052608827148</v>
      </c>
      <c r="H58" s="226">
        <v>0.82155793494901641</v>
      </c>
      <c r="I58" s="226">
        <v>0.84986468787016023</v>
      </c>
      <c r="J58" s="226">
        <v>0.68242063612336612</v>
      </c>
      <c r="K58" s="226">
        <v>0.79715394516282723</v>
      </c>
      <c r="L58" s="226">
        <v>0.56222613306751157</v>
      </c>
      <c r="M58" s="226">
        <v>0.59142164221977978</v>
      </c>
      <c r="N58" s="226">
        <v>0.5328128095884086</v>
      </c>
      <c r="O58" s="226">
        <v>0.5320195213575144</v>
      </c>
      <c r="P58" s="226">
        <v>0.73178690087813814</v>
      </c>
      <c r="Q58" s="226">
        <v>0.8311021954093335</v>
      </c>
      <c r="R58" s="226">
        <v>0.89897491177303868</v>
      </c>
      <c r="S58" s="226">
        <v>0.75822653415487629</v>
      </c>
      <c r="T58" s="226">
        <v>0.93321629590439592</v>
      </c>
      <c r="U58" s="226">
        <v>0.77818467214024389</v>
      </c>
      <c r="V58" s="226">
        <v>0.64048832188662341</v>
      </c>
      <c r="W58" s="226">
        <v>0.98859163221962743</v>
      </c>
      <c r="X58" s="226">
        <v>0.92833573627992494</v>
      </c>
      <c r="Y58" s="226">
        <v>0.90110935560783567</v>
      </c>
      <c r="DA58" s="69" t="s">
        <v>1495</v>
      </c>
    </row>
    <row r="59" spans="1:105" ht="12" customHeight="1" x14ac:dyDescent="0.25">
      <c r="A59" s="57" t="s">
        <v>1496</v>
      </c>
      <c r="B59" s="261">
        <v>5.0023494567477593</v>
      </c>
      <c r="C59" s="261">
        <v>4.7135398766788548</v>
      </c>
      <c r="D59" s="261">
        <v>5.0396797584797683</v>
      </c>
      <c r="E59" s="261">
        <v>5.636133950870386</v>
      </c>
      <c r="F59" s="261">
        <v>4.5040735531810494</v>
      </c>
      <c r="G59" s="261">
        <v>6.4813737804015457</v>
      </c>
      <c r="H59" s="261">
        <v>7.831000144181993</v>
      </c>
      <c r="I59" s="261">
        <v>7.7064433601643296</v>
      </c>
      <c r="J59" s="261">
        <v>6.2579027216645553</v>
      </c>
      <c r="K59" s="261">
        <v>6.8117446321339106</v>
      </c>
      <c r="L59" s="261">
        <v>4.5046966506379178</v>
      </c>
      <c r="M59" s="261">
        <v>5.2661162877861933</v>
      </c>
      <c r="N59" s="261">
        <v>5.6603198146949163</v>
      </c>
      <c r="O59" s="261">
        <v>4.7819278030577141</v>
      </c>
      <c r="P59" s="261">
        <v>7.0427690697512588</v>
      </c>
      <c r="Q59" s="261">
        <v>7.5810554974487268</v>
      </c>
      <c r="R59" s="261">
        <v>7.5987330528473507</v>
      </c>
      <c r="S59" s="261">
        <v>6.5270334098231579</v>
      </c>
      <c r="T59" s="261">
        <v>7.9703368397792493</v>
      </c>
      <c r="U59" s="261">
        <v>6.8217288486257326</v>
      </c>
      <c r="V59" s="261">
        <v>5.4946035692324804</v>
      </c>
      <c r="W59" s="261">
        <v>8.2313248412137767</v>
      </c>
      <c r="X59" s="261">
        <v>7.7218480351173158</v>
      </c>
      <c r="Y59" s="261">
        <v>7.3856401528804518</v>
      </c>
      <c r="DA59" s="70" t="s">
        <v>1497</v>
      </c>
    </row>
    <row r="60" spans="1:105" ht="12" customHeight="1" x14ac:dyDescent="0.25">
      <c r="A60" s="57" t="s">
        <v>1498</v>
      </c>
      <c r="B60" s="261">
        <f t="shared" ref="B60:Y60" si="1">B61+B67+B78</f>
        <v>18.809725971754432</v>
      </c>
      <c r="C60" s="261">
        <f t="shared" si="1"/>
        <v>22.450557292270041</v>
      </c>
      <c r="D60" s="261">
        <f t="shared" si="1"/>
        <v>21.236421032228428</v>
      </c>
      <c r="E60" s="261">
        <f t="shared" si="1"/>
        <v>25.711881880683883</v>
      </c>
      <c r="F60" s="261">
        <f t="shared" si="1"/>
        <v>22.316862409384782</v>
      </c>
      <c r="G60" s="261">
        <f t="shared" si="1"/>
        <v>27.031413537075565</v>
      </c>
      <c r="H60" s="261">
        <f t="shared" si="1"/>
        <v>26.32332429200785</v>
      </c>
      <c r="I60" s="261">
        <f t="shared" si="1"/>
        <v>26.221496237441436</v>
      </c>
      <c r="J60" s="261">
        <f t="shared" si="1"/>
        <v>21.109513920605721</v>
      </c>
      <c r="K60" s="261">
        <f t="shared" si="1"/>
        <v>17.75278726129865</v>
      </c>
      <c r="L60" s="261">
        <f t="shared" si="1"/>
        <v>11.975516713909848</v>
      </c>
      <c r="M60" s="261">
        <f t="shared" si="1"/>
        <v>13.894297174766187</v>
      </c>
      <c r="N60" s="261">
        <f t="shared" si="1"/>
        <v>22.254978057748758</v>
      </c>
      <c r="O60" s="261">
        <f t="shared" si="1"/>
        <v>15.178674188871316</v>
      </c>
      <c r="P60" s="261">
        <f t="shared" si="1"/>
        <v>22.762337987456448</v>
      </c>
      <c r="Q60" s="261">
        <f t="shared" si="1"/>
        <v>23.71721956271432</v>
      </c>
      <c r="R60" s="261">
        <f t="shared" si="1"/>
        <v>21.404715773393441</v>
      </c>
      <c r="S60" s="261">
        <f t="shared" si="1"/>
        <v>19.028872346676259</v>
      </c>
      <c r="T60" s="261">
        <f t="shared" si="1"/>
        <v>21.620785225291623</v>
      </c>
      <c r="U60" s="261">
        <f t="shared" si="1"/>
        <v>17.925240092599779</v>
      </c>
      <c r="V60" s="261">
        <f t="shared" si="1"/>
        <v>15.07867807216943</v>
      </c>
      <c r="W60" s="261">
        <f t="shared" si="1"/>
        <v>23.33302897925789</v>
      </c>
      <c r="X60" s="261">
        <f t="shared" si="1"/>
        <v>20.806714496550942</v>
      </c>
      <c r="Y60" s="261">
        <f t="shared" si="1"/>
        <v>18.808532225679048</v>
      </c>
      <c r="DA60" s="70"/>
    </row>
    <row r="61" spans="1:105" ht="12" customHeight="1" x14ac:dyDescent="0.25">
      <c r="A61" s="60" t="s">
        <v>1499</v>
      </c>
      <c r="B61" s="262">
        <v>15.31937446761682</v>
      </c>
      <c r="C61" s="262">
        <v>18.272722128862071</v>
      </c>
      <c r="D61" s="262">
        <v>17.369143493039179</v>
      </c>
      <c r="E61" s="262">
        <v>21.148865852273701</v>
      </c>
      <c r="F61" s="262">
        <v>18.42334790929069</v>
      </c>
      <c r="G61" s="262">
        <v>22.29369451261881</v>
      </c>
      <c r="H61" s="262">
        <v>21.685846424746931</v>
      </c>
      <c r="I61" s="262">
        <v>21.595495188756761</v>
      </c>
      <c r="J61" s="262">
        <v>17.366210337303229</v>
      </c>
      <c r="K61" s="262">
        <v>14.65702199950562</v>
      </c>
      <c r="L61" s="262">
        <v>9.9116338652359879</v>
      </c>
      <c r="M61" s="262">
        <v>11.472886782636801</v>
      </c>
      <c r="N61" s="262">
        <v>17.92561736597187</v>
      </c>
      <c r="O61" s="262">
        <v>12.31791256907424</v>
      </c>
      <c r="P61" s="262">
        <v>18.58487753351648</v>
      </c>
      <c r="Q61" s="262">
        <v>19.43566703278351</v>
      </c>
      <c r="R61" s="262">
        <v>17.575185739958169</v>
      </c>
      <c r="S61" s="262">
        <v>15.55086591045464</v>
      </c>
      <c r="T61" s="262">
        <v>17.642740494210951</v>
      </c>
      <c r="U61" s="262">
        <v>14.661454342471609</v>
      </c>
      <c r="V61" s="262">
        <v>12.31502571473351</v>
      </c>
      <c r="W61" s="262">
        <v>18.967781821188868</v>
      </c>
      <c r="X61" s="262">
        <v>16.877767485655021</v>
      </c>
      <c r="Y61" s="262">
        <v>15.175915972467481</v>
      </c>
      <c r="DA61" s="72" t="s">
        <v>1500</v>
      </c>
    </row>
    <row r="62" spans="1:105" ht="12" customHeight="1" x14ac:dyDescent="0.25">
      <c r="A62" s="59" t="s">
        <v>28</v>
      </c>
      <c r="B62" s="230">
        <v>6.7757369846271231</v>
      </c>
      <c r="C62" s="230">
        <v>9.508995594133415</v>
      </c>
      <c r="D62" s="230">
        <v>9.1599720903931559</v>
      </c>
      <c r="E62" s="230">
        <v>12.977064188058369</v>
      </c>
      <c r="F62" s="230">
        <v>12.155487860914709</v>
      </c>
      <c r="G62" s="230">
        <v>13.771963504861059</v>
      </c>
      <c r="H62" s="230">
        <v>14.44111131751789</v>
      </c>
      <c r="I62" s="230">
        <v>14.789750691189051</v>
      </c>
      <c r="J62" s="230">
        <v>12.21475557705693</v>
      </c>
      <c r="K62" s="230">
        <v>9.0245758703678973</v>
      </c>
      <c r="L62" s="230">
        <v>6.9899517193290954</v>
      </c>
      <c r="M62" s="230">
        <v>7.5061475266816604</v>
      </c>
      <c r="N62" s="230">
        <v>11.57283104263424</v>
      </c>
      <c r="O62" s="230">
        <v>7.4976676111376248</v>
      </c>
      <c r="P62" s="230">
        <v>11.441861195632731</v>
      </c>
      <c r="Q62" s="230">
        <v>12.29169910591091</v>
      </c>
      <c r="R62" s="230">
        <v>11.184644551278931</v>
      </c>
      <c r="S62" s="230">
        <v>9.8887857453863859</v>
      </c>
      <c r="T62" s="230">
        <v>10.51567928727453</v>
      </c>
      <c r="U62" s="230">
        <v>8.2118274598726444</v>
      </c>
      <c r="V62" s="230">
        <v>7.3650874391692236</v>
      </c>
      <c r="W62" s="230">
        <v>11.960596678646089</v>
      </c>
      <c r="X62" s="230">
        <v>9.7111046302898743</v>
      </c>
      <c r="Y62" s="230">
        <v>7.401454858123734</v>
      </c>
      <c r="DA62" s="71" t="s">
        <v>1501</v>
      </c>
    </row>
    <row r="63" spans="1:105" ht="12" customHeight="1" x14ac:dyDescent="0.25">
      <c r="A63" s="59" t="s">
        <v>31</v>
      </c>
      <c r="B63" s="295">
        <v>0.43232845214980697</v>
      </c>
      <c r="C63" s="295">
        <v>0.2841292201032945</v>
      </c>
      <c r="D63" s="295">
        <v>0.23635154901171329</v>
      </c>
      <c r="E63" s="295">
        <v>0.21361993483293459</v>
      </c>
      <c r="F63" s="295">
        <v>0.15580978245909369</v>
      </c>
      <c r="G63" s="295">
        <v>0.314307732833224</v>
      </c>
      <c r="H63" s="295">
        <v>0.2218328543960405</v>
      </c>
      <c r="I63" s="295">
        <v>0.15034857688414099</v>
      </c>
      <c r="J63" s="295">
        <v>5.1941141634667169E-2</v>
      </c>
      <c r="K63" s="295">
        <v>0.25426323000921641</v>
      </c>
      <c r="L63" s="295">
        <v>0.14610281062995539</v>
      </c>
      <c r="M63" s="295">
        <v>0.15860097561737599</v>
      </c>
      <c r="N63" s="295">
        <v>0.28657896029141527</v>
      </c>
      <c r="O63" s="295">
        <v>0.187100894854936</v>
      </c>
      <c r="P63" s="295">
        <v>0.2332729487148657</v>
      </c>
      <c r="Q63" s="295">
        <v>0.16184563741710409</v>
      </c>
      <c r="R63" s="295">
        <v>0.2428608026137595</v>
      </c>
      <c r="S63" s="295">
        <v>0.1797678896197511</v>
      </c>
      <c r="T63" s="295">
        <v>0.35428180059603059</v>
      </c>
      <c r="U63" s="295">
        <v>0.2375608785155538</v>
      </c>
      <c r="V63" s="295">
        <v>0.2167257184802141</v>
      </c>
      <c r="W63" s="295">
        <v>0.32073692102313928</v>
      </c>
      <c r="X63" s="295">
        <v>0.34622265750800058</v>
      </c>
      <c r="Y63" s="295">
        <v>0.56894141044274293</v>
      </c>
      <c r="DA63" s="122" t="s">
        <v>1502</v>
      </c>
    </row>
    <row r="64" spans="1:105" ht="12" customHeight="1" x14ac:dyDescent="0.25">
      <c r="A64" s="59" t="s">
        <v>159</v>
      </c>
      <c r="B64" s="295">
        <v>1.2178214791592319</v>
      </c>
      <c r="C64" s="295">
        <v>1.469661478393248</v>
      </c>
      <c r="D64" s="295">
        <v>1.7401986568197161</v>
      </c>
      <c r="E64" s="295">
        <v>1.9708343199312961</v>
      </c>
      <c r="F64" s="295">
        <v>1.376531016931241</v>
      </c>
      <c r="G64" s="295">
        <v>1.9602490272289821</v>
      </c>
      <c r="H64" s="295">
        <v>1.232106599191118</v>
      </c>
      <c r="I64" s="295">
        <v>1.7093277378817751</v>
      </c>
      <c r="J64" s="295">
        <v>2.7693782593633651</v>
      </c>
      <c r="K64" s="295">
        <v>2.1410777975326978</v>
      </c>
      <c r="L64" s="295">
        <v>0.80505771699150641</v>
      </c>
      <c r="M64" s="295">
        <v>1.555371671403228</v>
      </c>
      <c r="N64" s="295">
        <v>2.6326497070686261</v>
      </c>
      <c r="O64" s="295">
        <v>1.953148102270061</v>
      </c>
      <c r="P64" s="295">
        <v>3.3699863005008681</v>
      </c>
      <c r="Q64" s="295">
        <v>3.5111874904402538</v>
      </c>
      <c r="R64" s="295">
        <v>2.6131855700317019</v>
      </c>
      <c r="S64" s="295">
        <v>2.3450298527971301</v>
      </c>
      <c r="T64" s="295">
        <v>2.880482844463724</v>
      </c>
      <c r="U64" s="295">
        <v>2.6660376479019918</v>
      </c>
      <c r="V64" s="295">
        <v>2.0201046332182271</v>
      </c>
      <c r="W64" s="295">
        <v>3.4481962700725242</v>
      </c>
      <c r="X64" s="295">
        <v>3.8326726885917228</v>
      </c>
      <c r="Y64" s="295">
        <v>4.2904088762310524</v>
      </c>
      <c r="DA64" s="122" t="s">
        <v>1503</v>
      </c>
    </row>
    <row r="65" spans="1:105" ht="12" customHeight="1" x14ac:dyDescent="0.25">
      <c r="A65" s="59" t="s">
        <v>32</v>
      </c>
      <c r="B65" s="295">
        <v>2.302850567625403</v>
      </c>
      <c r="C65" s="295">
        <v>2.1777478924384082</v>
      </c>
      <c r="D65" s="295">
        <v>1.701856617141686</v>
      </c>
      <c r="E65" s="295">
        <v>1.23710641528031</v>
      </c>
      <c r="F65" s="295">
        <v>0.83217654105647698</v>
      </c>
      <c r="G65" s="295">
        <v>0.96253305534837119</v>
      </c>
      <c r="H65" s="295">
        <v>1.216494316947986</v>
      </c>
      <c r="I65" s="295">
        <v>1.592220876509453</v>
      </c>
      <c r="J65" s="295">
        <v>0.72625619183555978</v>
      </c>
      <c r="K65" s="295">
        <v>0.86234399355130464</v>
      </c>
      <c r="L65" s="295">
        <v>0.59585288729081864</v>
      </c>
      <c r="M65" s="295">
        <v>0.18727677709960211</v>
      </c>
      <c r="N65" s="295">
        <v>0.29894407509388232</v>
      </c>
      <c r="O65" s="295">
        <v>0.56458441827263017</v>
      </c>
      <c r="P65" s="295">
        <v>0.46582439928210362</v>
      </c>
      <c r="Q65" s="295">
        <v>0.5166591316735345</v>
      </c>
      <c r="R65" s="295">
        <v>0.35154622411025238</v>
      </c>
      <c r="S65" s="295">
        <v>0</v>
      </c>
      <c r="T65" s="295">
        <v>0</v>
      </c>
      <c r="U65" s="295">
        <v>0</v>
      </c>
      <c r="V65" s="295">
        <v>0</v>
      </c>
      <c r="W65" s="295">
        <v>0</v>
      </c>
      <c r="X65" s="295">
        <v>0</v>
      </c>
      <c r="Y65" s="295">
        <v>0</v>
      </c>
      <c r="DA65" s="122" t="s">
        <v>1504</v>
      </c>
    </row>
    <row r="66" spans="1:105" ht="12" customHeight="1" x14ac:dyDescent="0.25">
      <c r="A66" s="59" t="s">
        <v>35</v>
      </c>
      <c r="B66" s="295">
        <v>4.5906369840552559</v>
      </c>
      <c r="C66" s="295">
        <v>4.8321879437937101</v>
      </c>
      <c r="D66" s="295">
        <v>4.5307645796729048</v>
      </c>
      <c r="E66" s="295">
        <v>4.7502409941707908</v>
      </c>
      <c r="F66" s="295">
        <v>3.9033427079291672</v>
      </c>
      <c r="G66" s="295">
        <v>5.2846411923471761</v>
      </c>
      <c r="H66" s="295">
        <v>4.5743013366939014</v>
      </c>
      <c r="I66" s="295">
        <v>3.353847306292336</v>
      </c>
      <c r="J66" s="295">
        <v>1.60387916741271</v>
      </c>
      <c r="K66" s="295">
        <v>2.3747611080445061</v>
      </c>
      <c r="L66" s="295">
        <v>1.3746687309946111</v>
      </c>
      <c r="M66" s="295">
        <v>2.065489831834932</v>
      </c>
      <c r="N66" s="295">
        <v>3.1346135808837139</v>
      </c>
      <c r="O66" s="295">
        <v>2.1154115425389839</v>
      </c>
      <c r="P66" s="295">
        <v>3.0739326893859138</v>
      </c>
      <c r="Q66" s="295">
        <v>2.9542756673417112</v>
      </c>
      <c r="R66" s="295">
        <v>3.1829485919235321</v>
      </c>
      <c r="S66" s="295">
        <v>3.1372824226513751</v>
      </c>
      <c r="T66" s="295">
        <v>3.8922965618766709</v>
      </c>
      <c r="U66" s="295">
        <v>3.546028356181421</v>
      </c>
      <c r="V66" s="295">
        <v>2.7131079238658482</v>
      </c>
      <c r="W66" s="295">
        <v>3.2382519514471171</v>
      </c>
      <c r="X66" s="295">
        <v>2.9877675092654221</v>
      </c>
      <c r="Y66" s="295">
        <v>2.9151108276699458</v>
      </c>
      <c r="DA66" s="122" t="s">
        <v>1505</v>
      </c>
    </row>
    <row r="67" spans="1:105" ht="12" customHeight="1" x14ac:dyDescent="0.25">
      <c r="A67" s="60" t="s">
        <v>1506</v>
      </c>
      <c r="B67" s="262">
        <v>3.4903515041376139</v>
      </c>
      <c r="C67" s="262">
        <v>4.1778351634079698</v>
      </c>
      <c r="D67" s="262">
        <v>3.8672775391892489</v>
      </c>
      <c r="E67" s="262">
        <v>4.5630160284101828</v>
      </c>
      <c r="F67" s="262">
        <v>3.8935145000940938</v>
      </c>
      <c r="G67" s="262">
        <v>4.737719024456756</v>
      </c>
      <c r="H67" s="262">
        <v>4.6374778672609187</v>
      </c>
      <c r="I67" s="262">
        <v>4.6260010486846763</v>
      </c>
      <c r="J67" s="262">
        <v>3.743303583302493</v>
      </c>
      <c r="K67" s="262">
        <v>3.0957652617930318</v>
      </c>
      <c r="L67" s="262">
        <v>2.0638828486738592</v>
      </c>
      <c r="M67" s="262">
        <v>2.4214103921293861</v>
      </c>
      <c r="N67" s="262">
        <v>4.3293606917768876</v>
      </c>
      <c r="O67" s="262">
        <v>2.8607616197970751</v>
      </c>
      <c r="P67" s="262">
        <v>4.1774604539399673</v>
      </c>
      <c r="Q67" s="262">
        <v>4.2815525299308081</v>
      </c>
      <c r="R67" s="262">
        <v>3.8295300334352711</v>
      </c>
      <c r="S67" s="262">
        <v>3.478006436221619</v>
      </c>
      <c r="T67" s="262">
        <v>3.9780447310806708</v>
      </c>
      <c r="U67" s="262">
        <v>3.263785750128168</v>
      </c>
      <c r="V67" s="262">
        <v>2.7636523574359191</v>
      </c>
      <c r="W67" s="262">
        <v>4.365247158069022</v>
      </c>
      <c r="X67" s="262">
        <v>3.9289470108959228</v>
      </c>
      <c r="Y67" s="262">
        <v>3.6326162532115691</v>
      </c>
      <c r="DA67" s="72" t="s">
        <v>1507</v>
      </c>
    </row>
    <row r="68" spans="1:105" ht="12" customHeight="1" x14ac:dyDescent="0.25">
      <c r="A68" s="147" t="s">
        <v>28</v>
      </c>
      <c r="B68" s="229">
        <v>0.56428269859751923</v>
      </c>
      <c r="C68" s="229">
        <v>0.72982847313002441</v>
      </c>
      <c r="D68" s="229">
        <v>0.75700064864055061</v>
      </c>
      <c r="E68" s="229">
        <v>1.1782769891375131</v>
      </c>
      <c r="F68" s="229">
        <v>1.165879790217103</v>
      </c>
      <c r="G68" s="229">
        <v>1.277380892062369</v>
      </c>
      <c r="H68" s="229">
        <v>1.277499225794684</v>
      </c>
      <c r="I68" s="229">
        <v>1.314136204735648</v>
      </c>
      <c r="J68" s="229">
        <v>1.0321254089919769</v>
      </c>
      <c r="K68" s="229">
        <v>0.87353322933347144</v>
      </c>
      <c r="L68" s="229">
        <v>0.82659195414068209</v>
      </c>
      <c r="M68" s="229">
        <v>0.84456008759415202</v>
      </c>
      <c r="N68" s="229">
        <v>0.89783039986978075</v>
      </c>
      <c r="O68" s="229">
        <v>0.52215160661497384</v>
      </c>
      <c r="P68" s="229">
        <v>0.88245718805245743</v>
      </c>
      <c r="Q68" s="229">
        <v>0.87727527960924856</v>
      </c>
      <c r="R68" s="229">
        <v>0.78215359024813325</v>
      </c>
      <c r="S68" s="229">
        <v>0.62056159165756097</v>
      </c>
      <c r="T68" s="229">
        <v>0.69737085719728553</v>
      </c>
      <c r="U68" s="229">
        <v>0.54562785712880424</v>
      </c>
      <c r="V68" s="229">
        <v>0.4633197707416622</v>
      </c>
      <c r="W68" s="229">
        <v>0.74057567760089582</v>
      </c>
      <c r="X68" s="229">
        <v>0.55601052143741492</v>
      </c>
      <c r="Y68" s="229">
        <v>0.35989670484915842</v>
      </c>
      <c r="DA68" s="73" t="s">
        <v>1508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1509</v>
      </c>
    </row>
    <row r="70" spans="1:105" ht="12" customHeight="1" x14ac:dyDescent="0.25">
      <c r="A70" s="147" t="s">
        <v>31</v>
      </c>
      <c r="B70" s="229">
        <v>3.6004270268027043E-2</v>
      </c>
      <c r="C70" s="229">
        <v>2.1807307914575799E-2</v>
      </c>
      <c r="D70" s="229">
        <v>1.9532622386121981E-2</v>
      </c>
      <c r="E70" s="229">
        <v>1.939602440021233E-2</v>
      </c>
      <c r="F70" s="229">
        <v>1.4944318036899501E-2</v>
      </c>
      <c r="G70" s="229">
        <v>2.9152756032710309E-2</v>
      </c>
      <c r="H70" s="229">
        <v>1.962392599266213E-2</v>
      </c>
      <c r="I70" s="229">
        <v>1.3359150694246501E-2</v>
      </c>
      <c r="J70" s="229">
        <v>4.3889353098384327E-3</v>
      </c>
      <c r="K70" s="229">
        <v>2.4611392668324419E-2</v>
      </c>
      <c r="L70" s="229">
        <v>1.7277287825909659E-2</v>
      </c>
      <c r="M70" s="229">
        <v>1.7845113406550001E-2</v>
      </c>
      <c r="N70" s="229">
        <v>2.2233047520076848E-2</v>
      </c>
      <c r="O70" s="229">
        <v>1.3030056534178739E-2</v>
      </c>
      <c r="P70" s="229">
        <v>1.7991250448851651E-2</v>
      </c>
      <c r="Q70" s="229">
        <v>1.1551143222367799E-2</v>
      </c>
      <c r="R70" s="229">
        <v>1.6983503393782379E-2</v>
      </c>
      <c r="S70" s="229">
        <v>1.128116743386825E-2</v>
      </c>
      <c r="T70" s="229">
        <v>2.349499221320266E-2</v>
      </c>
      <c r="U70" s="229">
        <v>1.5784529535656861E-2</v>
      </c>
      <c r="V70" s="229">
        <v>1.363368880945715E-2</v>
      </c>
      <c r="W70" s="229">
        <v>1.9859373992805199E-2</v>
      </c>
      <c r="X70" s="229">
        <v>1.982302195921504E-2</v>
      </c>
      <c r="Y70" s="229">
        <v>2.766485005928717E-2</v>
      </c>
      <c r="DA70" s="73" t="s">
        <v>1510</v>
      </c>
    </row>
    <row r="71" spans="1:105" ht="12" customHeight="1" x14ac:dyDescent="0.25">
      <c r="A71" s="147" t="s">
        <v>159</v>
      </c>
      <c r="B71" s="229">
        <v>0.1014200510186733</v>
      </c>
      <c r="C71" s="229">
        <v>0.1127985371510217</v>
      </c>
      <c r="D71" s="229">
        <v>0.14381392202685181</v>
      </c>
      <c r="E71" s="229">
        <v>0.17894561473421911</v>
      </c>
      <c r="F71" s="229">
        <v>0.13202840656091641</v>
      </c>
      <c r="G71" s="229">
        <v>0.18181754912306611</v>
      </c>
      <c r="H71" s="229">
        <v>0.108995436151358</v>
      </c>
      <c r="I71" s="229">
        <v>0.1518814963830018</v>
      </c>
      <c r="J71" s="229">
        <v>0.23400760257272399</v>
      </c>
      <c r="K71" s="229">
        <v>0.20724548495116021</v>
      </c>
      <c r="L71" s="229">
        <v>9.5201549052747525E-2</v>
      </c>
      <c r="M71" s="229">
        <v>0.17500386588091671</v>
      </c>
      <c r="N71" s="229">
        <v>0.20424327725054739</v>
      </c>
      <c r="O71" s="229">
        <v>0.1360208897554154</v>
      </c>
      <c r="P71" s="229">
        <v>0.25991126650360019</v>
      </c>
      <c r="Q71" s="229">
        <v>0.25059822575344409</v>
      </c>
      <c r="R71" s="229">
        <v>0.18274272966065749</v>
      </c>
      <c r="S71" s="229">
        <v>0.14716017673001189</v>
      </c>
      <c r="T71" s="229">
        <v>0.191025680368232</v>
      </c>
      <c r="U71" s="229">
        <v>0.17714259291951101</v>
      </c>
      <c r="V71" s="229">
        <v>0.12707987831335421</v>
      </c>
      <c r="W71" s="229">
        <v>0.21350525879440571</v>
      </c>
      <c r="X71" s="229">
        <v>0.21944015858257859</v>
      </c>
      <c r="Y71" s="229">
        <v>0.2086216894664093</v>
      </c>
      <c r="DA71" s="73" t="s">
        <v>1511</v>
      </c>
    </row>
    <row r="72" spans="1:105" ht="12" customHeight="1" x14ac:dyDescent="0.25">
      <c r="A72" s="147" t="s">
        <v>32</v>
      </c>
      <c r="B72" s="229">
        <v>0.19178116501787471</v>
      </c>
      <c r="C72" s="229">
        <v>0.16714514203592901</v>
      </c>
      <c r="D72" s="229">
        <v>0.14064524982784901</v>
      </c>
      <c r="E72" s="229">
        <v>0.11232540743541471</v>
      </c>
      <c r="F72" s="229">
        <v>7.9817266259645636E-2</v>
      </c>
      <c r="G72" s="229">
        <v>8.9277126856053504E-2</v>
      </c>
      <c r="H72" s="229">
        <v>0.10761433202162971</v>
      </c>
      <c r="I72" s="229">
        <v>0.14147602237835821</v>
      </c>
      <c r="J72" s="229">
        <v>6.1367373608293002E-2</v>
      </c>
      <c r="K72" s="229">
        <v>8.347053028348965E-2</v>
      </c>
      <c r="L72" s="229">
        <v>7.0462175171269834E-2</v>
      </c>
      <c r="M72" s="229">
        <v>2.107159374490912E-2</v>
      </c>
      <c r="N72" s="229">
        <v>2.319234399011395E-2</v>
      </c>
      <c r="O72" s="229">
        <v>3.9318715680716113E-2</v>
      </c>
      <c r="P72" s="229">
        <v>3.5926855123326683E-2</v>
      </c>
      <c r="Q72" s="229">
        <v>3.6874664787686577E-2</v>
      </c>
      <c r="R72" s="229">
        <v>2.4583985665826771E-2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1512</v>
      </c>
    </row>
    <row r="73" spans="1:105" ht="12" customHeight="1" x14ac:dyDescent="0.25">
      <c r="A73" s="147" t="s">
        <v>33</v>
      </c>
      <c r="B73" s="229">
        <v>2.214555530205125</v>
      </c>
      <c r="C73" s="229">
        <v>2.7753786411371788</v>
      </c>
      <c r="D73" s="229">
        <v>2.4318525443520529</v>
      </c>
      <c r="E73" s="229">
        <v>2.6427649131370421</v>
      </c>
      <c r="F73" s="229">
        <v>2.1264600435924859</v>
      </c>
      <c r="G73" s="229">
        <v>2.669928228043208</v>
      </c>
      <c r="H73" s="229">
        <v>2.7190900500636008</v>
      </c>
      <c r="I73" s="229">
        <v>2.7071436805448119</v>
      </c>
      <c r="J73" s="229">
        <v>2.1745495060890438</v>
      </c>
      <c r="K73" s="229">
        <v>1.322669315666936</v>
      </c>
      <c r="L73" s="229">
        <v>0.66937481560680034</v>
      </c>
      <c r="M73" s="229">
        <v>0.73022147773931778</v>
      </c>
      <c r="N73" s="229">
        <v>1.815402369931294</v>
      </c>
      <c r="O73" s="229">
        <v>1.096519476321322</v>
      </c>
      <c r="P73" s="229">
        <v>1.6252809749740049</v>
      </c>
      <c r="Q73" s="229">
        <v>1.735320319204779</v>
      </c>
      <c r="R73" s="229">
        <v>1.5776940352236051</v>
      </c>
      <c r="S73" s="229">
        <v>1.3792853846760449</v>
      </c>
      <c r="T73" s="229">
        <v>1.61618567154835</v>
      </c>
      <c r="U73" s="229">
        <v>1.2992189317577241</v>
      </c>
      <c r="V73" s="229">
        <v>1.102673833289973</v>
      </c>
      <c r="W73" s="229">
        <v>1.828810606078171</v>
      </c>
      <c r="X73" s="229">
        <v>1.512907558238648</v>
      </c>
      <c r="Y73" s="229">
        <v>1.335910056338149</v>
      </c>
      <c r="DA73" s="73" t="s">
        <v>1513</v>
      </c>
    </row>
    <row r="74" spans="1:105" ht="12" customHeight="1" x14ac:dyDescent="0.25">
      <c r="A74" s="147" t="s">
        <v>35</v>
      </c>
      <c r="B74" s="229">
        <v>0.38230778903039581</v>
      </c>
      <c r="C74" s="229">
        <v>0.37087706203923992</v>
      </c>
      <c r="D74" s="229">
        <v>0.37443255195582281</v>
      </c>
      <c r="E74" s="229">
        <v>0.43130707956578151</v>
      </c>
      <c r="F74" s="229">
        <v>0.37438467542704312</v>
      </c>
      <c r="G74" s="229">
        <v>0.49016247233934851</v>
      </c>
      <c r="H74" s="229">
        <v>0.40465489723698411</v>
      </c>
      <c r="I74" s="229">
        <v>0.29800449394860928</v>
      </c>
      <c r="J74" s="229">
        <v>0.13552497478941899</v>
      </c>
      <c r="K74" s="229">
        <v>0.2298648456618364</v>
      </c>
      <c r="L74" s="229">
        <v>0.16256050946772341</v>
      </c>
      <c r="M74" s="229">
        <v>0.2324002115730496</v>
      </c>
      <c r="N74" s="229">
        <v>0.24318607559325961</v>
      </c>
      <c r="O74" s="229">
        <v>0.14732121946134041</v>
      </c>
      <c r="P74" s="229">
        <v>0.23707803747640341</v>
      </c>
      <c r="Q74" s="229">
        <v>0.21085067164259491</v>
      </c>
      <c r="R74" s="229">
        <v>0.22258683835093879</v>
      </c>
      <c r="S74" s="229">
        <v>0.19687725306295989</v>
      </c>
      <c r="T74" s="229">
        <v>0.25812637640126213</v>
      </c>
      <c r="U74" s="229">
        <v>0.2356128234252077</v>
      </c>
      <c r="V74" s="229">
        <v>0.1706750329395553</v>
      </c>
      <c r="W74" s="229">
        <v>0.20050593608485751</v>
      </c>
      <c r="X74" s="229">
        <v>0.17106500588809401</v>
      </c>
      <c r="Y74" s="229">
        <v>0.14174764303223389</v>
      </c>
      <c r="DA74" s="73" t="s">
        <v>1514</v>
      </c>
    </row>
    <row r="75" spans="1:105" ht="12" customHeight="1" x14ac:dyDescent="0.25">
      <c r="A75" s="147" t="s">
        <v>36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1515</v>
      </c>
    </row>
    <row r="76" spans="1:105" ht="12" customHeight="1" x14ac:dyDescent="0.25">
      <c r="A76" s="147" t="s">
        <v>38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0.1013397819411983</v>
      </c>
      <c r="K76" s="229">
        <v>0.35437046322781418</v>
      </c>
      <c r="L76" s="229">
        <v>0.2224145574087262</v>
      </c>
      <c r="M76" s="229">
        <v>0.4003080421904906</v>
      </c>
      <c r="N76" s="229">
        <v>1.123273177621815</v>
      </c>
      <c r="O76" s="229">
        <v>0.90639965542912837</v>
      </c>
      <c r="P76" s="229">
        <v>1.118814881361323</v>
      </c>
      <c r="Q76" s="229">
        <v>1.1590822257106881</v>
      </c>
      <c r="R76" s="229">
        <v>1.0227853508923279</v>
      </c>
      <c r="S76" s="229">
        <v>1.122840862661173</v>
      </c>
      <c r="T76" s="229">
        <v>1.191841153352339</v>
      </c>
      <c r="U76" s="229">
        <v>0.99039901536126462</v>
      </c>
      <c r="V76" s="229">
        <v>0.88627015334191717</v>
      </c>
      <c r="W76" s="229">
        <v>1.361990305517887</v>
      </c>
      <c r="X76" s="229">
        <v>1.449700744789973</v>
      </c>
      <c r="Y76" s="229">
        <v>1.558775309466331</v>
      </c>
      <c r="DA76" s="73" t="s">
        <v>1516</v>
      </c>
    </row>
    <row r="77" spans="1:105" ht="12" customHeight="1" x14ac:dyDescent="0.25">
      <c r="A77" s="147" t="s">
        <v>39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1517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1519</v>
      </c>
    </row>
    <row r="79" spans="1:105" ht="12" customHeight="1" x14ac:dyDescent="0.25">
      <c r="A79" s="57" t="s">
        <v>1520</v>
      </c>
      <c r="B79" s="261">
        <f t="shared" ref="B79:Y79" si="2">B80+B88</f>
        <v>89.861146261837206</v>
      </c>
      <c r="C79" s="261">
        <f t="shared" si="2"/>
        <v>106.29993462830467</v>
      </c>
      <c r="D79" s="261">
        <f t="shared" si="2"/>
        <v>99.067670235910228</v>
      </c>
      <c r="E79" s="261">
        <f t="shared" si="2"/>
        <v>116.58335084604559</v>
      </c>
      <c r="F79" s="261">
        <f t="shared" si="2"/>
        <v>99.175897213484376</v>
      </c>
      <c r="G79" s="261">
        <f t="shared" si="2"/>
        <v>121.66986395399334</v>
      </c>
      <c r="H79" s="261">
        <f t="shared" si="2"/>
        <v>120.56688762838374</v>
      </c>
      <c r="I79" s="261">
        <f t="shared" si="2"/>
        <v>120.16442408227955</v>
      </c>
      <c r="J79" s="261">
        <f t="shared" si="2"/>
        <v>97.257300286472102</v>
      </c>
      <c r="K79" s="261">
        <f t="shared" si="2"/>
        <v>82.052554215000654</v>
      </c>
      <c r="L79" s="261">
        <f t="shared" si="2"/>
        <v>54.666571947129732</v>
      </c>
      <c r="M79" s="261">
        <f t="shared" si="2"/>
        <v>64.117756911383609</v>
      </c>
      <c r="N79" s="261">
        <f t="shared" si="2"/>
        <v>110.92308936497894</v>
      </c>
      <c r="O79" s="261">
        <f t="shared" si="2"/>
        <v>74.326809913240481</v>
      </c>
      <c r="P79" s="261">
        <f t="shared" si="2"/>
        <v>108.59587086411625</v>
      </c>
      <c r="Q79" s="261">
        <f t="shared" si="2"/>
        <v>111.66084586596143</v>
      </c>
      <c r="R79" s="261">
        <f t="shared" si="2"/>
        <v>100.68186692911918</v>
      </c>
      <c r="S79" s="261">
        <f t="shared" si="2"/>
        <v>91.069682269205828</v>
      </c>
      <c r="T79" s="261">
        <f t="shared" si="2"/>
        <v>104.66257052867378</v>
      </c>
      <c r="U79" s="261">
        <f t="shared" si="2"/>
        <v>86.149914462682005</v>
      </c>
      <c r="V79" s="261">
        <f t="shared" si="2"/>
        <v>72.669684958959195</v>
      </c>
      <c r="W79" s="261">
        <f t="shared" si="2"/>
        <v>114.34042719915189</v>
      </c>
      <c r="X79" s="261">
        <f t="shared" si="2"/>
        <v>103.22224756640605</v>
      </c>
      <c r="Y79" s="261">
        <f t="shared" si="2"/>
        <v>95.680611364772815</v>
      </c>
      <c r="DA79" s="70"/>
    </row>
    <row r="80" spans="1:105" ht="12" customHeight="1" x14ac:dyDescent="0.25">
      <c r="A80" s="60" t="s">
        <v>1521</v>
      </c>
      <c r="B80" s="262">
        <v>84.91072097790331</v>
      </c>
      <c r="C80" s="262">
        <v>101.6353210933854</v>
      </c>
      <c r="D80" s="262">
        <v>94.080302137175238</v>
      </c>
      <c r="E80" s="262">
        <v>111.00571972385551</v>
      </c>
      <c r="F80" s="262">
        <v>94.718575750608863</v>
      </c>
      <c r="G80" s="262">
        <v>115.2557665554509</v>
      </c>
      <c r="H80" s="262">
        <v>112.8171729298324</v>
      </c>
      <c r="I80" s="262">
        <v>112.53797327366991</v>
      </c>
      <c r="J80" s="262">
        <v>91.064354326661473</v>
      </c>
      <c r="K80" s="262">
        <v>75.311515199997459</v>
      </c>
      <c r="L80" s="262">
        <v>50.208633854522233</v>
      </c>
      <c r="M80" s="262">
        <v>58.906302684804693</v>
      </c>
      <c r="N80" s="262">
        <v>105.3215234271935</v>
      </c>
      <c r="O80" s="262">
        <v>69.594518315685065</v>
      </c>
      <c r="P80" s="262">
        <v>101.6262054352497</v>
      </c>
      <c r="Q80" s="262">
        <v>104.1584813994302</v>
      </c>
      <c r="R80" s="262">
        <v>93.162008399456184</v>
      </c>
      <c r="S80" s="262">
        <v>84.610399186236862</v>
      </c>
      <c r="T80" s="262">
        <v>96.774965443449418</v>
      </c>
      <c r="U80" s="262">
        <v>79.39899486692596</v>
      </c>
      <c r="V80" s="262">
        <v>67.232115139115749</v>
      </c>
      <c r="W80" s="262">
        <v>106.19454315675431</v>
      </c>
      <c r="X80" s="262">
        <v>95.580551982708741</v>
      </c>
      <c r="Y80" s="262">
        <v>88.371633839914466</v>
      </c>
      <c r="DA80" s="72" t="s">
        <v>1522</v>
      </c>
    </row>
    <row r="81" spans="1:105" ht="12" customHeight="1" x14ac:dyDescent="0.25">
      <c r="A81" s="59" t="s">
        <v>28</v>
      </c>
      <c r="B81" s="230">
        <v>13.72745716770169</v>
      </c>
      <c r="C81" s="230">
        <v>17.754733805523731</v>
      </c>
      <c r="D81" s="230">
        <v>18.415758636519069</v>
      </c>
      <c r="E81" s="230">
        <v>28.664261619707279</v>
      </c>
      <c r="F81" s="230">
        <v>28.362671623057761</v>
      </c>
      <c r="G81" s="230">
        <v>31.0751889544179</v>
      </c>
      <c r="H81" s="230">
        <v>31.078067690990672</v>
      </c>
      <c r="I81" s="230">
        <v>31.969345343869399</v>
      </c>
      <c r="J81" s="230">
        <v>25.108792771510711</v>
      </c>
      <c r="K81" s="230">
        <v>21.25067810876185</v>
      </c>
      <c r="L81" s="230">
        <v>20.108725066062028</v>
      </c>
      <c r="M81" s="230">
        <v>20.545840687326141</v>
      </c>
      <c r="N81" s="230">
        <v>21.84176191952287</v>
      </c>
      <c r="O81" s="230">
        <v>12.702522747319239</v>
      </c>
      <c r="P81" s="230">
        <v>21.46777365570259</v>
      </c>
      <c r="Q81" s="230">
        <v>21.341711973538828</v>
      </c>
      <c r="R81" s="230">
        <v>19.027661020586439</v>
      </c>
      <c r="S81" s="230">
        <v>15.096568954838769</v>
      </c>
      <c r="T81" s="230">
        <v>16.965128642030699</v>
      </c>
      <c r="U81" s="230">
        <v>13.273635815623161</v>
      </c>
      <c r="V81" s="230">
        <v>11.27130483286715</v>
      </c>
      <c r="W81" s="230">
        <v>18.01618394286287</v>
      </c>
      <c r="X81" s="230">
        <v>13.526217686265859</v>
      </c>
      <c r="Y81" s="230">
        <v>8.7553040575104344</v>
      </c>
      <c r="DA81" s="71" t="s">
        <v>1523</v>
      </c>
    </row>
    <row r="82" spans="1:105" ht="12" customHeight="1" x14ac:dyDescent="0.25">
      <c r="A82" s="59" t="s">
        <v>31</v>
      </c>
      <c r="B82" s="295">
        <v>0.875885578606449</v>
      </c>
      <c r="C82" s="295">
        <v>0.53051225225273535</v>
      </c>
      <c r="D82" s="295">
        <v>0.47517536483894512</v>
      </c>
      <c r="E82" s="295">
        <v>0.47185230885046697</v>
      </c>
      <c r="F82" s="295">
        <v>0.36355444932465192</v>
      </c>
      <c r="G82" s="295">
        <v>0.70920694672038853</v>
      </c>
      <c r="H82" s="295">
        <v>0.47739653226291828</v>
      </c>
      <c r="I82" s="295">
        <v>0.32499165650113948</v>
      </c>
      <c r="J82" s="295">
        <v>0.1067708112039668</v>
      </c>
      <c r="K82" s="295">
        <v>0.59872797718522153</v>
      </c>
      <c r="L82" s="295">
        <v>0.42030923364069911</v>
      </c>
      <c r="M82" s="295">
        <v>0.43412287945393879</v>
      </c>
      <c r="N82" s="295">
        <v>0.54086933428561623</v>
      </c>
      <c r="O82" s="295">
        <v>0.31698569424552009</v>
      </c>
      <c r="P82" s="295">
        <v>0.43767799463609258</v>
      </c>
      <c r="Q82" s="295">
        <v>0.2810077718440589</v>
      </c>
      <c r="R82" s="295">
        <v>0.41316226064544598</v>
      </c>
      <c r="S82" s="295">
        <v>0.27443999813390407</v>
      </c>
      <c r="T82" s="295">
        <v>0.57156900267160193</v>
      </c>
      <c r="U82" s="295">
        <v>0.38399450072028901</v>
      </c>
      <c r="V82" s="295">
        <v>0.33167041916181061</v>
      </c>
      <c r="W82" s="295">
        <v>0.48312433916753927</v>
      </c>
      <c r="X82" s="295">
        <v>0.48223999345694413</v>
      </c>
      <c r="Y82" s="295">
        <v>0.67301025741820186</v>
      </c>
      <c r="DA82" s="122" t="s">
        <v>1524</v>
      </c>
    </row>
    <row r="83" spans="1:105" ht="12" customHeight="1" x14ac:dyDescent="0.25">
      <c r="A83" s="59" t="s">
        <v>159</v>
      </c>
      <c r="B83" s="295">
        <v>2.4672728931176868</v>
      </c>
      <c r="C83" s="295">
        <v>2.7440803894370278</v>
      </c>
      <c r="D83" s="295">
        <v>3.498600009621982</v>
      </c>
      <c r="E83" s="295">
        <v>4.3532581589288526</v>
      </c>
      <c r="F83" s="295">
        <v>3.211890601093208</v>
      </c>
      <c r="G83" s="295">
        <v>4.4231244802059946</v>
      </c>
      <c r="H83" s="295">
        <v>2.6515613272593588</v>
      </c>
      <c r="I83" s="295">
        <v>3.6948620635473448</v>
      </c>
      <c r="J83" s="295">
        <v>5.6927659650342326</v>
      </c>
      <c r="K83" s="295">
        <v>5.0417167227305146</v>
      </c>
      <c r="L83" s="295">
        <v>2.3159937211766022</v>
      </c>
      <c r="M83" s="295">
        <v>4.2573661730784398</v>
      </c>
      <c r="N83" s="295">
        <v>4.9686812075160027</v>
      </c>
      <c r="O83" s="295">
        <v>3.309016814924453</v>
      </c>
      <c r="P83" s="295">
        <v>6.3229313732266839</v>
      </c>
      <c r="Q83" s="295">
        <v>6.0963705229355503</v>
      </c>
      <c r="R83" s="295">
        <v>4.4456315962911441</v>
      </c>
      <c r="S83" s="295">
        <v>3.580005248917852</v>
      </c>
      <c r="T83" s="295">
        <v>4.6471331687175486</v>
      </c>
      <c r="U83" s="295">
        <v>4.3093955616963768</v>
      </c>
      <c r="V83" s="295">
        <v>3.0915064217972499</v>
      </c>
      <c r="W83" s="295">
        <v>5.1939999267454988</v>
      </c>
      <c r="X83" s="295">
        <v>5.3383798321355389</v>
      </c>
      <c r="Y83" s="295">
        <v>5.0751960205789759</v>
      </c>
      <c r="DA83" s="122" t="s">
        <v>1525</v>
      </c>
    </row>
    <row r="84" spans="1:105" ht="12" customHeight="1" x14ac:dyDescent="0.25">
      <c r="A84" s="59" t="s">
        <v>32</v>
      </c>
      <c r="B84" s="295">
        <v>4.6655120472381943</v>
      </c>
      <c r="C84" s="295">
        <v>4.0661848817806687</v>
      </c>
      <c r="D84" s="295">
        <v>3.4215148677269571</v>
      </c>
      <c r="E84" s="295">
        <v>2.7325704354336469</v>
      </c>
      <c r="F84" s="295">
        <v>1.9417361307471841</v>
      </c>
      <c r="G84" s="295">
        <v>2.1718687069760421</v>
      </c>
      <c r="H84" s="295">
        <v>2.6179628351700179</v>
      </c>
      <c r="I84" s="295">
        <v>3.4417252952866888</v>
      </c>
      <c r="J84" s="295">
        <v>1.4929006237404641</v>
      </c>
      <c r="K84" s="295">
        <v>2.0306100684636301</v>
      </c>
      <c r="L84" s="295">
        <v>1.7141523105542069</v>
      </c>
      <c r="M84" s="295">
        <v>0.5126143355225713</v>
      </c>
      <c r="N84" s="295">
        <v>0.5642063978466495</v>
      </c>
      <c r="O84" s="295">
        <v>0.95651698472692459</v>
      </c>
      <c r="P84" s="295">
        <v>0.87400227953375587</v>
      </c>
      <c r="Q84" s="295">
        <v>0.89705990047973194</v>
      </c>
      <c r="R84" s="295">
        <v>0.5980612396548729</v>
      </c>
      <c r="S84" s="295">
        <v>0</v>
      </c>
      <c r="T84" s="295">
        <v>0</v>
      </c>
      <c r="U84" s="295">
        <v>0</v>
      </c>
      <c r="V84" s="295">
        <v>0</v>
      </c>
      <c r="W84" s="295">
        <v>0</v>
      </c>
      <c r="X84" s="295">
        <v>0</v>
      </c>
      <c r="Y84" s="295">
        <v>0</v>
      </c>
      <c r="DA84" s="122" t="s">
        <v>1526</v>
      </c>
    </row>
    <row r="85" spans="1:105" ht="12" customHeight="1" x14ac:dyDescent="0.25">
      <c r="A85" s="59" t="s">
        <v>33</v>
      </c>
      <c r="B85" s="295">
        <v>53.874088753642681</v>
      </c>
      <c r="C85" s="295">
        <v>67.51738360055441</v>
      </c>
      <c r="D85" s="295">
        <v>59.160331733952503</v>
      </c>
      <c r="E85" s="295">
        <v>64.291253727184724</v>
      </c>
      <c r="F85" s="295">
        <v>51.730966127078837</v>
      </c>
      <c r="G85" s="295">
        <v>64.9520630038717</v>
      </c>
      <c r="H85" s="295">
        <v>66.148035887230407</v>
      </c>
      <c r="I85" s="295">
        <v>65.85741333884053</v>
      </c>
      <c r="J85" s="295">
        <v>52.900851431519392</v>
      </c>
      <c r="K85" s="295">
        <v>32.176932631425167</v>
      </c>
      <c r="L85" s="295">
        <v>16.284061399044589</v>
      </c>
      <c r="M85" s="295">
        <v>17.764294534488471</v>
      </c>
      <c r="N85" s="295">
        <v>44.163782333420528</v>
      </c>
      <c r="O85" s="295">
        <v>26.675324588478901</v>
      </c>
      <c r="P85" s="295">
        <v>39.538647959415187</v>
      </c>
      <c r="Q85" s="295">
        <v>42.215604719642471</v>
      </c>
      <c r="R85" s="295">
        <v>38.380987661147621</v>
      </c>
      <c r="S85" s="295">
        <v>33.55424698867526</v>
      </c>
      <c r="T85" s="295">
        <v>39.317384063652909</v>
      </c>
      <c r="U85" s="295">
        <v>31.606448826977569</v>
      </c>
      <c r="V85" s="295">
        <v>26.8250432877973</v>
      </c>
      <c r="W85" s="295">
        <v>44.489968104946321</v>
      </c>
      <c r="X85" s="295">
        <v>36.804909588813118</v>
      </c>
      <c r="Y85" s="295">
        <v>32.499043695408652</v>
      </c>
      <c r="DA85" s="122" t="s">
        <v>1527</v>
      </c>
    </row>
    <row r="86" spans="1:105" ht="12" customHeight="1" x14ac:dyDescent="0.25">
      <c r="A86" s="59" t="s">
        <v>35</v>
      </c>
      <c r="B86" s="295">
        <v>9.3005045375966162</v>
      </c>
      <c r="C86" s="295">
        <v>9.0224261638368262</v>
      </c>
      <c r="D86" s="295">
        <v>9.1089215245157806</v>
      </c>
      <c r="E86" s="295">
        <v>10.492523473750531</v>
      </c>
      <c r="F86" s="295">
        <v>9.1077568193072143</v>
      </c>
      <c r="G86" s="295">
        <v>11.924314463258931</v>
      </c>
      <c r="H86" s="295">
        <v>9.8441486569190531</v>
      </c>
      <c r="I86" s="295">
        <v>7.2496355756248114</v>
      </c>
      <c r="J86" s="295">
        <v>3.296952557998877</v>
      </c>
      <c r="K86" s="295">
        <v>5.5919840020363338</v>
      </c>
      <c r="L86" s="295">
        <v>3.9546532906719709</v>
      </c>
      <c r="M86" s="295">
        <v>5.6536625313216247</v>
      </c>
      <c r="N86" s="295">
        <v>5.9160531499283744</v>
      </c>
      <c r="O86" s="295">
        <v>3.5839229788110001</v>
      </c>
      <c r="P86" s="295">
        <v>5.7674612617910439</v>
      </c>
      <c r="Q86" s="295">
        <v>5.129421070234419</v>
      </c>
      <c r="R86" s="295">
        <v>5.4149299582478543</v>
      </c>
      <c r="S86" s="295">
        <v>4.7894859534657188</v>
      </c>
      <c r="T86" s="295">
        <v>6.2795098710438273</v>
      </c>
      <c r="U86" s="295">
        <v>5.7318166049917227</v>
      </c>
      <c r="V86" s="295">
        <v>4.1520574883777233</v>
      </c>
      <c r="W86" s="295">
        <v>4.8777619025282553</v>
      </c>
      <c r="X86" s="295">
        <v>4.1615444653148739</v>
      </c>
      <c r="Y86" s="295">
        <v>3.4483330840798052</v>
      </c>
      <c r="DA86" s="122" t="s">
        <v>1528</v>
      </c>
    </row>
    <row r="87" spans="1:105" ht="12" customHeight="1" x14ac:dyDescent="0.25">
      <c r="A87" s="59" t="s">
        <v>38</v>
      </c>
      <c r="B87" s="295">
        <v>0</v>
      </c>
      <c r="C87" s="295">
        <v>0</v>
      </c>
      <c r="D87" s="295">
        <v>0</v>
      </c>
      <c r="E87" s="295">
        <v>0</v>
      </c>
      <c r="F87" s="295">
        <v>0</v>
      </c>
      <c r="G87" s="295">
        <v>0</v>
      </c>
      <c r="H87" s="295">
        <v>0</v>
      </c>
      <c r="I87" s="295">
        <v>0</v>
      </c>
      <c r="J87" s="295">
        <v>2.4653201656538339</v>
      </c>
      <c r="K87" s="295">
        <v>8.6208656893947353</v>
      </c>
      <c r="L87" s="295">
        <v>5.4107388333721316</v>
      </c>
      <c r="M87" s="295">
        <v>9.7384015436135094</v>
      </c>
      <c r="N87" s="295">
        <v>27.32616908467346</v>
      </c>
      <c r="O87" s="295">
        <v>22.050228507179021</v>
      </c>
      <c r="P87" s="295">
        <v>27.217710910944319</v>
      </c>
      <c r="Q87" s="295">
        <v>28.197305440755109</v>
      </c>
      <c r="R87" s="295">
        <v>24.881574662882802</v>
      </c>
      <c r="S87" s="295">
        <v>27.31565204220534</v>
      </c>
      <c r="T87" s="295">
        <v>28.994240695332831</v>
      </c>
      <c r="U87" s="295">
        <v>24.09370355691685</v>
      </c>
      <c r="V87" s="295">
        <v>21.560532689114531</v>
      </c>
      <c r="W87" s="295">
        <v>33.133504940503798</v>
      </c>
      <c r="X87" s="295">
        <v>35.267260416722401</v>
      </c>
      <c r="Y87" s="295">
        <v>37.920746724918388</v>
      </c>
      <c r="DA87" s="122" t="s">
        <v>1529</v>
      </c>
    </row>
    <row r="88" spans="1:105" ht="12" customHeight="1" x14ac:dyDescent="0.25">
      <c r="A88" s="60" t="s">
        <v>1530</v>
      </c>
      <c r="B88" s="262">
        <v>4.9504252839338898</v>
      </c>
      <c r="C88" s="262">
        <v>4.6646135349192646</v>
      </c>
      <c r="D88" s="262">
        <v>4.9873680987349918</v>
      </c>
      <c r="E88" s="262">
        <v>5.5776311221900841</v>
      </c>
      <c r="F88" s="262">
        <v>4.4573214628755071</v>
      </c>
      <c r="G88" s="262">
        <v>6.4140973985424399</v>
      </c>
      <c r="H88" s="262">
        <v>7.7497146985513501</v>
      </c>
      <c r="I88" s="262">
        <v>7.6264508086096434</v>
      </c>
      <c r="J88" s="262">
        <v>6.1929459598106256</v>
      </c>
      <c r="K88" s="262">
        <v>6.7410390150031922</v>
      </c>
      <c r="L88" s="262">
        <v>4.4579380926074981</v>
      </c>
      <c r="M88" s="262">
        <v>5.2114542265789154</v>
      </c>
      <c r="N88" s="262">
        <v>5.6015659377854314</v>
      </c>
      <c r="O88" s="262">
        <v>4.7322915975554194</v>
      </c>
      <c r="P88" s="262">
        <v>6.9696654288665441</v>
      </c>
      <c r="Q88" s="262">
        <v>7.5023644665312279</v>
      </c>
      <c r="R88" s="262">
        <v>7.5198585296629918</v>
      </c>
      <c r="S88" s="262">
        <v>6.4592830829689651</v>
      </c>
      <c r="T88" s="262">
        <v>7.8876050852243589</v>
      </c>
      <c r="U88" s="262">
        <v>6.7509195957560433</v>
      </c>
      <c r="V88" s="262">
        <v>5.4375698198434446</v>
      </c>
      <c r="W88" s="262">
        <v>8.1458840423975811</v>
      </c>
      <c r="X88" s="262">
        <v>7.6416955836973086</v>
      </c>
      <c r="Y88" s="262">
        <v>7.3089775248583493</v>
      </c>
      <c r="DA88" s="72" t="s">
        <v>1531</v>
      </c>
    </row>
    <row r="89" spans="1:105" ht="12" customHeight="1" x14ac:dyDescent="0.25">
      <c r="A89" s="57" t="s">
        <v>1532</v>
      </c>
      <c r="B89" s="261">
        <f t="shared" ref="B89:Y89" si="3">B90+B96</f>
        <v>13.39680676336776</v>
      </c>
      <c r="C89" s="261">
        <f t="shared" si="3"/>
        <v>14.668035938114246</v>
      </c>
      <c r="D89" s="261">
        <f t="shared" si="3"/>
        <v>14.527940409893413</v>
      </c>
      <c r="E89" s="261">
        <f t="shared" si="3"/>
        <v>17.165880743961221</v>
      </c>
      <c r="F89" s="261">
        <f t="shared" si="3"/>
        <v>14.529076744964371</v>
      </c>
      <c r="G89" s="261">
        <f t="shared" si="3"/>
        <v>18.660370902569404</v>
      </c>
      <c r="H89" s="261">
        <f t="shared" si="3"/>
        <v>19.748923917524763</v>
      </c>
      <c r="I89" s="261">
        <f t="shared" si="3"/>
        <v>19.570436855050406</v>
      </c>
      <c r="J89" s="261">
        <f t="shared" si="3"/>
        <v>15.801262192257436</v>
      </c>
      <c r="K89" s="261">
        <f t="shared" si="3"/>
        <v>14.937474578494434</v>
      </c>
      <c r="L89" s="261">
        <f t="shared" si="3"/>
        <v>9.9948947298898752</v>
      </c>
      <c r="M89" s="261">
        <f t="shared" si="3"/>
        <v>11.623526792193365</v>
      </c>
      <c r="N89" s="261">
        <f t="shared" si="3"/>
        <v>15.473923182108422</v>
      </c>
      <c r="O89" s="261">
        <f t="shared" si="3"/>
        <v>11.567027086519211</v>
      </c>
      <c r="P89" s="261">
        <f t="shared" si="3"/>
        <v>17.27191017542512</v>
      </c>
      <c r="Q89" s="261">
        <f t="shared" si="3"/>
        <v>18.2885131207725</v>
      </c>
      <c r="R89" s="261">
        <f t="shared" si="3"/>
        <v>17.315793733608469</v>
      </c>
      <c r="S89" s="261">
        <f t="shared" si="3"/>
        <v>15.115739256100687</v>
      </c>
      <c r="T89" s="261">
        <f t="shared" si="3"/>
        <v>17.740672946598522</v>
      </c>
      <c r="U89" s="261">
        <f t="shared" si="3"/>
        <v>14.95028462161139</v>
      </c>
      <c r="V89" s="261">
        <f t="shared" si="3"/>
        <v>12.311312517013015</v>
      </c>
      <c r="W89" s="261">
        <f t="shared" si="3"/>
        <v>18.719749696439216</v>
      </c>
      <c r="X89" s="261">
        <f t="shared" si="3"/>
        <v>17.073067521239832</v>
      </c>
      <c r="Y89" s="261">
        <f t="shared" si="3"/>
        <v>15.814516994674811</v>
      </c>
      <c r="DA89" s="70"/>
    </row>
    <row r="90" spans="1:105" ht="12" customHeight="1" x14ac:dyDescent="0.25">
      <c r="A90" s="60" t="s">
        <v>1533</v>
      </c>
      <c r="B90" s="262">
        <v>8.1617898900270678</v>
      </c>
      <c r="C90" s="262">
        <v>9.7352616485665955</v>
      </c>
      <c r="D90" s="262">
        <v>9.2538569417168972</v>
      </c>
      <c r="E90" s="262">
        <v>11.267601027934059</v>
      </c>
      <c r="F90" s="262">
        <v>9.8155113986120988</v>
      </c>
      <c r="G90" s="262">
        <v>11.87753787656777</v>
      </c>
      <c r="H90" s="262">
        <v>11.55369120849708</v>
      </c>
      <c r="I90" s="262">
        <v>11.505554268831901</v>
      </c>
      <c r="J90" s="262">
        <v>9.2522942277247484</v>
      </c>
      <c r="K90" s="262">
        <v>7.8089046146333487</v>
      </c>
      <c r="L90" s="262">
        <v>5.2806773048036701</v>
      </c>
      <c r="M90" s="262">
        <v>6.1124748631147767</v>
      </c>
      <c r="N90" s="262">
        <v>9.5503326783579148</v>
      </c>
      <c r="O90" s="262">
        <v>6.5626840368076387</v>
      </c>
      <c r="P90" s="262">
        <v>9.9015704512668083</v>
      </c>
      <c r="Q90" s="262">
        <v>10.35485039088428</v>
      </c>
      <c r="R90" s="262">
        <v>9.36363123644262</v>
      </c>
      <c r="S90" s="262">
        <v>8.2851228969834132</v>
      </c>
      <c r="T90" s="262">
        <v>9.3996227654341755</v>
      </c>
      <c r="U90" s="262">
        <v>7.8112660590960719</v>
      </c>
      <c r="V90" s="262">
        <v>6.5611459910720313</v>
      </c>
      <c r="W90" s="262">
        <v>10.105572537029429</v>
      </c>
      <c r="X90" s="262">
        <v>8.9920637635589014</v>
      </c>
      <c r="Y90" s="262">
        <v>8.0853586951487415</v>
      </c>
      <c r="DA90" s="72" t="s">
        <v>1534</v>
      </c>
    </row>
    <row r="91" spans="1:105" ht="12" customHeight="1" x14ac:dyDescent="0.25">
      <c r="A91" s="59" t="s">
        <v>28</v>
      </c>
      <c r="B91" s="230">
        <v>3.6099477648721048</v>
      </c>
      <c r="C91" s="230">
        <v>5.0661614329337308</v>
      </c>
      <c r="D91" s="230">
        <v>4.8802102042963726</v>
      </c>
      <c r="E91" s="230">
        <v>6.9138639776852484</v>
      </c>
      <c r="F91" s="230">
        <v>6.4761481052166134</v>
      </c>
      <c r="G91" s="230">
        <v>7.3373669882803609</v>
      </c>
      <c r="H91" s="230">
        <v>7.693872657870263</v>
      </c>
      <c r="I91" s="230">
        <v>7.8796192313553517</v>
      </c>
      <c r="J91" s="230">
        <v>6.5077245019837946</v>
      </c>
      <c r="K91" s="230">
        <v>4.8080743933932588</v>
      </c>
      <c r="L91" s="230">
        <v>3.724076162195455</v>
      </c>
      <c r="M91" s="230">
        <v>3.9990927257392501</v>
      </c>
      <c r="N91" s="230">
        <v>6.1657227325064214</v>
      </c>
      <c r="O91" s="230">
        <v>3.994574833112376</v>
      </c>
      <c r="P91" s="230">
        <v>6.0959451854260926</v>
      </c>
      <c r="Q91" s="230">
        <v>6.5487181415890472</v>
      </c>
      <c r="R91" s="230">
        <v>5.9589064171740782</v>
      </c>
      <c r="S91" s="230">
        <v>5.2685043826005602</v>
      </c>
      <c r="T91" s="230">
        <v>5.6024980050635218</v>
      </c>
      <c r="U91" s="230">
        <v>4.3750618200706306</v>
      </c>
      <c r="V91" s="230">
        <v>3.9239393440800301</v>
      </c>
      <c r="W91" s="230">
        <v>6.3723148263540894</v>
      </c>
      <c r="X91" s="230">
        <v>5.1738402086873911</v>
      </c>
      <c r="Y91" s="230">
        <v>3.943315019828197</v>
      </c>
      <c r="DA91" s="71" t="s">
        <v>1535</v>
      </c>
    </row>
    <row r="92" spans="1:105" ht="12" customHeight="1" x14ac:dyDescent="0.25">
      <c r="A92" s="59" t="s">
        <v>31</v>
      </c>
      <c r="B92" s="295">
        <v>0.23033407776448669</v>
      </c>
      <c r="C92" s="295">
        <v>0.15137713364226571</v>
      </c>
      <c r="D92" s="295">
        <v>0.1259223532458067</v>
      </c>
      <c r="E92" s="295">
        <v>0.11381150242872271</v>
      </c>
      <c r="F92" s="295">
        <v>8.3011660164723389E-2</v>
      </c>
      <c r="G92" s="295">
        <v>0.1674555107728633</v>
      </c>
      <c r="H92" s="295">
        <v>0.1181871460948177</v>
      </c>
      <c r="I92" s="295">
        <v>8.0102062743286226E-2</v>
      </c>
      <c r="J92" s="295">
        <v>2.7672976175785069E-2</v>
      </c>
      <c r="K92" s="295">
        <v>0.1354652609662127</v>
      </c>
      <c r="L92" s="295">
        <v>7.7840021811909896E-2</v>
      </c>
      <c r="M92" s="295">
        <v>8.4498739950424631E-2</v>
      </c>
      <c r="N92" s="295">
        <v>0.15268229559537691</v>
      </c>
      <c r="O92" s="295">
        <v>9.968280332007548E-2</v>
      </c>
      <c r="P92" s="295">
        <v>0.1242821499312811</v>
      </c>
      <c r="Q92" s="295">
        <v>8.6227416792260272E-2</v>
      </c>
      <c r="R92" s="295">
        <v>0.12939032514982321</v>
      </c>
      <c r="S92" s="295">
        <v>9.5775956593496372E-2</v>
      </c>
      <c r="T92" s="295">
        <v>0.18875272123138451</v>
      </c>
      <c r="U92" s="295">
        <v>0.12656665457410321</v>
      </c>
      <c r="V92" s="295">
        <v>0.1154661883707998</v>
      </c>
      <c r="W92" s="295">
        <v>0.17088082577384159</v>
      </c>
      <c r="X92" s="295">
        <v>0.18445900592876499</v>
      </c>
      <c r="Y92" s="295">
        <v>0.30311813720496522</v>
      </c>
      <c r="DA92" s="122" t="s">
        <v>1536</v>
      </c>
    </row>
    <row r="93" spans="1:105" ht="12" customHeight="1" x14ac:dyDescent="0.25">
      <c r="A93" s="59" t="s">
        <v>159</v>
      </c>
      <c r="B93" s="295">
        <v>0.64882564607782567</v>
      </c>
      <c r="C93" s="295">
        <v>0.78299986866097382</v>
      </c>
      <c r="D93" s="295">
        <v>0.92713549328619316</v>
      </c>
      <c r="E93" s="295">
        <v>1.05001256163144</v>
      </c>
      <c r="F93" s="295">
        <v>0.73338222530217079</v>
      </c>
      <c r="G93" s="295">
        <v>1.0443729752930191</v>
      </c>
      <c r="H93" s="295">
        <v>0.65643641037505729</v>
      </c>
      <c r="I93" s="295">
        <v>0.91068821897899899</v>
      </c>
      <c r="J93" s="295">
        <v>1.475457338464613</v>
      </c>
      <c r="K93" s="295">
        <v>1.140714143296369</v>
      </c>
      <c r="L93" s="295">
        <v>0.42891515899158827</v>
      </c>
      <c r="M93" s="295">
        <v>0.82866417357498134</v>
      </c>
      <c r="N93" s="295">
        <v>1.4026116933531749</v>
      </c>
      <c r="O93" s="295">
        <v>1.0405897752895159</v>
      </c>
      <c r="P93" s="295">
        <v>1.795446685835637</v>
      </c>
      <c r="Q93" s="295">
        <v>1.870675243433938</v>
      </c>
      <c r="R93" s="295">
        <v>1.392241674836957</v>
      </c>
      <c r="S93" s="295">
        <v>1.2493748347773601</v>
      </c>
      <c r="T93" s="295">
        <v>1.534651157463206</v>
      </c>
      <c r="U93" s="295">
        <v>1.4203999756697041</v>
      </c>
      <c r="V93" s="295">
        <v>1.076262585463275</v>
      </c>
      <c r="W93" s="295">
        <v>1.837115054234008</v>
      </c>
      <c r="X93" s="295">
        <v>2.0419547330509968</v>
      </c>
      <c r="Y93" s="295">
        <v>2.285825433938395</v>
      </c>
      <c r="DA93" s="122" t="s">
        <v>1537</v>
      </c>
    </row>
    <row r="94" spans="1:105" ht="12" customHeight="1" x14ac:dyDescent="0.25">
      <c r="A94" s="59" t="s">
        <v>32</v>
      </c>
      <c r="B94" s="295">
        <v>1.2269027381515549</v>
      </c>
      <c r="C94" s="295">
        <v>1.1602510774251369</v>
      </c>
      <c r="D94" s="295">
        <v>0.90670778767271165</v>
      </c>
      <c r="E94" s="295">
        <v>0.65910019070727821</v>
      </c>
      <c r="F94" s="295">
        <v>0.44336340846487993</v>
      </c>
      <c r="G94" s="295">
        <v>0.51281418680415114</v>
      </c>
      <c r="H94" s="295">
        <v>0.64811856635070753</v>
      </c>
      <c r="I94" s="295">
        <v>0.84829653325959409</v>
      </c>
      <c r="J94" s="295">
        <v>0.38693162417454469</v>
      </c>
      <c r="K94" s="295">
        <v>0.45943589297138709</v>
      </c>
      <c r="L94" s="295">
        <v>0.31745591712728682</v>
      </c>
      <c r="M94" s="295">
        <v>9.977650909960227E-2</v>
      </c>
      <c r="N94" s="295">
        <v>0.1592701278333794</v>
      </c>
      <c r="O94" s="295">
        <v>0.30079683781247868</v>
      </c>
      <c r="P94" s="295">
        <v>0.2481799032085453</v>
      </c>
      <c r="Q94" s="295">
        <v>0.27526341146612221</v>
      </c>
      <c r="R94" s="295">
        <v>0.18729527265525511</v>
      </c>
      <c r="S94" s="295">
        <v>0</v>
      </c>
      <c r="T94" s="295">
        <v>0</v>
      </c>
      <c r="U94" s="295">
        <v>0</v>
      </c>
      <c r="V94" s="295">
        <v>0</v>
      </c>
      <c r="W94" s="295">
        <v>0</v>
      </c>
      <c r="X94" s="295">
        <v>0</v>
      </c>
      <c r="Y94" s="295">
        <v>0</v>
      </c>
      <c r="DA94" s="122" t="s">
        <v>1538</v>
      </c>
    </row>
    <row r="95" spans="1:105" ht="12" customHeight="1" x14ac:dyDescent="0.25">
      <c r="A95" s="59" t="s">
        <v>35</v>
      </c>
      <c r="B95" s="295">
        <v>2.445779663161094</v>
      </c>
      <c r="C95" s="295">
        <v>2.57447213590449</v>
      </c>
      <c r="D95" s="295">
        <v>2.4138811032158118</v>
      </c>
      <c r="E95" s="295">
        <v>2.5308127954813702</v>
      </c>
      <c r="F95" s="295">
        <v>2.0796059994637122</v>
      </c>
      <c r="G95" s="295">
        <v>2.8155282154173791</v>
      </c>
      <c r="H95" s="295">
        <v>2.4370764278062298</v>
      </c>
      <c r="I95" s="295">
        <v>1.7868482224946669</v>
      </c>
      <c r="J95" s="295">
        <v>0.85450778692601093</v>
      </c>
      <c r="K95" s="295">
        <v>1.265214924006121</v>
      </c>
      <c r="L95" s="295">
        <v>0.73239004467742908</v>
      </c>
      <c r="M95" s="295">
        <v>1.10044271475052</v>
      </c>
      <c r="N95" s="295">
        <v>1.670045829069563</v>
      </c>
      <c r="O95" s="295">
        <v>1.1270397872731921</v>
      </c>
      <c r="P95" s="295">
        <v>1.6377165268652529</v>
      </c>
      <c r="Q95" s="295">
        <v>1.5739661776029139</v>
      </c>
      <c r="R95" s="295">
        <v>1.6957975466265069</v>
      </c>
      <c r="S95" s="295">
        <v>1.671467723011997</v>
      </c>
      <c r="T95" s="295">
        <v>2.0737208816760631</v>
      </c>
      <c r="U95" s="295">
        <v>1.889237608781634</v>
      </c>
      <c r="V95" s="295">
        <v>1.4454778731579261</v>
      </c>
      <c r="W95" s="295">
        <v>1.7252618306674961</v>
      </c>
      <c r="X95" s="295">
        <v>1.5918098158917471</v>
      </c>
      <c r="Y95" s="295">
        <v>1.553100104177185</v>
      </c>
      <c r="DA95" s="122" t="s">
        <v>1539</v>
      </c>
    </row>
    <row r="96" spans="1:105" ht="12" customHeight="1" x14ac:dyDescent="0.25">
      <c r="A96" s="61" t="s">
        <v>1540</v>
      </c>
      <c r="B96" s="263">
        <v>5.2350168733406912</v>
      </c>
      <c r="C96" s="263">
        <v>4.9327742895476501</v>
      </c>
      <c r="D96" s="263">
        <v>5.2740834681765154</v>
      </c>
      <c r="E96" s="263">
        <v>5.8982797160271607</v>
      </c>
      <c r="F96" s="263">
        <v>4.7135653463522713</v>
      </c>
      <c r="G96" s="263">
        <v>6.782833026001633</v>
      </c>
      <c r="H96" s="263">
        <v>8.1952327090276835</v>
      </c>
      <c r="I96" s="263">
        <v>8.0648825862185056</v>
      </c>
      <c r="J96" s="263">
        <v>6.5489679645326886</v>
      </c>
      <c r="K96" s="263">
        <v>7.1285699638610858</v>
      </c>
      <c r="L96" s="263">
        <v>4.714217425086205</v>
      </c>
      <c r="M96" s="263">
        <v>5.5110519290785884</v>
      </c>
      <c r="N96" s="263">
        <v>5.9235905037505079</v>
      </c>
      <c r="O96" s="263">
        <v>5.0043430497115722</v>
      </c>
      <c r="P96" s="263">
        <v>7.3703397241583124</v>
      </c>
      <c r="Q96" s="263">
        <v>7.9336627298882201</v>
      </c>
      <c r="R96" s="263">
        <v>7.9521624971658502</v>
      </c>
      <c r="S96" s="263">
        <v>6.8306163591172737</v>
      </c>
      <c r="T96" s="263">
        <v>8.3410501811643485</v>
      </c>
      <c r="U96" s="263">
        <v>7.139018562515318</v>
      </c>
      <c r="V96" s="263">
        <v>5.7501665259409824</v>
      </c>
      <c r="W96" s="263">
        <v>8.6141771594097865</v>
      </c>
      <c r="X96" s="263">
        <v>8.0810037576809304</v>
      </c>
      <c r="Y96" s="263">
        <v>7.7291582995260706</v>
      </c>
      <c r="DA96" s="74" t="s">
        <v>1541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DA97" s="94"/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v>55.878764371697741</v>
      </c>
      <c r="C99" s="223">
        <v>57.271303051841578</v>
      </c>
      <c r="D99" s="223">
        <v>50.190487398434442</v>
      </c>
      <c r="E99" s="223">
        <v>42.934849883779577</v>
      </c>
      <c r="F99" s="223">
        <v>41.405785957398841</v>
      </c>
      <c r="G99" s="223">
        <v>41.857958999415779</v>
      </c>
      <c r="H99" s="223">
        <v>40.094247132688281</v>
      </c>
      <c r="I99" s="223">
        <v>39.547794528195077</v>
      </c>
      <c r="J99" s="223">
        <v>39.430412800599413</v>
      </c>
      <c r="K99" s="223">
        <v>24.143753393439869</v>
      </c>
      <c r="L99" s="223">
        <v>34.747066539775737</v>
      </c>
      <c r="M99" s="223">
        <v>33.673280377270942</v>
      </c>
      <c r="N99" s="223">
        <v>44.221417774604532</v>
      </c>
      <c r="O99" s="223">
        <v>32.209229730443028</v>
      </c>
      <c r="P99" s="223">
        <v>31.566692328042031</v>
      </c>
      <c r="Q99" s="223">
        <v>15.21875729605715</v>
      </c>
      <c r="R99" s="223">
        <v>15.660227109989259</v>
      </c>
      <c r="S99" s="223">
        <v>24.556054479150689</v>
      </c>
      <c r="T99" s="223">
        <v>34.898900954520713</v>
      </c>
      <c r="U99" s="223">
        <v>34.241541057664733</v>
      </c>
      <c r="V99" s="223">
        <v>34.252225007112877</v>
      </c>
      <c r="W99" s="223">
        <v>35.620716613694803</v>
      </c>
      <c r="X99" s="223">
        <v>32.430848258797909</v>
      </c>
      <c r="Y99" s="223">
        <v>32.350924314901953</v>
      </c>
      <c r="DA99" s="89" t="s">
        <v>1542</v>
      </c>
    </row>
    <row r="100" spans="1:105" ht="12" customHeight="1" x14ac:dyDescent="0.25">
      <c r="A100" s="55" t="s">
        <v>91</v>
      </c>
      <c r="B100" s="259">
        <v>0.47441670212592912</v>
      </c>
      <c r="C100" s="259">
        <v>0.48623950486054007</v>
      </c>
      <c r="D100" s="259">
        <v>0.42612262059446909</v>
      </c>
      <c r="E100" s="259">
        <v>0.3645214799782997</v>
      </c>
      <c r="F100" s="259">
        <v>0.35153956326162028</v>
      </c>
      <c r="G100" s="259">
        <v>0.35537856088093073</v>
      </c>
      <c r="H100" s="259">
        <v>0.34040445798640778</v>
      </c>
      <c r="I100" s="259">
        <v>0.3357650167711691</v>
      </c>
      <c r="J100" s="259">
        <v>0.33476843331551459</v>
      </c>
      <c r="K100" s="259">
        <v>0.2049830555595149</v>
      </c>
      <c r="L100" s="259">
        <v>0.29500632130316151</v>
      </c>
      <c r="M100" s="259">
        <v>0.285889761627457</v>
      </c>
      <c r="N100" s="259">
        <v>0.37544457934742148</v>
      </c>
      <c r="O100" s="259">
        <v>0.27345981462833302</v>
      </c>
      <c r="P100" s="259">
        <v>0.26800460317431712</v>
      </c>
      <c r="Q100" s="259">
        <v>0.12920888154982699</v>
      </c>
      <c r="R100" s="259">
        <v>0.13295700761397619</v>
      </c>
      <c r="S100" s="259">
        <v>0.20848353599350961</v>
      </c>
      <c r="T100" s="259">
        <v>0.29629541176779511</v>
      </c>
      <c r="U100" s="259">
        <v>0.29071435574604299</v>
      </c>
      <c r="V100" s="259">
        <v>0.29080506362281278</v>
      </c>
      <c r="W100" s="259">
        <v>0.30242370412386671</v>
      </c>
      <c r="X100" s="259">
        <v>0.2753413796996787</v>
      </c>
      <c r="Y100" s="259">
        <v>0.2746628168444179</v>
      </c>
      <c r="DA100" s="67" t="s">
        <v>1543</v>
      </c>
    </row>
    <row r="101" spans="1:105" ht="12" customHeight="1" x14ac:dyDescent="0.25">
      <c r="A101" s="173" t="s">
        <v>92</v>
      </c>
      <c r="B101" s="224">
        <v>0.53191098711084839</v>
      </c>
      <c r="C101" s="224">
        <v>0.54516658845203914</v>
      </c>
      <c r="D101" s="224">
        <v>0.47776417384753289</v>
      </c>
      <c r="E101" s="224">
        <v>0.40869762672667848</v>
      </c>
      <c r="F101" s="224">
        <v>0.39414243905217949</v>
      </c>
      <c r="G101" s="224">
        <v>0.39844668256648469</v>
      </c>
      <c r="H101" s="224">
        <v>0.38165787682665031</v>
      </c>
      <c r="I101" s="224">
        <v>0.37645618442125672</v>
      </c>
      <c r="J101" s="224">
        <v>0.37533882559459619</v>
      </c>
      <c r="K101" s="224">
        <v>0.22982483317949851</v>
      </c>
      <c r="L101" s="224">
        <v>0.33075796628815302</v>
      </c>
      <c r="M101" s="224">
        <v>0.32053657603264768</v>
      </c>
      <c r="N101" s="224">
        <v>0.42094449017331409</v>
      </c>
      <c r="O101" s="224">
        <v>0.30660025096565091</v>
      </c>
      <c r="P101" s="224">
        <v>0.30048392559936182</v>
      </c>
      <c r="Q101" s="224">
        <v>0.14486763096804739</v>
      </c>
      <c r="R101" s="224">
        <v>0.149069990256124</v>
      </c>
      <c r="S101" s="224">
        <v>0.23374953480712821</v>
      </c>
      <c r="T101" s="224">
        <v>0.33220328087856638</v>
      </c>
      <c r="U101" s="224">
        <v>0.32594585991436281</v>
      </c>
      <c r="V101" s="224">
        <v>0.32604756062611079</v>
      </c>
      <c r="W101" s="224">
        <v>0.33907425743106689</v>
      </c>
      <c r="X101" s="224">
        <v>0.30870984181674838</v>
      </c>
      <c r="Y101" s="224">
        <v>0.30794904432260217</v>
      </c>
      <c r="DA101" s="177" t="s">
        <v>1544</v>
      </c>
    </row>
    <row r="102" spans="1:105" ht="12" customHeight="1" x14ac:dyDescent="0.25">
      <c r="A102" s="173" t="s">
        <v>93</v>
      </c>
      <c r="B102" s="224">
        <v>0.91262736660183374</v>
      </c>
      <c r="C102" s="224">
        <v>0.78071222641432936</v>
      </c>
      <c r="D102" s="224">
        <v>0.74968428826969757</v>
      </c>
      <c r="E102" s="224">
        <v>0.60043068951667122</v>
      </c>
      <c r="F102" s="224">
        <v>0.54092868201199862</v>
      </c>
      <c r="G102" s="224">
        <v>0.6261728289125067</v>
      </c>
      <c r="H102" s="224">
        <v>0.7050657359092819</v>
      </c>
      <c r="I102" s="224">
        <v>0.68949006789895062</v>
      </c>
      <c r="J102" s="224">
        <v>0.69232345810398377</v>
      </c>
      <c r="K102" s="224">
        <v>0.50628959500929593</v>
      </c>
      <c r="L102" s="224">
        <v>0.71769045758566863</v>
      </c>
      <c r="M102" s="224">
        <v>0.70029662322068376</v>
      </c>
      <c r="N102" s="224">
        <v>0.7043693689617907</v>
      </c>
      <c r="O102" s="224">
        <v>0.59654478699341296</v>
      </c>
      <c r="P102" s="224">
        <v>0.57470666033253048</v>
      </c>
      <c r="Q102" s="224">
        <v>0.28282049877347698</v>
      </c>
      <c r="R102" s="224">
        <v>0.31267174500545569</v>
      </c>
      <c r="S102" s="224">
        <v>0.48036800912146438</v>
      </c>
      <c r="T102" s="224">
        <v>0.71797912666113173</v>
      </c>
      <c r="U102" s="224">
        <v>0.71862871251290616</v>
      </c>
      <c r="V102" s="224">
        <v>0.69874879169535997</v>
      </c>
      <c r="W102" s="224">
        <v>0.71299987295128842</v>
      </c>
      <c r="X102" s="224">
        <v>0.67290274957393781</v>
      </c>
      <c r="Y102" s="224">
        <v>0.69947559261123127</v>
      </c>
      <c r="DA102" s="177" t="s">
        <v>1545</v>
      </c>
    </row>
    <row r="103" spans="1:105" ht="12" customHeight="1" x14ac:dyDescent="0.25">
      <c r="A103" s="173" t="s">
        <v>94</v>
      </c>
      <c r="B103" s="224">
        <v>0.42580674205050872</v>
      </c>
      <c r="C103" s="224">
        <v>0.4364181498946495</v>
      </c>
      <c r="D103" s="224">
        <v>0.38246099679094547</v>
      </c>
      <c r="E103" s="224">
        <v>0.32717166807459719</v>
      </c>
      <c r="F103" s="224">
        <v>0.3155199120594116</v>
      </c>
      <c r="G103" s="224">
        <v>0.31896555607171778</v>
      </c>
      <c r="H103" s="224">
        <v>0.30552573841758829</v>
      </c>
      <c r="I103" s="224">
        <v>0.30136166632665418</v>
      </c>
      <c r="J103" s="224">
        <v>0.30046719538469102</v>
      </c>
      <c r="K103" s="224">
        <v>0.1839799624933674</v>
      </c>
      <c r="L103" s="224">
        <v>0.26477921202078869</v>
      </c>
      <c r="M103" s="224">
        <v>0.25659675858517939</v>
      </c>
      <c r="N103" s="224">
        <v>0.3369755584827917</v>
      </c>
      <c r="O103" s="224">
        <v>0.24544041604529859</v>
      </c>
      <c r="P103" s="224">
        <v>0.2405441596402815</v>
      </c>
      <c r="Q103" s="224">
        <v>0.115969805974744</v>
      </c>
      <c r="R103" s="224">
        <v>0.1193338893660289</v>
      </c>
      <c r="S103" s="224">
        <v>0.1871217746650965</v>
      </c>
      <c r="T103" s="224">
        <v>0.26593621894844183</v>
      </c>
      <c r="U103" s="224">
        <v>0.26092701233498478</v>
      </c>
      <c r="V103" s="224">
        <v>0.26100842604852531</v>
      </c>
      <c r="W103" s="224">
        <v>0.27143659064863368</v>
      </c>
      <c r="X103" s="224">
        <v>0.24712919110190079</v>
      </c>
      <c r="Y103" s="224">
        <v>0.24652015554859849</v>
      </c>
      <c r="DA103" s="177" t="s">
        <v>1546</v>
      </c>
    </row>
    <row r="104" spans="1:105" ht="12" customHeight="1" x14ac:dyDescent="0.25">
      <c r="A104" s="56" t="s">
        <v>95</v>
      </c>
      <c r="B104" s="260">
        <v>0.44378124407255481</v>
      </c>
      <c r="C104" s="260">
        <v>0.44136392753978848</v>
      </c>
      <c r="D104" s="260">
        <v>0.39198880922426788</v>
      </c>
      <c r="E104" s="260">
        <v>0.33237895317753191</v>
      </c>
      <c r="F104" s="260">
        <v>0.31916362211504651</v>
      </c>
      <c r="G104" s="260">
        <v>0.32704677536214438</v>
      </c>
      <c r="H104" s="260">
        <v>0.3264867209726432</v>
      </c>
      <c r="I104" s="260">
        <v>0.32145491527646081</v>
      </c>
      <c r="J104" s="260">
        <v>0.3213619951975028</v>
      </c>
      <c r="K104" s="260">
        <v>0.21425687737770799</v>
      </c>
      <c r="L104" s="260">
        <v>0.30994919887709949</v>
      </c>
      <c r="M104" s="260">
        <v>0.29546340952039912</v>
      </c>
      <c r="N104" s="260">
        <v>0.34762723998987649</v>
      </c>
      <c r="O104" s="260">
        <v>0.26888090150216709</v>
      </c>
      <c r="P104" s="260">
        <v>0.26041083227834172</v>
      </c>
      <c r="Q104" s="260">
        <v>0.12704359479772079</v>
      </c>
      <c r="R104" s="260">
        <v>0.13612669108248021</v>
      </c>
      <c r="S104" s="260">
        <v>0.21092918709204589</v>
      </c>
      <c r="T104" s="260">
        <v>0.30711914992140982</v>
      </c>
      <c r="U104" s="260">
        <v>0.30257399316230338</v>
      </c>
      <c r="V104" s="260">
        <v>0.30004985449855598</v>
      </c>
      <c r="W104" s="260">
        <v>0.31078549128824151</v>
      </c>
      <c r="X104" s="260">
        <v>0.28796393605934129</v>
      </c>
      <c r="Y104" s="260">
        <v>0.29403178364172972</v>
      </c>
      <c r="DA104" s="68" t="s">
        <v>1547</v>
      </c>
    </row>
    <row r="105" spans="1:105" ht="12" customHeight="1" x14ac:dyDescent="0.25">
      <c r="A105" s="37" t="s">
        <v>159</v>
      </c>
      <c r="B105" s="226">
        <v>5.2679252747842679E-2</v>
      </c>
      <c r="C105" s="226">
        <v>7.1529505261851659E-2</v>
      </c>
      <c r="D105" s="226">
        <v>6.9907621184727459E-2</v>
      </c>
      <c r="E105" s="226">
        <v>6.6970614482012095E-2</v>
      </c>
      <c r="F105" s="226">
        <v>6.1002139915068462E-2</v>
      </c>
      <c r="G105" s="226">
        <v>5.7098265174937581E-2</v>
      </c>
      <c r="H105" s="226">
        <v>2.9979288489888459E-2</v>
      </c>
      <c r="I105" s="226">
        <v>4.4249594523940769E-2</v>
      </c>
      <c r="J105" s="226">
        <v>8.3797450006644777E-2</v>
      </c>
      <c r="K105" s="226">
        <v>3.1247931212020061E-2</v>
      </c>
      <c r="L105" s="226">
        <v>3.1641279982277212E-2</v>
      </c>
      <c r="M105" s="226">
        <v>4.2329137459745488E-2</v>
      </c>
      <c r="N105" s="226">
        <v>8.2903859558784751E-2</v>
      </c>
      <c r="O105" s="226">
        <v>4.9303377112503488E-2</v>
      </c>
      <c r="P105" s="226">
        <v>5.7993763241338238E-2</v>
      </c>
      <c r="Q105" s="226">
        <v>2.6833758252629021E-2</v>
      </c>
      <c r="R105" s="226">
        <v>1.961531734124428E-2</v>
      </c>
      <c r="S105" s="226">
        <v>3.0458676895327559E-2</v>
      </c>
      <c r="T105" s="226">
        <v>4.1098259365748027E-2</v>
      </c>
      <c r="U105" s="226">
        <v>4.1765402230555589E-2</v>
      </c>
      <c r="V105" s="226">
        <v>4.1019115693081538E-2</v>
      </c>
      <c r="W105" s="226">
        <v>4.9701313909070031E-2</v>
      </c>
      <c r="X105" s="226">
        <v>4.7994785413206571E-2</v>
      </c>
      <c r="Y105" s="226">
        <v>4.7842897460638113E-2</v>
      </c>
      <c r="DA105" s="69" t="s">
        <v>1548</v>
      </c>
    </row>
    <row r="106" spans="1:105" ht="12" customHeight="1" x14ac:dyDescent="0.25">
      <c r="A106" s="37" t="s">
        <v>35</v>
      </c>
      <c r="B106" s="226">
        <v>0.19857699186222119</v>
      </c>
      <c r="C106" s="226">
        <v>0.23518614186563139</v>
      </c>
      <c r="D106" s="226">
        <v>0.1820108139215556</v>
      </c>
      <c r="E106" s="226">
        <v>0.16141720037042581</v>
      </c>
      <c r="F106" s="226">
        <v>0.17297994384201451</v>
      </c>
      <c r="G106" s="226">
        <v>0.15393138318838201</v>
      </c>
      <c r="H106" s="226">
        <v>0.11130067763816701</v>
      </c>
      <c r="I106" s="226">
        <v>8.6821491344049803E-2</v>
      </c>
      <c r="J106" s="226">
        <v>4.8531104009916733E-2</v>
      </c>
      <c r="K106" s="226">
        <v>3.4658419154440838E-2</v>
      </c>
      <c r="L106" s="226">
        <v>5.4028769965496853E-2</v>
      </c>
      <c r="M106" s="226">
        <v>5.6211903958987099E-2</v>
      </c>
      <c r="N106" s="226">
        <v>9.8711029949366744E-2</v>
      </c>
      <c r="O106" s="226">
        <v>5.3399398083904787E-2</v>
      </c>
      <c r="P106" s="226">
        <v>5.2899005726391661E-2</v>
      </c>
      <c r="Q106" s="226">
        <v>2.2577637703742159E-2</v>
      </c>
      <c r="R106" s="226">
        <v>2.3892121335527379E-2</v>
      </c>
      <c r="S106" s="226">
        <v>4.0748936107124017E-2</v>
      </c>
      <c r="T106" s="226">
        <v>5.5534652440604487E-2</v>
      </c>
      <c r="U106" s="226">
        <v>5.5551091235871937E-2</v>
      </c>
      <c r="V106" s="226">
        <v>5.5090853209704617E-2</v>
      </c>
      <c r="W106" s="226">
        <v>4.6675236601931208E-2</v>
      </c>
      <c r="X106" s="226">
        <v>3.7414429074149422E-2</v>
      </c>
      <c r="Y106" s="226">
        <v>3.2506773232560869E-2</v>
      </c>
      <c r="DA106" s="69" t="s">
        <v>1549</v>
      </c>
    </row>
    <row r="107" spans="1:105" ht="12" customHeight="1" x14ac:dyDescent="0.25">
      <c r="A107" s="37" t="s">
        <v>96</v>
      </c>
      <c r="B107" s="226">
        <v>0</v>
      </c>
      <c r="C107" s="226">
        <v>0</v>
      </c>
      <c r="D107" s="226">
        <v>0</v>
      </c>
      <c r="E107" s="226">
        <v>0</v>
      </c>
      <c r="F107" s="226">
        <v>0</v>
      </c>
      <c r="G107" s="226">
        <v>0</v>
      </c>
      <c r="H107" s="226">
        <v>0</v>
      </c>
      <c r="I107" s="226">
        <v>0</v>
      </c>
      <c r="J107" s="226">
        <v>0</v>
      </c>
      <c r="K107" s="226">
        <v>0</v>
      </c>
      <c r="L107" s="226">
        <v>0</v>
      </c>
      <c r="M107" s="226">
        <v>0</v>
      </c>
      <c r="N107" s="226">
        <v>0</v>
      </c>
      <c r="O107" s="226">
        <v>0</v>
      </c>
      <c r="P107" s="226">
        <v>0</v>
      </c>
      <c r="Q107" s="226">
        <v>0</v>
      </c>
      <c r="R107" s="226">
        <v>0</v>
      </c>
      <c r="S107" s="226">
        <v>0</v>
      </c>
      <c r="T107" s="226">
        <v>0</v>
      </c>
      <c r="U107" s="226">
        <v>0</v>
      </c>
      <c r="V107" s="226">
        <v>0</v>
      </c>
      <c r="W107" s="226">
        <v>0</v>
      </c>
      <c r="X107" s="226">
        <v>0</v>
      </c>
      <c r="Y107" s="226">
        <v>0</v>
      </c>
      <c r="DA107" s="69" t="s">
        <v>1550</v>
      </c>
    </row>
    <row r="108" spans="1:105" ht="12" customHeight="1" x14ac:dyDescent="0.25">
      <c r="A108" s="37" t="s">
        <v>78</v>
      </c>
      <c r="B108" s="226">
        <v>0</v>
      </c>
      <c r="C108" s="226">
        <v>0</v>
      </c>
      <c r="D108" s="226">
        <v>0</v>
      </c>
      <c r="E108" s="226">
        <v>0</v>
      </c>
      <c r="F108" s="226">
        <v>0</v>
      </c>
      <c r="G108" s="226">
        <v>0</v>
      </c>
      <c r="H108" s="226">
        <v>0</v>
      </c>
      <c r="I108" s="226">
        <v>0</v>
      </c>
      <c r="J108" s="226">
        <v>0</v>
      </c>
      <c r="K108" s="226">
        <v>0</v>
      </c>
      <c r="L108" s="226">
        <v>0</v>
      </c>
      <c r="M108" s="226">
        <v>0</v>
      </c>
      <c r="N108" s="226">
        <v>0</v>
      </c>
      <c r="O108" s="226">
        <v>0</v>
      </c>
      <c r="P108" s="226">
        <v>0</v>
      </c>
      <c r="Q108" s="226">
        <v>0</v>
      </c>
      <c r="R108" s="226">
        <v>0</v>
      </c>
      <c r="S108" s="226">
        <v>0</v>
      </c>
      <c r="T108" s="226">
        <v>0</v>
      </c>
      <c r="U108" s="226">
        <v>0</v>
      </c>
      <c r="V108" s="226">
        <v>0</v>
      </c>
      <c r="W108" s="226">
        <v>0</v>
      </c>
      <c r="X108" s="226">
        <v>0</v>
      </c>
      <c r="Y108" s="226">
        <v>0</v>
      </c>
      <c r="DA108" s="69" t="s">
        <v>1551</v>
      </c>
    </row>
    <row r="109" spans="1:105" ht="12" customHeight="1" x14ac:dyDescent="0.25">
      <c r="A109" s="37" t="s">
        <v>40</v>
      </c>
      <c r="B109" s="226">
        <v>0.19252499946249091</v>
      </c>
      <c r="C109" s="226">
        <v>0.13464828041230539</v>
      </c>
      <c r="D109" s="226">
        <v>0.14007037411798481</v>
      </c>
      <c r="E109" s="226">
        <v>0.10399113832509389</v>
      </c>
      <c r="F109" s="226">
        <v>8.5181538357963466E-2</v>
      </c>
      <c r="G109" s="226">
        <v>0.1160171269988248</v>
      </c>
      <c r="H109" s="226">
        <v>0.18520675484458771</v>
      </c>
      <c r="I109" s="226">
        <v>0.19038382940847021</v>
      </c>
      <c r="J109" s="226">
        <v>0.18903344118094129</v>
      </c>
      <c r="K109" s="226">
        <v>0.14835052701124721</v>
      </c>
      <c r="L109" s="226">
        <v>0.22427914892932541</v>
      </c>
      <c r="M109" s="226">
        <v>0.1969223681016665</v>
      </c>
      <c r="N109" s="226">
        <v>0.16601235048172511</v>
      </c>
      <c r="O109" s="226">
        <v>0.1661781263057589</v>
      </c>
      <c r="P109" s="226">
        <v>0.14951806331061179</v>
      </c>
      <c r="Q109" s="226">
        <v>7.763219884134967E-2</v>
      </c>
      <c r="R109" s="226">
        <v>9.2619252405708563E-2</v>
      </c>
      <c r="S109" s="226">
        <v>0.1397215740895944</v>
      </c>
      <c r="T109" s="226">
        <v>0.21048623811505721</v>
      </c>
      <c r="U109" s="226">
        <v>0.20525749969587589</v>
      </c>
      <c r="V109" s="226">
        <v>0.20393988559576989</v>
      </c>
      <c r="W109" s="226">
        <v>0.21440894077724029</v>
      </c>
      <c r="X109" s="226">
        <v>0.2025547215719854</v>
      </c>
      <c r="Y109" s="226">
        <v>0.21368211294853071</v>
      </c>
      <c r="DA109" s="69" t="s">
        <v>1552</v>
      </c>
    </row>
    <row r="110" spans="1:105" ht="12" customHeight="1" x14ac:dyDescent="0.25">
      <c r="A110" s="57" t="s">
        <v>1553</v>
      </c>
      <c r="B110" s="261">
        <f t="shared" ref="B110:Y110" si="4">B111+B117</f>
        <v>41.773666882687898</v>
      </c>
      <c r="C110" s="261">
        <f t="shared" si="4"/>
        <v>44.19330603930662</v>
      </c>
      <c r="D110" s="261">
        <f t="shared" si="4"/>
        <v>38.14605159405491</v>
      </c>
      <c r="E110" s="261">
        <f t="shared" si="4"/>
        <v>32.995390686353041</v>
      </c>
      <c r="F110" s="261">
        <f t="shared" si="4"/>
        <v>32.158297590091152</v>
      </c>
      <c r="G110" s="261">
        <f t="shared" si="4"/>
        <v>31.80460350224968</v>
      </c>
      <c r="H110" s="261">
        <f t="shared" si="4"/>
        <v>29.522332688998134</v>
      </c>
      <c r="I110" s="261">
        <f t="shared" si="4"/>
        <v>29.173206168292115</v>
      </c>
      <c r="J110" s="261">
        <f t="shared" si="4"/>
        <v>29.042716307042582</v>
      </c>
      <c r="K110" s="261">
        <f t="shared" si="4"/>
        <v>17.03947600176533</v>
      </c>
      <c r="L110" s="261">
        <f t="shared" si="4"/>
        <v>24.618013889381679</v>
      </c>
      <c r="M110" s="261">
        <f t="shared" si="4"/>
        <v>23.819506500404543</v>
      </c>
      <c r="N110" s="261">
        <f t="shared" si="4"/>
        <v>33.220030358649282</v>
      </c>
      <c r="O110" s="261">
        <f t="shared" si="4"/>
        <v>23.444087542914101</v>
      </c>
      <c r="P110" s="261">
        <f t="shared" si="4"/>
        <v>23.06705606576773</v>
      </c>
      <c r="Q110" s="261">
        <f t="shared" si="4"/>
        <v>11.068821424021911</v>
      </c>
      <c r="R110" s="261">
        <f t="shared" si="4"/>
        <v>11.193708150296491</v>
      </c>
      <c r="S110" s="261">
        <f t="shared" si="4"/>
        <v>17.64225627748252</v>
      </c>
      <c r="T110" s="261">
        <f t="shared" si="4"/>
        <v>24.754601541996475</v>
      </c>
      <c r="U110" s="261">
        <f t="shared" si="4"/>
        <v>24.161975178033984</v>
      </c>
      <c r="V110" s="261">
        <f t="shared" si="4"/>
        <v>24.349520224826243</v>
      </c>
      <c r="W110" s="261">
        <f t="shared" si="4"/>
        <v>25.444242064148977</v>
      </c>
      <c r="X110" s="261">
        <f t="shared" si="4"/>
        <v>22.951244617860983</v>
      </c>
      <c r="Y110" s="261">
        <f t="shared" si="4"/>
        <v>22.639048537288197</v>
      </c>
      <c r="DA110" s="70"/>
    </row>
    <row r="111" spans="1:105" ht="12" customHeight="1" x14ac:dyDescent="0.25">
      <c r="A111" s="60" t="s">
        <v>1554</v>
      </c>
      <c r="B111" s="262">
        <v>37.186915017890279</v>
      </c>
      <c r="C111" s="262">
        <v>40.269543295143222</v>
      </c>
      <c r="D111" s="262">
        <v>34.378231415667983</v>
      </c>
      <c r="E111" s="262">
        <v>29.977700569216928</v>
      </c>
      <c r="F111" s="262">
        <v>29.43965717699523</v>
      </c>
      <c r="G111" s="262">
        <v>28.657536587749519</v>
      </c>
      <c r="H111" s="262">
        <v>25.978759816503139</v>
      </c>
      <c r="I111" s="262">
        <v>25.707914669889451</v>
      </c>
      <c r="J111" s="262">
        <v>25.563184541163579</v>
      </c>
      <c r="K111" s="262">
        <v>14.4949273403732</v>
      </c>
      <c r="L111" s="262">
        <v>21.010990732782961</v>
      </c>
      <c r="M111" s="262">
        <v>20.299902596317001</v>
      </c>
      <c r="N111" s="262">
        <v>29.67995733999593</v>
      </c>
      <c r="O111" s="262">
        <v>20.445927489522781</v>
      </c>
      <c r="P111" s="262">
        <v>20.178651726319611</v>
      </c>
      <c r="Q111" s="262">
        <v>9.6474007022409474</v>
      </c>
      <c r="R111" s="262">
        <v>9.6222587702353319</v>
      </c>
      <c r="S111" s="262">
        <v>15.22798628924944</v>
      </c>
      <c r="T111" s="262">
        <v>21.146127570455491</v>
      </c>
      <c r="U111" s="262">
        <v>20.550236468631731</v>
      </c>
      <c r="V111" s="262">
        <v>20.837695529860611</v>
      </c>
      <c r="W111" s="262">
        <v>21.8607932037045</v>
      </c>
      <c r="X111" s="262">
        <v>19.569318922461282</v>
      </c>
      <c r="Y111" s="262">
        <v>19.123571031133451</v>
      </c>
      <c r="DA111" s="72" t="s">
        <v>1555</v>
      </c>
    </row>
    <row r="112" spans="1:105" ht="12" customHeight="1" x14ac:dyDescent="0.25">
      <c r="A112" s="59" t="s">
        <v>28</v>
      </c>
      <c r="B112" s="230">
        <v>16.44771827750111</v>
      </c>
      <c r="C112" s="230">
        <v>20.955986035952929</v>
      </c>
      <c r="D112" s="230">
        <v>18.130061531865181</v>
      </c>
      <c r="E112" s="230">
        <v>18.394487307946989</v>
      </c>
      <c r="F112" s="230">
        <v>19.423906947118699</v>
      </c>
      <c r="G112" s="230">
        <v>17.7032365722206</v>
      </c>
      <c r="H112" s="230">
        <v>17.299862548738879</v>
      </c>
      <c r="I112" s="230">
        <v>17.60615560952624</v>
      </c>
      <c r="J112" s="230">
        <v>17.98020667012155</v>
      </c>
      <c r="K112" s="230">
        <v>8.9247714524191988</v>
      </c>
      <c r="L112" s="230">
        <v>14.817517756839299</v>
      </c>
      <c r="M112" s="230">
        <v>13.28123135459056</v>
      </c>
      <c r="N112" s="230">
        <v>19.16146733670627</v>
      </c>
      <c r="O112" s="230">
        <v>12.445028121301601</v>
      </c>
      <c r="P112" s="230">
        <v>12.423075253048401</v>
      </c>
      <c r="Q112" s="230">
        <v>6.101305727561452</v>
      </c>
      <c r="R112" s="230">
        <v>6.1234939828160586</v>
      </c>
      <c r="S112" s="230">
        <v>9.6834667995453554</v>
      </c>
      <c r="T112" s="230">
        <v>12.60381831108765</v>
      </c>
      <c r="U112" s="230">
        <v>11.51011299412046</v>
      </c>
      <c r="V112" s="230">
        <v>12.462129853663081</v>
      </c>
      <c r="W112" s="230">
        <v>13.7848554485539</v>
      </c>
      <c r="X112" s="230">
        <v>11.25976547319153</v>
      </c>
      <c r="Y112" s="230">
        <v>9.3267680164970894</v>
      </c>
      <c r="DA112" s="71" t="s">
        <v>1556</v>
      </c>
    </row>
    <row r="113" spans="1:105" ht="12" customHeight="1" x14ac:dyDescent="0.25">
      <c r="A113" s="59" t="s">
        <v>31</v>
      </c>
      <c r="B113" s="295">
        <v>1.0494528640118781</v>
      </c>
      <c r="C113" s="295">
        <v>0.62616581424901385</v>
      </c>
      <c r="D113" s="295">
        <v>0.46780362259270719</v>
      </c>
      <c r="E113" s="295">
        <v>0.30279800755125957</v>
      </c>
      <c r="F113" s="295">
        <v>0.2489768202284644</v>
      </c>
      <c r="G113" s="295">
        <v>0.40402838337909242</v>
      </c>
      <c r="H113" s="295">
        <v>0.26574671474144701</v>
      </c>
      <c r="I113" s="295">
        <v>0.17897938211155809</v>
      </c>
      <c r="J113" s="295">
        <v>7.6457728145419956E-2</v>
      </c>
      <c r="K113" s="295">
        <v>0.25145128692830648</v>
      </c>
      <c r="L113" s="295">
        <v>0.30971329670947739</v>
      </c>
      <c r="M113" s="295">
        <v>0.28062547968189988</v>
      </c>
      <c r="N113" s="295">
        <v>0.47449698062482559</v>
      </c>
      <c r="O113" s="295">
        <v>0.31056003263354492</v>
      </c>
      <c r="P113" s="295">
        <v>0.25327762213121502</v>
      </c>
      <c r="Q113" s="295">
        <v>8.0336307132587617E-2</v>
      </c>
      <c r="R113" s="295">
        <v>0.1329641417435285</v>
      </c>
      <c r="S113" s="295">
        <v>0.17603540369649051</v>
      </c>
      <c r="T113" s="295">
        <v>0.42463290517437208</v>
      </c>
      <c r="U113" s="295">
        <v>0.33297735102911591</v>
      </c>
      <c r="V113" s="295">
        <v>0.36671174220757291</v>
      </c>
      <c r="W113" s="295">
        <v>0.36965648220642988</v>
      </c>
      <c r="X113" s="295">
        <v>0.40143588947499959</v>
      </c>
      <c r="Y113" s="295">
        <v>0.71693804149246476</v>
      </c>
      <c r="DA113" s="122" t="s">
        <v>1557</v>
      </c>
    </row>
    <row r="114" spans="1:105" ht="12" customHeight="1" x14ac:dyDescent="0.25">
      <c r="A114" s="59" t="s">
        <v>159</v>
      </c>
      <c r="B114" s="295">
        <v>2.956192757621189</v>
      </c>
      <c r="C114" s="295">
        <v>3.2388494782548678</v>
      </c>
      <c r="D114" s="295">
        <v>3.4443236741845169</v>
      </c>
      <c r="E114" s="295">
        <v>2.7935815342119108</v>
      </c>
      <c r="F114" s="295">
        <v>2.199632848029768</v>
      </c>
      <c r="G114" s="295">
        <v>2.5198115183249659</v>
      </c>
      <c r="H114" s="295">
        <v>1.4760134689595401</v>
      </c>
      <c r="I114" s="295">
        <v>2.0348341746392542</v>
      </c>
      <c r="J114" s="295">
        <v>4.0765444004973164</v>
      </c>
      <c r="K114" s="295">
        <v>2.1173992306465479</v>
      </c>
      <c r="L114" s="295">
        <v>1.706586468088954</v>
      </c>
      <c r="M114" s="295">
        <v>2.7520443658818809</v>
      </c>
      <c r="N114" s="295">
        <v>4.358953412967332</v>
      </c>
      <c r="O114" s="295">
        <v>3.241939269448312</v>
      </c>
      <c r="P114" s="295">
        <v>3.6589845565373791</v>
      </c>
      <c r="Q114" s="295">
        <v>1.7428695708686279</v>
      </c>
      <c r="R114" s="295">
        <v>1.430695990445322</v>
      </c>
      <c r="S114" s="295">
        <v>2.296340451515817</v>
      </c>
      <c r="T114" s="295">
        <v>3.452471440790331</v>
      </c>
      <c r="U114" s="295">
        <v>3.7368533038329281</v>
      </c>
      <c r="V114" s="295">
        <v>3.418127274805534</v>
      </c>
      <c r="W114" s="295">
        <v>3.9741234002192831</v>
      </c>
      <c r="X114" s="295">
        <v>4.4438812320531111</v>
      </c>
      <c r="Y114" s="295">
        <v>5.4064571157393981</v>
      </c>
      <c r="DA114" s="122" t="s">
        <v>1558</v>
      </c>
    </row>
    <row r="115" spans="1:105" ht="12" customHeight="1" x14ac:dyDescent="0.25">
      <c r="A115" s="59" t="s">
        <v>32</v>
      </c>
      <c r="B115" s="295">
        <v>5.590039497905706</v>
      </c>
      <c r="C115" s="295">
        <v>4.7993349005147197</v>
      </c>
      <c r="D115" s="295">
        <v>3.3684344103570698</v>
      </c>
      <c r="E115" s="295">
        <v>1.75355056618998</v>
      </c>
      <c r="F115" s="295">
        <v>1.3297795927246101</v>
      </c>
      <c r="G115" s="295">
        <v>1.2372927347215199</v>
      </c>
      <c r="H115" s="295">
        <v>1.457310591394247</v>
      </c>
      <c r="I115" s="295">
        <v>1.8954267115038119</v>
      </c>
      <c r="J115" s="295">
        <v>1.0690542550999711</v>
      </c>
      <c r="K115" s="295">
        <v>0.85280717524712901</v>
      </c>
      <c r="L115" s="295">
        <v>1.2631075424285041</v>
      </c>
      <c r="M115" s="295">
        <v>0.33136388475720258</v>
      </c>
      <c r="N115" s="295">
        <v>0.49497025484175949</v>
      </c>
      <c r="O115" s="295">
        <v>0.93712729433540354</v>
      </c>
      <c r="P115" s="295">
        <v>0.50577187295336878</v>
      </c>
      <c r="Q115" s="295">
        <v>0.25645724745741361</v>
      </c>
      <c r="R115" s="295">
        <v>0.19246844887660591</v>
      </c>
      <c r="S115" s="295">
        <v>0</v>
      </c>
      <c r="T115" s="295">
        <v>0</v>
      </c>
      <c r="U115" s="295">
        <v>0</v>
      </c>
      <c r="V115" s="295">
        <v>0</v>
      </c>
      <c r="W115" s="295">
        <v>0</v>
      </c>
      <c r="X115" s="295">
        <v>0</v>
      </c>
      <c r="Y115" s="295">
        <v>0</v>
      </c>
      <c r="DA115" s="122" t="s">
        <v>1559</v>
      </c>
    </row>
    <row r="116" spans="1:105" ht="12" customHeight="1" x14ac:dyDescent="0.25">
      <c r="A116" s="59" t="s">
        <v>35</v>
      </c>
      <c r="B116" s="295">
        <v>11.143511620850401</v>
      </c>
      <c r="C116" s="295">
        <v>10.649207066171691</v>
      </c>
      <c r="D116" s="295">
        <v>8.967608176668513</v>
      </c>
      <c r="E116" s="295">
        <v>6.7332831533167941</v>
      </c>
      <c r="F116" s="295">
        <v>6.2373609688936877</v>
      </c>
      <c r="G116" s="295">
        <v>6.7931673791033491</v>
      </c>
      <c r="H116" s="295">
        <v>5.4798264926690274</v>
      </c>
      <c r="I116" s="295">
        <v>3.9925187921085881</v>
      </c>
      <c r="J116" s="295">
        <v>2.3609214872993292</v>
      </c>
      <c r="K116" s="295">
        <v>2.3484981951320201</v>
      </c>
      <c r="L116" s="295">
        <v>2.914065668716729</v>
      </c>
      <c r="M116" s="295">
        <v>3.6546375114054559</v>
      </c>
      <c r="N116" s="295">
        <v>5.1900693548557406</v>
      </c>
      <c r="O116" s="295">
        <v>3.5112727718039158</v>
      </c>
      <c r="P116" s="295">
        <v>3.337542421649252</v>
      </c>
      <c r="Q116" s="295">
        <v>1.466431849220867</v>
      </c>
      <c r="R116" s="295">
        <v>1.742636206353817</v>
      </c>
      <c r="S116" s="295">
        <v>3.0721436344917779</v>
      </c>
      <c r="T116" s="295">
        <v>4.6652049134031337</v>
      </c>
      <c r="U116" s="295">
        <v>4.97029281964923</v>
      </c>
      <c r="V116" s="295">
        <v>4.5907266591844182</v>
      </c>
      <c r="W116" s="295">
        <v>3.732157872724883</v>
      </c>
      <c r="X116" s="295">
        <v>3.4642363277416419</v>
      </c>
      <c r="Y116" s="295">
        <v>3.6734078574044959</v>
      </c>
      <c r="DA116" s="122" t="s">
        <v>1560</v>
      </c>
    </row>
    <row r="117" spans="1:105" ht="12" customHeight="1" x14ac:dyDescent="0.25">
      <c r="A117" s="60" t="s">
        <v>1561</v>
      </c>
      <c r="B117" s="262">
        <v>4.586751864797618</v>
      </c>
      <c r="C117" s="262">
        <v>3.9237627441633962</v>
      </c>
      <c r="D117" s="262">
        <v>3.7678201783869238</v>
      </c>
      <c r="E117" s="262">
        <v>3.017690117136115</v>
      </c>
      <c r="F117" s="262">
        <v>2.7186404130959221</v>
      </c>
      <c r="G117" s="262">
        <v>3.1470669145001602</v>
      </c>
      <c r="H117" s="262">
        <v>3.543572872494996</v>
      </c>
      <c r="I117" s="262">
        <v>3.465291498402665</v>
      </c>
      <c r="J117" s="262">
        <v>3.4795317658790021</v>
      </c>
      <c r="K117" s="262">
        <v>2.544548661392128</v>
      </c>
      <c r="L117" s="262">
        <v>3.607023156598717</v>
      </c>
      <c r="M117" s="262">
        <v>3.5196039040875422</v>
      </c>
      <c r="N117" s="262">
        <v>3.5400730186533531</v>
      </c>
      <c r="O117" s="262">
        <v>2.9981600533913202</v>
      </c>
      <c r="P117" s="262">
        <v>2.888404339448118</v>
      </c>
      <c r="Q117" s="262">
        <v>1.4214207217809629</v>
      </c>
      <c r="R117" s="262">
        <v>1.571449380061158</v>
      </c>
      <c r="S117" s="262">
        <v>2.4142699882330789</v>
      </c>
      <c r="T117" s="262">
        <v>3.6084739715409859</v>
      </c>
      <c r="U117" s="262">
        <v>3.6117387094022528</v>
      </c>
      <c r="V117" s="262">
        <v>3.5118246949656329</v>
      </c>
      <c r="W117" s="262">
        <v>3.5834488604444781</v>
      </c>
      <c r="X117" s="262">
        <v>3.3819256953997008</v>
      </c>
      <c r="Y117" s="262">
        <v>3.5154775061547441</v>
      </c>
      <c r="DA117" s="72" t="s">
        <v>1562</v>
      </c>
    </row>
    <row r="118" spans="1:105" ht="12" customHeight="1" x14ac:dyDescent="0.25">
      <c r="A118" s="57" t="s">
        <v>1563</v>
      </c>
      <c r="B118" s="261">
        <v>3.757834904054437</v>
      </c>
      <c r="C118" s="261">
        <v>3.2146610564241249</v>
      </c>
      <c r="D118" s="261">
        <v>3.0869004027031082</v>
      </c>
      <c r="E118" s="261">
        <v>2.472333709356779</v>
      </c>
      <c r="F118" s="261">
        <v>2.2273282133075671</v>
      </c>
      <c r="G118" s="261">
        <v>2.5783295554893528</v>
      </c>
      <c r="H118" s="261">
        <v>2.9031790290468851</v>
      </c>
      <c r="I118" s="261">
        <v>2.8390446506081508</v>
      </c>
      <c r="J118" s="261">
        <v>2.850711419542471</v>
      </c>
      <c r="K118" s="261">
        <v>2.0846982912310299</v>
      </c>
      <c r="L118" s="261">
        <v>2.9551625893757278</v>
      </c>
      <c r="M118" s="261">
        <v>2.8835417282399698</v>
      </c>
      <c r="N118" s="261">
        <v>2.9003116681534058</v>
      </c>
      <c r="O118" s="261">
        <v>2.4563331151711938</v>
      </c>
      <c r="P118" s="261">
        <v>2.366412433840992</v>
      </c>
      <c r="Q118" s="261">
        <v>1.164541828096131</v>
      </c>
      <c r="R118" s="261">
        <v>1.287457334605365</v>
      </c>
      <c r="S118" s="261">
        <v>1.977963556132694</v>
      </c>
      <c r="T118" s="261">
        <v>2.956351213306144</v>
      </c>
      <c r="U118" s="261">
        <v>2.9590259483363539</v>
      </c>
      <c r="V118" s="261">
        <v>2.8771683763722571</v>
      </c>
      <c r="W118" s="261">
        <v>2.9358486357243838</v>
      </c>
      <c r="X118" s="261">
        <v>2.7707447003245109</v>
      </c>
      <c r="Y118" s="261">
        <v>2.8801610521892562</v>
      </c>
      <c r="DA118" s="70" t="s">
        <v>1564</v>
      </c>
    </row>
    <row r="119" spans="1:105" ht="12" customHeight="1" x14ac:dyDescent="0.25">
      <c r="A119" s="57" t="s">
        <v>1565</v>
      </c>
      <c r="B119" s="261">
        <f t="shared" ref="B119:Y119" si="5">B120+B126</f>
        <v>4.2055745516836138</v>
      </c>
      <c r="C119" s="261">
        <f t="shared" si="5"/>
        <v>4.3049687701402579</v>
      </c>
      <c r="D119" s="261">
        <f t="shared" si="5"/>
        <v>3.7750495382298093</v>
      </c>
      <c r="E119" s="261">
        <f t="shared" si="5"/>
        <v>3.2278426837853105</v>
      </c>
      <c r="F119" s="261">
        <f t="shared" si="5"/>
        <v>3.1114038374715651</v>
      </c>
      <c r="G119" s="261">
        <f t="shared" si="5"/>
        <v>3.1483522422155432</v>
      </c>
      <c r="H119" s="261">
        <f t="shared" si="5"/>
        <v>3.0190659047657693</v>
      </c>
      <c r="I119" s="261">
        <f t="shared" si="5"/>
        <v>2.9777144780576537</v>
      </c>
      <c r="J119" s="261">
        <f t="shared" si="5"/>
        <v>2.9690134382109306</v>
      </c>
      <c r="K119" s="261">
        <f t="shared" si="5"/>
        <v>1.8200524554179811</v>
      </c>
      <c r="L119" s="261">
        <f t="shared" si="5"/>
        <v>2.6187925944235797</v>
      </c>
      <c r="M119" s="261">
        <f t="shared" si="5"/>
        <v>2.5384425544413167</v>
      </c>
      <c r="N119" s="261">
        <f t="shared" si="5"/>
        <v>3.3277440992636054</v>
      </c>
      <c r="O119" s="261">
        <f t="shared" si="5"/>
        <v>2.4260779686854925</v>
      </c>
      <c r="P119" s="261">
        <f t="shared" si="5"/>
        <v>2.3775056295195873</v>
      </c>
      <c r="Q119" s="261">
        <f t="shared" si="5"/>
        <v>1.1463540006510502</v>
      </c>
      <c r="R119" s="261">
        <f t="shared" si="5"/>
        <v>1.1800942185770127</v>
      </c>
      <c r="S119" s="261">
        <f t="shared" si="5"/>
        <v>1.8502305076147512</v>
      </c>
      <c r="T119" s="261">
        <f t="shared" si="5"/>
        <v>2.6304400822444927</v>
      </c>
      <c r="U119" s="261">
        <f t="shared" si="5"/>
        <v>2.5813883821852026</v>
      </c>
      <c r="V119" s="261">
        <f t="shared" si="5"/>
        <v>2.5815572351216254</v>
      </c>
      <c r="W119" s="261">
        <f t="shared" si="5"/>
        <v>2.6842256762704411</v>
      </c>
      <c r="X119" s="261">
        <f t="shared" si="5"/>
        <v>2.4444550328404722</v>
      </c>
      <c r="Y119" s="261">
        <f t="shared" si="5"/>
        <v>2.4390854705024285</v>
      </c>
      <c r="DA119" s="70"/>
    </row>
    <row r="120" spans="1:105" ht="12" customHeight="1" x14ac:dyDescent="0.25">
      <c r="A120" s="60" t="s">
        <v>1566</v>
      </c>
      <c r="B120" s="262">
        <v>3.1097727194827698</v>
      </c>
      <c r="C120" s="262">
        <v>3.3675589143390918</v>
      </c>
      <c r="D120" s="262">
        <v>2.874895272949562</v>
      </c>
      <c r="E120" s="262">
        <v>2.5068988749974239</v>
      </c>
      <c r="F120" s="262">
        <v>2.4619047510636678</v>
      </c>
      <c r="G120" s="262">
        <v>2.396499560269755</v>
      </c>
      <c r="H120" s="262">
        <v>2.1724856316930379</v>
      </c>
      <c r="I120" s="262">
        <v>2.1498360828466669</v>
      </c>
      <c r="J120" s="262">
        <v>2.1377329598588521</v>
      </c>
      <c r="K120" s="262">
        <v>1.2121449061394829</v>
      </c>
      <c r="L120" s="262">
        <v>1.75705367758201</v>
      </c>
      <c r="M120" s="262">
        <v>1.6975886080309091</v>
      </c>
      <c r="N120" s="262">
        <v>2.4819999617319182</v>
      </c>
      <c r="O120" s="262">
        <v>1.709800006288555</v>
      </c>
      <c r="P120" s="262">
        <v>1.687448948756942</v>
      </c>
      <c r="Q120" s="262">
        <v>0.80676828135150547</v>
      </c>
      <c r="R120" s="262">
        <v>0.80466577582695376</v>
      </c>
      <c r="S120" s="262">
        <v>1.273447294893465</v>
      </c>
      <c r="T120" s="262">
        <v>1.7683545572325261</v>
      </c>
      <c r="U120" s="262">
        <v>1.7185228922142659</v>
      </c>
      <c r="V120" s="262">
        <v>1.7425617872435419</v>
      </c>
      <c r="W120" s="262">
        <v>1.8281187965828589</v>
      </c>
      <c r="X120" s="262">
        <v>1.6364932152788361</v>
      </c>
      <c r="Y120" s="262">
        <v>1.599217344678884</v>
      </c>
      <c r="DA120" s="72" t="s">
        <v>1567</v>
      </c>
    </row>
    <row r="121" spans="1:105" ht="12" customHeight="1" x14ac:dyDescent="0.25">
      <c r="A121" s="59" t="s">
        <v>28</v>
      </c>
      <c r="B121" s="230">
        <v>1.3754479384080109</v>
      </c>
      <c r="C121" s="230">
        <v>1.7524538847365101</v>
      </c>
      <c r="D121" s="230">
        <v>1.5161346599257901</v>
      </c>
      <c r="E121" s="230">
        <v>1.538247385985257</v>
      </c>
      <c r="F121" s="230">
        <v>1.6243330725568881</v>
      </c>
      <c r="G121" s="230">
        <v>1.4804412281135919</v>
      </c>
      <c r="H121" s="230">
        <v>1.446708891527781</v>
      </c>
      <c r="I121" s="230">
        <v>1.4723227883553389</v>
      </c>
      <c r="J121" s="230">
        <v>1.50360297880333</v>
      </c>
      <c r="K121" s="230">
        <v>0.74633808093517962</v>
      </c>
      <c r="L121" s="230">
        <v>1.239121676764587</v>
      </c>
      <c r="M121" s="230">
        <v>1.110649026082833</v>
      </c>
      <c r="N121" s="230">
        <v>1.6023864405068879</v>
      </c>
      <c r="O121" s="230">
        <v>1.040721149528022</v>
      </c>
      <c r="P121" s="230">
        <v>1.038885330913454</v>
      </c>
      <c r="Q121" s="230">
        <v>0.51022447265836723</v>
      </c>
      <c r="R121" s="230">
        <v>0.5120799756182256</v>
      </c>
      <c r="S121" s="230">
        <v>0.8097843251787894</v>
      </c>
      <c r="T121" s="230">
        <v>1.054000051531067</v>
      </c>
      <c r="U121" s="230">
        <v>0.96253844585010273</v>
      </c>
      <c r="V121" s="230">
        <v>1.042151289692326</v>
      </c>
      <c r="W121" s="230">
        <v>1.1527648205101999</v>
      </c>
      <c r="X121" s="230">
        <v>0.94160302029516296</v>
      </c>
      <c r="Y121" s="230">
        <v>0.77995522685045193</v>
      </c>
      <c r="DA121" s="71" t="s">
        <v>1568</v>
      </c>
    </row>
    <row r="122" spans="1:105" ht="12" customHeight="1" x14ac:dyDescent="0.25">
      <c r="A122" s="59" t="s">
        <v>31</v>
      </c>
      <c r="B122" s="295">
        <v>8.7760974130742839E-2</v>
      </c>
      <c r="C122" s="295">
        <v>5.2363401645108297E-2</v>
      </c>
      <c r="D122" s="295">
        <v>3.9120291180759201E-2</v>
      </c>
      <c r="E122" s="295">
        <v>2.5321621407520201E-2</v>
      </c>
      <c r="F122" s="295">
        <v>2.0820800084049861E-2</v>
      </c>
      <c r="G122" s="295">
        <v>3.378705773050996E-2</v>
      </c>
      <c r="H122" s="295">
        <v>2.2223190157009329E-2</v>
      </c>
      <c r="I122" s="295">
        <v>1.496723241421446E-2</v>
      </c>
      <c r="J122" s="295">
        <v>6.3938123682986308E-3</v>
      </c>
      <c r="K122" s="295">
        <v>2.102772848977362E-2</v>
      </c>
      <c r="L122" s="295">
        <v>2.589991561560967E-2</v>
      </c>
      <c r="M122" s="295">
        <v>2.3467433657422241E-2</v>
      </c>
      <c r="N122" s="295">
        <v>3.9680026297264533E-2</v>
      </c>
      <c r="O122" s="295">
        <v>2.5970724293231991E-2</v>
      </c>
      <c r="P122" s="295">
        <v>2.118045660362506E-2</v>
      </c>
      <c r="Q122" s="295">
        <v>6.7181603040940702E-3</v>
      </c>
      <c r="R122" s="295">
        <v>1.111918696306321E-2</v>
      </c>
      <c r="S122" s="295">
        <v>1.47210408772849E-2</v>
      </c>
      <c r="T122" s="295">
        <v>3.5510120257910352E-2</v>
      </c>
      <c r="U122" s="295">
        <v>2.7845382762668569E-2</v>
      </c>
      <c r="V122" s="295">
        <v>3.0666436602296201E-2</v>
      </c>
      <c r="W122" s="295">
        <v>3.0912691827017311E-2</v>
      </c>
      <c r="X122" s="295">
        <v>3.3570259246029771E-2</v>
      </c>
      <c r="Y122" s="295">
        <v>5.9954270525535001E-2</v>
      </c>
      <c r="DA122" s="122" t="s">
        <v>1569</v>
      </c>
    </row>
    <row r="123" spans="1:105" ht="12" customHeight="1" x14ac:dyDescent="0.25">
      <c r="A123" s="59" t="s">
        <v>159</v>
      </c>
      <c r="B123" s="295">
        <v>0.2472129668933335</v>
      </c>
      <c r="C123" s="295">
        <v>0.27085026400125972</v>
      </c>
      <c r="D123" s="295">
        <v>0.28803313729828578</v>
      </c>
      <c r="E123" s="295">
        <v>0.23361452921178319</v>
      </c>
      <c r="F123" s="295">
        <v>0.18394529958697389</v>
      </c>
      <c r="G123" s="295">
        <v>0.2107203868391769</v>
      </c>
      <c r="H123" s="295">
        <v>0.1234322991609083</v>
      </c>
      <c r="I123" s="295">
        <v>0.17016393540362551</v>
      </c>
      <c r="J123" s="295">
        <v>0.34090288372477118</v>
      </c>
      <c r="K123" s="295">
        <v>0.1770684758483094</v>
      </c>
      <c r="L123" s="295">
        <v>0.14271407131643729</v>
      </c>
      <c r="M123" s="295">
        <v>0.2301409645760733</v>
      </c>
      <c r="N123" s="295">
        <v>0.36451946612459712</v>
      </c>
      <c r="O123" s="295">
        <v>0.27110864919824762</v>
      </c>
      <c r="P123" s="295">
        <v>0.30598425143506969</v>
      </c>
      <c r="Q123" s="295">
        <v>0.14574826232550961</v>
      </c>
      <c r="R123" s="295">
        <v>0.1196426043628466</v>
      </c>
      <c r="S123" s="295">
        <v>0.1920325170112421</v>
      </c>
      <c r="T123" s="295">
        <v>0.2887144979947372</v>
      </c>
      <c r="U123" s="295">
        <v>0.31249606092299032</v>
      </c>
      <c r="V123" s="295">
        <v>0.28584245145897258</v>
      </c>
      <c r="W123" s="295">
        <v>0.3323378808894048</v>
      </c>
      <c r="X123" s="295">
        <v>0.37162159370875042</v>
      </c>
      <c r="Y123" s="295">
        <v>0.45211744075816401</v>
      </c>
      <c r="DA123" s="122" t="s">
        <v>1570</v>
      </c>
    </row>
    <row r="124" spans="1:105" ht="12" customHeight="1" x14ac:dyDescent="0.25">
      <c r="A124" s="59" t="s">
        <v>32</v>
      </c>
      <c r="B124" s="295">
        <v>0.467469601150167</v>
      </c>
      <c r="C124" s="295">
        <v>0.40134656876221181</v>
      </c>
      <c r="D124" s="295">
        <v>0.28168686301770379</v>
      </c>
      <c r="E124" s="295">
        <v>0.14664146542803319</v>
      </c>
      <c r="F124" s="295">
        <v>0.1112034246021872</v>
      </c>
      <c r="G124" s="295">
        <v>0.1034691689428963</v>
      </c>
      <c r="H124" s="295">
        <v>0.1218682624990773</v>
      </c>
      <c r="I124" s="295">
        <v>0.15850592275206959</v>
      </c>
      <c r="J124" s="295">
        <v>8.9400149395492193E-2</v>
      </c>
      <c r="K124" s="295">
        <v>7.1316388769727568E-2</v>
      </c>
      <c r="L124" s="295">
        <v>0.10562794400469561</v>
      </c>
      <c r="M124" s="295">
        <v>2.7710455910204799E-2</v>
      </c>
      <c r="N124" s="295">
        <v>4.1392113186098443E-2</v>
      </c>
      <c r="O124" s="295">
        <v>7.8367697164578407E-2</v>
      </c>
      <c r="P124" s="295">
        <v>4.2295403424441533E-2</v>
      </c>
      <c r="Q124" s="295">
        <v>2.1446354220914149E-2</v>
      </c>
      <c r="R124" s="295">
        <v>1.6095261771235519E-2</v>
      </c>
      <c r="S124" s="295">
        <v>0</v>
      </c>
      <c r="T124" s="295">
        <v>0</v>
      </c>
      <c r="U124" s="295">
        <v>0</v>
      </c>
      <c r="V124" s="295">
        <v>0</v>
      </c>
      <c r="W124" s="295">
        <v>0</v>
      </c>
      <c r="X124" s="295">
        <v>0</v>
      </c>
      <c r="Y124" s="295">
        <v>0</v>
      </c>
      <c r="DA124" s="122" t="s">
        <v>1571</v>
      </c>
    </row>
    <row r="125" spans="1:105" ht="12" customHeight="1" x14ac:dyDescent="0.25">
      <c r="A125" s="59" t="s">
        <v>35</v>
      </c>
      <c r="B125" s="295">
        <v>0.93188123890051588</v>
      </c>
      <c r="C125" s="295">
        <v>0.89054479519400265</v>
      </c>
      <c r="D125" s="295">
        <v>0.74992032152702359</v>
      </c>
      <c r="E125" s="295">
        <v>0.56307387296483025</v>
      </c>
      <c r="F125" s="295">
        <v>0.52160215423356859</v>
      </c>
      <c r="G125" s="295">
        <v>0.56808171864357992</v>
      </c>
      <c r="H125" s="295">
        <v>0.45825298834826228</v>
      </c>
      <c r="I125" s="295">
        <v>0.33387620392141842</v>
      </c>
      <c r="J125" s="295">
        <v>0.19743313556695971</v>
      </c>
      <c r="K125" s="295">
        <v>0.19639423209649229</v>
      </c>
      <c r="L125" s="295">
        <v>0.2436900698806804</v>
      </c>
      <c r="M125" s="295">
        <v>0.3056207278043756</v>
      </c>
      <c r="N125" s="295">
        <v>0.43402191561706999</v>
      </c>
      <c r="O125" s="295">
        <v>0.29363178610447549</v>
      </c>
      <c r="P125" s="295">
        <v>0.27910350638035092</v>
      </c>
      <c r="Q125" s="295">
        <v>0.1226310318426205</v>
      </c>
      <c r="R125" s="295">
        <v>0.14572874711158271</v>
      </c>
      <c r="S125" s="295">
        <v>0.2569094118261489</v>
      </c>
      <c r="T125" s="295">
        <v>0.39012988744881127</v>
      </c>
      <c r="U125" s="295">
        <v>0.41564300267850413</v>
      </c>
      <c r="V125" s="295">
        <v>0.38390160948994762</v>
      </c>
      <c r="W125" s="295">
        <v>0.31210340335623638</v>
      </c>
      <c r="X125" s="295">
        <v>0.2896983420288925</v>
      </c>
      <c r="Y125" s="295">
        <v>0.30719040654473329</v>
      </c>
      <c r="DA125" s="122" t="s">
        <v>1572</v>
      </c>
    </row>
    <row r="126" spans="1:105" ht="12" customHeight="1" x14ac:dyDescent="0.25">
      <c r="A126" s="60" t="s">
        <v>1573</v>
      </c>
      <c r="B126" s="262">
        <v>1.095801832200844</v>
      </c>
      <c r="C126" s="262">
        <v>0.93740985580116609</v>
      </c>
      <c r="D126" s="262">
        <v>0.90015426528024711</v>
      </c>
      <c r="E126" s="262">
        <v>0.72094380878788666</v>
      </c>
      <c r="F126" s="262">
        <v>0.64949908640789744</v>
      </c>
      <c r="G126" s="262">
        <v>0.75185268194578825</v>
      </c>
      <c r="H126" s="262">
        <v>0.8465802730727312</v>
      </c>
      <c r="I126" s="262">
        <v>0.82787839521098661</v>
      </c>
      <c r="J126" s="262">
        <v>0.83128047835207841</v>
      </c>
      <c r="K126" s="262">
        <v>0.6079075492784981</v>
      </c>
      <c r="L126" s="262">
        <v>0.86173891684156956</v>
      </c>
      <c r="M126" s="262">
        <v>0.84085394641040767</v>
      </c>
      <c r="N126" s="262">
        <v>0.84574413753168709</v>
      </c>
      <c r="O126" s="262">
        <v>0.71627796239693742</v>
      </c>
      <c r="P126" s="262">
        <v>0.69005668076264537</v>
      </c>
      <c r="Q126" s="262">
        <v>0.33958571929954467</v>
      </c>
      <c r="R126" s="262">
        <v>0.37542844275005899</v>
      </c>
      <c r="S126" s="262">
        <v>0.57678321272128619</v>
      </c>
      <c r="T126" s="262">
        <v>0.86208552501196667</v>
      </c>
      <c r="U126" s="262">
        <v>0.86286548997093659</v>
      </c>
      <c r="V126" s="262">
        <v>0.83899544787808367</v>
      </c>
      <c r="W126" s="262">
        <v>0.85610687968758237</v>
      </c>
      <c r="X126" s="262">
        <v>0.80796181756163621</v>
      </c>
      <c r="Y126" s="262">
        <v>0.83986812582354442</v>
      </c>
      <c r="DA126" s="72" t="s">
        <v>1574</v>
      </c>
    </row>
    <row r="127" spans="1:105" ht="12" customHeight="1" x14ac:dyDescent="0.25">
      <c r="A127" s="132" t="s">
        <v>1575</v>
      </c>
      <c r="B127" s="316">
        <v>3.3531449913101188</v>
      </c>
      <c r="C127" s="316">
        <v>2.868466788809223</v>
      </c>
      <c r="D127" s="316">
        <v>2.754464974719701</v>
      </c>
      <c r="E127" s="316">
        <v>2.2060823868106678</v>
      </c>
      <c r="F127" s="316">
        <v>1.987462098028294</v>
      </c>
      <c r="G127" s="316">
        <v>2.3006632956674271</v>
      </c>
      <c r="H127" s="316">
        <v>2.590528979764918</v>
      </c>
      <c r="I127" s="316">
        <v>2.5333013805426621</v>
      </c>
      <c r="J127" s="316">
        <v>2.5437117282071311</v>
      </c>
      <c r="K127" s="316">
        <v>1.8601923214061531</v>
      </c>
      <c r="L127" s="316">
        <v>2.636914310519884</v>
      </c>
      <c r="M127" s="316">
        <v>2.573006465198747</v>
      </c>
      <c r="N127" s="316">
        <v>2.587970411583044</v>
      </c>
      <c r="O127" s="316">
        <v>2.191804933537377</v>
      </c>
      <c r="P127" s="316">
        <v>2.1115680178888891</v>
      </c>
      <c r="Q127" s="316">
        <v>1.039129631224242</v>
      </c>
      <c r="R127" s="316">
        <v>1.1488080831863281</v>
      </c>
      <c r="S127" s="316">
        <v>1.764952096241484</v>
      </c>
      <c r="T127" s="316">
        <v>2.6379749287962562</v>
      </c>
      <c r="U127" s="316">
        <v>2.6403616154385969</v>
      </c>
      <c r="V127" s="316">
        <v>2.5673194743014029</v>
      </c>
      <c r="W127" s="316">
        <v>2.619680321107916</v>
      </c>
      <c r="X127" s="316">
        <v>2.4723568095203379</v>
      </c>
      <c r="Y127" s="316">
        <v>2.569989861953494</v>
      </c>
      <c r="DA127" s="139" t="s">
        <v>1576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DA128" s="94"/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251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6">SUM(B133:B138,B140:B141,B139)</f>
        <v>0.99999999999999956</v>
      </c>
      <c r="C132" s="232">
        <f t="shared" si="6"/>
        <v>1</v>
      </c>
      <c r="D132" s="232">
        <f t="shared" si="6"/>
        <v>1</v>
      </c>
      <c r="E132" s="232">
        <f t="shared" si="6"/>
        <v>1</v>
      </c>
      <c r="F132" s="232">
        <f t="shared" si="6"/>
        <v>1.0000000000000002</v>
      </c>
      <c r="G132" s="232">
        <f t="shared" si="6"/>
        <v>1.0000000000000002</v>
      </c>
      <c r="H132" s="232">
        <f t="shared" si="6"/>
        <v>1</v>
      </c>
      <c r="I132" s="232">
        <f t="shared" si="6"/>
        <v>1.0000000000000002</v>
      </c>
      <c r="J132" s="232">
        <f t="shared" si="6"/>
        <v>0.99999999999999989</v>
      </c>
      <c r="K132" s="232">
        <f t="shared" si="6"/>
        <v>1.0000000000000002</v>
      </c>
      <c r="L132" s="232">
        <f t="shared" si="6"/>
        <v>1.0000000000000002</v>
      </c>
      <c r="M132" s="232">
        <f t="shared" si="6"/>
        <v>0.99999999999999978</v>
      </c>
      <c r="N132" s="232">
        <f t="shared" si="6"/>
        <v>1.0000000000000002</v>
      </c>
      <c r="O132" s="232">
        <f t="shared" si="6"/>
        <v>1.0000000000000002</v>
      </c>
      <c r="P132" s="232">
        <f t="shared" si="6"/>
        <v>1</v>
      </c>
      <c r="Q132" s="232">
        <f t="shared" si="6"/>
        <v>0.99999999999999978</v>
      </c>
      <c r="R132" s="232">
        <f t="shared" si="6"/>
        <v>1.0000000000000004</v>
      </c>
      <c r="S132" s="232">
        <f t="shared" si="6"/>
        <v>1</v>
      </c>
      <c r="T132" s="232">
        <f t="shared" si="6"/>
        <v>1</v>
      </c>
      <c r="U132" s="232">
        <f t="shared" si="6"/>
        <v>1.0000000000000004</v>
      </c>
      <c r="V132" s="232">
        <f t="shared" si="6"/>
        <v>1</v>
      </c>
      <c r="W132" s="232">
        <f t="shared" si="6"/>
        <v>0.99999999999999989</v>
      </c>
      <c r="X132" s="232">
        <f t="shared" si="6"/>
        <v>1</v>
      </c>
      <c r="Y132" s="232">
        <f t="shared" si="6"/>
        <v>0.99999999999999989</v>
      </c>
      <c r="DA132" s="95"/>
    </row>
    <row r="133" spans="1:105" ht="12" customHeight="1" x14ac:dyDescent="0.25">
      <c r="A133" s="55" t="s">
        <v>91</v>
      </c>
      <c r="B133" s="266">
        <f t="shared" ref="B133:Y133" si="7">IF(B$6=0,0,B$6/B$5)</f>
        <v>4.8334239531886381E-3</v>
      </c>
      <c r="C133" s="266">
        <f t="shared" si="7"/>
        <v>4.8334239531888741E-3</v>
      </c>
      <c r="D133" s="266">
        <f t="shared" si="7"/>
        <v>4.8334239531902202E-3</v>
      </c>
      <c r="E133" s="266">
        <f t="shared" si="7"/>
        <v>4.8334239531901161E-3</v>
      </c>
      <c r="F133" s="266">
        <f t="shared" si="7"/>
        <v>4.83342395319151E-3</v>
      </c>
      <c r="G133" s="266">
        <f t="shared" si="7"/>
        <v>4.8334239531907667E-3</v>
      </c>
      <c r="H133" s="266">
        <f t="shared" si="7"/>
        <v>4.8334239531914718E-3</v>
      </c>
      <c r="I133" s="266">
        <f t="shared" si="7"/>
        <v>4.8334239531906227E-3</v>
      </c>
      <c r="J133" s="266">
        <f t="shared" si="7"/>
        <v>4.8334239531907389E-3</v>
      </c>
      <c r="K133" s="266">
        <f t="shared" si="7"/>
        <v>4.8334239531982624E-3</v>
      </c>
      <c r="L133" s="266">
        <f t="shared" si="7"/>
        <v>4.8334239532000908E-3</v>
      </c>
      <c r="M133" s="266">
        <f t="shared" si="7"/>
        <v>4.8334239532004768E-3</v>
      </c>
      <c r="N133" s="266">
        <f t="shared" si="7"/>
        <v>4.833423953183218E-3</v>
      </c>
      <c r="O133" s="266">
        <f t="shared" si="7"/>
        <v>4.8334239531879104E-3</v>
      </c>
      <c r="P133" s="266">
        <f t="shared" si="7"/>
        <v>4.8334239531874976E-3</v>
      </c>
      <c r="Q133" s="266">
        <f t="shared" si="7"/>
        <v>4.8334239531896625E-3</v>
      </c>
      <c r="R133" s="266">
        <f t="shared" si="7"/>
        <v>4.8334239531975451E-3</v>
      </c>
      <c r="S133" s="266">
        <f t="shared" si="7"/>
        <v>4.8334239531982424E-3</v>
      </c>
      <c r="T133" s="266">
        <f t="shared" si="7"/>
        <v>4.8334239531974141E-3</v>
      </c>
      <c r="U133" s="266">
        <f t="shared" si="7"/>
        <v>4.8334239531978981E-3</v>
      </c>
      <c r="V133" s="266">
        <f t="shared" si="7"/>
        <v>4.8334239531969327E-3</v>
      </c>
      <c r="W133" s="266">
        <f t="shared" si="7"/>
        <v>4.8334239531976197E-3</v>
      </c>
      <c r="X133" s="266">
        <f t="shared" si="7"/>
        <v>4.8334239531972493E-3</v>
      </c>
      <c r="Y133" s="266">
        <f t="shared" si="7"/>
        <v>4.8334239531984879E-3</v>
      </c>
      <c r="DA133" s="76"/>
    </row>
    <row r="134" spans="1:105" ht="12" customHeight="1" x14ac:dyDescent="0.25">
      <c r="A134" s="173" t="s">
        <v>92</v>
      </c>
      <c r="B134" s="267">
        <f t="shared" ref="B134:Y134" si="8">IF(B$7=0,0,B$7/B$5)</f>
        <v>1.932600353836891E-3</v>
      </c>
      <c r="C134" s="267">
        <f t="shared" si="8"/>
        <v>1.9326003538369847E-3</v>
      </c>
      <c r="D134" s="267">
        <f t="shared" si="8"/>
        <v>1.9326003538375227E-3</v>
      </c>
      <c r="E134" s="267">
        <f t="shared" si="8"/>
        <v>1.9326003538374821E-3</v>
      </c>
      <c r="F134" s="267">
        <f t="shared" si="8"/>
        <v>1.932600353838039E-3</v>
      </c>
      <c r="G134" s="267">
        <f t="shared" si="8"/>
        <v>1.9326003538377417E-3</v>
      </c>
      <c r="H134" s="267">
        <f t="shared" si="8"/>
        <v>1.9326003538380234E-3</v>
      </c>
      <c r="I134" s="267">
        <f t="shared" si="8"/>
        <v>1.9326003538376842E-3</v>
      </c>
      <c r="J134" s="267">
        <f t="shared" si="8"/>
        <v>1.9326003538377313E-3</v>
      </c>
      <c r="K134" s="267">
        <f t="shared" si="8"/>
        <v>1.9326003538407382E-3</v>
      </c>
      <c r="L134" s="267">
        <f t="shared" si="8"/>
        <v>1.9326003538414705E-3</v>
      </c>
      <c r="M134" s="267">
        <f t="shared" si="8"/>
        <v>1.9326003538416247E-3</v>
      </c>
      <c r="N134" s="267">
        <f t="shared" si="8"/>
        <v>1.9326003538347235E-3</v>
      </c>
      <c r="O134" s="267">
        <f t="shared" si="8"/>
        <v>1.9326003538366E-3</v>
      </c>
      <c r="P134" s="267">
        <f t="shared" si="8"/>
        <v>1.9326003538364359E-3</v>
      </c>
      <c r="Q134" s="267">
        <f t="shared" si="8"/>
        <v>1.9326003538373002E-3</v>
      </c>
      <c r="R134" s="267">
        <f t="shared" si="8"/>
        <v>1.9326003538404522E-3</v>
      </c>
      <c r="S134" s="267">
        <f t="shared" si="8"/>
        <v>1.9326003538407304E-3</v>
      </c>
      <c r="T134" s="267">
        <f t="shared" si="8"/>
        <v>1.9326003538404008E-3</v>
      </c>
      <c r="U134" s="267">
        <f t="shared" si="8"/>
        <v>1.9326003538405934E-3</v>
      </c>
      <c r="V134" s="267">
        <f t="shared" si="8"/>
        <v>1.9326003538402076E-3</v>
      </c>
      <c r="W134" s="267">
        <f t="shared" si="8"/>
        <v>1.9326003538404823E-3</v>
      </c>
      <c r="X134" s="267">
        <f t="shared" si="8"/>
        <v>1.9326003538403338E-3</v>
      </c>
      <c r="Y134" s="267">
        <f t="shared" si="8"/>
        <v>1.9326003538408286E-3</v>
      </c>
      <c r="DA134" s="77"/>
    </row>
    <row r="135" spans="1:105" ht="12" customHeight="1" x14ac:dyDescent="0.25">
      <c r="A135" s="173" t="s">
        <v>93</v>
      </c>
      <c r="B135" s="267">
        <f t="shared" ref="B135:Y135" si="9">IF(B$8=0,0,B$8/B$5)</f>
        <v>6.9399223768233965E-3</v>
      </c>
      <c r="C135" s="267">
        <f t="shared" si="9"/>
        <v>5.5455202455880264E-3</v>
      </c>
      <c r="D135" s="267">
        <f t="shared" si="9"/>
        <v>6.3501490566837309E-3</v>
      </c>
      <c r="E135" s="267">
        <f t="shared" si="9"/>
        <v>6.0385081525249377E-3</v>
      </c>
      <c r="F135" s="267">
        <f t="shared" si="9"/>
        <v>5.6768649068702909E-3</v>
      </c>
      <c r="G135" s="267">
        <f t="shared" si="9"/>
        <v>6.6444638813961511E-3</v>
      </c>
      <c r="H135" s="267">
        <f t="shared" si="9"/>
        <v>8.0749402391235049E-3</v>
      </c>
      <c r="I135" s="267">
        <f t="shared" si="9"/>
        <v>7.9749704099893615E-3</v>
      </c>
      <c r="J135" s="267">
        <f t="shared" si="9"/>
        <v>8.0008485881092536E-3</v>
      </c>
      <c r="K135" s="267">
        <f t="shared" si="9"/>
        <v>1.0266711787824088E-2</v>
      </c>
      <c r="L135" s="267">
        <f t="shared" si="9"/>
        <v>1.0191793429992067E-2</v>
      </c>
      <c r="M135" s="267">
        <f t="shared" si="9"/>
        <v>1.0160195539544814E-2</v>
      </c>
      <c r="N135" s="267">
        <f t="shared" si="9"/>
        <v>6.3708220121545256E-3</v>
      </c>
      <c r="O135" s="267">
        <f t="shared" si="9"/>
        <v>8.0008735024112779E-3</v>
      </c>
      <c r="P135" s="267">
        <f t="shared" si="9"/>
        <v>8.0636303288112391E-3</v>
      </c>
      <c r="Q135" s="267">
        <f t="shared" si="9"/>
        <v>8.4339082002012501E-3</v>
      </c>
      <c r="R135" s="267">
        <f t="shared" si="9"/>
        <v>9.3544242620112444E-3</v>
      </c>
      <c r="S135" s="267">
        <f t="shared" si="9"/>
        <v>8.8934151136183144E-3</v>
      </c>
      <c r="T135" s="267">
        <f t="shared" si="9"/>
        <v>9.4374231267588052E-3</v>
      </c>
      <c r="U135" s="267">
        <f t="shared" si="9"/>
        <v>9.804588832310895E-3</v>
      </c>
      <c r="V135" s="267">
        <f t="shared" si="9"/>
        <v>9.371674575077921E-3</v>
      </c>
      <c r="W135" s="267">
        <f t="shared" si="9"/>
        <v>8.9323641087236203E-3</v>
      </c>
      <c r="X135" s="267">
        <f t="shared" si="9"/>
        <v>9.2746310566499922E-3</v>
      </c>
      <c r="Y135" s="267">
        <f t="shared" si="9"/>
        <v>9.563677399426122E-3</v>
      </c>
      <c r="DA135" s="77"/>
    </row>
    <row r="136" spans="1:105" ht="12" customHeight="1" x14ac:dyDescent="0.25">
      <c r="A136" s="173" t="s">
        <v>94</v>
      </c>
      <c r="B136" s="267">
        <f t="shared" ref="B136:Y136" si="10">IF(B$9=0,0,B$9/B$5)</f>
        <v>9.6437710832203676E-4</v>
      </c>
      <c r="C136" s="267">
        <f t="shared" si="10"/>
        <v>9.6437710832208349E-4</v>
      </c>
      <c r="D136" s="267">
        <f t="shared" si="10"/>
        <v>9.6437710832235205E-4</v>
      </c>
      <c r="E136" s="267">
        <f t="shared" si="10"/>
        <v>9.6437710832233188E-4</v>
      </c>
      <c r="F136" s="267">
        <f t="shared" si="10"/>
        <v>9.6437710832260966E-4</v>
      </c>
      <c r="G136" s="267">
        <f t="shared" si="10"/>
        <v>9.6437710832246145E-4</v>
      </c>
      <c r="H136" s="267">
        <f t="shared" si="10"/>
        <v>9.6437710832260218E-4</v>
      </c>
      <c r="I136" s="267">
        <f t="shared" si="10"/>
        <v>9.643771083224325E-4</v>
      </c>
      <c r="J136" s="267">
        <f t="shared" si="10"/>
        <v>9.6437710832245613E-4</v>
      </c>
      <c r="K136" s="267">
        <f t="shared" si="10"/>
        <v>9.64377108323957E-4</v>
      </c>
      <c r="L136" s="267">
        <f t="shared" si="10"/>
        <v>9.6437710832432205E-4</v>
      </c>
      <c r="M136" s="267">
        <f t="shared" si="10"/>
        <v>9.6437710832439902E-4</v>
      </c>
      <c r="N136" s="267">
        <f t="shared" si="10"/>
        <v>9.6437710832095549E-4</v>
      </c>
      <c r="O136" s="267">
        <f t="shared" si="10"/>
        <v>9.643771083218917E-4</v>
      </c>
      <c r="P136" s="267">
        <f t="shared" si="10"/>
        <v>9.6437710832180952E-4</v>
      </c>
      <c r="Q136" s="267">
        <f t="shared" si="10"/>
        <v>9.6437710832224081E-4</v>
      </c>
      <c r="R136" s="267">
        <f t="shared" si="10"/>
        <v>9.6437710832381399E-4</v>
      </c>
      <c r="S136" s="267">
        <f t="shared" si="10"/>
        <v>9.6437710832395288E-4</v>
      </c>
      <c r="T136" s="267">
        <f t="shared" si="10"/>
        <v>9.6437710832378808E-4</v>
      </c>
      <c r="U136" s="267">
        <f t="shared" si="10"/>
        <v>9.6437710832388479E-4</v>
      </c>
      <c r="V136" s="267">
        <f t="shared" si="10"/>
        <v>9.6437710832369234E-4</v>
      </c>
      <c r="W136" s="267">
        <f t="shared" si="10"/>
        <v>9.6437710832382917E-4</v>
      </c>
      <c r="X136" s="267">
        <f t="shared" si="10"/>
        <v>9.643771083237549E-4</v>
      </c>
      <c r="Y136" s="267">
        <f t="shared" si="10"/>
        <v>9.6437710832400177E-4</v>
      </c>
      <c r="DA136" s="77"/>
    </row>
    <row r="137" spans="1:105" ht="12" customHeight="1" x14ac:dyDescent="0.25">
      <c r="A137" s="56" t="s">
        <v>95</v>
      </c>
      <c r="B137" s="268">
        <f t="shared" ref="B137:Y137" si="11">IF(B$10=0,0,B$10/B$5)</f>
        <v>3.5422344890084683E-3</v>
      </c>
      <c r="C137" s="268">
        <f t="shared" si="11"/>
        <v>3.2907537792908246E-3</v>
      </c>
      <c r="D137" s="268">
        <f t="shared" si="11"/>
        <v>3.4851896678096419E-3</v>
      </c>
      <c r="E137" s="268">
        <f t="shared" si="11"/>
        <v>3.5087104421649661E-3</v>
      </c>
      <c r="F137" s="268">
        <f t="shared" si="11"/>
        <v>3.5158405704603757E-3</v>
      </c>
      <c r="G137" s="268">
        <f t="shared" si="11"/>
        <v>3.6426952250011285E-3</v>
      </c>
      <c r="H137" s="268">
        <f t="shared" si="11"/>
        <v>3.9248446177781067E-3</v>
      </c>
      <c r="I137" s="268">
        <f t="shared" si="11"/>
        <v>3.9027288184613727E-3</v>
      </c>
      <c r="J137" s="268">
        <f t="shared" si="11"/>
        <v>3.8982416593634785E-3</v>
      </c>
      <c r="K137" s="268">
        <f t="shared" si="11"/>
        <v>4.5605201424134519E-3</v>
      </c>
      <c r="L137" s="268">
        <f t="shared" si="11"/>
        <v>4.6200981054303316E-3</v>
      </c>
      <c r="M137" s="268">
        <f t="shared" si="11"/>
        <v>4.4995696410068025E-3</v>
      </c>
      <c r="N137" s="268">
        <f t="shared" si="11"/>
        <v>3.3003199869051877E-3</v>
      </c>
      <c r="O137" s="268">
        <f t="shared" si="11"/>
        <v>3.7853107963070655E-3</v>
      </c>
      <c r="P137" s="268">
        <f t="shared" si="11"/>
        <v>3.8352233753232248E-3</v>
      </c>
      <c r="Q137" s="268">
        <f t="shared" si="11"/>
        <v>3.9766557653128391E-3</v>
      </c>
      <c r="R137" s="268">
        <f t="shared" si="11"/>
        <v>4.2748310218380051E-3</v>
      </c>
      <c r="S137" s="268">
        <f t="shared" si="11"/>
        <v>4.0990045897932861E-3</v>
      </c>
      <c r="T137" s="268">
        <f t="shared" si="11"/>
        <v>4.237363724585488E-3</v>
      </c>
      <c r="U137" s="268">
        <f t="shared" si="11"/>
        <v>4.3331493290864513E-3</v>
      </c>
      <c r="V137" s="268">
        <f t="shared" si="11"/>
        <v>4.2241252684691319E-3</v>
      </c>
      <c r="W137" s="268">
        <f t="shared" si="11"/>
        <v>4.0868146364582917E-3</v>
      </c>
      <c r="X137" s="268">
        <f t="shared" si="11"/>
        <v>4.1660998962411277E-3</v>
      </c>
      <c r="Y137" s="268">
        <f t="shared" si="11"/>
        <v>4.2198194579667536E-3</v>
      </c>
      <c r="DA137" s="78"/>
    </row>
    <row r="138" spans="1:105" ht="12" customHeight="1" x14ac:dyDescent="0.25">
      <c r="A138" s="174" t="s">
        <v>1450</v>
      </c>
      <c r="B138" s="269">
        <f t="shared" ref="B138:Y138" si="12">IF(B$16=0,0,B$16/B$5)</f>
        <v>2.7498543540522554E-2</v>
      </c>
      <c r="C138" s="269">
        <f t="shared" si="12"/>
        <v>2.1973405702262694E-2</v>
      </c>
      <c r="D138" s="269">
        <f t="shared" si="12"/>
        <v>2.5161643148515218E-2</v>
      </c>
      <c r="E138" s="269">
        <f t="shared" si="12"/>
        <v>2.3926806430364333E-2</v>
      </c>
      <c r="F138" s="269">
        <f t="shared" si="12"/>
        <v>2.2493841910475543E-2</v>
      </c>
      <c r="G138" s="269">
        <f t="shared" si="12"/>
        <v>2.6327827520980812E-2</v>
      </c>
      <c r="H138" s="269">
        <f t="shared" si="12"/>
        <v>3.1995904809283132E-2</v>
      </c>
      <c r="I138" s="269">
        <f t="shared" si="12"/>
        <v>3.1599787309703524E-2</v>
      </c>
      <c r="J138" s="269">
        <f t="shared" si="12"/>
        <v>3.1702326238691514E-2</v>
      </c>
      <c r="K138" s="269">
        <f t="shared" si="12"/>
        <v>4.0680515686791104E-2</v>
      </c>
      <c r="L138" s="269">
        <f t="shared" si="12"/>
        <v>4.0383661397511386E-2</v>
      </c>
      <c r="M138" s="269">
        <f t="shared" si="12"/>
        <v>4.0258458849258945E-2</v>
      </c>
      <c r="N138" s="269">
        <f t="shared" si="12"/>
        <v>2.5243557056950749E-2</v>
      </c>
      <c r="O138" s="269">
        <f t="shared" si="12"/>
        <v>3.1702424958386315E-2</v>
      </c>
      <c r="P138" s="269">
        <f t="shared" si="12"/>
        <v>3.1951090754561144E-2</v>
      </c>
      <c r="Q138" s="269">
        <f t="shared" si="12"/>
        <v>3.341826886054608E-2</v>
      </c>
      <c r="R138" s="269">
        <f t="shared" si="12"/>
        <v>3.7065694527721745E-2</v>
      </c>
      <c r="S138" s="269">
        <f t="shared" si="12"/>
        <v>3.5239005488374768E-2</v>
      </c>
      <c r="T138" s="269">
        <f t="shared" si="12"/>
        <v>3.7394566779045041E-2</v>
      </c>
      <c r="U138" s="269">
        <f t="shared" si="12"/>
        <v>3.8849413330993406E-2</v>
      </c>
      <c r="V138" s="269">
        <f t="shared" si="12"/>
        <v>3.7134046658940961E-2</v>
      </c>
      <c r="W138" s="269">
        <f t="shared" si="12"/>
        <v>3.5393335836699659E-2</v>
      </c>
      <c r="X138" s="269">
        <f t="shared" si="12"/>
        <v>3.6749524286511001E-2</v>
      </c>
      <c r="Y138" s="269">
        <f t="shared" si="12"/>
        <v>3.7894832981692161E-2</v>
      </c>
      <c r="DA138" s="79"/>
    </row>
    <row r="139" spans="1:105" ht="12" customHeight="1" x14ac:dyDescent="0.25">
      <c r="A139" s="174" t="s">
        <v>1452</v>
      </c>
      <c r="B139" s="269">
        <f t="shared" ref="B139:Y139" si="13">IF(B$17=0,0,B$17/B$5)</f>
        <v>0.53993955450647479</v>
      </c>
      <c r="C139" s="269">
        <f t="shared" si="13"/>
        <v>0.5480772851127198</v>
      </c>
      <c r="D139" s="269">
        <f t="shared" si="13"/>
        <v>0.54335255384046022</v>
      </c>
      <c r="E139" s="269">
        <f t="shared" si="13"/>
        <v>0.54512454586673076</v>
      </c>
      <c r="F139" s="269">
        <f t="shared" si="13"/>
        <v>0.54719267429273488</v>
      </c>
      <c r="G139" s="269">
        <f t="shared" si="13"/>
        <v>0.54157370599946597</v>
      </c>
      <c r="H139" s="269">
        <f t="shared" si="13"/>
        <v>0.53321127923192502</v>
      </c>
      <c r="I139" s="269">
        <f t="shared" si="13"/>
        <v>0.53379709895616501</v>
      </c>
      <c r="J139" s="269">
        <f t="shared" si="13"/>
        <v>0.53365144122581409</v>
      </c>
      <c r="K139" s="269">
        <f t="shared" si="13"/>
        <v>0.52027915677250558</v>
      </c>
      <c r="L139" s="269">
        <f t="shared" si="13"/>
        <v>0.52067352671929779</v>
      </c>
      <c r="M139" s="269">
        <f t="shared" si="13"/>
        <v>0.52092525858828698</v>
      </c>
      <c r="N139" s="269">
        <f t="shared" si="13"/>
        <v>0.54334248461246559</v>
      </c>
      <c r="O139" s="269">
        <f t="shared" si="13"/>
        <v>0.53371751168076731</v>
      </c>
      <c r="P139" s="269">
        <f t="shared" si="13"/>
        <v>0.53332863433765165</v>
      </c>
      <c r="Q139" s="269">
        <f t="shared" si="13"/>
        <v>0.53112392263720776</v>
      </c>
      <c r="R139" s="269">
        <f t="shared" si="13"/>
        <v>0.52567430347628941</v>
      </c>
      <c r="S139" s="269">
        <f t="shared" si="13"/>
        <v>0.52841909455333869</v>
      </c>
      <c r="T139" s="269">
        <f t="shared" si="13"/>
        <v>0.52522066629718045</v>
      </c>
      <c r="U139" s="269">
        <f t="shared" si="13"/>
        <v>0.52306055156876474</v>
      </c>
      <c r="V139" s="269">
        <f t="shared" si="13"/>
        <v>0.52560518435589898</v>
      </c>
      <c r="W139" s="269">
        <f t="shared" si="13"/>
        <v>0.528203053950134</v>
      </c>
      <c r="X139" s="269">
        <f t="shared" si="13"/>
        <v>0.52619528993867692</v>
      </c>
      <c r="Y139" s="269">
        <f t="shared" si="13"/>
        <v>0.52450748329026364</v>
      </c>
      <c r="DA139" s="79"/>
    </row>
    <row r="140" spans="1:105" ht="12" customHeight="1" x14ac:dyDescent="0.25">
      <c r="A140" s="174" t="s">
        <v>1461</v>
      </c>
      <c r="B140" s="269">
        <f t="shared" ref="B140:Y140" si="14">IF(B$25=0,0,B$25/B$5)</f>
        <v>0.36614608135140431</v>
      </c>
      <c r="C140" s="269">
        <f t="shared" si="14"/>
        <v>0.37166447345233777</v>
      </c>
      <c r="D140" s="269">
        <f t="shared" si="14"/>
        <v>0.36846051881271608</v>
      </c>
      <c r="E140" s="269">
        <f t="shared" si="14"/>
        <v>0.36966214949746551</v>
      </c>
      <c r="F140" s="269">
        <f t="shared" si="14"/>
        <v>0.37106459744296749</v>
      </c>
      <c r="G140" s="269">
        <f t="shared" si="14"/>
        <v>0.36725423903405496</v>
      </c>
      <c r="H140" s="269">
        <f t="shared" si="14"/>
        <v>0.36158347502729143</v>
      </c>
      <c r="I140" s="269">
        <f t="shared" si="14"/>
        <v>0.36198073356228599</v>
      </c>
      <c r="J140" s="269">
        <f t="shared" si="14"/>
        <v>0.36188195952963526</v>
      </c>
      <c r="K140" s="269">
        <f t="shared" si="14"/>
        <v>0.35281388976065758</v>
      </c>
      <c r="L140" s="269">
        <f t="shared" si="14"/>
        <v>0.35308132156745048</v>
      </c>
      <c r="M140" s="269">
        <f t="shared" si="14"/>
        <v>0.35325202704107683</v>
      </c>
      <c r="N140" s="269">
        <f t="shared" si="14"/>
        <v>0.3684536906254835</v>
      </c>
      <c r="O140" s="269">
        <f t="shared" si="14"/>
        <v>0.36192676350439884</v>
      </c>
      <c r="P140" s="269">
        <f t="shared" si="14"/>
        <v>0.36166305636510959</v>
      </c>
      <c r="Q140" s="269">
        <f t="shared" si="14"/>
        <v>0.3601679879951602</v>
      </c>
      <c r="R140" s="269">
        <f t="shared" si="14"/>
        <v>0.35647246933205418</v>
      </c>
      <c r="S140" s="269">
        <f t="shared" si="14"/>
        <v>0.35833377860010457</v>
      </c>
      <c r="T140" s="269">
        <f t="shared" si="14"/>
        <v>0.35616484698044126</v>
      </c>
      <c r="U140" s="269">
        <f t="shared" si="14"/>
        <v>0.35470002089671099</v>
      </c>
      <c r="V140" s="269">
        <f t="shared" si="14"/>
        <v>0.35642559798346291</v>
      </c>
      <c r="W140" s="269">
        <f t="shared" si="14"/>
        <v>0.35818727623772745</v>
      </c>
      <c r="X140" s="269">
        <f t="shared" si="14"/>
        <v>0.35682576286287288</v>
      </c>
      <c r="Y140" s="269">
        <f t="shared" si="14"/>
        <v>0.35568122032058763</v>
      </c>
      <c r="DA140" s="79"/>
    </row>
    <row r="141" spans="1:105" ht="12" customHeight="1" x14ac:dyDescent="0.25">
      <c r="A141" s="174" t="s">
        <v>1470</v>
      </c>
      <c r="B141" s="269">
        <f t="shared" ref="B141:Y141" si="15">IF(B$33=0,0,B$33/B$5)</f>
        <v>4.8203262320418425E-2</v>
      </c>
      <c r="C141" s="269">
        <f t="shared" si="15"/>
        <v>4.1718160292453017E-2</v>
      </c>
      <c r="D141" s="269">
        <f t="shared" si="15"/>
        <v>4.5459544058464987E-2</v>
      </c>
      <c r="E141" s="269">
        <f t="shared" si="15"/>
        <v>4.400887819539967E-2</v>
      </c>
      <c r="F141" s="269">
        <f t="shared" si="15"/>
        <v>4.2325779461139391E-2</v>
      </c>
      <c r="G141" s="269">
        <f t="shared" si="15"/>
        <v>4.6826666923750183E-2</v>
      </c>
      <c r="H141" s="269">
        <f t="shared" si="15"/>
        <v>5.3479154659246644E-2</v>
      </c>
      <c r="I141" s="269">
        <f t="shared" si="15"/>
        <v>5.3014279528044196E-2</v>
      </c>
      <c r="J141" s="269">
        <f t="shared" si="15"/>
        <v>5.3134781343035398E-2</v>
      </c>
      <c r="K141" s="269">
        <f t="shared" si="15"/>
        <v>6.3668804434445378E-2</v>
      </c>
      <c r="L141" s="269">
        <f t="shared" si="15"/>
        <v>6.3319197364952243E-2</v>
      </c>
      <c r="M141" s="269">
        <f t="shared" si="15"/>
        <v>6.3174088925458824E-2</v>
      </c>
      <c r="N141" s="269">
        <f t="shared" si="15"/>
        <v>4.5558724290701715E-2</v>
      </c>
      <c r="O141" s="269">
        <f t="shared" si="15"/>
        <v>5.3136714142383024E-2</v>
      </c>
      <c r="P141" s="269">
        <f t="shared" si="15"/>
        <v>5.3427963423197528E-2</v>
      </c>
      <c r="Q141" s="269">
        <f t="shared" si="15"/>
        <v>5.5148855126222446E-2</v>
      </c>
      <c r="R141" s="269">
        <f t="shared" si="15"/>
        <v>5.9427875964723924E-2</v>
      </c>
      <c r="S141" s="269">
        <f t="shared" si="15"/>
        <v>5.728530023940754E-2</v>
      </c>
      <c r="T141" s="269">
        <f t="shared" si="15"/>
        <v>5.981473167662741E-2</v>
      </c>
      <c r="U141" s="269">
        <f t="shared" si="15"/>
        <v>6.1521874626771472E-2</v>
      </c>
      <c r="V141" s="269">
        <f t="shared" si="15"/>
        <v>5.9508969742789436E-2</v>
      </c>
      <c r="W141" s="269">
        <f t="shared" si="15"/>
        <v>5.7466753814894897E-2</v>
      </c>
      <c r="X141" s="269">
        <f t="shared" si="15"/>
        <v>5.9058290543686644E-2</v>
      </c>
      <c r="Y141" s="269">
        <f t="shared" si="15"/>
        <v>6.0402565134700291E-2</v>
      </c>
      <c r="DA141" s="79"/>
    </row>
    <row r="142" spans="1:105" ht="12" customHeight="1" x14ac:dyDescent="0.25">
      <c r="A142" s="62" t="s">
        <v>1577</v>
      </c>
      <c r="B142" s="318">
        <f t="shared" ref="B142:Y142" si="16">IF(B$34=0,0,B$34/B$5)</f>
        <v>3.338760993803664E-2</v>
      </c>
      <c r="C142" s="318">
        <f t="shared" si="16"/>
        <v>2.6679212937814951E-2</v>
      </c>
      <c r="D142" s="318">
        <f t="shared" si="16"/>
        <v>3.0550240801107312E-2</v>
      </c>
      <c r="E142" s="318">
        <f t="shared" si="16"/>
        <v>2.9050952425269103E-2</v>
      </c>
      <c r="F142" s="318">
        <f t="shared" si="16"/>
        <v>2.7311105353929121E-2</v>
      </c>
      <c r="G142" s="318">
        <f t="shared" si="16"/>
        <v>3.1966174299051957E-2</v>
      </c>
      <c r="H142" s="318">
        <f t="shared" si="16"/>
        <v>3.884812254920593E-2</v>
      </c>
      <c r="I142" s="318">
        <f t="shared" si="16"/>
        <v>3.8367172838320175E-2</v>
      </c>
      <c r="J142" s="318">
        <f t="shared" si="16"/>
        <v>3.849167142347143E-2</v>
      </c>
      <c r="K142" s="318">
        <f t="shared" si="16"/>
        <v>4.939262284299703E-2</v>
      </c>
      <c r="L142" s="318">
        <f t="shared" si="16"/>
        <v>4.9032194473243598E-2</v>
      </c>
      <c r="M142" s="318">
        <f t="shared" si="16"/>
        <v>4.8880178646000208E-2</v>
      </c>
      <c r="N142" s="318">
        <f t="shared" si="16"/>
        <v>3.0649697327570825E-2</v>
      </c>
      <c r="O142" s="318">
        <f t="shared" si="16"/>
        <v>3.849179128489822E-2</v>
      </c>
      <c r="P142" s="318">
        <f t="shared" si="16"/>
        <v>3.8793711151867964E-2</v>
      </c>
      <c r="Q142" s="318">
        <f t="shared" si="16"/>
        <v>4.0575098963919393E-2</v>
      </c>
      <c r="R142" s="318">
        <f t="shared" si="16"/>
        <v>4.5003654435382387E-2</v>
      </c>
      <c r="S142" s="318">
        <f t="shared" si="16"/>
        <v>4.2785763112013556E-2</v>
      </c>
      <c r="T142" s="318">
        <f t="shared" si="16"/>
        <v>4.5402957708679199E-2</v>
      </c>
      <c r="U142" s="318">
        <f t="shared" si="16"/>
        <v>4.7169373050807067E-2</v>
      </c>
      <c r="V142" s="318">
        <f t="shared" si="16"/>
        <v>4.5086644805116607E-2</v>
      </c>
      <c r="W142" s="318">
        <f t="shared" si="16"/>
        <v>4.2973144726020866E-2</v>
      </c>
      <c r="X142" s="318">
        <f t="shared" si="16"/>
        <v>4.4619773424666158E-2</v>
      </c>
      <c r="Y142" s="318">
        <f t="shared" si="16"/>
        <v>4.6010360526743045E-2</v>
      </c>
      <c r="DA142" s="141"/>
    </row>
    <row r="143" spans="1:105" ht="12" customHeight="1" x14ac:dyDescent="0.25">
      <c r="A143" s="63" t="s">
        <v>1578</v>
      </c>
      <c r="B143" s="326">
        <f t="shared" ref="B143:Y143" si="17">IF(B$35=0,0,B$35/B$5)</f>
        <v>1.4815652382381778E-2</v>
      </c>
      <c r="C143" s="326">
        <f t="shared" si="17"/>
        <v>1.5038947354638066E-2</v>
      </c>
      <c r="D143" s="326">
        <f t="shared" si="17"/>
        <v>1.4909303257357674E-2</v>
      </c>
      <c r="E143" s="326">
        <f t="shared" si="17"/>
        <v>1.4957925770130566E-2</v>
      </c>
      <c r="F143" s="326">
        <f t="shared" si="17"/>
        <v>1.5014674107210272E-2</v>
      </c>
      <c r="G143" s="326">
        <f t="shared" si="17"/>
        <v>1.4860492624698225E-2</v>
      </c>
      <c r="H143" s="326">
        <f t="shared" si="17"/>
        <v>1.4631032110040706E-2</v>
      </c>
      <c r="I143" s="326">
        <f t="shared" si="17"/>
        <v>1.4647106689724016E-2</v>
      </c>
      <c r="J143" s="326">
        <f t="shared" si="17"/>
        <v>1.464310991956397E-2</v>
      </c>
      <c r="K143" s="326">
        <f t="shared" si="17"/>
        <v>1.4276181591448351E-2</v>
      </c>
      <c r="L143" s="326">
        <f t="shared" si="17"/>
        <v>1.4287002891708646E-2</v>
      </c>
      <c r="M143" s="326">
        <f t="shared" si="17"/>
        <v>1.4293910279458604E-2</v>
      </c>
      <c r="N143" s="326">
        <f t="shared" si="17"/>
        <v>1.4909026963130888E-2</v>
      </c>
      <c r="O143" s="326">
        <f t="shared" si="17"/>
        <v>1.4644922857484805E-2</v>
      </c>
      <c r="P143" s="326">
        <f t="shared" si="17"/>
        <v>1.4634252271329565E-2</v>
      </c>
      <c r="Q143" s="326">
        <f t="shared" si="17"/>
        <v>1.4573756162303057E-2</v>
      </c>
      <c r="R143" s="326">
        <f t="shared" si="17"/>
        <v>1.4424221529341535E-2</v>
      </c>
      <c r="S143" s="326">
        <f t="shared" si="17"/>
        <v>1.4499537127393981E-2</v>
      </c>
      <c r="T143" s="326">
        <f t="shared" si="17"/>
        <v>1.441177396794821E-2</v>
      </c>
      <c r="U143" s="326">
        <f t="shared" si="17"/>
        <v>1.4352501575964401E-2</v>
      </c>
      <c r="V143" s="326">
        <f t="shared" si="17"/>
        <v>1.4422324937672827E-2</v>
      </c>
      <c r="W143" s="326">
        <f t="shared" si="17"/>
        <v>1.4493609088874032E-2</v>
      </c>
      <c r="X143" s="326">
        <f t="shared" si="17"/>
        <v>1.4438517119020489E-2</v>
      </c>
      <c r="Y143" s="326">
        <f t="shared" si="17"/>
        <v>1.4392204607957246E-2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DA144" s="94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18">SUM(B147:B152,B154:B156,B158:B159,B161:B162)</f>
        <v>0.99999999999999989</v>
      </c>
      <c r="C146" s="232">
        <f t="shared" si="18"/>
        <v>1</v>
      </c>
      <c r="D146" s="232">
        <f t="shared" si="18"/>
        <v>1.0000000000000002</v>
      </c>
      <c r="E146" s="232">
        <f t="shared" si="18"/>
        <v>0.99999999999999989</v>
      </c>
      <c r="F146" s="232">
        <f t="shared" si="18"/>
        <v>1</v>
      </c>
      <c r="G146" s="232">
        <f t="shared" si="18"/>
        <v>0.99999999999999933</v>
      </c>
      <c r="H146" s="232">
        <f t="shared" si="18"/>
        <v>0.99999999999999956</v>
      </c>
      <c r="I146" s="232">
        <f t="shared" si="18"/>
        <v>1.0000000000000002</v>
      </c>
      <c r="J146" s="232">
        <f t="shared" si="18"/>
        <v>0.99999999999999956</v>
      </c>
      <c r="K146" s="232">
        <f t="shared" si="18"/>
        <v>1.0000000000000004</v>
      </c>
      <c r="L146" s="232">
        <f t="shared" si="18"/>
        <v>1</v>
      </c>
      <c r="M146" s="232">
        <f t="shared" si="18"/>
        <v>1</v>
      </c>
      <c r="N146" s="232">
        <f t="shared" si="18"/>
        <v>1.0000000000000002</v>
      </c>
      <c r="O146" s="232">
        <f t="shared" si="18"/>
        <v>0.99999999999999978</v>
      </c>
      <c r="P146" s="232">
        <f t="shared" si="18"/>
        <v>1.0000000000000004</v>
      </c>
      <c r="Q146" s="232">
        <f t="shared" si="18"/>
        <v>1.0000000000000004</v>
      </c>
      <c r="R146" s="232">
        <f t="shared" si="18"/>
        <v>0.99999999999999956</v>
      </c>
      <c r="S146" s="232">
        <f t="shared" si="18"/>
        <v>1.0000000000000002</v>
      </c>
      <c r="T146" s="232">
        <f t="shared" si="18"/>
        <v>0.99999999999999989</v>
      </c>
      <c r="U146" s="232">
        <f t="shared" si="18"/>
        <v>1.0000000000000002</v>
      </c>
      <c r="V146" s="232">
        <f t="shared" si="18"/>
        <v>1.0000000000000002</v>
      </c>
      <c r="W146" s="232">
        <f t="shared" si="18"/>
        <v>1.0000000000000002</v>
      </c>
      <c r="X146" s="232">
        <f t="shared" si="18"/>
        <v>0.99999999999999978</v>
      </c>
      <c r="Y146" s="232">
        <f t="shared" si="18"/>
        <v>1.0000000000000002</v>
      </c>
      <c r="DA146" s="95"/>
    </row>
    <row r="147" spans="1:105" ht="12" customHeight="1" x14ac:dyDescent="0.25">
      <c r="A147" s="55" t="s">
        <v>91</v>
      </c>
      <c r="B147" s="266">
        <f t="shared" ref="B147:Y147" si="19">IF(B$49=0,0,B$49/B$48)</f>
        <v>7.1955502283726014E-3</v>
      </c>
      <c r="C147" s="266">
        <f t="shared" si="19"/>
        <v>7.1955502283728798E-3</v>
      </c>
      <c r="D147" s="266">
        <f t="shared" si="19"/>
        <v>7.1955502283733534E-3</v>
      </c>
      <c r="E147" s="266">
        <f t="shared" si="19"/>
        <v>7.1955502283738001E-3</v>
      </c>
      <c r="F147" s="266">
        <f t="shared" si="19"/>
        <v>7.1955502283739224E-3</v>
      </c>
      <c r="G147" s="266">
        <f t="shared" si="19"/>
        <v>7.1955502283743526E-3</v>
      </c>
      <c r="H147" s="266">
        <f t="shared" si="19"/>
        <v>7.1955502283742303E-3</v>
      </c>
      <c r="I147" s="266">
        <f t="shared" si="19"/>
        <v>7.1955502283745547E-3</v>
      </c>
      <c r="J147" s="266">
        <f t="shared" si="19"/>
        <v>7.1955502283746909E-3</v>
      </c>
      <c r="K147" s="266">
        <f t="shared" si="19"/>
        <v>7.1955502283701928E-3</v>
      </c>
      <c r="L147" s="266">
        <f t="shared" si="19"/>
        <v>7.1955502283705475E-3</v>
      </c>
      <c r="M147" s="266">
        <f t="shared" si="19"/>
        <v>7.195550228371381E-3</v>
      </c>
      <c r="N147" s="266">
        <f t="shared" si="19"/>
        <v>7.1955502283690825E-3</v>
      </c>
      <c r="O147" s="266">
        <f t="shared" si="19"/>
        <v>7.1955502283736848E-3</v>
      </c>
      <c r="P147" s="266">
        <f t="shared" si="19"/>
        <v>7.1955502283740699E-3</v>
      </c>
      <c r="Q147" s="266">
        <f t="shared" si="19"/>
        <v>7.1955502283751931E-3</v>
      </c>
      <c r="R147" s="266">
        <f t="shared" si="19"/>
        <v>7.1955502283698033E-3</v>
      </c>
      <c r="S147" s="266">
        <f t="shared" si="19"/>
        <v>7.1955502283695301E-3</v>
      </c>
      <c r="T147" s="266">
        <f t="shared" si="19"/>
        <v>7.1955502283708702E-3</v>
      </c>
      <c r="U147" s="266">
        <f t="shared" si="19"/>
        <v>7.1955502283697651E-3</v>
      </c>
      <c r="V147" s="266">
        <f t="shared" si="19"/>
        <v>7.1955502283703983E-3</v>
      </c>
      <c r="W147" s="266">
        <f t="shared" si="19"/>
        <v>7.1955502283711234E-3</v>
      </c>
      <c r="X147" s="266">
        <f t="shared" si="19"/>
        <v>7.1955502283710749E-3</v>
      </c>
      <c r="Y147" s="266">
        <f t="shared" si="19"/>
        <v>7.1955502283699369E-3</v>
      </c>
      <c r="DA147" s="76"/>
    </row>
    <row r="148" spans="1:105" ht="12" customHeight="1" x14ac:dyDescent="0.25">
      <c r="A148" s="173" t="s">
        <v>92</v>
      </c>
      <c r="B148" s="267">
        <f t="shared" ref="B148:Y148" si="20">IF(B$50=0,0,B$50/B$48)</f>
        <v>8.0564402695841031E-3</v>
      </c>
      <c r="C148" s="267">
        <f t="shared" si="20"/>
        <v>8.0564402695844136E-3</v>
      </c>
      <c r="D148" s="267">
        <f t="shared" si="20"/>
        <v>8.0564402695849514E-3</v>
      </c>
      <c r="E148" s="267">
        <f t="shared" si="20"/>
        <v>8.0564402695854406E-3</v>
      </c>
      <c r="F148" s="267">
        <f t="shared" si="20"/>
        <v>8.0564402695855793E-3</v>
      </c>
      <c r="G148" s="267">
        <f t="shared" si="20"/>
        <v>8.0564402695860703E-3</v>
      </c>
      <c r="H148" s="267">
        <f t="shared" si="20"/>
        <v>8.0564402695859332E-3</v>
      </c>
      <c r="I148" s="267">
        <f t="shared" si="20"/>
        <v>8.0564402695862923E-3</v>
      </c>
      <c r="J148" s="267">
        <f t="shared" si="20"/>
        <v>8.056440269586445E-3</v>
      </c>
      <c r="K148" s="267">
        <f t="shared" si="20"/>
        <v>8.0564402695814091E-3</v>
      </c>
      <c r="L148" s="267">
        <f t="shared" si="20"/>
        <v>8.0564402695818063E-3</v>
      </c>
      <c r="M148" s="267">
        <f t="shared" si="20"/>
        <v>8.0564402695827413E-3</v>
      </c>
      <c r="N148" s="267">
        <f t="shared" si="20"/>
        <v>8.0564402695801618E-3</v>
      </c>
      <c r="O148" s="267">
        <f t="shared" si="20"/>
        <v>8.0564402695853139E-3</v>
      </c>
      <c r="P148" s="267">
        <f t="shared" si="20"/>
        <v>8.0564402695857407E-3</v>
      </c>
      <c r="Q148" s="267">
        <f t="shared" si="20"/>
        <v>8.056440269587007E-3</v>
      </c>
      <c r="R148" s="267">
        <f t="shared" si="20"/>
        <v>8.0564402695809719E-3</v>
      </c>
      <c r="S148" s="267">
        <f t="shared" si="20"/>
        <v>8.0564402695806649E-3</v>
      </c>
      <c r="T148" s="267">
        <f t="shared" si="20"/>
        <v>8.0564402695821671E-3</v>
      </c>
      <c r="U148" s="267">
        <f t="shared" si="20"/>
        <v>8.0564402695809337E-3</v>
      </c>
      <c r="V148" s="267">
        <f t="shared" si="20"/>
        <v>8.0564402695816398E-3</v>
      </c>
      <c r="W148" s="267">
        <f t="shared" si="20"/>
        <v>8.0564402695824534E-3</v>
      </c>
      <c r="X148" s="267">
        <f t="shared" si="20"/>
        <v>8.0564402695824013E-3</v>
      </c>
      <c r="Y148" s="267">
        <f t="shared" si="20"/>
        <v>8.0564402695811228E-3</v>
      </c>
      <c r="DA148" s="77"/>
    </row>
    <row r="149" spans="1:105" ht="12" customHeight="1" x14ac:dyDescent="0.25">
      <c r="A149" s="173" t="s">
        <v>93</v>
      </c>
      <c r="B149" s="267">
        <f t="shared" ref="B149:Y149" si="21">IF(B$51=0,0,B$51/B$48)</f>
        <v>8.8861051601552919E-3</v>
      </c>
      <c r="C149" s="267">
        <f t="shared" si="21"/>
        <v>7.1983404332891052E-3</v>
      </c>
      <c r="D149" s="267">
        <f t="shared" si="21"/>
        <v>8.140285610579728E-3</v>
      </c>
      <c r="E149" s="267">
        <f t="shared" si="21"/>
        <v>7.7159221563329371E-3</v>
      </c>
      <c r="F149" s="267">
        <f t="shared" si="21"/>
        <v>7.2477371693529333E-3</v>
      </c>
      <c r="G149" s="267">
        <f t="shared" si="21"/>
        <v>8.4186573412059016E-3</v>
      </c>
      <c r="H149" s="267">
        <f t="shared" si="21"/>
        <v>1.011218289266504E-2</v>
      </c>
      <c r="I149" s="267">
        <f t="shared" si="21"/>
        <v>9.9991484356880198E-3</v>
      </c>
      <c r="J149" s="267">
        <f t="shared" si="21"/>
        <v>1.0041046619885554E-2</v>
      </c>
      <c r="K149" s="267">
        <f t="shared" si="21"/>
        <v>1.2578386553804876E-2</v>
      </c>
      <c r="L149" s="267">
        <f t="shared" si="21"/>
        <v>1.2461408637636912E-2</v>
      </c>
      <c r="M149" s="267">
        <f t="shared" si="21"/>
        <v>1.2458344089558737E-2</v>
      </c>
      <c r="N149" s="267">
        <f t="shared" si="21"/>
        <v>8.2883393137616473E-3</v>
      </c>
      <c r="O149" s="267">
        <f t="shared" si="21"/>
        <v>1.0178544331858849E-2</v>
      </c>
      <c r="P149" s="267">
        <f t="shared" si="21"/>
        <v>1.0192766779581341E-2</v>
      </c>
      <c r="Q149" s="267">
        <f t="shared" si="21"/>
        <v>1.0585592596242381E-2</v>
      </c>
      <c r="R149" s="267">
        <f t="shared" si="21"/>
        <v>1.1619757345401249E-2</v>
      </c>
      <c r="S149" s="267">
        <f t="shared" si="21"/>
        <v>1.1145818824269901E-2</v>
      </c>
      <c r="T149" s="267">
        <f t="shared" si="21"/>
        <v>1.1785927801084532E-2</v>
      </c>
      <c r="U149" s="267">
        <f t="shared" si="21"/>
        <v>1.2176505837156727E-2</v>
      </c>
      <c r="V149" s="267">
        <f t="shared" si="21"/>
        <v>1.1701097584466878E-2</v>
      </c>
      <c r="W149" s="267">
        <f t="shared" si="21"/>
        <v>1.124711391566994E-2</v>
      </c>
      <c r="X149" s="267">
        <f t="shared" si="21"/>
        <v>1.1664250136384354E-2</v>
      </c>
      <c r="Y149" s="267">
        <f t="shared" si="21"/>
        <v>1.2052102519903286E-2</v>
      </c>
      <c r="DA149" s="77"/>
    </row>
    <row r="150" spans="1:105" ht="12" customHeight="1" x14ac:dyDescent="0.25">
      <c r="A150" s="173" t="s">
        <v>94</v>
      </c>
      <c r="B150" s="267">
        <f t="shared" ref="B150:Y150" si="22">IF(B$52=0,0,B$52/B$48)</f>
        <v>5.9256386055763352E-3</v>
      </c>
      <c r="C150" s="267">
        <f t="shared" si="22"/>
        <v>5.9256386055765642E-3</v>
      </c>
      <c r="D150" s="267">
        <f t="shared" si="22"/>
        <v>5.9256386055769553E-3</v>
      </c>
      <c r="E150" s="267">
        <f t="shared" si="22"/>
        <v>5.925638605577317E-3</v>
      </c>
      <c r="F150" s="267">
        <f t="shared" si="22"/>
        <v>5.925638605577422E-3</v>
      </c>
      <c r="G150" s="267">
        <f t="shared" si="22"/>
        <v>5.9256386055777776E-3</v>
      </c>
      <c r="H150" s="267">
        <f t="shared" si="22"/>
        <v>5.9256386055776822E-3</v>
      </c>
      <c r="I150" s="267">
        <f t="shared" si="22"/>
        <v>5.9256386055779424E-3</v>
      </c>
      <c r="J150" s="267">
        <f t="shared" si="22"/>
        <v>5.9256386055780543E-3</v>
      </c>
      <c r="K150" s="267">
        <f t="shared" si="22"/>
        <v>5.9256386055743515E-3</v>
      </c>
      <c r="L150" s="267">
        <f t="shared" si="22"/>
        <v>5.9256386055746438E-3</v>
      </c>
      <c r="M150" s="267">
        <f t="shared" si="22"/>
        <v>5.9256386055753299E-3</v>
      </c>
      <c r="N150" s="267">
        <f t="shared" si="22"/>
        <v>5.9256386055734347E-3</v>
      </c>
      <c r="O150" s="267">
        <f t="shared" si="22"/>
        <v>5.9256386055772268E-3</v>
      </c>
      <c r="P150" s="267">
        <f t="shared" si="22"/>
        <v>5.9256386055775399E-3</v>
      </c>
      <c r="Q150" s="267">
        <f t="shared" si="22"/>
        <v>5.925638605578468E-3</v>
      </c>
      <c r="R150" s="267">
        <f t="shared" si="22"/>
        <v>5.9256386055740289E-3</v>
      </c>
      <c r="S150" s="267">
        <f t="shared" si="22"/>
        <v>5.9256386055738059E-3</v>
      </c>
      <c r="T150" s="267">
        <f t="shared" si="22"/>
        <v>5.9256386055749092E-3</v>
      </c>
      <c r="U150" s="267">
        <f t="shared" si="22"/>
        <v>5.9256386055740002E-3</v>
      </c>
      <c r="V150" s="267">
        <f t="shared" si="22"/>
        <v>5.9256386055745198E-3</v>
      </c>
      <c r="W150" s="267">
        <f t="shared" si="22"/>
        <v>5.9256386055751209E-3</v>
      </c>
      <c r="X150" s="267">
        <f t="shared" si="22"/>
        <v>5.9256386055750792E-3</v>
      </c>
      <c r="Y150" s="267">
        <f t="shared" si="22"/>
        <v>5.9256386055741425E-3</v>
      </c>
      <c r="DA150" s="77"/>
    </row>
    <row r="151" spans="1:105" ht="12" customHeight="1" x14ac:dyDescent="0.25">
      <c r="A151" s="56" t="s">
        <v>95</v>
      </c>
      <c r="B151" s="268">
        <f t="shared" ref="B151:Y151" si="23">IF(B$53=0,0,B$53/B$48)</f>
        <v>7.3592842600276008E-3</v>
      </c>
      <c r="C151" s="268">
        <f t="shared" si="23"/>
        <v>6.9308565640208439E-3</v>
      </c>
      <c r="D151" s="268">
        <f t="shared" si="23"/>
        <v>7.2490914171283545E-3</v>
      </c>
      <c r="E151" s="268">
        <f t="shared" si="23"/>
        <v>7.2745669537541101E-3</v>
      </c>
      <c r="F151" s="268">
        <f t="shared" si="23"/>
        <v>7.2832377186465421E-3</v>
      </c>
      <c r="G151" s="268">
        <f t="shared" si="23"/>
        <v>7.4887125377533547E-3</v>
      </c>
      <c r="H151" s="268">
        <f t="shared" si="23"/>
        <v>7.9749781598694343E-3</v>
      </c>
      <c r="I151" s="268">
        <f t="shared" si="23"/>
        <v>7.9396936549007181E-3</v>
      </c>
      <c r="J151" s="268">
        <f t="shared" si="23"/>
        <v>7.9380371236692348E-3</v>
      </c>
      <c r="K151" s="268">
        <f t="shared" si="23"/>
        <v>9.0658677703669786E-3</v>
      </c>
      <c r="L151" s="268">
        <f t="shared" si="23"/>
        <v>9.1657742862892889E-3</v>
      </c>
      <c r="M151" s="268">
        <f t="shared" si="23"/>
        <v>8.9522183972932587E-3</v>
      </c>
      <c r="N151" s="268">
        <f t="shared" si="23"/>
        <v>6.9667389153972355E-3</v>
      </c>
      <c r="O151" s="268">
        <f t="shared" si="23"/>
        <v>7.8136013073744019E-3</v>
      </c>
      <c r="P151" s="268">
        <f t="shared" si="23"/>
        <v>7.8659933835722173E-3</v>
      </c>
      <c r="Q151" s="268">
        <f t="shared" si="23"/>
        <v>8.0985215049928262E-3</v>
      </c>
      <c r="R151" s="268">
        <f t="shared" si="23"/>
        <v>8.6158947200759232E-3</v>
      </c>
      <c r="S151" s="268">
        <f t="shared" si="23"/>
        <v>8.33533876760938E-3</v>
      </c>
      <c r="T151" s="268">
        <f t="shared" si="23"/>
        <v>8.5863290770130472E-3</v>
      </c>
      <c r="U151" s="268">
        <f t="shared" si="23"/>
        <v>8.7316915766984561E-3</v>
      </c>
      <c r="V151" s="268">
        <f t="shared" si="23"/>
        <v>8.5575141531912136E-3</v>
      </c>
      <c r="W151" s="268">
        <f t="shared" si="23"/>
        <v>8.3495112002050717E-3</v>
      </c>
      <c r="X151" s="268">
        <f t="shared" si="23"/>
        <v>8.5014165633972242E-3</v>
      </c>
      <c r="Y151" s="268">
        <f t="shared" si="23"/>
        <v>8.6284583091436242E-3</v>
      </c>
      <c r="DA151" s="78"/>
    </row>
    <row r="152" spans="1:105" ht="12" customHeight="1" x14ac:dyDescent="0.25">
      <c r="A152" s="174" t="s">
        <v>1496</v>
      </c>
      <c r="B152" s="269">
        <f t="shared" ref="B152:Y152" si="24">IF(B$59=0,0,B$59/B$48)</f>
        <v>3.7893644150083686E-2</v>
      </c>
      <c r="C152" s="269">
        <f t="shared" si="24"/>
        <v>3.0696390143266045E-2</v>
      </c>
      <c r="D152" s="269">
        <f t="shared" si="24"/>
        <v>3.4713193311113617E-2</v>
      </c>
      <c r="E152" s="269">
        <f t="shared" si="24"/>
        <v>3.2903550342039511E-2</v>
      </c>
      <c r="F152" s="269">
        <f t="shared" si="24"/>
        <v>3.0907036124248971E-2</v>
      </c>
      <c r="G152" s="269">
        <f t="shared" si="24"/>
        <v>3.5900273489850434E-2</v>
      </c>
      <c r="H152" s="269">
        <f t="shared" si="24"/>
        <v>4.3122093786758256E-2</v>
      </c>
      <c r="I152" s="269">
        <f t="shared" si="24"/>
        <v>4.2640072989998945E-2</v>
      </c>
      <c r="J152" s="269">
        <f t="shared" si="24"/>
        <v>4.2818742368078672E-2</v>
      </c>
      <c r="K152" s="269">
        <f t="shared" si="24"/>
        <v>5.3638899772344081E-2</v>
      </c>
      <c r="L152" s="269">
        <f t="shared" si="24"/>
        <v>5.3140062604789193E-2</v>
      </c>
      <c r="M152" s="269">
        <f t="shared" si="24"/>
        <v>5.3126994236560109E-2</v>
      </c>
      <c r="N152" s="269">
        <f t="shared" si="24"/>
        <v>3.5344549146135031E-2</v>
      </c>
      <c r="O152" s="269">
        <f t="shared" si="24"/>
        <v>4.3405083546250792E-2</v>
      </c>
      <c r="P152" s="269">
        <f t="shared" si="24"/>
        <v>4.3465733331868428E-2</v>
      </c>
      <c r="Q152" s="269">
        <f t="shared" si="24"/>
        <v>4.5140888131551149E-2</v>
      </c>
      <c r="R152" s="269">
        <f t="shared" si="24"/>
        <v>4.9550949715438816E-2</v>
      </c>
      <c r="S152" s="269">
        <f t="shared" si="24"/>
        <v>4.7529900296701733E-2</v>
      </c>
      <c r="T152" s="269">
        <f t="shared" si="24"/>
        <v>5.0259562094251725E-2</v>
      </c>
      <c r="U152" s="269">
        <f t="shared" si="24"/>
        <v>5.1925131524841253E-2</v>
      </c>
      <c r="V152" s="269">
        <f t="shared" si="24"/>
        <v>4.9897814626294973E-2</v>
      </c>
      <c r="W152" s="269">
        <f t="shared" si="24"/>
        <v>4.7961860089938795E-2</v>
      </c>
      <c r="X152" s="269">
        <f t="shared" si="24"/>
        <v>4.9740683457992041E-2</v>
      </c>
      <c r="Y152" s="269">
        <f t="shared" si="24"/>
        <v>5.1394629696410322E-2</v>
      </c>
      <c r="DA152" s="79"/>
    </row>
    <row r="153" spans="1:105" ht="12" customHeight="1" x14ac:dyDescent="0.25">
      <c r="A153" s="174" t="s">
        <v>1498</v>
      </c>
      <c r="B153" s="269">
        <f t="shared" ref="B153:Y153" si="25">IF(B$60=0,0,B$60/B$48)</f>
        <v>0.14248685916430376</v>
      </c>
      <c r="C153" s="269">
        <f t="shared" si="25"/>
        <v>0.14620669042962278</v>
      </c>
      <c r="D153" s="269">
        <f t="shared" si="25"/>
        <v>0.14627595876256982</v>
      </c>
      <c r="E153" s="269">
        <f t="shared" si="25"/>
        <v>0.15010505556189033</v>
      </c>
      <c r="F153" s="269">
        <f t="shared" si="25"/>
        <v>0.15313872309647511</v>
      </c>
      <c r="G153" s="269">
        <f t="shared" si="25"/>
        <v>0.14972676652790359</v>
      </c>
      <c r="H153" s="269">
        <f t="shared" si="25"/>
        <v>0.14495170961560311</v>
      </c>
      <c r="I153" s="269">
        <f t="shared" si="25"/>
        <v>0.14508463388585052</v>
      </c>
      <c r="J153" s="269">
        <f t="shared" si="25"/>
        <v>0.14443862077826622</v>
      </c>
      <c r="K153" s="269">
        <f t="shared" si="25"/>
        <v>0.13979384548510848</v>
      </c>
      <c r="L153" s="269">
        <f t="shared" si="25"/>
        <v>0.14127026906723003</v>
      </c>
      <c r="M153" s="269">
        <f t="shared" si="25"/>
        <v>0.14017203676965714</v>
      </c>
      <c r="N153" s="269">
        <f t="shared" si="25"/>
        <v>0.13896602868024585</v>
      </c>
      <c r="O153" s="269">
        <f t="shared" si="25"/>
        <v>0.13777531749182878</v>
      </c>
      <c r="P153" s="269">
        <f t="shared" si="25"/>
        <v>0.14048191885519032</v>
      </c>
      <c r="Q153" s="269">
        <f t="shared" si="25"/>
        <v>0.14122259828228681</v>
      </c>
      <c r="R153" s="269">
        <f t="shared" si="25"/>
        <v>0.139579057138117</v>
      </c>
      <c r="S153" s="269">
        <f t="shared" si="25"/>
        <v>0.13856837380899695</v>
      </c>
      <c r="T153" s="269">
        <f t="shared" si="25"/>
        <v>0.1363369226923565</v>
      </c>
      <c r="U153" s="269">
        <f t="shared" si="25"/>
        <v>0.13644201786327362</v>
      </c>
      <c r="V153" s="269">
        <f t="shared" si="25"/>
        <v>0.1369330969513034</v>
      </c>
      <c r="W153" s="269">
        <f t="shared" si="25"/>
        <v>0.13595569279132405</v>
      </c>
      <c r="X153" s="269">
        <f t="shared" si="25"/>
        <v>0.13402752746066324</v>
      </c>
      <c r="Y153" s="269">
        <f t="shared" si="25"/>
        <v>0.13088338029774868</v>
      </c>
      <c r="DA153" s="79"/>
    </row>
    <row r="154" spans="1:105" ht="12" customHeight="1" x14ac:dyDescent="0.25">
      <c r="A154" s="62" t="s">
        <v>1499</v>
      </c>
      <c r="B154" s="318">
        <f t="shared" ref="B154:Y154" si="26">IF(B$61=0,0,B$61/B$48)</f>
        <v>0.11604685552199741</v>
      </c>
      <c r="C154" s="318">
        <f t="shared" si="26"/>
        <v>0.11899901605208314</v>
      </c>
      <c r="D154" s="318">
        <f t="shared" si="26"/>
        <v>0.11963824382051969</v>
      </c>
      <c r="E154" s="318">
        <f t="shared" si="26"/>
        <v>0.1234663296353815</v>
      </c>
      <c r="F154" s="318">
        <f t="shared" si="26"/>
        <v>0.12642135450028377</v>
      </c>
      <c r="G154" s="318">
        <f t="shared" si="26"/>
        <v>0.12348458169814247</v>
      </c>
      <c r="H154" s="318">
        <f t="shared" si="26"/>
        <v>0.1194150282410518</v>
      </c>
      <c r="I154" s="318">
        <f t="shared" si="26"/>
        <v>0.11948877686737761</v>
      </c>
      <c r="J154" s="318">
        <f t="shared" si="26"/>
        <v>0.11882563846327412</v>
      </c>
      <c r="K154" s="318">
        <f t="shared" si="26"/>
        <v>0.11541632525149964</v>
      </c>
      <c r="L154" s="318">
        <f t="shared" si="26"/>
        <v>0.116923487853461</v>
      </c>
      <c r="M154" s="318">
        <f t="shared" si="26"/>
        <v>0.11574373915584121</v>
      </c>
      <c r="N154" s="318">
        <f t="shared" si="26"/>
        <v>0.11193234387950446</v>
      </c>
      <c r="O154" s="318">
        <f t="shared" si="26"/>
        <v>0.1118084685080778</v>
      </c>
      <c r="P154" s="318">
        <f t="shared" si="26"/>
        <v>0.11469996004082959</v>
      </c>
      <c r="Q154" s="318">
        <f t="shared" si="26"/>
        <v>0.11572837998405522</v>
      </c>
      <c r="R154" s="318">
        <f t="shared" si="26"/>
        <v>0.11460688759343093</v>
      </c>
      <c r="S154" s="318">
        <f t="shared" si="26"/>
        <v>0.11324150802398186</v>
      </c>
      <c r="T154" s="318">
        <f t="shared" si="26"/>
        <v>0.11125206239164713</v>
      </c>
      <c r="U154" s="318">
        <f t="shared" si="26"/>
        <v>0.11159897468391169</v>
      </c>
      <c r="V154" s="318">
        <f t="shared" si="26"/>
        <v>0.11183570615953728</v>
      </c>
      <c r="W154" s="318">
        <f t="shared" si="26"/>
        <v>0.11052049523903831</v>
      </c>
      <c r="X154" s="318">
        <f t="shared" si="26"/>
        <v>0.10871901210223728</v>
      </c>
      <c r="Y154" s="318">
        <f t="shared" si="26"/>
        <v>0.10560500722535401</v>
      </c>
      <c r="DA154" s="141"/>
    </row>
    <row r="155" spans="1:105" ht="12" customHeight="1" x14ac:dyDescent="0.25">
      <c r="A155" s="62" t="s">
        <v>1506</v>
      </c>
      <c r="B155" s="318">
        <f t="shared" ref="B155:Y155" si="27">IF(B$67=0,0,B$67/B$48)</f>
        <v>2.6440003642306375E-2</v>
      </c>
      <c r="C155" s="318">
        <f t="shared" si="27"/>
        <v>2.7207674377539653E-2</v>
      </c>
      <c r="D155" s="318">
        <f t="shared" si="27"/>
        <v>2.6637714942050143E-2</v>
      </c>
      <c r="E155" s="318">
        <f t="shared" si="27"/>
        <v>2.663872592650884E-2</v>
      </c>
      <c r="F155" s="318">
        <f t="shared" si="27"/>
        <v>2.6717368596191345E-2</v>
      </c>
      <c r="G155" s="318">
        <f t="shared" si="27"/>
        <v>2.6242184829761123E-2</v>
      </c>
      <c r="H155" s="318">
        <f t="shared" si="27"/>
        <v>2.5536681374551319E-2</v>
      </c>
      <c r="I155" s="318">
        <f t="shared" si="27"/>
        <v>2.5595857018472928E-2</v>
      </c>
      <c r="J155" s="318">
        <f t="shared" si="27"/>
        <v>2.5612982314992098E-2</v>
      </c>
      <c r="K155" s="318">
        <f t="shared" si="27"/>
        <v>2.4377520233608865E-2</v>
      </c>
      <c r="L155" s="318">
        <f t="shared" si="27"/>
        <v>2.4346781213769032E-2</v>
      </c>
      <c r="M155" s="318">
        <f t="shared" si="27"/>
        <v>2.4428297613815927E-2</v>
      </c>
      <c r="N155" s="318">
        <f t="shared" si="27"/>
        <v>2.7033684800741403E-2</v>
      </c>
      <c r="O155" s="318">
        <f t="shared" si="27"/>
        <v>2.5966848983750984E-2</v>
      </c>
      <c r="P155" s="318">
        <f t="shared" si="27"/>
        <v>2.5781958814360739E-2</v>
      </c>
      <c r="Q155" s="318">
        <f t="shared" si="27"/>
        <v>2.5494218298231574E-2</v>
      </c>
      <c r="R155" s="318">
        <f t="shared" si="27"/>
        <v>2.4972169544686049E-2</v>
      </c>
      <c r="S155" s="318">
        <f t="shared" si="27"/>
        <v>2.5326865785015081E-2</v>
      </c>
      <c r="T155" s="318">
        <f t="shared" si="27"/>
        <v>2.5084860300709371E-2</v>
      </c>
      <c r="U155" s="318">
        <f t="shared" si="27"/>
        <v>2.4843043179361896E-2</v>
      </c>
      <c r="V155" s="318">
        <f t="shared" si="27"/>
        <v>2.5097390791766132E-2</v>
      </c>
      <c r="W155" s="318">
        <f t="shared" si="27"/>
        <v>2.5435197552285731E-2</v>
      </c>
      <c r="X155" s="318">
        <f t="shared" si="27"/>
        <v>2.5308515358425984E-2</v>
      </c>
      <c r="Y155" s="318">
        <f t="shared" si="27"/>
        <v>2.5278373072394673E-2</v>
      </c>
      <c r="DA155" s="141"/>
    </row>
    <row r="156" spans="1:105" ht="12" customHeight="1" x14ac:dyDescent="0.25">
      <c r="A156" s="62" t="s">
        <v>1518</v>
      </c>
      <c r="B156" s="318">
        <f t="shared" ref="B156:Y156" si="28">IF(B$78=0,0,B$78/B$48)</f>
        <v>0</v>
      </c>
      <c r="C156" s="318">
        <f t="shared" si="28"/>
        <v>0</v>
      </c>
      <c r="D156" s="318">
        <f t="shared" si="28"/>
        <v>0</v>
      </c>
      <c r="E156" s="318">
        <f t="shared" si="28"/>
        <v>0</v>
      </c>
      <c r="F156" s="318">
        <f t="shared" si="28"/>
        <v>0</v>
      </c>
      <c r="G156" s="318">
        <f t="shared" si="28"/>
        <v>0</v>
      </c>
      <c r="H156" s="318">
        <f t="shared" si="28"/>
        <v>0</v>
      </c>
      <c r="I156" s="318">
        <f t="shared" si="28"/>
        <v>0</v>
      </c>
      <c r="J156" s="318">
        <f t="shared" si="28"/>
        <v>0</v>
      </c>
      <c r="K156" s="318">
        <f t="shared" si="28"/>
        <v>0</v>
      </c>
      <c r="L156" s="318">
        <f t="shared" si="28"/>
        <v>0</v>
      </c>
      <c r="M156" s="318">
        <f t="shared" si="28"/>
        <v>0</v>
      </c>
      <c r="N156" s="318">
        <f t="shared" si="28"/>
        <v>0</v>
      </c>
      <c r="O156" s="318">
        <f t="shared" si="28"/>
        <v>0</v>
      </c>
      <c r="P156" s="318">
        <f t="shared" si="28"/>
        <v>0</v>
      </c>
      <c r="Q156" s="318">
        <f t="shared" si="28"/>
        <v>0</v>
      </c>
      <c r="R156" s="318">
        <f t="shared" si="28"/>
        <v>0</v>
      </c>
      <c r="S156" s="318">
        <f t="shared" si="28"/>
        <v>0</v>
      </c>
      <c r="T156" s="318">
        <f t="shared" si="28"/>
        <v>0</v>
      </c>
      <c r="U156" s="318">
        <f t="shared" si="28"/>
        <v>0</v>
      </c>
      <c r="V156" s="318">
        <f t="shared" si="28"/>
        <v>0</v>
      </c>
      <c r="W156" s="318">
        <f t="shared" si="28"/>
        <v>0</v>
      </c>
      <c r="X156" s="318">
        <f t="shared" si="28"/>
        <v>0</v>
      </c>
      <c r="Y156" s="318">
        <f t="shared" si="28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29">IF(B$79=0,0,B$79/B$48)</f>
        <v>0.68071339853544044</v>
      </c>
      <c r="C157" s="269">
        <f t="shared" si="29"/>
        <v>0.69226618442299737</v>
      </c>
      <c r="D157" s="269">
        <f t="shared" si="29"/>
        <v>0.68237573667144635</v>
      </c>
      <c r="E157" s="269">
        <f t="shared" si="29"/>
        <v>0.68060947220995749</v>
      </c>
      <c r="F157" s="269">
        <f t="shared" si="29"/>
        <v>0.68054684312761982</v>
      </c>
      <c r="G157" s="269">
        <f t="shared" si="29"/>
        <v>0.67392832745261655</v>
      </c>
      <c r="H157" s="269">
        <f t="shared" si="29"/>
        <v>0.66391221302062586</v>
      </c>
      <c r="I157" s="269">
        <f t="shared" si="29"/>
        <v>0.66487477740449241</v>
      </c>
      <c r="J157" s="269">
        <f t="shared" si="29"/>
        <v>0.6654682039022819</v>
      </c>
      <c r="K157" s="269">
        <f t="shared" si="29"/>
        <v>0.64612062977828999</v>
      </c>
      <c r="L157" s="269">
        <f t="shared" si="29"/>
        <v>0.64487917410560969</v>
      </c>
      <c r="M157" s="269">
        <f t="shared" si="29"/>
        <v>0.64684931280244073</v>
      </c>
      <c r="N157" s="269">
        <f t="shared" si="29"/>
        <v>0.69263340444535237</v>
      </c>
      <c r="O157" s="269">
        <f t="shared" si="29"/>
        <v>0.67465706862985175</v>
      </c>
      <c r="P157" s="269">
        <f t="shared" si="29"/>
        <v>0.67021921593240719</v>
      </c>
      <c r="Q157" s="269">
        <f t="shared" si="29"/>
        <v>0.66487704167394945</v>
      </c>
      <c r="R157" s="269">
        <f t="shared" si="29"/>
        <v>0.65654130639473951</v>
      </c>
      <c r="S157" s="269">
        <f t="shared" si="29"/>
        <v>0.66317002633895428</v>
      </c>
      <c r="T157" s="269">
        <f t="shared" si="29"/>
        <v>0.65998402177637105</v>
      </c>
      <c r="U157" s="269">
        <f t="shared" si="29"/>
        <v>0.65574955243636834</v>
      </c>
      <c r="V157" s="269">
        <f t="shared" si="29"/>
        <v>0.6599308618619617</v>
      </c>
      <c r="W157" s="269">
        <f t="shared" si="29"/>
        <v>0.66623291848373922</v>
      </c>
      <c r="X157" s="269">
        <f t="shared" si="29"/>
        <v>0.66491144589652473</v>
      </c>
      <c r="Y157" s="269">
        <f t="shared" si="29"/>
        <v>0.66581494473445202</v>
      </c>
      <c r="DA157" s="79"/>
    </row>
    <row r="158" spans="1:105" ht="12" customHeight="1" x14ac:dyDescent="0.25">
      <c r="A158" s="62" t="s">
        <v>1521</v>
      </c>
      <c r="B158" s="318">
        <f t="shared" ref="B158:Y158" si="30">IF(B$80=0,0,B$80/B$48)</f>
        <v>0.64321308878640349</v>
      </c>
      <c r="C158" s="318">
        <f t="shared" si="30"/>
        <v>0.6618884214928723</v>
      </c>
      <c r="D158" s="318">
        <f t="shared" si="30"/>
        <v>0.64802286481807814</v>
      </c>
      <c r="E158" s="318">
        <f t="shared" si="30"/>
        <v>0.64804745930925878</v>
      </c>
      <c r="F158" s="318">
        <f t="shared" si="30"/>
        <v>0.64996062071275995</v>
      </c>
      <c r="G158" s="318">
        <f t="shared" si="30"/>
        <v>0.63840069726185389</v>
      </c>
      <c r="H158" s="318">
        <f t="shared" si="30"/>
        <v>0.62123772471789862</v>
      </c>
      <c r="I158" s="318">
        <f t="shared" si="30"/>
        <v>0.62267730654332754</v>
      </c>
      <c r="J158" s="318">
        <f t="shared" si="30"/>
        <v>0.62309391824351879</v>
      </c>
      <c r="K158" s="318">
        <f t="shared" si="30"/>
        <v>0.59303849948504905</v>
      </c>
      <c r="L158" s="318">
        <f t="shared" si="30"/>
        <v>0.5922907030715191</v>
      </c>
      <c r="M158" s="318">
        <f t="shared" si="30"/>
        <v>0.59427377448747754</v>
      </c>
      <c r="N158" s="318">
        <f t="shared" si="30"/>
        <v>0.6576557302034518</v>
      </c>
      <c r="O158" s="318">
        <f t="shared" si="30"/>
        <v>0.63170252798919824</v>
      </c>
      <c r="P158" s="318">
        <f t="shared" si="30"/>
        <v>0.62720465504830947</v>
      </c>
      <c r="Q158" s="318">
        <f t="shared" si="30"/>
        <v>0.62020471402514354</v>
      </c>
      <c r="R158" s="318">
        <f t="shared" si="30"/>
        <v>0.6075046934121423</v>
      </c>
      <c r="S158" s="318">
        <f t="shared" si="30"/>
        <v>0.6161334843688091</v>
      </c>
      <c r="T158" s="318">
        <f t="shared" si="30"/>
        <v>0.61024615178106112</v>
      </c>
      <c r="U158" s="318">
        <f t="shared" si="30"/>
        <v>0.60436340154972346</v>
      </c>
      <c r="V158" s="318">
        <f t="shared" si="30"/>
        <v>0.61055098441140621</v>
      </c>
      <c r="W158" s="318">
        <f t="shared" si="30"/>
        <v>0.61876890044448429</v>
      </c>
      <c r="X158" s="318">
        <f t="shared" si="30"/>
        <v>0.61568706859948441</v>
      </c>
      <c r="Y158" s="318">
        <f t="shared" si="30"/>
        <v>0.61495378909001175</v>
      </c>
      <c r="DA158" s="141"/>
    </row>
    <row r="159" spans="1:105" ht="12" customHeight="1" x14ac:dyDescent="0.25">
      <c r="A159" s="62" t="s">
        <v>1530</v>
      </c>
      <c r="B159" s="318">
        <f t="shared" ref="B159:Y159" si="31">IF(B$88=0,0,B$88/B$48)</f>
        <v>3.7500309749036974E-2</v>
      </c>
      <c r="C159" s="318">
        <f t="shared" si="31"/>
        <v>3.0377762930125046E-2</v>
      </c>
      <c r="D159" s="318">
        <f t="shared" si="31"/>
        <v>3.4352871853368175E-2</v>
      </c>
      <c r="E159" s="318">
        <f t="shared" si="31"/>
        <v>3.256201290069876E-2</v>
      </c>
      <c r="F159" s="318">
        <f t="shared" si="31"/>
        <v>3.058622241485983E-2</v>
      </c>
      <c r="G159" s="318">
        <f t="shared" si="31"/>
        <v>3.5527630190762709E-2</v>
      </c>
      <c r="H159" s="318">
        <f t="shared" si="31"/>
        <v>4.2674488302727305E-2</v>
      </c>
      <c r="I159" s="318">
        <f t="shared" si="31"/>
        <v>4.2197470861164856E-2</v>
      </c>
      <c r="J159" s="318">
        <f t="shared" si="31"/>
        <v>4.237428565876309E-2</v>
      </c>
      <c r="K159" s="318">
        <f t="shared" si="31"/>
        <v>5.3082130293241013E-2</v>
      </c>
      <c r="L159" s="318">
        <f t="shared" si="31"/>
        <v>5.2588471034090575E-2</v>
      </c>
      <c r="M159" s="318">
        <f t="shared" si="31"/>
        <v>5.257553831496322E-2</v>
      </c>
      <c r="N159" s="318">
        <f t="shared" si="31"/>
        <v>3.4977674241900458E-2</v>
      </c>
      <c r="O159" s="318">
        <f t="shared" si="31"/>
        <v>4.2954540640653523E-2</v>
      </c>
      <c r="P159" s="318">
        <f t="shared" si="31"/>
        <v>4.3014560884097698E-2</v>
      </c>
      <c r="Q159" s="318">
        <f t="shared" si="31"/>
        <v>4.4672327648805875E-2</v>
      </c>
      <c r="R159" s="318">
        <f t="shared" si="31"/>
        <v>4.9036612982597164E-2</v>
      </c>
      <c r="S159" s="318">
        <f t="shared" si="31"/>
        <v>4.7036541970145229E-2</v>
      </c>
      <c r="T159" s="318">
        <f t="shared" si="31"/>
        <v>4.973786999530988E-2</v>
      </c>
      <c r="U159" s="318">
        <f t="shared" si="31"/>
        <v>5.1386150886644957E-2</v>
      </c>
      <c r="V159" s="318">
        <f t="shared" si="31"/>
        <v>4.9379877450555429E-2</v>
      </c>
      <c r="W159" s="318">
        <f t="shared" si="31"/>
        <v>4.7464018039254922E-2</v>
      </c>
      <c r="X159" s="318">
        <f t="shared" si="31"/>
        <v>4.9224377297040232E-2</v>
      </c>
      <c r="Y159" s="318">
        <f t="shared" si="31"/>
        <v>5.0861155644440298E-2</v>
      </c>
      <c r="DA159" s="141"/>
    </row>
    <row r="160" spans="1:105" ht="12" customHeight="1" x14ac:dyDescent="0.25">
      <c r="A160" s="174" t="s">
        <v>1532</v>
      </c>
      <c r="B160" s="269">
        <f t="shared" ref="B160:Y160" si="32">IF(B$89=0,0,B$89/B$48)</f>
        <v>0.1014830796264561</v>
      </c>
      <c r="C160" s="269">
        <f t="shared" si="32"/>
        <v>9.5523908903270172E-2</v>
      </c>
      <c r="D160" s="269">
        <f t="shared" si="32"/>
        <v>0.10006810512362713</v>
      </c>
      <c r="E160" s="269">
        <f t="shared" si="32"/>
        <v>0.10021380367248901</v>
      </c>
      <c r="F160" s="269">
        <f t="shared" si="32"/>
        <v>9.9698793660119675E-2</v>
      </c>
      <c r="G160" s="269">
        <f t="shared" si="32"/>
        <v>0.1033596335471313</v>
      </c>
      <c r="H160" s="269">
        <f t="shared" si="32"/>
        <v>0.10874919342093994</v>
      </c>
      <c r="I160" s="269">
        <f t="shared" si="32"/>
        <v>0.10828404452553071</v>
      </c>
      <c r="J160" s="269">
        <f t="shared" si="32"/>
        <v>0.10811772010427885</v>
      </c>
      <c r="K160" s="269">
        <f t="shared" si="32"/>
        <v>0.11762474153655991</v>
      </c>
      <c r="L160" s="269">
        <f t="shared" si="32"/>
        <v>0.11790568219491791</v>
      </c>
      <c r="M160" s="269">
        <f t="shared" si="32"/>
        <v>0.11726346460096072</v>
      </c>
      <c r="N160" s="269">
        <f t="shared" si="32"/>
        <v>9.6623310395585388E-2</v>
      </c>
      <c r="O160" s="269">
        <f t="shared" si="32"/>
        <v>0.10499275558929902</v>
      </c>
      <c r="P160" s="269">
        <f t="shared" si="32"/>
        <v>0.10659674261384353</v>
      </c>
      <c r="Q160" s="269">
        <f t="shared" si="32"/>
        <v>0.10889772870743719</v>
      </c>
      <c r="R160" s="269">
        <f t="shared" si="32"/>
        <v>0.11291540558270224</v>
      </c>
      <c r="S160" s="269">
        <f t="shared" si="32"/>
        <v>0.11007291285994376</v>
      </c>
      <c r="T160" s="269">
        <f t="shared" si="32"/>
        <v>0.11186960745539525</v>
      </c>
      <c r="U160" s="269">
        <f t="shared" si="32"/>
        <v>0.11379747165813708</v>
      </c>
      <c r="V160" s="269">
        <f t="shared" si="32"/>
        <v>0.11180198571925555</v>
      </c>
      <c r="W160" s="269">
        <f t="shared" si="32"/>
        <v>0.10907527441559443</v>
      </c>
      <c r="X160" s="269">
        <f t="shared" si="32"/>
        <v>0.10997704738150978</v>
      </c>
      <c r="Y160" s="269">
        <f t="shared" si="32"/>
        <v>0.11004885533881709</v>
      </c>
      <c r="DA160" s="79"/>
    </row>
    <row r="161" spans="1:105" ht="12" customHeight="1" x14ac:dyDescent="0.25">
      <c r="A161" s="62" t="s">
        <v>1533</v>
      </c>
      <c r="B161" s="318">
        <f t="shared" ref="B161:Y161" si="33">IF(B$90=0,0,B$90/B$48)</f>
        <v>6.1826940399624226E-2</v>
      </c>
      <c r="C161" s="318">
        <f t="shared" si="33"/>
        <v>6.3399779683573076E-2</v>
      </c>
      <c r="D161" s="318">
        <f t="shared" si="33"/>
        <v>6.3740344681763955E-2</v>
      </c>
      <c r="E161" s="318">
        <f t="shared" si="33"/>
        <v>6.5779855640122009E-2</v>
      </c>
      <c r="F161" s="318">
        <f t="shared" si="33"/>
        <v>6.7354220971952067E-2</v>
      </c>
      <c r="G161" s="318">
        <f t="shared" si="33"/>
        <v>6.5789579894962147E-2</v>
      </c>
      <c r="H161" s="318">
        <f t="shared" si="33"/>
        <v>6.3621420853402139E-2</v>
      </c>
      <c r="I161" s="318">
        <f t="shared" si="33"/>
        <v>6.3660712326694485E-2</v>
      </c>
      <c r="J161" s="318">
        <f t="shared" si="33"/>
        <v>6.3307408323731301E-2</v>
      </c>
      <c r="K161" s="318">
        <f t="shared" si="33"/>
        <v>6.1491009216664817E-2</v>
      </c>
      <c r="L161" s="318">
        <f t="shared" si="33"/>
        <v>6.2293988771301177E-2</v>
      </c>
      <c r="M161" s="318">
        <f t="shared" si="33"/>
        <v>6.1665447376653484E-2</v>
      </c>
      <c r="N161" s="318">
        <f t="shared" si="33"/>
        <v>5.9634828731025394E-2</v>
      </c>
      <c r="O161" s="318">
        <f t="shared" si="33"/>
        <v>5.9568830947873679E-2</v>
      </c>
      <c r="P161" s="318">
        <f t="shared" si="33"/>
        <v>6.1109347266539243E-2</v>
      </c>
      <c r="Q161" s="318">
        <f t="shared" si="33"/>
        <v>6.1657264383720774E-2</v>
      </c>
      <c r="R161" s="318">
        <f t="shared" si="33"/>
        <v>6.1059760531661511E-2</v>
      </c>
      <c r="S161" s="318">
        <f t="shared" si="33"/>
        <v>6.0332319526186021E-2</v>
      </c>
      <c r="T161" s="318">
        <f t="shared" si="33"/>
        <v>5.9272391310247995E-2</v>
      </c>
      <c r="U161" s="318">
        <f t="shared" si="33"/>
        <v>5.9457217736791468E-2</v>
      </c>
      <c r="V161" s="318">
        <f t="shared" si="33"/>
        <v>5.9583342505690903E-2</v>
      </c>
      <c r="W161" s="318">
        <f t="shared" si="33"/>
        <v>5.8882630135425801E-2</v>
      </c>
      <c r="X161" s="318">
        <f t="shared" si="33"/>
        <v>5.7922843762680781E-2</v>
      </c>
      <c r="Y161" s="318">
        <f t="shared" si="33"/>
        <v>5.626377774955036E-2</v>
      </c>
      <c r="DA161" s="141"/>
    </row>
    <row r="162" spans="1:105" ht="12" customHeight="1" x14ac:dyDescent="0.25">
      <c r="A162" s="63" t="s">
        <v>1540</v>
      </c>
      <c r="B162" s="326">
        <f t="shared" ref="B162:Y162" si="34">IF(B$96=0,0,B$96/B$48)</f>
        <v>3.9656139226831859E-2</v>
      </c>
      <c r="C162" s="326">
        <f t="shared" si="34"/>
        <v>3.2124129219697095E-2</v>
      </c>
      <c r="D162" s="326">
        <f t="shared" si="34"/>
        <v>3.6327760441863186E-2</v>
      </c>
      <c r="E162" s="326">
        <f t="shared" si="34"/>
        <v>3.4433948032367004E-2</v>
      </c>
      <c r="F162" s="326">
        <f t="shared" si="34"/>
        <v>3.2344572688167601E-2</v>
      </c>
      <c r="G162" s="326">
        <f t="shared" si="34"/>
        <v>3.7570053652169144E-2</v>
      </c>
      <c r="H162" s="326">
        <f t="shared" si="34"/>
        <v>4.5127772567537798E-2</v>
      </c>
      <c r="I162" s="326">
        <f t="shared" si="34"/>
        <v>4.462333219883622E-2</v>
      </c>
      <c r="J162" s="326">
        <f t="shared" si="34"/>
        <v>4.4810311780547549E-2</v>
      </c>
      <c r="K162" s="326">
        <f t="shared" si="34"/>
        <v>5.6133732319895095E-2</v>
      </c>
      <c r="L162" s="326">
        <f t="shared" si="34"/>
        <v>5.5611693423616736E-2</v>
      </c>
      <c r="M162" s="326">
        <f t="shared" si="34"/>
        <v>5.5598017224307232E-2</v>
      </c>
      <c r="N162" s="326">
        <f t="shared" si="34"/>
        <v>3.6988481664560001E-2</v>
      </c>
      <c r="O162" s="326">
        <f t="shared" si="34"/>
        <v>4.5423924641425341E-2</v>
      </c>
      <c r="P162" s="326">
        <f t="shared" si="34"/>
        <v>4.5487395347304282E-2</v>
      </c>
      <c r="Q162" s="326">
        <f t="shared" si="34"/>
        <v>4.7240464323716425E-2</v>
      </c>
      <c r="R162" s="326">
        <f t="shared" si="34"/>
        <v>5.185564505104074E-2</v>
      </c>
      <c r="S162" s="326">
        <f t="shared" si="34"/>
        <v>4.9740593333757736E-2</v>
      </c>
      <c r="T162" s="326">
        <f t="shared" si="34"/>
        <v>5.2597216145147264E-2</v>
      </c>
      <c r="U162" s="326">
        <f t="shared" si="34"/>
        <v>5.4340253921345623E-2</v>
      </c>
      <c r="V162" s="326">
        <f t="shared" si="34"/>
        <v>5.2218643213564633E-2</v>
      </c>
      <c r="W162" s="326">
        <f t="shared" si="34"/>
        <v>5.0192644280168626E-2</v>
      </c>
      <c r="X162" s="326">
        <f t="shared" si="34"/>
        <v>5.2054203618828995E-2</v>
      </c>
      <c r="Y162" s="326">
        <f t="shared" si="34"/>
        <v>5.3785077589266726E-2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DA163" s="94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35">SUM(B166:B170,B172:B174,B176:B178)</f>
        <v>1</v>
      </c>
      <c r="C165" s="232">
        <f t="shared" si="35"/>
        <v>0.99999999999999989</v>
      </c>
      <c r="D165" s="232">
        <f t="shared" si="35"/>
        <v>0.99999999999999989</v>
      </c>
      <c r="E165" s="232">
        <f t="shared" si="35"/>
        <v>1</v>
      </c>
      <c r="F165" s="232">
        <f t="shared" si="35"/>
        <v>0.99999999999999967</v>
      </c>
      <c r="G165" s="232">
        <f t="shared" si="35"/>
        <v>1.0000000000000002</v>
      </c>
      <c r="H165" s="232">
        <f t="shared" si="35"/>
        <v>0.99999999999999989</v>
      </c>
      <c r="I165" s="232">
        <f t="shared" si="35"/>
        <v>0.99999999999999978</v>
      </c>
      <c r="J165" s="232">
        <f t="shared" si="35"/>
        <v>0.99999999999999978</v>
      </c>
      <c r="K165" s="232">
        <f t="shared" si="35"/>
        <v>1.0000000000000002</v>
      </c>
      <c r="L165" s="232">
        <f t="shared" si="35"/>
        <v>1.0000000000000002</v>
      </c>
      <c r="M165" s="232">
        <f t="shared" si="35"/>
        <v>1</v>
      </c>
      <c r="N165" s="232">
        <f t="shared" si="35"/>
        <v>1.0000000000000002</v>
      </c>
      <c r="O165" s="232">
        <f t="shared" si="35"/>
        <v>1</v>
      </c>
      <c r="P165" s="232">
        <f t="shared" si="35"/>
        <v>1</v>
      </c>
      <c r="Q165" s="232">
        <f t="shared" si="35"/>
        <v>0.99999999999999989</v>
      </c>
      <c r="R165" s="232">
        <f t="shared" si="35"/>
        <v>1</v>
      </c>
      <c r="S165" s="232">
        <f t="shared" si="35"/>
        <v>1.0000000000000002</v>
      </c>
      <c r="T165" s="232">
        <f t="shared" si="35"/>
        <v>1</v>
      </c>
      <c r="U165" s="232">
        <f t="shared" si="35"/>
        <v>1</v>
      </c>
      <c r="V165" s="232">
        <f t="shared" si="35"/>
        <v>1.0000000000000004</v>
      </c>
      <c r="W165" s="232">
        <f t="shared" si="35"/>
        <v>1.0000000000000004</v>
      </c>
      <c r="X165" s="232">
        <f t="shared" si="35"/>
        <v>1</v>
      </c>
      <c r="Y165" s="232">
        <f t="shared" si="35"/>
        <v>1</v>
      </c>
      <c r="DA165" s="95"/>
    </row>
    <row r="166" spans="1:105" ht="12" customHeight="1" x14ac:dyDescent="0.25">
      <c r="A166" s="55" t="s">
        <v>91</v>
      </c>
      <c r="B166" s="266">
        <f t="shared" ref="B166:Y166" si="36">IF(B$100=0,0,B$100/B$99)</f>
        <v>8.4901072430695751E-3</v>
      </c>
      <c r="C166" s="266">
        <f t="shared" si="36"/>
        <v>8.4901072430707495E-3</v>
      </c>
      <c r="D166" s="266">
        <f t="shared" si="36"/>
        <v>8.4901072430661594E-3</v>
      </c>
      <c r="E166" s="266">
        <f t="shared" si="36"/>
        <v>8.49010724306766E-3</v>
      </c>
      <c r="F166" s="266">
        <f t="shared" si="36"/>
        <v>8.4901072430628097E-3</v>
      </c>
      <c r="G166" s="266">
        <f t="shared" si="36"/>
        <v>8.490107243066744E-3</v>
      </c>
      <c r="H166" s="266">
        <f t="shared" si="36"/>
        <v>8.4901072430633266E-3</v>
      </c>
      <c r="I166" s="266">
        <f t="shared" si="36"/>
        <v>8.4901072430673703E-3</v>
      </c>
      <c r="J166" s="266">
        <f t="shared" si="36"/>
        <v>8.4901072430676027E-3</v>
      </c>
      <c r="K166" s="266">
        <f t="shared" si="36"/>
        <v>8.4901072430275532E-3</v>
      </c>
      <c r="L166" s="266">
        <f t="shared" si="36"/>
        <v>8.4901072430232701E-3</v>
      </c>
      <c r="M166" s="266">
        <f t="shared" si="36"/>
        <v>8.4901072430243283E-3</v>
      </c>
      <c r="N166" s="266">
        <f t="shared" si="36"/>
        <v>8.490107243079659E-3</v>
      </c>
      <c r="O166" s="266">
        <f t="shared" si="36"/>
        <v>8.4901072430759953E-3</v>
      </c>
      <c r="P166" s="266">
        <f t="shared" si="36"/>
        <v>8.4901072430777699E-3</v>
      </c>
      <c r="Q166" s="266">
        <f t="shared" si="36"/>
        <v>8.4901072430731382E-3</v>
      </c>
      <c r="R166" s="266">
        <f t="shared" si="36"/>
        <v>8.4901072430275497E-3</v>
      </c>
      <c r="S166" s="266">
        <f t="shared" si="36"/>
        <v>8.4901072430232025E-3</v>
      </c>
      <c r="T166" s="266">
        <f t="shared" si="36"/>
        <v>8.4901072430309237E-3</v>
      </c>
      <c r="U166" s="266">
        <f t="shared" si="36"/>
        <v>8.4901072430257508E-3</v>
      </c>
      <c r="V166" s="266">
        <f t="shared" si="36"/>
        <v>8.490107243030889E-3</v>
      </c>
      <c r="W166" s="266">
        <f t="shared" si="36"/>
        <v>8.4901072430304883E-3</v>
      </c>
      <c r="X166" s="266">
        <f t="shared" si="36"/>
        <v>8.4901072430315951E-3</v>
      </c>
      <c r="Y166" s="266">
        <f t="shared" si="36"/>
        <v>8.4901072430223802E-3</v>
      </c>
      <c r="DA166" s="76"/>
    </row>
    <row r="167" spans="1:105" ht="12" customHeight="1" x14ac:dyDescent="0.25">
      <c r="A167" s="173" t="s">
        <v>92</v>
      </c>
      <c r="B167" s="267">
        <f t="shared" ref="B167:Y167" si="37">IF(B$101=0,0,B$101/B$99)</f>
        <v>9.5190184158806864E-3</v>
      </c>
      <c r="C167" s="267">
        <f t="shared" si="37"/>
        <v>9.5190184158820031E-3</v>
      </c>
      <c r="D167" s="267">
        <f t="shared" si="37"/>
        <v>9.5190184158768596E-3</v>
      </c>
      <c r="E167" s="267">
        <f t="shared" si="37"/>
        <v>9.5190184158785423E-3</v>
      </c>
      <c r="F167" s="267">
        <f t="shared" si="37"/>
        <v>9.5190184158731039E-3</v>
      </c>
      <c r="G167" s="267">
        <f t="shared" si="37"/>
        <v>9.5190184158775136E-3</v>
      </c>
      <c r="H167" s="267">
        <f t="shared" si="37"/>
        <v>9.5190184158736816E-3</v>
      </c>
      <c r="I167" s="267">
        <f t="shared" si="37"/>
        <v>9.5190184158782179E-3</v>
      </c>
      <c r="J167" s="267">
        <f t="shared" si="37"/>
        <v>9.5190184158784764E-3</v>
      </c>
      <c r="K167" s="267">
        <f t="shared" si="37"/>
        <v>9.5190184158335765E-3</v>
      </c>
      <c r="L167" s="267">
        <f t="shared" si="37"/>
        <v>9.5190184158287731E-3</v>
      </c>
      <c r="M167" s="267">
        <f t="shared" si="37"/>
        <v>9.5190184158299596E-3</v>
      </c>
      <c r="N167" s="267">
        <f t="shared" si="37"/>
        <v>9.5190184158919933E-3</v>
      </c>
      <c r="O167" s="267">
        <f t="shared" si="37"/>
        <v>9.519018415887889E-3</v>
      </c>
      <c r="P167" s="267">
        <f t="shared" si="37"/>
        <v>9.5190184158898787E-3</v>
      </c>
      <c r="Q167" s="267">
        <f t="shared" si="37"/>
        <v>9.5190184158846832E-3</v>
      </c>
      <c r="R167" s="267">
        <f t="shared" si="37"/>
        <v>9.5190184158335765E-3</v>
      </c>
      <c r="S167" s="267">
        <f t="shared" si="37"/>
        <v>9.5190184158286985E-3</v>
      </c>
      <c r="T167" s="267">
        <f t="shared" si="37"/>
        <v>9.5190184158373513E-3</v>
      </c>
      <c r="U167" s="267">
        <f t="shared" si="37"/>
        <v>9.5190184158315521E-3</v>
      </c>
      <c r="V167" s="267">
        <f t="shared" si="37"/>
        <v>9.5190184158373131E-3</v>
      </c>
      <c r="W167" s="267">
        <f t="shared" si="37"/>
        <v>9.5190184158368621E-3</v>
      </c>
      <c r="X167" s="267">
        <f t="shared" si="37"/>
        <v>9.5190184158381024E-3</v>
      </c>
      <c r="Y167" s="267">
        <f t="shared" si="37"/>
        <v>9.5190184158277739E-3</v>
      </c>
      <c r="DA167" s="77"/>
    </row>
    <row r="168" spans="1:105" ht="12" customHeight="1" x14ac:dyDescent="0.25">
      <c r="A168" s="173" t="s">
        <v>93</v>
      </c>
      <c r="B168" s="267">
        <f t="shared" ref="B168:Y168" si="38">IF(B$102=0,0,B$102/B$99)</f>
        <v>1.6332275361909648E-2</v>
      </c>
      <c r="C168" s="267">
        <f t="shared" si="38"/>
        <v>1.3631822305625457E-2</v>
      </c>
      <c r="D168" s="267">
        <f t="shared" si="38"/>
        <v>1.493678039661918E-2</v>
      </c>
      <c r="E168" s="267">
        <f t="shared" si="38"/>
        <v>1.3984692881004082E-2</v>
      </c>
      <c r="F168" s="267">
        <f t="shared" si="38"/>
        <v>1.3064084390730894E-2</v>
      </c>
      <c r="G168" s="267">
        <f t="shared" si="38"/>
        <v>1.495946873380153E-2</v>
      </c>
      <c r="H168" s="267">
        <f t="shared" si="38"/>
        <v>1.7585209508384849E-2</v>
      </c>
      <c r="I168" s="267">
        <f t="shared" si="38"/>
        <v>1.7434349402401891E-2</v>
      </c>
      <c r="J168" s="267">
        <f t="shared" si="38"/>
        <v>1.7558108295875088E-2</v>
      </c>
      <c r="K168" s="267">
        <f t="shared" si="38"/>
        <v>2.0969796483543465E-2</v>
      </c>
      <c r="L168" s="267">
        <f t="shared" si="38"/>
        <v>2.0654706398426828E-2</v>
      </c>
      <c r="M168" s="267">
        <f t="shared" si="38"/>
        <v>2.0796804331940748E-2</v>
      </c>
      <c r="N168" s="267">
        <f t="shared" si="38"/>
        <v>1.5928240305454335E-2</v>
      </c>
      <c r="O168" s="267">
        <f t="shared" si="38"/>
        <v>1.8520926827057273E-2</v>
      </c>
      <c r="P168" s="267">
        <f t="shared" si="38"/>
        <v>1.8206109603127286E-2</v>
      </c>
      <c r="Q168" s="267">
        <f t="shared" si="38"/>
        <v>1.8583678895171658E-2</v>
      </c>
      <c r="R168" s="267">
        <f t="shared" si="38"/>
        <v>1.9965977684066303E-2</v>
      </c>
      <c r="S168" s="267">
        <f t="shared" si="38"/>
        <v>1.9562100643216958E-2</v>
      </c>
      <c r="T168" s="267">
        <f t="shared" si="38"/>
        <v>2.0573115686272826E-2</v>
      </c>
      <c r="U168" s="267">
        <f t="shared" si="38"/>
        <v>2.098704352420044E-2</v>
      </c>
      <c r="V168" s="267">
        <f t="shared" si="38"/>
        <v>2.0400099308884506E-2</v>
      </c>
      <c r="W168" s="267">
        <f t="shared" si="38"/>
        <v>2.0016438205995194E-2</v>
      </c>
      <c r="X168" s="267">
        <f t="shared" si="38"/>
        <v>2.0748848263362686E-2</v>
      </c>
      <c r="Y168" s="267">
        <f t="shared" si="38"/>
        <v>2.1621502551289661E-2</v>
      </c>
      <c r="DA168" s="77"/>
    </row>
    <row r="169" spans="1:105" ht="12" customHeight="1" x14ac:dyDescent="0.25">
      <c r="A169" s="173" t="s">
        <v>94</v>
      </c>
      <c r="B169" s="267">
        <f t="shared" ref="B169:Y169" si="39">IF(B$103=0,0,B$103/B$99)</f>
        <v>7.6201889365001291E-3</v>
      </c>
      <c r="C169" s="267">
        <f t="shared" si="39"/>
        <v>7.6201889365011804E-3</v>
      </c>
      <c r="D169" s="267">
        <f t="shared" si="39"/>
        <v>7.6201889364970648E-3</v>
      </c>
      <c r="E169" s="267">
        <f t="shared" si="39"/>
        <v>7.62018893649841E-3</v>
      </c>
      <c r="F169" s="267">
        <f t="shared" si="39"/>
        <v>7.6201889364940559E-3</v>
      </c>
      <c r="G169" s="267">
        <f t="shared" si="39"/>
        <v>7.6201889364975886E-3</v>
      </c>
      <c r="H169" s="267">
        <f t="shared" si="39"/>
        <v>7.6201889364945182E-3</v>
      </c>
      <c r="I169" s="267">
        <f t="shared" si="39"/>
        <v>7.6201889364981498E-3</v>
      </c>
      <c r="J169" s="267">
        <f t="shared" si="39"/>
        <v>7.6201889364983615E-3</v>
      </c>
      <c r="K169" s="267">
        <f t="shared" si="39"/>
        <v>7.6201889364624154E-3</v>
      </c>
      <c r="L169" s="267">
        <f t="shared" si="39"/>
        <v>7.620188936458566E-3</v>
      </c>
      <c r="M169" s="267">
        <f t="shared" si="39"/>
        <v>7.6201889364595175E-3</v>
      </c>
      <c r="N169" s="267">
        <f t="shared" si="39"/>
        <v>7.6201889365091766E-3</v>
      </c>
      <c r="O169" s="267">
        <f t="shared" si="39"/>
        <v>7.620188936505891E-3</v>
      </c>
      <c r="P169" s="267">
        <f t="shared" si="39"/>
        <v>7.6201889365074826E-3</v>
      </c>
      <c r="Q169" s="267">
        <f t="shared" si="39"/>
        <v>7.620188936503328E-3</v>
      </c>
      <c r="R169" s="267">
        <f t="shared" si="39"/>
        <v>7.6201889364624128E-3</v>
      </c>
      <c r="S169" s="267">
        <f t="shared" si="39"/>
        <v>7.6201889364585088E-3</v>
      </c>
      <c r="T169" s="267">
        <f t="shared" si="39"/>
        <v>7.6201889364654373E-3</v>
      </c>
      <c r="U169" s="267">
        <f t="shared" si="39"/>
        <v>7.6201889364607926E-3</v>
      </c>
      <c r="V169" s="267">
        <f t="shared" si="39"/>
        <v>7.6201889364654078E-3</v>
      </c>
      <c r="W169" s="267">
        <f t="shared" si="39"/>
        <v>7.6201889364650426E-3</v>
      </c>
      <c r="X169" s="267">
        <f t="shared" si="39"/>
        <v>7.620188936466041E-3</v>
      </c>
      <c r="Y169" s="267">
        <f t="shared" si="39"/>
        <v>7.6201889364577689E-3</v>
      </c>
      <c r="DA169" s="77"/>
    </row>
    <row r="170" spans="1:105" ht="12" customHeight="1" x14ac:dyDescent="0.25">
      <c r="A170" s="56" t="s">
        <v>95</v>
      </c>
      <c r="B170" s="268">
        <f t="shared" ref="B170:Y170" si="40">IF(B$104=0,0,B$104/B$99)</f>
        <v>7.9418585765530514E-3</v>
      </c>
      <c r="C170" s="268">
        <f t="shared" si="40"/>
        <v>7.7065459317429705E-3</v>
      </c>
      <c r="D170" s="268">
        <f t="shared" si="40"/>
        <v>7.8100219691529622E-3</v>
      </c>
      <c r="E170" s="268">
        <f t="shared" si="40"/>
        <v>7.7414723488552798E-3</v>
      </c>
      <c r="F170" s="268">
        <f t="shared" si="40"/>
        <v>7.708188958022057E-3</v>
      </c>
      <c r="G170" s="268">
        <f t="shared" si="40"/>
        <v>7.8132518445705647E-3</v>
      </c>
      <c r="H170" s="268">
        <f t="shared" si="40"/>
        <v>8.1429817073797386E-3</v>
      </c>
      <c r="I170" s="268">
        <f t="shared" si="40"/>
        <v>8.1282640185480828E-3</v>
      </c>
      <c r="J170" s="268">
        <f t="shared" si="40"/>
        <v>8.1501047636158026E-3</v>
      </c>
      <c r="K170" s="268">
        <f t="shared" si="40"/>
        <v>8.8742157810443832E-3</v>
      </c>
      <c r="L170" s="268">
        <f t="shared" si="40"/>
        <v>8.9201544113743751E-3</v>
      </c>
      <c r="M170" s="268">
        <f t="shared" si="40"/>
        <v>8.7744171702330894E-3</v>
      </c>
      <c r="N170" s="268">
        <f t="shared" si="40"/>
        <v>7.8610604879681585E-3</v>
      </c>
      <c r="O170" s="268">
        <f t="shared" si="40"/>
        <v>8.3479457209133558E-3</v>
      </c>
      <c r="P170" s="268">
        <f t="shared" si="40"/>
        <v>8.249544474667931E-3</v>
      </c>
      <c r="Q170" s="268">
        <f t="shared" si="40"/>
        <v>8.3478297423558376E-3</v>
      </c>
      <c r="R170" s="268">
        <f t="shared" si="40"/>
        <v>8.6925106594174777E-3</v>
      </c>
      <c r="S170" s="268">
        <f t="shared" si="40"/>
        <v>8.5897018705156907E-3</v>
      </c>
      <c r="T170" s="268">
        <f t="shared" si="40"/>
        <v>8.8002527736228443E-3</v>
      </c>
      <c r="U170" s="268">
        <f t="shared" si="40"/>
        <v>8.8364595697591787E-3</v>
      </c>
      <c r="V170" s="268">
        <f t="shared" si="40"/>
        <v>8.7600106105879868E-3</v>
      </c>
      <c r="W170" s="268">
        <f t="shared" si="40"/>
        <v>8.7248523003817489E-3</v>
      </c>
      <c r="X170" s="268">
        <f t="shared" si="40"/>
        <v>8.8793217421077424E-3</v>
      </c>
      <c r="Y170" s="268">
        <f t="shared" si="40"/>
        <v>9.088821722051648E-3</v>
      </c>
      <c r="DA170" s="78"/>
    </row>
    <row r="171" spans="1:105" ht="12" customHeight="1" x14ac:dyDescent="0.25">
      <c r="A171" s="174" t="s">
        <v>1553</v>
      </c>
      <c r="B171" s="269">
        <f t="shared" ref="B171:Y171" si="41">IF(B$110=0,0,B$110/B$99)</f>
        <v>0.74757678256475568</v>
      </c>
      <c r="C171" s="269">
        <f t="shared" si="41"/>
        <v>0.77164834191572618</v>
      </c>
      <c r="D171" s="269">
        <f t="shared" si="41"/>
        <v>0.76002552617659525</v>
      </c>
      <c r="E171" s="269">
        <f t="shared" si="41"/>
        <v>0.76849903459935975</v>
      </c>
      <c r="F171" s="269">
        <f t="shared" si="41"/>
        <v>0.77666192891925423</v>
      </c>
      <c r="G171" s="269">
        <f t="shared" si="41"/>
        <v>0.75982212851547737</v>
      </c>
      <c r="H171" s="269">
        <f t="shared" si="41"/>
        <v>0.73632340797662688</v>
      </c>
      <c r="I171" s="269">
        <f t="shared" si="41"/>
        <v>0.73766961005862064</v>
      </c>
      <c r="J171" s="269">
        <f t="shared" si="41"/>
        <v>0.73655623272097925</v>
      </c>
      <c r="K171" s="269">
        <f t="shared" si="41"/>
        <v>0.70575091304548976</v>
      </c>
      <c r="L171" s="269">
        <f t="shared" si="41"/>
        <v>0.70849186250588647</v>
      </c>
      <c r="M171" s="269">
        <f t="shared" si="41"/>
        <v>0.70737113324077638</v>
      </c>
      <c r="N171" s="269">
        <f t="shared" si="41"/>
        <v>0.75122038212277475</v>
      </c>
      <c r="O171" s="269">
        <f t="shared" si="41"/>
        <v>0.72786861837790473</v>
      </c>
      <c r="P171" s="269">
        <f t="shared" si="41"/>
        <v>0.73074035841494511</v>
      </c>
      <c r="Q171" s="269">
        <f t="shared" si="41"/>
        <v>0.72731440607766329</v>
      </c>
      <c r="R171" s="269">
        <f t="shared" si="41"/>
        <v>0.71478581196030744</v>
      </c>
      <c r="S171" s="269">
        <f t="shared" si="41"/>
        <v>0.71844832778253009</v>
      </c>
      <c r="T171" s="269">
        <f t="shared" si="41"/>
        <v>0.70932324127501867</v>
      </c>
      <c r="U171" s="269">
        <f t="shared" si="41"/>
        <v>0.70563340409661535</v>
      </c>
      <c r="V171" s="269">
        <f t="shared" si="41"/>
        <v>0.71088871510594653</v>
      </c>
      <c r="W171" s="269">
        <f t="shared" si="41"/>
        <v>0.7143102240219007</v>
      </c>
      <c r="X171" s="269">
        <f t="shared" si="41"/>
        <v>0.70769794347376414</v>
      </c>
      <c r="Y171" s="269">
        <f t="shared" si="41"/>
        <v>0.69979603416956682</v>
      </c>
      <c r="DA171" s="79"/>
    </row>
    <row r="172" spans="1:105" ht="12" customHeight="1" x14ac:dyDescent="0.25">
      <c r="A172" s="62" t="s">
        <v>1554</v>
      </c>
      <c r="B172" s="318">
        <f t="shared" ref="B172:Y172" si="42">IF(B$111=0,0,B$111/B$99)</f>
        <v>0.66549279383717419</v>
      </c>
      <c r="C172" s="318">
        <f t="shared" si="42"/>
        <v>0.70313649505567422</v>
      </c>
      <c r="D172" s="318">
        <f t="shared" si="42"/>
        <v>0.68495512192894781</v>
      </c>
      <c r="E172" s="318">
        <f t="shared" si="42"/>
        <v>0.6982137040274653</v>
      </c>
      <c r="F172" s="318">
        <f t="shared" si="42"/>
        <v>0.71100346234907363</v>
      </c>
      <c r="G172" s="318">
        <f t="shared" si="42"/>
        <v>0.68463769550133824</v>
      </c>
      <c r="H172" s="318">
        <f t="shared" si="42"/>
        <v>0.64794232774913529</v>
      </c>
      <c r="I172" s="318">
        <f t="shared" si="42"/>
        <v>0.65004673399831014</v>
      </c>
      <c r="J172" s="318">
        <f t="shared" si="42"/>
        <v>0.64831135982362764</v>
      </c>
      <c r="K172" s="318">
        <f t="shared" si="42"/>
        <v>0.60035931879223203</v>
      </c>
      <c r="L172" s="318">
        <f t="shared" si="42"/>
        <v>0.60468387190991257</v>
      </c>
      <c r="M172" s="318">
        <f t="shared" si="42"/>
        <v>0.60284897606884746</v>
      </c>
      <c r="N172" s="318">
        <f t="shared" si="42"/>
        <v>0.67116702343814338</v>
      </c>
      <c r="O172" s="318">
        <f t="shared" si="42"/>
        <v>0.63478473905254595</v>
      </c>
      <c r="P172" s="318">
        <f t="shared" si="42"/>
        <v>0.63923871138041466</v>
      </c>
      <c r="Q172" s="318">
        <f t="shared" si="42"/>
        <v>0.63391514264705306</v>
      </c>
      <c r="R172" s="318">
        <f t="shared" si="42"/>
        <v>0.61443928639435497</v>
      </c>
      <c r="S172" s="318">
        <f t="shared" si="42"/>
        <v>0.62013163809270577</v>
      </c>
      <c r="T172" s="318">
        <f t="shared" si="42"/>
        <v>0.60592531547089523</v>
      </c>
      <c r="U172" s="318">
        <f t="shared" si="42"/>
        <v>0.60015512835780216</v>
      </c>
      <c r="V172" s="318">
        <f t="shared" si="42"/>
        <v>0.60836034813894335</v>
      </c>
      <c r="W172" s="318">
        <f t="shared" si="42"/>
        <v>0.61371009013613897</v>
      </c>
      <c r="X172" s="318">
        <f t="shared" si="42"/>
        <v>0.60341680754996829</v>
      </c>
      <c r="Y172" s="318">
        <f t="shared" si="42"/>
        <v>0.59112904611274042</v>
      </c>
      <c r="DA172" s="141"/>
    </row>
    <row r="173" spans="1:105" ht="12" customHeight="1" x14ac:dyDescent="0.25">
      <c r="A173" s="62" t="s">
        <v>1561</v>
      </c>
      <c r="B173" s="318">
        <f t="shared" ref="B173:Y173" si="43">IF(B$117=0,0,B$117/B$99)</f>
        <v>8.2083988727581464E-2</v>
      </c>
      <c r="C173" s="318">
        <f t="shared" si="43"/>
        <v>6.8511846860051948E-2</v>
      </c>
      <c r="D173" s="318">
        <f t="shared" si="43"/>
        <v>7.5070404247647354E-2</v>
      </c>
      <c r="E173" s="318">
        <f t="shared" si="43"/>
        <v>7.0285330571894525E-2</v>
      </c>
      <c r="F173" s="318">
        <f t="shared" si="43"/>
        <v>6.5658466570180526E-2</v>
      </c>
      <c r="G173" s="318">
        <f t="shared" si="43"/>
        <v>7.5184433014139185E-2</v>
      </c>
      <c r="H173" s="318">
        <f t="shared" si="43"/>
        <v>8.8381080227491554E-2</v>
      </c>
      <c r="I173" s="318">
        <f t="shared" si="43"/>
        <v>8.7622876060310551E-2</v>
      </c>
      <c r="J173" s="318">
        <f t="shared" si="43"/>
        <v>8.8244872897351639E-2</v>
      </c>
      <c r="K173" s="318">
        <f t="shared" si="43"/>
        <v>0.10539159425325768</v>
      </c>
      <c r="L173" s="318">
        <f t="shared" si="43"/>
        <v>0.10380799059597384</v>
      </c>
      <c r="M173" s="318">
        <f t="shared" si="43"/>
        <v>0.10452215717192889</v>
      </c>
      <c r="N173" s="318">
        <f t="shared" si="43"/>
        <v>8.005335868463144E-2</v>
      </c>
      <c r="O173" s="318">
        <f t="shared" si="43"/>
        <v>9.3083879325358873E-2</v>
      </c>
      <c r="P173" s="318">
        <f t="shared" si="43"/>
        <v>9.1501647034530315E-2</v>
      </c>
      <c r="Q173" s="318">
        <f t="shared" si="43"/>
        <v>9.339926343061021E-2</v>
      </c>
      <c r="R173" s="318">
        <f t="shared" si="43"/>
        <v>0.10034652556595239</v>
      </c>
      <c r="S173" s="318">
        <f t="shared" si="43"/>
        <v>9.8316689689824321E-2</v>
      </c>
      <c r="T173" s="318">
        <f t="shared" si="43"/>
        <v>0.10339792580412346</v>
      </c>
      <c r="U173" s="318">
        <f t="shared" si="43"/>
        <v>0.10547827573881316</v>
      </c>
      <c r="V173" s="318">
        <f t="shared" si="43"/>
        <v>0.1025283669670032</v>
      </c>
      <c r="W173" s="318">
        <f t="shared" si="43"/>
        <v>0.10060013388576183</v>
      </c>
      <c r="X173" s="318">
        <f t="shared" si="43"/>
        <v>0.10428113592379579</v>
      </c>
      <c r="Y173" s="318">
        <f t="shared" si="43"/>
        <v>0.10866698805682637</v>
      </c>
      <c r="DA173" s="141"/>
    </row>
    <row r="174" spans="1:105" ht="12" customHeight="1" x14ac:dyDescent="0.25">
      <c r="A174" s="174" t="s">
        <v>1563</v>
      </c>
      <c r="B174" s="269">
        <f t="shared" ref="B174:Y174" si="44">IF(B$118=0,0,B$118/B$99)</f>
        <v>6.7249785250401095E-2</v>
      </c>
      <c r="C174" s="269">
        <f t="shared" si="44"/>
        <v>5.6130398386679561E-2</v>
      </c>
      <c r="D174" s="269">
        <f t="shared" si="44"/>
        <v>6.150369447895411E-2</v>
      </c>
      <c r="E174" s="269">
        <f t="shared" si="44"/>
        <v>5.7583378445461984E-2</v>
      </c>
      <c r="F174" s="269">
        <f t="shared" si="44"/>
        <v>5.3792680462561381E-2</v>
      </c>
      <c r="G174" s="269">
        <f t="shared" si="44"/>
        <v>6.159711598755542E-2</v>
      </c>
      <c r="H174" s="269">
        <f t="shared" si="44"/>
        <v>7.2408867522541998E-2</v>
      </c>
      <c r="I174" s="269">
        <f t="shared" si="44"/>
        <v>7.1787685874217119E-2</v>
      </c>
      <c r="J174" s="269">
        <f t="shared" si="44"/>
        <v>7.2297275556271509E-2</v>
      </c>
      <c r="K174" s="269">
        <f t="shared" si="44"/>
        <v>8.6345244554952502E-2</v>
      </c>
      <c r="L174" s="269">
        <f t="shared" si="44"/>
        <v>8.5047829461888172E-2</v>
      </c>
      <c r="M174" s="269">
        <f t="shared" si="44"/>
        <v>8.5632931984444424E-2</v>
      </c>
      <c r="N174" s="269">
        <f t="shared" si="44"/>
        <v>6.5586130298585676E-2</v>
      </c>
      <c r="O174" s="269">
        <f t="shared" si="44"/>
        <v>7.6261777624863678E-2</v>
      </c>
      <c r="P174" s="269">
        <f t="shared" si="44"/>
        <v>7.4965486065158862E-2</v>
      </c>
      <c r="Q174" s="269">
        <f t="shared" si="44"/>
        <v>7.6520165572115315E-2</v>
      </c>
      <c r="R174" s="269">
        <f t="shared" si="44"/>
        <v>8.2211919760993055E-2</v>
      </c>
      <c r="S174" s="269">
        <f t="shared" si="44"/>
        <v>8.0548915454316306E-2</v>
      </c>
      <c r="T174" s="269">
        <f t="shared" si="44"/>
        <v>8.4711871504457387E-2</v>
      </c>
      <c r="U174" s="269">
        <f t="shared" si="44"/>
        <v>8.6416260978242287E-2</v>
      </c>
      <c r="V174" s="269">
        <f t="shared" si="44"/>
        <v>8.3999459181842331E-2</v>
      </c>
      <c r="W174" s="269">
        <f t="shared" si="44"/>
        <v>8.2419696031484732E-2</v>
      </c>
      <c r="X174" s="269">
        <f t="shared" si="44"/>
        <v>8.5435468052330626E-2</v>
      </c>
      <c r="Y174" s="269">
        <f t="shared" si="44"/>
        <v>8.902870978751462E-2</v>
      </c>
      <c r="DA174" s="79"/>
    </row>
    <row r="175" spans="1:105" ht="12" customHeight="1" x14ac:dyDescent="0.25">
      <c r="A175" s="174" t="s">
        <v>1565</v>
      </c>
      <c r="B175" s="269">
        <f t="shared" ref="B175:Y175" si="45">IF(B$119=0,0,B$119/B$99)</f>
        <v>7.5262482965956778E-2</v>
      </c>
      <c r="C175" s="269">
        <f t="shared" si="45"/>
        <v>7.516799061204231E-2</v>
      </c>
      <c r="D175" s="269">
        <f t="shared" si="45"/>
        <v>7.5214442694325409E-2</v>
      </c>
      <c r="E175" s="269">
        <f t="shared" si="45"/>
        <v>7.5180015593923441E-2</v>
      </c>
      <c r="F175" s="269">
        <f t="shared" si="45"/>
        <v>7.5144180107408046E-2</v>
      </c>
      <c r="G175" s="269">
        <f t="shared" si="45"/>
        <v>7.5215139903488493E-2</v>
      </c>
      <c r="H175" s="269">
        <f t="shared" si="45"/>
        <v>7.5299229207981988E-2</v>
      </c>
      <c r="I175" s="269">
        <f t="shared" si="45"/>
        <v>7.5294071732236081E-2</v>
      </c>
      <c r="J175" s="269">
        <f t="shared" si="45"/>
        <v>7.5297548956063581E-2</v>
      </c>
      <c r="K175" s="269">
        <f t="shared" si="45"/>
        <v>7.5383989629073583E-2</v>
      </c>
      <c r="L175" s="269">
        <f t="shared" si="45"/>
        <v>7.5367300184197988E-2</v>
      </c>
      <c r="M175" s="269">
        <f t="shared" si="45"/>
        <v>7.5384474752710304E-2</v>
      </c>
      <c r="N175" s="269">
        <f t="shared" si="45"/>
        <v>7.5251863615613465E-2</v>
      </c>
      <c r="O175" s="269">
        <f t="shared" si="45"/>
        <v>7.5322446050066494E-2</v>
      </c>
      <c r="P175" s="269">
        <f t="shared" si="45"/>
        <v>7.5316906973099243E-2</v>
      </c>
      <c r="Q175" s="269">
        <f t="shared" si="45"/>
        <v>7.5325072760575901E-2</v>
      </c>
      <c r="R175" s="269">
        <f t="shared" si="45"/>
        <v>7.5356136937775361E-2</v>
      </c>
      <c r="S175" s="269">
        <f t="shared" si="45"/>
        <v>7.5347222787182241E-2</v>
      </c>
      <c r="T175" s="269">
        <f t="shared" si="45"/>
        <v>7.5373149592086283E-2</v>
      </c>
      <c r="U175" s="269">
        <f t="shared" si="45"/>
        <v>7.5387622824510017E-2</v>
      </c>
      <c r="V175" s="269">
        <f t="shared" si="45"/>
        <v>7.5369037619761478E-2</v>
      </c>
      <c r="W175" s="269">
        <f t="shared" si="45"/>
        <v>7.5355746078349786E-2</v>
      </c>
      <c r="X175" s="269">
        <f t="shared" si="45"/>
        <v>7.5374378534096328E-2</v>
      </c>
      <c r="Y175" s="269">
        <f t="shared" si="45"/>
        <v>7.5394614594640863E-2</v>
      </c>
      <c r="DA175" s="79"/>
    </row>
    <row r="176" spans="1:105" ht="12" customHeight="1" x14ac:dyDescent="0.25">
      <c r="A176" s="62" t="s">
        <v>1566</v>
      </c>
      <c r="B176" s="318">
        <f t="shared" ref="B176:Y176" si="46">IF(B$120=0,0,B$120/B$99)</f>
        <v>5.5652138239797068E-2</v>
      </c>
      <c r="C176" s="318">
        <f t="shared" si="46"/>
        <v>5.8800109913525127E-2</v>
      </c>
      <c r="D176" s="318">
        <f t="shared" si="46"/>
        <v>5.7279684298089453E-2</v>
      </c>
      <c r="E176" s="318">
        <f t="shared" si="46"/>
        <v>5.8388439269808863E-2</v>
      </c>
      <c r="F176" s="318">
        <f t="shared" si="46"/>
        <v>5.9457988639477752E-2</v>
      </c>
      <c r="G176" s="318">
        <f t="shared" si="46"/>
        <v>5.7253139368386392E-2</v>
      </c>
      <c r="H176" s="318">
        <f t="shared" si="46"/>
        <v>5.4184472513061369E-2</v>
      </c>
      <c r="I176" s="318">
        <f t="shared" si="46"/>
        <v>5.4360454444911457E-2</v>
      </c>
      <c r="J176" s="318">
        <f t="shared" si="46"/>
        <v>5.4215332988508676E-2</v>
      </c>
      <c r="K176" s="318">
        <f t="shared" si="46"/>
        <v>5.0205321699021178E-2</v>
      </c>
      <c r="L176" s="318">
        <f t="shared" si="46"/>
        <v>5.0566964424771564E-2</v>
      </c>
      <c r="M176" s="318">
        <f t="shared" si="46"/>
        <v>5.0413520423652013E-2</v>
      </c>
      <c r="N176" s="318">
        <f t="shared" si="46"/>
        <v>5.612664827669276E-2</v>
      </c>
      <c r="O176" s="318">
        <f t="shared" si="46"/>
        <v>5.308416316061456E-2</v>
      </c>
      <c r="P176" s="318">
        <f t="shared" si="46"/>
        <v>5.3456628626810845E-2</v>
      </c>
      <c r="Q176" s="318">
        <f t="shared" si="46"/>
        <v>5.3011442764812448E-2</v>
      </c>
      <c r="R176" s="318">
        <f t="shared" si="46"/>
        <v>5.1382765407896158E-2</v>
      </c>
      <c r="S176" s="318">
        <f t="shared" si="46"/>
        <v>5.1858790913446015E-2</v>
      </c>
      <c r="T176" s="318">
        <f t="shared" si="46"/>
        <v>5.0670780708452601E-2</v>
      </c>
      <c r="U176" s="318">
        <f t="shared" si="46"/>
        <v>5.018824618086476E-2</v>
      </c>
      <c r="V176" s="318">
        <f t="shared" si="46"/>
        <v>5.0874411425292185E-2</v>
      </c>
      <c r="W176" s="318">
        <f t="shared" si="46"/>
        <v>5.1321786038409381E-2</v>
      </c>
      <c r="X176" s="318">
        <f t="shared" si="46"/>
        <v>5.0461005590098459E-2</v>
      </c>
      <c r="Y176" s="318">
        <f t="shared" si="46"/>
        <v>4.9433435938713792E-2</v>
      </c>
      <c r="DA176" s="141"/>
    </row>
    <row r="177" spans="1:105" ht="12" customHeight="1" x14ac:dyDescent="0.25">
      <c r="A177" s="62" t="s">
        <v>1573</v>
      </c>
      <c r="B177" s="318">
        <f t="shared" ref="B177:Y177" si="47">IF(B$126=0,0,B$126/B$99)</f>
        <v>1.9610344726159714E-2</v>
      </c>
      <c r="C177" s="318">
        <f t="shared" si="47"/>
        <v>1.6367880698517183E-2</v>
      </c>
      <c r="D177" s="318">
        <f t="shared" si="47"/>
        <v>1.7934758396235956E-2</v>
      </c>
      <c r="E177" s="318">
        <f t="shared" si="47"/>
        <v>1.6791576324114578E-2</v>
      </c>
      <c r="F177" s="318">
        <f t="shared" si="47"/>
        <v>1.5686191467930287E-2</v>
      </c>
      <c r="G177" s="318">
        <f t="shared" si="47"/>
        <v>1.7962000535102107E-2</v>
      </c>
      <c r="H177" s="318">
        <f t="shared" si="47"/>
        <v>2.1114756694920606E-2</v>
      </c>
      <c r="I177" s="318">
        <f t="shared" si="47"/>
        <v>2.0933617287324624E-2</v>
      </c>
      <c r="J177" s="318">
        <f t="shared" si="47"/>
        <v>2.1082215967554909E-2</v>
      </c>
      <c r="K177" s="318">
        <f t="shared" si="47"/>
        <v>2.5178667930052395E-2</v>
      </c>
      <c r="L177" s="318">
        <f t="shared" si="47"/>
        <v>2.4800335759426424E-2</v>
      </c>
      <c r="M177" s="318">
        <f t="shared" si="47"/>
        <v>2.4970954329058298E-2</v>
      </c>
      <c r="N177" s="318">
        <f t="shared" si="47"/>
        <v>1.9125215338920701E-2</v>
      </c>
      <c r="O177" s="318">
        <f t="shared" si="47"/>
        <v>2.2238282889451923E-2</v>
      </c>
      <c r="P177" s="318">
        <f t="shared" si="47"/>
        <v>2.1860278346288401E-2</v>
      </c>
      <c r="Q177" s="318">
        <f t="shared" si="47"/>
        <v>2.2313629995763449E-2</v>
      </c>
      <c r="R177" s="318">
        <f t="shared" si="47"/>
        <v>2.3973371529879203E-2</v>
      </c>
      <c r="S177" s="318">
        <f t="shared" si="47"/>
        <v>2.3488431873736223E-2</v>
      </c>
      <c r="T177" s="318">
        <f t="shared" si="47"/>
        <v>2.4702368883633693E-2</v>
      </c>
      <c r="U177" s="318">
        <f t="shared" si="47"/>
        <v>2.5199376643645251E-2</v>
      </c>
      <c r="V177" s="318">
        <f t="shared" si="47"/>
        <v>2.4494626194469307E-2</v>
      </c>
      <c r="W177" s="318">
        <f t="shared" si="47"/>
        <v>2.4033960039940409E-2</v>
      </c>
      <c r="X177" s="318">
        <f t="shared" si="47"/>
        <v>2.4913372943997869E-2</v>
      </c>
      <c r="Y177" s="318">
        <f t="shared" si="47"/>
        <v>2.5961178655927064E-2</v>
      </c>
      <c r="DA177" s="141"/>
    </row>
    <row r="178" spans="1:105" ht="12" customHeight="1" x14ac:dyDescent="0.25">
      <c r="A178" s="41" t="s">
        <v>1575</v>
      </c>
      <c r="B178" s="319">
        <f t="shared" ref="B178:Y178" si="48">IF(B$127=0,0,B$127/B$99)</f>
        <v>6.0007500684973389E-2</v>
      </c>
      <c r="C178" s="319">
        <f t="shared" si="48"/>
        <v>5.0085586252729526E-2</v>
      </c>
      <c r="D178" s="319">
        <f t="shared" si="48"/>
        <v>5.4880219688912983E-2</v>
      </c>
      <c r="E178" s="319">
        <f t="shared" si="48"/>
        <v>5.1382091535950775E-2</v>
      </c>
      <c r="F178" s="319">
        <f t="shared" si="48"/>
        <v>4.7999622566593313E-2</v>
      </c>
      <c r="G178" s="319">
        <f t="shared" si="48"/>
        <v>5.4963580419664947E-2</v>
      </c>
      <c r="H178" s="319">
        <f t="shared" si="48"/>
        <v>6.4610989481652989E-2</v>
      </c>
      <c r="I178" s="319">
        <f t="shared" si="48"/>
        <v>6.4056704318532318E-2</v>
      </c>
      <c r="J178" s="319">
        <f t="shared" si="48"/>
        <v>6.4511415111750042E-2</v>
      </c>
      <c r="K178" s="319">
        <f t="shared" si="48"/>
        <v>7.7046525910573135E-2</v>
      </c>
      <c r="L178" s="319">
        <f t="shared" si="48"/>
        <v>7.5888832442915707E-2</v>
      </c>
      <c r="M178" s="319">
        <f t="shared" si="48"/>
        <v>7.641092392458132E-2</v>
      </c>
      <c r="N178" s="319">
        <f t="shared" si="48"/>
        <v>5.8523008574122723E-2</v>
      </c>
      <c r="O178" s="319">
        <f t="shared" si="48"/>
        <v>6.8048970803724629E-2</v>
      </c>
      <c r="P178" s="319">
        <f t="shared" si="48"/>
        <v>6.68922798735265E-2</v>
      </c>
      <c r="Q178" s="319">
        <f t="shared" si="48"/>
        <v>6.8279532356656861E-2</v>
      </c>
      <c r="R178" s="319">
        <f t="shared" si="48"/>
        <v>7.3358328402117021E-2</v>
      </c>
      <c r="S178" s="319">
        <f t="shared" si="48"/>
        <v>7.1874416866928525E-2</v>
      </c>
      <c r="T178" s="319">
        <f t="shared" si="48"/>
        <v>7.5589054573208261E-2</v>
      </c>
      <c r="U178" s="319">
        <f t="shared" si="48"/>
        <v>7.7109894411354782E-2</v>
      </c>
      <c r="V178" s="319">
        <f t="shared" si="48"/>
        <v>7.4953363577644053E-2</v>
      </c>
      <c r="W178" s="319">
        <f t="shared" si="48"/>
        <v>7.3543728766555724E-2</v>
      </c>
      <c r="X178" s="319">
        <f t="shared" si="48"/>
        <v>7.6234725339002871E-2</v>
      </c>
      <c r="Y178" s="319">
        <f t="shared" si="48"/>
        <v>7.944100257962855E-2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DA179" s="94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252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51</v>
      </c>
      <c r="B183" s="320">
        <f t="shared" ref="B183:Y183" si="49">SUM(B184:B190,B191:B192)</f>
        <v>69.345000000000013</v>
      </c>
      <c r="C183" s="320">
        <f t="shared" si="49"/>
        <v>68.947646242032874</v>
      </c>
      <c r="D183" s="320">
        <f t="shared" si="49"/>
        <v>70.668946185559321</v>
      </c>
      <c r="E183" s="320">
        <f t="shared" si="49"/>
        <v>70.302001399880183</v>
      </c>
      <c r="F183" s="320">
        <f t="shared" si="49"/>
        <v>63.724095075571867</v>
      </c>
      <c r="G183" s="320">
        <f t="shared" si="49"/>
        <v>65.066545235037225</v>
      </c>
      <c r="H183" s="320">
        <f t="shared" si="49"/>
        <v>63.114700485444914</v>
      </c>
      <c r="I183" s="320">
        <f t="shared" si="49"/>
        <v>63.329451805164368</v>
      </c>
      <c r="J183" s="320">
        <f t="shared" si="49"/>
        <v>63.442399621201886</v>
      </c>
      <c r="K183" s="320">
        <f t="shared" si="49"/>
        <v>67.335255424254882</v>
      </c>
      <c r="L183" s="320">
        <f t="shared" si="49"/>
        <v>64.493616653717496</v>
      </c>
      <c r="M183" s="320">
        <f t="shared" si="49"/>
        <v>63.547192211203402</v>
      </c>
      <c r="N183" s="320">
        <f t="shared" si="49"/>
        <v>68.856916722879603</v>
      </c>
      <c r="O183" s="320">
        <f t="shared" si="49"/>
        <v>69.481784392095662</v>
      </c>
      <c r="P183" s="320">
        <f t="shared" si="49"/>
        <v>66.88805301980841</v>
      </c>
      <c r="Q183" s="320">
        <f t="shared" si="49"/>
        <v>66.764375021463465</v>
      </c>
      <c r="R183" s="320">
        <f t="shared" si="49"/>
        <v>65.75485815367098</v>
      </c>
      <c r="S183" s="320">
        <f t="shared" si="49"/>
        <v>67.11097157815604</v>
      </c>
      <c r="T183" s="320">
        <f t="shared" si="49"/>
        <v>66.608104672951654</v>
      </c>
      <c r="U183" s="320">
        <f t="shared" si="49"/>
        <v>65.341809868432961</v>
      </c>
      <c r="V183" s="320">
        <f t="shared" si="49"/>
        <v>66.763945451500177</v>
      </c>
      <c r="W183" s="320">
        <f t="shared" si="49"/>
        <v>69.820702431187371</v>
      </c>
      <c r="X183" s="320">
        <f t="shared" si="49"/>
        <v>64.870274192376144</v>
      </c>
      <c r="Y183" s="320">
        <f t="shared" si="49"/>
        <v>64.641948721131968</v>
      </c>
      <c r="DA183" s="95"/>
    </row>
    <row r="184" spans="1:105" ht="12" customHeight="1" x14ac:dyDescent="0.25">
      <c r="A184" s="55" t="s">
        <v>91</v>
      </c>
      <c r="B184" s="273">
        <f>IF(B$6=0,0,B$6/NMM!B$9*1000)</f>
        <v>0.33517378403386627</v>
      </c>
      <c r="C184" s="273">
        <f>IF(C$6=0,0,C$6/NMM!C$9*1000)</f>
        <v>0.33325320486223453</v>
      </c>
      <c r="D184" s="273">
        <f>IF(D$6=0,0,D$6/NMM!D$9*1000)</f>
        <v>0.34157297723999308</v>
      </c>
      <c r="E184" s="273">
        <f>IF(E$6=0,0,E$6/NMM!E$9*1000)</f>
        <v>0.3397993775233859</v>
      </c>
      <c r="F184" s="273">
        <f>IF(F$6=0,0,F$6/NMM!F$9*1000)</f>
        <v>0.30800556753372221</v>
      </c>
      <c r="G184" s="273">
        <f>IF(G$6=0,0,G$6/NMM!G$9*1000)</f>
        <v>0.31449419829039937</v>
      </c>
      <c r="H184" s="273">
        <f>IF(H$6=0,0,H$6/NMM!H$9*1000)</f>
        <v>0.30506010512485487</v>
      </c>
      <c r="I184" s="273">
        <f>IF(I$6=0,0,I$6/NMM!I$9*1000)</f>
        <v>0.30609808929751259</v>
      </c>
      <c r="J184" s="273">
        <f>IF(J$6=0,0,J$6/NMM!J$9*1000)</f>
        <v>0.30664401397701624</v>
      </c>
      <c r="K184" s="273">
        <f>IF(K$6=0,0,K$6/NMM!K$9*1000)</f>
        <v>0.3254598364623168</v>
      </c>
      <c r="L184" s="273">
        <f>IF(L$6=0,0,L$6/NMM!L$9*1000)</f>
        <v>0.31172499156258238</v>
      </c>
      <c r="M184" s="273">
        <f>IF(M$6=0,0,M$6/NMM!M$9*1000)</f>
        <v>0.30715052099226542</v>
      </c>
      <c r="N184" s="273">
        <f>IF(N$6=0,0,N$6/NMM!N$9*1000)</f>
        <v>0.33281467063070824</v>
      </c>
      <c r="O184" s="273">
        <f>IF(O$6=0,0,O$6/NMM!O$9*1000)</f>
        <v>0.33583492099099299</v>
      </c>
      <c r="P184" s="273">
        <f>IF(P$6=0,0,P$6/NMM!P$9*1000)</f>
        <v>0.32329831764801736</v>
      </c>
      <c r="Q184" s="273">
        <f>IF(Q$6=0,0,Q$6/NMM!Q$9*1000)</f>
        <v>0.32270052944847921</v>
      </c>
      <c r="R184" s="273">
        <f>IF(R$6=0,0,R$6/NMM!R$9*1000)</f>
        <v>0.31782110643906014</v>
      </c>
      <c r="S184" s="273">
        <f>IF(S$6=0,0,S$6/NMM!S$9*1000)</f>
        <v>0.32437577754826585</v>
      </c>
      <c r="T184" s="273">
        <f>IF(T$6=0,0,T$6/NMM!T$9*1000)</f>
        <v>0.32194520860332504</v>
      </c>
      <c r="U184" s="273">
        <f>IF(U$6=0,0,U$6/NMM!U$9*1000)</f>
        <v>0.31582466896338657</v>
      </c>
      <c r="V184" s="273">
        <f>IF(V$6=0,0,V$6/NMM!V$9*1000)</f>
        <v>0.32269845315521434</v>
      </c>
      <c r="W184" s="273">
        <f>IF(W$6=0,0,W$6/NMM!W$9*1000)</f>
        <v>0.3374730555599843</v>
      </c>
      <c r="X184" s="273">
        <f>IF(X$6=0,0,X$6/NMM!X$9*1000)</f>
        <v>0.31354553713190414</v>
      </c>
      <c r="Y184" s="273">
        <f>IF(Y$6=0,0,Y$6/NMM!Y$9*1000)</f>
        <v>0.31244194333014769</v>
      </c>
      <c r="DA184" s="76"/>
    </row>
    <row r="185" spans="1:105" ht="12" customHeight="1" x14ac:dyDescent="0.25">
      <c r="A185" s="173" t="s">
        <v>92</v>
      </c>
      <c r="B185" s="274">
        <f>IF(B$7=0,0,B$7/NMM!B$9*1000)</f>
        <v>0.1340161715368193</v>
      </c>
      <c r="C185" s="274">
        <f>IF(C$7=0,0,C$7/NMM!C$9*1000)</f>
        <v>0.13324824552357997</v>
      </c>
      <c r="D185" s="274">
        <f>IF(D$7=0,0,D$7/NMM!D$9*1000)</f>
        <v>0.13657483040353682</v>
      </c>
      <c r="E185" s="274">
        <f>IF(E$7=0,0,E$7/NMM!E$9*1000)</f>
        <v>0.13586567278089159</v>
      </c>
      <c r="F185" s="274">
        <f>IF(F$7=0,0,F$7/NMM!F$9*1000)</f>
        <v>0.12315320869105902</v>
      </c>
      <c r="G185" s="274">
        <f>IF(G$7=0,0,G$7/NMM!G$9*1000)</f>
        <v>0.12574762834423234</v>
      </c>
      <c r="H185" s="274">
        <f>IF(H$7=0,0,H$7/NMM!H$9*1000)</f>
        <v>0.1219754924905517</v>
      </c>
      <c r="I185" s="274">
        <f>IF(I$7=0,0,I$7/NMM!I$9*1000)</f>
        <v>0.12239052096700721</v>
      </c>
      <c r="J185" s="274">
        <f>IF(J$7=0,0,J$7/NMM!J$9*1000)</f>
        <v>0.12260880395624951</v>
      </c>
      <c r="K185" s="274">
        <f>IF(K$7=0,0,K$7/NMM!K$9*1000)</f>
        <v>0.13013213845887148</v>
      </c>
      <c r="L185" s="274">
        <f>IF(L$7=0,0,L$7/NMM!L$9*1000)</f>
        <v>0.12464038636549057</v>
      </c>
      <c r="M185" s="274">
        <f>IF(M$7=0,0,M$7/NMM!M$9*1000)</f>
        <v>0.12281132615301346</v>
      </c>
      <c r="N185" s="274">
        <f>IF(N$7=0,0,N$7/NMM!N$9*1000)</f>
        <v>0.13307290162260516</v>
      </c>
      <c r="O185" s="274">
        <f>IF(O$7=0,0,O$7/NMM!O$9*1000)</f>
        <v>0.1342805211013624</v>
      </c>
      <c r="P185" s="274">
        <f>IF(P$7=0,0,P$7/NMM!P$9*1000)</f>
        <v>0.12926787493351199</v>
      </c>
      <c r="Q185" s="274">
        <f>IF(Q$7=0,0,Q$7/NMM!Q$9*1000)</f>
        <v>0.12902885479020654</v>
      </c>
      <c r="R185" s="274">
        <f>IF(R$7=0,0,R$7/NMM!R$9*1000)</f>
        <v>0.12707786213451325</v>
      </c>
      <c r="S185" s="274">
        <f>IF(S$7=0,0,S$7/NMM!S$9*1000)</f>
        <v>0.12969868741853954</v>
      </c>
      <c r="T185" s="274">
        <f>IF(T$7=0,0,T$7/NMM!T$9*1000)</f>
        <v>0.12872684665958478</v>
      </c>
      <c r="U185" s="274">
        <f>IF(U$7=0,0,U$7/NMM!U$9*1000)</f>
        <v>0.12627960487231829</v>
      </c>
      <c r="V185" s="274">
        <f>IF(V$7=0,0,V$7/NMM!V$9*1000)</f>
        <v>0.12902802460333754</v>
      </c>
      <c r="W185" s="274">
        <f>IF(W$7=0,0,W$7/NMM!W$9*1000)</f>
        <v>0.13493551422390374</v>
      </c>
      <c r="X185" s="274">
        <f>IF(X$7=0,0,X$7/NMM!X$9*1000)</f>
        <v>0.12536831485790562</v>
      </c>
      <c r="Y185" s="274">
        <f>IF(Y$7=0,0,Y$7/NMM!Y$9*1000)</f>
        <v>0.12492705297142034</v>
      </c>
      <c r="DA185" s="77"/>
    </row>
    <row r="186" spans="1:105" ht="12" customHeight="1" x14ac:dyDescent="0.25">
      <c r="A186" s="173" t="s">
        <v>93</v>
      </c>
      <c r="B186" s="274">
        <f>IF(B$8=0,0,B$8/NMM!B$9*1000)</f>
        <v>0.48124891722081875</v>
      </c>
      <c r="C186" s="274">
        <f>IF(C$8=0,0,C$8/NMM!C$9*1000)</f>
        <v>0.38235056812083446</v>
      </c>
      <c r="D186" s="274">
        <f>IF(D$8=0,0,D$8/NMM!D$9*1000)</f>
        <v>0.44875834195706299</v>
      </c>
      <c r="E186" s="274">
        <f>IF(E$8=0,0,E$8/NMM!E$9*1000)</f>
        <v>0.42451920859199604</v>
      </c>
      <c r="F186" s="274">
        <f>IF(F$8=0,0,F$8/NMM!F$9*1000)</f>
        <v>0.36175307905657977</v>
      </c>
      <c r="G186" s="274">
        <f>IF(G$8=0,0,G$8/NMM!G$9*1000)</f>
        <v>0.4323323097014336</v>
      </c>
      <c r="H186" s="274">
        <f>IF(H$8=0,0,H$8/NMM!H$9*1000)</f>
        <v>0.50964743463014683</v>
      </c>
      <c r="I186" s="274">
        <f>IF(I$8=0,0,I$8/NMM!I$9*1000)</f>
        <v>0.50505050422703313</v>
      </c>
      <c r="J186" s="274">
        <f>IF(J$8=0,0,J$8/NMM!J$9*1000)</f>
        <v>0.50759303343555617</v>
      </c>
      <c r="K186" s="274">
        <f>IF(K$8=0,0,K$8/NMM!K$9*1000)</f>
        <v>0.69131166060034355</v>
      </c>
      <c r="L186" s="274">
        <f>IF(L$8=0,0,L$8/NMM!L$9*1000)</f>
        <v>0.65730561848778479</v>
      </c>
      <c r="M186" s="274">
        <f>IF(M$8=0,0,M$8/NMM!M$9*1000)</f>
        <v>0.64565189885486585</v>
      </c>
      <c r="N186" s="274">
        <f>IF(N$8=0,0,N$8/NMM!N$9*1000)</f>
        <v>0.4386751607472123</v>
      </c>
      <c r="O186" s="274">
        <f>IF(O$8=0,0,O$8/NMM!O$9*1000)</f>
        <v>0.55591496764297155</v>
      </c>
      <c r="P186" s="274">
        <f>IF(P$8=0,0,P$8/NMM!P$9*1000)</f>
        <v>0.53936053296566122</v>
      </c>
      <c r="Q186" s="274">
        <f>IF(Q$8=0,0,Q$8/NMM!Q$9*1000)</f>
        <v>0.56308460997483245</v>
      </c>
      <c r="R186" s="274">
        <f>IF(R$8=0,0,R$8/NMM!R$9*1000)</f>
        <v>0.61509884045780749</v>
      </c>
      <c r="S186" s="274">
        <f>IF(S$8=0,0,S$8/NMM!S$9*1000)</f>
        <v>0.59684572892278198</v>
      </c>
      <c r="T186" s="274">
        <f>IF(T$8=0,0,T$8/NMM!T$9*1000)</f>
        <v>0.62860886747008504</v>
      </c>
      <c r="U186" s="274">
        <f>IF(U$8=0,0,U$8/NMM!U$9*1000)</f>
        <v>0.64064957931901945</v>
      </c>
      <c r="V186" s="274">
        <f>IF(V$8=0,0,V$8/NMM!V$9*1000)</f>
        <v>0.62568997011971328</v>
      </c>
      <c r="W186" s="274">
        <f>IF(W$8=0,0,W$8/NMM!W$9*1000)</f>
        <v>0.62366393644220997</v>
      </c>
      <c r="X186" s="274">
        <f>IF(X$8=0,0,X$8/NMM!X$9*1000)</f>
        <v>0.60164785967801226</v>
      </c>
      <c r="Y186" s="274">
        <f>IF(Y$8=0,0,Y$8/NMM!Y$9*1000)</f>
        <v>0.61821474403915211</v>
      </c>
      <c r="DA186" s="77"/>
    </row>
    <row r="187" spans="1:105" ht="12" customHeight="1" x14ac:dyDescent="0.25">
      <c r="A187" s="173" t="s">
        <v>94</v>
      </c>
      <c r="B187" s="274">
        <f>IF(B$9=0,0,B$9/NMM!B$9*1000)</f>
        <v>6.6874730576591684E-2</v>
      </c>
      <c r="C187" s="274">
        <f>IF(C$9=0,0,C$9/NMM!C$9*1000)</f>
        <v>6.6491531708505636E-2</v>
      </c>
      <c r="D187" s="274">
        <f>IF(D$9=0,0,D$9/NMM!D$9*1000)</f>
        <v>6.8151513970617611E-2</v>
      </c>
      <c r="E187" s="274">
        <f>IF(E$9=0,0,E$9/NMM!E$9*1000)</f>
        <v>6.7797640819288976E-2</v>
      </c>
      <c r="F187" s="274">
        <f>IF(F$9=0,0,F$9/NMM!F$9*1000)</f>
        <v>6.1454058539455035E-2</v>
      </c>
      <c r="G187" s="274">
        <f>IF(G$9=0,0,G$9/NMM!G$9*1000)</f>
        <v>6.2748686742297805E-2</v>
      </c>
      <c r="H187" s="274">
        <f>IF(H$9=0,0,H$9/NMM!H$9*1000)</f>
        <v>6.08663723468005E-2</v>
      </c>
      <c r="I187" s="274">
        <f>IF(I$9=0,0,I$9/NMM!I$9*1000)</f>
        <v>6.1073473603509267E-2</v>
      </c>
      <c r="J187" s="274">
        <f>IF(J$9=0,0,J$9/NMM!J$9*1000)</f>
        <v>6.1182397891732361E-2</v>
      </c>
      <c r="K187" s="274">
        <f>IF(K$9=0,0,K$9/NMM!K$9*1000)</f>
        <v>6.4936578914297965E-2</v>
      </c>
      <c r="L187" s="274">
        <f>IF(L$9=0,0,L$9/NMM!L$9*1000)</f>
        <v>6.2196167533889402E-2</v>
      </c>
      <c r="M187" s="274">
        <f>IF(M$9=0,0,M$9/NMM!M$9*1000)</f>
        <v>6.1283457466775132E-2</v>
      </c>
      <c r="N187" s="274">
        <f>IF(N$9=0,0,N$9/NMM!N$9*1000)</f>
        <v>6.6404034237107459E-2</v>
      </c>
      <c r="O187" s="274">
        <f>IF(O$9=0,0,O$9/NMM!O$9*1000)</f>
        <v>6.7006642313094347E-2</v>
      </c>
      <c r="P187" s="274">
        <f>IF(P$9=0,0,P$9/NMM!P$9*1000)</f>
        <v>6.4505307152518718E-2</v>
      </c>
      <c r="Q187" s="274">
        <f>IF(Q$9=0,0,Q$9/NMM!Q$9*1000)</f>
        <v>6.4386034922140609E-2</v>
      </c>
      <c r="R187" s="274">
        <f>IF(R$9=0,0,R$9/NMM!R$9*1000)</f>
        <v>6.3412479964479768E-2</v>
      </c>
      <c r="S187" s="274">
        <f>IF(S$9=0,0,S$9/NMM!S$9*1000)</f>
        <v>6.472028470735311E-2</v>
      </c>
      <c r="T187" s="274">
        <f>IF(T$9=0,0,T$9/NMM!T$9*1000)</f>
        <v>6.4235331375429305E-2</v>
      </c>
      <c r="U187" s="274">
        <f>IF(U$9=0,0,U$9/NMM!U$9*1000)</f>
        <v>6.3014145653568443E-2</v>
      </c>
      <c r="V187" s="274">
        <f>IF(V$9=0,0,V$9/NMM!V$9*1000)</f>
        <v>6.4385620654798456E-2</v>
      </c>
      <c r="W187" s="274">
        <f>IF(W$9=0,0,W$9/NMM!W$9*1000)</f>
        <v>6.7333487111727028E-2</v>
      </c>
      <c r="X187" s="274">
        <f>IF(X$9=0,0,X$9/NMM!X$9*1000)</f>
        <v>6.2559407441812806E-2</v>
      </c>
      <c r="Y187" s="274">
        <f>IF(Y$9=0,0,Y$9/NMM!Y$9*1000)</f>
        <v>6.2339215584113657E-2</v>
      </c>
      <c r="DA187" s="77"/>
    </row>
    <row r="188" spans="1:105" ht="12" customHeight="1" x14ac:dyDescent="0.25">
      <c r="A188" s="56" t="s">
        <v>95</v>
      </c>
      <c r="B188" s="275">
        <f>IF(B$10=0,0,B$10/NMM!B$9*1000)</f>
        <v>0.24563625064029235</v>
      </c>
      <c r="C188" s="275">
        <f>IF(C$10=0,0,C$10/NMM!C$9*1000)</f>
        <v>0.22688972744417646</v>
      </c>
      <c r="D188" s="275">
        <f>IF(D$10=0,0,D$10/NMM!D$9*1000)</f>
        <v>0.24629468108090699</v>
      </c>
      <c r="E188" s="275">
        <f>IF(E$10=0,0,E$10/NMM!E$9*1000)</f>
        <v>0.24666936641685566</v>
      </c>
      <c r="F188" s="275">
        <f>IF(F$10=0,0,F$10/NMM!F$9*1000)</f>
        <v>0.2240437587825698</v>
      </c>
      <c r="G188" s="275">
        <f>IF(G$10=0,0,G$10/NMM!G$9*1000)</f>
        <v>0.23701759363498998</v>
      </c>
      <c r="H188" s="275">
        <f>IF(H$10=0,0,H$10/NMM!H$9*1000)</f>
        <v>0.24771539250297567</v>
      </c>
      <c r="I188" s="275">
        <f>IF(I$10=0,0,I$10/NMM!I$9*1000)</f>
        <v>0.24715767661737553</v>
      </c>
      <c r="J188" s="275">
        <f>IF(J$10=0,0,J$10/NMM!J$9*1000)</f>
        <v>0.24731380517335499</v>
      </c>
      <c r="K188" s="275">
        <f>IF(K$10=0,0,K$10/NMM!K$9*1000)</f>
        <v>0.30708378865686903</v>
      </c>
      <c r="L188" s="275">
        <f>IF(L$10=0,0,L$10/NMM!L$9*1000)</f>
        <v>0.29796683611419023</v>
      </c>
      <c r="M188" s="275">
        <f>IF(M$10=0,0,M$10/NMM!M$9*1000)</f>
        <v>0.28593501684475481</v>
      </c>
      <c r="N188" s="275">
        <f>IF(N$10=0,0,N$10/NMM!N$9*1000)</f>
        <v>0.22724985849718554</v>
      </c>
      <c r="O188" s="275">
        <f>IF(O$10=0,0,O$10/NMM!O$9*1000)</f>
        <v>0.26301014860607941</v>
      </c>
      <c r="P188" s="275">
        <f>IF(P$10=0,0,P$10/NMM!P$9*1000)</f>
        <v>0.25653062447142844</v>
      </c>
      <c r="Q188" s="275">
        <f>IF(Q$10=0,0,Q$10/NMM!Q$9*1000)</f>
        <v>0.2654989368466113</v>
      </c>
      <c r="R188" s="275">
        <f>IF(R$10=0,0,R$10/NMM!R$9*1000)</f>
        <v>0.28109090747187027</v>
      </c>
      <c r="S188" s="275">
        <f>IF(S$10=0,0,S$10/NMM!S$9*1000)</f>
        <v>0.27508818052434841</v>
      </c>
      <c r="T188" s="275">
        <f>IF(T$10=0,0,T$10/NMM!T$9*1000)</f>
        <v>0.28224276650455843</v>
      </c>
      <c r="U188" s="275">
        <f>IF(U$10=0,0,U$10/NMM!U$9*1000)</f>
        <v>0.28313581959269468</v>
      </c>
      <c r="V188" s="275">
        <f>IF(V$10=0,0,V$10/NMM!V$9*1000)</f>
        <v>0.28201926900437663</v>
      </c>
      <c r="W188" s="275">
        <f>IF(W$10=0,0,W$10/NMM!W$9*1000)</f>
        <v>0.28534426862357559</v>
      </c>
      <c r="X188" s="275">
        <f>IF(X$10=0,0,X$10/NMM!X$9*1000)</f>
        <v>0.27025604258199171</v>
      </c>
      <c r="Y188" s="275">
        <f>IF(Y$10=0,0,Y$10/NMM!Y$9*1000)</f>
        <v>0.27277735301432182</v>
      </c>
      <c r="DA188" s="78"/>
    </row>
    <row r="189" spans="1:105" ht="12" customHeight="1" x14ac:dyDescent="0.25">
      <c r="A189" s="174" t="s">
        <v>1450</v>
      </c>
      <c r="B189" s="276">
        <f>IF(B$16=0,0,B$16/NMM!B$9*1000)</f>
        <v>1.9068865018175378</v>
      </c>
      <c r="C189" s="276">
        <f>IF(C$16=0,0,C$16/NMM!C$9*1000)</f>
        <v>1.5150146030922758</v>
      </c>
      <c r="D189" s="276">
        <f>IF(D$16=0,0,D$16/NMM!D$9*1000)</f>
        <v>1.7781468056026697</v>
      </c>
      <c r="E189" s="276">
        <f>IF(E$16=0,0,E$16/NMM!E$9*1000)</f>
        <v>1.6821023791621355</v>
      </c>
      <c r="F189" s="276">
        <f>IF(F$16=0,0,F$16/NMM!F$9*1000)</f>
        <v>1.4333997205180264</v>
      </c>
      <c r="G189" s="276">
        <f>IF(G$16=0,0,G$16/NMM!G$9*1000)</f>
        <v>1.7130607803341553</v>
      </c>
      <c r="H189" s="276">
        <f>IF(H$16=0,0,H$16/NMM!H$9*1000)</f>
        <v>2.019411948798711</v>
      </c>
      <c r="I189" s="276">
        <f>IF(I$16=0,0,I$16/NMM!I$9*1000)</f>
        <v>2.0011972074833135</v>
      </c>
      <c r="J189" s="276">
        <f>IF(J$16=0,0,J$16/NMM!J$9*1000)</f>
        <v>2.0112716501567811</v>
      </c>
      <c r="K189" s="276">
        <f>IF(K$16=0,0,K$16/NMM!K$9*1000)</f>
        <v>2.7392329145604863</v>
      </c>
      <c r="L189" s="276">
        <f>IF(L$16=0,0,L$16/NMM!L$9*1000)</f>
        <v>2.6044883772446288</v>
      </c>
      <c r="M189" s="276">
        <f>IF(M$16=0,0,M$16/NMM!M$9*1000)</f>
        <v>2.5583120226206812</v>
      </c>
      <c r="N189" s="276">
        <f>IF(N$16=0,0,N$16/NMM!N$9*1000)</f>
        <v>1.7381935060597169</v>
      </c>
      <c r="O189" s="276">
        <f>IF(O$16=0,0,O$16/NMM!O$9*1000)</f>
        <v>2.2027410556651899</v>
      </c>
      <c r="P189" s="276">
        <f>IF(P$16=0,0,P$16/NMM!P$9*1000)</f>
        <v>2.1371462524317959</v>
      </c>
      <c r="Q189" s="276">
        <f>IF(Q$16=0,0,Q$16/NMM!Q$9*1000)</f>
        <v>2.2311498347735936</v>
      </c>
      <c r="R189" s="276">
        <f>IF(R$16=0,0,R$16/NMM!R$9*1000)</f>
        <v>2.4372494860376412</v>
      </c>
      <c r="S189" s="276">
        <f>IF(S$16=0,0,S$16/NMM!S$9*1000)</f>
        <v>2.3649238957728036</v>
      </c>
      <c r="T189" s="276">
        <f>IF(T$16=0,0,T$16/NMM!T$9*1000)</f>
        <v>2.4907812182183124</v>
      </c>
      <c r="U189" s="276">
        <f>IF(U$16=0,0,U$16/NMM!U$9*1000)</f>
        <v>2.5384909793739352</v>
      </c>
      <c r="V189" s="276">
        <f>IF(V$16=0,0,V$16/NMM!V$9*1000)</f>
        <v>2.4792154655309964</v>
      </c>
      <c r="W189" s="276">
        <f>IF(W$16=0,0,W$16/NMM!W$9*1000)</f>
        <v>2.4711875695012866</v>
      </c>
      <c r="X189" s="276">
        <f>IF(X$16=0,0,X$16/NMM!X$9*1000)</f>
        <v>2.3839517169053543</v>
      </c>
      <c r="Y189" s="276">
        <f>IF(Y$16=0,0,Y$16/NMM!Y$9*1000)</f>
        <v>2.4495958503984054</v>
      </c>
      <c r="DA189" s="79"/>
    </row>
    <row r="190" spans="1:105" ht="12" customHeight="1" x14ac:dyDescent="0.25">
      <c r="A190" s="174" t="s">
        <v>1452</v>
      </c>
      <c r="B190" s="276">
        <f>IF(B$17=0,0,B$17/NMM!B$9*1000)</f>
        <v>37.442108407251517</v>
      </c>
      <c r="C190" s="276">
        <f>IF(C$17=0,0,C$17/NMM!C$9*1000)</f>
        <v>37.788638767245594</v>
      </c>
      <c r="D190" s="276">
        <f>IF(D$17=0,0,D$17/NMM!D$9*1000)</f>
        <v>38.398152387137706</v>
      </c>
      <c r="E190" s="276">
        <f>IF(E$17=0,0,E$17/NMM!E$9*1000)</f>
        <v>38.323346586631949</v>
      </c>
      <c r="F190" s="276">
        <f>IF(F$17=0,0,F$17/NMM!F$9*1000)</f>
        <v>34.869358001286663</v>
      </c>
      <c r="G190" s="276">
        <f>IF(G$17=0,0,G$17/NMM!G$9*1000)</f>
        <v>35.238330039520996</v>
      </c>
      <c r="H190" s="276">
        <f>IF(H$17=0,0,H$17/NMM!H$9*1000)</f>
        <v>33.653470184183881</v>
      </c>
      <c r="I190" s="276">
        <f>IF(I$17=0,0,I$17/NMM!I$9*1000)</f>
        <v>33.805077652081003</v>
      </c>
      <c r="J190" s="276">
        <f>IF(J$17=0,0,J$17/NMM!J$9*1000)</f>
        <v>33.856127992678431</v>
      </c>
      <c r="K190" s="276">
        <f>IF(K$17=0,0,K$17/NMM!K$9*1000)</f>
        <v>35.03312991319261</v>
      </c>
      <c r="L190" s="276">
        <f>IF(L$17=0,0,L$17/NMM!L$9*1000)</f>
        <v>33.580118833973522</v>
      </c>
      <c r="M190" s="276">
        <f>IF(M$17=0,0,M$17/NMM!M$9*1000)</f>
        <v>33.103337535180714</v>
      </c>
      <c r="N190" s="276">
        <f>IF(N$17=0,0,N$17/NMM!N$9*1000)</f>
        <v>37.412888214963026</v>
      </c>
      <c r="O190" s="276">
        <f>IF(O$17=0,0,O$17/NMM!O$9*1000)</f>
        <v>37.083645072888864</v>
      </c>
      <c r="P190" s="276">
        <f>IF(P$17=0,0,P$17/NMM!P$9*1000)</f>
        <v>35.673313970558851</v>
      </c>
      <c r="Q190" s="276">
        <f>IF(Q$17=0,0,Q$17/NMM!Q$9*1000)</f>
        <v>35.460156753821295</v>
      </c>
      <c r="R190" s="276">
        <f>IF(R$17=0,0,R$17/NMM!R$9*1000)</f>
        <v>34.565639260113187</v>
      </c>
      <c r="S190" s="276">
        <f>IF(S$17=0,0,S$17/NMM!S$9*1000)</f>
        <v>35.462718835924065</v>
      </c>
      <c r="T190" s="276">
        <f>IF(T$17=0,0,T$17/NMM!T$9*1000)</f>
        <v>34.983953117120002</v>
      </c>
      <c r="U190" s="276">
        <f>IF(U$17=0,0,U$17/NMM!U$9*1000)</f>
        <v>34.177723110283885</v>
      </c>
      <c r="V190" s="276">
        <f>IF(V$17=0,0,V$17/NMM!V$9*1000)</f>
        <v>35.09147585736293</v>
      </c>
      <c r="W190" s="276">
        <f>IF(W$17=0,0,W$17/NMM!W$9*1000)</f>
        <v>36.879508253096716</v>
      </c>
      <c r="X190" s="276">
        <f>IF(X$17=0,0,X$17/NMM!X$9*1000)</f>
        <v>34.134432737058837</v>
      </c>
      <c r="Y190" s="276">
        <f>IF(Y$17=0,0,Y$17/NMM!Y$9*1000)</f>
        <v>33.905185838699211</v>
      </c>
      <c r="DA190" s="79"/>
    </row>
    <row r="191" spans="1:105" ht="12" customHeight="1" x14ac:dyDescent="0.25">
      <c r="A191" s="174" t="s">
        <v>1461</v>
      </c>
      <c r="B191" s="276">
        <f>IF(B$25=0,0,B$25/NMM!B$9*1000)</f>
        <v>25.390400011313144</v>
      </c>
      <c r="C191" s="276">
        <f>IF(C$25=0,0,C$25/NMM!C$9*1000)</f>
        <v>25.625390636323203</v>
      </c>
      <c r="D191" s="276">
        <f>IF(D$25=0,0,D$25/NMM!D$9*1000)</f>
        <v>26.038716575479103</v>
      </c>
      <c r="E191" s="276">
        <f>IF(E$25=0,0,E$25/NMM!E$9*1000)</f>
        <v>25.987988951453538</v>
      </c>
      <c r="F191" s="276">
        <f>IF(F$25=0,0,F$25/NMM!F$9*1000)</f>
        <v>23.645755686634459</v>
      </c>
      <c r="G191" s="276">
        <f>IF(G$25=0,0,G$25/NMM!G$9*1000)</f>
        <v>23.895964556868506</v>
      </c>
      <c r="H191" s="276">
        <f>IF(H$25=0,0,H$25/NMM!H$9*1000)</f>
        <v>22.821232726833852</v>
      </c>
      <c r="I191" s="276">
        <f>IF(I$25=0,0,I$25/NMM!I$9*1000)</f>
        <v>22.92404142053083</v>
      </c>
      <c r="J191" s="276">
        <f>IF(J$25=0,0,J$25/NMM!J$9*1000)</f>
        <v>22.958659892182727</v>
      </c>
      <c r="K191" s="276">
        <f>IF(K$25=0,0,K$25/NMM!K$9*1000)</f>
        <v>23.756813384258784</v>
      </c>
      <c r="L191" s="276">
        <f>IF(L$25=0,0,L$25/NMM!L$9*1000)</f>
        <v>22.771491400759103</v>
      </c>
      <c r="M191" s="276">
        <f>IF(M$25=0,0,M$25/NMM!M$9*1000)</f>
        <v>22.448174461376539</v>
      </c>
      <c r="N191" s="276">
        <f>IF(N$25=0,0,N$25/NMM!N$9*1000)</f>
        <v>25.370585091636553</v>
      </c>
      <c r="O191" s="276">
        <f>IF(O$25=0,0,O$25/NMM!O$9*1000)</f>
        <v>25.14731734754163</v>
      </c>
      <c r="P191" s="276">
        <f>IF(P$25=0,0,P$25/NMM!P$9*1000)</f>
        <v>24.19093768945541</v>
      </c>
      <c r="Q191" s="276">
        <f>IF(Q$25=0,0,Q$25/NMM!Q$9*1000)</f>
        <v>24.046390621234835</v>
      </c>
      <c r="R191" s="276">
        <f>IF(R$25=0,0,R$25/NMM!R$9*1000)</f>
        <v>23.439796656618043</v>
      </c>
      <c r="S191" s="276">
        <f>IF(S$25=0,0,S$25/NMM!S$9*1000)</f>
        <v>24.048128031124875</v>
      </c>
      <c r="T191" s="276">
        <f>IF(T$25=0,0,T$25/NMM!T$9*1000)</f>
        <v>23.723465408499035</v>
      </c>
      <c r="U191" s="276">
        <f>IF(U$25=0,0,U$25/NMM!U$9*1000)</f>
        <v>23.17674132576208</v>
      </c>
      <c r="V191" s="276">
        <f>IF(V$25=0,0,V$25/NMM!V$9*1000)</f>
        <v>23.796379181286245</v>
      </c>
      <c r="W191" s="276">
        <f>IF(W$25=0,0,W$25/NMM!W$9*1000)</f>
        <v>25.008887228831878</v>
      </c>
      <c r="X191" s="276">
        <f>IF(X$25=0,0,X$25/NMM!X$9*1000)</f>
        <v>23.147385075818352</v>
      </c>
      <c r="Y191" s="276">
        <f>IF(Y$25=0,0,Y$25/NMM!Y$9*1000)</f>
        <v>22.991927205033068</v>
      </c>
      <c r="DA191" s="79"/>
    </row>
    <row r="192" spans="1:105" ht="12" customHeight="1" x14ac:dyDescent="0.25">
      <c r="A192" s="41" t="s">
        <v>1470</v>
      </c>
      <c r="B192" s="277">
        <f>IF(B$33=0,0,B$33/NMM!B$9*1000)</f>
        <v>3.3426552256094175</v>
      </c>
      <c r="C192" s="277">
        <f>IF(C$33=0,0,C$33/NMM!C$9*1000)</f>
        <v>2.8763689577124731</v>
      </c>
      <c r="D192" s="277">
        <f>IF(D$33=0,0,D$33/NMM!D$9*1000)</f>
        <v>3.2125780726877258</v>
      </c>
      <c r="E192" s="277">
        <f>IF(E$33=0,0,E$33/NMM!E$9*1000)</f>
        <v>3.0939122165001436</v>
      </c>
      <c r="F192" s="277">
        <f>IF(F$33=0,0,F$33/NMM!F$9*1000)</f>
        <v>2.6971719945293335</v>
      </c>
      <c r="G192" s="277">
        <f>IF(G$33=0,0,G$33/NMM!G$9*1000)</f>
        <v>3.0468494416002119</v>
      </c>
      <c r="H192" s="277">
        <f>IF(H$33=0,0,H$33/NMM!H$9*1000)</f>
        <v>3.3753208285331371</v>
      </c>
      <c r="I192" s="277">
        <f>IF(I$33=0,0,I$33/NMM!I$9*1000)</f>
        <v>3.3573652603567861</v>
      </c>
      <c r="J192" s="277">
        <f>IF(J$33=0,0,J$33/NMM!J$9*1000)</f>
        <v>3.3709980317500343</v>
      </c>
      <c r="K192" s="277">
        <f>IF(K$33=0,0,K$33/NMM!K$9*1000)</f>
        <v>4.2871552091503116</v>
      </c>
      <c r="L192" s="277">
        <f>IF(L$33=0,0,L$33/NMM!L$9*1000)</f>
        <v>4.0836840416763076</v>
      </c>
      <c r="M192" s="277">
        <f>IF(M$33=0,0,M$33/NMM!M$9*1000)</f>
        <v>4.014535971713789</v>
      </c>
      <c r="N192" s="277">
        <f>IF(N$33=0,0,N$33/NMM!N$9*1000)</f>
        <v>3.1370332844854789</v>
      </c>
      <c r="O192" s="277">
        <f>IF(O$33=0,0,O$33/NMM!O$9*1000)</f>
        <v>3.692033715345477</v>
      </c>
      <c r="P192" s="277">
        <f>IF(P$33=0,0,P$33/NMM!P$9*1000)</f>
        <v>3.5736924501912206</v>
      </c>
      <c r="Q192" s="277">
        <f>IF(Q$33=0,0,Q$33/NMM!Q$9*1000)</f>
        <v>3.6819788456514746</v>
      </c>
      <c r="R192" s="277">
        <f>IF(R$33=0,0,R$33/NMM!R$9*1000)</f>
        <v>3.9076715544343732</v>
      </c>
      <c r="S192" s="277">
        <f>IF(S$33=0,0,S$33/NMM!S$9*1000)</f>
        <v>3.8444721562130146</v>
      </c>
      <c r="T192" s="277">
        <f>IF(T$33=0,0,T$33/NMM!T$9*1000)</f>
        <v>3.9841459085013149</v>
      </c>
      <c r="U192" s="277">
        <f>IF(U$33=0,0,U$33/NMM!U$9*1000)</f>
        <v>4.019950634612071</v>
      </c>
      <c r="V192" s="277">
        <f>IF(V$33=0,0,V$33/NMM!V$9*1000)</f>
        <v>3.9730536097825682</v>
      </c>
      <c r="W192" s="277">
        <f>IF(W$33=0,0,W$33/NMM!W$9*1000)</f>
        <v>4.0123691177960783</v>
      </c>
      <c r="X192" s="277">
        <f>IF(X$33=0,0,X$33/NMM!X$9*1000)</f>
        <v>3.8311275009019674</v>
      </c>
      <c r="Y192" s="277">
        <f>IF(Y$33=0,0,Y$33/NMM!Y$9*1000)</f>
        <v>3.9045395180621298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52</v>
      </c>
      <c r="B194" s="320">
        <f t="shared" ref="B194:Y194" si="50">SUM(B195:B201,B202,B203)</f>
        <v>57.066993178483983</v>
      </c>
      <c r="C194" s="320">
        <f t="shared" si="50"/>
        <v>57.453655869596219</v>
      </c>
      <c r="D194" s="320">
        <f t="shared" si="50"/>
        <v>58.888004683427582</v>
      </c>
      <c r="E194" s="320">
        <f t="shared" si="50"/>
        <v>58.373452804045456</v>
      </c>
      <c r="F194" s="320">
        <f t="shared" si="50"/>
        <v>56.705228186781497</v>
      </c>
      <c r="G194" s="320">
        <f t="shared" si="50"/>
        <v>55.93634538198647</v>
      </c>
      <c r="H194" s="320">
        <f t="shared" si="50"/>
        <v>54.258385354282076</v>
      </c>
      <c r="I194" s="320">
        <f t="shared" si="50"/>
        <v>53.1289971235595</v>
      </c>
      <c r="J194" s="320">
        <f t="shared" si="50"/>
        <v>53.223752470752956</v>
      </c>
      <c r="K194" s="320">
        <f t="shared" si="50"/>
        <v>56.489587226423026</v>
      </c>
      <c r="L194" s="320">
        <f t="shared" si="50"/>
        <v>54.105650309827659</v>
      </c>
      <c r="M194" s="320">
        <f t="shared" si="50"/>
        <v>53.311666151577022</v>
      </c>
      <c r="N194" s="320">
        <f t="shared" si="50"/>
        <v>57.766155023131311</v>
      </c>
      <c r="O194" s="320">
        <f t="shared" si="50"/>
        <v>58.29037545539596</v>
      </c>
      <c r="P194" s="320">
        <f t="shared" si="50"/>
        <v>56.11441557117827</v>
      </c>
      <c r="Q194" s="320">
        <f t="shared" si="50"/>
        <v>56.010658348732534</v>
      </c>
      <c r="R194" s="320">
        <f t="shared" si="50"/>
        <v>54.032129401747667</v>
      </c>
      <c r="S194" s="320">
        <f t="shared" si="50"/>
        <v>55.14647590165162</v>
      </c>
      <c r="T194" s="320">
        <f t="shared" si="50"/>
        <v>52.597649881106804</v>
      </c>
      <c r="U194" s="320">
        <f t="shared" si="50"/>
        <v>52.510796209915483</v>
      </c>
      <c r="V194" s="320">
        <f t="shared" si="50"/>
        <v>53.653670457440533</v>
      </c>
      <c r="W194" s="320">
        <f t="shared" si="50"/>
        <v>55.045211382902963</v>
      </c>
      <c r="X194" s="320">
        <f t="shared" si="50"/>
        <v>51.142395178642936</v>
      </c>
      <c r="Y194" s="320">
        <f t="shared" si="50"/>
        <v>50.952552293557204</v>
      </c>
      <c r="DA194" s="95"/>
    </row>
    <row r="195" spans="1:105" ht="12" customHeight="1" x14ac:dyDescent="0.25">
      <c r="A195" s="55" t="s">
        <v>91</v>
      </c>
      <c r="B195" s="273">
        <f>IF(B$49=0,0,B$49/NMM!B$10*1000)</f>
        <v>0.41062841579797815</v>
      </c>
      <c r="C195" s="273">
        <f>IF(C$49=0,0,C$49/NMM!C$10*1000)</f>
        <v>0.41341066661332987</v>
      </c>
      <c r="D195" s="273">
        <f>IF(D$49=0,0,D$49/NMM!D$10*1000)</f>
        <v>0.42373159554828832</v>
      </c>
      <c r="E195" s="273">
        <f>IF(E$49=0,0,E$49/NMM!E$10*1000)</f>
        <v>0.42002911165511658</v>
      </c>
      <c r="F195" s="273">
        <f>IF(F$49=0,0,F$49/NMM!F$10*1000)</f>
        <v>0.40802531762939104</v>
      </c>
      <c r="G195" s="273">
        <f>IF(G$49=0,0,G$49/NMM!G$10*1000)</f>
        <v>0.40249278278777972</v>
      </c>
      <c r="H195" s="273">
        <f>IF(H$49=0,0,H$49/NMM!H$10*1000)</f>
        <v>0.39041893712722164</v>
      </c>
      <c r="I195" s="273">
        <f>IF(I$49=0,0,I$49/NMM!I$10*1000)</f>
        <v>0.38229236738573957</v>
      </c>
      <c r="J195" s="273">
        <f>IF(J$49=0,0,J$49/NMM!J$10*1000)</f>
        <v>0.38297418424588464</v>
      </c>
      <c r="K195" s="273">
        <f>IF(K$49=0,0,K$49/NMM!K$10*1000)</f>
        <v>0.40647366226762593</v>
      </c>
      <c r="L195" s="273">
        <f>IF(L$49=0,0,L$49/NMM!L$10*1000)</f>
        <v>0.38931992444301738</v>
      </c>
      <c r="M195" s="273">
        <f>IF(M$49=0,0,M$49/NMM!M$10*1000)</f>
        <v>0.38360677155183892</v>
      </c>
      <c r="N195" s="273">
        <f>IF(N$49=0,0,N$49/NMM!N$10*1000)</f>
        <v>0.41565926996869618</v>
      </c>
      <c r="O195" s="273">
        <f>IF(O$49=0,0,O$49/NMM!O$10*1000)</f>
        <v>0.41943132442006231</v>
      </c>
      <c r="P195" s="273">
        <f>IF(P$49=0,0,P$49/NMM!P$10*1000)</f>
        <v>0.40377409577826906</v>
      </c>
      <c r="Q195" s="273">
        <f>IF(Q$49=0,0,Q$49/NMM!Q$10*1000)</f>
        <v>0.40302750547266719</v>
      </c>
      <c r="R195" s="273">
        <f>IF(R$49=0,0,R$49/NMM!R$10*1000)</f>
        <v>0.38879090105605235</v>
      </c>
      <c r="S195" s="273">
        <f>IF(S$49=0,0,S$49/NMM!S$10*1000)</f>
        <v>0.39680923726790412</v>
      </c>
      <c r="T195" s="273">
        <f>IF(T$49=0,0,T$49/NMM!T$10*1000)</f>
        <v>0.37846903161376916</v>
      </c>
      <c r="U195" s="273">
        <f>IF(U$49=0,0,U$49/NMM!U$10*1000)</f>
        <v>0.37784407166013545</v>
      </c>
      <c r="V195" s="273">
        <f>IF(V$49=0,0,V$49/NMM!V$10*1000)</f>
        <v>0.38606768071294623</v>
      </c>
      <c r="W195" s="273">
        <f>IF(W$49=0,0,W$49/NMM!W$10*1000)</f>
        <v>0.39608058333698415</v>
      </c>
      <c r="X195" s="273">
        <f>IF(X$49=0,0,X$49/NMM!X$10*1000)</f>
        <v>0.36799767330712801</v>
      </c>
      <c r="Y195" s="273">
        <f>IF(Y$49=0,0,Y$49/NMM!Y$10*1000)</f>
        <v>0.36663164929193659</v>
      </c>
      <c r="DA195" s="76"/>
    </row>
    <row r="196" spans="1:105" ht="12" customHeight="1" x14ac:dyDescent="0.25">
      <c r="A196" s="173" t="s">
        <v>92</v>
      </c>
      <c r="B196" s="274">
        <f>IF(B$50=0,0,B$50/NMM!B$10*1000)</f>
        <v>0.45975682190721973</v>
      </c>
      <c r="C196" s="274">
        <f>IF(C$50=0,0,C$50/NMM!C$10*1000)</f>
        <v>0.46287194678265986</v>
      </c>
      <c r="D196" s="274">
        <f>IF(D$50=0,0,D$50/NMM!D$10*1000)</f>
        <v>0.47442769232707305</v>
      </c>
      <c r="E196" s="274">
        <f>IF(E$50=0,0,E$50/NMM!E$10*1000)</f>
        <v>0.47028223584525697</v>
      </c>
      <c r="F196" s="274">
        <f>IF(F$50=0,0,F$50/NMM!F$10*1000)</f>
        <v>0.45684228386002579</v>
      </c>
      <c r="G196" s="274">
        <f>IF(G$50=0,0,G$50/NMM!G$10*1000)</f>
        <v>0.45064782546891086</v>
      </c>
      <c r="H196" s="274">
        <f>IF(H$50=0,0,H$50/NMM!H$10*1000)</f>
        <v>0.43712944073095</v>
      </c>
      <c r="I196" s="274">
        <f>IF(I$50=0,0,I$50/NMM!I$10*1000)</f>
        <v>0.42803059190897896</v>
      </c>
      <c r="J196" s="274">
        <f>IF(J$50=0,0,J$50/NMM!J$10*1000)</f>
        <v>0.42879398270387525</v>
      </c>
      <c r="K196" s="274">
        <f>IF(K$50=0,0,K$50/NMM!K$10*1000)</f>
        <v>0.45510498534298582</v>
      </c>
      <c r="L196" s="274">
        <f>IF(L$50=0,0,L$50/NMM!L$10*1000)</f>
        <v>0.43589893996800677</v>
      </c>
      <c r="M196" s="274">
        <f>IF(M$50=0,0,M$50/NMM!M$10*1000)</f>
        <v>0.42950225402211623</v>
      </c>
      <c r="N196" s="274">
        <f>IF(N$50=0,0,N$50/NMM!N$10*1000)</f>
        <v>0.46538957754716526</v>
      </c>
      <c r="O196" s="274">
        <f>IF(O$50=0,0,O$50/NMM!O$10*1000)</f>
        <v>0.46961292814809957</v>
      </c>
      <c r="P196" s="274">
        <f>IF(P$50=0,0,P$50/NMM!P$10*1000)</f>
        <v>0.45208243731190961</v>
      </c>
      <c r="Q196" s="274">
        <f>IF(Q$50=0,0,Q$50/NMM!Q$10*1000)</f>
        <v>0.45124652344680832</v>
      </c>
      <c r="R196" s="274">
        <f>IF(R$50=0,0,R$50/NMM!R$10*1000)</f>
        <v>0.43530662316345003</v>
      </c>
      <c r="S196" s="274">
        <f>IF(S$50=0,0,S$50/NMM!S$10*1000)</f>
        <v>0.44428428917952578</v>
      </c>
      <c r="T196" s="274">
        <f>IF(T$50=0,0,T$50/NMM!T$10*1000)</f>
        <v>0.42374982458753252</v>
      </c>
      <c r="U196" s="274">
        <f>IF(U$50=0,0,U$50/NMM!U$10*1000)</f>
        <v>0.42305009317332093</v>
      </c>
      <c r="V196" s="274">
        <f>IF(V$50=0,0,V$50/NMM!V$10*1000)</f>
        <v>0.43225759128418662</v>
      </c>
      <c r="W196" s="274">
        <f>IF(W$50=0,0,W$50/NMM!W$10*1000)</f>
        <v>0.44346845763289783</v>
      </c>
      <c r="X196" s="274">
        <f>IF(X$50=0,0,X$50/NMM!X$10*1000)</f>
        <v>0.41202565200011582</v>
      </c>
      <c r="Y196" s="274">
        <f>IF(Y$50=0,0,Y$50/NMM!Y$10*1000)</f>
        <v>0.41049619413575217</v>
      </c>
      <c r="DA196" s="77"/>
    </row>
    <row r="197" spans="1:105" ht="12" customHeight="1" x14ac:dyDescent="0.25">
      <c r="A197" s="173" t="s">
        <v>93</v>
      </c>
      <c r="B197" s="274">
        <f>IF(B$51=0,0,B$51/NMM!B$10*1000)</f>
        <v>0.5071033025578735</v>
      </c>
      <c r="C197" s="274">
        <f>IF(C$51=0,0,C$51/NMM!C$10*1000)</f>
        <v>0.41357097408639232</v>
      </c>
      <c r="D197" s="274">
        <f>IF(D$51=0,0,D$51/NMM!D$10*1000)</f>
        <v>0.47936517716025701</v>
      </c>
      <c r="E197" s="274">
        <f>IF(E$51=0,0,E$51/NMM!E$10*1000)</f>
        <v>0.45040501783238934</v>
      </c>
      <c r="F197" s="274">
        <f>IF(F$51=0,0,F$51/NMM!F$10*1000)</f>
        <v>0.41098459002597593</v>
      </c>
      <c r="G197" s="274">
        <f>IF(G$51=0,0,G$51/NMM!G$10*1000)</f>
        <v>0.47090892469028961</v>
      </c>
      <c r="H197" s="274">
        <f>IF(H$51=0,0,H$51/NMM!H$10*1000)</f>
        <v>0.54867071616319885</v>
      </c>
      <c r="I197" s="274">
        <f>IF(I$51=0,0,I$51/NMM!I$10*1000)</f>
        <v>0.5312447284777132</v>
      </c>
      <c r="J197" s="274">
        <f>IF(J$51=0,0,J$51/NMM!J$10*1000)</f>
        <v>0.53442217984407947</v>
      </c>
      <c r="K197" s="274">
        <f>IF(K$51=0,0,K$51/NMM!K$10*1000)</f>
        <v>0.71054786439882678</v>
      </c>
      <c r="L197" s="274">
        <f>IF(L$51=0,0,L$51/NMM!L$10*1000)</f>
        <v>0.67423261811584867</v>
      </c>
      <c r="M197" s="274">
        <f>IF(M$51=0,0,M$51/NMM!M$10*1000)</f>
        <v>0.66417508090402821</v>
      </c>
      <c r="N197" s="274">
        <f>IF(N$51=0,0,N$51/NMM!N$10*1000)</f>
        <v>0.47878549368306894</v>
      </c>
      <c r="O197" s="274">
        <f>IF(O$51=0,0,O$51/NMM!O$10*1000)</f>
        <v>0.59331117069344486</v>
      </c>
      <c r="P197" s="274">
        <f>IF(P$51=0,0,P$51/NMM!P$10*1000)</f>
        <v>0.57196115088952759</v>
      </c>
      <c r="Q197" s="274">
        <f>IF(Q$51=0,0,Q$51/NMM!Q$10*1000)</f>
        <v>0.59290601032700452</v>
      </c>
      <c r="R197" s="274">
        <f>IF(R$51=0,0,R$51/NMM!R$10*1000)</f>
        <v>0.62784023250362853</v>
      </c>
      <c r="S197" s="274">
        <f>IF(S$51=0,0,S$51/NMM!S$10*1000)</f>
        <v>0.6146526291967751</v>
      </c>
      <c r="T197" s="274">
        <f>IF(T$51=0,0,T$51/NMM!T$10*1000)</f>
        <v>0.61991210400544716</v>
      </c>
      <c r="U197" s="274">
        <f>IF(U$51=0,0,U$51/NMM!U$10*1000)</f>
        <v>0.63939801656378314</v>
      </c>
      <c r="V197" s="274">
        <f>IF(V$51=0,0,V$51/NMM!V$10*1000)</f>
        <v>0.62780683378733915</v>
      </c>
      <c r="W197" s="274">
        <f>IF(W$51=0,0,W$51/NMM!W$10*1000)</f>
        <v>0.61909976293564117</v>
      </c>
      <c r="X197" s="274">
        <f>IF(X$51=0,0,X$51/NMM!X$10*1000)</f>
        <v>0.59653768993750844</v>
      </c>
      <c r="Y197" s="274">
        <f>IF(Y$51=0,0,Y$51/NMM!Y$10*1000)</f>
        <v>0.61408538389268452</v>
      </c>
      <c r="DA197" s="77"/>
    </row>
    <row r="198" spans="1:105" ht="12" customHeight="1" x14ac:dyDescent="0.25">
      <c r="A198" s="173" t="s">
        <v>94</v>
      </c>
      <c r="B198" s="274">
        <f>IF(B$52=0,0,B$52/NMM!B$10*1000)</f>
        <v>0.33815837788258607</v>
      </c>
      <c r="C198" s="274">
        <f>IF(C$52=0,0,C$52/NMM!C$10*1000)</f>
        <v>0.34044960125238988</v>
      </c>
      <c r="D198" s="274">
        <f>IF(D$52=0,0,D$52/NMM!D$10*1000)</f>
        <v>0.34894903395751492</v>
      </c>
      <c r="E198" s="274">
        <f>IF(E$52=0,0,E$52/NMM!E$10*1000)</f>
        <v>0.34589998547649725</v>
      </c>
      <c r="F198" s="274">
        <f>IF(F$52=0,0,F$52/NMM!F$10*1000)</f>
        <v>0.3360146892816695</v>
      </c>
      <c r="G198" s="274">
        <f>IF(G$52=0,0,G$52/NMM!G$10*1000)</f>
        <v>0.33145856765043147</v>
      </c>
      <c r="H198" s="274">
        <f>IF(H$52=0,0,H$52/NMM!H$10*1000)</f>
        <v>0.32151558293164478</v>
      </c>
      <c r="I198" s="274">
        <f>IF(I$52=0,0,I$52/NMM!I$10*1000)</f>
        <v>0.31482323643100363</v>
      </c>
      <c r="J198" s="274">
        <f>IF(J$52=0,0,J$52/NMM!J$10*1000)</f>
        <v>0.31538472237442416</v>
      </c>
      <c r="K198" s="274">
        <f>IF(K$52=0,0,K$52/NMM!K$10*1000)</f>
        <v>0.33473687888185188</v>
      </c>
      <c r="L198" s="274">
        <f>IF(L$52=0,0,L$52/NMM!L$10*1000)</f>
        <v>0.32061053025563646</v>
      </c>
      <c r="M198" s="274">
        <f>IF(M$52=0,0,M$52/NMM!M$10*1000)</f>
        <v>0.31590566707532836</v>
      </c>
      <c r="N198" s="274">
        <f>IF(N$52=0,0,N$52/NMM!N$10*1000)</f>
        <v>0.3423013583006066</v>
      </c>
      <c r="O198" s="274">
        <f>IF(O$52=0,0,O$52/NMM!O$10*1000)</f>
        <v>0.34540769913208558</v>
      </c>
      <c r="P198" s="274">
        <f>IF(P$52=0,0,P$52/NMM!P$10*1000)</f>
        <v>0.33251374723799526</v>
      </c>
      <c r="Q198" s="274">
        <f>IF(Q$52=0,0,Q$52/NMM!Q$10*1000)</f>
        <v>0.33189891943511535</v>
      </c>
      <c r="R198" s="274">
        <f>IF(R$52=0,0,R$52/NMM!R$10*1000)</f>
        <v>0.32017487192436767</v>
      </c>
      <c r="S198" s="274">
        <f>IF(S$52=0,0,S$52/NMM!S$10*1000)</f>
        <v>0.3267780865641724</v>
      </c>
      <c r="T198" s="274">
        <f>IF(T$52=0,0,T$52/NMM!T$10*1000)</f>
        <v>0.31167466469799904</v>
      </c>
      <c r="U198" s="274">
        <f>IF(U$52=0,0,U$52/NMM!U$10*1000)</f>
        <v>0.31116000123090398</v>
      </c>
      <c r="V198" s="274">
        <f>IF(V$52=0,0,V$52/NMM!V$10*1000)</f>
        <v>0.31793226099338268</v>
      </c>
      <c r="W198" s="274">
        <f>IF(W$52=0,0,W$52/NMM!W$10*1000)</f>
        <v>0.32617802962257286</v>
      </c>
      <c r="X198" s="274">
        <f>IF(X$52=0,0,X$52/NMM!X$10*1000)</f>
        <v>0.30305135125214339</v>
      </c>
      <c r="Y198" s="274">
        <f>IF(Y$52=0,0,Y$52/NMM!Y$10*1000)</f>
        <v>0.3019264109232378</v>
      </c>
      <c r="DA198" s="77"/>
    </row>
    <row r="199" spans="1:105" ht="12" customHeight="1" x14ac:dyDescent="0.25">
      <c r="A199" s="56" t="s">
        <v>95</v>
      </c>
      <c r="B199" s="275">
        <f>IF(B$53=0,0,B$53/NMM!B$10*1000)</f>
        <v>0.4199722246655197</v>
      </c>
      <c r="C199" s="275">
        <f>IF(C$53=0,0,C$53/NMM!C$10*1000)</f>
        <v>0.39820304791078559</v>
      </c>
      <c r="D199" s="275">
        <f>IF(D$53=0,0,D$53/NMM!D$10*1000)</f>
        <v>0.42688452932244908</v>
      </c>
      <c r="E199" s="275">
        <f>IF(E$53=0,0,E$53/NMM!E$10*1000)</f>
        <v>0.42464159074483432</v>
      </c>
      <c r="F199" s="275">
        <f>IF(F$53=0,0,F$53/NMM!F$10*1000)</f>
        <v>0.41299765677442607</v>
      </c>
      <c r="G199" s="275">
        <f>IF(G$53=0,0,G$53/NMM!G$10*1000)</f>
        <v>0.41889121097818433</v>
      </c>
      <c r="H199" s="275">
        <f>IF(H$53=0,0,H$53/NMM!H$10*1000)</f>
        <v>0.43270943819017937</v>
      </c>
      <c r="I199" s="275">
        <f>IF(I$53=0,0,I$53/NMM!I$10*1000)</f>
        <v>0.42182796135316381</v>
      </c>
      <c r="J199" s="275">
        <f>IF(J$53=0,0,J$53/NMM!J$10*1000)</f>
        <v>0.42249212297381927</v>
      </c>
      <c r="K199" s="275">
        <f>IF(K$53=0,0,K$53/NMM!K$10*1000)</f>
        <v>0.5121271281973625</v>
      </c>
      <c r="L199" s="275">
        <f>IF(L$53=0,0,L$53/NMM!L$10*1000)</f>
        <v>0.49592017835277846</v>
      </c>
      <c r="M199" s="275">
        <f>IF(M$53=0,0,M$53/NMM!M$10*1000)</f>
        <v>0.47725767851250406</v>
      </c>
      <c r="N199" s="275">
        <f>IF(N$53=0,0,N$53/NMM!N$10*1000)</f>
        <v>0.40244172019251828</v>
      </c>
      <c r="O199" s="275">
        <f>IF(O$53=0,0,O$53/NMM!O$10*1000)</f>
        <v>0.4554577538656267</v>
      </c>
      <c r="P199" s="275">
        <f>IF(P$53=0,0,P$53/NMM!P$10*1000)</f>
        <v>0.44139562160590995</v>
      </c>
      <c r="Q199" s="275">
        <f>IF(Q$53=0,0,Q$53/NMM!Q$10*1000)</f>
        <v>0.45360352114601626</v>
      </c>
      <c r="R199" s="275">
        <f>IF(R$53=0,0,R$53/NMM!R$10*1000)</f>
        <v>0.46553513842697691</v>
      </c>
      <c r="S199" s="275">
        <f>IF(S$53=0,0,S$53/NMM!S$10*1000)</f>
        <v>0.4596645584800732</v>
      </c>
      <c r="T199" s="275">
        <f>IF(T$53=0,0,T$53/NMM!T$10*1000)</f>
        <v>0.45162073055669927</v>
      </c>
      <c r="U199" s="275">
        <f>IF(U$53=0,0,U$53/NMM!U$10*1000)</f>
        <v>0.45850807695184814</v>
      </c>
      <c r="V199" s="275">
        <f>IF(V$53=0,0,V$53/NMM!V$10*1000)</f>
        <v>0.45914204431020461</v>
      </c>
      <c r="W199" s="275">
        <f>IF(W$53=0,0,W$53/NMM!W$10*1000)</f>
        <v>0.45960060895920402</v>
      </c>
      <c r="X199" s="275">
        <f>IF(X$53=0,0,X$53/NMM!X$10*1000)</f>
        <v>0.43478280546352144</v>
      </c>
      <c r="Y199" s="275">
        <f>IF(Y$53=0,0,Y$53/NMM!Y$10*1000)</f>
        <v>0.43964197320941856</v>
      </c>
      <c r="DA199" s="78"/>
    </row>
    <row r="200" spans="1:105" ht="12" customHeight="1" x14ac:dyDescent="0.25">
      <c r="A200" s="174" t="s">
        <v>1496</v>
      </c>
      <c r="B200" s="276">
        <f>IF(B$59=0,0,B$59/NMM!B$10*1000)</f>
        <v>2.1624763322207254</v>
      </c>
      <c r="C200" s="276">
        <f>IF(C$59=0,0,C$59/NMM!C$10*1000)</f>
        <v>1.7636198357300725</v>
      </c>
      <c r="D200" s="276">
        <f>IF(D$59=0,0,D$59/NMM!D$10*1000)</f>
        <v>2.0441906902815847</v>
      </c>
      <c r="E200" s="276">
        <f>IF(E$59=0,0,E$59/NMM!E$10*1000)</f>
        <v>1.9206938429765774</v>
      </c>
      <c r="F200" s="276">
        <f>IF(F$59=0,0,F$59/NMM!F$10*1000)</f>
        <v>1.752590536002637</v>
      </c>
      <c r="G200" s="276">
        <f>IF(G$59=0,0,G$59/NMM!G$10*1000)</f>
        <v>2.0081300972360481</v>
      </c>
      <c r="H200" s="276">
        <f>IF(H$59=0,0,H$59/NMM!H$10*1000)</f>
        <v>2.3397351819654237</v>
      </c>
      <c r="I200" s="276">
        <f>IF(I$59=0,0,I$59/NMM!I$10*1000)</f>
        <v>2.265424315234021</v>
      </c>
      <c r="J200" s="276">
        <f>IF(J$59=0,0,J$59/NMM!J$10*1000)</f>
        <v>2.2789741449075627</v>
      </c>
      <c r="K200" s="276">
        <f>IF(K$59=0,0,K$59/NMM!K$10*1000)</f>
        <v>3.0300393074191923</v>
      </c>
      <c r="L200" s="276">
        <f>IF(L$59=0,0,L$59/NMM!L$10*1000)</f>
        <v>2.8751776447370734</v>
      </c>
      <c r="M200" s="276">
        <f>IF(M$59=0,0,M$59/NMM!M$10*1000)</f>
        <v>2.8322885803762494</v>
      </c>
      <c r="N200" s="276">
        <f>IF(N$59=0,0,N$59/NMM!N$10*1000)</f>
        <v>2.0417187051983192</v>
      </c>
      <c r="O200" s="276">
        <f>IF(O$59=0,0,O$59/NMM!O$10*1000)</f>
        <v>2.5300986165837887</v>
      </c>
      <c r="P200" s="276">
        <f>IF(P$59=0,0,P$59/NMM!P$10*1000)</f>
        <v>2.4390542232904795</v>
      </c>
      <c r="Q200" s="276">
        <f>IF(Q$59=0,0,Q$59/NMM!Q$10*1000)</f>
        <v>2.5283708626946662</v>
      </c>
      <c r="R200" s="276">
        <f>IF(R$59=0,0,R$59/NMM!R$10*1000)</f>
        <v>2.677343327004083</v>
      </c>
      <c r="S200" s="276">
        <f>IF(S$59=0,0,S$59/NMM!S$10*1000)</f>
        <v>2.6211065013199661</v>
      </c>
      <c r="T200" s="276">
        <f>IF(T$59=0,0,T$59/NMM!T$10*1000)</f>
        <v>2.643534850211199</v>
      </c>
      <c r="U200" s="276">
        <f>IF(U$59=0,0,U$59/NMM!U$10*1000)</f>
        <v>2.7266299996739964</v>
      </c>
      <c r="V200" s="276">
        <f>IF(V$59=0,0,V$59/NMM!V$10*1000)</f>
        <v>2.6772009025056858</v>
      </c>
      <c r="W200" s="276">
        <f>IF(W$59=0,0,W$59/NMM!W$10*1000)</f>
        <v>2.640070726967898</v>
      </c>
      <c r="X200" s="276">
        <f>IF(X$59=0,0,X$59/NMM!X$10*1000)</f>
        <v>2.5438576898644167</v>
      </c>
      <c r="Y200" s="276">
        <f>IF(Y$59=0,0,Y$59/NMM!Y$10*1000)</f>
        <v>2.6186875572143542</v>
      </c>
      <c r="DA200" s="79"/>
    </row>
    <row r="201" spans="1:105" ht="12" customHeight="1" x14ac:dyDescent="0.25">
      <c r="A201" s="174" t="s">
        <v>1498</v>
      </c>
      <c r="B201" s="276">
        <f>IF(B$60=0,0,B$60/NMM!B$10*1000)</f>
        <v>8.1312966199529324</v>
      </c>
      <c r="C201" s="276">
        <f>IF(C$60=0,0,C$60/NMM!C$10*1000)</f>
        <v>8.4001088777761339</v>
      </c>
      <c r="D201" s="276">
        <f>IF(D$60=0,0,D$60/NMM!D$10*1000)</f>
        <v>8.6138993446830678</v>
      </c>
      <c r="E201" s="276">
        <f>IF(E$60=0,0,E$60/NMM!E$10*1000)</f>
        <v>8.7621503764906272</v>
      </c>
      <c r="F201" s="276">
        <f>IF(F$60=0,0,F$60/NMM!F$10*1000)</f>
        <v>8.6837662374179683</v>
      </c>
      <c r="G201" s="276">
        <f>IF(G$60=0,0,G$60/NMM!G$10*1000)</f>
        <v>8.3751681254328716</v>
      </c>
      <c r="H201" s="276">
        <f>IF(H$60=0,0,H$60/NMM!H$10*1000)</f>
        <v>7.8648457180853937</v>
      </c>
      <c r="I201" s="276">
        <f>IF(I$60=0,0,I$60/NMM!I$10*1000)</f>
        <v>7.7082010963940357</v>
      </c>
      <c r="J201" s="276">
        <f>IF(J$60=0,0,J$60/NMM!J$10*1000)</f>
        <v>7.6875653995193991</v>
      </c>
      <c r="K201" s="276">
        <f>IF(K$60=0,0,K$60/NMM!K$10*1000)</f>
        <v>7.8968966282481361</v>
      </c>
      <c r="L201" s="276">
        <f>IF(L$60=0,0,L$60/NMM!L$10*1000)</f>
        <v>7.6435197773268122</v>
      </c>
      <c r="M201" s="276">
        <f>IF(M$60=0,0,M$60/NMM!M$10*1000)</f>
        <v>7.4728048280505401</v>
      </c>
      <c r="N201" s="276">
        <f>IF(N$60=0,0,N$60/NMM!N$10*1000)</f>
        <v>8.0275331556919927</v>
      </c>
      <c r="O201" s="276">
        <f>IF(O$60=0,0,O$60/NMM!O$10*1000)</f>
        <v>8.0309749850850842</v>
      </c>
      <c r="P201" s="276">
        <f>IF(P$60=0,0,P$60/NMM!P$10*1000)</f>
        <v>7.8830607748766912</v>
      </c>
      <c r="Q201" s="276">
        <f>IF(Q$60=0,0,Q$60/NMM!Q$10*1000)</f>
        <v>7.9099707035094662</v>
      </c>
      <c r="R201" s="276">
        <f>IF(R$60=0,0,R$60/NMM!R$10*1000)</f>
        <v>7.5417536770606715</v>
      </c>
      <c r="S201" s="276">
        <f>IF(S$60=0,0,S$60/NMM!S$10*1000)</f>
        <v>7.6415574869889031</v>
      </c>
      <c r="T201" s="276">
        <f>IF(T$60=0,0,T$60/NMM!T$10*1000)</f>
        <v>7.1710017256400933</v>
      </c>
      <c r="U201" s="276">
        <f>IF(U$60=0,0,U$60/NMM!U$10*1000)</f>
        <v>7.1646789944880069</v>
      </c>
      <c r="V201" s="276">
        <f>IF(V$60=0,0,V$60/NMM!V$10*1000)</f>
        <v>7.3469632585419866</v>
      </c>
      <c r="W201" s="276">
        <f>IF(W$60=0,0,W$60/NMM!W$10*1000)</f>
        <v>7.4837098484074485</v>
      </c>
      <c r="X201" s="276">
        <f>IF(X$60=0,0,X$60/NMM!X$10*1000)</f>
        <v>6.854488774209659</v>
      </c>
      <c r="Y201" s="276">
        <f>IF(Y$60=0,0,Y$60/NMM!Y$10*1000)</f>
        <v>6.6688422789785733</v>
      </c>
      <c r="DA201" s="79"/>
    </row>
    <row r="202" spans="1:105" ht="12" customHeight="1" x14ac:dyDescent="0.25">
      <c r="A202" s="174" t="s">
        <v>1520</v>
      </c>
      <c r="B202" s="276">
        <f>IF(B$79=0,0,B$79/NMM!B$10*1000)</f>
        <v>38.846266870724634</v>
      </c>
      <c r="C202" s="276">
        <f>IF(C$79=0,0,C$79/NMM!C$10*1000)</f>
        <v>39.773223129997312</v>
      </c>
      <c r="D202" s="276">
        <f>IF(D$79=0,0,D$79/NMM!D$10*1000)</f>
        <v>40.183745576965464</v>
      </c>
      <c r="E202" s="276">
        <f>IF(E$79=0,0,E$79/NMM!E$10*1000)</f>
        <v>39.729524904034243</v>
      </c>
      <c r="F202" s="276">
        <f>IF(F$79=0,0,F$79/NMM!F$10*1000)</f>
        <v>38.590564031345473</v>
      </c>
      <c r="G202" s="276">
        <f>IF(G$79=0,0,G$79/NMM!G$10*1000)</f>
        <v>37.697087687094061</v>
      </c>
      <c r="H202" s="276">
        <f>IF(H$79=0,0,H$79/NMM!H$10*1000)</f>
        <v>36.022804695487345</v>
      </c>
      <c r="I202" s="276">
        <f>IF(I$79=0,0,I$79/NMM!I$10*1000)</f>
        <v>35.324130136250531</v>
      </c>
      <c r="J202" s="276">
        <f>IF(J$79=0,0,J$79/NMM!J$10*1000)</f>
        <v>35.418714961651624</v>
      </c>
      <c r="K202" s="276">
        <f>IF(K$79=0,0,K$79/NMM!K$10*1000)</f>
        <v>36.499087674652081</v>
      </c>
      <c r="L202" s="276">
        <f>IF(L$79=0,0,L$79/NMM!L$10*1000)</f>
        <v>34.891607086248584</v>
      </c>
      <c r="M202" s="276">
        <f>IF(M$79=0,0,M$79/NMM!M$10*1000)</f>
        <v>34.484614614500735</v>
      </c>
      <c r="N202" s="276">
        <f>IF(N$79=0,0,N$79/NMM!N$10*1000)</f>
        <v>40.010768615389424</v>
      </c>
      <c r="O202" s="276">
        <f>IF(O$79=0,0,O$79/NMM!O$10*1000)</f>
        <v>39.326013834070906</v>
      </c>
      <c r="P202" s="276">
        <f>IF(P$79=0,0,P$79/NMM!P$10*1000)</f>
        <v>37.608959606620346</v>
      </c>
      <c r="Q202" s="276">
        <f>IF(Q$79=0,0,Q$79/NMM!Q$10*1000)</f>
        <v>37.240200825115572</v>
      </c>
      <c r="R202" s="276">
        <f>IF(R$79=0,0,R$79/NMM!R$10*1000)</f>
        <v>35.474324824713044</v>
      </c>
      <c r="S202" s="276">
        <f>IF(S$79=0,0,S$79/NMM!S$10*1000)</f>
        <v>36.571489876198811</v>
      </c>
      <c r="T202" s="276">
        <f>IF(T$79=0,0,T$79/NMM!T$10*1000)</f>
        <v>34.713608504518326</v>
      </c>
      <c r="U202" s="276">
        <f>IF(U$79=0,0,U$79/NMM!U$10*1000)</f>
        <v>34.433931112729418</v>
      </c>
      <c r="V202" s="276">
        <f>IF(V$79=0,0,V$79/NMM!V$10*1000)</f>
        <v>35.407712987036398</v>
      </c>
      <c r="W202" s="276">
        <f>IF(W$79=0,0,W$79/NMM!W$10*1000)</f>
        <v>36.672931828185781</v>
      </c>
      <c r="X202" s="276">
        <f>IF(X$79=0,0,X$79/NMM!X$10*1000)</f>
        <v>34.005163924842932</v>
      </c>
      <c r="Y202" s="276">
        <f>IF(Y$79=0,0,Y$79/NMM!Y$10*1000)</f>
        <v>33.924970789414061</v>
      </c>
      <c r="DA202" s="79"/>
    </row>
    <row r="203" spans="1:105" ht="12" customHeight="1" x14ac:dyDescent="0.25">
      <c r="A203" s="41" t="s">
        <v>1532</v>
      </c>
      <c r="B203" s="277">
        <f>IF(B$89=0,0,B$89/NMM!B$10*1000)</f>
        <v>5.791334212774518</v>
      </c>
      <c r="C203" s="277">
        <f>IF(C$89=0,0,C$89/NMM!C$10*1000)</f>
        <v>5.4881977894471428</v>
      </c>
      <c r="D203" s="277">
        <f>IF(D$89=0,0,D$89/NMM!D$10*1000)</f>
        <v>5.8928110431818759</v>
      </c>
      <c r="E203" s="277">
        <f>IF(E$89=0,0,E$89/NMM!E$10*1000)</f>
        <v>5.8498257389899155</v>
      </c>
      <c r="F203" s="277">
        <f>IF(F$89=0,0,F$89/NMM!F$10*1000)</f>
        <v>5.6534428444439309</v>
      </c>
      <c r="G203" s="277">
        <f>IF(G$89=0,0,G$89/NMM!G$10*1000)</f>
        <v>5.7815601606478957</v>
      </c>
      <c r="H203" s="277">
        <f>IF(H$89=0,0,H$89/NMM!H$10*1000)</f>
        <v>5.90055564360072</v>
      </c>
      <c r="I203" s="277">
        <f>IF(I$89=0,0,I$89/NMM!I$10*1000)</f>
        <v>5.7530226901243093</v>
      </c>
      <c r="J203" s="277">
        <f>IF(J$89=0,0,J$89/NMM!J$10*1000)</f>
        <v>5.7544307725322907</v>
      </c>
      <c r="K203" s="277">
        <f>IF(K$89=0,0,K$89/NMM!K$10*1000)</f>
        <v>6.6445730970149617</v>
      </c>
      <c r="L203" s="277">
        <f>IF(L$89=0,0,L$89/NMM!L$10*1000)</f>
        <v>6.3793636103799018</v>
      </c>
      <c r="M203" s="277">
        <f>IF(M$89=0,0,M$89/NMM!M$10*1000)</f>
        <v>6.2515106765836874</v>
      </c>
      <c r="N203" s="277">
        <f>IF(N$89=0,0,N$89/NMM!N$10*1000)</f>
        <v>5.5815571271595195</v>
      </c>
      <c r="O203" s="277">
        <f>IF(O$89=0,0,O$89/NMM!O$10*1000)</f>
        <v>6.1200671433968639</v>
      </c>
      <c r="P203" s="277">
        <f>IF(P$89=0,0,P$89/NMM!P$10*1000)</f>
        <v>5.9816139135671413</v>
      </c>
      <c r="Q203" s="277">
        <f>IF(Q$89=0,0,Q$89/NMM!Q$10*1000)</f>
        <v>6.0994334775852259</v>
      </c>
      <c r="R203" s="277">
        <f>IF(R$89=0,0,R$89/NMM!R$10*1000)</f>
        <v>6.1010598058953907</v>
      </c>
      <c r="S203" s="277">
        <f>IF(S$89=0,0,S$89/NMM!S$10*1000)</f>
        <v>6.0701332364554874</v>
      </c>
      <c r="T203" s="277">
        <f>IF(T$89=0,0,T$89/NMM!T$10*1000)</f>
        <v>5.8840784452757351</v>
      </c>
      <c r="U203" s="277">
        <f>IF(U$89=0,0,U$89/NMM!U$10*1000)</f>
        <v>5.9755958434440686</v>
      </c>
      <c r="V203" s="277">
        <f>IF(V$89=0,0,V$89/NMM!V$10*1000)</f>
        <v>5.9985868982684085</v>
      </c>
      <c r="W203" s="277">
        <f>IF(W$89=0,0,W$89/NMM!W$10*1000)</f>
        <v>6.0040715368545419</v>
      </c>
      <c r="X203" s="277">
        <f>IF(X$89=0,0,X$89/NMM!X$10*1000)</f>
        <v>5.6244896177655122</v>
      </c>
      <c r="Y203" s="277">
        <f>IF(Y$89=0,0,Y$89/NMM!Y$10*1000)</f>
        <v>5.607270056497188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53</v>
      </c>
      <c r="B205" s="320">
        <f t="shared" ref="B205:Y205" si="51">SUM(B206:B211,B212:B213,B214)</f>
        <v>249.74682005023629</v>
      </c>
      <c r="C205" s="320">
        <f t="shared" si="51"/>
        <v>257.10138212855304</v>
      </c>
      <c r="D205" s="320">
        <f t="shared" si="51"/>
        <v>261.45821341826814</v>
      </c>
      <c r="E205" s="320">
        <f t="shared" si="51"/>
        <v>265.66599583560276</v>
      </c>
      <c r="F205" s="320">
        <f t="shared" si="51"/>
        <v>256.02239245115129</v>
      </c>
      <c r="G205" s="320">
        <f t="shared" si="51"/>
        <v>259.29756090179694</v>
      </c>
      <c r="H205" s="320">
        <f t="shared" si="51"/>
        <v>248.401558356029</v>
      </c>
      <c r="I205" s="320">
        <f t="shared" si="51"/>
        <v>245.18322642538803</v>
      </c>
      <c r="J205" s="320">
        <f t="shared" si="51"/>
        <v>245.08870682842689</v>
      </c>
      <c r="K205" s="320">
        <f t="shared" si="51"/>
        <v>241.28511412780426</v>
      </c>
      <c r="L205" s="320">
        <f t="shared" si="51"/>
        <v>248.19333242696959</v>
      </c>
      <c r="M205" s="320">
        <f t="shared" si="51"/>
        <v>240.523431266221</v>
      </c>
      <c r="N205" s="320">
        <f t="shared" si="51"/>
        <v>245.6745431922474</v>
      </c>
      <c r="O205" s="320">
        <f t="shared" si="51"/>
        <v>230.06592664602158</v>
      </c>
      <c r="P205" s="320">
        <f t="shared" si="51"/>
        <v>225.47637377172879</v>
      </c>
      <c r="Q205" s="320">
        <f t="shared" si="51"/>
        <v>227.14563128443504</v>
      </c>
      <c r="R205" s="320">
        <f t="shared" si="51"/>
        <v>208.80302813319014</v>
      </c>
      <c r="S205" s="320">
        <f t="shared" si="51"/>
        <v>204.6337873262558</v>
      </c>
      <c r="T205" s="320">
        <f t="shared" si="51"/>
        <v>193.88278308067066</v>
      </c>
      <c r="U205" s="320">
        <f t="shared" si="51"/>
        <v>190.23078365369298</v>
      </c>
      <c r="V205" s="320">
        <f t="shared" si="51"/>
        <v>190.29013892840496</v>
      </c>
      <c r="W205" s="320">
        <f t="shared" si="51"/>
        <v>197.89287007608232</v>
      </c>
      <c r="X205" s="320">
        <f t="shared" si="51"/>
        <v>180.17137921554396</v>
      </c>
      <c r="Y205" s="320">
        <f t="shared" si="51"/>
        <v>179.72735730501086</v>
      </c>
      <c r="DA205" s="95"/>
    </row>
    <row r="206" spans="1:105" ht="12" customHeight="1" x14ac:dyDescent="0.25">
      <c r="A206" s="55" t="s">
        <v>91</v>
      </c>
      <c r="B206" s="273">
        <f>IF(B$100=0,0,B$100/NMM!B$11*1000)</f>
        <v>2.1203772858421055</v>
      </c>
      <c r="C206" s="273">
        <f>IF(C$100=0,0,C$100/NMM!C$11*1000)</f>
        <v>2.1828183066131288</v>
      </c>
      <c r="D206" s="273">
        <f>IF(D$100=0,0,D$100/NMM!D$11*1000)</f>
        <v>2.2198082715015768</v>
      </c>
      <c r="E206" s="273">
        <f>IF(E$100=0,0,E$100/NMM!E$11*1000)</f>
        <v>2.2555327954806339</v>
      </c>
      <c r="F206" s="273">
        <f>IF(F$100=0,0,F$100/NMM!F$11*1000)</f>
        <v>2.1736575685357891</v>
      </c>
      <c r="G206" s="273">
        <f>IF(G$100=0,0,G$100/NMM!G$11*1000)</f>
        <v>2.201464099921886</v>
      </c>
      <c r="H206" s="273">
        <f>IF(H$100=0,0,H$100/NMM!H$11*1000)</f>
        <v>2.108955869786739</v>
      </c>
      <c r="I206" s="273">
        <f>IF(I$100=0,0,I$100/NMM!I$11*1000)</f>
        <v>2.0816318865528136</v>
      </c>
      <c r="J206" s="273">
        <f>IF(J$100=0,0,J$100/NMM!J$11*1000)</f>
        <v>2.0808294050380995</v>
      </c>
      <c r="K206" s="273">
        <f>IF(K$100=0,0,K$100/NMM!K$11*1000)</f>
        <v>2.0485364950911999</v>
      </c>
      <c r="L206" s="273">
        <f>IF(L$100=0,0,L$100/NMM!L$11*1000)</f>
        <v>2.1071880093082966</v>
      </c>
      <c r="M206" s="273">
        <f>IF(M$100=0,0,M$100/NMM!M$11*1000)</f>
        <v>2.042069725910407</v>
      </c>
      <c r="N206" s="273">
        <f>IF(N$100=0,0,N$100/NMM!N$11*1000)</f>
        <v>2.0858032185967859</v>
      </c>
      <c r="O206" s="273">
        <f>IF(O$100=0,0,O$100/NMM!O$11*1000)</f>
        <v>1.9532843902023787</v>
      </c>
      <c r="P206" s="273">
        <f>IF(P$100=0,0,P$100/NMM!P$11*1000)</f>
        <v>1.9143185941022651</v>
      </c>
      <c r="Q206" s="273">
        <f>IF(Q$100=0,0,Q$100/NMM!Q$11*1000)</f>
        <v>1.9284907694004028</v>
      </c>
      <c r="R206" s="273">
        <f>IF(R$100=0,0,R$100/NMM!R$11*1000)</f>
        <v>1.7727601015196826</v>
      </c>
      <c r="S206" s="273">
        <f>IF(S$100=0,0,S$100/NMM!S$11*1000)</f>
        <v>1.7373627999459134</v>
      </c>
      <c r="T206" s="273">
        <f>IF(T$100=0,0,T$100/NMM!T$11*1000)</f>
        <v>1.646085620932195</v>
      </c>
      <c r="U206" s="273">
        <f>IF(U$100=0,0,U$100/NMM!U$11*1000)</f>
        <v>1.6150797541446833</v>
      </c>
      <c r="V206" s="273">
        <f>IF(V$100=0,0,V$100/NMM!V$11*1000)</f>
        <v>1.6155836867934044</v>
      </c>
      <c r="W206" s="273">
        <f>IF(W$100=0,0,W$100/NMM!W$11*1000)</f>
        <v>1.6801316895770373</v>
      </c>
      <c r="X206" s="273">
        <f>IF(X$100=0,0,X$100/NMM!X$11*1000)</f>
        <v>1.5296743316648818</v>
      </c>
      <c r="Y206" s="273">
        <f>IF(Y$100=0,0,Y$100/NMM!Y$11*1000)</f>
        <v>1.525904538024544</v>
      </c>
      <c r="DA206" s="76"/>
    </row>
    <row r="207" spans="1:105" ht="12" customHeight="1" x14ac:dyDescent="0.25">
      <c r="A207" s="173" t="s">
        <v>92</v>
      </c>
      <c r="B207" s="274">
        <f>IF(B$101=0,0,B$101/NMM!B$11*1000)</f>
        <v>2.3773445793658396</v>
      </c>
      <c r="C207" s="274">
        <f>IF(C$101=0,0,C$101/NMM!C$11*1000)</f>
        <v>2.4473527912304127</v>
      </c>
      <c r="D207" s="274">
        <f>IF(D$101=0,0,D$101/NMM!D$11*1000)</f>
        <v>2.4888255485107567</v>
      </c>
      <c r="E207" s="274">
        <f>IF(E$101=0,0,E$101/NMM!E$11*1000)</f>
        <v>2.5288795068318142</v>
      </c>
      <c r="F207" s="274">
        <f>IF(F$101=0,0,F$101/NMM!F$11*1000)</f>
        <v>2.4370818686184004</v>
      </c>
      <c r="G207" s="274">
        <f>IF(G$101=0,0,G$101/NMM!G$11*1000)</f>
        <v>2.4682582574163257</v>
      </c>
      <c r="H207" s="274">
        <f>IF(H$101=0,0,H$101/NMM!H$11*1000)</f>
        <v>2.3645390085227613</v>
      </c>
      <c r="I207" s="274">
        <f>IF(I$101=0,0,I$101/NMM!I$11*1000)</f>
        <v>2.3339036476077073</v>
      </c>
      <c r="J207" s="274">
        <f>IF(J$101=0,0,J$101/NMM!J$11*1000)</f>
        <v>2.3330039138236369</v>
      </c>
      <c r="K207" s="274">
        <f>IF(K$101=0,0,K$101/NMM!K$11*1000)</f>
        <v>2.2967974448490738</v>
      </c>
      <c r="L207" s="274">
        <f>IF(L$101=0,0,L$101/NMM!L$11*1000)</f>
        <v>2.3625569020582358</v>
      </c>
      <c r="M207" s="274">
        <f>IF(M$101=0,0,M$101/NMM!M$11*1000)</f>
        <v>2.2895469716617693</v>
      </c>
      <c r="N207" s="274">
        <f>IF(N$101=0,0,N$101/NMM!N$11*1000)</f>
        <v>2.338580500962856</v>
      </c>
      <c r="O207" s="274">
        <f>IF(O$101=0,0,O$101/NMM!O$11*1000)</f>
        <v>2.1900017926117923</v>
      </c>
      <c r="P207" s="274">
        <f>IF(P$101=0,0,P$101/NMM!P$11*1000)</f>
        <v>2.1463137542811559</v>
      </c>
      <c r="Q207" s="274">
        <f>IF(Q$101=0,0,Q$101/NMM!Q$11*1000)</f>
        <v>2.1622034472842895</v>
      </c>
      <c r="R207" s="274">
        <f>IF(R$101=0,0,R$101/NMM!R$11*1000)</f>
        <v>1.9875998700816535</v>
      </c>
      <c r="S207" s="274">
        <f>IF(S$101=0,0,S$101/NMM!S$11*1000)</f>
        <v>1.9479127900594018</v>
      </c>
      <c r="T207" s="274">
        <f>IF(T$101=0,0,T$101/NMM!T$11*1000)</f>
        <v>1.845573782658702</v>
      </c>
      <c r="U207" s="274">
        <f>IF(U$101=0,0,U$101/NMM!U$11*1000)</f>
        <v>1.8108103328575711</v>
      </c>
      <c r="V207" s="274">
        <f>IF(V$101=0,0,V$101/NMM!V$11*1000)</f>
        <v>1.8113753368117265</v>
      </c>
      <c r="W207" s="274">
        <f>IF(W$101=0,0,W$101/NMM!W$11*1000)</f>
        <v>1.8837458746170384</v>
      </c>
      <c r="X207" s="274">
        <f>IF(X$101=0,0,X$101/NMM!X$11*1000)</f>
        <v>1.7150546767597132</v>
      </c>
      <c r="Y207" s="274">
        <f>IF(Y$101=0,0,Y$101/NMM!Y$11*1000)</f>
        <v>1.7108280240144567</v>
      </c>
      <c r="DA207" s="77"/>
    </row>
    <row r="208" spans="1:105" ht="12" customHeight="1" x14ac:dyDescent="0.25">
      <c r="A208" s="173" t="s">
        <v>93</v>
      </c>
      <c r="B208" s="274">
        <f>IF(B$102=0,0,B$102/NMM!B$11*1000)</f>
        <v>4.0789338358217568</v>
      </c>
      <c r="C208" s="274">
        <f>IF(C$102=0,0,C$102/NMM!C$11*1000)</f>
        <v>3.5047603557071443</v>
      </c>
      <c r="D208" s="274">
        <f>IF(D$102=0,0,D$102/NMM!D$11*1000)</f>
        <v>3.905343916721062</v>
      </c>
      <c r="E208" s="274">
        <f>IF(E$102=0,0,E$102/NMM!E$11*1000)</f>
        <v>3.7152573606870138</v>
      </c>
      <c r="F208" s="274">
        <f>IF(F$102=0,0,F$102/NMM!F$11*1000)</f>
        <v>3.3446981408986654</v>
      </c>
      <c r="G208" s="274">
        <f>IF(G$102=0,0,G$102/NMM!G$11*1000)</f>
        <v>3.878953755061429</v>
      </c>
      <c r="H208" s="274">
        <f>IF(H$102=0,0,H$102/NMM!H$11*1000)</f>
        <v>4.3681934459000553</v>
      </c>
      <c r="I208" s="274">
        <f>IF(I$102=0,0,I$102/NMM!I$11*1000)</f>
        <v>4.2746100371084319</v>
      </c>
      <c r="J208" s="274">
        <f>IF(J$102=0,0,J$102/NMM!J$11*1000)</f>
        <v>4.3032940565894995</v>
      </c>
      <c r="K208" s="274">
        <f>IF(K$102=0,0,K$102/NMM!K$11*1000)</f>
        <v>5.0596997377686108</v>
      </c>
      <c r="L208" s="274">
        <f>IF(L$102=0,0,L$102/NMM!L$11*1000)</f>
        <v>5.1263604113262051</v>
      </c>
      <c r="M208" s="274">
        <f>IF(M$102=0,0,M$102/NMM!M$11*1000)</f>
        <v>5.0021187372905986</v>
      </c>
      <c r="N208" s="274">
        <f>IF(N$102=0,0,N$102/NMM!N$11*1000)</f>
        <v>3.9131631608988378</v>
      </c>
      <c r="O208" s="274">
        <f>IF(O$102=0,0,O$102/NMM!O$11*1000)</f>
        <v>4.2610341928100928</v>
      </c>
      <c r="P208" s="274">
        <f>IF(P$102=0,0,P$102/NMM!P$11*1000)</f>
        <v>4.1050475738037893</v>
      </c>
      <c r="Q208" s="274">
        <f>IF(Q$102=0,0,Q$102/NMM!Q$11*1000)</f>
        <v>4.221201474231</v>
      </c>
      <c r="R208" s="274">
        <f>IF(R$102=0,0,R$102/NMM!R$11*1000)</f>
        <v>4.1689566000727432</v>
      </c>
      <c r="S208" s="274">
        <f>IF(S$102=0,0,S$102/NMM!S$11*1000)</f>
        <v>4.00306674267887</v>
      </c>
      <c r="T208" s="274">
        <f>IF(T$102=0,0,T$102/NMM!T$11*1000)</f>
        <v>3.9887729258951765</v>
      </c>
      <c r="U208" s="274">
        <f>IF(U$102=0,0,U$102/NMM!U$11*1000)</f>
        <v>3.9923817361828124</v>
      </c>
      <c r="V208" s="274">
        <f>IF(V$102=0,0,V$102/NMM!V$11*1000)</f>
        <v>3.881937731640889</v>
      </c>
      <c r="W208" s="274">
        <f>IF(W$102=0,0,W$102/NMM!W$11*1000)</f>
        <v>3.9611104052849351</v>
      </c>
      <c r="X208" s="274">
        <f>IF(X$102=0,0,X$102/NMM!X$11*1000)</f>
        <v>3.7383486087440989</v>
      </c>
      <c r="Y208" s="274">
        <f>IF(Y$102=0,0,Y$102/NMM!Y$11*1000)</f>
        <v>3.88597551450684</v>
      </c>
      <c r="DA208" s="77"/>
    </row>
    <row r="209" spans="1:105" ht="12" customHeight="1" x14ac:dyDescent="0.25">
      <c r="A209" s="173" t="s">
        <v>94</v>
      </c>
      <c r="B209" s="274">
        <f>IF(B$103=0,0,B$103/NMM!B$11*1000)</f>
        <v>1.9031179550728994</v>
      </c>
      <c r="C209" s="274">
        <f>IF(C$103=0,0,C$103/NMM!C$11*1000)</f>
        <v>1.9591611076551627</v>
      </c>
      <c r="D209" s="274">
        <f>IF(D$103=0,0,D$103/NMM!D$11*1000)</f>
        <v>1.9923609852461752</v>
      </c>
      <c r="E209" s="274">
        <f>IF(E$103=0,0,E$103/NMM!E$11*1000)</f>
        <v>2.0244250822702927</v>
      </c>
      <c r="F209" s="274">
        <f>IF(F$103=0,0,F$103/NMM!F$11*1000)</f>
        <v>1.9509390024510027</v>
      </c>
      <c r="G209" s="274">
        <f>IF(G$103=0,0,G$103/NMM!G$11*1000)</f>
        <v>1.9758964048446825</v>
      </c>
      <c r="H209" s="274">
        <f>IF(H$103=0,0,H$103/NMM!H$11*1000)</f>
        <v>1.8928668067926095</v>
      </c>
      <c r="I209" s="274">
        <f>IF(I$103=0,0,I$103/NMM!I$11*1000)</f>
        <v>1.8683425094216626</v>
      </c>
      <c r="J209" s="274">
        <f>IF(J$103=0,0,J$103/NMM!J$11*1000)</f>
        <v>1.8676222522346693</v>
      </c>
      <c r="K209" s="274">
        <f>IF(K$103=0,0,K$103/NMM!K$11*1000)</f>
        <v>1.8386381572097645</v>
      </c>
      <c r="L209" s="274">
        <f>IF(L$103=0,0,L$103/NMM!L$11*1000)</f>
        <v>1.8912800858627763</v>
      </c>
      <c r="M209" s="274">
        <f>IF(M$103=0,0,M$103/NMM!M$11*1000)</f>
        <v>1.8328339898941386</v>
      </c>
      <c r="N209" s="274">
        <f>IF(N$103=0,0,N$103/NMM!N$11*1000)</f>
        <v>1.8720864360155096</v>
      </c>
      <c r="O209" s="274">
        <f>IF(O$103=0,0,O$103/NMM!O$11*1000)</f>
        <v>1.7531458288949899</v>
      </c>
      <c r="P209" s="274">
        <f>IF(P$103=0,0,P$103/NMM!P$11*1000)</f>
        <v>1.7181725688591536</v>
      </c>
      <c r="Q209" s="274">
        <f>IF(Q$103=0,0,Q$103/NMM!Q$11*1000)</f>
        <v>1.7308926264887166</v>
      </c>
      <c r="R209" s="274">
        <f>IF(R$103=0,0,R$103/NMM!R$11*1000)</f>
        <v>1.5911185248803854</v>
      </c>
      <c r="S209" s="274">
        <f>IF(S$103=0,0,S$103/NMM!S$11*1000)</f>
        <v>1.5593481222091374</v>
      </c>
      <c r="T209" s="274">
        <f>IF(T$103=0,0,T$103/NMM!T$11*1000)</f>
        <v>1.4774234386024545</v>
      </c>
      <c r="U209" s="274">
        <f>IF(U$103=0,0,U$103/NMM!U$11*1000)</f>
        <v>1.4495945129721377</v>
      </c>
      <c r="V209" s="274">
        <f>IF(V$103=0,0,V$103/NMM!V$11*1000)</f>
        <v>1.4500468113806961</v>
      </c>
      <c r="W209" s="274">
        <f>IF(W$103=0,0,W$103/NMM!W$11*1000)</f>
        <v>1.5079810591590759</v>
      </c>
      <c r="X209" s="274">
        <f>IF(X$103=0,0,X$103/NMM!X$11*1000)</f>
        <v>1.3729399505661155</v>
      </c>
      <c r="Y209" s="274">
        <f>IF(Y$103=0,0,Y$103/NMM!Y$11*1000)</f>
        <v>1.3695564197144361</v>
      </c>
      <c r="DA209" s="77"/>
    </row>
    <row r="210" spans="1:105" ht="12" customHeight="1" x14ac:dyDescent="0.25">
      <c r="A210" s="56" t="s">
        <v>95</v>
      </c>
      <c r="B210" s="275">
        <f>IF(B$104=0,0,B$104/NMM!B$11*1000)</f>
        <v>1.9834539247828211</v>
      </c>
      <c r="C210" s="275">
        <f>IF(C$104=0,0,C$104/NMM!C$11*1000)</f>
        <v>1.9813636104882957</v>
      </c>
      <c r="D210" s="275">
        <f>IF(D$104=0,0,D$104/NMM!D$11*1000)</f>
        <v>2.0419943908121585</v>
      </c>
      <c r="E210" s="275">
        <f>IF(E$104=0,0,E$104/NMM!E$11*1000)</f>
        <v>2.0566459607924203</v>
      </c>
      <c r="F210" s="275">
        <f>IF(F$104=0,0,F$104/NMM!F$11*1000)</f>
        <v>1.9734689784983543</v>
      </c>
      <c r="G210" s="275">
        <f>IF(G$104=0,0,G$104/NMM!G$11*1000)</f>
        <v>2.0259571460086128</v>
      </c>
      <c r="H210" s="275">
        <f>IF(H$104=0,0,H$104/NMM!H$11*1000)</f>
        <v>2.0227293457777646</v>
      </c>
      <c r="I210" s="275">
        <f>IF(I$104=0,0,I$104/NMM!I$11*1000)</f>
        <v>1.9929139973050092</v>
      </c>
      <c r="J210" s="275">
        <f>IF(J$104=0,0,J$104/NMM!J$11*1000)</f>
        <v>1.997498637030799</v>
      </c>
      <c r="K210" s="275">
        <f>IF(K$104=0,0,K$104/NMM!K$11*1000)</f>
        <v>2.1412161675240551</v>
      </c>
      <c r="L210" s="275">
        <f>IF(L$104=0,0,L$104/NMM!L$11*1000)</f>
        <v>2.213922849122139</v>
      </c>
      <c r="M210" s="275">
        <f>IF(M$104=0,0,M$104/NMM!M$11*1000)</f>
        <v>2.110452925145708</v>
      </c>
      <c r="N210" s="275">
        <f>IF(N$104=0,0,N$104/NMM!N$11*1000)</f>
        <v>1.9312624443882027</v>
      </c>
      <c r="O210" s="275">
        <f>IF(O$104=0,0,O$104/NMM!O$11*1000)</f>
        <v>1.920577867872622</v>
      </c>
      <c r="P210" s="275">
        <f>IF(P$104=0,0,P$104/NMM!P$11*1000)</f>
        <v>1.8600773734167264</v>
      </c>
      <c r="Q210" s="275">
        <f>IF(Q$104=0,0,Q$104/NMM!Q$11*1000)</f>
        <v>1.8961730566823998</v>
      </c>
      <c r="R210" s="275">
        <f>IF(R$104=0,0,R$104/NMM!R$11*1000)</f>
        <v>1.8150225477664028</v>
      </c>
      <c r="S210" s="275">
        <f>IF(S$104=0,0,S$104/NMM!S$11*1000)</f>
        <v>1.7577432257670491</v>
      </c>
      <c r="T210" s="275">
        <f>IF(T$104=0,0,T$104/NMM!T$11*1000)</f>
        <v>1.7062174995633879</v>
      </c>
      <c r="U210" s="275">
        <f>IF(U$104=0,0,U$104/NMM!U$11*1000)</f>
        <v>1.6809666286794631</v>
      </c>
      <c r="V210" s="275">
        <f>IF(V$104=0,0,V$104/NMM!V$11*1000)</f>
        <v>1.6669436361030887</v>
      </c>
      <c r="W210" s="275">
        <f>IF(W$104=0,0,W$104/NMM!W$11*1000)</f>
        <v>1.726586062712453</v>
      </c>
      <c r="X210" s="275">
        <f>IF(X$104=0,0,X$104/NMM!X$11*1000)</f>
        <v>1.5997996447741183</v>
      </c>
      <c r="Y210" s="275">
        <f>IF(Y$104=0,0,Y$104/NMM!Y$11*1000)</f>
        <v>1.6335099091207206</v>
      </c>
      <c r="DA210" s="78"/>
    </row>
    <row r="211" spans="1:105" ht="12" customHeight="1" x14ac:dyDescent="0.25">
      <c r="A211" s="174" t="s">
        <v>1553</v>
      </c>
      <c r="B211" s="276">
        <f>IF(B$110=0,0,B$110/NMM!B$11*1000)</f>
        <v>186.70492418893465</v>
      </c>
      <c r="C211" s="276">
        <f>IF(C$110=0,0,C$110/NMM!C$11*1000)</f>
        <v>198.39185522373947</v>
      </c>
      <c r="D211" s="276">
        <f>IF(D$110=0,0,D$110/NMM!D$11*1000)</f>
        <v>198.71491622641179</v>
      </c>
      <c r="E211" s="276">
        <f>IF(E$110=0,0,E$110/NMM!E$11*1000)</f>
        <v>204.16406132553826</v>
      </c>
      <c r="F211" s="276">
        <f>IF(F$110=0,0,F$110/NMM!F$11*1000)</f>
        <v>198.8428451676335</v>
      </c>
      <c r="G211" s="276">
        <f>IF(G$110=0,0,G$110/NMM!G$11*1000)</f>
        <v>197.02002464327495</v>
      </c>
      <c r="H211" s="276">
        <f>IF(H$110=0,0,H$110/NMM!H$11*1000)</f>
        <v>182.90388199541621</v>
      </c>
      <c r="I211" s="276">
        <f>IF(I$110=0,0,I$110/NMM!I$11*1000)</f>
        <v>180.86421503013051</v>
      </c>
      <c r="J211" s="276">
        <f>IF(J$110=0,0,J$110/NMM!J$11*1000)</f>
        <v>180.52161458400269</v>
      </c>
      <c r="K211" s="276">
        <f>IF(K$110=0,0,K$110/NMM!K$11*1000)</f>
        <v>170.28718959998298</v>
      </c>
      <c r="L211" s="276">
        <f>IF(L$110=0,0,L$110/NMM!L$11*1000)</f>
        <v>175.84295635272628</v>
      </c>
      <c r="M211" s="276">
        <f>IF(M$110=0,0,M$110/NMM!M$11*1000)</f>
        <v>170.13933214574672</v>
      </c>
      <c r="N211" s="276">
        <f>IF(N$110=0,0,N$110/NMM!N$11*1000)</f>
        <v>184.55572421471825</v>
      </c>
      <c r="O211" s="276">
        <f>IF(O$110=0,0,O$110/NMM!O$11*1000)</f>
        <v>167.45776816367214</v>
      </c>
      <c r="P211" s="276">
        <f>IF(P$110=0,0,P$110/NMM!P$11*1000)</f>
        <v>164.76468618405522</v>
      </c>
      <c r="Q211" s="276">
        <f>IF(Q$110=0,0,Q$110/NMM!Q$11*1000)</f>
        <v>165.20628991077479</v>
      </c>
      <c r="R211" s="276">
        <f>IF(R$110=0,0,R$110/NMM!R$11*1000)</f>
        <v>149.24944200395322</v>
      </c>
      <c r="S211" s="276">
        <f>IF(S$110=0,0,S$110/NMM!S$11*1000)</f>
        <v>147.01880231235435</v>
      </c>
      <c r="T211" s="276">
        <f>IF(T$110=0,0,T$110/NMM!T$11*1000)</f>
        <v>137.52556412220267</v>
      </c>
      <c r="U211" s="276">
        <f>IF(U$110=0,0,U$110/NMM!U$11*1000)</f>
        <v>134.23319543352213</v>
      </c>
      <c r="V211" s="276">
        <f>IF(V$110=0,0,V$110/NMM!V$11*1000)</f>
        <v>135.27511236014581</v>
      </c>
      <c r="W211" s="276">
        <f>IF(W$110=0,0,W$110/NMM!W$11*1000)</f>
        <v>141.35690035638322</v>
      </c>
      <c r="X211" s="276">
        <f>IF(X$110=0,0,X$110/NMM!X$11*1000)</f>
        <v>127.50691454367214</v>
      </c>
      <c r="Y211" s="276">
        <f>IF(Y$110=0,0,Y$110/NMM!Y$11*1000)</f>
        <v>125.7724918738233</v>
      </c>
      <c r="DA211" s="79"/>
    </row>
    <row r="212" spans="1:105" ht="12" customHeight="1" x14ac:dyDescent="0.25">
      <c r="A212" s="174" t="s">
        <v>1563</v>
      </c>
      <c r="B212" s="276">
        <f>IF(B$118=0,0,B$118/NMM!B$11*1000)</f>
        <v>16.795420015348959</v>
      </c>
      <c r="C212" s="276">
        <f>IF(C$118=0,0,C$118/NMM!C$11*1000)</f>
        <v>14.431203004641622</v>
      </c>
      <c r="D212" s="276">
        <f>IF(D$118=0,0,D$118/NMM!D$11*1000)</f>
        <v>16.080646077090346</v>
      </c>
      <c r="E212" s="276">
        <f>IF(E$118=0,0,E$118/NMM!E$11*1000)</f>
        <v>15.29794557829204</v>
      </c>
      <c r="F212" s="276">
        <f>IF(F$118=0,0,F$118/NMM!F$11*1000)</f>
        <v>13.772130748385273</v>
      </c>
      <c r="G212" s="276">
        <f>IF(G$118=0,0,G$118/NMM!G$11*1000)</f>
        <v>15.971981934158199</v>
      </c>
      <c r="H212" s="276">
        <f>IF(H$118=0,0,H$118/NMM!H$11*1000)</f>
        <v>17.986475531394689</v>
      </c>
      <c r="I212" s="276">
        <f>IF(I$118=0,0,I$118/NMM!I$11*1000)</f>
        <v>17.601136440252805</v>
      </c>
      <c r="J212" s="276">
        <f>IF(J$118=0,0,J$118/NMM!J$11*1000)</f>
        <v>17.719245773305023</v>
      </c>
      <c r="K212" s="276">
        <f>IF(K$118=0,0,K$118/NMM!K$11*1000)</f>
        <v>20.833822186834876</v>
      </c>
      <c r="L212" s="276">
        <f>IF(L$118=0,0,L$118/NMM!L$11*1000)</f>
        <v>21.108304209826628</v>
      </c>
      <c r="M212" s="276">
        <f>IF(M$118=0,0,M$118/NMM!M$11*1000)</f>
        <v>20.596726630285499</v>
      </c>
      <c r="N212" s="276">
        <f>IF(N$118=0,0,N$118/NMM!N$11*1000)</f>
        <v>16.112842600852254</v>
      </c>
      <c r="O212" s="276">
        <f>IF(O$118=0,0,O$118/NMM!O$11*1000)</f>
        <v>17.545236536937097</v>
      </c>
      <c r="P212" s="276">
        <f>IF(P$118=0,0,P$118/NMM!P$11*1000)</f>
        <v>16.902945956007084</v>
      </c>
      <c r="Q212" s="276">
        <f>IF(Q$118=0,0,Q$118/NMM!Q$11*1000)</f>
        <v>17.381221314867627</v>
      </c>
      <c r="R212" s="276">
        <f>IF(R$118=0,0,R$118/NMM!R$11*1000)</f>
        <v>17.166097794738199</v>
      </c>
      <c r="S212" s="276">
        <f>IF(S$118=0,0,S$118/NMM!S$11*1000)</f>
        <v>16.483029634439117</v>
      </c>
      <c r="T212" s="276">
        <f>IF(T$118=0,0,T$118/NMM!T$11*1000)</f>
        <v>16.424173407256358</v>
      </c>
      <c r="U212" s="276">
        <f>IF(U$118=0,0,U$118/NMM!U$11*1000)</f>
        <v>16.439033046313078</v>
      </c>
      <c r="V212" s="276">
        <f>IF(V$118=0,0,V$118/NMM!V$11*1000)</f>
        <v>15.984268757623651</v>
      </c>
      <c r="W212" s="276">
        <f>IF(W$118=0,0,W$118/NMM!W$11*1000)</f>
        <v>16.3102701984688</v>
      </c>
      <c r="X212" s="276">
        <f>IF(X$118=0,0,X$118/NMM!X$11*1000)</f>
        <v>15.393026112913949</v>
      </c>
      <c r="Y212" s="276">
        <f>IF(Y$118=0,0,Y$118/NMM!Y$11*1000)</f>
        <v>16.000894734384755</v>
      </c>
      <c r="DA212" s="79"/>
    </row>
    <row r="213" spans="1:105" ht="12" customHeight="1" x14ac:dyDescent="0.25">
      <c r="A213" s="174" t="s">
        <v>1565</v>
      </c>
      <c r="B213" s="276">
        <f>IF(B$119=0,0,B$119/NMM!B$11*1000)</f>
        <v>18.796565789832783</v>
      </c>
      <c r="C213" s="276">
        <f>IF(C$119=0,0,C$119/NMM!C$11*1000)</f>
        <v>19.32579427818218</v>
      </c>
      <c r="D213" s="276">
        <f>IF(D$119=0,0,D$119/NMM!D$11*1000)</f>
        <v>19.665433810109036</v>
      </c>
      <c r="E213" s="276">
        <f>IF(E$119=0,0,E$119/NMM!E$11*1000)</f>
        <v>19.972773709695812</v>
      </c>
      <c r="F213" s="276">
        <f>IF(F$119=0,0,F$119/NMM!F$11*1000)</f>
        <v>19.238592769878821</v>
      </c>
      <c r="G213" s="276">
        <f>IF(G$119=0,0,G$119/NMM!G$11*1000)</f>
        <v>19.503102319861981</v>
      </c>
      <c r="H213" s="276">
        <f>IF(H$119=0,0,H$119/NMM!H$11*1000)</f>
        <v>18.704445878270541</v>
      </c>
      <c r="I213" s="276">
        <f>IF(I$119=0,0,I$119/NMM!I$11*1000)</f>
        <v>18.460843438014248</v>
      </c>
      <c r="J213" s="276">
        <f>IF(J$119=0,0,J$119/NMM!J$11*1000)</f>
        <v>18.454578900991795</v>
      </c>
      <c r="K213" s="276">
        <f>IF(K$119=0,0,K$119/NMM!K$11*1000)</f>
        <v>18.189034541060224</v>
      </c>
      <c r="L213" s="276">
        <f>IF(L$119=0,0,L$119/NMM!L$11*1000)</f>
        <v>18.705661388739856</v>
      </c>
      <c r="M213" s="276">
        <f>IF(M$119=0,0,M$119/NMM!M$11*1000)</f>
        <v>18.131732531723692</v>
      </c>
      <c r="N213" s="276">
        <f>IF(N$119=0,0,N$119/NMM!N$11*1000)</f>
        <v>18.48746721813114</v>
      </c>
      <c r="O213" s="276">
        <f>IF(O$119=0,0,O$119/NMM!O$11*1000)</f>
        <v>17.329128347753521</v>
      </c>
      <c r="P213" s="276">
        <f>IF(P$119=0,0,P$119/NMM!P$11*1000)</f>
        <v>16.982183067997052</v>
      </c>
      <c r="Q213" s="276">
        <f>IF(Q$119=0,0,Q$119/NMM!Q$11*1000)</f>
        <v>17.109761203747016</v>
      </c>
      <c r="R213" s="276">
        <f>IF(R$119=0,0,R$119/NMM!R$11*1000)</f>
        <v>15.734589581026835</v>
      </c>
      <c r="S213" s="276">
        <f>IF(S$119=0,0,S$119/NMM!S$11*1000)</f>
        <v>15.41858756345626</v>
      </c>
      <c r="T213" s="276">
        <f>IF(T$119=0,0,T$119/NMM!T$11*1000)</f>
        <v>14.613556012469404</v>
      </c>
      <c r="U213" s="276">
        <f>IF(U$119=0,0,U$119/NMM!U$11*1000)</f>
        <v>14.341046567695571</v>
      </c>
      <c r="V213" s="276">
        <f>IF(V$119=0,0,V$119/NMM!V$11*1000)</f>
        <v>14.341984639564586</v>
      </c>
      <c r="W213" s="276">
        <f>IF(W$119=0,0,W$119/NMM!W$11*1000)</f>
        <v>14.912364868169117</v>
      </c>
      <c r="X213" s="276">
        <f>IF(X$119=0,0,X$119/NMM!X$11*1000)</f>
        <v>13.580305738002624</v>
      </c>
      <c r="Y213" s="276">
        <f>IF(Y$119=0,0,Y$119/NMM!Y$11*1000)</f>
        <v>13.550474836124604</v>
      </c>
      <c r="DA213" s="79"/>
    </row>
    <row r="214" spans="1:105" ht="12" customHeight="1" x14ac:dyDescent="0.25">
      <c r="A214" s="41" t="s">
        <v>1575</v>
      </c>
      <c r="B214" s="277">
        <f>IF(B$127=0,0,B$127/NMM!B$11*1000)</f>
        <v>14.986682475234481</v>
      </c>
      <c r="C214" s="277">
        <f>IF(C$127=0,0,C$127/NMM!C$11*1000)</f>
        <v>12.877073450295617</v>
      </c>
      <c r="D214" s="277">
        <f>IF(D$127=0,0,D$127/NMM!D$11*1000)</f>
        <v>14.348884191865254</v>
      </c>
      <c r="E214" s="277">
        <f>IF(E$127=0,0,E$127/NMM!E$11*1000)</f>
        <v>13.650474516014459</v>
      </c>
      <c r="F214" s="277">
        <f>IF(F$127=0,0,F$127/NMM!F$11*1000)</f>
        <v>12.288978206251494</v>
      </c>
      <c r="G214" s="277">
        <f>IF(G$127=0,0,G$127/NMM!G$11*1000)</f>
        <v>14.251922341248882</v>
      </c>
      <c r="H214" s="277">
        <f>IF(H$127=0,0,H$127/NMM!H$11*1000)</f>
        <v>16.049470474167602</v>
      </c>
      <c r="I214" s="277">
        <f>IF(I$127=0,0,I$127/NMM!I$11*1000)</f>
        <v>15.705629438994839</v>
      </c>
      <c r="J214" s="277">
        <f>IF(J$127=0,0,J$127/NMM!J$11*1000)</f>
        <v>15.811019305410658</v>
      </c>
      <c r="K214" s="277">
        <f>IF(K$127=0,0,K$127/NMM!K$11*1000)</f>
        <v>18.590179797483458</v>
      </c>
      <c r="L214" s="277">
        <f>IF(L$127=0,0,L$127/NMM!L$11*1000)</f>
        <v>18.835102217999172</v>
      </c>
      <c r="M214" s="277">
        <f>IF(M$127=0,0,M$127/NMM!M$11*1000)</f>
        <v>18.378617608562479</v>
      </c>
      <c r="N214" s="277">
        <f>IF(N$127=0,0,N$127/NMM!N$11*1000)</f>
        <v>14.377613397683579</v>
      </c>
      <c r="O214" s="277">
        <f>IF(O$127=0,0,O$127/NMM!O$11*1000)</f>
        <v>15.655749525266978</v>
      </c>
      <c r="P214" s="277">
        <f>IF(P$127=0,0,P$127/NMM!P$11*1000)</f>
        <v>15.082628699206351</v>
      </c>
      <c r="Q214" s="277">
        <f>IF(Q$127=0,0,Q$127/NMM!Q$11*1000)</f>
        <v>15.509397480958835</v>
      </c>
      <c r="R214" s="277">
        <f>IF(R$127=0,0,R$127/NMM!R$11*1000)</f>
        <v>15.317441109151043</v>
      </c>
      <c r="S214" s="277">
        <f>IF(S$127=0,0,S$127/NMM!S$11*1000)</f>
        <v>14.707934135345701</v>
      </c>
      <c r="T214" s="277">
        <f>IF(T$127=0,0,T$127/NMM!T$11*1000)</f>
        <v>14.655416271090312</v>
      </c>
      <c r="U214" s="277">
        <f>IF(U$127=0,0,U$127/NMM!U$11*1000)</f>
        <v>14.668675641325539</v>
      </c>
      <c r="V214" s="277">
        <f>IF(V$127=0,0,V$127/NMM!V$11*1000)</f>
        <v>14.262885968341127</v>
      </c>
      <c r="W214" s="277">
        <f>IF(W$127=0,0,W$127/NMM!W$11*1000)</f>
        <v>14.553779561710645</v>
      </c>
      <c r="X214" s="277">
        <f>IF(X$127=0,0,X$127/NMM!X$11*1000)</f>
        <v>13.735315608446321</v>
      </c>
      <c r="Y214" s="277">
        <f>IF(Y$127=0,0,Y$127/NMM!Y$11*1000)</f>
        <v>14.27772145529719</v>
      </c>
      <c r="DA214" s="82"/>
    </row>
    <row r="215" spans="1:105" ht="12" customHeight="1" x14ac:dyDescent="0.25">
      <c r="B215" s="311"/>
      <c r="C215" s="311"/>
      <c r="D215" s="311"/>
      <c r="E215" s="311"/>
      <c r="F215" s="311"/>
      <c r="G215" s="311"/>
      <c r="H215" s="311"/>
      <c r="I215" s="311"/>
      <c r="J215" s="311"/>
      <c r="K215" s="311"/>
      <c r="L215" s="311"/>
      <c r="M215" s="311"/>
      <c r="N215" s="311"/>
      <c r="O215" s="311"/>
      <c r="P215" s="311"/>
      <c r="Q215" s="311"/>
      <c r="R215" s="311"/>
      <c r="S215" s="311"/>
      <c r="T215" s="311"/>
      <c r="U215" s="311"/>
      <c r="V215" s="311"/>
      <c r="W215" s="311"/>
      <c r="X215" s="311"/>
      <c r="Y215" s="311"/>
      <c r="DA215" s="150"/>
    </row>
  </sheetData>
  <conditionalFormatting sqref="B16:V16">
    <cfRule type="cellIs" dxfId="111" priority="428" operator="lessThan">
      <formula>0</formula>
    </cfRule>
  </conditionalFormatting>
  <conditionalFormatting sqref="B6:Y16">
    <cfRule type="cellIs" dxfId="110" priority="327" operator="lessThan">
      <formula>0</formula>
    </cfRule>
  </conditionalFormatting>
  <conditionalFormatting sqref="B20:Y25">
    <cfRule type="cellIs" dxfId="109" priority="329" operator="lessThan">
      <formula>0</formula>
    </cfRule>
  </conditionalFormatting>
  <conditionalFormatting sqref="B27:Y46">
    <cfRule type="cellIs" dxfId="108" priority="292" operator="lessThan">
      <formula>0</formula>
    </cfRule>
  </conditionalFormatting>
  <conditionalFormatting sqref="B49:Y59 B100:Y110 B147:Y152 B166:Y171 B195:Y200 B206:Y211 B214:Y215">
    <cfRule type="cellIs" dxfId="107" priority="331" operator="lessThan">
      <formula>0</formula>
    </cfRule>
  </conditionalFormatting>
  <conditionalFormatting sqref="B63:Y97">
    <cfRule type="cellIs" dxfId="106" priority="308" operator="lessThan">
      <formula>0</formula>
    </cfRule>
  </conditionalFormatting>
  <conditionalFormatting sqref="B113:Y117">
    <cfRule type="cellIs" dxfId="105" priority="303" operator="lessThan">
      <formula>0</formula>
    </cfRule>
  </conditionalFormatting>
  <conditionalFormatting sqref="B122:Y128">
    <cfRule type="cellIs" dxfId="104" priority="302" operator="lessThan">
      <formula>0</formula>
    </cfRule>
  </conditionalFormatting>
  <conditionalFormatting sqref="B133:Y139">
    <cfRule type="cellIs" dxfId="103" priority="300" operator="lessThan">
      <formula>0</formula>
    </cfRule>
  </conditionalFormatting>
  <conditionalFormatting sqref="B142:Y144">
    <cfRule type="cellIs" dxfId="102" priority="291" operator="lessThan">
      <formula>0</formula>
    </cfRule>
  </conditionalFormatting>
  <conditionalFormatting sqref="B156:Y163">
    <cfRule type="cellIs" dxfId="101" priority="296" operator="lessThan">
      <formula>0</formula>
    </cfRule>
  </conditionalFormatting>
  <conditionalFormatting sqref="B177:Y179">
    <cfRule type="cellIs" dxfId="100" priority="295" operator="lessThan">
      <formula>0</formula>
    </cfRule>
  </conditionalFormatting>
  <conditionalFormatting sqref="B184:Y190">
    <cfRule type="cellIs" dxfId="99" priority="293" operator="lessThan">
      <formula>0</formula>
    </cfRule>
  </conditionalFormatting>
  <conditionalFormatting sqref="B192:Y193">
    <cfRule type="cellIs" dxfId="98" priority="294" operator="lessThan">
      <formula>0</formula>
    </cfRule>
  </conditionalFormatting>
  <conditionalFormatting sqref="DA6:DA16">
    <cfRule type="cellIs" dxfId="97" priority="41" operator="lessThan">
      <formula>0</formula>
    </cfRule>
  </conditionalFormatting>
  <conditionalFormatting sqref="DA20:DA25">
    <cfRule type="cellIs" dxfId="96" priority="43" operator="lessThan">
      <formula>0</formula>
    </cfRule>
  </conditionalFormatting>
  <conditionalFormatting sqref="DA27:DA46">
    <cfRule type="cellIs" dxfId="95" priority="2" operator="lessThan">
      <formula>0</formula>
    </cfRule>
  </conditionalFormatting>
  <conditionalFormatting sqref="DA49:DA59 DA100:DA110">
    <cfRule type="cellIs" dxfId="94" priority="44" operator="lessThan">
      <formula>0</formula>
    </cfRule>
  </conditionalFormatting>
  <conditionalFormatting sqref="DA63:DA97">
    <cfRule type="cellIs" dxfId="93" priority="31" operator="lessThan">
      <formula>0</formula>
    </cfRule>
  </conditionalFormatting>
  <conditionalFormatting sqref="DA113:DA117">
    <cfRule type="cellIs" dxfId="92" priority="29" operator="lessThan">
      <formula>0</formula>
    </cfRule>
  </conditionalFormatting>
  <conditionalFormatting sqref="DA122:DA128">
    <cfRule type="cellIs" dxfId="91" priority="28" operator="lessThan">
      <formula>0</formula>
    </cfRule>
  </conditionalFormatting>
  <conditionalFormatting sqref="DA133:DA139">
    <cfRule type="cellIs" dxfId="90" priority="23" operator="lessThan">
      <formula>0</formula>
    </cfRule>
  </conditionalFormatting>
  <conditionalFormatting sqref="DA142:DA144">
    <cfRule type="cellIs" dxfId="89" priority="1" operator="lessThan">
      <formula>0</formula>
    </cfRule>
  </conditionalFormatting>
  <conditionalFormatting sqref="DA147:DA152">
    <cfRule type="cellIs" dxfId="88" priority="14" operator="lessThan">
      <formula>0</formula>
    </cfRule>
  </conditionalFormatting>
  <conditionalFormatting sqref="DA156:DA163">
    <cfRule type="cellIs" dxfId="87" priority="15" operator="lessThan">
      <formula>0</formula>
    </cfRule>
  </conditionalFormatting>
  <conditionalFormatting sqref="DA166:DA171">
    <cfRule type="cellIs" dxfId="86" priority="11" operator="lessThan">
      <formula>0</formula>
    </cfRule>
  </conditionalFormatting>
  <conditionalFormatting sqref="DA177:DA179">
    <cfRule type="cellIs" dxfId="85" priority="12" operator="lessThan">
      <formula>0</formula>
    </cfRule>
  </conditionalFormatting>
  <conditionalFormatting sqref="DA184:DA190">
    <cfRule type="cellIs" dxfId="84" priority="6" operator="lessThan">
      <formula>0</formula>
    </cfRule>
  </conditionalFormatting>
  <conditionalFormatting sqref="DA192:DA193">
    <cfRule type="cellIs" dxfId="83" priority="8" operator="lessThan">
      <formula>0</formula>
    </cfRule>
  </conditionalFormatting>
  <conditionalFormatting sqref="DA195:DA200">
    <cfRule type="cellIs" dxfId="82" priority="5" operator="lessThan">
      <formula>0</formula>
    </cfRule>
  </conditionalFormatting>
  <conditionalFormatting sqref="DA206:DA211">
    <cfRule type="cellIs" dxfId="81" priority="3" operator="lessThan">
      <formula>0</formula>
    </cfRule>
  </conditionalFormatting>
  <conditionalFormatting sqref="DA214:DA215">
    <cfRule type="cellIs" dxfId="80" priority="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useful energy demand"</f>
        <v>IE: Non-metallic mineral products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v>105.6921211934128</v>
      </c>
      <c r="C5" s="223">
        <v>137.94742690234051</v>
      </c>
      <c r="D5" s="223">
        <v>136.58857467121189</v>
      </c>
      <c r="E5" s="223">
        <v>157.4033063985953</v>
      </c>
      <c r="F5" s="223">
        <v>188.60063042096809</v>
      </c>
      <c r="G5" s="223">
        <v>197.0097366489191</v>
      </c>
      <c r="H5" s="223">
        <v>187.8875313305216</v>
      </c>
      <c r="I5" s="223">
        <v>177.60787928242331</v>
      </c>
      <c r="J5" s="223">
        <v>169.9224278639791</v>
      </c>
      <c r="K5" s="223">
        <v>113.237609320109</v>
      </c>
      <c r="L5" s="223">
        <v>92.230316658150755</v>
      </c>
      <c r="M5" s="223">
        <v>80.423528916021837</v>
      </c>
      <c r="N5" s="223">
        <v>48.697441142300747</v>
      </c>
      <c r="O5" s="223">
        <v>82.358975980793133</v>
      </c>
      <c r="P5" s="223">
        <v>100.6536357982168</v>
      </c>
      <c r="Q5" s="223">
        <v>115.52849837491939</v>
      </c>
      <c r="R5" s="223">
        <v>137.53534917720179</v>
      </c>
      <c r="S5" s="223">
        <v>144.9186448946993</v>
      </c>
      <c r="T5" s="223">
        <v>150.0448724149463</v>
      </c>
      <c r="U5" s="223">
        <v>163.55033554902849</v>
      </c>
      <c r="V5" s="223">
        <v>159.01014777104561</v>
      </c>
      <c r="W5" s="223">
        <v>147.27523716948741</v>
      </c>
      <c r="X5" s="223">
        <v>140.72070579879241</v>
      </c>
      <c r="Y5" s="223">
        <v>150.20964920421011</v>
      </c>
      <c r="DA5" s="89" t="s">
        <v>1579</v>
      </c>
    </row>
    <row r="6" spans="1:105" ht="12" customHeight="1" x14ac:dyDescent="0.25">
      <c r="A6" s="55" t="s">
        <v>91</v>
      </c>
      <c r="B6" s="259">
        <v>0.4679339329605553</v>
      </c>
      <c r="C6" s="259">
        <v>0.61450723288733455</v>
      </c>
      <c r="D6" s="259">
        <v>0.60611517606607579</v>
      </c>
      <c r="E6" s="259">
        <v>0.69761203421641627</v>
      </c>
      <c r="F6" s="259">
        <v>0.82765855278807232</v>
      </c>
      <c r="G6" s="259">
        <v>0.86113233809377199</v>
      </c>
      <c r="H6" s="259">
        <v>0.82025738569779949</v>
      </c>
      <c r="I6" s="259">
        <v>0.77808129538783832</v>
      </c>
      <c r="J6" s="259">
        <v>0.74640161125448556</v>
      </c>
      <c r="K6" s="259">
        <v>0.49391487772579518</v>
      </c>
      <c r="L6" s="259">
        <v>0.40292291692174509</v>
      </c>
      <c r="M6" s="259">
        <v>0.35138242879149711</v>
      </c>
      <c r="N6" s="259">
        <v>0.2170986706137879</v>
      </c>
      <c r="O6" s="259">
        <v>0.36572422895919138</v>
      </c>
      <c r="P6" s="259">
        <v>0.44589902071902188</v>
      </c>
      <c r="Q6" s="259">
        <v>0.51149308584675279</v>
      </c>
      <c r="R6" s="259">
        <v>0.60659666011255764</v>
      </c>
      <c r="S6" s="259">
        <v>0.64119498626687577</v>
      </c>
      <c r="T6" s="259">
        <v>0.66165648069161043</v>
      </c>
      <c r="U6" s="259">
        <v>0.71066211466551088</v>
      </c>
      <c r="V6" s="259">
        <v>0.69285286583631378</v>
      </c>
      <c r="W6" s="259">
        <v>0.6431392756334402</v>
      </c>
      <c r="X6" s="259">
        <v>0.61461196188595824</v>
      </c>
      <c r="Y6" s="259">
        <v>0.64647362494440819</v>
      </c>
      <c r="DA6" s="67" t="s">
        <v>1580</v>
      </c>
    </row>
    <row r="7" spans="1:105" ht="12" customHeight="1" x14ac:dyDescent="0.25">
      <c r="A7" s="173" t="s">
        <v>92</v>
      </c>
      <c r="B7" s="224">
        <v>4.8466604460204107E-2</v>
      </c>
      <c r="C7" s="224">
        <v>6.3648042803503127E-2</v>
      </c>
      <c r="D7" s="224">
        <v>6.2778829288701668E-2</v>
      </c>
      <c r="E7" s="224">
        <v>7.2412663128992499E-2</v>
      </c>
      <c r="F7" s="224">
        <v>8.6943976633962819E-2</v>
      </c>
      <c r="G7" s="224">
        <v>9.0462437976629215E-2</v>
      </c>
      <c r="H7" s="224">
        <v>8.5987930622489675E-2</v>
      </c>
      <c r="I7" s="224">
        <v>8.141304841505051E-2</v>
      </c>
      <c r="J7" s="224">
        <v>7.7966214764241107E-2</v>
      </c>
      <c r="K7" s="224">
        <v>5.1514015975662519E-2</v>
      </c>
      <c r="L7" s="224">
        <v>4.1966389196298019E-2</v>
      </c>
      <c r="M7" s="224">
        <v>3.655325608798677E-2</v>
      </c>
      <c r="N7" s="224">
        <v>2.2562894881920662E-2</v>
      </c>
      <c r="O7" s="224">
        <v>3.8009432809735733E-2</v>
      </c>
      <c r="P7" s="224">
        <v>4.6341936152766557E-2</v>
      </c>
      <c r="Q7" s="224">
        <v>5.3159075991396458E-2</v>
      </c>
      <c r="R7" s="224">
        <v>6.3043116013325629E-2</v>
      </c>
      <c r="S7" s="224">
        <v>6.6638892965359603E-2</v>
      </c>
      <c r="T7" s="224">
        <v>6.8765440062709668E-2</v>
      </c>
      <c r="U7" s="224">
        <v>7.4965153474045615E-2</v>
      </c>
      <c r="V7" s="224">
        <v>7.3086520795889426E-2</v>
      </c>
      <c r="W7" s="224">
        <v>6.7842415556005717E-2</v>
      </c>
      <c r="X7" s="224">
        <v>6.4833173316761292E-2</v>
      </c>
      <c r="Y7" s="224">
        <v>6.9338387817231506E-2</v>
      </c>
      <c r="DA7" s="177" t="s">
        <v>1581</v>
      </c>
    </row>
    <row r="8" spans="1:105" ht="12" customHeight="1" x14ac:dyDescent="0.25">
      <c r="A8" s="173" t="s">
        <v>93</v>
      </c>
      <c r="B8" s="224">
        <v>0.95402852208266686</v>
      </c>
      <c r="C8" s="224">
        <v>0.9993488560918965</v>
      </c>
      <c r="D8" s="224">
        <v>1.129998069436011</v>
      </c>
      <c r="E8" s="224">
        <v>1.233249078899098</v>
      </c>
      <c r="F8" s="224">
        <v>1.371945692602051</v>
      </c>
      <c r="G8" s="224">
        <v>1.6668345068719941</v>
      </c>
      <c r="H8" s="224">
        <v>1.925489098290061</v>
      </c>
      <c r="I8" s="224">
        <v>1.8004760420840971</v>
      </c>
      <c r="J8" s="224">
        <v>1.729843250431687</v>
      </c>
      <c r="K8" s="224">
        <v>1.4666315680135329</v>
      </c>
      <c r="L8" s="224">
        <v>1.186086783040299</v>
      </c>
      <c r="M8" s="224">
        <v>1.0298936612491261</v>
      </c>
      <c r="N8" s="224">
        <v>0.39861583020783919</v>
      </c>
      <c r="O8" s="224">
        <v>0.84332124807318787</v>
      </c>
      <c r="P8" s="224">
        <v>1.036260714447186</v>
      </c>
      <c r="Q8" s="224">
        <v>1.243284567239104</v>
      </c>
      <c r="R8" s="224">
        <v>1.63538113504389</v>
      </c>
      <c r="S8" s="224">
        <v>1.6434654848835679</v>
      </c>
      <c r="T8" s="224">
        <v>1.7996493897118151</v>
      </c>
      <c r="U8" s="224">
        <v>2.0081421659689749</v>
      </c>
      <c r="V8" s="224">
        <v>1.871371982369548</v>
      </c>
      <c r="W8" s="224">
        <v>1.655668384150818</v>
      </c>
      <c r="X8" s="224">
        <v>1.642856221223655</v>
      </c>
      <c r="Y8" s="224">
        <v>1.781876642553065</v>
      </c>
      <c r="DA8" s="177" t="s">
        <v>1582</v>
      </c>
    </row>
    <row r="9" spans="1:105" ht="12" customHeight="1" x14ac:dyDescent="0.25">
      <c r="A9" s="173" t="s">
        <v>94</v>
      </c>
      <c r="B9" s="224">
        <v>9.2280338507774645E-2</v>
      </c>
      <c r="C9" s="224">
        <v>0.1211857731871292</v>
      </c>
      <c r="D9" s="224">
        <v>0.1195307920248472</v>
      </c>
      <c r="E9" s="224">
        <v>0.13787359647362299</v>
      </c>
      <c r="F9" s="224">
        <v>0.1655411944854111</v>
      </c>
      <c r="G9" s="224">
        <v>0.17224033933667399</v>
      </c>
      <c r="H9" s="224">
        <v>0.1637208843863161</v>
      </c>
      <c r="I9" s="224">
        <v>0.1550103158734687</v>
      </c>
      <c r="J9" s="224">
        <v>0.1484475500346146</v>
      </c>
      <c r="K9" s="224">
        <v>9.8082605230418715E-2</v>
      </c>
      <c r="L9" s="224">
        <v>7.9903938889782256E-2</v>
      </c>
      <c r="M9" s="224">
        <v>6.9597341982776631E-2</v>
      </c>
      <c r="N9" s="224">
        <v>4.2959716295549351E-2</v>
      </c>
      <c r="O9" s="224">
        <v>7.2369900166019518E-2</v>
      </c>
      <c r="P9" s="224">
        <v>8.8234973398938363E-2</v>
      </c>
      <c r="Q9" s="224">
        <v>0.1012147969077246</v>
      </c>
      <c r="R9" s="224">
        <v>0.1200339935320094</v>
      </c>
      <c r="S9" s="224">
        <v>0.12688034718165711</v>
      </c>
      <c r="T9" s="224">
        <v>0.13092928950352581</v>
      </c>
      <c r="U9" s="224">
        <v>0.1427335340678223</v>
      </c>
      <c r="V9" s="224">
        <v>0.13915662040938001</v>
      </c>
      <c r="W9" s="224">
        <v>0.1291718522974688</v>
      </c>
      <c r="X9" s="224">
        <v>0.1234422598165805</v>
      </c>
      <c r="Y9" s="224">
        <v>0.13218035618329349</v>
      </c>
      <c r="DA9" s="177" t="s">
        <v>1583</v>
      </c>
    </row>
    <row r="10" spans="1:105" ht="12" customHeight="1" x14ac:dyDescent="0.25">
      <c r="A10" s="56" t="s">
        <v>95</v>
      </c>
      <c r="B10" s="260">
        <v>0.53207126268220672</v>
      </c>
      <c r="C10" s="260">
        <v>0.6278157851320989</v>
      </c>
      <c r="D10" s="260">
        <v>0.66279753872756753</v>
      </c>
      <c r="E10" s="260">
        <v>0.76016016790433283</v>
      </c>
      <c r="F10" s="260">
        <v>0.90565655431953362</v>
      </c>
      <c r="G10" s="260">
        <v>0.99798484288692624</v>
      </c>
      <c r="H10" s="260">
        <v>1.0798373560153121</v>
      </c>
      <c r="I10" s="260">
        <v>1.018087625633068</v>
      </c>
      <c r="J10" s="260">
        <v>0.96256627562954011</v>
      </c>
      <c r="K10" s="260">
        <v>0.76861389985187889</v>
      </c>
      <c r="L10" s="260">
        <v>0.64091961004646869</v>
      </c>
      <c r="M10" s="260">
        <v>0.53525442286507141</v>
      </c>
      <c r="N10" s="260">
        <v>0.2305589660424944</v>
      </c>
      <c r="O10" s="260">
        <v>0.46176240940595947</v>
      </c>
      <c r="P10" s="260">
        <v>0.56303341792436101</v>
      </c>
      <c r="Q10" s="260">
        <v>0.67578578685365032</v>
      </c>
      <c r="R10" s="260">
        <v>0.87958722956589386</v>
      </c>
      <c r="S10" s="260">
        <v>0.88807158122395158</v>
      </c>
      <c r="T10" s="260">
        <v>0.9528605928764966</v>
      </c>
      <c r="U10" s="260">
        <v>1.0602871850619251</v>
      </c>
      <c r="V10" s="260">
        <v>1.008104553671225</v>
      </c>
      <c r="W10" s="260">
        <v>0.90552642180418608</v>
      </c>
      <c r="X10" s="260">
        <v>0.88418070019610151</v>
      </c>
      <c r="Y10" s="260">
        <v>0.964059090992755</v>
      </c>
      <c r="DA10" s="68" t="s">
        <v>1584</v>
      </c>
    </row>
    <row r="11" spans="1:105" ht="12" customHeight="1" x14ac:dyDescent="0.25">
      <c r="A11" s="37" t="s">
        <v>159</v>
      </c>
      <c r="B11" s="226">
        <v>5.1990432275726112E-2</v>
      </c>
      <c r="C11" s="226">
        <v>8.6596769723909589E-2</v>
      </c>
      <c r="D11" s="226">
        <v>9.9545893764222737E-2</v>
      </c>
      <c r="E11" s="226">
        <v>0.13060075316451111</v>
      </c>
      <c r="F11" s="226">
        <v>0.14905042626601009</v>
      </c>
      <c r="G11" s="226">
        <v>0.14676991080519899</v>
      </c>
      <c r="H11" s="226">
        <v>7.9058510677114599E-2</v>
      </c>
      <c r="I11" s="226">
        <v>0.1115795179468997</v>
      </c>
      <c r="J11" s="226">
        <v>0.2021828715260757</v>
      </c>
      <c r="K11" s="226">
        <v>8.7409603348133844E-2</v>
      </c>
      <c r="L11" s="226">
        <v>5.0495094731469951E-2</v>
      </c>
      <c r="M11" s="226">
        <v>6.0112615562890243E-2</v>
      </c>
      <c r="N11" s="226">
        <v>4.5304848543701919E-2</v>
      </c>
      <c r="O11" s="226">
        <v>6.7304253082449611E-2</v>
      </c>
      <c r="P11" s="226">
        <v>0.1009764150729438</v>
      </c>
      <c r="Q11" s="226">
        <v>0.1139087313413463</v>
      </c>
      <c r="R11" s="226">
        <v>9.9069857413525045E-2</v>
      </c>
      <c r="S11" s="226">
        <v>0.1006267387212034</v>
      </c>
      <c r="T11" s="226">
        <v>9.947532498914953E-2</v>
      </c>
      <c r="U11" s="226">
        <v>0.1143881473356842</v>
      </c>
      <c r="V11" s="226">
        <v>0.1076712647031538</v>
      </c>
      <c r="W11" s="226">
        <v>0.11311657345896969</v>
      </c>
      <c r="X11" s="226">
        <v>0.11484597411709049</v>
      </c>
      <c r="Y11" s="226">
        <v>0.1216046726219036</v>
      </c>
      <c r="DA11" s="69" t="s">
        <v>1585</v>
      </c>
    </row>
    <row r="12" spans="1:105" ht="12" customHeight="1" x14ac:dyDescent="0.25">
      <c r="A12" s="37" t="s">
        <v>35</v>
      </c>
      <c r="B12" s="226">
        <v>0.2174242112627742</v>
      </c>
      <c r="C12" s="226">
        <v>0.31588088916204521</v>
      </c>
      <c r="D12" s="226">
        <v>0.287535300974394</v>
      </c>
      <c r="E12" s="226">
        <v>0.34922583271524221</v>
      </c>
      <c r="F12" s="226">
        <v>0.46889873100611251</v>
      </c>
      <c r="G12" s="226">
        <v>0.43897161866000672</v>
      </c>
      <c r="H12" s="226">
        <v>0.32562689581412041</v>
      </c>
      <c r="I12" s="226">
        <v>0.24288325817492931</v>
      </c>
      <c r="J12" s="226">
        <v>0.1299059016346798</v>
      </c>
      <c r="K12" s="226">
        <v>0.1075577683043505</v>
      </c>
      <c r="L12" s="226">
        <v>9.5656697121678763E-2</v>
      </c>
      <c r="M12" s="226">
        <v>8.8562456621851096E-2</v>
      </c>
      <c r="N12" s="226">
        <v>5.984539944194274E-2</v>
      </c>
      <c r="O12" s="226">
        <v>8.0871845893943695E-2</v>
      </c>
      <c r="P12" s="226">
        <v>0.10218362828338171</v>
      </c>
      <c r="Q12" s="226">
        <v>0.1063283721670141</v>
      </c>
      <c r="R12" s="226">
        <v>0.13387394586762619</v>
      </c>
      <c r="S12" s="226">
        <v>0.14935294525345361</v>
      </c>
      <c r="T12" s="226">
        <v>0.14912523791578139</v>
      </c>
      <c r="U12" s="226">
        <v>0.16879209579034499</v>
      </c>
      <c r="V12" s="226">
        <v>0.1604309564270292</v>
      </c>
      <c r="W12" s="226">
        <v>0.1178528399562345</v>
      </c>
      <c r="X12" s="226">
        <v>9.9324410750993047E-2</v>
      </c>
      <c r="Y12" s="226">
        <v>9.1664633059871214E-2</v>
      </c>
      <c r="DA12" s="69" t="s">
        <v>1586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1587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1588</v>
      </c>
    </row>
    <row r="15" spans="1:105" ht="12" customHeight="1" x14ac:dyDescent="0.25">
      <c r="A15" s="37" t="s">
        <v>40</v>
      </c>
      <c r="B15" s="226">
        <v>0.26265661914370642</v>
      </c>
      <c r="C15" s="226">
        <v>0.2253381262461441</v>
      </c>
      <c r="D15" s="226">
        <v>0.27571634398895078</v>
      </c>
      <c r="E15" s="226">
        <v>0.28033358202457948</v>
      </c>
      <c r="F15" s="226">
        <v>0.28770739704741111</v>
      </c>
      <c r="G15" s="226">
        <v>0.41224331342172038</v>
      </c>
      <c r="H15" s="226">
        <v>0.67515194952407753</v>
      </c>
      <c r="I15" s="226">
        <v>0.66362484951123957</v>
      </c>
      <c r="J15" s="226">
        <v>0.63047750246878465</v>
      </c>
      <c r="K15" s="226">
        <v>0.57364652819939455</v>
      </c>
      <c r="L15" s="226">
        <v>0.49476781819331989</v>
      </c>
      <c r="M15" s="226">
        <v>0.38657935068033011</v>
      </c>
      <c r="N15" s="226">
        <v>0.12540871805684969</v>
      </c>
      <c r="O15" s="226">
        <v>0.31358631042956608</v>
      </c>
      <c r="P15" s="226">
        <v>0.35987337456803548</v>
      </c>
      <c r="Q15" s="226">
        <v>0.45554868334528997</v>
      </c>
      <c r="R15" s="226">
        <v>0.64664342628474258</v>
      </c>
      <c r="S15" s="226">
        <v>0.6380918972492946</v>
      </c>
      <c r="T15" s="226">
        <v>0.70426002997156567</v>
      </c>
      <c r="U15" s="226">
        <v>0.77710694193589547</v>
      </c>
      <c r="V15" s="226">
        <v>0.74000233254104197</v>
      </c>
      <c r="W15" s="226">
        <v>0.67455700838898192</v>
      </c>
      <c r="X15" s="226">
        <v>0.67001031532801791</v>
      </c>
      <c r="Y15" s="226">
        <v>0.75078978531098017</v>
      </c>
      <c r="DA15" s="69" t="s">
        <v>1589</v>
      </c>
    </row>
    <row r="16" spans="1:105" ht="12" customHeight="1" x14ac:dyDescent="0.25">
      <c r="A16" s="57" t="s">
        <v>1450</v>
      </c>
      <c r="B16" s="261">
        <v>3.7178464995894678</v>
      </c>
      <c r="C16" s="261">
        <v>3.9014100311511148</v>
      </c>
      <c r="D16" s="261">
        <v>4.4064757033486792</v>
      </c>
      <c r="E16" s="261">
        <v>4.8236683473833892</v>
      </c>
      <c r="F16" s="261">
        <v>5.3810439108511474</v>
      </c>
      <c r="G16" s="261">
        <v>6.5539320466343769</v>
      </c>
      <c r="H16" s="261">
        <v>7.5878734241831811</v>
      </c>
      <c r="I16" s="261">
        <v>7.109468256626216</v>
      </c>
      <c r="J16" s="261">
        <v>6.8428767403173127</v>
      </c>
      <c r="K16" s="261">
        <v>5.8110654350469941</v>
      </c>
      <c r="L16" s="261">
        <v>4.7063338053732764</v>
      </c>
      <c r="M16" s="261">
        <v>4.091911505176161</v>
      </c>
      <c r="N16" s="261">
        <v>1.5856180617353159</v>
      </c>
      <c r="O16" s="261">
        <v>3.35611829982204</v>
      </c>
      <c r="P16" s="261">
        <v>4.1239486792120266</v>
      </c>
      <c r="Q16" s="261">
        <v>4.9478299017497989</v>
      </c>
      <c r="R16" s="261">
        <v>6.5082346342448743</v>
      </c>
      <c r="S16" s="261">
        <v>6.5404074681454771</v>
      </c>
      <c r="T16" s="261">
        <v>7.1619637995308967</v>
      </c>
      <c r="U16" s="261">
        <v>7.9916908144449472</v>
      </c>
      <c r="V16" s="261">
        <v>7.4473941812262172</v>
      </c>
      <c r="W16" s="261">
        <v>6.5889706623437467</v>
      </c>
      <c r="X16" s="261">
        <v>6.5379828157095004</v>
      </c>
      <c r="Y16" s="261">
        <v>7.091234593888478</v>
      </c>
      <c r="DA16" s="70" t="s">
        <v>1590</v>
      </c>
    </row>
    <row r="17" spans="1:105" ht="12" customHeight="1" x14ac:dyDescent="0.25">
      <c r="A17" s="57" t="s">
        <v>1452</v>
      </c>
      <c r="B17" s="261">
        <v>48.104678464387213</v>
      </c>
      <c r="C17" s="261">
        <v>63.998345650132123</v>
      </c>
      <c r="D17" s="261">
        <v>62.486657258019022</v>
      </c>
      <c r="E17" s="261">
        <v>71.870888364824879</v>
      </c>
      <c r="F17" s="261">
        <v>86.272692163172593</v>
      </c>
      <c r="G17" s="261">
        <v>89.19690904938922</v>
      </c>
      <c r="H17" s="261">
        <v>83.297736633027711</v>
      </c>
      <c r="I17" s="261">
        <v>78.686732471036521</v>
      </c>
      <c r="J17" s="261">
        <v>75.017617526726752</v>
      </c>
      <c r="K17" s="261">
        <v>47.808536349437396</v>
      </c>
      <c r="L17" s="261">
        <v>38.500206410748618</v>
      </c>
      <c r="M17" s="261">
        <v>33.573339578560848</v>
      </c>
      <c r="N17" s="261">
        <v>21.610547712751391</v>
      </c>
      <c r="O17" s="261">
        <v>35.528708310943941</v>
      </c>
      <c r="P17" s="261">
        <v>43.479923288471369</v>
      </c>
      <c r="Q17" s="261">
        <v>49.65437056561192</v>
      </c>
      <c r="R17" s="261">
        <v>58.377565514774872</v>
      </c>
      <c r="S17" s="261">
        <v>61.73949579459687</v>
      </c>
      <c r="T17" s="261">
        <v>63.602285285681077</v>
      </c>
      <c r="U17" s="261">
        <v>69.108828075127349</v>
      </c>
      <c r="V17" s="261">
        <v>67.484764843557713</v>
      </c>
      <c r="W17" s="261">
        <v>62.936235143001809</v>
      </c>
      <c r="X17" s="261">
        <v>59.602417689917097</v>
      </c>
      <c r="Y17" s="261">
        <v>63.354316910287423</v>
      </c>
      <c r="DA17" s="70" t="s">
        <v>1591</v>
      </c>
    </row>
    <row r="18" spans="1:105" ht="12" customHeight="1" x14ac:dyDescent="0.25">
      <c r="A18" s="18" t="s">
        <v>28</v>
      </c>
      <c r="B18" s="230">
        <v>7.0415175930730038</v>
      </c>
      <c r="C18" s="230">
        <v>10.14255380339663</v>
      </c>
      <c r="D18" s="230">
        <v>11.11314031384881</v>
      </c>
      <c r="E18" s="230">
        <v>16.965107713945589</v>
      </c>
      <c r="F18" s="230">
        <v>23.71060927486042</v>
      </c>
      <c r="G18" s="230">
        <v>21.98507415205269</v>
      </c>
      <c r="H18" s="230">
        <v>21.021639415033739</v>
      </c>
      <c r="I18" s="230">
        <v>20.547351054796049</v>
      </c>
      <c r="J18" s="230">
        <v>19.093806536677199</v>
      </c>
      <c r="K18" s="230">
        <v>12.587057185327989</v>
      </c>
      <c r="L18" s="230">
        <v>14.56545963822159</v>
      </c>
      <c r="M18" s="230">
        <v>11.053876250621281</v>
      </c>
      <c r="N18" s="230">
        <v>4.2314574936954186</v>
      </c>
      <c r="O18" s="230">
        <v>6.1626677083255883</v>
      </c>
      <c r="P18" s="230">
        <v>8.6896310114787561</v>
      </c>
      <c r="Q18" s="230">
        <v>9.6285050660325151</v>
      </c>
      <c r="R18" s="230">
        <v>11.265538175310599</v>
      </c>
      <c r="S18" s="230">
        <v>10.45711174563966</v>
      </c>
      <c r="T18" s="230">
        <v>10.53797409767599</v>
      </c>
      <c r="U18" s="230">
        <v>10.91031417493631</v>
      </c>
      <c r="V18" s="230">
        <v>10.718778862153959</v>
      </c>
      <c r="W18" s="230">
        <v>10.118445074957661</v>
      </c>
      <c r="X18" s="230">
        <v>8.0352988782144408</v>
      </c>
      <c r="Y18" s="230">
        <v>6.0042854690207603</v>
      </c>
      <c r="DA18" s="71" t="s">
        <v>1592</v>
      </c>
    </row>
    <row r="19" spans="1:105" ht="12" customHeight="1" x14ac:dyDescent="0.25">
      <c r="A19" s="18" t="s">
        <v>31</v>
      </c>
      <c r="B19" s="230">
        <v>0.52146522361861092</v>
      </c>
      <c r="C19" s="230">
        <v>0.35174697955455198</v>
      </c>
      <c r="D19" s="230">
        <v>0.33281500928441671</v>
      </c>
      <c r="E19" s="230">
        <v>0.32413337436409351</v>
      </c>
      <c r="F19" s="230">
        <v>0.35274985565224742</v>
      </c>
      <c r="G19" s="230">
        <v>0.58235651865900517</v>
      </c>
      <c r="H19" s="230">
        <v>0.37479486983220761</v>
      </c>
      <c r="I19" s="230">
        <v>0.24243544351311139</v>
      </c>
      <c r="J19" s="230">
        <v>9.4236908722838422E-2</v>
      </c>
      <c r="K19" s="230">
        <v>0.41160701529040739</v>
      </c>
      <c r="L19" s="230">
        <v>0.35335430950467561</v>
      </c>
      <c r="M19" s="230">
        <v>0.27108479601230062</v>
      </c>
      <c r="N19" s="230">
        <v>0.1216176132766669</v>
      </c>
      <c r="O19" s="230">
        <v>0.1784926083863054</v>
      </c>
      <c r="P19" s="230">
        <v>0.20562259851686479</v>
      </c>
      <c r="Q19" s="230">
        <v>0.1471464347039535</v>
      </c>
      <c r="R19" s="230">
        <v>0.2839154238096866</v>
      </c>
      <c r="S19" s="230">
        <v>0.22063921577341239</v>
      </c>
      <c r="T19" s="230">
        <v>0.41206947209211481</v>
      </c>
      <c r="U19" s="230">
        <v>0.36633141817440318</v>
      </c>
      <c r="V19" s="230">
        <v>0.36608308185838978</v>
      </c>
      <c r="W19" s="230">
        <v>0.31492830235988961</v>
      </c>
      <c r="X19" s="230">
        <v>0.33249926609656189</v>
      </c>
      <c r="Y19" s="230">
        <v>0.53569005790972035</v>
      </c>
      <c r="DA19" s="71" t="s">
        <v>1593</v>
      </c>
    </row>
    <row r="20" spans="1:105" ht="12" customHeight="1" x14ac:dyDescent="0.25">
      <c r="A20" s="18" t="s">
        <v>159</v>
      </c>
      <c r="B20" s="295">
        <v>1.404158333181333</v>
      </c>
      <c r="C20" s="295">
        <v>1.7392127394722969</v>
      </c>
      <c r="D20" s="295">
        <v>2.3424169359433629</v>
      </c>
      <c r="E20" s="295">
        <v>2.8585974896052471</v>
      </c>
      <c r="F20" s="295">
        <v>2.9790585888283379</v>
      </c>
      <c r="G20" s="295">
        <v>3.4718906761617649</v>
      </c>
      <c r="H20" s="295">
        <v>1.9899262143520611</v>
      </c>
      <c r="I20" s="295">
        <v>2.6347720688110452</v>
      </c>
      <c r="J20" s="295">
        <v>4.8030016778522482</v>
      </c>
      <c r="K20" s="295">
        <v>3.313237557864031</v>
      </c>
      <c r="L20" s="295">
        <v>1.86122877569818</v>
      </c>
      <c r="M20" s="295">
        <v>2.5412910685067551</v>
      </c>
      <c r="N20" s="295">
        <v>1.067987500436548</v>
      </c>
      <c r="O20" s="295">
        <v>1.781149883603812</v>
      </c>
      <c r="P20" s="295">
        <v>2.839589219986149</v>
      </c>
      <c r="Q20" s="295">
        <v>3.0515724565479432</v>
      </c>
      <c r="R20" s="295">
        <v>2.9202681453701822</v>
      </c>
      <c r="S20" s="295">
        <v>2.751312240070984</v>
      </c>
      <c r="T20" s="295">
        <v>3.202637690628845</v>
      </c>
      <c r="U20" s="295">
        <v>3.929944723571944</v>
      </c>
      <c r="V20" s="295">
        <v>3.2618500448193992</v>
      </c>
      <c r="W20" s="295">
        <v>3.2365001643431421</v>
      </c>
      <c r="X20" s="295">
        <v>3.5185024421177049</v>
      </c>
      <c r="Y20" s="295">
        <v>3.861585392152354</v>
      </c>
      <c r="DA20" s="122" t="s">
        <v>1594</v>
      </c>
    </row>
    <row r="21" spans="1:105" ht="12" customHeight="1" x14ac:dyDescent="0.25">
      <c r="A21" s="18" t="s">
        <v>32</v>
      </c>
      <c r="B21" s="295">
        <v>2.4751540022026179</v>
      </c>
      <c r="C21" s="295">
        <v>2.4024093814605032</v>
      </c>
      <c r="D21" s="295">
        <v>2.1354644894022008</v>
      </c>
      <c r="E21" s="295">
        <v>1.672684246256384</v>
      </c>
      <c r="F21" s="295">
        <v>1.6788524463287799</v>
      </c>
      <c r="G21" s="295">
        <v>1.5891850233926099</v>
      </c>
      <c r="H21" s="295">
        <v>1.831482570562186</v>
      </c>
      <c r="I21" s="295">
        <v>2.2878367962733401</v>
      </c>
      <c r="J21" s="295">
        <v>1.1741520047921661</v>
      </c>
      <c r="K21" s="295">
        <v>1.2439550472880361</v>
      </c>
      <c r="L21" s="295">
        <v>1.2841501451277919</v>
      </c>
      <c r="M21" s="295">
        <v>0.28523851600898342</v>
      </c>
      <c r="N21" s="295">
        <v>0.11304908699966509</v>
      </c>
      <c r="O21" s="295">
        <v>0.47995243014087369</v>
      </c>
      <c r="P21" s="295">
        <v>0.3658926049136127</v>
      </c>
      <c r="Q21" s="295">
        <v>0.41857934255896578</v>
      </c>
      <c r="R21" s="295">
        <v>0.36621736498679253</v>
      </c>
      <c r="S21" s="295">
        <v>0</v>
      </c>
      <c r="T21" s="295">
        <v>0</v>
      </c>
      <c r="U21" s="295">
        <v>0</v>
      </c>
      <c r="V21" s="295">
        <v>0</v>
      </c>
      <c r="W21" s="295">
        <v>0</v>
      </c>
      <c r="X21" s="295">
        <v>0</v>
      </c>
      <c r="Y21" s="295">
        <v>0</v>
      </c>
      <c r="DA21" s="122" t="s">
        <v>1595</v>
      </c>
    </row>
    <row r="22" spans="1:105" ht="12" customHeight="1" x14ac:dyDescent="0.25">
      <c r="A22" s="18" t="s">
        <v>33</v>
      </c>
      <c r="B22" s="295">
        <v>30.930797492874589</v>
      </c>
      <c r="C22" s="295">
        <v>43.170170909931919</v>
      </c>
      <c r="D22" s="295">
        <v>39.9588326966621</v>
      </c>
      <c r="E22" s="295">
        <v>42.589522027436082</v>
      </c>
      <c r="F22" s="295">
        <v>48.403991414184908</v>
      </c>
      <c r="G22" s="295">
        <v>51.433030607074109</v>
      </c>
      <c r="H22" s="295">
        <v>50.080024909240578</v>
      </c>
      <c r="I22" s="295">
        <v>47.376369345483383</v>
      </c>
      <c r="J22" s="295">
        <v>45.02610256577843</v>
      </c>
      <c r="K22" s="295">
        <v>21.33197482062269</v>
      </c>
      <c r="L22" s="295">
        <v>13.201929152502659</v>
      </c>
      <c r="M22" s="295">
        <v>10.697287204901279</v>
      </c>
      <c r="N22" s="295">
        <v>9.5764287826674241</v>
      </c>
      <c r="O22" s="295">
        <v>14.485166492195249</v>
      </c>
      <c r="P22" s="295">
        <v>17.913116518395562</v>
      </c>
      <c r="Q22" s="295">
        <v>21.317566792074089</v>
      </c>
      <c r="R22" s="295">
        <v>25.43417720989558</v>
      </c>
      <c r="S22" s="295">
        <v>26.014530943893369</v>
      </c>
      <c r="T22" s="295">
        <v>27.335032417123521</v>
      </c>
      <c r="U22" s="295">
        <v>29.077567376406929</v>
      </c>
      <c r="V22" s="295">
        <v>28.552658823056511</v>
      </c>
      <c r="W22" s="295">
        <v>27.967141163800861</v>
      </c>
      <c r="X22" s="295">
        <v>24.471828857701819</v>
      </c>
      <c r="Y22" s="295">
        <v>24.94569969317201</v>
      </c>
      <c r="DA22" s="122" t="s">
        <v>1596</v>
      </c>
    </row>
    <row r="23" spans="1:105" ht="12" customHeight="1" x14ac:dyDescent="0.25">
      <c r="A23" s="18" t="s">
        <v>35</v>
      </c>
      <c r="B23" s="295">
        <v>5.7315858194370604</v>
      </c>
      <c r="C23" s="295">
        <v>6.192251836316216</v>
      </c>
      <c r="D23" s="295">
        <v>6.6039878128781231</v>
      </c>
      <c r="E23" s="295">
        <v>7.460843513217478</v>
      </c>
      <c r="F23" s="295">
        <v>9.1474305833178935</v>
      </c>
      <c r="G23" s="295">
        <v>10.135372072049041</v>
      </c>
      <c r="H23" s="295">
        <v>7.9998686540069279</v>
      </c>
      <c r="I23" s="295">
        <v>5.5979677621596036</v>
      </c>
      <c r="J23" s="295">
        <v>3.0121146784205211</v>
      </c>
      <c r="K23" s="295">
        <v>3.9793253793950552</v>
      </c>
      <c r="L23" s="295">
        <v>3.4414399133211422</v>
      </c>
      <c r="M23" s="295">
        <v>3.6543713965624152</v>
      </c>
      <c r="N23" s="295">
        <v>1.3769764094317949</v>
      </c>
      <c r="O23" s="295">
        <v>2.088957271306036</v>
      </c>
      <c r="P23" s="295">
        <v>2.8047304725407129</v>
      </c>
      <c r="Q23" s="295">
        <v>2.7802898832332832</v>
      </c>
      <c r="R23" s="295">
        <v>3.8516915458693171</v>
      </c>
      <c r="S23" s="295">
        <v>3.9857909522391961</v>
      </c>
      <c r="T23" s="295">
        <v>4.6861678072191602</v>
      </c>
      <c r="U23" s="295">
        <v>5.6601998345139686</v>
      </c>
      <c r="V23" s="295">
        <v>4.7438024258094904</v>
      </c>
      <c r="W23" s="295">
        <v>3.291271338302233</v>
      </c>
      <c r="X23" s="295">
        <v>2.970108544848197</v>
      </c>
      <c r="Y23" s="295">
        <v>2.841132101985663</v>
      </c>
      <c r="DA23" s="122" t="s">
        <v>1597</v>
      </c>
    </row>
    <row r="24" spans="1:105" ht="12" customHeight="1" x14ac:dyDescent="0.25">
      <c r="A24" s="18" t="s">
        <v>38</v>
      </c>
      <c r="B24" s="295">
        <v>0</v>
      </c>
      <c r="C24" s="295">
        <v>0</v>
      </c>
      <c r="D24" s="295">
        <v>0</v>
      </c>
      <c r="E24" s="295">
        <v>0</v>
      </c>
      <c r="F24" s="295">
        <v>0</v>
      </c>
      <c r="G24" s="295">
        <v>0</v>
      </c>
      <c r="H24" s="295">
        <v>0</v>
      </c>
      <c r="I24" s="295">
        <v>0</v>
      </c>
      <c r="J24" s="295">
        <v>1.8142031544833539</v>
      </c>
      <c r="K24" s="295">
        <v>4.9413793436491877</v>
      </c>
      <c r="L24" s="295">
        <v>3.7926444763725802</v>
      </c>
      <c r="M24" s="295">
        <v>5.0701903459478253</v>
      </c>
      <c r="N24" s="295">
        <v>5.1230308262438777</v>
      </c>
      <c r="O24" s="295">
        <v>10.352321916986069</v>
      </c>
      <c r="P24" s="295">
        <v>10.661340862639721</v>
      </c>
      <c r="Q24" s="295">
        <v>12.31071059046117</v>
      </c>
      <c r="R24" s="295">
        <v>14.25575764953272</v>
      </c>
      <c r="S24" s="295">
        <v>18.310110696980249</v>
      </c>
      <c r="T24" s="295">
        <v>17.428403800941439</v>
      </c>
      <c r="U24" s="295">
        <v>19.164470547523809</v>
      </c>
      <c r="V24" s="295">
        <v>19.841591605859961</v>
      </c>
      <c r="W24" s="295">
        <v>18.007949099238019</v>
      </c>
      <c r="X24" s="295">
        <v>20.27417970093839</v>
      </c>
      <c r="Y24" s="295">
        <v>25.16592419604692</v>
      </c>
      <c r="DA24" s="122" t="s">
        <v>1598</v>
      </c>
    </row>
    <row r="25" spans="1:105" ht="12" customHeight="1" x14ac:dyDescent="0.25">
      <c r="A25" s="57" t="s">
        <v>1461</v>
      </c>
      <c r="B25" s="261">
        <v>45.182513760137333</v>
      </c>
      <c r="C25" s="261">
        <v>60.195484336711203</v>
      </c>
      <c r="D25" s="261">
        <v>59.092148384459897</v>
      </c>
      <c r="E25" s="261">
        <v>68.885463457399197</v>
      </c>
      <c r="F25" s="261">
        <v>83.39746521326984</v>
      </c>
      <c r="G25" s="261">
        <v>85.666385143205957</v>
      </c>
      <c r="H25" s="261">
        <v>80.029891250776956</v>
      </c>
      <c r="I25" s="261">
        <v>75.870570111586559</v>
      </c>
      <c r="J25" s="261">
        <v>72.763913702423679</v>
      </c>
      <c r="K25" s="261">
        <v>47.439908526740162</v>
      </c>
      <c r="L25" s="261">
        <v>39.140374060481108</v>
      </c>
      <c r="M25" s="261">
        <v>34.176341806241282</v>
      </c>
      <c r="N25" s="261">
        <v>21.71464750168213</v>
      </c>
      <c r="O25" s="261">
        <v>35.999176153868248</v>
      </c>
      <c r="P25" s="261">
        <v>43.884330293178188</v>
      </c>
      <c r="Q25" s="261">
        <v>50.060580492713306</v>
      </c>
      <c r="R25" s="261">
        <v>58.725474892441142</v>
      </c>
      <c r="S25" s="261">
        <v>62.472032258816931</v>
      </c>
      <c r="T25" s="261">
        <v>64.000424550804794</v>
      </c>
      <c r="U25" s="261">
        <v>69.50525143699933</v>
      </c>
      <c r="V25" s="261">
        <v>68.105720341193233</v>
      </c>
      <c r="W25" s="261">
        <v>63.443799214599252</v>
      </c>
      <c r="X25" s="261">
        <v>60.5288993937979</v>
      </c>
      <c r="Y25" s="261">
        <v>64.582036764301449</v>
      </c>
      <c r="DA25" s="70" t="s">
        <v>1599</v>
      </c>
    </row>
    <row r="26" spans="1:105" ht="12" customHeight="1" x14ac:dyDescent="0.25">
      <c r="A26" s="18" t="s">
        <v>28</v>
      </c>
      <c r="B26" s="230">
        <v>7.9597416858741106</v>
      </c>
      <c r="C26" s="230">
        <v>11.465157509446019</v>
      </c>
      <c r="D26" s="230">
        <v>12.562309906621479</v>
      </c>
      <c r="E26" s="230">
        <v>19.17738233145635</v>
      </c>
      <c r="F26" s="230">
        <v>26.80250706584058</v>
      </c>
      <c r="G26" s="230">
        <v>24.851959663819731</v>
      </c>
      <c r="H26" s="230">
        <v>23.762891641691539</v>
      </c>
      <c r="I26" s="230">
        <v>23.226755392337751</v>
      </c>
      <c r="J26" s="230">
        <v>21.583666563798008</v>
      </c>
      <c r="K26" s="230">
        <v>14.2284276729063</v>
      </c>
      <c r="L26" s="230">
        <v>16.46481667109957</v>
      </c>
      <c r="M26" s="230">
        <v>12.49531772371329</v>
      </c>
      <c r="N26" s="230">
        <v>4.7832456795542706</v>
      </c>
      <c r="O26" s="230">
        <v>6.9662885032631232</v>
      </c>
      <c r="P26" s="230">
        <v>9.822771481104331</v>
      </c>
      <c r="Q26" s="230">
        <v>10.88407607220112</v>
      </c>
      <c r="R26" s="230">
        <v>12.73458066994513</v>
      </c>
      <c r="S26" s="230">
        <v>11.820734262951211</v>
      </c>
      <c r="T26" s="230">
        <v>11.91214118281102</v>
      </c>
      <c r="U26" s="230">
        <v>12.333034945429191</v>
      </c>
      <c r="V26" s="230">
        <v>12.116523150447611</v>
      </c>
      <c r="W26" s="230">
        <v>11.437904967900449</v>
      </c>
      <c r="X26" s="230">
        <v>9.0831134899527495</v>
      </c>
      <c r="Y26" s="230">
        <v>6.7630379346286409</v>
      </c>
      <c r="DA26" s="71" t="s">
        <v>1600</v>
      </c>
    </row>
    <row r="27" spans="1:105" ht="12" customHeight="1" x14ac:dyDescent="0.25">
      <c r="A27" s="18" t="s">
        <v>31</v>
      </c>
      <c r="B27" s="295">
        <v>0.48805679487308129</v>
      </c>
      <c r="C27" s="295">
        <v>0.32921179720555971</v>
      </c>
      <c r="D27" s="295">
        <v>0.31149273117358861</v>
      </c>
      <c r="E27" s="295">
        <v>0.30336729783391492</v>
      </c>
      <c r="F27" s="295">
        <v>0.33015042258598198</v>
      </c>
      <c r="G27" s="295">
        <v>0.54504700044587229</v>
      </c>
      <c r="H27" s="295">
        <v>0.35078309083745501</v>
      </c>
      <c r="I27" s="295">
        <v>0.2269034638658505</v>
      </c>
      <c r="J27" s="295">
        <v>8.8199483967226128E-2</v>
      </c>
      <c r="K27" s="295">
        <v>0.38523681260255399</v>
      </c>
      <c r="L27" s="295">
        <v>0.33071615122233777</v>
      </c>
      <c r="M27" s="295">
        <v>0.25371735388696132</v>
      </c>
      <c r="N27" s="295">
        <v>0.11382600382060359</v>
      </c>
      <c r="O27" s="295">
        <v>0.16705721956498121</v>
      </c>
      <c r="P27" s="295">
        <v>0.19244908737962829</v>
      </c>
      <c r="Q27" s="295">
        <v>0.13771928413607371</v>
      </c>
      <c r="R27" s="295">
        <v>0.26572596883456451</v>
      </c>
      <c r="S27" s="295">
        <v>0.20650364318913839</v>
      </c>
      <c r="T27" s="295">
        <v>0.3856696414359751</v>
      </c>
      <c r="U27" s="295">
        <v>0.34286186253193668</v>
      </c>
      <c r="V27" s="295">
        <v>0.34262943624355818</v>
      </c>
      <c r="W27" s="295">
        <v>0.29475196216920418</v>
      </c>
      <c r="X27" s="295">
        <v>0.31119721653275012</v>
      </c>
      <c r="Y27" s="295">
        <v>0.50137029444558079</v>
      </c>
      <c r="DA27" s="122" t="s">
        <v>1601</v>
      </c>
    </row>
    <row r="28" spans="1:105" ht="12" customHeight="1" x14ac:dyDescent="0.25">
      <c r="A28" s="18" t="s">
        <v>159</v>
      </c>
      <c r="B28" s="295">
        <v>1.383884957152284</v>
      </c>
      <c r="C28" s="295">
        <v>1.7141018149927569</v>
      </c>
      <c r="D28" s="295">
        <v>2.308596889986295</v>
      </c>
      <c r="E28" s="295">
        <v>2.817324778079076</v>
      </c>
      <c r="F28" s="295">
        <v>2.9360466481114749</v>
      </c>
      <c r="G28" s="295">
        <v>3.4217631773275659</v>
      </c>
      <c r="H28" s="295">
        <v>1.961195464079605</v>
      </c>
      <c r="I28" s="295">
        <v>2.5967309707100781</v>
      </c>
      <c r="J28" s="295">
        <v>4.7336554675408804</v>
      </c>
      <c r="K28" s="295">
        <v>3.265400708345815</v>
      </c>
      <c r="L28" s="295">
        <v>1.8343561716946659</v>
      </c>
      <c r="M28" s="295">
        <v>2.5045996582764181</v>
      </c>
      <c r="N28" s="295">
        <v>1.052567791932864</v>
      </c>
      <c r="O28" s="295">
        <v>1.755433466515302</v>
      </c>
      <c r="P28" s="295">
        <v>2.79859095172506</v>
      </c>
      <c r="Q28" s="295">
        <v>3.0075135534815631</v>
      </c>
      <c r="R28" s="295">
        <v>2.8781050268544739</v>
      </c>
      <c r="S28" s="295">
        <v>2.7115885235226438</v>
      </c>
      <c r="T28" s="295">
        <v>3.1563976928646178</v>
      </c>
      <c r="U28" s="295">
        <v>3.8732037953791552</v>
      </c>
      <c r="V28" s="295">
        <v>3.214755133265395</v>
      </c>
      <c r="W28" s="295">
        <v>3.1897712568550922</v>
      </c>
      <c r="X28" s="295">
        <v>3.4677019580251689</v>
      </c>
      <c r="Y28" s="295">
        <v>3.8058314427056308</v>
      </c>
      <c r="DA28" s="122" t="s">
        <v>1602</v>
      </c>
    </row>
    <row r="29" spans="1:105" ht="12" customHeight="1" x14ac:dyDescent="0.25">
      <c r="A29" s="18" t="s">
        <v>32</v>
      </c>
      <c r="B29" s="295">
        <v>2.4269387074677602</v>
      </c>
      <c r="C29" s="295">
        <v>2.355611131211095</v>
      </c>
      <c r="D29" s="295">
        <v>2.0938662495913758</v>
      </c>
      <c r="E29" s="295">
        <v>1.6401008337253511</v>
      </c>
      <c r="F29" s="295">
        <v>1.6461488790177981</v>
      </c>
      <c r="G29" s="295">
        <v>1.5582281519321231</v>
      </c>
      <c r="H29" s="295">
        <v>1.7958058119189551</v>
      </c>
      <c r="I29" s="295">
        <v>2.2432703873390252</v>
      </c>
      <c r="J29" s="295">
        <v>1.1512798582816071</v>
      </c>
      <c r="K29" s="295">
        <v>1.219723157398142</v>
      </c>
      <c r="L29" s="295">
        <v>1.259135266184483</v>
      </c>
      <c r="M29" s="295">
        <v>0.27968215098811278</v>
      </c>
      <c r="N29" s="295">
        <v>0.1108469229951851</v>
      </c>
      <c r="O29" s="295">
        <v>0.47060309355116647</v>
      </c>
      <c r="P29" s="295">
        <v>0.3587651212210769</v>
      </c>
      <c r="Q29" s="295">
        <v>0.41042553622875622</v>
      </c>
      <c r="R29" s="295">
        <v>0.35908355506056261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1603</v>
      </c>
    </row>
    <row r="30" spans="1:105" ht="12" customHeight="1" x14ac:dyDescent="0.25">
      <c r="A30" s="18" t="s">
        <v>33</v>
      </c>
      <c r="B30" s="295">
        <v>27.78470071700028</v>
      </c>
      <c r="C30" s="295">
        <v>38.779157857489068</v>
      </c>
      <c r="D30" s="295">
        <v>35.894457869481222</v>
      </c>
      <c r="E30" s="295">
        <v>38.257569126208402</v>
      </c>
      <c r="F30" s="295">
        <v>43.480625265520473</v>
      </c>
      <c r="G30" s="295">
        <v>46.201568605370603</v>
      </c>
      <c r="H30" s="295">
        <v>44.98618260081119</v>
      </c>
      <c r="I30" s="295">
        <v>42.557526802390491</v>
      </c>
      <c r="J30" s="295">
        <v>40.446315182507341</v>
      </c>
      <c r="K30" s="295">
        <v>19.16221320288059</v>
      </c>
      <c r="L30" s="295">
        <v>11.85910743083261</v>
      </c>
      <c r="M30" s="295">
        <v>9.60922276706407</v>
      </c>
      <c r="N30" s="295">
        <v>8.6023713978075484</v>
      </c>
      <c r="O30" s="295">
        <v>13.011821499729541</v>
      </c>
      <c r="P30" s="295">
        <v>16.091100835244571</v>
      </c>
      <c r="Q30" s="295">
        <v>19.14927067331158</v>
      </c>
      <c r="R30" s="295">
        <v>22.847163960867601</v>
      </c>
      <c r="S30" s="295">
        <v>23.368487564400191</v>
      </c>
      <c r="T30" s="295">
        <v>24.55467548078061</v>
      </c>
      <c r="U30" s="295">
        <v>26.119970146841311</v>
      </c>
      <c r="V30" s="295">
        <v>25.648452169912499</v>
      </c>
      <c r="W30" s="295">
        <v>25.122489884889479</v>
      </c>
      <c r="X30" s="295">
        <v>21.982699959984281</v>
      </c>
      <c r="Y30" s="295">
        <v>22.40837147217492</v>
      </c>
      <c r="DA30" s="122" t="s">
        <v>1604</v>
      </c>
    </row>
    <row r="31" spans="1:105" ht="12" customHeight="1" x14ac:dyDescent="0.25">
      <c r="A31" s="18" t="s">
        <v>35</v>
      </c>
      <c r="B31" s="295">
        <v>5.1391908977698098</v>
      </c>
      <c r="C31" s="295">
        <v>5.5522442263667049</v>
      </c>
      <c r="D31" s="295">
        <v>5.9214247376059381</v>
      </c>
      <c r="E31" s="295">
        <v>6.6897190900961014</v>
      </c>
      <c r="F31" s="295">
        <v>8.2019869321935275</v>
      </c>
      <c r="G31" s="295">
        <v>9.0878185443100694</v>
      </c>
      <c r="H31" s="295">
        <v>7.1730326414382146</v>
      </c>
      <c r="I31" s="295">
        <v>5.0193830949433629</v>
      </c>
      <c r="J31" s="295">
        <v>2.7007939558162231</v>
      </c>
      <c r="K31" s="295">
        <v>3.5680374355905662</v>
      </c>
      <c r="L31" s="295">
        <v>3.0857457665178649</v>
      </c>
      <c r="M31" s="295">
        <v>3.2766694611105849</v>
      </c>
      <c r="N31" s="295">
        <v>1.234657362330253</v>
      </c>
      <c r="O31" s="295">
        <v>1.8730505889171969</v>
      </c>
      <c r="P31" s="295">
        <v>2.5148441930848668</v>
      </c>
      <c r="Q31" s="295">
        <v>2.4929296901773239</v>
      </c>
      <c r="R31" s="295">
        <v>3.4535953498978911</v>
      </c>
      <c r="S31" s="295">
        <v>3.573834751404418</v>
      </c>
      <c r="T31" s="295">
        <v>4.2018233171370349</v>
      </c>
      <c r="U31" s="295">
        <v>5.0751830968744729</v>
      </c>
      <c r="V31" s="295">
        <v>4.2535010406479348</v>
      </c>
      <c r="W31" s="295">
        <v>2.9510980445469102</v>
      </c>
      <c r="X31" s="295">
        <v>2.6631294165235708</v>
      </c>
      <c r="Y31" s="295">
        <v>2.547483488491221</v>
      </c>
      <c r="DA31" s="122" t="s">
        <v>1605</v>
      </c>
    </row>
    <row r="32" spans="1:105" ht="12" customHeight="1" x14ac:dyDescent="0.25">
      <c r="A32" s="18" t="s">
        <v>38</v>
      </c>
      <c r="B32" s="295">
        <v>0</v>
      </c>
      <c r="C32" s="295">
        <v>0</v>
      </c>
      <c r="D32" s="295">
        <v>0</v>
      </c>
      <c r="E32" s="295">
        <v>0</v>
      </c>
      <c r="F32" s="295">
        <v>0</v>
      </c>
      <c r="G32" s="295">
        <v>0</v>
      </c>
      <c r="H32" s="295">
        <v>0</v>
      </c>
      <c r="I32" s="295">
        <v>0</v>
      </c>
      <c r="J32" s="295">
        <v>2.0600031905123881</v>
      </c>
      <c r="K32" s="295">
        <v>5.6108695370161934</v>
      </c>
      <c r="L32" s="295">
        <v>4.3064966029295837</v>
      </c>
      <c r="M32" s="295">
        <v>5.757132691201841</v>
      </c>
      <c r="N32" s="295">
        <v>5.8171323432414024</v>
      </c>
      <c r="O32" s="295">
        <v>11.754921782326941</v>
      </c>
      <c r="P32" s="295">
        <v>12.10580862341866</v>
      </c>
      <c r="Q32" s="295">
        <v>13.9786456831769</v>
      </c>
      <c r="R32" s="295">
        <v>16.18722036098092</v>
      </c>
      <c r="S32" s="295">
        <v>20.790883513349321</v>
      </c>
      <c r="T32" s="295">
        <v>19.78971723577553</v>
      </c>
      <c r="U32" s="295">
        <v>21.760997589943258</v>
      </c>
      <c r="V32" s="295">
        <v>22.529859410676249</v>
      </c>
      <c r="W32" s="295">
        <v>20.447783098238109</v>
      </c>
      <c r="X32" s="295">
        <v>23.02105735277938</v>
      </c>
      <c r="Y32" s="295">
        <v>28.55594213185547</v>
      </c>
      <c r="DA32" s="122" t="s">
        <v>1606</v>
      </c>
    </row>
    <row r="33" spans="1:105" ht="12" customHeight="1" x14ac:dyDescent="0.25">
      <c r="A33" s="57" t="s">
        <v>1470</v>
      </c>
      <c r="B33" s="261">
        <f t="shared" ref="B33:Y33" si="0">B34+B35</f>
        <v>6.5923018086053577</v>
      </c>
      <c r="C33" s="261">
        <f t="shared" si="0"/>
        <v>7.4256811942440564</v>
      </c>
      <c r="D33" s="261">
        <f t="shared" si="0"/>
        <v>8.0220729198411558</v>
      </c>
      <c r="E33" s="261">
        <f t="shared" si="0"/>
        <v>8.9219786883653622</v>
      </c>
      <c r="F33" s="261">
        <f t="shared" si="0"/>
        <v>10.191683162845564</v>
      </c>
      <c r="G33" s="261">
        <f t="shared" si="0"/>
        <v>11.80385594452359</v>
      </c>
      <c r="H33" s="261">
        <f t="shared" si="0"/>
        <v>12.896737367521752</v>
      </c>
      <c r="I33" s="261">
        <f t="shared" si="0"/>
        <v>12.108040115780458</v>
      </c>
      <c r="J33" s="261">
        <f t="shared" si="0"/>
        <v>11.63279499239674</v>
      </c>
      <c r="K33" s="261">
        <f t="shared" si="0"/>
        <v>9.2993420420871722</v>
      </c>
      <c r="L33" s="261">
        <f t="shared" si="0"/>
        <v>7.5316027434531492</v>
      </c>
      <c r="M33" s="261">
        <f t="shared" si="0"/>
        <v>6.559254915067088</v>
      </c>
      <c r="N33" s="261">
        <f t="shared" si="0"/>
        <v>2.8748317880903187</v>
      </c>
      <c r="O33" s="261">
        <f t="shared" si="0"/>
        <v>5.6937859967448023</v>
      </c>
      <c r="P33" s="261">
        <f t="shared" si="0"/>
        <v>6.985663474712891</v>
      </c>
      <c r="Q33" s="261">
        <f t="shared" si="0"/>
        <v>8.2807801020057266</v>
      </c>
      <c r="R33" s="261">
        <f t="shared" si="0"/>
        <v>10.619432001473248</v>
      </c>
      <c r="S33" s="261">
        <f t="shared" si="0"/>
        <v>10.800458080618551</v>
      </c>
      <c r="T33" s="261">
        <f t="shared" si="0"/>
        <v>11.666337586083358</v>
      </c>
      <c r="U33" s="261">
        <f t="shared" si="0"/>
        <v>12.947775069218565</v>
      </c>
      <c r="V33" s="261">
        <f t="shared" si="0"/>
        <v>12.18769586198608</v>
      </c>
      <c r="W33" s="261">
        <f t="shared" si="0"/>
        <v>10.904883800100629</v>
      </c>
      <c r="X33" s="261">
        <f t="shared" si="0"/>
        <v>10.721481582928877</v>
      </c>
      <c r="Y33" s="261">
        <f t="shared" si="0"/>
        <v>11.588132833241936</v>
      </c>
      <c r="DA33" s="70"/>
    </row>
    <row r="34" spans="1:105" ht="12" customHeight="1" x14ac:dyDescent="0.25">
      <c r="A34" s="60" t="s">
        <v>1471</v>
      </c>
      <c r="B34" s="262">
        <v>4.7648385501307873</v>
      </c>
      <c r="C34" s="262">
        <v>5.0000958668811357</v>
      </c>
      <c r="D34" s="262">
        <v>5.647394346121847</v>
      </c>
      <c r="E34" s="262">
        <v>6.1820736539811403</v>
      </c>
      <c r="F34" s="262">
        <v>6.8964131437920564</v>
      </c>
      <c r="G34" s="262">
        <v>8.3996012407153877</v>
      </c>
      <c r="H34" s="262">
        <v>9.724713435332319</v>
      </c>
      <c r="I34" s="262">
        <v>9.1115833921180798</v>
      </c>
      <c r="J34" s="262">
        <v>8.7699163721949187</v>
      </c>
      <c r="K34" s="262">
        <v>7.4475341048378194</v>
      </c>
      <c r="L34" s="262">
        <v>6.0316962381589807</v>
      </c>
      <c r="M34" s="262">
        <v>5.2442449374227822</v>
      </c>
      <c r="N34" s="262">
        <v>2.0321479295001441</v>
      </c>
      <c r="O34" s="262">
        <v>4.301243167397379</v>
      </c>
      <c r="P34" s="262">
        <v>5.2853041801591862</v>
      </c>
      <c r="Q34" s="262">
        <v>6.3412006541826136</v>
      </c>
      <c r="R34" s="262">
        <v>8.3410348657403137</v>
      </c>
      <c r="S34" s="262">
        <v>8.3822679718552298</v>
      </c>
      <c r="T34" s="262">
        <v>9.1788623361438422</v>
      </c>
      <c r="U34" s="262">
        <v>10.242250850754109</v>
      </c>
      <c r="V34" s="262">
        <v>9.5446734814481431</v>
      </c>
      <c r="W34" s="262">
        <v>8.4445071686211399</v>
      </c>
      <c r="X34" s="262">
        <v>8.379160506983057</v>
      </c>
      <c r="Y34" s="262">
        <v>9.0882149020170324</v>
      </c>
      <c r="DA34" s="72" t="s">
        <v>1607</v>
      </c>
    </row>
    <row r="35" spans="1:105" ht="12" customHeight="1" x14ac:dyDescent="0.25">
      <c r="A35" s="60" t="s">
        <v>1473</v>
      </c>
      <c r="B35" s="262">
        <v>1.8274632584745709</v>
      </c>
      <c r="C35" s="262">
        <v>2.4255853273629211</v>
      </c>
      <c r="D35" s="262">
        <v>2.3746785737193088</v>
      </c>
      <c r="E35" s="262">
        <v>2.7399050343842219</v>
      </c>
      <c r="F35" s="262">
        <v>3.295270019053508</v>
      </c>
      <c r="G35" s="262">
        <v>3.4042547038082032</v>
      </c>
      <c r="H35" s="262">
        <v>3.172023932189433</v>
      </c>
      <c r="I35" s="262">
        <v>2.9964567236623778</v>
      </c>
      <c r="J35" s="262">
        <v>2.8628786202018208</v>
      </c>
      <c r="K35" s="262">
        <v>1.8518079372493521</v>
      </c>
      <c r="L35" s="262">
        <v>1.4999065052941689</v>
      </c>
      <c r="M35" s="262">
        <v>1.315009977644306</v>
      </c>
      <c r="N35" s="262">
        <v>0.84268385859017436</v>
      </c>
      <c r="O35" s="262">
        <v>1.3925428293474229</v>
      </c>
      <c r="P35" s="262">
        <v>1.7003592945537049</v>
      </c>
      <c r="Q35" s="262">
        <v>1.939579447823113</v>
      </c>
      <c r="R35" s="262">
        <v>2.2783971357329338</v>
      </c>
      <c r="S35" s="262">
        <v>2.4181901087633211</v>
      </c>
      <c r="T35" s="262">
        <v>2.4874752499395152</v>
      </c>
      <c r="U35" s="262">
        <v>2.7055242184644568</v>
      </c>
      <c r="V35" s="262">
        <v>2.6430223805379369</v>
      </c>
      <c r="W35" s="262">
        <v>2.4603766314794888</v>
      </c>
      <c r="X35" s="262">
        <v>2.34232107594582</v>
      </c>
      <c r="Y35" s="262">
        <v>2.4999179312249038</v>
      </c>
      <c r="DA35" s="72" t="s">
        <v>1608</v>
      </c>
    </row>
    <row r="36" spans="1:105" ht="12" customHeight="1" x14ac:dyDescent="0.25">
      <c r="A36" s="64" t="s">
        <v>28</v>
      </c>
      <c r="B36" s="229">
        <v>0.2783046692782718</v>
      </c>
      <c r="C36" s="229">
        <v>0.4008681430645275</v>
      </c>
      <c r="D36" s="229">
        <v>0.43922901545133669</v>
      </c>
      <c r="E36" s="229">
        <v>0.67051862459941414</v>
      </c>
      <c r="F36" s="229">
        <v>0.93712373581482011</v>
      </c>
      <c r="G36" s="229">
        <v>0.8689247324986229</v>
      </c>
      <c r="H36" s="229">
        <v>0.83084652246602586</v>
      </c>
      <c r="I36" s="229">
        <v>0.8121010370655023</v>
      </c>
      <c r="J36" s="229">
        <v>0.75465202539303866</v>
      </c>
      <c r="K36" s="229">
        <v>0.49748321165816101</v>
      </c>
      <c r="L36" s="229">
        <v>0.57567638991472314</v>
      </c>
      <c r="M36" s="229">
        <v>0.43688669857168477</v>
      </c>
      <c r="N36" s="229">
        <v>0.16724155876660041</v>
      </c>
      <c r="O36" s="229">
        <v>0.24356953962944641</v>
      </c>
      <c r="P36" s="229">
        <v>0.34344370412123137</v>
      </c>
      <c r="Q36" s="229">
        <v>0.38055119264097559</v>
      </c>
      <c r="R36" s="229">
        <v>0.44525229606836819</v>
      </c>
      <c r="S36" s="229">
        <v>0.41330054033225849</v>
      </c>
      <c r="T36" s="229">
        <v>0.41649649487516471</v>
      </c>
      <c r="U36" s="229">
        <v>0.43121263819104838</v>
      </c>
      <c r="V36" s="229">
        <v>0.42364251269261322</v>
      </c>
      <c r="W36" s="229">
        <v>0.3999152843084085</v>
      </c>
      <c r="X36" s="229">
        <v>0.31758227786769022</v>
      </c>
      <c r="Y36" s="229">
        <v>0.23730973609325351</v>
      </c>
      <c r="DA36" s="73" t="s">
        <v>1609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1610</v>
      </c>
    </row>
    <row r="38" spans="1:105" ht="12" customHeight="1" x14ac:dyDescent="0.25">
      <c r="A38" s="64" t="s">
        <v>31</v>
      </c>
      <c r="B38" s="229">
        <v>2.0815508352776919E-2</v>
      </c>
      <c r="C38" s="229">
        <v>1.4040806288430159E-2</v>
      </c>
      <c r="D38" s="229">
        <v>1.328509225910738E-2</v>
      </c>
      <c r="E38" s="229">
        <v>1.293854442424751E-2</v>
      </c>
      <c r="F38" s="229">
        <v>1.408083844176058E-2</v>
      </c>
      <c r="G38" s="229">
        <v>2.3246127314726611E-2</v>
      </c>
      <c r="H38" s="229">
        <v>1.496081692549482E-2</v>
      </c>
      <c r="I38" s="229">
        <v>9.6773797578248444E-3</v>
      </c>
      <c r="J38" s="229">
        <v>3.7616873989180671E-3</v>
      </c>
      <c r="K38" s="229">
        <v>1.6430260114728909E-2</v>
      </c>
      <c r="L38" s="229">
        <v>1.4104966636018229E-2</v>
      </c>
      <c r="M38" s="229">
        <v>1.0820985906879729E-2</v>
      </c>
      <c r="N38" s="229">
        <v>4.8546524875391576E-3</v>
      </c>
      <c r="O38" s="229">
        <v>7.1249514109333204E-3</v>
      </c>
      <c r="P38" s="229">
        <v>8.2079086448876987E-3</v>
      </c>
      <c r="Q38" s="229">
        <v>5.87369531453482E-3</v>
      </c>
      <c r="R38" s="229">
        <v>1.133315053069593E-2</v>
      </c>
      <c r="S38" s="229">
        <v>8.8073321687902936E-3</v>
      </c>
      <c r="T38" s="229">
        <v>1.6448720163420069E-2</v>
      </c>
      <c r="U38" s="229">
        <v>1.4622978387665121E-2</v>
      </c>
      <c r="V38" s="229">
        <v>1.4613065460731271E-2</v>
      </c>
      <c r="W38" s="229">
        <v>1.257110236960427E-2</v>
      </c>
      <c r="X38" s="229">
        <v>1.327248862867059E-2</v>
      </c>
      <c r="Y38" s="229">
        <v>2.1383326001188349E-2</v>
      </c>
      <c r="DA38" s="73" t="s">
        <v>1611</v>
      </c>
    </row>
    <row r="39" spans="1:105" ht="12" customHeight="1" x14ac:dyDescent="0.25">
      <c r="A39" s="64" t="s">
        <v>159</v>
      </c>
      <c r="B39" s="229">
        <v>5.7116175009179503E-2</v>
      </c>
      <c r="C39" s="229">
        <v>7.0744998522232747E-2</v>
      </c>
      <c r="D39" s="229">
        <v>9.5281203334588269E-2</v>
      </c>
      <c r="E39" s="229">
        <v>0.11627759536716679</v>
      </c>
      <c r="F39" s="229">
        <v>0.1211775251417785</v>
      </c>
      <c r="G39" s="229">
        <v>0.14122418447149951</v>
      </c>
      <c r="H39" s="229">
        <v>8.0943132429217801E-2</v>
      </c>
      <c r="I39" s="229">
        <v>0.10717317202438</v>
      </c>
      <c r="J39" s="229">
        <v>0.19536905341725799</v>
      </c>
      <c r="K39" s="229">
        <v>0.13477073897585179</v>
      </c>
      <c r="L39" s="229">
        <v>7.5708177612737737E-2</v>
      </c>
      <c r="M39" s="229">
        <v>0.1033706968709433</v>
      </c>
      <c r="N39" s="229">
        <v>4.3441939232270743E-2</v>
      </c>
      <c r="O39" s="229">
        <v>7.2450852632127818E-2</v>
      </c>
      <c r="P39" s="229">
        <v>0.1155044064549689</v>
      </c>
      <c r="Q39" s="229">
        <v>0.1241271317932461</v>
      </c>
      <c r="R39" s="229">
        <v>0.11878613865916179</v>
      </c>
      <c r="S39" s="229">
        <v>0.11191361237215861</v>
      </c>
      <c r="T39" s="229">
        <v>0.1302719291025487</v>
      </c>
      <c r="U39" s="229">
        <v>0.15985619662946479</v>
      </c>
      <c r="V39" s="229">
        <v>0.13268047741560879</v>
      </c>
      <c r="W39" s="229">
        <v>0.1316493342919817</v>
      </c>
      <c r="X39" s="229">
        <v>0.14312018559823469</v>
      </c>
      <c r="Y39" s="229">
        <v>0.15707558176246059</v>
      </c>
      <c r="DA39" s="73" t="s">
        <v>1612</v>
      </c>
    </row>
    <row r="40" spans="1:105" ht="12" customHeight="1" x14ac:dyDescent="0.25">
      <c r="A40" s="64" t="s">
        <v>32</v>
      </c>
      <c r="B40" s="229">
        <v>9.7607378611492976E-2</v>
      </c>
      <c r="C40" s="229">
        <v>9.4738703881594749E-2</v>
      </c>
      <c r="D40" s="229">
        <v>8.4211766517555214E-2</v>
      </c>
      <c r="E40" s="229">
        <v>6.596208735962987E-2</v>
      </c>
      <c r="F40" s="229">
        <v>6.6205329533362126E-2</v>
      </c>
      <c r="G40" s="229">
        <v>6.2669306283148499E-2</v>
      </c>
      <c r="H40" s="229">
        <v>7.22242787827065E-2</v>
      </c>
      <c r="I40" s="229">
        <v>9.0220548772494871E-2</v>
      </c>
      <c r="J40" s="229">
        <v>4.6302532762489031E-2</v>
      </c>
      <c r="K40" s="229">
        <v>4.9055206733912747E-2</v>
      </c>
      <c r="L40" s="229">
        <v>5.0640295229287063E-2</v>
      </c>
      <c r="M40" s="229">
        <v>1.124834406339704E-2</v>
      </c>
      <c r="N40" s="229">
        <v>4.4580761547121858E-3</v>
      </c>
      <c r="O40" s="229">
        <v>1.8926862135680352E-2</v>
      </c>
      <c r="P40" s="229">
        <v>1.4428927649417771E-2</v>
      </c>
      <c r="Q40" s="229">
        <v>1.650662234824378E-2</v>
      </c>
      <c r="R40" s="229">
        <v>1.4441734520987201E-2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1613</v>
      </c>
    </row>
    <row r="41" spans="1:105" ht="12" customHeight="1" x14ac:dyDescent="0.25">
      <c r="A41" s="64" t="s">
        <v>33</v>
      </c>
      <c r="B41" s="229">
        <v>1.145379464526354</v>
      </c>
      <c r="C41" s="229">
        <v>1.598608223784717</v>
      </c>
      <c r="D41" s="229">
        <v>1.4796911204033589</v>
      </c>
      <c r="E41" s="229">
        <v>1.577106569769358</v>
      </c>
      <c r="F41" s="229">
        <v>1.792418633230815</v>
      </c>
      <c r="G41" s="229">
        <v>1.904585132965585</v>
      </c>
      <c r="H41" s="229">
        <v>1.8544828055993841</v>
      </c>
      <c r="I41" s="229">
        <v>1.754365388239121</v>
      </c>
      <c r="J41" s="229">
        <v>1.6673340950352309</v>
      </c>
      <c r="K41" s="229">
        <v>0.78993132663207533</v>
      </c>
      <c r="L41" s="229">
        <v>0.48887257261607231</v>
      </c>
      <c r="M41" s="229">
        <v>0.39612470688662371</v>
      </c>
      <c r="N41" s="229">
        <v>0.35461888345081272</v>
      </c>
      <c r="O41" s="229">
        <v>0.53639135053752496</v>
      </c>
      <c r="P41" s="229">
        <v>0.66332967362269246</v>
      </c>
      <c r="Q41" s="229">
        <v>0.78939779172959879</v>
      </c>
      <c r="R41" s="229">
        <v>0.94183747703400111</v>
      </c>
      <c r="S41" s="229">
        <v>0.96332820158565169</v>
      </c>
      <c r="T41" s="229">
        <v>1.0122268848692959</v>
      </c>
      <c r="U41" s="229">
        <v>1.0767536323300511</v>
      </c>
      <c r="V41" s="229">
        <v>1.057316064388252</v>
      </c>
      <c r="W41" s="229">
        <v>1.035634117675321</v>
      </c>
      <c r="X41" s="229">
        <v>0.90620134315877754</v>
      </c>
      <c r="Y41" s="229">
        <v>0.92374896455167999</v>
      </c>
      <c r="DA41" s="73" t="s">
        <v>1614</v>
      </c>
    </row>
    <row r="42" spans="1:105" ht="12" customHeight="1" x14ac:dyDescent="0.25">
      <c r="A42" s="64" t="s">
        <v>35</v>
      </c>
      <c r="B42" s="229">
        <v>0.22824006269649619</v>
      </c>
      <c r="C42" s="229">
        <v>0.24658445182141911</v>
      </c>
      <c r="D42" s="229">
        <v>0.26298037575336208</v>
      </c>
      <c r="E42" s="229">
        <v>0.29710161286440528</v>
      </c>
      <c r="F42" s="229">
        <v>0.36426395689097119</v>
      </c>
      <c r="G42" s="229">
        <v>0.40360522027462059</v>
      </c>
      <c r="H42" s="229">
        <v>0.3185663759866042</v>
      </c>
      <c r="I42" s="229">
        <v>0.22291919780305469</v>
      </c>
      <c r="J42" s="229">
        <v>0.119946776461119</v>
      </c>
      <c r="K42" s="229">
        <v>0.15846250980013951</v>
      </c>
      <c r="L42" s="229">
        <v>0.13704313017854949</v>
      </c>
      <c r="M42" s="229">
        <v>0.14552237076153701</v>
      </c>
      <c r="N42" s="229">
        <v>5.4833198336577828E-2</v>
      </c>
      <c r="O42" s="229">
        <v>8.318530919598438E-2</v>
      </c>
      <c r="P42" s="229">
        <v>0.1116884365106374</v>
      </c>
      <c r="Q42" s="229">
        <v>0.1107151767860861</v>
      </c>
      <c r="R42" s="229">
        <v>0.15337994537838409</v>
      </c>
      <c r="S42" s="229">
        <v>0.1587199782910258</v>
      </c>
      <c r="T42" s="229">
        <v>0.18661000076084591</v>
      </c>
      <c r="U42" s="229">
        <v>0.2253973692102984</v>
      </c>
      <c r="V42" s="229">
        <v>0.18890509488923449</v>
      </c>
      <c r="W42" s="229">
        <v>0.1310631996572047</v>
      </c>
      <c r="X42" s="229">
        <v>0.1182740312799038</v>
      </c>
      <c r="Y42" s="229">
        <v>0.1129208378636245</v>
      </c>
      <c r="DA42" s="73" t="s">
        <v>1615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1616</v>
      </c>
    </row>
    <row r="44" spans="1:105" ht="12" customHeight="1" x14ac:dyDescent="0.25">
      <c r="A44" s="64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7.5512449733767015E-2</v>
      </c>
      <c r="K44" s="229">
        <v>0.2056746833344828</v>
      </c>
      <c r="L44" s="229">
        <v>0.1578609731067806</v>
      </c>
      <c r="M44" s="229">
        <v>0.211036174583241</v>
      </c>
      <c r="N44" s="229">
        <v>0.21323555016166129</v>
      </c>
      <c r="O44" s="229">
        <v>0.4308939638057262</v>
      </c>
      <c r="P44" s="229">
        <v>0.44375623754986909</v>
      </c>
      <c r="Q44" s="229">
        <v>0.51240783721042793</v>
      </c>
      <c r="R44" s="229">
        <v>0.59336639354133591</v>
      </c>
      <c r="S44" s="229">
        <v>0.76212044401343559</v>
      </c>
      <c r="T44" s="229">
        <v>0.72542122016823918</v>
      </c>
      <c r="U44" s="229">
        <v>0.79768140371592922</v>
      </c>
      <c r="V44" s="229">
        <v>0.82586516569149748</v>
      </c>
      <c r="W44" s="229">
        <v>0.74954359317696884</v>
      </c>
      <c r="X44" s="229">
        <v>0.84387074941254359</v>
      </c>
      <c r="Y44" s="229">
        <v>1.0474794849526969</v>
      </c>
      <c r="DA44" s="73" t="s">
        <v>1617</v>
      </c>
    </row>
    <row r="45" spans="1:105" ht="12" customHeight="1" x14ac:dyDescent="0.25">
      <c r="A45" s="146" t="s">
        <v>39</v>
      </c>
      <c r="B45" s="325">
        <v>0</v>
      </c>
      <c r="C45" s="325">
        <v>0</v>
      </c>
      <c r="D45" s="325">
        <v>0</v>
      </c>
      <c r="E45" s="325">
        <v>0</v>
      </c>
      <c r="F45" s="325">
        <v>0</v>
      </c>
      <c r="G45" s="325">
        <v>0</v>
      </c>
      <c r="H45" s="325">
        <v>0</v>
      </c>
      <c r="I45" s="325">
        <v>0</v>
      </c>
      <c r="J45" s="325">
        <v>0</v>
      </c>
      <c r="K45" s="325">
        <v>0</v>
      </c>
      <c r="L45" s="325">
        <v>0</v>
      </c>
      <c r="M45" s="325">
        <v>0</v>
      </c>
      <c r="N45" s="325">
        <v>0</v>
      </c>
      <c r="O45" s="325">
        <v>0</v>
      </c>
      <c r="P45" s="325">
        <v>0</v>
      </c>
      <c r="Q45" s="325">
        <v>0</v>
      </c>
      <c r="R45" s="325">
        <v>0</v>
      </c>
      <c r="S45" s="325">
        <v>0</v>
      </c>
      <c r="T45" s="325">
        <v>0</v>
      </c>
      <c r="U45" s="325">
        <v>0</v>
      </c>
      <c r="V45" s="325">
        <v>0</v>
      </c>
      <c r="W45" s="325">
        <v>0</v>
      </c>
      <c r="X45" s="325">
        <v>0</v>
      </c>
      <c r="Y45" s="325">
        <v>0</v>
      </c>
      <c r="DA45" s="148" t="s">
        <v>1618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DA46" s="94"/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v>63.907632394490598</v>
      </c>
      <c r="C48" s="223">
        <v>74.068674382134006</v>
      </c>
      <c r="D48" s="223">
        <v>70.296500971443919</v>
      </c>
      <c r="E48" s="223">
        <v>83.504540370917098</v>
      </c>
      <c r="F48" s="223">
        <v>71.062891759409439</v>
      </c>
      <c r="G48" s="223">
        <v>89.281452324933937</v>
      </c>
      <c r="H48" s="223">
        <v>90.00364069451679</v>
      </c>
      <c r="I48" s="223">
        <v>90.325112679871665</v>
      </c>
      <c r="J48" s="223">
        <v>73.08901739263294</v>
      </c>
      <c r="K48" s="223">
        <v>64.453763343454398</v>
      </c>
      <c r="L48" s="223">
        <v>43.249327290558007</v>
      </c>
      <c r="M48" s="223">
        <v>50.736979055744357</v>
      </c>
      <c r="N48" s="223">
        <v>81.068035813667876</v>
      </c>
      <c r="O48" s="223">
        <v>55.974922990172431</v>
      </c>
      <c r="P48" s="223">
        <v>82.224920168666983</v>
      </c>
      <c r="Q48" s="223">
        <v>85.103064352807593</v>
      </c>
      <c r="R48" s="223">
        <v>79.022965372762002</v>
      </c>
      <c r="S48" s="223">
        <v>70.856759209363503</v>
      </c>
      <c r="T48" s="223">
        <v>84.394045811722108</v>
      </c>
      <c r="U48" s="223">
        <v>70.051358426367898</v>
      </c>
      <c r="V48" s="223">
        <v>58.644941251036776</v>
      </c>
      <c r="W48" s="223">
        <v>92.736233718963135</v>
      </c>
      <c r="X48" s="223">
        <v>84.191419423241612</v>
      </c>
      <c r="Y48" s="223">
        <v>79.548538895144489</v>
      </c>
      <c r="DA48" s="89" t="s">
        <v>1619</v>
      </c>
    </row>
    <row r="49" spans="1:105" ht="12" customHeight="1" x14ac:dyDescent="0.25">
      <c r="A49" s="55" t="s">
        <v>91</v>
      </c>
      <c r="B49" s="259">
        <v>0.42279254409426048</v>
      </c>
      <c r="C49" s="259">
        <v>0.49279963745293431</v>
      </c>
      <c r="D49" s="259">
        <v>0.46592806817775012</v>
      </c>
      <c r="E49" s="259">
        <v>0.55280161282609963</v>
      </c>
      <c r="F49" s="259">
        <v>0.4703042150559652</v>
      </c>
      <c r="G49" s="259">
        <v>0.58953078869400721</v>
      </c>
      <c r="H49" s="259">
        <v>0.5929998352527629</v>
      </c>
      <c r="I49" s="259">
        <v>0.59582144723873598</v>
      </c>
      <c r="J49" s="259">
        <v>0.4818090807909588</v>
      </c>
      <c r="K49" s="259">
        <v>0.41865721269416373</v>
      </c>
      <c r="L49" s="259">
        <v>0.27946251912760078</v>
      </c>
      <c r="M49" s="259">
        <v>0.32677985835795359</v>
      </c>
      <c r="N49" s="259">
        <v>0.52795706331665859</v>
      </c>
      <c r="O49" s="259">
        <v>0.36319720612416062</v>
      </c>
      <c r="P49" s="259">
        <v>0.53416633975277272</v>
      </c>
      <c r="Q49" s="259">
        <v>0.55365554922872307</v>
      </c>
      <c r="R49" s="259">
        <v>0.51313180004548209</v>
      </c>
      <c r="S49" s="259">
        <v>0.45950332382427378</v>
      </c>
      <c r="T49" s="259">
        <v>0.54033373966869691</v>
      </c>
      <c r="U49" s="259">
        <v>0.45299085103951647</v>
      </c>
      <c r="V49" s="259">
        <v>0.37968848099277741</v>
      </c>
      <c r="W49" s="259">
        <v>0.60050528825863791</v>
      </c>
      <c r="X49" s="259">
        <v>0.54405201031271166</v>
      </c>
      <c r="Y49" s="259">
        <v>0.51012809585420782</v>
      </c>
      <c r="DA49" s="67" t="s">
        <v>1620</v>
      </c>
    </row>
    <row r="50" spans="1:105" ht="12" customHeight="1" x14ac:dyDescent="0.25">
      <c r="A50" s="173" t="s">
        <v>92</v>
      </c>
      <c r="B50" s="224">
        <v>0.1228832863689126</v>
      </c>
      <c r="C50" s="224">
        <v>0.1432306217730373</v>
      </c>
      <c r="D50" s="224">
        <v>0.13542048701889101</v>
      </c>
      <c r="E50" s="224">
        <v>0.16067000197373749</v>
      </c>
      <c r="F50" s="224">
        <v>0.1366923999642343</v>
      </c>
      <c r="G50" s="224">
        <v>0.1713452182217895</v>
      </c>
      <c r="H50" s="224">
        <v>0.1723534853912588</v>
      </c>
      <c r="I50" s="224">
        <v>0.1731735777948207</v>
      </c>
      <c r="J50" s="224">
        <v>0.14003625200348391</v>
      </c>
      <c r="K50" s="224">
        <v>0.12168136566390809</v>
      </c>
      <c r="L50" s="224">
        <v>8.1224877891125716E-2</v>
      </c>
      <c r="M50" s="224">
        <v>9.4977509596859161E-2</v>
      </c>
      <c r="N50" s="224">
        <v>0.15344901396266561</v>
      </c>
      <c r="O50" s="224">
        <v>0.1055620940150588</v>
      </c>
      <c r="P50" s="224">
        <v>0.15525372008887539</v>
      </c>
      <c r="Q50" s="224">
        <v>0.16091819582902239</v>
      </c>
      <c r="R50" s="224">
        <v>0.14914009911188639</v>
      </c>
      <c r="S50" s="224">
        <v>0.1335531558389465</v>
      </c>
      <c r="T50" s="224">
        <v>0.158926403734856</v>
      </c>
      <c r="U50" s="224">
        <v>0.13166032667401059</v>
      </c>
      <c r="V50" s="224">
        <v>0.1103552297516646</v>
      </c>
      <c r="W50" s="224">
        <v>0.1748115557978791</v>
      </c>
      <c r="X50" s="224">
        <v>0.15812695828414239</v>
      </c>
      <c r="Y50" s="224">
        <v>0.1489294806984329</v>
      </c>
      <c r="DA50" s="177" t="s">
        <v>1621</v>
      </c>
    </row>
    <row r="51" spans="1:105" ht="12" customHeight="1" x14ac:dyDescent="0.25">
      <c r="A51" s="173" t="s">
        <v>93</v>
      </c>
      <c r="B51" s="224">
        <v>0.74024616023071266</v>
      </c>
      <c r="C51" s="224">
        <v>0.69894041989284994</v>
      </c>
      <c r="D51" s="224">
        <v>0.74730159894165227</v>
      </c>
      <c r="E51" s="224">
        <v>0.84041642931913108</v>
      </c>
      <c r="F51" s="224">
        <v>0.67161239352208568</v>
      </c>
      <c r="G51" s="224">
        <v>0.97788260179430508</v>
      </c>
      <c r="H51" s="224">
        <v>1.1815085898609961</v>
      </c>
      <c r="I51" s="224">
        <v>1.1738606443132009</v>
      </c>
      <c r="J51" s="224">
        <v>0.95321607875229308</v>
      </c>
      <c r="K51" s="224">
        <v>1.037578370342191</v>
      </c>
      <c r="L51" s="224">
        <v>0.68616427392267088</v>
      </c>
      <c r="M51" s="224">
        <v>0.80214521403776673</v>
      </c>
      <c r="N51" s="224">
        <v>0.86219107234895287</v>
      </c>
      <c r="O51" s="224">
        <v>0.72839266956434767</v>
      </c>
      <c r="P51" s="224">
        <v>1.072768468097975</v>
      </c>
      <c r="Q51" s="224">
        <v>1.1547613178875731</v>
      </c>
      <c r="R51" s="224">
        <v>1.1747985003840471</v>
      </c>
      <c r="S51" s="224">
        <v>1.0091088880854331</v>
      </c>
      <c r="T51" s="224">
        <v>1.2522245267976511</v>
      </c>
      <c r="U51" s="224">
        <v>1.086799692629463</v>
      </c>
      <c r="V51" s="224">
        <v>0.87536951448394196</v>
      </c>
      <c r="W51" s="224">
        <v>1.328120244633068</v>
      </c>
      <c r="X51" s="224">
        <v>1.250358752933785</v>
      </c>
      <c r="Y51" s="224">
        <v>1.2090209544887569</v>
      </c>
      <c r="DA51" s="177" t="s">
        <v>1622</v>
      </c>
    </row>
    <row r="52" spans="1:105" ht="12" customHeight="1" x14ac:dyDescent="0.25">
      <c r="A52" s="173" t="s">
        <v>94</v>
      </c>
      <c r="B52" s="224">
        <v>0.34484889889898901</v>
      </c>
      <c r="C52" s="224">
        <v>0.40194987997607001</v>
      </c>
      <c r="D52" s="224">
        <v>0.38003220142266309</v>
      </c>
      <c r="E52" s="224">
        <v>0.45089023010340601</v>
      </c>
      <c r="F52" s="224">
        <v>0.38360158658201032</v>
      </c>
      <c r="G52" s="224">
        <v>0.4808482225808976</v>
      </c>
      <c r="H52" s="224">
        <v>0.48367773531173119</v>
      </c>
      <c r="I52" s="224">
        <v>0.48597917085044801</v>
      </c>
      <c r="J52" s="224">
        <v>0.39298548025779068</v>
      </c>
      <c r="K52" s="224">
        <v>0.3414759338365117</v>
      </c>
      <c r="L52" s="224">
        <v>0.22794238770493741</v>
      </c>
      <c r="M52" s="224">
        <v>0.26653656955687471</v>
      </c>
      <c r="N52" s="224">
        <v>0.43062588140178393</v>
      </c>
      <c r="O52" s="224">
        <v>0.29624022080006729</v>
      </c>
      <c r="P52" s="224">
        <v>0.4356904507085595</v>
      </c>
      <c r="Q52" s="224">
        <v>0.4515867396144842</v>
      </c>
      <c r="R52" s="224">
        <v>0.41853371992361682</v>
      </c>
      <c r="S52" s="224">
        <v>0.37479188664665369</v>
      </c>
      <c r="T52" s="224">
        <v>0.44599714862285877</v>
      </c>
      <c r="U52" s="224">
        <v>0.36948001655740131</v>
      </c>
      <c r="V52" s="224">
        <v>0.30969125738839259</v>
      </c>
      <c r="W52" s="224">
        <v>0.49057584894611428</v>
      </c>
      <c r="X52" s="224">
        <v>0.44375365488538893</v>
      </c>
      <c r="Y52" s="224">
        <v>0.41794265884351828</v>
      </c>
      <c r="DA52" s="177" t="s">
        <v>1623</v>
      </c>
    </row>
    <row r="53" spans="1:105" ht="12" customHeight="1" x14ac:dyDescent="0.25">
      <c r="A53" s="56" t="s">
        <v>95</v>
      </c>
      <c r="B53" s="260">
        <v>0.66998712625638235</v>
      </c>
      <c r="C53" s="260">
        <v>0.71131626178907736</v>
      </c>
      <c r="D53" s="260">
        <v>0.71088174981982899</v>
      </c>
      <c r="E53" s="260">
        <v>0.83593626155587786</v>
      </c>
      <c r="F53" s="260">
        <v>0.70510188459023748</v>
      </c>
      <c r="G53" s="260">
        <v>0.92896666595737531</v>
      </c>
      <c r="H53" s="260">
        <v>1.0513228777894921</v>
      </c>
      <c r="I53" s="260">
        <v>1.053164721440849</v>
      </c>
      <c r="J53" s="260">
        <v>0.84158347284681012</v>
      </c>
      <c r="K53" s="260">
        <v>0.8627601230198243</v>
      </c>
      <c r="L53" s="260">
        <v>0.58829769113546448</v>
      </c>
      <c r="M53" s="260">
        <v>0.66145883937001559</v>
      </c>
      <c r="N53" s="260">
        <v>0.79124858076892068</v>
      </c>
      <c r="O53" s="260">
        <v>0.63280958338741355</v>
      </c>
      <c r="P53" s="260">
        <v>0.9248112128536965</v>
      </c>
      <c r="Q53" s="260">
        <v>0.99589301545351383</v>
      </c>
      <c r="R53" s="260">
        <v>1.002548204718605</v>
      </c>
      <c r="S53" s="260">
        <v>0.86518177949102237</v>
      </c>
      <c r="T53" s="260">
        <v>1.0667315522487719</v>
      </c>
      <c r="U53" s="260">
        <v>0.89701952828396858</v>
      </c>
      <c r="V53" s="260">
        <v>0.7371573584140374</v>
      </c>
      <c r="W53" s="260">
        <v>1.139552226638429</v>
      </c>
      <c r="X53" s="260">
        <v>1.051960533625216</v>
      </c>
      <c r="Y53" s="260">
        <v>1.010907669294608</v>
      </c>
      <c r="DA53" s="68" t="s">
        <v>1624</v>
      </c>
    </row>
    <row r="54" spans="1:105" ht="12" customHeight="1" x14ac:dyDescent="0.25">
      <c r="A54" s="37" t="s">
        <v>159</v>
      </c>
      <c r="B54" s="226">
        <v>6.5466644707789221E-2</v>
      </c>
      <c r="C54" s="226">
        <v>9.8114274890460318E-2</v>
      </c>
      <c r="D54" s="226">
        <v>0.1067676854720133</v>
      </c>
      <c r="E54" s="226">
        <v>0.14361960803300489</v>
      </c>
      <c r="F54" s="226">
        <v>0.11604369885900701</v>
      </c>
      <c r="G54" s="226">
        <v>0.13661966479286011</v>
      </c>
      <c r="H54" s="226">
        <v>7.6970870192452176E-2</v>
      </c>
      <c r="I54" s="226">
        <v>0.1154238682195745</v>
      </c>
      <c r="J54" s="226">
        <v>0.17677095850648911</v>
      </c>
      <c r="K54" s="226">
        <v>9.8116258569202405E-2</v>
      </c>
      <c r="L54" s="226">
        <v>4.6349256877998402E-2</v>
      </c>
      <c r="M54" s="226">
        <v>7.4286207125370415E-2</v>
      </c>
      <c r="N54" s="226">
        <v>0.15548038633009831</v>
      </c>
      <c r="O54" s="226">
        <v>9.2235261003808133E-2</v>
      </c>
      <c r="P54" s="226">
        <v>0.165858931140341</v>
      </c>
      <c r="Q54" s="226">
        <v>0.16786519064004021</v>
      </c>
      <c r="R54" s="226">
        <v>0.1129192243282985</v>
      </c>
      <c r="S54" s="226">
        <v>9.8033112095762751E-2</v>
      </c>
      <c r="T54" s="226">
        <v>0.111363056284856</v>
      </c>
      <c r="U54" s="226">
        <v>9.6774160255780034E-2</v>
      </c>
      <c r="V54" s="226">
        <v>7.8732572704518042E-2</v>
      </c>
      <c r="W54" s="226">
        <v>0.1423506151240195</v>
      </c>
      <c r="X54" s="226">
        <v>0.1366388479075909</v>
      </c>
      <c r="Y54" s="226">
        <v>0.1275140676791422</v>
      </c>
      <c r="DA54" s="69" t="s">
        <v>1625</v>
      </c>
    </row>
    <row r="55" spans="1:105" ht="12" customHeight="1" x14ac:dyDescent="0.25">
      <c r="A55" s="37" t="s">
        <v>35</v>
      </c>
      <c r="B55" s="226">
        <v>0.27378178958240912</v>
      </c>
      <c r="C55" s="226">
        <v>0.35789353910889399</v>
      </c>
      <c r="D55" s="226">
        <v>0.30839522772528771</v>
      </c>
      <c r="E55" s="226">
        <v>0.38403819269238232</v>
      </c>
      <c r="F55" s="226">
        <v>0.36506264691342472</v>
      </c>
      <c r="G55" s="226">
        <v>0.40861342127888639</v>
      </c>
      <c r="H55" s="226">
        <v>0.31702830364770751</v>
      </c>
      <c r="I55" s="226">
        <v>0.25125153522948063</v>
      </c>
      <c r="J55" s="226">
        <v>0.11357831934170751</v>
      </c>
      <c r="K55" s="226">
        <v>0.1207323383455363</v>
      </c>
      <c r="L55" s="226">
        <v>8.7802921265348638E-2</v>
      </c>
      <c r="M55" s="226">
        <v>0.1094440648529009</v>
      </c>
      <c r="N55" s="226">
        <v>0.20538167821787839</v>
      </c>
      <c r="O55" s="226">
        <v>0.1108285951075019</v>
      </c>
      <c r="P55" s="226">
        <v>0.1678418406405158</v>
      </c>
      <c r="Q55" s="226">
        <v>0.1566941555232845</v>
      </c>
      <c r="R55" s="226">
        <v>0.152588713861187</v>
      </c>
      <c r="S55" s="226">
        <v>0.1455034140024152</v>
      </c>
      <c r="T55" s="226">
        <v>0.16694634840669439</v>
      </c>
      <c r="U55" s="226">
        <v>0.1428007508504168</v>
      </c>
      <c r="V55" s="226">
        <v>0.11731209785424269</v>
      </c>
      <c r="W55" s="226">
        <v>0.1483109304753458</v>
      </c>
      <c r="X55" s="226">
        <v>0.1181719529870434</v>
      </c>
      <c r="Y55" s="226">
        <v>9.6119087957437566E-2</v>
      </c>
      <c r="DA55" s="69" t="s">
        <v>1626</v>
      </c>
    </row>
    <row r="56" spans="1:105" ht="12" customHeight="1" x14ac:dyDescent="0.25">
      <c r="A56" s="37" t="s">
        <v>96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X56" s="226">
        <v>0</v>
      </c>
      <c r="Y56" s="226">
        <v>0</v>
      </c>
      <c r="DA56" s="69" t="s">
        <v>1627</v>
      </c>
    </row>
    <row r="57" spans="1:105" ht="12" customHeight="1" x14ac:dyDescent="0.25">
      <c r="A57" s="37" t="s">
        <v>78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X57" s="226">
        <v>0</v>
      </c>
      <c r="Y57" s="226">
        <v>0</v>
      </c>
      <c r="DA57" s="69" t="s">
        <v>1628</v>
      </c>
    </row>
    <row r="58" spans="1:105" ht="12" customHeight="1" x14ac:dyDescent="0.25">
      <c r="A58" s="37" t="s">
        <v>40</v>
      </c>
      <c r="B58" s="226">
        <v>0.33073869196618411</v>
      </c>
      <c r="C58" s="226">
        <v>0.25530844778972311</v>
      </c>
      <c r="D58" s="226">
        <v>0.29571883662252813</v>
      </c>
      <c r="E58" s="226">
        <v>0.30827846083049071</v>
      </c>
      <c r="F58" s="226">
        <v>0.22399553881780571</v>
      </c>
      <c r="G58" s="226">
        <v>0.38373357988562867</v>
      </c>
      <c r="H58" s="226">
        <v>0.65732370394933248</v>
      </c>
      <c r="I58" s="226">
        <v>0.68648931799179391</v>
      </c>
      <c r="J58" s="226">
        <v>0.55123419499861359</v>
      </c>
      <c r="K58" s="226">
        <v>0.64391152610508562</v>
      </c>
      <c r="L58" s="226">
        <v>0.45414551299211742</v>
      </c>
      <c r="M58" s="226">
        <v>0.47772856739174419</v>
      </c>
      <c r="N58" s="226">
        <v>0.43038651622094393</v>
      </c>
      <c r="O58" s="226">
        <v>0.4297457272761035</v>
      </c>
      <c r="P58" s="226">
        <v>0.59111044107283972</v>
      </c>
      <c r="Q58" s="226">
        <v>0.67133366929018912</v>
      </c>
      <c r="R58" s="226">
        <v>0.73704026652911925</v>
      </c>
      <c r="S58" s="226">
        <v>0.62164525339284438</v>
      </c>
      <c r="T58" s="226">
        <v>0.78842214755722206</v>
      </c>
      <c r="U58" s="226">
        <v>0.65744461717777181</v>
      </c>
      <c r="V58" s="226">
        <v>0.54111268785527666</v>
      </c>
      <c r="W58" s="226">
        <v>0.84889068103906318</v>
      </c>
      <c r="X58" s="226">
        <v>0.79714973273058187</v>
      </c>
      <c r="Y58" s="226">
        <v>0.7872745136580287</v>
      </c>
      <c r="DA58" s="69" t="s">
        <v>1629</v>
      </c>
    </row>
    <row r="59" spans="1:105" ht="12" customHeight="1" x14ac:dyDescent="0.25">
      <c r="A59" s="57" t="s">
        <v>1496</v>
      </c>
      <c r="B59" s="261">
        <v>2.6809448290834621</v>
      </c>
      <c r="C59" s="261">
        <v>2.531348090971719</v>
      </c>
      <c r="D59" s="261">
        <v>2.706497466767003</v>
      </c>
      <c r="E59" s="261">
        <v>3.0437308580671112</v>
      </c>
      <c r="F59" s="261">
        <v>2.432374350986465</v>
      </c>
      <c r="G59" s="261">
        <v>3.541591224078803</v>
      </c>
      <c r="H59" s="261">
        <v>4.2790621750990194</v>
      </c>
      <c r="I59" s="261">
        <v>4.2513636591579402</v>
      </c>
      <c r="J59" s="261">
        <v>3.4522566338387972</v>
      </c>
      <c r="K59" s="261">
        <v>3.7577910108588362</v>
      </c>
      <c r="L59" s="261">
        <v>2.4850768040477971</v>
      </c>
      <c r="M59" s="261">
        <v>2.905124240128917</v>
      </c>
      <c r="N59" s="261">
        <v>3.1225919447868939</v>
      </c>
      <c r="O59" s="261">
        <v>2.6380151170283859</v>
      </c>
      <c r="P59" s="261">
        <v>3.885238764973368</v>
      </c>
      <c r="Q59" s="261">
        <v>4.1821917496355647</v>
      </c>
      <c r="R59" s="261">
        <v>4.2547602865484517</v>
      </c>
      <c r="S59" s="261">
        <v>3.6546832673223499</v>
      </c>
      <c r="T59" s="261">
        <v>4.5480909936193914</v>
      </c>
      <c r="U59" s="261">
        <v>3.9360555619719211</v>
      </c>
      <c r="V59" s="261">
        <v>3.170320225182381</v>
      </c>
      <c r="W59" s="261">
        <v>4.8233850118865824</v>
      </c>
      <c r="X59" s="261">
        <v>4.5284163745372394</v>
      </c>
      <c r="Y59" s="261">
        <v>4.3906732838272866</v>
      </c>
      <c r="DA59" s="70" t="s">
        <v>1630</v>
      </c>
    </row>
    <row r="60" spans="1:105" ht="12" customHeight="1" x14ac:dyDescent="0.25">
      <c r="A60" s="57" t="s">
        <v>1498</v>
      </c>
      <c r="B60" s="261">
        <f t="shared" ref="B60:Y60" si="1">B61+B67+B78</f>
        <v>6.8896023953005123</v>
      </c>
      <c r="C60" s="261">
        <f t="shared" si="1"/>
        <v>8.1730705415185518</v>
      </c>
      <c r="D60" s="261">
        <f t="shared" si="1"/>
        <v>7.7283150754442884</v>
      </c>
      <c r="E60" s="261">
        <f t="shared" si="1"/>
        <v>9.3241985896033235</v>
      </c>
      <c r="F60" s="261">
        <f t="shared" si="1"/>
        <v>8.0516400648256976</v>
      </c>
      <c r="G60" s="261">
        <f t="shared" si="1"/>
        <v>9.9308858094878474</v>
      </c>
      <c r="H60" s="261">
        <f t="shared" si="1"/>
        <v>9.6002846118064262</v>
      </c>
      <c r="I60" s="261">
        <f t="shared" si="1"/>
        <v>9.5857103022455235</v>
      </c>
      <c r="J60" s="261">
        <f t="shared" si="1"/>
        <v>7.6825819031975344</v>
      </c>
      <c r="K60" s="261">
        <f t="shared" si="1"/>
        <v>6.5377122572684412</v>
      </c>
      <c r="L60" s="261">
        <f t="shared" si="1"/>
        <v>4.361656135701816</v>
      </c>
      <c r="M60" s="261">
        <f t="shared" si="1"/>
        <v>5.1178781766181345</v>
      </c>
      <c r="N60" s="261">
        <f t="shared" si="1"/>
        <v>8.2312502267188581</v>
      </c>
      <c r="O60" s="261">
        <f t="shared" si="1"/>
        <v>5.6107534635095941</v>
      </c>
      <c r="P60" s="261">
        <f t="shared" si="1"/>
        <v>8.4091693496209281</v>
      </c>
      <c r="Q60" s="261">
        <f t="shared" si="1"/>
        <v>8.7310117604280038</v>
      </c>
      <c r="R60" s="261">
        <f t="shared" si="1"/>
        <v>8.0141715403082117</v>
      </c>
      <c r="S60" s="261">
        <f t="shared" si="1"/>
        <v>7.1468636338972154</v>
      </c>
      <c r="T60" s="261">
        <f t="shared" si="1"/>
        <v>8.4157129703367968</v>
      </c>
      <c r="U60" s="261">
        <f t="shared" si="1"/>
        <v>7.0062801014582563</v>
      </c>
      <c r="V60" s="261">
        <f t="shared" si="1"/>
        <v>5.8654125715639012</v>
      </c>
      <c r="W60" s="261">
        <f t="shared" si="1"/>
        <v>9.173352930597563</v>
      </c>
      <c r="X60" s="261">
        <f t="shared" si="1"/>
        <v>8.2242997608444099</v>
      </c>
      <c r="Y60" s="261">
        <f t="shared" si="1"/>
        <v>7.6365695552956261</v>
      </c>
      <c r="DA60" s="70"/>
    </row>
    <row r="61" spans="1:105" ht="12" customHeight="1" x14ac:dyDescent="0.25">
      <c r="A61" s="60" t="s">
        <v>1499</v>
      </c>
      <c r="B61" s="262">
        <v>5.3797163714216252</v>
      </c>
      <c r="C61" s="262">
        <v>6.3698621502287391</v>
      </c>
      <c r="D61" s="262">
        <v>6.0571468566123752</v>
      </c>
      <c r="E61" s="262">
        <v>7.3472179227562551</v>
      </c>
      <c r="F61" s="262">
        <v>6.3682754091670191</v>
      </c>
      <c r="G61" s="262">
        <v>7.8516818780624131</v>
      </c>
      <c r="H61" s="262">
        <v>7.5739410569360501</v>
      </c>
      <c r="I61" s="262">
        <v>7.5518645624196559</v>
      </c>
      <c r="J61" s="262">
        <v>6.0402219452574482</v>
      </c>
      <c r="K61" s="262">
        <v>5.1738307930427254</v>
      </c>
      <c r="L61" s="262">
        <v>3.458304928621744</v>
      </c>
      <c r="M61" s="262">
        <v>4.0516001383947664</v>
      </c>
      <c r="N61" s="262">
        <v>6.3336948461883438</v>
      </c>
      <c r="O61" s="262">
        <v>4.3585875140251336</v>
      </c>
      <c r="P61" s="262">
        <v>6.5766082210033314</v>
      </c>
      <c r="Q61" s="262">
        <v>6.8555420133286269</v>
      </c>
      <c r="R61" s="262">
        <v>6.3102302358102929</v>
      </c>
      <c r="S61" s="262">
        <v>5.6010800569431911</v>
      </c>
      <c r="T61" s="262">
        <v>6.588524276499875</v>
      </c>
      <c r="U61" s="262">
        <v>5.5044228092464493</v>
      </c>
      <c r="V61" s="262">
        <v>4.5973101683454463</v>
      </c>
      <c r="W61" s="262">
        <v>7.141774669547301</v>
      </c>
      <c r="X61" s="262">
        <v>6.3957629896661494</v>
      </c>
      <c r="Y61" s="262">
        <v>5.9164043057640558</v>
      </c>
      <c r="DA61" s="72" t="s">
        <v>1631</v>
      </c>
    </row>
    <row r="62" spans="1:105" ht="12" customHeight="1" x14ac:dyDescent="0.25">
      <c r="A62" s="59" t="s">
        <v>28</v>
      </c>
      <c r="B62" s="230">
        <v>2.2057546304148952</v>
      </c>
      <c r="C62" s="230">
        <v>3.1018882059894679</v>
      </c>
      <c r="D62" s="230">
        <v>2.9880347627790238</v>
      </c>
      <c r="E62" s="230">
        <v>4.2568486053956107</v>
      </c>
      <c r="F62" s="230">
        <v>3.9873480471995739</v>
      </c>
      <c r="G62" s="230">
        <v>4.571029656585984</v>
      </c>
      <c r="H62" s="230">
        <v>4.7931254016999167</v>
      </c>
      <c r="I62" s="230">
        <v>4.9558930907342864</v>
      </c>
      <c r="J62" s="230">
        <v>4.0930387559141241</v>
      </c>
      <c r="K62" s="230">
        <v>3.024042401837665</v>
      </c>
      <c r="L62" s="230">
        <v>2.342260809780035</v>
      </c>
      <c r="M62" s="230">
        <v>2.5152327069093512</v>
      </c>
      <c r="N62" s="230">
        <v>3.8779364576168671</v>
      </c>
      <c r="O62" s="230">
        <v>2.5123911745717078</v>
      </c>
      <c r="P62" s="230">
        <v>3.8340498111545989</v>
      </c>
      <c r="Q62" s="230">
        <v>4.1188217397511231</v>
      </c>
      <c r="R62" s="230">
        <v>3.8040210087404298</v>
      </c>
      <c r="S62" s="230">
        <v>3.3632851320323192</v>
      </c>
      <c r="T62" s="230">
        <v>3.685453284246246</v>
      </c>
      <c r="U62" s="230">
        <v>2.878017259263058</v>
      </c>
      <c r="V62" s="230">
        <v>2.5812584189682091</v>
      </c>
      <c r="W62" s="230">
        <v>4.2605410921822289</v>
      </c>
      <c r="X62" s="230">
        <v>3.4592388188876391</v>
      </c>
      <c r="Y62" s="230">
        <v>2.6825193595769621</v>
      </c>
      <c r="DA62" s="71" t="s">
        <v>1632</v>
      </c>
    </row>
    <row r="63" spans="1:105" ht="12" customHeight="1" x14ac:dyDescent="0.25">
      <c r="A63" s="59" t="s">
        <v>31</v>
      </c>
      <c r="B63" s="295">
        <v>0.1633489253408395</v>
      </c>
      <c r="C63" s="295">
        <v>0.10757446581227829</v>
      </c>
      <c r="D63" s="295">
        <v>8.9485311013053237E-2</v>
      </c>
      <c r="E63" s="295">
        <v>8.1330854238535602E-2</v>
      </c>
      <c r="F63" s="295">
        <v>5.9320974496265888E-2</v>
      </c>
      <c r="G63" s="295">
        <v>0.121080734096498</v>
      </c>
      <c r="H63" s="295">
        <v>8.5456646627419336E-2</v>
      </c>
      <c r="I63" s="295">
        <v>5.8473918913031241E-2</v>
      </c>
      <c r="J63" s="295">
        <v>2.020106985473015E-2</v>
      </c>
      <c r="K63" s="295">
        <v>9.8888647982225145E-2</v>
      </c>
      <c r="L63" s="295">
        <v>5.6822645606585211E-2</v>
      </c>
      <c r="M63" s="295">
        <v>6.1683461060789917E-2</v>
      </c>
      <c r="N63" s="295">
        <v>0.111456957116224</v>
      </c>
      <c r="O63" s="295">
        <v>7.2767716070461425E-2</v>
      </c>
      <c r="P63" s="295">
        <v>9.0725058862832247E-2</v>
      </c>
      <c r="Q63" s="295">
        <v>6.294538248970849E-2</v>
      </c>
      <c r="R63" s="295">
        <v>9.5869386803415016E-2</v>
      </c>
      <c r="S63" s="295">
        <v>7.0963437324212772E-2</v>
      </c>
      <c r="T63" s="295">
        <v>0.14411335377968171</v>
      </c>
      <c r="U63" s="295">
        <v>9.6634077370407162E-2</v>
      </c>
      <c r="V63" s="295">
        <v>8.8158833132126566E-2</v>
      </c>
      <c r="W63" s="295">
        <v>0.1326058463880245</v>
      </c>
      <c r="X63" s="295">
        <v>0.14314269897929011</v>
      </c>
      <c r="Y63" s="295">
        <v>0.2393288857583398</v>
      </c>
      <c r="DA63" s="122" t="s">
        <v>1633</v>
      </c>
    </row>
    <row r="64" spans="1:105" ht="12" customHeight="1" x14ac:dyDescent="0.25">
      <c r="A64" s="59" t="s">
        <v>159</v>
      </c>
      <c r="B64" s="295">
        <v>0.43985244719082212</v>
      </c>
      <c r="C64" s="295">
        <v>0.53190188475698075</v>
      </c>
      <c r="D64" s="295">
        <v>0.62981506899529649</v>
      </c>
      <c r="E64" s="295">
        <v>0.71727317870258411</v>
      </c>
      <c r="F64" s="295">
        <v>0.50098010173244367</v>
      </c>
      <c r="G64" s="295">
        <v>0.72185861805146767</v>
      </c>
      <c r="H64" s="295">
        <v>0.4537213153175052</v>
      </c>
      <c r="I64" s="295">
        <v>0.63549061174153143</v>
      </c>
      <c r="J64" s="295">
        <v>1.0295941762271019</v>
      </c>
      <c r="K64" s="295">
        <v>0.79600582684417442</v>
      </c>
      <c r="L64" s="295">
        <v>0.29930282515169609</v>
      </c>
      <c r="M64" s="295">
        <v>0.57825311848642647</v>
      </c>
      <c r="N64" s="295">
        <v>0.97876149539317769</v>
      </c>
      <c r="O64" s="295">
        <v>0.72613768256726186</v>
      </c>
      <c r="P64" s="295">
        <v>1.252887090172522</v>
      </c>
      <c r="Q64" s="295">
        <v>1.3053825997138411</v>
      </c>
      <c r="R64" s="295">
        <v>0.98608350557893742</v>
      </c>
      <c r="S64" s="295">
        <v>0.88489515802178598</v>
      </c>
      <c r="T64" s="295">
        <v>1.120060790221711</v>
      </c>
      <c r="U64" s="295">
        <v>1.036674889562093</v>
      </c>
      <c r="V64" s="295">
        <v>0.78550719236593625</v>
      </c>
      <c r="W64" s="295">
        <v>1.362782704544768</v>
      </c>
      <c r="X64" s="295">
        <v>1.514733977739626</v>
      </c>
      <c r="Y64" s="295">
        <v>1.72523069173753</v>
      </c>
      <c r="DA64" s="122" t="s">
        <v>1634</v>
      </c>
    </row>
    <row r="65" spans="1:105" ht="12" customHeight="1" x14ac:dyDescent="0.25">
      <c r="A65" s="59" t="s">
        <v>32</v>
      </c>
      <c r="B65" s="295">
        <v>0.77534172558471948</v>
      </c>
      <c r="C65" s="295">
        <v>0.73472672373847236</v>
      </c>
      <c r="D65" s="295">
        <v>0.57417093178085354</v>
      </c>
      <c r="E65" s="295">
        <v>0.41970635972388431</v>
      </c>
      <c r="F65" s="295">
        <v>0.28232800540064129</v>
      </c>
      <c r="G65" s="295">
        <v>0.33041561840953232</v>
      </c>
      <c r="H65" s="295">
        <v>0.41759472029827821</v>
      </c>
      <c r="I65" s="295">
        <v>0.55181198496787254</v>
      </c>
      <c r="J65" s="295">
        <v>0.2516967819757191</v>
      </c>
      <c r="K65" s="295">
        <v>0.29886038917530949</v>
      </c>
      <c r="L65" s="295">
        <v>0.20650323666499959</v>
      </c>
      <c r="M65" s="295">
        <v>6.4904041665543172E-2</v>
      </c>
      <c r="N65" s="295">
        <v>0.1036042963044019</v>
      </c>
      <c r="O65" s="295">
        <v>0.19566660199301941</v>
      </c>
      <c r="P65" s="295">
        <v>0.16143959057856139</v>
      </c>
      <c r="Q65" s="295">
        <v>0.17905725594149871</v>
      </c>
      <c r="R65" s="295">
        <v>0.1236601863574007</v>
      </c>
      <c r="S65" s="295">
        <v>0</v>
      </c>
      <c r="T65" s="295">
        <v>0</v>
      </c>
      <c r="U65" s="295">
        <v>0</v>
      </c>
      <c r="V65" s="295">
        <v>0</v>
      </c>
      <c r="W65" s="295">
        <v>0</v>
      </c>
      <c r="X65" s="295">
        <v>0</v>
      </c>
      <c r="Y65" s="295">
        <v>0</v>
      </c>
      <c r="DA65" s="122" t="s">
        <v>1635</v>
      </c>
    </row>
    <row r="66" spans="1:105" ht="12" customHeight="1" x14ac:dyDescent="0.25">
      <c r="A66" s="59" t="s">
        <v>35</v>
      </c>
      <c r="B66" s="295">
        <v>1.79541864289035</v>
      </c>
      <c r="C66" s="295">
        <v>1.8937708699315401</v>
      </c>
      <c r="D66" s="295">
        <v>1.775640782044148</v>
      </c>
      <c r="E66" s="295">
        <v>1.8720589246956409</v>
      </c>
      <c r="F66" s="295">
        <v>1.538298280338094</v>
      </c>
      <c r="G66" s="295">
        <v>2.1072972509189301</v>
      </c>
      <c r="H66" s="295">
        <v>1.8240429729929311</v>
      </c>
      <c r="I66" s="295">
        <v>1.350194956062936</v>
      </c>
      <c r="J66" s="295">
        <v>0.64569116128577375</v>
      </c>
      <c r="K66" s="295">
        <v>0.95603352720335133</v>
      </c>
      <c r="L66" s="295">
        <v>0.55341541141842832</v>
      </c>
      <c r="M66" s="295">
        <v>0.83152681027265618</v>
      </c>
      <c r="N66" s="295">
        <v>1.2619356397576731</v>
      </c>
      <c r="O66" s="295">
        <v>0.85162433882268396</v>
      </c>
      <c r="P66" s="295">
        <v>1.2375066702348161</v>
      </c>
      <c r="Q66" s="295">
        <v>1.189335035432455</v>
      </c>
      <c r="R66" s="295">
        <v>1.3005961483301101</v>
      </c>
      <c r="S66" s="295">
        <v>1.281936329564874</v>
      </c>
      <c r="T66" s="295">
        <v>1.6388968482522359</v>
      </c>
      <c r="U66" s="295">
        <v>1.4930965830508911</v>
      </c>
      <c r="V66" s="295">
        <v>1.142385723879175</v>
      </c>
      <c r="W66" s="295">
        <v>1.385845026432279</v>
      </c>
      <c r="X66" s="295">
        <v>1.2786474940595931</v>
      </c>
      <c r="Y66" s="295">
        <v>1.2693253686912229</v>
      </c>
      <c r="DA66" s="122" t="s">
        <v>1636</v>
      </c>
    </row>
    <row r="67" spans="1:105" ht="12" customHeight="1" x14ac:dyDescent="0.25">
      <c r="A67" s="60" t="s">
        <v>1506</v>
      </c>
      <c r="B67" s="262">
        <v>1.5098860238788869</v>
      </c>
      <c r="C67" s="262">
        <v>1.8032083912898129</v>
      </c>
      <c r="D67" s="262">
        <v>1.671168218831913</v>
      </c>
      <c r="E67" s="262">
        <v>1.976980666847068</v>
      </c>
      <c r="F67" s="262">
        <v>1.6833646556586781</v>
      </c>
      <c r="G67" s="262">
        <v>2.0792039314254338</v>
      </c>
      <c r="H67" s="262">
        <v>2.0263435548703752</v>
      </c>
      <c r="I67" s="262">
        <v>2.033845739825868</v>
      </c>
      <c r="J67" s="262">
        <v>1.642359957940086</v>
      </c>
      <c r="K67" s="262">
        <v>1.363881464225716</v>
      </c>
      <c r="L67" s="262">
        <v>0.90335120708007222</v>
      </c>
      <c r="M67" s="262">
        <v>1.0662780382233681</v>
      </c>
      <c r="N67" s="262">
        <v>1.8975553805305141</v>
      </c>
      <c r="O67" s="262">
        <v>1.252165949484461</v>
      </c>
      <c r="P67" s="262">
        <v>1.832561128617596</v>
      </c>
      <c r="Q67" s="262">
        <v>1.8754697470993771</v>
      </c>
      <c r="R67" s="262">
        <v>1.703941304497919</v>
      </c>
      <c r="S67" s="262">
        <v>1.545783576954024</v>
      </c>
      <c r="T67" s="262">
        <v>1.827188693836922</v>
      </c>
      <c r="U67" s="262">
        <v>1.501857292211807</v>
      </c>
      <c r="V67" s="262">
        <v>1.2681024032184549</v>
      </c>
      <c r="W67" s="262">
        <v>2.0315782610502611</v>
      </c>
      <c r="X67" s="262">
        <v>1.828536771178261</v>
      </c>
      <c r="Y67" s="262">
        <v>1.72016524953157</v>
      </c>
      <c r="DA67" s="72" t="s">
        <v>1637</v>
      </c>
    </row>
    <row r="68" spans="1:105" ht="12" customHeight="1" x14ac:dyDescent="0.25">
      <c r="A68" s="147" t="s">
        <v>28</v>
      </c>
      <c r="B68" s="229">
        <v>0.2299407818870495</v>
      </c>
      <c r="C68" s="229">
        <v>0.29801004781002588</v>
      </c>
      <c r="D68" s="229">
        <v>0.30910523198154233</v>
      </c>
      <c r="E68" s="229">
        <v>0.48381324934929731</v>
      </c>
      <c r="F68" s="229">
        <v>0.47872282566470709</v>
      </c>
      <c r="G68" s="229">
        <v>0.53070991365683606</v>
      </c>
      <c r="H68" s="229">
        <v>0.53075907744599982</v>
      </c>
      <c r="I68" s="229">
        <v>0.55121377909475955</v>
      </c>
      <c r="J68" s="229">
        <v>0.43292449073392392</v>
      </c>
      <c r="K68" s="229">
        <v>0.36640307965840679</v>
      </c>
      <c r="L68" s="229">
        <v>0.34671358506773808</v>
      </c>
      <c r="M68" s="229">
        <v>0.35425030973027671</v>
      </c>
      <c r="N68" s="229">
        <v>0.37659451578532099</v>
      </c>
      <c r="O68" s="229">
        <v>0.21901623233988701</v>
      </c>
      <c r="P68" s="229">
        <v>0.3701462297156472</v>
      </c>
      <c r="Q68" s="229">
        <v>0.36797268079004031</v>
      </c>
      <c r="R68" s="229">
        <v>0.33299013867894872</v>
      </c>
      <c r="S68" s="229">
        <v>0.26419477330446672</v>
      </c>
      <c r="T68" s="229">
        <v>0.30593980240692381</v>
      </c>
      <c r="U68" s="229">
        <v>0.23936945037907639</v>
      </c>
      <c r="V68" s="229">
        <v>0.20326051432892761</v>
      </c>
      <c r="W68" s="229">
        <v>0.33021740958990681</v>
      </c>
      <c r="X68" s="229">
        <v>0.24792112358940149</v>
      </c>
      <c r="Y68" s="229">
        <v>0.16327596141776371</v>
      </c>
      <c r="DA68" s="73" t="s">
        <v>1638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1639</v>
      </c>
    </row>
    <row r="70" spans="1:105" ht="12" customHeight="1" x14ac:dyDescent="0.25">
      <c r="A70" s="147" t="s">
        <v>31</v>
      </c>
      <c r="B70" s="229">
        <v>1.719818168493668E-2</v>
      </c>
      <c r="C70" s="229">
        <v>1.0438098975185561E-2</v>
      </c>
      <c r="D70" s="229">
        <v>9.3493175090627548E-3</v>
      </c>
      <c r="E70" s="229">
        <v>9.3358170676992262E-3</v>
      </c>
      <c r="F70" s="229">
        <v>7.1930936214167907E-3</v>
      </c>
      <c r="G70" s="229">
        <v>1.41979503616833E-2</v>
      </c>
      <c r="H70" s="229">
        <v>9.557227688268775E-3</v>
      </c>
      <c r="I70" s="229">
        <v>6.5685238961411497E-3</v>
      </c>
      <c r="J70" s="229">
        <v>2.1579834767271062E-3</v>
      </c>
      <c r="K70" s="229">
        <v>1.210110766463812E-2</v>
      </c>
      <c r="L70" s="229">
        <v>8.495021917364275E-3</v>
      </c>
      <c r="M70" s="229">
        <v>8.7742145083186205E-3</v>
      </c>
      <c r="N70" s="229">
        <v>1.09317057095974E-2</v>
      </c>
      <c r="O70" s="229">
        <v>6.4067124978000453E-3</v>
      </c>
      <c r="P70" s="229">
        <v>8.8460682268999453E-3</v>
      </c>
      <c r="Q70" s="229">
        <v>5.6795496974631062E-3</v>
      </c>
      <c r="R70" s="229">
        <v>8.4757055723444705E-3</v>
      </c>
      <c r="S70" s="229">
        <v>5.6299251965170397E-3</v>
      </c>
      <c r="T70" s="229">
        <v>1.2082498312865359E-2</v>
      </c>
      <c r="U70" s="229">
        <v>8.1173277161920993E-3</v>
      </c>
      <c r="V70" s="229">
        <v>7.0112396949776543E-3</v>
      </c>
      <c r="W70" s="229">
        <v>1.0380190563006641E-2</v>
      </c>
      <c r="X70" s="229">
        <v>1.0361189911920889E-2</v>
      </c>
      <c r="Y70" s="229">
        <v>1.4712346693527631E-2</v>
      </c>
      <c r="DA70" s="73" t="s">
        <v>1640</v>
      </c>
    </row>
    <row r="71" spans="1:105" ht="12" customHeight="1" x14ac:dyDescent="0.25">
      <c r="A71" s="147" t="s">
        <v>159</v>
      </c>
      <c r="B71" s="229">
        <v>4.7190505190110588E-2</v>
      </c>
      <c r="C71" s="229">
        <v>5.2592656105718817E-2</v>
      </c>
      <c r="D71" s="229">
        <v>6.7053672285185051E-2</v>
      </c>
      <c r="E71" s="229">
        <v>8.3900191847349523E-2</v>
      </c>
      <c r="F71" s="229">
        <v>6.1902654927941579E-2</v>
      </c>
      <c r="G71" s="229">
        <v>8.6254967713495709E-2</v>
      </c>
      <c r="H71" s="229">
        <v>5.1707867978081037E-2</v>
      </c>
      <c r="I71" s="229">
        <v>7.2743816930215768E-2</v>
      </c>
      <c r="J71" s="229">
        <v>0.1120782097043788</v>
      </c>
      <c r="K71" s="229">
        <v>9.926046276818376E-2</v>
      </c>
      <c r="L71" s="229">
        <v>4.5596891133481671E-2</v>
      </c>
      <c r="M71" s="229">
        <v>8.3818302327091129E-2</v>
      </c>
      <c r="N71" s="229">
        <v>9.7822551945859898E-2</v>
      </c>
      <c r="O71" s="229">
        <v>6.5147361190736788E-2</v>
      </c>
      <c r="P71" s="229">
        <v>0.12448479926060591</v>
      </c>
      <c r="Q71" s="229">
        <v>0.12002430770945199</v>
      </c>
      <c r="R71" s="229">
        <v>8.8836403842323025E-2</v>
      </c>
      <c r="S71" s="229">
        <v>7.153871956367891E-2</v>
      </c>
      <c r="T71" s="229">
        <v>9.5691965572839363E-2</v>
      </c>
      <c r="U71" s="229">
        <v>8.8737403633173256E-2</v>
      </c>
      <c r="V71" s="229">
        <v>6.3659102363204698E-2</v>
      </c>
      <c r="W71" s="229">
        <v>0.1087052779673414</v>
      </c>
      <c r="X71" s="229">
        <v>0.111727006494426</v>
      </c>
      <c r="Y71" s="229">
        <v>0.1080725428704795</v>
      </c>
      <c r="DA71" s="73" t="s">
        <v>1641</v>
      </c>
    </row>
    <row r="72" spans="1:105" ht="12" customHeight="1" x14ac:dyDescent="0.25">
      <c r="A72" s="147" t="s">
        <v>32</v>
      </c>
      <c r="B72" s="229">
        <v>8.0645132595424385E-2</v>
      </c>
      <c r="C72" s="229">
        <v>7.0429856205034641E-2</v>
      </c>
      <c r="D72" s="229">
        <v>5.926361125809626E-2</v>
      </c>
      <c r="E72" s="229">
        <v>4.7594996840528661E-2</v>
      </c>
      <c r="F72" s="229">
        <v>3.3820509733132068E-2</v>
      </c>
      <c r="G72" s="229">
        <v>3.8276298144748998E-2</v>
      </c>
      <c r="H72" s="229">
        <v>4.6138114007066189E-2</v>
      </c>
      <c r="I72" s="229">
        <v>6.1237219719101031E-2</v>
      </c>
      <c r="J72" s="229">
        <v>2.656257419497584E-2</v>
      </c>
      <c r="K72" s="229">
        <v>3.6129819860003687E-2</v>
      </c>
      <c r="L72" s="229">
        <v>3.0499215558302942E-2</v>
      </c>
      <c r="M72" s="229">
        <v>9.1207385837985232E-3</v>
      </c>
      <c r="N72" s="229">
        <v>1.0038695185572559E-2</v>
      </c>
      <c r="O72" s="229">
        <v>1.7018918052230991E-2</v>
      </c>
      <c r="P72" s="229">
        <v>1.5550767430538209E-2</v>
      </c>
      <c r="Q72" s="229">
        <v>1.596102231113607E-2</v>
      </c>
      <c r="R72" s="229">
        <v>1.0800517422081241E-2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1642</v>
      </c>
    </row>
    <row r="73" spans="1:105" ht="12" customHeight="1" x14ac:dyDescent="0.25">
      <c r="A73" s="147" t="s">
        <v>33</v>
      </c>
      <c r="B73" s="229">
        <v>0.94633500154185946</v>
      </c>
      <c r="C73" s="229">
        <v>1.1884239779136001</v>
      </c>
      <c r="D73" s="229">
        <v>1.041325256172615</v>
      </c>
      <c r="E73" s="229">
        <v>1.1379625055845231</v>
      </c>
      <c r="F73" s="229">
        <v>0.91564398604016062</v>
      </c>
      <c r="G73" s="229">
        <v>1.163256348523676</v>
      </c>
      <c r="H73" s="229">
        <v>1.18467557656492</v>
      </c>
      <c r="I73" s="229">
        <v>1.190775939726245</v>
      </c>
      <c r="J73" s="229">
        <v>0.95650676031842763</v>
      </c>
      <c r="K73" s="229">
        <v>0.5817950515996978</v>
      </c>
      <c r="L73" s="229">
        <v>0.29443410440736489</v>
      </c>
      <c r="M73" s="229">
        <v>0.3211983806446248</v>
      </c>
      <c r="N73" s="229">
        <v>0.7985307461040041</v>
      </c>
      <c r="O73" s="229">
        <v>0.48231980416417292</v>
      </c>
      <c r="P73" s="229">
        <v>0.71490312619992502</v>
      </c>
      <c r="Q73" s="229">
        <v>0.76330550856142931</v>
      </c>
      <c r="R73" s="229">
        <v>0.70437052174667858</v>
      </c>
      <c r="S73" s="229">
        <v>0.61578984540189441</v>
      </c>
      <c r="T73" s="229">
        <v>0.7435368531509684</v>
      </c>
      <c r="U73" s="229">
        <v>0.59771421878021613</v>
      </c>
      <c r="V73" s="229">
        <v>0.50729235290823738</v>
      </c>
      <c r="W73" s="229">
        <v>0.85514214895057605</v>
      </c>
      <c r="X73" s="229">
        <v>0.70742755767923715</v>
      </c>
      <c r="Y73" s="229">
        <v>0.63556600238504546</v>
      </c>
      <c r="DA73" s="73" t="s">
        <v>1643</v>
      </c>
    </row>
    <row r="74" spans="1:105" ht="12" customHeight="1" x14ac:dyDescent="0.25">
      <c r="A74" s="147" t="s">
        <v>35</v>
      </c>
      <c r="B74" s="229">
        <v>0.18857642097950589</v>
      </c>
      <c r="C74" s="229">
        <v>0.18331375428024799</v>
      </c>
      <c r="D74" s="229">
        <v>0.18507112962541139</v>
      </c>
      <c r="E74" s="229">
        <v>0.21437390615767021</v>
      </c>
      <c r="F74" s="229">
        <v>0.18608158567131991</v>
      </c>
      <c r="G74" s="229">
        <v>0.246508453024994</v>
      </c>
      <c r="H74" s="229">
        <v>0.20350569118603909</v>
      </c>
      <c r="I74" s="229">
        <v>0.15130646045940599</v>
      </c>
      <c r="J74" s="229">
        <v>6.8810385935902829E-2</v>
      </c>
      <c r="K74" s="229">
        <v>0.1167097707833155</v>
      </c>
      <c r="L74" s="229">
        <v>8.2537195906450436E-2</v>
      </c>
      <c r="M74" s="229">
        <v>0.11799705755175351</v>
      </c>
      <c r="N74" s="229">
        <v>0.1234733874093021</v>
      </c>
      <c r="O74" s="229">
        <v>7.4799718527408479E-2</v>
      </c>
      <c r="P74" s="229">
        <v>0.12037214012417891</v>
      </c>
      <c r="Q74" s="229">
        <v>0.10705566345328719</v>
      </c>
      <c r="R74" s="229">
        <v>0.1147080199992395</v>
      </c>
      <c r="S74" s="229">
        <v>0.10145882860394249</v>
      </c>
      <c r="T74" s="229">
        <v>0.13707540750622871</v>
      </c>
      <c r="U74" s="229">
        <v>0.12511981237631289</v>
      </c>
      <c r="V74" s="229">
        <v>9.0635254008137656E-2</v>
      </c>
      <c r="W74" s="229">
        <v>0.1082212958132166</v>
      </c>
      <c r="X74" s="229">
        <v>9.2330815570817321E-2</v>
      </c>
      <c r="Y74" s="229">
        <v>7.784221746339523E-2</v>
      </c>
      <c r="DA74" s="73" t="s">
        <v>1644</v>
      </c>
    </row>
    <row r="75" spans="1:105" ht="12" customHeight="1" x14ac:dyDescent="0.25">
      <c r="A75" s="147" t="s">
        <v>36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1645</v>
      </c>
    </row>
    <row r="76" spans="1:105" ht="12" customHeight="1" x14ac:dyDescent="0.25">
      <c r="A76" s="147" t="s">
        <v>38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4.3319553575750153E-2</v>
      </c>
      <c r="K76" s="229">
        <v>0.15148217189147001</v>
      </c>
      <c r="L76" s="229">
        <v>9.5075193089369903E-2</v>
      </c>
      <c r="M76" s="229">
        <v>0.17111903487750441</v>
      </c>
      <c r="N76" s="229">
        <v>0.48016377839085678</v>
      </c>
      <c r="O76" s="229">
        <v>0.38745720271222528</v>
      </c>
      <c r="P76" s="229">
        <v>0.47825799765980093</v>
      </c>
      <c r="Q76" s="229">
        <v>0.49547101457656939</v>
      </c>
      <c r="R76" s="229">
        <v>0.44375999723630399</v>
      </c>
      <c r="S76" s="229">
        <v>0.48717148488352402</v>
      </c>
      <c r="T76" s="229">
        <v>0.53286216688709631</v>
      </c>
      <c r="U76" s="229">
        <v>0.44279907932683582</v>
      </c>
      <c r="V76" s="229">
        <v>0.39624393991497009</v>
      </c>
      <c r="W76" s="229">
        <v>0.61891193816621359</v>
      </c>
      <c r="X76" s="229">
        <v>0.65876907793245854</v>
      </c>
      <c r="Y76" s="229">
        <v>0.72069617870135816</v>
      </c>
      <c r="DA76" s="73" t="s">
        <v>1646</v>
      </c>
    </row>
    <row r="77" spans="1:105" ht="12" customHeight="1" x14ac:dyDescent="0.25">
      <c r="A77" s="147" t="s">
        <v>39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1647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1648</v>
      </c>
    </row>
    <row r="79" spans="1:105" ht="12" customHeight="1" x14ac:dyDescent="0.25">
      <c r="A79" s="57" t="s">
        <v>1520</v>
      </c>
      <c r="B79" s="261">
        <f t="shared" ref="B79:Y79" si="2">B80+B88</f>
        <v>46.310389774792128</v>
      </c>
      <c r="C79" s="261">
        <f t="shared" si="2"/>
        <v>54.781691607840827</v>
      </c>
      <c r="D79" s="261">
        <f t="shared" si="2"/>
        <v>51.288388002791109</v>
      </c>
      <c r="E79" s="261">
        <f t="shared" si="2"/>
        <v>61.095893195393856</v>
      </c>
      <c r="F79" s="261">
        <f t="shared" si="2"/>
        <v>52.177483376639252</v>
      </c>
      <c r="G79" s="261">
        <f t="shared" si="2"/>
        <v>64.676066007849329</v>
      </c>
      <c r="H79" s="261">
        <f t="shared" si="2"/>
        <v>64.074493514118458</v>
      </c>
      <c r="I79" s="261">
        <f t="shared" si="2"/>
        <v>64.478358996580127</v>
      </c>
      <c r="J79" s="261">
        <f t="shared" si="2"/>
        <v>52.271760027252853</v>
      </c>
      <c r="K79" s="261">
        <f t="shared" si="2"/>
        <v>44.685365054217314</v>
      </c>
      <c r="L79" s="261">
        <f t="shared" si="2"/>
        <v>30.094077103157666</v>
      </c>
      <c r="M79" s="261">
        <f t="shared" si="2"/>
        <v>35.360318794179541</v>
      </c>
      <c r="N79" s="261">
        <f t="shared" si="2"/>
        <v>60.241301355402484</v>
      </c>
      <c r="O79" s="261">
        <f t="shared" si="2"/>
        <v>40.493143008562072</v>
      </c>
      <c r="P79" s="261">
        <f t="shared" si="2"/>
        <v>59.197818286387417</v>
      </c>
      <c r="Q79" s="261">
        <f t="shared" si="2"/>
        <v>60.807607527012912</v>
      </c>
      <c r="R79" s="261">
        <f t="shared" si="2"/>
        <v>55.665216551115989</v>
      </c>
      <c r="S79" s="261">
        <f t="shared" si="2"/>
        <v>50.384813844359407</v>
      </c>
      <c r="T79" s="261">
        <f t="shared" si="2"/>
        <v>59.633035171963776</v>
      </c>
      <c r="U79" s="261">
        <f t="shared" si="2"/>
        <v>49.114894725581721</v>
      </c>
      <c r="V79" s="261">
        <f t="shared" si="2"/>
        <v>41.421137212962535</v>
      </c>
      <c r="W79" s="261">
        <f t="shared" si="2"/>
        <v>66.131563814531148</v>
      </c>
      <c r="X79" s="261">
        <f t="shared" si="2"/>
        <v>59.836837925392729</v>
      </c>
      <c r="Y79" s="261">
        <f t="shared" si="2"/>
        <v>56.463208648936131</v>
      </c>
      <c r="DA79" s="70"/>
    </row>
    <row r="80" spans="1:105" ht="12" customHeight="1" x14ac:dyDescent="0.25">
      <c r="A80" s="60" t="s">
        <v>1521</v>
      </c>
      <c r="B80" s="262">
        <v>43.431824062345363</v>
      </c>
      <c r="C80" s="262">
        <v>52.063749880024723</v>
      </c>
      <c r="D80" s="262">
        <v>48.382386087293661</v>
      </c>
      <c r="E80" s="262">
        <v>57.827799353662883</v>
      </c>
      <c r="F80" s="262">
        <v>49.565811054766712</v>
      </c>
      <c r="G80" s="262">
        <v>60.873412945189749</v>
      </c>
      <c r="H80" s="262">
        <v>59.480008194971127</v>
      </c>
      <c r="I80" s="262">
        <v>59.913613938182927</v>
      </c>
      <c r="J80" s="262">
        <v>48.56502668871839</v>
      </c>
      <c r="K80" s="262">
        <v>40.650575437865172</v>
      </c>
      <c r="L80" s="262">
        <v>27.425817464493509</v>
      </c>
      <c r="M80" s="262">
        <v>32.241048700549158</v>
      </c>
      <c r="N80" s="262">
        <v>56.888533327983232</v>
      </c>
      <c r="O80" s="262">
        <v>37.660671492395061</v>
      </c>
      <c r="P80" s="262">
        <v>55.026186340740551</v>
      </c>
      <c r="Q80" s="262">
        <v>56.317133257352403</v>
      </c>
      <c r="R80" s="262">
        <v>51.096824489230237</v>
      </c>
      <c r="S80" s="262">
        <v>46.460732367918283</v>
      </c>
      <c r="T80" s="262">
        <v>54.695255420012643</v>
      </c>
      <c r="U80" s="262">
        <v>44.888700116850728</v>
      </c>
      <c r="V80" s="262">
        <v>38.017122703344143</v>
      </c>
      <c r="W80" s="262">
        <v>60.948541078637419</v>
      </c>
      <c r="X80" s="262">
        <v>54.97461772376262</v>
      </c>
      <c r="Y80" s="262">
        <v>51.731528555461757</v>
      </c>
      <c r="DA80" s="72" t="s">
        <v>1649</v>
      </c>
    </row>
    <row r="81" spans="1:105" ht="12" customHeight="1" x14ac:dyDescent="0.25">
      <c r="A81" s="59" t="s">
        <v>28</v>
      </c>
      <c r="B81" s="230">
        <v>7.6513250749585966</v>
      </c>
      <c r="C81" s="230">
        <v>9.9163433849612446</v>
      </c>
      <c r="D81" s="230">
        <v>10.28553783653317</v>
      </c>
      <c r="E81" s="230">
        <v>16.098981728964731</v>
      </c>
      <c r="F81" s="230">
        <v>15.92959687230543</v>
      </c>
      <c r="G81" s="230">
        <v>17.659477525332189</v>
      </c>
      <c r="H81" s="230">
        <v>17.661113460157321</v>
      </c>
      <c r="I81" s="230">
        <v>18.34174771016535</v>
      </c>
      <c r="J81" s="230">
        <v>14.4056482035591</v>
      </c>
      <c r="K81" s="230">
        <v>12.192135070278781</v>
      </c>
      <c r="L81" s="230">
        <v>11.53696323673754</v>
      </c>
      <c r="M81" s="230">
        <v>11.78774924311837</v>
      </c>
      <c r="N81" s="230">
        <v>12.53125712660893</v>
      </c>
      <c r="O81" s="230">
        <v>7.2878085243195194</v>
      </c>
      <c r="P81" s="230">
        <v>12.31668913005563</v>
      </c>
      <c r="Q81" s="230">
        <v>12.244363858915539</v>
      </c>
      <c r="R81" s="230">
        <v>11.080312839153979</v>
      </c>
      <c r="S81" s="230">
        <v>8.7911334260419753</v>
      </c>
      <c r="T81" s="230">
        <v>10.18020754027806</v>
      </c>
      <c r="U81" s="230">
        <v>7.9650658871123721</v>
      </c>
      <c r="V81" s="230">
        <v>6.7635338858587026</v>
      </c>
      <c r="W81" s="230">
        <v>10.988049729361331</v>
      </c>
      <c r="X81" s="230">
        <v>8.2496245075103527</v>
      </c>
      <c r="Y81" s="230">
        <v>5.4330399656872164</v>
      </c>
      <c r="DA81" s="71" t="s">
        <v>1650</v>
      </c>
    </row>
    <row r="82" spans="1:105" ht="12" customHeight="1" x14ac:dyDescent="0.25">
      <c r="A82" s="59" t="s">
        <v>31</v>
      </c>
      <c r="B82" s="295">
        <v>0.46914602759577428</v>
      </c>
      <c r="C82" s="295">
        <v>0.28473897761813621</v>
      </c>
      <c r="D82" s="295">
        <v>0.25503830872714489</v>
      </c>
      <c r="E82" s="295">
        <v>0.2546700326760763</v>
      </c>
      <c r="F82" s="295">
        <v>0.19621907480881531</v>
      </c>
      <c r="G82" s="295">
        <v>0.38730327043932672</v>
      </c>
      <c r="H82" s="295">
        <v>0.26070985217622139</v>
      </c>
      <c r="I82" s="295">
        <v>0.17918155241618389</v>
      </c>
      <c r="J82" s="295">
        <v>5.8867233424483217E-2</v>
      </c>
      <c r="K82" s="295">
        <v>0.33010388507211852</v>
      </c>
      <c r="L82" s="295">
        <v>0.23173413677570201</v>
      </c>
      <c r="M82" s="295">
        <v>0.23935017999352201</v>
      </c>
      <c r="N82" s="295">
        <v>0.29820398472680432</v>
      </c>
      <c r="O82" s="295">
        <v>0.17476752911173571</v>
      </c>
      <c r="P82" s="295">
        <v>0.2413102643360393</v>
      </c>
      <c r="Q82" s="295">
        <v>0.15493138913815391</v>
      </c>
      <c r="R82" s="295">
        <v>0.2312072097609903</v>
      </c>
      <c r="S82" s="295">
        <v>0.1535776915254197</v>
      </c>
      <c r="T82" s="295">
        <v>0.32959624399585469</v>
      </c>
      <c r="U82" s="295">
        <v>0.22143108629211</v>
      </c>
      <c r="V82" s="295">
        <v>0.1912583150753408</v>
      </c>
      <c r="W82" s="295">
        <v>0.28315930471806949</v>
      </c>
      <c r="X82" s="295">
        <v>0.28264098945998489</v>
      </c>
      <c r="Y82" s="295">
        <v>0.40133539314366878</v>
      </c>
      <c r="DA82" s="122" t="s">
        <v>1651</v>
      </c>
    </row>
    <row r="83" spans="1:105" ht="12" customHeight="1" x14ac:dyDescent="0.25">
      <c r="A83" s="59" t="s">
        <v>159</v>
      </c>
      <c r="B83" s="295">
        <v>1.330263479819757</v>
      </c>
      <c r="C83" s="295">
        <v>1.4825458943978169</v>
      </c>
      <c r="D83" s="295">
        <v>1.890190644695126</v>
      </c>
      <c r="E83" s="295">
        <v>2.365080871984174</v>
      </c>
      <c r="F83" s="295">
        <v>1.744987488961701</v>
      </c>
      <c r="G83" s="295">
        <v>2.431460164286213</v>
      </c>
      <c r="H83" s="295">
        <v>1.457604408206199</v>
      </c>
      <c r="I83" s="295">
        <v>2.0505913775476858</v>
      </c>
      <c r="J83" s="295">
        <v>3.159397184935413</v>
      </c>
      <c r="K83" s="295">
        <v>2.7980749110139809</v>
      </c>
      <c r="L83" s="295">
        <v>1.28534074436862</v>
      </c>
      <c r="M83" s="295">
        <v>2.3627724703737032</v>
      </c>
      <c r="N83" s="295">
        <v>2.7575413281148551</v>
      </c>
      <c r="O83" s="295">
        <v>1.836453224002051</v>
      </c>
      <c r="P83" s="295">
        <v>3.5091292534791672</v>
      </c>
      <c r="Q83" s="295">
        <v>3.3833914808352721</v>
      </c>
      <c r="R83" s="295">
        <v>2.5042288323441628</v>
      </c>
      <c r="S83" s="295">
        <v>2.0166206241117419</v>
      </c>
      <c r="T83" s="295">
        <v>2.6974817625049332</v>
      </c>
      <c r="U83" s="295">
        <v>2.5014380937793632</v>
      </c>
      <c r="V83" s="295">
        <v>1.794500370163983</v>
      </c>
      <c r="W83" s="295">
        <v>3.0643168739357711</v>
      </c>
      <c r="X83" s="295">
        <v>3.1494970407790088</v>
      </c>
      <c r="Y83" s="295">
        <v>3.046480565797836</v>
      </c>
      <c r="DA83" s="122" t="s">
        <v>1652</v>
      </c>
    </row>
    <row r="84" spans="1:105" ht="12" customHeight="1" x14ac:dyDescent="0.25">
      <c r="A84" s="59" t="s">
        <v>32</v>
      </c>
      <c r="B84" s="295">
        <v>2.3329019609756929</v>
      </c>
      <c r="C84" s="295">
        <v>2.0373945006233858</v>
      </c>
      <c r="D84" s="295">
        <v>1.7143774269937559</v>
      </c>
      <c r="E84" s="295">
        <v>1.3768278120259549</v>
      </c>
      <c r="F84" s="295">
        <v>0.97835952323919739</v>
      </c>
      <c r="G84" s="295">
        <v>1.107256546390025</v>
      </c>
      <c r="H84" s="295">
        <v>1.334683113273371</v>
      </c>
      <c r="I84" s="295">
        <v>1.7714699619143</v>
      </c>
      <c r="J84" s="295">
        <v>0.76840200311775964</v>
      </c>
      <c r="K84" s="295">
        <v>1.0451632341402259</v>
      </c>
      <c r="L84" s="295">
        <v>0.88228114325429619</v>
      </c>
      <c r="M84" s="295">
        <v>0.26384467658371091</v>
      </c>
      <c r="N84" s="295">
        <v>0.29039932021127618</v>
      </c>
      <c r="O84" s="295">
        <v>0.49232316966872919</v>
      </c>
      <c r="P84" s="295">
        <v>0.44985251639896079</v>
      </c>
      <c r="Q84" s="295">
        <v>0.46172036737327871</v>
      </c>
      <c r="R84" s="295">
        <v>0.31243730976214001</v>
      </c>
      <c r="S84" s="295">
        <v>0</v>
      </c>
      <c r="T84" s="295">
        <v>0</v>
      </c>
      <c r="U84" s="295">
        <v>0</v>
      </c>
      <c r="V84" s="295">
        <v>0</v>
      </c>
      <c r="W84" s="295">
        <v>0</v>
      </c>
      <c r="X84" s="295">
        <v>0</v>
      </c>
      <c r="Y84" s="295">
        <v>0</v>
      </c>
      <c r="DA84" s="122" t="s">
        <v>1653</v>
      </c>
    </row>
    <row r="85" spans="1:105" ht="12" customHeight="1" x14ac:dyDescent="0.25">
      <c r="A85" s="59" t="s">
        <v>33</v>
      </c>
      <c r="B85" s="295">
        <v>26.70812517364482</v>
      </c>
      <c r="C85" s="295">
        <v>33.540528787123542</v>
      </c>
      <c r="D85" s="295">
        <v>29.389006264189991</v>
      </c>
      <c r="E85" s="295">
        <v>32.116369987950357</v>
      </c>
      <c r="F85" s="295">
        <v>25.841941969610179</v>
      </c>
      <c r="G85" s="295">
        <v>32.830230430859828</v>
      </c>
      <c r="H85" s="295">
        <v>33.434738794934198</v>
      </c>
      <c r="I85" s="295">
        <v>33.606907490641191</v>
      </c>
      <c r="J85" s="295">
        <v>26.995199630573978</v>
      </c>
      <c r="K85" s="295">
        <v>16.419824943825191</v>
      </c>
      <c r="L85" s="295">
        <v>8.3097242552473389</v>
      </c>
      <c r="M85" s="295">
        <v>9.0650842902899793</v>
      </c>
      <c r="N85" s="295">
        <v>22.536690587584019</v>
      </c>
      <c r="O85" s="295">
        <v>13.6123652642629</v>
      </c>
      <c r="P85" s="295">
        <v>20.176493684021288</v>
      </c>
      <c r="Q85" s="295">
        <v>21.542539412761549</v>
      </c>
      <c r="R85" s="295">
        <v>19.879235189213979</v>
      </c>
      <c r="S85" s="295">
        <v>17.37924967887357</v>
      </c>
      <c r="T85" s="295">
        <v>20.98461465846524</v>
      </c>
      <c r="U85" s="295">
        <v>16.86910676160085</v>
      </c>
      <c r="V85" s="295">
        <v>14.317157918740151</v>
      </c>
      <c r="W85" s="295">
        <v>24.134417006894751</v>
      </c>
      <c r="X85" s="295">
        <v>19.965512985358131</v>
      </c>
      <c r="Y85" s="295">
        <v>17.937386147776319</v>
      </c>
      <c r="DA85" s="122" t="s">
        <v>1654</v>
      </c>
    </row>
    <row r="86" spans="1:105" ht="12" customHeight="1" x14ac:dyDescent="0.25">
      <c r="A86" s="59" t="s">
        <v>35</v>
      </c>
      <c r="B86" s="295">
        <v>4.9400623453507189</v>
      </c>
      <c r="C86" s="295">
        <v>4.8021983353005941</v>
      </c>
      <c r="D86" s="295">
        <v>4.8482356061544749</v>
      </c>
      <c r="E86" s="295">
        <v>5.6158689200615752</v>
      </c>
      <c r="F86" s="295">
        <v>4.8747061258413851</v>
      </c>
      <c r="G86" s="295">
        <v>6.4576850078821613</v>
      </c>
      <c r="H86" s="295">
        <v>5.3311585662238237</v>
      </c>
      <c r="I86" s="295">
        <v>3.963715845498208</v>
      </c>
      <c r="J86" s="295">
        <v>1.8025986216375729</v>
      </c>
      <c r="K86" s="295">
        <v>3.057399970719715</v>
      </c>
      <c r="L86" s="295">
        <v>2.1621944645592981</v>
      </c>
      <c r="M86" s="295">
        <v>3.0911225159849041</v>
      </c>
      <c r="N86" s="295">
        <v>3.2345837757727121</v>
      </c>
      <c r="O86" s="295">
        <v>1.9594988123156769</v>
      </c>
      <c r="P86" s="295">
        <v>3.153341620166612</v>
      </c>
      <c r="Q86" s="295">
        <v>2.8044951173381238</v>
      </c>
      <c r="R86" s="295">
        <v>3.0049608925898759</v>
      </c>
      <c r="S86" s="295">
        <v>2.657877035667144</v>
      </c>
      <c r="T86" s="295">
        <v>3.5909105474470642</v>
      </c>
      <c r="U86" s="295">
        <v>3.277714523199823</v>
      </c>
      <c r="V86" s="295">
        <v>2.374336108200708</v>
      </c>
      <c r="W86" s="295">
        <v>2.835030729902515</v>
      </c>
      <c r="X86" s="295">
        <v>2.418754067702273</v>
      </c>
      <c r="Y86" s="295">
        <v>2.0392019605214178</v>
      </c>
      <c r="DA86" s="122" t="s">
        <v>1655</v>
      </c>
    </row>
    <row r="87" spans="1:105" ht="12" customHeight="1" x14ac:dyDescent="0.25">
      <c r="A87" s="59" t="s">
        <v>38</v>
      </c>
      <c r="B87" s="295">
        <v>0</v>
      </c>
      <c r="C87" s="295">
        <v>0</v>
      </c>
      <c r="D87" s="295">
        <v>0</v>
      </c>
      <c r="E87" s="295">
        <v>0</v>
      </c>
      <c r="F87" s="295">
        <v>0</v>
      </c>
      <c r="G87" s="295">
        <v>0</v>
      </c>
      <c r="H87" s="295">
        <v>0</v>
      </c>
      <c r="I87" s="295">
        <v>0</v>
      </c>
      <c r="J87" s="295">
        <v>1.3749138114700781</v>
      </c>
      <c r="K87" s="295">
        <v>4.8078734228151596</v>
      </c>
      <c r="L87" s="295">
        <v>3.0175794835507079</v>
      </c>
      <c r="M87" s="295">
        <v>5.4311253242049746</v>
      </c>
      <c r="N87" s="295">
        <v>15.239857204964631</v>
      </c>
      <c r="O87" s="295">
        <v>12.297454968714449</v>
      </c>
      <c r="P87" s="295">
        <v>15.17936987228285</v>
      </c>
      <c r="Q87" s="295">
        <v>15.725691630990481</v>
      </c>
      <c r="R87" s="295">
        <v>14.08444221640511</v>
      </c>
      <c r="S87" s="295">
        <v>15.46227391169842</v>
      </c>
      <c r="T87" s="295">
        <v>16.912444667321481</v>
      </c>
      <c r="U87" s="295">
        <v>14.05394376486621</v>
      </c>
      <c r="V87" s="295">
        <v>12.576336105305259</v>
      </c>
      <c r="W87" s="295">
        <v>19.643567433824991</v>
      </c>
      <c r="X87" s="295">
        <v>20.908588132952872</v>
      </c>
      <c r="Y87" s="295">
        <v>22.874084522535298</v>
      </c>
      <c r="DA87" s="122" t="s">
        <v>1656</v>
      </c>
    </row>
    <row r="88" spans="1:105" ht="12" customHeight="1" x14ac:dyDescent="0.25">
      <c r="A88" s="60" t="s">
        <v>1530</v>
      </c>
      <c r="B88" s="262">
        <v>2.8785657124467638</v>
      </c>
      <c r="C88" s="262">
        <v>2.7179417278161071</v>
      </c>
      <c r="D88" s="262">
        <v>2.9060019154974501</v>
      </c>
      <c r="E88" s="262">
        <v>3.2680938417309728</v>
      </c>
      <c r="F88" s="262">
        <v>2.6116723218725419</v>
      </c>
      <c r="G88" s="262">
        <v>3.8026530626595871</v>
      </c>
      <c r="H88" s="262">
        <v>4.5944853191473287</v>
      </c>
      <c r="I88" s="262">
        <v>4.5647450583972029</v>
      </c>
      <c r="J88" s="262">
        <v>3.7067333385344621</v>
      </c>
      <c r="K88" s="262">
        <v>4.0347896163521391</v>
      </c>
      <c r="L88" s="262">
        <v>2.6682596386641562</v>
      </c>
      <c r="M88" s="262">
        <v>3.1192700936303832</v>
      </c>
      <c r="N88" s="262">
        <v>3.3527680274192542</v>
      </c>
      <c r="O88" s="262">
        <v>2.8324715161670131</v>
      </c>
      <c r="P88" s="262">
        <v>4.1716319456468671</v>
      </c>
      <c r="Q88" s="262">
        <v>4.4904742696605089</v>
      </c>
      <c r="R88" s="262">
        <v>4.5683920618857519</v>
      </c>
      <c r="S88" s="262">
        <v>3.9240814764411258</v>
      </c>
      <c r="T88" s="262">
        <v>4.9377797519511351</v>
      </c>
      <c r="U88" s="262">
        <v>4.2261946087309914</v>
      </c>
      <c r="V88" s="262">
        <v>3.4040145096183929</v>
      </c>
      <c r="W88" s="262">
        <v>5.1830227358937266</v>
      </c>
      <c r="X88" s="262">
        <v>4.862220201630107</v>
      </c>
      <c r="Y88" s="262">
        <v>4.7316800934743721</v>
      </c>
      <c r="DA88" s="72" t="s">
        <v>1657</v>
      </c>
    </row>
    <row r="89" spans="1:105" ht="12" customHeight="1" x14ac:dyDescent="0.25">
      <c r="A89" s="57" t="s">
        <v>1532</v>
      </c>
      <c r="B89" s="261">
        <f t="shared" ref="B89:Y89" si="3">B90+B96</f>
        <v>5.7259373794652477</v>
      </c>
      <c r="C89" s="261">
        <f t="shared" si="3"/>
        <v>6.134327320918942</v>
      </c>
      <c r="D89" s="261">
        <f t="shared" si="3"/>
        <v>6.1337363210607361</v>
      </c>
      <c r="E89" s="261">
        <f t="shared" si="3"/>
        <v>7.2000031920745613</v>
      </c>
      <c r="F89" s="261">
        <f t="shared" si="3"/>
        <v>6.034081487243502</v>
      </c>
      <c r="G89" s="261">
        <f t="shared" si="3"/>
        <v>7.9843357862695834</v>
      </c>
      <c r="H89" s="261">
        <f t="shared" si="3"/>
        <v>8.567937869886638</v>
      </c>
      <c r="I89" s="261">
        <f t="shared" si="3"/>
        <v>8.5276801602500019</v>
      </c>
      <c r="J89" s="261">
        <f t="shared" si="3"/>
        <v>6.8727884636924168</v>
      </c>
      <c r="K89" s="261">
        <f t="shared" si="3"/>
        <v>6.6907420155532158</v>
      </c>
      <c r="L89" s="261">
        <f t="shared" si="3"/>
        <v>4.4454254978689365</v>
      </c>
      <c r="M89" s="261">
        <f t="shared" si="3"/>
        <v>5.201759853898289</v>
      </c>
      <c r="N89" s="261">
        <f t="shared" si="3"/>
        <v>6.7074206749606695</v>
      </c>
      <c r="O89" s="261">
        <f t="shared" si="3"/>
        <v>5.1068096271813301</v>
      </c>
      <c r="P89" s="261">
        <f t="shared" si="3"/>
        <v>7.6100035761833915</v>
      </c>
      <c r="Q89" s="261">
        <f t="shared" si="3"/>
        <v>8.0654384977177855</v>
      </c>
      <c r="R89" s="261">
        <f t="shared" si="3"/>
        <v>7.8306646706057164</v>
      </c>
      <c r="S89" s="261">
        <f t="shared" si="3"/>
        <v>6.828259429898206</v>
      </c>
      <c r="T89" s="261">
        <f t="shared" si="3"/>
        <v>8.3329933047293174</v>
      </c>
      <c r="U89" s="261">
        <f t="shared" si="3"/>
        <v>7.0561776221716404</v>
      </c>
      <c r="V89" s="261">
        <f t="shared" si="3"/>
        <v>5.7758094002971401</v>
      </c>
      <c r="W89" s="261">
        <f t="shared" si="3"/>
        <v>8.8743667976737264</v>
      </c>
      <c r="X89" s="261">
        <f t="shared" si="3"/>
        <v>8.1536134524259829</v>
      </c>
      <c r="Y89" s="261">
        <f t="shared" si="3"/>
        <v>7.7611585479059224</v>
      </c>
      <c r="DA89" s="70"/>
    </row>
    <row r="90" spans="1:105" ht="12" customHeight="1" x14ac:dyDescent="0.25">
      <c r="A90" s="60" t="s">
        <v>1533</v>
      </c>
      <c r="B90" s="262">
        <v>3.0347808956382329</v>
      </c>
      <c r="C90" s="262">
        <v>3.5933373856017758</v>
      </c>
      <c r="D90" s="262">
        <v>3.4169298701642909</v>
      </c>
      <c r="E90" s="262">
        <v>4.1446788359549354</v>
      </c>
      <c r="F90" s="262">
        <v>3.5924422805203968</v>
      </c>
      <c r="G90" s="262">
        <v>4.4292547259096464</v>
      </c>
      <c r="H90" s="262">
        <v>4.2725768492894662</v>
      </c>
      <c r="I90" s="262">
        <v>4.26012315857876</v>
      </c>
      <c r="J90" s="262">
        <v>3.4073822668904179</v>
      </c>
      <c r="K90" s="262">
        <v>2.918637668595466</v>
      </c>
      <c r="L90" s="262">
        <v>1.9508830957010821</v>
      </c>
      <c r="M90" s="262">
        <v>2.285570065010031</v>
      </c>
      <c r="N90" s="262">
        <v>3.5729348521277791</v>
      </c>
      <c r="O90" s="262">
        <v>2.4587463736560151</v>
      </c>
      <c r="P90" s="262">
        <v>3.7099660296633932</v>
      </c>
      <c r="Q90" s="262">
        <v>3.8673168797181581</v>
      </c>
      <c r="R90" s="262">
        <v>3.559698103871459</v>
      </c>
      <c r="S90" s="262">
        <v>3.159655561406419</v>
      </c>
      <c r="T90" s="262">
        <v>3.7166880601712449</v>
      </c>
      <c r="U90" s="262">
        <v>3.1051297186885209</v>
      </c>
      <c r="V90" s="262">
        <v>2.5934135011900801</v>
      </c>
      <c r="W90" s="262">
        <v>4.0287851313558702</v>
      </c>
      <c r="X90" s="262">
        <v>3.6079484482078259</v>
      </c>
      <c r="Y90" s="262">
        <v>3.3375348286734692</v>
      </c>
      <c r="DA90" s="72" t="s">
        <v>1658</v>
      </c>
    </row>
    <row r="91" spans="1:105" ht="12" customHeight="1" x14ac:dyDescent="0.25">
      <c r="A91" s="59" t="s">
        <v>28</v>
      </c>
      <c r="B91" s="230">
        <v>1.244300173222658</v>
      </c>
      <c r="C91" s="230">
        <v>1.7498229308053279</v>
      </c>
      <c r="D91" s="230">
        <v>1.685596449239648</v>
      </c>
      <c r="E91" s="230">
        <v>2.4013538877078422</v>
      </c>
      <c r="F91" s="230">
        <v>2.2493244703724011</v>
      </c>
      <c r="G91" s="230">
        <v>2.578588259577177</v>
      </c>
      <c r="H91" s="230">
        <v>2.7038758914409708</v>
      </c>
      <c r="I91" s="230">
        <v>2.7956956527452581</v>
      </c>
      <c r="J91" s="230">
        <v>2.3089462276377608</v>
      </c>
      <c r="K91" s="230">
        <v>1.705908913237324</v>
      </c>
      <c r="L91" s="230">
        <v>1.321305412285924</v>
      </c>
      <c r="M91" s="230">
        <v>1.4188815246027211</v>
      </c>
      <c r="N91" s="230">
        <v>2.1876037068780851</v>
      </c>
      <c r="O91" s="230">
        <v>1.4172785724288059</v>
      </c>
      <c r="P91" s="230">
        <v>2.1628465734044982</v>
      </c>
      <c r="Q91" s="230">
        <v>2.3234908060837038</v>
      </c>
      <c r="R91" s="230">
        <v>2.145906863279718</v>
      </c>
      <c r="S91" s="230">
        <v>1.8972809643826209</v>
      </c>
      <c r="T91" s="230">
        <v>2.0790209830043702</v>
      </c>
      <c r="U91" s="230">
        <v>1.6235338803596779</v>
      </c>
      <c r="V91" s="230">
        <v>1.456127646097447</v>
      </c>
      <c r="W91" s="230">
        <v>2.4034368763979082</v>
      </c>
      <c r="X91" s="230">
        <v>1.9514099175894279</v>
      </c>
      <c r="Y91" s="230">
        <v>1.5132505029205829</v>
      </c>
      <c r="DA91" s="71" t="s">
        <v>1659</v>
      </c>
    </row>
    <row r="92" spans="1:105" ht="12" customHeight="1" x14ac:dyDescent="0.25">
      <c r="A92" s="59" t="s">
        <v>31</v>
      </c>
      <c r="B92" s="295">
        <v>9.2147645660437733E-2</v>
      </c>
      <c r="C92" s="295">
        <v>6.0684413669064838E-2</v>
      </c>
      <c r="D92" s="295">
        <v>5.048004272963106E-2</v>
      </c>
      <c r="E92" s="295">
        <v>4.5879988019483883E-2</v>
      </c>
      <c r="F92" s="295">
        <v>3.3463875729258463E-2</v>
      </c>
      <c r="G92" s="295">
        <v>6.8303507712396919E-2</v>
      </c>
      <c r="H92" s="295">
        <v>4.8207411076146893E-2</v>
      </c>
      <c r="I92" s="295">
        <v>3.2986038623347112E-2</v>
      </c>
      <c r="J92" s="295">
        <v>1.139573476257225E-2</v>
      </c>
      <c r="K92" s="295">
        <v>5.5784610000293812E-2</v>
      </c>
      <c r="L92" s="295">
        <v>3.2054529908407979E-2</v>
      </c>
      <c r="M92" s="295">
        <v>3.4796590801433332E-2</v>
      </c>
      <c r="N92" s="295">
        <v>6.2874586834937976E-2</v>
      </c>
      <c r="O92" s="295">
        <v>4.1049389838280027E-2</v>
      </c>
      <c r="P92" s="295">
        <v>5.117940359369158E-2</v>
      </c>
      <c r="Q92" s="295">
        <v>3.5508460123136361E-2</v>
      </c>
      <c r="R92" s="295">
        <v>5.4081398248635233E-2</v>
      </c>
      <c r="S92" s="295">
        <v>4.0031568397244727E-2</v>
      </c>
      <c r="T92" s="295">
        <v>8.1296563361640331E-2</v>
      </c>
      <c r="U92" s="295">
        <v>5.4512771979806418E-2</v>
      </c>
      <c r="V92" s="295">
        <v>4.9731756118666308E-2</v>
      </c>
      <c r="W92" s="295">
        <v>7.4805001134654645E-2</v>
      </c>
      <c r="X92" s="295">
        <v>8.0749002032917391E-2</v>
      </c>
      <c r="Y92" s="295">
        <v>0.13500911202905341</v>
      </c>
      <c r="DA92" s="122" t="s">
        <v>1660</v>
      </c>
    </row>
    <row r="93" spans="1:105" ht="12" customHeight="1" x14ac:dyDescent="0.25">
      <c r="A93" s="59" t="s">
        <v>159</v>
      </c>
      <c r="B93" s="295">
        <v>0.24812754269453929</v>
      </c>
      <c r="C93" s="295">
        <v>0.30005404872076741</v>
      </c>
      <c r="D93" s="295">
        <v>0.35528838459320372</v>
      </c>
      <c r="E93" s="295">
        <v>0.40462485183119129</v>
      </c>
      <c r="F93" s="295">
        <v>0.28261059447465858</v>
      </c>
      <c r="G93" s="295">
        <v>0.40721156882021781</v>
      </c>
      <c r="H93" s="295">
        <v>0.25595118489593321</v>
      </c>
      <c r="I93" s="295">
        <v>0.3584900457049589</v>
      </c>
      <c r="J93" s="295">
        <v>0.58080993876796116</v>
      </c>
      <c r="K93" s="295">
        <v>0.44903915175830172</v>
      </c>
      <c r="L93" s="295">
        <v>0.16884133531762541</v>
      </c>
      <c r="M93" s="295">
        <v>0.32620149384605968</v>
      </c>
      <c r="N93" s="295">
        <v>0.55213444028102088</v>
      </c>
      <c r="O93" s="295">
        <v>0.40962545504528369</v>
      </c>
      <c r="P93" s="295">
        <v>0.70677291201554127</v>
      </c>
      <c r="Q93" s="295">
        <v>0.73638643779714075</v>
      </c>
      <c r="R93" s="295">
        <v>0.55626489904413567</v>
      </c>
      <c r="S93" s="295">
        <v>0.49918299307991931</v>
      </c>
      <c r="T93" s="295">
        <v>0.63184354962937672</v>
      </c>
      <c r="U93" s="295">
        <v>0.58480427825966275</v>
      </c>
      <c r="V93" s="295">
        <v>0.44311671028646138</v>
      </c>
      <c r="W93" s="295">
        <v>0.76876672135147628</v>
      </c>
      <c r="X93" s="295">
        <v>0.85448477582166038</v>
      </c>
      <c r="Y93" s="295">
        <v>0.97322921551535646</v>
      </c>
      <c r="DA93" s="122" t="s">
        <v>1661</v>
      </c>
    </row>
    <row r="94" spans="1:105" ht="12" customHeight="1" x14ac:dyDescent="0.25">
      <c r="A94" s="59" t="s">
        <v>32</v>
      </c>
      <c r="B94" s="295">
        <v>0.43738221384594939</v>
      </c>
      <c r="C94" s="295">
        <v>0.41447066550966949</v>
      </c>
      <c r="D94" s="295">
        <v>0.3238986694272275</v>
      </c>
      <c r="E94" s="295">
        <v>0.23676282434408771</v>
      </c>
      <c r="F94" s="295">
        <v>0.15926557794850779</v>
      </c>
      <c r="G94" s="295">
        <v>0.18639254137941849</v>
      </c>
      <c r="H94" s="295">
        <v>0.23557161600802221</v>
      </c>
      <c r="I94" s="295">
        <v>0.31128564302399819</v>
      </c>
      <c r="J94" s="295">
        <v>0.14198603284947581</v>
      </c>
      <c r="K94" s="295">
        <v>0.16859175036630461</v>
      </c>
      <c r="L94" s="295">
        <v>0.11649165759881761</v>
      </c>
      <c r="M94" s="295">
        <v>3.6613369943190477E-2</v>
      </c>
      <c r="N94" s="295">
        <v>5.8444779877411097E-2</v>
      </c>
      <c r="O94" s="295">
        <v>0.1103785450097898</v>
      </c>
      <c r="P94" s="295">
        <v>9.1070560502060055E-2</v>
      </c>
      <c r="Q94" s="295">
        <v>0.1010089569857878</v>
      </c>
      <c r="R94" s="295">
        <v>6.9758616476900348E-2</v>
      </c>
      <c r="S94" s="295">
        <v>0</v>
      </c>
      <c r="T94" s="295">
        <v>0</v>
      </c>
      <c r="U94" s="295">
        <v>0</v>
      </c>
      <c r="V94" s="295">
        <v>0</v>
      </c>
      <c r="W94" s="295">
        <v>0</v>
      </c>
      <c r="X94" s="295">
        <v>0</v>
      </c>
      <c r="Y94" s="295">
        <v>0</v>
      </c>
      <c r="DA94" s="122" t="s">
        <v>1662</v>
      </c>
    </row>
    <row r="95" spans="1:105" ht="12" customHeight="1" x14ac:dyDescent="0.25">
      <c r="A95" s="59" t="s">
        <v>35</v>
      </c>
      <c r="B95" s="295">
        <v>1.012823320214649</v>
      </c>
      <c r="C95" s="295">
        <v>1.0683053268969469</v>
      </c>
      <c r="D95" s="295">
        <v>1.00166632417458</v>
      </c>
      <c r="E95" s="295">
        <v>1.056057284052331</v>
      </c>
      <c r="F95" s="295">
        <v>0.86777776199557166</v>
      </c>
      <c r="G95" s="295">
        <v>1.1887588484204361</v>
      </c>
      <c r="H95" s="295">
        <v>1.0289707458683921</v>
      </c>
      <c r="I95" s="295">
        <v>0.76166577848119865</v>
      </c>
      <c r="J95" s="295">
        <v>0.36424433287264779</v>
      </c>
      <c r="K95" s="295">
        <v>0.53931324323324215</v>
      </c>
      <c r="L95" s="295">
        <v>0.31219016059030652</v>
      </c>
      <c r="M95" s="295">
        <v>0.46907708581662688</v>
      </c>
      <c r="N95" s="295">
        <v>0.71187733825632427</v>
      </c>
      <c r="O95" s="295">
        <v>0.48041441133385487</v>
      </c>
      <c r="P95" s="295">
        <v>0.69809658014760179</v>
      </c>
      <c r="Q95" s="295">
        <v>0.67092221872838897</v>
      </c>
      <c r="R95" s="295">
        <v>0.73368632682206958</v>
      </c>
      <c r="S95" s="295">
        <v>0.72316003554663466</v>
      </c>
      <c r="T95" s="295">
        <v>0.92452696417585811</v>
      </c>
      <c r="U95" s="295">
        <v>0.84227878808937351</v>
      </c>
      <c r="V95" s="295">
        <v>0.64443738868750555</v>
      </c>
      <c r="W95" s="295">
        <v>0.78177653247183154</v>
      </c>
      <c r="X95" s="295">
        <v>0.72130475276382044</v>
      </c>
      <c r="Y95" s="295">
        <v>0.71604599820847625</v>
      </c>
      <c r="DA95" s="122" t="s">
        <v>1663</v>
      </c>
    </row>
    <row r="96" spans="1:105" ht="12" customHeight="1" x14ac:dyDescent="0.25">
      <c r="A96" s="61" t="s">
        <v>1540</v>
      </c>
      <c r="B96" s="263">
        <v>2.6911564838270148</v>
      </c>
      <c r="C96" s="263">
        <v>2.5409899353171661</v>
      </c>
      <c r="D96" s="263">
        <v>2.7168064508964451</v>
      </c>
      <c r="E96" s="263">
        <v>3.0553243561196259</v>
      </c>
      <c r="F96" s="263">
        <v>2.4416392067231052</v>
      </c>
      <c r="G96" s="263">
        <v>3.555081060359937</v>
      </c>
      <c r="H96" s="263">
        <v>4.2953610205971726</v>
      </c>
      <c r="I96" s="263">
        <v>4.2675570016712419</v>
      </c>
      <c r="J96" s="263">
        <v>3.4654061968019989</v>
      </c>
      <c r="K96" s="263">
        <v>3.7721043469577502</v>
      </c>
      <c r="L96" s="263">
        <v>2.4945424021678542</v>
      </c>
      <c r="M96" s="263">
        <v>2.916189788888258</v>
      </c>
      <c r="N96" s="263">
        <v>3.13448582283289</v>
      </c>
      <c r="O96" s="263">
        <v>2.648063253525315</v>
      </c>
      <c r="P96" s="263">
        <v>3.9000375465199988</v>
      </c>
      <c r="Q96" s="263">
        <v>4.198121617999627</v>
      </c>
      <c r="R96" s="263">
        <v>4.2709665667342573</v>
      </c>
      <c r="S96" s="263">
        <v>3.668603868491787</v>
      </c>
      <c r="T96" s="263">
        <v>4.616305244558073</v>
      </c>
      <c r="U96" s="263">
        <v>3.951047903483119</v>
      </c>
      <c r="V96" s="263">
        <v>3.18239589910706</v>
      </c>
      <c r="W96" s="263">
        <v>4.8455816663178561</v>
      </c>
      <c r="X96" s="263">
        <v>4.5456650042181561</v>
      </c>
      <c r="Y96" s="263">
        <v>4.4236237192324532</v>
      </c>
      <c r="DA96" s="74" t="s">
        <v>1664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DA97" s="94"/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v>20.903264694568161</v>
      </c>
      <c r="C99" s="223">
        <v>20.964001505266381</v>
      </c>
      <c r="D99" s="223">
        <v>18.51439476209217</v>
      </c>
      <c r="E99" s="223">
        <v>15.648741965248099</v>
      </c>
      <c r="F99" s="223">
        <v>14.95605509367641</v>
      </c>
      <c r="G99" s="223">
        <v>15.39947240463534</v>
      </c>
      <c r="H99" s="223">
        <v>14.9051687899789</v>
      </c>
      <c r="I99" s="223">
        <v>14.708651286730751</v>
      </c>
      <c r="J99" s="223">
        <v>14.623972408587299</v>
      </c>
      <c r="K99" s="223">
        <v>9.2231586324276158</v>
      </c>
      <c r="L99" s="223">
        <v>13.1643762334228</v>
      </c>
      <c r="M99" s="223">
        <v>12.939646739753179</v>
      </c>
      <c r="N99" s="223">
        <v>17.264351121025332</v>
      </c>
      <c r="O99" s="223">
        <v>12.903062249709651</v>
      </c>
      <c r="P99" s="223">
        <v>12.62070871593531</v>
      </c>
      <c r="Q99" s="223">
        <v>6.0867298929902551</v>
      </c>
      <c r="R99" s="223">
        <v>6.4301207082138667</v>
      </c>
      <c r="S99" s="223">
        <v>10.309875282131109</v>
      </c>
      <c r="T99" s="223">
        <v>15.298441881897739</v>
      </c>
      <c r="U99" s="223">
        <v>15.264739901902169</v>
      </c>
      <c r="V99" s="223">
        <v>15.42121767535116</v>
      </c>
      <c r="W99" s="223">
        <v>16.008152439578051</v>
      </c>
      <c r="X99" s="223">
        <v>14.872918640068299</v>
      </c>
      <c r="Y99" s="223">
        <v>15.27293374201161</v>
      </c>
      <c r="DA99" s="89" t="s">
        <v>1665</v>
      </c>
    </row>
    <row r="100" spans="1:105" ht="12" customHeight="1" x14ac:dyDescent="0.25">
      <c r="A100" s="55" t="s">
        <v>91</v>
      </c>
      <c r="B100" s="259">
        <v>0.18067533484079251</v>
      </c>
      <c r="C100" s="259">
        <v>0.18517789310499441</v>
      </c>
      <c r="D100" s="259">
        <v>0.16228317176469381</v>
      </c>
      <c r="E100" s="259">
        <v>0.138823190997729</v>
      </c>
      <c r="F100" s="259">
        <v>0.13387919948320021</v>
      </c>
      <c r="G100" s="259">
        <v>0.1356478833250907</v>
      </c>
      <c r="H100" s="259">
        <v>0.1299322730268806</v>
      </c>
      <c r="I100" s="259">
        <v>0.12900212272658609</v>
      </c>
      <c r="J100" s="259">
        <v>0.12861923179146151</v>
      </c>
      <c r="K100" s="259">
        <v>7.8755224544970345E-2</v>
      </c>
      <c r="L100" s="259">
        <v>0.11334248586059641</v>
      </c>
      <c r="M100" s="259">
        <v>0.11058623238398441</v>
      </c>
      <c r="N100" s="259">
        <v>0.15135403231638811</v>
      </c>
      <c r="O100" s="259">
        <v>0.1116181210996214</v>
      </c>
      <c r="P100" s="259">
        <v>0.1093914668706409</v>
      </c>
      <c r="Q100" s="259">
        <v>5.2739202678011902E-2</v>
      </c>
      <c r="R100" s="259">
        <v>5.5156688471121353E-2</v>
      </c>
      <c r="S100" s="259">
        <v>8.8481627369285373E-2</v>
      </c>
      <c r="T100" s="259">
        <v>0.12947079680911011</v>
      </c>
      <c r="U100" s="259">
        <v>0.12909111157998171</v>
      </c>
      <c r="V100" s="259">
        <v>0.13126511250737899</v>
      </c>
      <c r="W100" s="259">
        <v>0.13716934436707129</v>
      </c>
      <c r="X100" s="259">
        <v>0.12643541884907181</v>
      </c>
      <c r="Y100" s="259">
        <v>0.12838684413800899</v>
      </c>
      <c r="DA100" s="67" t="s">
        <v>1666</v>
      </c>
    </row>
    <row r="101" spans="1:105" ht="12" customHeight="1" x14ac:dyDescent="0.25">
      <c r="A101" s="173" t="s">
        <v>92</v>
      </c>
      <c r="B101" s="224">
        <v>5.2579714408356813E-2</v>
      </c>
      <c r="C101" s="224">
        <v>5.3890038409401743E-2</v>
      </c>
      <c r="D101" s="224">
        <v>4.7227270021051003E-2</v>
      </c>
      <c r="E101" s="224">
        <v>4.0400001153169808E-2</v>
      </c>
      <c r="F101" s="224">
        <v>3.8961212277530931E-2</v>
      </c>
      <c r="G101" s="224">
        <v>3.9475930522648452E-2</v>
      </c>
      <c r="H101" s="224">
        <v>3.7812586948860867E-2</v>
      </c>
      <c r="I101" s="224">
        <v>3.7541896778620291E-2</v>
      </c>
      <c r="J101" s="224">
        <v>3.7430468752010351E-2</v>
      </c>
      <c r="K101" s="224">
        <v>2.2919161701786549E-2</v>
      </c>
      <c r="L101" s="224">
        <v>3.2984665793672277E-2</v>
      </c>
      <c r="M101" s="224">
        <v>3.2182547337575307E-2</v>
      </c>
      <c r="N101" s="224">
        <v>4.4192150743465372E-2</v>
      </c>
      <c r="O101" s="224">
        <v>3.2482845184081101E-2</v>
      </c>
      <c r="P101" s="224">
        <v>3.183484946541193E-2</v>
      </c>
      <c r="Q101" s="224">
        <v>1.534803971653261E-2</v>
      </c>
      <c r="R101" s="224">
        <v>1.6051570791761911E-2</v>
      </c>
      <c r="S101" s="224">
        <v>2.5749716758865941E-2</v>
      </c>
      <c r="T101" s="224">
        <v>3.7860380082046223E-2</v>
      </c>
      <c r="U101" s="224">
        <v>3.7567794107113917E-2</v>
      </c>
      <c r="V101" s="224">
        <v>3.8200466784802767E-2</v>
      </c>
      <c r="W101" s="224">
        <v>3.9918702565336389E-2</v>
      </c>
      <c r="X101" s="224">
        <v>3.6794940604611012E-2</v>
      </c>
      <c r="Y101" s="224">
        <v>3.7362839839290583E-2</v>
      </c>
      <c r="DA101" s="177" t="s">
        <v>1667</v>
      </c>
    </row>
    <row r="102" spans="1:105" ht="12" customHeight="1" x14ac:dyDescent="0.25">
      <c r="A102" s="173" t="s">
        <v>93</v>
      </c>
      <c r="B102" s="224">
        <v>0.49293243306086421</v>
      </c>
      <c r="C102" s="224">
        <v>0.42168182915632341</v>
      </c>
      <c r="D102" s="224">
        <v>0.40492287845835673</v>
      </c>
      <c r="E102" s="224">
        <v>0.3243073476636093</v>
      </c>
      <c r="F102" s="224">
        <v>0.29216885346033328</v>
      </c>
      <c r="G102" s="224">
        <v>0.33897761831005679</v>
      </c>
      <c r="H102" s="224">
        <v>0.38168616215053142</v>
      </c>
      <c r="I102" s="224">
        <v>0.3757028022528775</v>
      </c>
      <c r="J102" s="224">
        <v>0.37724671519588848</v>
      </c>
      <c r="K102" s="224">
        <v>0.27587695378426258</v>
      </c>
      <c r="L102" s="224">
        <v>0.39106918086106918</v>
      </c>
      <c r="M102" s="224">
        <v>0.38418420005248871</v>
      </c>
      <c r="N102" s="224">
        <v>0.40174263015880929</v>
      </c>
      <c r="O102" s="224">
        <v>0.34533393376104482</v>
      </c>
      <c r="P102" s="224">
        <v>0.33269205615151393</v>
      </c>
      <c r="Q102" s="224">
        <v>0.1637220163836316</v>
      </c>
      <c r="R102" s="224">
        <v>0.18396304837330901</v>
      </c>
      <c r="S102" s="224">
        <v>0.28914149541712758</v>
      </c>
      <c r="T102" s="224">
        <v>0.44395591180962829</v>
      </c>
      <c r="U102" s="224">
        <v>0.45257382846642191</v>
      </c>
      <c r="V102" s="224">
        <v>0.44732526611877288</v>
      </c>
      <c r="W102" s="224">
        <v>0.45865453840758919</v>
      </c>
      <c r="X102" s="224">
        <v>0.43823249613640669</v>
      </c>
      <c r="Y102" s="224">
        <v>0.46357544028569109</v>
      </c>
      <c r="DA102" s="177" t="s">
        <v>1668</v>
      </c>
    </row>
    <row r="103" spans="1:105" ht="12" customHeight="1" x14ac:dyDescent="0.25">
      <c r="A103" s="173" t="s">
        <v>94</v>
      </c>
      <c r="B103" s="224">
        <v>0.16066127411115061</v>
      </c>
      <c r="C103" s="224">
        <v>0.16466506770103809</v>
      </c>
      <c r="D103" s="224">
        <v>0.14430647750280401</v>
      </c>
      <c r="E103" s="224">
        <v>0.12344524371035009</v>
      </c>
      <c r="F103" s="224">
        <v>0.119048916028883</v>
      </c>
      <c r="G103" s="224">
        <v>0.1206216763604929</v>
      </c>
      <c r="H103" s="224">
        <v>0.1155392049006092</v>
      </c>
      <c r="I103" s="224">
        <v>0.1147120907154225</v>
      </c>
      <c r="J103" s="224">
        <v>0.1143716139949176</v>
      </c>
      <c r="K103" s="224">
        <v>7.0031223295942371E-2</v>
      </c>
      <c r="L103" s="224">
        <v>0.1007871284994963</v>
      </c>
      <c r="M103" s="224">
        <v>9.8336195195755746E-2</v>
      </c>
      <c r="N103" s="224">
        <v>0.13503244215089791</v>
      </c>
      <c r="O103" s="224">
        <v>9.9253777863811982E-2</v>
      </c>
      <c r="P103" s="224">
        <v>9.7273778182349016E-2</v>
      </c>
      <c r="Q103" s="224">
        <v>4.6897090326811712E-2</v>
      </c>
      <c r="R103" s="224">
        <v>4.904678246939894E-2</v>
      </c>
      <c r="S103" s="224">
        <v>7.8680197278194669E-2</v>
      </c>
      <c r="T103" s="224">
        <v>0.1156852404155929</v>
      </c>
      <c r="U103" s="224">
        <v>0.11479122195146441</v>
      </c>
      <c r="V103" s="224">
        <v>0.1167244009281202</v>
      </c>
      <c r="W103" s="224">
        <v>0.12197459965647291</v>
      </c>
      <c r="X103" s="224">
        <v>0.1124297099156811</v>
      </c>
      <c r="Y103" s="224">
        <v>0.1141649687628814</v>
      </c>
      <c r="DA103" s="177" t="s">
        <v>1669</v>
      </c>
    </row>
    <row r="104" spans="1:105" ht="12" customHeight="1" x14ac:dyDescent="0.25">
      <c r="A104" s="56" t="s">
        <v>95</v>
      </c>
      <c r="B104" s="260">
        <v>0.26157265906383959</v>
      </c>
      <c r="C104" s="260">
        <v>0.25160665657709369</v>
      </c>
      <c r="D104" s="260">
        <v>0.22583353238914849</v>
      </c>
      <c r="E104" s="260">
        <v>0.1891254950862454</v>
      </c>
      <c r="F104" s="260">
        <v>0.17983811788673701</v>
      </c>
      <c r="G104" s="260">
        <v>0.18879874100297209</v>
      </c>
      <c r="H104" s="260">
        <v>0.19912248596649851</v>
      </c>
      <c r="I104" s="260">
        <v>0.1976236214807057</v>
      </c>
      <c r="J104" s="260">
        <v>0.19527469334366171</v>
      </c>
      <c r="K104" s="260">
        <v>0.1344928617427382</v>
      </c>
      <c r="L104" s="260">
        <v>0.1965790772833037</v>
      </c>
      <c r="M104" s="260">
        <v>0.18573937794586651</v>
      </c>
      <c r="N104" s="260">
        <v>0.21739997826559729</v>
      </c>
      <c r="O104" s="260">
        <v>0.1758982001634094</v>
      </c>
      <c r="P104" s="260">
        <v>0.16815282842765319</v>
      </c>
      <c r="Q104" s="260">
        <v>8.2783198553319975E-2</v>
      </c>
      <c r="R104" s="260">
        <v>9.2042230883334381E-2</v>
      </c>
      <c r="S104" s="260">
        <v>0.1453430986535332</v>
      </c>
      <c r="T104" s="260">
        <v>0.22021433460450521</v>
      </c>
      <c r="U104" s="260">
        <v>0.21900623821396159</v>
      </c>
      <c r="V104" s="260">
        <v>0.2208548164927627</v>
      </c>
      <c r="W104" s="260">
        <v>0.22990661058547601</v>
      </c>
      <c r="X104" s="260">
        <v>0.21616433707381319</v>
      </c>
      <c r="Y104" s="260">
        <v>0.22587022656393971</v>
      </c>
      <c r="DA104" s="68" t="s">
        <v>1670</v>
      </c>
    </row>
    <row r="105" spans="1:105" ht="12" customHeight="1" x14ac:dyDescent="0.25">
      <c r="A105" s="37" t="s">
        <v>159</v>
      </c>
      <c r="B105" s="226">
        <v>2.5559124444506361E-2</v>
      </c>
      <c r="C105" s="226">
        <v>3.4704963170088032E-2</v>
      </c>
      <c r="D105" s="226">
        <v>3.3918051154456258E-2</v>
      </c>
      <c r="E105" s="226">
        <v>3.2493062835651267E-2</v>
      </c>
      <c r="F105" s="226">
        <v>2.959725516482908E-2</v>
      </c>
      <c r="G105" s="226">
        <v>2.7765927082601682E-2</v>
      </c>
      <c r="H105" s="226">
        <v>1.4578424329499471E-2</v>
      </c>
      <c r="I105" s="226">
        <v>2.165898873982099E-2</v>
      </c>
      <c r="J105" s="226">
        <v>4.1016602426439459E-2</v>
      </c>
      <c r="K105" s="226">
        <v>1.529502354869418E-2</v>
      </c>
      <c r="L105" s="226">
        <v>1.548755721318262E-2</v>
      </c>
      <c r="M105" s="226">
        <v>2.0859761908337989E-2</v>
      </c>
      <c r="N105" s="226">
        <v>4.2719106776839259E-2</v>
      </c>
      <c r="O105" s="226">
        <v>2.5638070010453078E-2</v>
      </c>
      <c r="P105" s="226">
        <v>3.0157126128668391E-2</v>
      </c>
      <c r="Q105" s="226">
        <v>1.395372514046316E-2</v>
      </c>
      <c r="R105" s="226">
        <v>1.0366920281613271E-2</v>
      </c>
      <c r="S105" s="226">
        <v>1.6468719777050261E-2</v>
      </c>
      <c r="T105" s="226">
        <v>2.2989609042308009E-2</v>
      </c>
      <c r="U105" s="226">
        <v>2.3627294752967789E-2</v>
      </c>
      <c r="V105" s="226">
        <v>2.3588542796438981E-2</v>
      </c>
      <c r="W105" s="226">
        <v>2.8719480049162381E-2</v>
      </c>
      <c r="X105" s="226">
        <v>2.8077522903532211E-2</v>
      </c>
      <c r="Y105" s="226">
        <v>2.8490862451241061E-2</v>
      </c>
      <c r="DA105" s="69" t="s">
        <v>1671</v>
      </c>
    </row>
    <row r="106" spans="1:105" ht="12" customHeight="1" x14ac:dyDescent="0.25">
      <c r="A106" s="37" t="s">
        <v>35</v>
      </c>
      <c r="B106" s="226">
        <v>0.1068883682951888</v>
      </c>
      <c r="C106" s="226">
        <v>0.12659403646873699</v>
      </c>
      <c r="D106" s="226">
        <v>9.7971264091122237E-2</v>
      </c>
      <c r="E106" s="226">
        <v>8.688630541016279E-2</v>
      </c>
      <c r="F106" s="226">
        <v>9.3110202605420342E-2</v>
      </c>
      <c r="G106" s="226">
        <v>8.3044636929857862E-2</v>
      </c>
      <c r="H106" s="226">
        <v>6.0045743584316393E-2</v>
      </c>
      <c r="I106" s="226">
        <v>4.7146697267551649E-2</v>
      </c>
      <c r="J106" s="226">
        <v>2.6353858168003199E-2</v>
      </c>
      <c r="K106" s="226">
        <v>1.8820570464185209E-2</v>
      </c>
      <c r="L106" s="226">
        <v>2.9339257157047681E-2</v>
      </c>
      <c r="M106" s="226">
        <v>3.07321806221619E-2</v>
      </c>
      <c r="N106" s="226">
        <v>5.6429766151780858E-2</v>
      </c>
      <c r="O106" s="226">
        <v>3.0806345096253119E-2</v>
      </c>
      <c r="P106" s="226">
        <v>3.051766656798852E-2</v>
      </c>
      <c r="Q106" s="226">
        <v>1.3025137426957231E-2</v>
      </c>
      <c r="R106" s="226">
        <v>1.4008908065766729E-2</v>
      </c>
      <c r="S106" s="226">
        <v>2.4443322267165671E-2</v>
      </c>
      <c r="T106" s="226">
        <v>3.4464133878415897E-2</v>
      </c>
      <c r="U106" s="226">
        <v>3.486463145089802E-2</v>
      </c>
      <c r="V106" s="226">
        <v>3.5147097900130528E-2</v>
      </c>
      <c r="W106" s="226">
        <v>2.992198386461831E-2</v>
      </c>
      <c r="X106" s="226">
        <v>2.428281390950247E-2</v>
      </c>
      <c r="Y106" s="226">
        <v>2.1476185049832279E-2</v>
      </c>
      <c r="DA106" s="69" t="s">
        <v>1672</v>
      </c>
    </row>
    <row r="107" spans="1:105" ht="12" customHeight="1" x14ac:dyDescent="0.25">
      <c r="A107" s="37" t="s">
        <v>96</v>
      </c>
      <c r="B107" s="226">
        <v>0</v>
      </c>
      <c r="C107" s="226">
        <v>0</v>
      </c>
      <c r="D107" s="226">
        <v>0</v>
      </c>
      <c r="E107" s="226">
        <v>0</v>
      </c>
      <c r="F107" s="226">
        <v>0</v>
      </c>
      <c r="G107" s="226">
        <v>0</v>
      </c>
      <c r="H107" s="226">
        <v>0</v>
      </c>
      <c r="I107" s="226">
        <v>0</v>
      </c>
      <c r="J107" s="226">
        <v>0</v>
      </c>
      <c r="K107" s="226">
        <v>0</v>
      </c>
      <c r="L107" s="226">
        <v>0</v>
      </c>
      <c r="M107" s="226">
        <v>0</v>
      </c>
      <c r="N107" s="226">
        <v>0</v>
      </c>
      <c r="O107" s="226">
        <v>0</v>
      </c>
      <c r="P107" s="226">
        <v>0</v>
      </c>
      <c r="Q107" s="226">
        <v>0</v>
      </c>
      <c r="R107" s="226">
        <v>0</v>
      </c>
      <c r="S107" s="226">
        <v>0</v>
      </c>
      <c r="T107" s="226">
        <v>0</v>
      </c>
      <c r="U107" s="226">
        <v>0</v>
      </c>
      <c r="V107" s="226">
        <v>0</v>
      </c>
      <c r="W107" s="226">
        <v>0</v>
      </c>
      <c r="X107" s="226">
        <v>0</v>
      </c>
      <c r="Y107" s="226">
        <v>0</v>
      </c>
      <c r="DA107" s="69" t="s">
        <v>1673</v>
      </c>
    </row>
    <row r="108" spans="1:105" ht="12" customHeight="1" x14ac:dyDescent="0.25">
      <c r="A108" s="37" t="s">
        <v>78</v>
      </c>
      <c r="B108" s="226">
        <v>0</v>
      </c>
      <c r="C108" s="226">
        <v>0</v>
      </c>
      <c r="D108" s="226">
        <v>0</v>
      </c>
      <c r="E108" s="226">
        <v>0</v>
      </c>
      <c r="F108" s="226">
        <v>0</v>
      </c>
      <c r="G108" s="226">
        <v>0</v>
      </c>
      <c r="H108" s="226">
        <v>0</v>
      </c>
      <c r="I108" s="226">
        <v>0</v>
      </c>
      <c r="J108" s="226">
        <v>0</v>
      </c>
      <c r="K108" s="226">
        <v>0</v>
      </c>
      <c r="L108" s="226">
        <v>0</v>
      </c>
      <c r="M108" s="226">
        <v>0</v>
      </c>
      <c r="N108" s="226">
        <v>0</v>
      </c>
      <c r="O108" s="226">
        <v>0</v>
      </c>
      <c r="P108" s="226">
        <v>0</v>
      </c>
      <c r="Q108" s="226">
        <v>0</v>
      </c>
      <c r="R108" s="226">
        <v>0</v>
      </c>
      <c r="S108" s="226">
        <v>0</v>
      </c>
      <c r="T108" s="226">
        <v>0</v>
      </c>
      <c r="U108" s="226">
        <v>0</v>
      </c>
      <c r="V108" s="226">
        <v>0</v>
      </c>
      <c r="W108" s="226">
        <v>0</v>
      </c>
      <c r="X108" s="226">
        <v>0</v>
      </c>
      <c r="Y108" s="226">
        <v>0</v>
      </c>
      <c r="DA108" s="69" t="s">
        <v>1674</v>
      </c>
    </row>
    <row r="109" spans="1:105" ht="12" customHeight="1" x14ac:dyDescent="0.25">
      <c r="A109" s="37" t="s">
        <v>40</v>
      </c>
      <c r="B109" s="226">
        <v>0.1291251663241445</v>
      </c>
      <c r="C109" s="226">
        <v>9.0307656938268657E-2</v>
      </c>
      <c r="D109" s="226">
        <v>9.3944217143569972E-2</v>
      </c>
      <c r="E109" s="226">
        <v>6.9746126840431369E-2</v>
      </c>
      <c r="F109" s="226">
        <v>5.7130660116487597E-2</v>
      </c>
      <c r="G109" s="226">
        <v>7.7988176990512525E-2</v>
      </c>
      <c r="H109" s="226">
        <v>0.1244983180526826</v>
      </c>
      <c r="I109" s="226">
        <v>0.12881793547333309</v>
      </c>
      <c r="J109" s="226">
        <v>0.12790423274921911</v>
      </c>
      <c r="K109" s="226">
        <v>0.1003772677298588</v>
      </c>
      <c r="L109" s="226">
        <v>0.15175226291307339</v>
      </c>
      <c r="M109" s="226">
        <v>0.13414743541536661</v>
      </c>
      <c r="N109" s="226">
        <v>0.11825110533697721</v>
      </c>
      <c r="O109" s="226">
        <v>0.1194537850567032</v>
      </c>
      <c r="P109" s="226">
        <v>0.1074780357309963</v>
      </c>
      <c r="Q109" s="226">
        <v>5.5804335985899588E-2</v>
      </c>
      <c r="R109" s="226">
        <v>6.7666402535954379E-2</v>
      </c>
      <c r="S109" s="226">
        <v>0.1044310566093173</v>
      </c>
      <c r="T109" s="226">
        <v>0.16276059168378129</v>
      </c>
      <c r="U109" s="226">
        <v>0.16051431201009581</v>
      </c>
      <c r="V109" s="226">
        <v>0.1621191757961932</v>
      </c>
      <c r="W109" s="226">
        <v>0.17126514667169529</v>
      </c>
      <c r="X109" s="226">
        <v>0.16380400026077849</v>
      </c>
      <c r="Y109" s="226">
        <v>0.17590317906286629</v>
      </c>
      <c r="DA109" s="69" t="s">
        <v>1675</v>
      </c>
    </row>
    <row r="110" spans="1:105" ht="12" customHeight="1" x14ac:dyDescent="0.25">
      <c r="A110" s="57" t="s">
        <v>1553</v>
      </c>
      <c r="B110" s="261">
        <f t="shared" ref="B110:Y110" si="4">B111+B117</f>
        <v>14.818929194793878</v>
      </c>
      <c r="C110" s="261">
        <f t="shared" si="4"/>
        <v>15.428069086474654</v>
      </c>
      <c r="D110" s="261">
        <f t="shared" si="4"/>
        <v>13.372126400476889</v>
      </c>
      <c r="E110" s="261">
        <f t="shared" si="4"/>
        <v>11.439947921316895</v>
      </c>
      <c r="F110" s="261">
        <f t="shared" si="4"/>
        <v>11.070033169389694</v>
      </c>
      <c r="G110" s="261">
        <f t="shared" si="4"/>
        <v>11.103207063123119</v>
      </c>
      <c r="H110" s="261">
        <f t="shared" si="4"/>
        <v>10.318475078910703</v>
      </c>
      <c r="I110" s="261">
        <f t="shared" si="4"/>
        <v>10.187203797500645</v>
      </c>
      <c r="J110" s="261">
        <f t="shared" si="4"/>
        <v>10.100174248357593</v>
      </c>
      <c r="K110" s="261">
        <f t="shared" si="4"/>
        <v>6.0697636561623307</v>
      </c>
      <c r="L110" s="261">
        <f t="shared" si="4"/>
        <v>8.678274011093043</v>
      </c>
      <c r="M110" s="261">
        <f t="shared" si="4"/>
        <v>8.5402900956638952</v>
      </c>
      <c r="N110" s="261">
        <f t="shared" si="4"/>
        <v>12.259082175707761</v>
      </c>
      <c r="O110" s="261">
        <f t="shared" si="4"/>
        <v>8.815161345605274</v>
      </c>
      <c r="P110" s="261">
        <f t="shared" si="4"/>
        <v>8.6648884940618185</v>
      </c>
      <c r="Q110" s="261">
        <f t="shared" si="4"/>
        <v>4.1520062261082575</v>
      </c>
      <c r="R110" s="261">
        <f t="shared" si="4"/>
        <v>4.2977211654224634</v>
      </c>
      <c r="S110" s="261">
        <f t="shared" si="4"/>
        <v>6.9379879506446702</v>
      </c>
      <c r="T110" s="261">
        <f t="shared" si="4"/>
        <v>10.156555783654301</v>
      </c>
      <c r="U110" s="261">
        <f t="shared" si="4"/>
        <v>10.082710965682656</v>
      </c>
      <c r="V110" s="261">
        <f t="shared" si="4"/>
        <v>10.261478394332826</v>
      </c>
      <c r="W110" s="261">
        <f t="shared" si="4"/>
        <v>10.693828577996403</v>
      </c>
      <c r="X110" s="261">
        <f t="shared" si="4"/>
        <v>9.8411720789236288</v>
      </c>
      <c r="Y110" s="261">
        <f t="shared" si="4"/>
        <v>9.9990175843426812</v>
      </c>
      <c r="DA110" s="70"/>
    </row>
    <row r="111" spans="1:105" ht="12" customHeight="1" x14ac:dyDescent="0.25">
      <c r="A111" s="60" t="s">
        <v>1554</v>
      </c>
      <c r="B111" s="262">
        <v>12.66004528784573</v>
      </c>
      <c r="C111" s="262">
        <v>13.58123967586933</v>
      </c>
      <c r="D111" s="262">
        <v>11.5986957490778</v>
      </c>
      <c r="E111" s="262">
        <v>10.01958710344887</v>
      </c>
      <c r="F111" s="262">
        <v>9.7904285145888146</v>
      </c>
      <c r="G111" s="262">
        <v>9.6185952260788437</v>
      </c>
      <c r="H111" s="262">
        <v>8.6468136955140888</v>
      </c>
      <c r="I111" s="262">
        <v>8.5417475865093326</v>
      </c>
      <c r="J111" s="262">
        <v>8.4479562002810269</v>
      </c>
      <c r="K111" s="262">
        <v>4.8615122288329724</v>
      </c>
      <c r="L111" s="262">
        <v>6.9655180542130246</v>
      </c>
      <c r="M111" s="262">
        <v>6.8576881178495146</v>
      </c>
      <c r="N111" s="262">
        <v>10.48947320963504</v>
      </c>
      <c r="O111" s="262">
        <v>7.3027109120024143</v>
      </c>
      <c r="P111" s="262">
        <v>7.2078053771424102</v>
      </c>
      <c r="Q111" s="262">
        <v>3.434956986339365</v>
      </c>
      <c r="R111" s="262">
        <v>3.492022781690383</v>
      </c>
      <c r="S111" s="262">
        <v>5.671642140508288</v>
      </c>
      <c r="T111" s="262">
        <v>8.1983902129517769</v>
      </c>
      <c r="U111" s="262">
        <v>8.1005846346659496</v>
      </c>
      <c r="V111" s="262">
        <v>8.3023390611823249</v>
      </c>
      <c r="W111" s="262">
        <v>8.6850707130120686</v>
      </c>
      <c r="X111" s="262">
        <v>7.9218561241266627</v>
      </c>
      <c r="Y111" s="262">
        <v>7.9681101840186628</v>
      </c>
      <c r="DA111" s="72" t="s">
        <v>1676</v>
      </c>
    </row>
    <row r="112" spans="1:105" ht="12" customHeight="1" x14ac:dyDescent="0.25">
      <c r="A112" s="59" t="s">
        <v>28</v>
      </c>
      <c r="B112" s="230">
        <v>5.190785459113088</v>
      </c>
      <c r="C112" s="230">
        <v>6.6135633989791298</v>
      </c>
      <c r="D112" s="230">
        <v>5.7217212858736586</v>
      </c>
      <c r="E112" s="230">
        <v>5.8051722211549199</v>
      </c>
      <c r="F112" s="230">
        <v>6.1300498974492292</v>
      </c>
      <c r="G112" s="230">
        <v>5.5996772049497023</v>
      </c>
      <c r="H112" s="230">
        <v>5.4720867321486004</v>
      </c>
      <c r="I112" s="230">
        <v>5.6055014621732671</v>
      </c>
      <c r="J112" s="230">
        <v>5.7245929784359069</v>
      </c>
      <c r="K112" s="230">
        <v>2.8414959253813068</v>
      </c>
      <c r="L112" s="230">
        <v>4.7176464467234176</v>
      </c>
      <c r="M112" s="230">
        <v>4.2572516681353969</v>
      </c>
      <c r="N112" s="230">
        <v>6.4223982317871089</v>
      </c>
      <c r="O112" s="230">
        <v>4.2094523482034578</v>
      </c>
      <c r="P112" s="230">
        <v>4.2020269288377854</v>
      </c>
      <c r="Q112" s="230">
        <v>2.0637282191456068</v>
      </c>
      <c r="R112" s="230">
        <v>2.1051098815960492</v>
      </c>
      <c r="S112" s="230">
        <v>3.4056556041782269</v>
      </c>
      <c r="T112" s="230">
        <v>4.5859714357623771</v>
      </c>
      <c r="U112" s="230">
        <v>4.2354345217680232</v>
      </c>
      <c r="V112" s="230">
        <v>4.6615263739140387</v>
      </c>
      <c r="W112" s="230">
        <v>5.1812192870041729</v>
      </c>
      <c r="X112" s="230">
        <v>4.2846478624205808</v>
      </c>
      <c r="Y112" s="230">
        <v>3.6127703116989829</v>
      </c>
      <c r="DA112" s="71" t="s">
        <v>1677</v>
      </c>
    </row>
    <row r="113" spans="1:105" ht="12" customHeight="1" x14ac:dyDescent="0.25">
      <c r="A113" s="59" t="s">
        <v>31</v>
      </c>
      <c r="B113" s="295">
        <v>0.38440777352533101</v>
      </c>
      <c r="C113" s="295">
        <v>0.22936047417410729</v>
      </c>
      <c r="D113" s="295">
        <v>0.17135343108264781</v>
      </c>
      <c r="E113" s="295">
        <v>0.11091294511858001</v>
      </c>
      <c r="F113" s="295">
        <v>9.119859348190533E-2</v>
      </c>
      <c r="G113" s="295">
        <v>0.14832829310171911</v>
      </c>
      <c r="H113" s="295">
        <v>9.7561850148541032E-2</v>
      </c>
      <c r="I113" s="295">
        <v>6.6138561095843387E-2</v>
      </c>
      <c r="J113" s="295">
        <v>2.8253556719976439E-2</v>
      </c>
      <c r="K113" s="295">
        <v>9.2919229617020108E-2</v>
      </c>
      <c r="L113" s="295">
        <v>0.1144488910116314</v>
      </c>
      <c r="M113" s="295">
        <v>0.10440466076003389</v>
      </c>
      <c r="N113" s="295">
        <v>0.1845881107457617</v>
      </c>
      <c r="O113" s="295">
        <v>0.1219205975512249</v>
      </c>
      <c r="P113" s="295">
        <v>9.9432495465469686E-2</v>
      </c>
      <c r="Q113" s="295">
        <v>3.1538670599707587E-2</v>
      </c>
      <c r="R113" s="295">
        <v>5.3053227897194792E-2</v>
      </c>
      <c r="S113" s="295">
        <v>7.1857430615440684E-2</v>
      </c>
      <c r="T113" s="295">
        <v>0.17932657748521871</v>
      </c>
      <c r="U113" s="295">
        <v>0.14221155413731831</v>
      </c>
      <c r="V113" s="295">
        <v>0.15920712266506171</v>
      </c>
      <c r="W113" s="295">
        <v>0.16126119992971041</v>
      </c>
      <c r="X113" s="295">
        <v>0.17729798123621521</v>
      </c>
      <c r="Y113" s="295">
        <v>0.32232397134911378</v>
      </c>
      <c r="DA113" s="122" t="s">
        <v>1678</v>
      </c>
    </row>
    <row r="114" spans="1:105" ht="12" customHeight="1" x14ac:dyDescent="0.25">
      <c r="A114" s="59" t="s">
        <v>159</v>
      </c>
      <c r="B114" s="295">
        <v>1.0351013914018019</v>
      </c>
      <c r="C114" s="295">
        <v>1.134072733531883</v>
      </c>
      <c r="D114" s="295">
        <v>1.206018862740011</v>
      </c>
      <c r="E114" s="295">
        <v>0.97816359423869159</v>
      </c>
      <c r="F114" s="295">
        <v>0.77019437101959154</v>
      </c>
      <c r="G114" s="295">
        <v>0.88430300225142766</v>
      </c>
      <c r="H114" s="295">
        <v>0.51799237064846837</v>
      </c>
      <c r="I114" s="295">
        <v>0.71878942666754364</v>
      </c>
      <c r="J114" s="295">
        <v>1.440007765221325</v>
      </c>
      <c r="K114" s="295">
        <v>0.74795489381465308</v>
      </c>
      <c r="L114" s="295">
        <v>0.602838464305682</v>
      </c>
      <c r="M114" s="295">
        <v>0.97874405279414023</v>
      </c>
      <c r="N114" s="295">
        <v>1.620964181867339</v>
      </c>
      <c r="O114" s="295">
        <v>1.2166266160853121</v>
      </c>
      <c r="P114" s="295">
        <v>1.373134296894472</v>
      </c>
      <c r="Q114" s="295">
        <v>0.65405960200013102</v>
      </c>
      <c r="R114" s="295">
        <v>0.54568944990144219</v>
      </c>
      <c r="S114" s="295">
        <v>0.89604301619411852</v>
      </c>
      <c r="T114" s="295">
        <v>1.393740849254786</v>
      </c>
      <c r="U114" s="295">
        <v>1.525622753292883</v>
      </c>
      <c r="V114" s="295">
        <v>1.4185571143150539</v>
      </c>
      <c r="W114" s="295">
        <v>1.6572721351612441</v>
      </c>
      <c r="X114" s="295">
        <v>1.876164682363529</v>
      </c>
      <c r="Y114" s="295">
        <v>2.3235106213452199</v>
      </c>
      <c r="DA114" s="122" t="s">
        <v>1679</v>
      </c>
    </row>
    <row r="115" spans="1:105" ht="12" customHeight="1" x14ac:dyDescent="0.25">
      <c r="A115" s="59" t="s">
        <v>32</v>
      </c>
      <c r="B115" s="295">
        <v>1.8246057378792819</v>
      </c>
      <c r="C115" s="295">
        <v>1.566517374477264</v>
      </c>
      <c r="D115" s="295">
        <v>1.0994671424254041</v>
      </c>
      <c r="E115" s="295">
        <v>0.57236418918513898</v>
      </c>
      <c r="F115" s="295">
        <v>0.43404406639865689</v>
      </c>
      <c r="G115" s="295">
        <v>0.40477112282599181</v>
      </c>
      <c r="H115" s="295">
        <v>0.47674832950314239</v>
      </c>
      <c r="I115" s="295">
        <v>0.62414237594537036</v>
      </c>
      <c r="J115" s="295">
        <v>0.35202736077472552</v>
      </c>
      <c r="K115" s="295">
        <v>0.28081966627963317</v>
      </c>
      <c r="L115" s="295">
        <v>0.4159268927788658</v>
      </c>
      <c r="M115" s="295">
        <v>0.1098557755273819</v>
      </c>
      <c r="N115" s="295">
        <v>0.17158302016115129</v>
      </c>
      <c r="O115" s="295">
        <v>0.32783479163626511</v>
      </c>
      <c r="P115" s="295">
        <v>0.17693393158796089</v>
      </c>
      <c r="Q115" s="295">
        <v>8.9716315800444535E-2</v>
      </c>
      <c r="R115" s="295">
        <v>6.8432398155226962E-2</v>
      </c>
      <c r="S115" s="295">
        <v>0</v>
      </c>
      <c r="T115" s="295">
        <v>0</v>
      </c>
      <c r="U115" s="295">
        <v>0</v>
      </c>
      <c r="V115" s="295">
        <v>0</v>
      </c>
      <c r="W115" s="295">
        <v>0</v>
      </c>
      <c r="X115" s="295">
        <v>0</v>
      </c>
      <c r="Y115" s="295">
        <v>0</v>
      </c>
      <c r="DA115" s="122" t="s">
        <v>1680</v>
      </c>
    </row>
    <row r="116" spans="1:105" ht="12" customHeight="1" x14ac:dyDescent="0.25">
      <c r="A116" s="59" t="s">
        <v>35</v>
      </c>
      <c r="B116" s="295">
        <v>4.2251449259262284</v>
      </c>
      <c r="C116" s="295">
        <v>4.0377256947069453</v>
      </c>
      <c r="D116" s="295">
        <v>3.4001350269560771</v>
      </c>
      <c r="E116" s="295">
        <v>2.552974153751542</v>
      </c>
      <c r="F116" s="295">
        <v>2.3649415862394312</v>
      </c>
      <c r="G116" s="295">
        <v>2.5815156029500019</v>
      </c>
      <c r="H116" s="295">
        <v>2.0824244130653371</v>
      </c>
      <c r="I116" s="295">
        <v>1.5271757606273091</v>
      </c>
      <c r="J116" s="295">
        <v>0.90307453912909352</v>
      </c>
      <c r="K116" s="295">
        <v>0.89832251374035765</v>
      </c>
      <c r="L116" s="295">
        <v>1.1146573593934279</v>
      </c>
      <c r="M116" s="295">
        <v>1.4074319606325609</v>
      </c>
      <c r="N116" s="295">
        <v>2.0899396650736808</v>
      </c>
      <c r="O116" s="295">
        <v>1.4268765585261549</v>
      </c>
      <c r="P116" s="295">
        <v>1.3562777243567219</v>
      </c>
      <c r="Q116" s="295">
        <v>0.59591417879347408</v>
      </c>
      <c r="R116" s="295">
        <v>0.71973782414047061</v>
      </c>
      <c r="S116" s="295">
        <v>1.298086089520502</v>
      </c>
      <c r="T116" s="295">
        <v>2.0393513504493952</v>
      </c>
      <c r="U116" s="295">
        <v>2.1973158054677251</v>
      </c>
      <c r="V116" s="295">
        <v>2.063048450288171</v>
      </c>
      <c r="W116" s="295">
        <v>1.685318090916941</v>
      </c>
      <c r="X116" s="295">
        <v>1.583745598106338</v>
      </c>
      <c r="Y116" s="295">
        <v>1.7095052796253449</v>
      </c>
      <c r="DA116" s="122" t="s">
        <v>1681</v>
      </c>
    </row>
    <row r="117" spans="1:105" ht="12" customHeight="1" x14ac:dyDescent="0.25">
      <c r="A117" s="60" t="s">
        <v>1561</v>
      </c>
      <c r="B117" s="262">
        <v>2.1588839069481471</v>
      </c>
      <c r="C117" s="262">
        <v>1.846829410605324</v>
      </c>
      <c r="D117" s="262">
        <v>1.773430651399089</v>
      </c>
      <c r="E117" s="262">
        <v>1.420360817868024</v>
      </c>
      <c r="F117" s="262">
        <v>1.2796046548008799</v>
      </c>
      <c r="G117" s="262">
        <v>1.484611837044274</v>
      </c>
      <c r="H117" s="262">
        <v>1.6716613833966141</v>
      </c>
      <c r="I117" s="262">
        <v>1.6454562109913129</v>
      </c>
      <c r="J117" s="262">
        <v>1.6522180480765669</v>
      </c>
      <c r="K117" s="262">
        <v>1.2082514273293581</v>
      </c>
      <c r="L117" s="262">
        <v>1.712755956880019</v>
      </c>
      <c r="M117" s="262">
        <v>1.682601977814381</v>
      </c>
      <c r="N117" s="262">
        <v>1.769608966072721</v>
      </c>
      <c r="O117" s="262">
        <v>1.5124504336028599</v>
      </c>
      <c r="P117" s="262">
        <v>1.4570831169194089</v>
      </c>
      <c r="Q117" s="262">
        <v>0.71704923976889223</v>
      </c>
      <c r="R117" s="262">
        <v>0.80569838373208014</v>
      </c>
      <c r="S117" s="262">
        <v>1.266345810136382</v>
      </c>
      <c r="T117" s="262">
        <v>1.9581655707025249</v>
      </c>
      <c r="U117" s="262">
        <v>1.982126331016707</v>
      </c>
      <c r="V117" s="262">
        <v>1.9591393331505009</v>
      </c>
      <c r="W117" s="262">
        <v>2.0087578649843332</v>
      </c>
      <c r="X117" s="262">
        <v>1.919315954796966</v>
      </c>
      <c r="Y117" s="262">
        <v>2.030907400324018</v>
      </c>
      <c r="DA117" s="72" t="s">
        <v>1682</v>
      </c>
    </row>
    <row r="118" spans="1:105" ht="12" customHeight="1" x14ac:dyDescent="0.25">
      <c r="A118" s="57" t="s">
        <v>1563</v>
      </c>
      <c r="B118" s="261">
        <v>1.730591550038906</v>
      </c>
      <c r="C118" s="261">
        <v>1.480444299052192</v>
      </c>
      <c r="D118" s="261">
        <v>1.421606826570768</v>
      </c>
      <c r="E118" s="261">
        <v>1.1385811073479779</v>
      </c>
      <c r="F118" s="261">
        <v>1.025748997369335</v>
      </c>
      <c r="G118" s="261">
        <v>1.190085623412944</v>
      </c>
      <c r="H118" s="261">
        <v>1.340027157237043</v>
      </c>
      <c r="I118" s="261">
        <v>1.3190207243362431</v>
      </c>
      <c r="J118" s="261">
        <v>1.324441107565197</v>
      </c>
      <c r="K118" s="261">
        <v>0.96855125175049783</v>
      </c>
      <c r="L118" s="261">
        <v>1.372969142396111</v>
      </c>
      <c r="M118" s="261">
        <v>1.3487972908189629</v>
      </c>
      <c r="N118" s="261">
        <v>1.4185433101345979</v>
      </c>
      <c r="O118" s="261">
        <v>1.212401431972254</v>
      </c>
      <c r="P118" s="261">
        <v>1.168018216139145</v>
      </c>
      <c r="Q118" s="261">
        <v>0.57479670458985521</v>
      </c>
      <c r="R118" s="261">
        <v>0.64585909889791593</v>
      </c>
      <c r="S118" s="261">
        <v>1.015120521949322</v>
      </c>
      <c r="T118" s="261">
        <v>1.5696929229628529</v>
      </c>
      <c r="U118" s="261">
        <v>1.58890020372435</v>
      </c>
      <c r="V118" s="261">
        <v>1.5704735045674449</v>
      </c>
      <c r="W118" s="261">
        <v>1.610248414019781</v>
      </c>
      <c r="X118" s="261">
        <v>1.538550527212885</v>
      </c>
      <c r="Y118" s="261">
        <v>1.628003791496438</v>
      </c>
      <c r="DA118" s="70" t="s">
        <v>1683</v>
      </c>
    </row>
    <row r="119" spans="1:105" ht="12" customHeight="1" x14ac:dyDescent="0.25">
      <c r="A119" s="57" t="s">
        <v>1565</v>
      </c>
      <c r="B119" s="261">
        <f t="shared" ref="B119:Y119" si="5">B120+B126</f>
        <v>1.6182073776762356</v>
      </c>
      <c r="C119" s="261">
        <f t="shared" si="5"/>
        <v>1.6207600254889765</v>
      </c>
      <c r="D119" s="261">
        <f t="shared" si="5"/>
        <v>1.4323410896003999</v>
      </c>
      <c r="E119" s="261">
        <f t="shared" si="5"/>
        <v>1.2099257364470093</v>
      </c>
      <c r="F119" s="261">
        <f t="shared" si="5"/>
        <v>1.1556683592530943</v>
      </c>
      <c r="G119" s="261">
        <f t="shared" si="5"/>
        <v>1.1912374635164049</v>
      </c>
      <c r="H119" s="261">
        <f t="shared" si="5"/>
        <v>1.1536429521921734</v>
      </c>
      <c r="I119" s="261">
        <f t="shared" si="5"/>
        <v>1.1381782162278651</v>
      </c>
      <c r="J119" s="261">
        <f t="shared" si="5"/>
        <v>1.1317773138451492</v>
      </c>
      <c r="K119" s="261">
        <f t="shared" si="5"/>
        <v>0.71451574121578476</v>
      </c>
      <c r="L119" s="261">
        <f t="shared" si="5"/>
        <v>1.0192287554893289</v>
      </c>
      <c r="M119" s="261">
        <f t="shared" si="5"/>
        <v>1.0025568746719558</v>
      </c>
      <c r="N119" s="261">
        <f t="shared" si="5"/>
        <v>1.3360668188346234</v>
      </c>
      <c r="O119" s="261">
        <f t="shared" si="5"/>
        <v>0.99902649448217606</v>
      </c>
      <c r="P119" s="261">
        <f t="shared" si="5"/>
        <v>0.977274508758742</v>
      </c>
      <c r="Q119" s="261">
        <f t="shared" si="5"/>
        <v>0.47129479580912109</v>
      </c>
      <c r="R119" s="261">
        <f t="shared" si="5"/>
        <v>0.49796660741954951</v>
      </c>
      <c r="S119" s="261">
        <f t="shared" si="5"/>
        <v>0.79840971675102801</v>
      </c>
      <c r="T119" s="261">
        <f t="shared" si="5"/>
        <v>1.1854505232356471</v>
      </c>
      <c r="U119" s="261">
        <f t="shared" si="5"/>
        <v>1.1829276675811533</v>
      </c>
      <c r="V119" s="261">
        <f t="shared" si="5"/>
        <v>1.1946238585755666</v>
      </c>
      <c r="W119" s="261">
        <f t="shared" si="5"/>
        <v>1.2397024654472486</v>
      </c>
      <c r="X119" s="261">
        <f t="shared" si="5"/>
        <v>1.1521436478484128</v>
      </c>
      <c r="Y119" s="261">
        <f t="shared" si="5"/>
        <v>1.1835195095949171</v>
      </c>
      <c r="DA119" s="70"/>
    </row>
    <row r="120" spans="1:105" ht="12" customHeight="1" x14ac:dyDescent="0.25">
      <c r="A120" s="60" t="s">
        <v>1566</v>
      </c>
      <c r="B120" s="262">
        <v>1.0881104485952831</v>
      </c>
      <c r="C120" s="262">
        <v>1.167285618668183</v>
      </c>
      <c r="D120" s="262">
        <v>0.99688916964346919</v>
      </c>
      <c r="E120" s="262">
        <v>0.8611673315529228</v>
      </c>
      <c r="F120" s="262">
        <v>0.84147152089390653</v>
      </c>
      <c r="G120" s="262">
        <v>0.82670272722902971</v>
      </c>
      <c r="H120" s="262">
        <v>0.74317967394464812</v>
      </c>
      <c r="I120" s="262">
        <v>0.73414941154020952</v>
      </c>
      <c r="J120" s="262">
        <v>0.72608819335157992</v>
      </c>
      <c r="K120" s="262">
        <v>0.41783912552393682</v>
      </c>
      <c r="L120" s="262">
        <v>0.59867502859130661</v>
      </c>
      <c r="M120" s="262">
        <v>0.58940721968850995</v>
      </c>
      <c r="N120" s="262">
        <v>0.90155328359069209</v>
      </c>
      <c r="O120" s="262">
        <v>0.62765621020718765</v>
      </c>
      <c r="P120" s="262">
        <v>0.61949923274283103</v>
      </c>
      <c r="Q120" s="262">
        <v>0.29522900608416619</v>
      </c>
      <c r="R120" s="262">
        <v>0.30013371904269392</v>
      </c>
      <c r="S120" s="262">
        <v>0.48746848320560138</v>
      </c>
      <c r="T120" s="262">
        <v>0.70463839974873532</v>
      </c>
      <c r="U120" s="262">
        <v>0.69623216823502343</v>
      </c>
      <c r="V120" s="262">
        <v>0.71357263539382387</v>
      </c>
      <c r="W120" s="262">
        <v>0.74646780281979597</v>
      </c>
      <c r="X120" s="262">
        <v>0.68087074137137871</v>
      </c>
      <c r="Y120" s="262">
        <v>0.68484620312638178</v>
      </c>
      <c r="DA120" s="72" t="s">
        <v>1684</v>
      </c>
    </row>
    <row r="121" spans="1:105" ht="12" customHeight="1" x14ac:dyDescent="0.25">
      <c r="A121" s="59" t="s">
        <v>28</v>
      </c>
      <c r="B121" s="230">
        <v>0.44613962794429451</v>
      </c>
      <c r="C121" s="230">
        <v>0.56842509432294952</v>
      </c>
      <c r="D121" s="230">
        <v>0.49177270488015579</v>
      </c>
      <c r="E121" s="230">
        <v>0.4989451780080178</v>
      </c>
      <c r="F121" s="230">
        <v>0.52686788966139342</v>
      </c>
      <c r="G121" s="230">
        <v>0.4812832132058994</v>
      </c>
      <c r="H121" s="230">
        <v>0.47031701810631488</v>
      </c>
      <c r="I121" s="230">
        <v>0.48178379870904559</v>
      </c>
      <c r="J121" s="230">
        <v>0.49201952221856893</v>
      </c>
      <c r="K121" s="230">
        <v>0.2442219862370209</v>
      </c>
      <c r="L121" s="230">
        <v>0.40547409387124411</v>
      </c>
      <c r="M121" s="230">
        <v>0.36590390611359952</v>
      </c>
      <c r="N121" s="230">
        <v>0.55199475690316169</v>
      </c>
      <c r="O121" s="230">
        <v>0.3617956317535051</v>
      </c>
      <c r="P121" s="230">
        <v>0.36115742894985919</v>
      </c>
      <c r="Q121" s="230">
        <v>0.17737410785324159</v>
      </c>
      <c r="R121" s="230">
        <v>0.18093079491626479</v>
      </c>
      <c r="S121" s="230">
        <v>0.29271059960433882</v>
      </c>
      <c r="T121" s="230">
        <v>0.39415683931267143</v>
      </c>
      <c r="U121" s="230">
        <v>0.36402875761443421</v>
      </c>
      <c r="V121" s="230">
        <v>0.40065066423798368</v>
      </c>
      <c r="W121" s="230">
        <v>0.4453174308993309</v>
      </c>
      <c r="X121" s="230">
        <v>0.36825856477205438</v>
      </c>
      <c r="Y121" s="230">
        <v>0.31051177425949222</v>
      </c>
      <c r="DA121" s="71" t="s">
        <v>1685</v>
      </c>
    </row>
    <row r="122" spans="1:105" ht="12" customHeight="1" x14ac:dyDescent="0.25">
      <c r="A122" s="59" t="s">
        <v>31</v>
      </c>
      <c r="B122" s="295">
        <v>3.3039227379046528E-2</v>
      </c>
      <c r="C122" s="295">
        <v>1.9713162375747072E-2</v>
      </c>
      <c r="D122" s="295">
        <v>1.4727550693889179E-2</v>
      </c>
      <c r="E122" s="295">
        <v>9.5327885267413748E-3</v>
      </c>
      <c r="F122" s="295">
        <v>7.8383718390110779E-3</v>
      </c>
      <c r="G122" s="295">
        <v>1.274857726624673E-2</v>
      </c>
      <c r="H122" s="295">
        <v>8.3852834738933953E-3</v>
      </c>
      <c r="I122" s="295">
        <v>5.6845025232678788E-3</v>
      </c>
      <c r="J122" s="295">
        <v>2.428347575225549E-3</v>
      </c>
      <c r="K122" s="295">
        <v>7.9862577362792633E-3</v>
      </c>
      <c r="L122" s="295">
        <v>9.836697366276943E-3</v>
      </c>
      <c r="M122" s="295">
        <v>8.973411995935281E-3</v>
      </c>
      <c r="N122" s="295">
        <v>1.586505003909857E-2</v>
      </c>
      <c r="O122" s="295">
        <v>1.0478878477775381E-2</v>
      </c>
      <c r="P122" s="295">
        <v>8.5460624180982853E-3</v>
      </c>
      <c r="Q122" s="295">
        <v>2.710697808268762E-3</v>
      </c>
      <c r="R122" s="295">
        <v>4.5598392655092574E-3</v>
      </c>
      <c r="S122" s="295">
        <v>6.1760301234417107E-3</v>
      </c>
      <c r="T122" s="295">
        <v>1.541282975186746E-2</v>
      </c>
      <c r="U122" s="295">
        <v>1.2222853429785879E-2</v>
      </c>
      <c r="V122" s="295">
        <v>1.3683595099691991E-2</v>
      </c>
      <c r="W122" s="295">
        <v>1.3860139723590931E-2</v>
      </c>
      <c r="X122" s="295">
        <v>1.523847518011557E-2</v>
      </c>
      <c r="Y122" s="295">
        <v>2.7703224837150452E-2</v>
      </c>
      <c r="DA122" s="122" t="s">
        <v>1686</v>
      </c>
    </row>
    <row r="123" spans="1:105" ht="12" customHeight="1" x14ac:dyDescent="0.25">
      <c r="A123" s="59" t="s">
        <v>159</v>
      </c>
      <c r="B123" s="295">
        <v>8.8965293072144444E-2</v>
      </c>
      <c r="C123" s="295">
        <v>9.7471720105752904E-2</v>
      </c>
      <c r="D123" s="295">
        <v>0.1036553737300025</v>
      </c>
      <c r="E123" s="295">
        <v>8.4071581351171432E-2</v>
      </c>
      <c r="F123" s="295">
        <v>6.6196962451648175E-2</v>
      </c>
      <c r="G123" s="295">
        <v>7.600441503931539E-2</v>
      </c>
      <c r="H123" s="295">
        <v>4.4520607784583083E-2</v>
      </c>
      <c r="I123" s="295">
        <v>6.1778790495136952E-2</v>
      </c>
      <c r="J123" s="295">
        <v>0.123766342044602</v>
      </c>
      <c r="K123" s="295">
        <v>6.4285515298988877E-2</v>
      </c>
      <c r="L123" s="295">
        <v>5.1812992521906402E-2</v>
      </c>
      <c r="M123" s="295">
        <v>8.4121470826666947E-2</v>
      </c>
      <c r="N123" s="295">
        <v>0.13931925384041721</v>
      </c>
      <c r="O123" s="295">
        <v>0.1045670930002506</v>
      </c>
      <c r="P123" s="295">
        <v>0.11801867543158349</v>
      </c>
      <c r="Q123" s="295">
        <v>5.6215366593014592E-2</v>
      </c>
      <c r="R123" s="295">
        <v>4.6901127020139523E-2</v>
      </c>
      <c r="S123" s="295">
        <v>7.7013450279494189E-2</v>
      </c>
      <c r="T123" s="295">
        <v>0.1197897753307527</v>
      </c>
      <c r="U123" s="295">
        <v>0.13112481201519999</v>
      </c>
      <c r="V123" s="295">
        <v>0.1219226932384882</v>
      </c>
      <c r="W123" s="295">
        <v>0.14243986379464349</v>
      </c>
      <c r="X123" s="295">
        <v>0.16125332475114609</v>
      </c>
      <c r="Y123" s="295">
        <v>0.1997019858163607</v>
      </c>
      <c r="DA123" s="122" t="s">
        <v>1687</v>
      </c>
    </row>
    <row r="124" spans="1:105" ht="12" customHeight="1" x14ac:dyDescent="0.25">
      <c r="A124" s="59" t="s">
        <v>32</v>
      </c>
      <c r="B124" s="295">
        <v>0.15682191673195731</v>
      </c>
      <c r="C124" s="295">
        <v>0.13463963866789691</v>
      </c>
      <c r="D124" s="295">
        <v>9.4497425432500379E-2</v>
      </c>
      <c r="E124" s="295">
        <v>4.9193777786247832E-2</v>
      </c>
      <c r="F124" s="295">
        <v>3.7305386597043452E-2</v>
      </c>
      <c r="G124" s="295">
        <v>3.478942436797175E-2</v>
      </c>
      <c r="H124" s="295">
        <v>4.097574905049875E-2</v>
      </c>
      <c r="I124" s="295">
        <v>5.3644029325017252E-2</v>
      </c>
      <c r="J124" s="295">
        <v>3.0256183192183501E-2</v>
      </c>
      <c r="K124" s="295">
        <v>2.413599683906854E-2</v>
      </c>
      <c r="L124" s="295">
        <v>3.5748244780683981E-2</v>
      </c>
      <c r="M124" s="295">
        <v>9.4419265075332704E-3</v>
      </c>
      <c r="N124" s="295">
        <v>1.474728350443788E-2</v>
      </c>
      <c r="O124" s="295">
        <v>2.8176870941760902E-2</v>
      </c>
      <c r="P124" s="295">
        <v>1.5207185700728539E-2</v>
      </c>
      <c r="Q124" s="295">
        <v>7.7109724659246721E-3</v>
      </c>
      <c r="R124" s="295">
        <v>5.8816541143515682E-3</v>
      </c>
      <c r="S124" s="295">
        <v>0</v>
      </c>
      <c r="T124" s="295">
        <v>0</v>
      </c>
      <c r="U124" s="295">
        <v>0</v>
      </c>
      <c r="V124" s="295">
        <v>0</v>
      </c>
      <c r="W124" s="295">
        <v>0</v>
      </c>
      <c r="X124" s="295">
        <v>0</v>
      </c>
      <c r="Y124" s="295">
        <v>0</v>
      </c>
      <c r="DA124" s="122" t="s">
        <v>1688</v>
      </c>
    </row>
    <row r="125" spans="1:105" ht="12" customHeight="1" x14ac:dyDescent="0.25">
      <c r="A125" s="59" t="s">
        <v>35</v>
      </c>
      <c r="B125" s="295">
        <v>0.36314438346784012</v>
      </c>
      <c r="C125" s="295">
        <v>0.34703600319583711</v>
      </c>
      <c r="D125" s="295">
        <v>0.29223611490692142</v>
      </c>
      <c r="E125" s="295">
        <v>0.2194240058807444</v>
      </c>
      <c r="F125" s="295">
        <v>0.2032629103448105</v>
      </c>
      <c r="G125" s="295">
        <v>0.22187709734959651</v>
      </c>
      <c r="H125" s="295">
        <v>0.17898101552935791</v>
      </c>
      <c r="I125" s="295">
        <v>0.1312582904877419</v>
      </c>
      <c r="J125" s="295">
        <v>7.7617798320999978E-2</v>
      </c>
      <c r="K125" s="295">
        <v>7.7209369412579137E-2</v>
      </c>
      <c r="L125" s="295">
        <v>9.5803000051195089E-2</v>
      </c>
      <c r="M125" s="295">
        <v>0.12096650424477499</v>
      </c>
      <c r="N125" s="295">
        <v>0.1796269393035769</v>
      </c>
      <c r="O125" s="295">
        <v>0.12263773603389561</v>
      </c>
      <c r="P125" s="295">
        <v>0.1165698802425615</v>
      </c>
      <c r="Q125" s="295">
        <v>5.1217861363716637E-2</v>
      </c>
      <c r="R125" s="295">
        <v>6.186030372642877E-2</v>
      </c>
      <c r="S125" s="295">
        <v>0.1115684031983267</v>
      </c>
      <c r="T125" s="295">
        <v>0.17527895535344371</v>
      </c>
      <c r="U125" s="295">
        <v>0.18885574517560341</v>
      </c>
      <c r="V125" s="295">
        <v>0.17731568281766</v>
      </c>
      <c r="W125" s="295">
        <v>0.1448503684022307</v>
      </c>
      <c r="X125" s="295">
        <v>0.1361203766680627</v>
      </c>
      <c r="Y125" s="295">
        <v>0.14692921821337851</v>
      </c>
      <c r="DA125" s="122" t="s">
        <v>1689</v>
      </c>
    </row>
    <row r="126" spans="1:105" ht="12" customHeight="1" x14ac:dyDescent="0.25">
      <c r="A126" s="60" t="s">
        <v>1573</v>
      </c>
      <c r="B126" s="262">
        <v>0.53009692908095252</v>
      </c>
      <c r="C126" s="262">
        <v>0.45347440682079349</v>
      </c>
      <c r="D126" s="262">
        <v>0.43545191995693072</v>
      </c>
      <c r="E126" s="262">
        <v>0.3487584048940866</v>
      </c>
      <c r="F126" s="262">
        <v>0.31419683835918788</v>
      </c>
      <c r="G126" s="262">
        <v>0.36453473628737532</v>
      </c>
      <c r="H126" s="262">
        <v>0.41046327824752532</v>
      </c>
      <c r="I126" s="262">
        <v>0.40402880468765551</v>
      </c>
      <c r="J126" s="262">
        <v>0.40568912049356931</v>
      </c>
      <c r="K126" s="262">
        <v>0.29667661569184789</v>
      </c>
      <c r="L126" s="262">
        <v>0.4205537268980224</v>
      </c>
      <c r="M126" s="262">
        <v>0.4131496549834458</v>
      </c>
      <c r="N126" s="262">
        <v>0.43451353524393121</v>
      </c>
      <c r="O126" s="262">
        <v>0.37137028427498842</v>
      </c>
      <c r="P126" s="262">
        <v>0.35777527601591091</v>
      </c>
      <c r="Q126" s="262">
        <v>0.1760657897249549</v>
      </c>
      <c r="R126" s="262">
        <v>0.19783288837685559</v>
      </c>
      <c r="S126" s="262">
        <v>0.31094123354542669</v>
      </c>
      <c r="T126" s="262">
        <v>0.48081212348691188</v>
      </c>
      <c r="U126" s="262">
        <v>0.48669549934612982</v>
      </c>
      <c r="V126" s="262">
        <v>0.48105122318174282</v>
      </c>
      <c r="W126" s="262">
        <v>0.49323466262745258</v>
      </c>
      <c r="X126" s="262">
        <v>0.47127290647703418</v>
      </c>
      <c r="Y126" s="262">
        <v>0.49867330646853542</v>
      </c>
      <c r="DA126" s="72" t="s">
        <v>1690</v>
      </c>
    </row>
    <row r="127" spans="1:105" ht="12" customHeight="1" x14ac:dyDescent="0.25">
      <c r="A127" s="132" t="s">
        <v>1575</v>
      </c>
      <c r="B127" s="316">
        <v>1.587115156574145</v>
      </c>
      <c r="C127" s="316">
        <v>1.3577066093017129</v>
      </c>
      <c r="D127" s="316">
        <v>1.303747115308066</v>
      </c>
      <c r="E127" s="316">
        <v>1.0441859215251139</v>
      </c>
      <c r="F127" s="316">
        <v>0.94070826852760525</v>
      </c>
      <c r="G127" s="316">
        <v>1.091420405061617</v>
      </c>
      <c r="H127" s="316">
        <v>1.228930888645599</v>
      </c>
      <c r="I127" s="316">
        <v>1.209666014711787</v>
      </c>
      <c r="J127" s="316">
        <v>1.2146370157414179</v>
      </c>
      <c r="K127" s="316">
        <v>0.88825255822930471</v>
      </c>
      <c r="L127" s="316">
        <v>1.2591417861461791</v>
      </c>
      <c r="M127" s="316">
        <v>1.2369739256826919</v>
      </c>
      <c r="N127" s="316">
        <v>1.300937582713185</v>
      </c>
      <c r="O127" s="316">
        <v>1.111886099577976</v>
      </c>
      <c r="P127" s="316">
        <v>1.0711825178780381</v>
      </c>
      <c r="Q127" s="316">
        <v>0.52714261882471436</v>
      </c>
      <c r="R127" s="316">
        <v>0.59231351548501299</v>
      </c>
      <c r="S127" s="316">
        <v>0.93096095730908079</v>
      </c>
      <c r="T127" s="316">
        <v>1.439555988324055</v>
      </c>
      <c r="U127" s="316">
        <v>1.457170870595069</v>
      </c>
      <c r="V127" s="316">
        <v>1.4402718550434801</v>
      </c>
      <c r="W127" s="316">
        <v>1.476749186532673</v>
      </c>
      <c r="X127" s="316">
        <v>1.410995483503785</v>
      </c>
      <c r="Y127" s="316">
        <v>1.4930325369877611</v>
      </c>
      <c r="DA127" s="139" t="s">
        <v>1691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DA128" s="94"/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340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6">SUM(B133:B138,B140:B141,B139)</f>
        <v>0.99999999999999978</v>
      </c>
      <c r="C132" s="232">
        <f t="shared" si="6"/>
        <v>0.99999999999999967</v>
      </c>
      <c r="D132" s="232">
        <f t="shared" si="6"/>
        <v>1.0000000000000004</v>
      </c>
      <c r="E132" s="232">
        <f t="shared" si="6"/>
        <v>1</v>
      </c>
      <c r="F132" s="232">
        <f t="shared" si="6"/>
        <v>1.0000000000000004</v>
      </c>
      <c r="G132" s="232">
        <f t="shared" si="6"/>
        <v>1.0000000000000002</v>
      </c>
      <c r="H132" s="232">
        <f t="shared" si="6"/>
        <v>0.99999999999999989</v>
      </c>
      <c r="I132" s="232">
        <f t="shared" si="6"/>
        <v>0.99999999999999978</v>
      </c>
      <c r="J132" s="232">
        <f t="shared" si="6"/>
        <v>0.99999999999999967</v>
      </c>
      <c r="K132" s="232">
        <f t="shared" si="6"/>
        <v>1</v>
      </c>
      <c r="L132" s="232">
        <f t="shared" si="6"/>
        <v>0.99999999999999978</v>
      </c>
      <c r="M132" s="232">
        <f t="shared" si="6"/>
        <v>1</v>
      </c>
      <c r="N132" s="232">
        <f t="shared" si="6"/>
        <v>1</v>
      </c>
      <c r="O132" s="232">
        <f t="shared" si="6"/>
        <v>1</v>
      </c>
      <c r="P132" s="232">
        <f t="shared" si="6"/>
        <v>0.99999999999999956</v>
      </c>
      <c r="Q132" s="232">
        <f t="shared" si="6"/>
        <v>0.99999999999999989</v>
      </c>
      <c r="R132" s="232">
        <f t="shared" si="6"/>
        <v>1</v>
      </c>
      <c r="S132" s="232">
        <f t="shared" si="6"/>
        <v>0.99999999999999956</v>
      </c>
      <c r="T132" s="232">
        <f t="shared" si="6"/>
        <v>1</v>
      </c>
      <c r="U132" s="232">
        <f t="shared" si="6"/>
        <v>0.99999999999999989</v>
      </c>
      <c r="V132" s="232">
        <f t="shared" si="6"/>
        <v>1</v>
      </c>
      <c r="W132" s="232">
        <f t="shared" si="6"/>
        <v>0.99999999999999956</v>
      </c>
      <c r="X132" s="232">
        <f t="shared" si="6"/>
        <v>1.0000000000000002</v>
      </c>
      <c r="Y132" s="232">
        <f t="shared" si="6"/>
        <v>0.99999999999999956</v>
      </c>
      <c r="DA132" s="95"/>
    </row>
    <row r="133" spans="1:105" ht="12" customHeight="1" x14ac:dyDescent="0.25">
      <c r="A133" s="55" t="s">
        <v>91</v>
      </c>
      <c r="B133" s="266">
        <f t="shared" ref="B133:Y133" si="7">IF(B$6=0,0,B$6/B$5)</f>
        <v>4.4273303220421978E-3</v>
      </c>
      <c r="C133" s="266">
        <f t="shared" si="7"/>
        <v>4.4546480256016175E-3</v>
      </c>
      <c r="D133" s="266">
        <f t="shared" si="7"/>
        <v>4.4375247162881755E-3</v>
      </c>
      <c r="E133" s="266">
        <f t="shared" si="7"/>
        <v>4.4320036864399816E-3</v>
      </c>
      <c r="F133" s="266">
        <f t="shared" si="7"/>
        <v>4.3884188029525038E-3</v>
      </c>
      <c r="G133" s="266">
        <f t="shared" si="7"/>
        <v>4.3710141069238191E-3</v>
      </c>
      <c r="H133" s="266">
        <f t="shared" si="7"/>
        <v>4.3656829162061163E-3</v>
      </c>
      <c r="I133" s="266">
        <f t="shared" si="7"/>
        <v>4.3808940151274017E-3</v>
      </c>
      <c r="J133" s="266">
        <f t="shared" si="7"/>
        <v>4.3926020869474117E-3</v>
      </c>
      <c r="K133" s="266">
        <f t="shared" si="7"/>
        <v>4.3617564931943912E-3</v>
      </c>
      <c r="L133" s="266">
        <f t="shared" si="7"/>
        <v>4.3686602358221135E-3</v>
      </c>
      <c r="M133" s="266">
        <f t="shared" si="7"/>
        <v>4.3691495949948964E-3</v>
      </c>
      <c r="N133" s="266">
        <f t="shared" si="7"/>
        <v>4.4581124905391884E-3</v>
      </c>
      <c r="O133" s="266">
        <f t="shared" si="7"/>
        <v>4.4406116589463382E-3</v>
      </c>
      <c r="P133" s="266">
        <f t="shared" si="7"/>
        <v>4.4300339196184455E-3</v>
      </c>
      <c r="Q133" s="266">
        <f t="shared" si="7"/>
        <v>4.4274191480168602E-3</v>
      </c>
      <c r="R133" s="266">
        <f t="shared" si="7"/>
        <v>4.4104782060865894E-3</v>
      </c>
      <c r="S133" s="266">
        <f t="shared" si="7"/>
        <v>4.4245168503526961E-3</v>
      </c>
      <c r="T133" s="266">
        <f t="shared" si="7"/>
        <v>4.4097240381651415E-3</v>
      </c>
      <c r="U133" s="266">
        <f t="shared" si="7"/>
        <v>4.3452195452847071E-3</v>
      </c>
      <c r="V133" s="266">
        <f t="shared" si="7"/>
        <v>4.3572871011599446E-3</v>
      </c>
      <c r="W133" s="266">
        <f t="shared" si="7"/>
        <v>4.3669206581776008E-3</v>
      </c>
      <c r="X133" s="266">
        <f t="shared" si="7"/>
        <v>4.3676014726983592E-3</v>
      </c>
      <c r="Y133" s="266">
        <f t="shared" si="7"/>
        <v>4.303808898891222E-3</v>
      </c>
      <c r="DA133" s="76"/>
    </row>
    <row r="134" spans="1:105" ht="12" customHeight="1" x14ac:dyDescent="0.25">
      <c r="A134" s="173" t="s">
        <v>92</v>
      </c>
      <c r="B134" s="267">
        <f t="shared" ref="B134:Y134" si="8">IF(B$7=0,0,B$7/B$5)</f>
        <v>4.5856402457390325E-4</v>
      </c>
      <c r="C134" s="267">
        <f t="shared" si="8"/>
        <v>4.6139347599837856E-4</v>
      </c>
      <c r="D134" s="267">
        <f t="shared" si="8"/>
        <v>4.5961991652536995E-4</v>
      </c>
      <c r="E134" s="267">
        <f t="shared" si="8"/>
        <v>4.6004537506741166E-4</v>
      </c>
      <c r="F134" s="267">
        <f t="shared" si="8"/>
        <v>4.6099515383325377E-4</v>
      </c>
      <c r="G134" s="267">
        <f t="shared" si="8"/>
        <v>4.5917749810425696E-4</v>
      </c>
      <c r="H134" s="267">
        <f t="shared" si="8"/>
        <v>4.5765639696028764E-4</v>
      </c>
      <c r="I134" s="267">
        <f t="shared" si="8"/>
        <v>4.5838646767236879E-4</v>
      </c>
      <c r="J134" s="267">
        <f t="shared" si="8"/>
        <v>4.5883416182501902E-4</v>
      </c>
      <c r="K134" s="267">
        <f t="shared" si="8"/>
        <v>4.5491967099056847E-4</v>
      </c>
      <c r="L134" s="267">
        <f t="shared" si="8"/>
        <v>4.5501729492966326E-4</v>
      </c>
      <c r="M134" s="267">
        <f t="shared" si="8"/>
        <v>4.5450947727195158E-4</v>
      </c>
      <c r="N134" s="267">
        <f t="shared" si="8"/>
        <v>4.633281411232414E-4</v>
      </c>
      <c r="O134" s="267">
        <f t="shared" si="8"/>
        <v>4.6150929339626418E-4</v>
      </c>
      <c r="P134" s="267">
        <f t="shared" si="8"/>
        <v>4.6040995722866439E-4</v>
      </c>
      <c r="Q134" s="267">
        <f t="shared" si="8"/>
        <v>4.6013820606307651E-4</v>
      </c>
      <c r="R134" s="267">
        <f t="shared" si="8"/>
        <v>4.5837754723042367E-4</v>
      </c>
      <c r="S134" s="267">
        <f t="shared" si="8"/>
        <v>4.5983657253889393E-4</v>
      </c>
      <c r="T134" s="267">
        <f t="shared" si="8"/>
        <v>4.5829916714874549E-4</v>
      </c>
      <c r="U134" s="267">
        <f t="shared" si="8"/>
        <v>4.5836135537351345E-4</v>
      </c>
      <c r="V134" s="267">
        <f t="shared" si="8"/>
        <v>4.5963431781174572E-4</v>
      </c>
      <c r="W134" s="267">
        <f t="shared" si="8"/>
        <v>4.6065052659145442E-4</v>
      </c>
      <c r="X134" s="267">
        <f t="shared" si="8"/>
        <v>4.6072234323115264E-4</v>
      </c>
      <c r="Y134" s="267">
        <f t="shared" si="8"/>
        <v>4.6161074328165112E-4</v>
      </c>
      <c r="DA134" s="77"/>
    </row>
    <row r="135" spans="1:105" ht="12" customHeight="1" x14ac:dyDescent="0.25">
      <c r="A135" s="173" t="s">
        <v>93</v>
      </c>
      <c r="B135" s="267">
        <f t="shared" ref="B135:Y135" si="9">IF(B$8=0,0,B$8/B$5)</f>
        <v>9.0264866605981806E-3</v>
      </c>
      <c r="C135" s="267">
        <f t="shared" si="9"/>
        <v>7.2444182434760647E-3</v>
      </c>
      <c r="D135" s="267">
        <f t="shared" si="9"/>
        <v>8.2730057924396451E-3</v>
      </c>
      <c r="E135" s="267">
        <f t="shared" si="9"/>
        <v>7.8349629821378632E-3</v>
      </c>
      <c r="F135" s="267">
        <f t="shared" si="9"/>
        <v>7.2743430896269256E-3</v>
      </c>
      <c r="G135" s="267">
        <f t="shared" si="9"/>
        <v>8.4606707019885714E-3</v>
      </c>
      <c r="H135" s="267">
        <f t="shared" si="9"/>
        <v>1.0248094084023301E-2</v>
      </c>
      <c r="I135" s="267">
        <f t="shared" si="9"/>
        <v>1.0137365804706608E-2</v>
      </c>
      <c r="J135" s="267">
        <f t="shared" si="9"/>
        <v>1.018019382242117E-2</v>
      </c>
      <c r="K135" s="267">
        <f t="shared" si="9"/>
        <v>1.2951806178347895E-2</v>
      </c>
      <c r="L135" s="267">
        <f t="shared" si="9"/>
        <v>1.2860053245143877E-2</v>
      </c>
      <c r="M135" s="267">
        <f t="shared" si="9"/>
        <v>1.2805875035955459E-2</v>
      </c>
      <c r="N135" s="267">
        <f t="shared" si="9"/>
        <v>8.1855600799029225E-3</v>
      </c>
      <c r="O135" s="267">
        <f t="shared" si="9"/>
        <v>1.0239579086921359E-2</v>
      </c>
      <c r="P135" s="267">
        <f t="shared" si="9"/>
        <v>1.0295313291261602E-2</v>
      </c>
      <c r="Q135" s="267">
        <f t="shared" si="9"/>
        <v>1.0761713211266098E-2</v>
      </c>
      <c r="R135" s="267">
        <f t="shared" si="9"/>
        <v>1.1890624081935839E-2</v>
      </c>
      <c r="S135" s="267">
        <f t="shared" si="9"/>
        <v>1.134060759454204E-2</v>
      </c>
      <c r="T135" s="267">
        <f t="shared" si="9"/>
        <v>1.1994074577469854E-2</v>
      </c>
      <c r="U135" s="267">
        <f t="shared" si="9"/>
        <v>1.2278435010406822E-2</v>
      </c>
      <c r="V135" s="267">
        <f t="shared" si="9"/>
        <v>1.1768883990121723E-2</v>
      </c>
      <c r="W135" s="267">
        <f t="shared" si="9"/>
        <v>1.124200113998418E-2</v>
      </c>
      <c r="X135" s="267">
        <f t="shared" si="9"/>
        <v>1.1674587701206322E-2</v>
      </c>
      <c r="Y135" s="267">
        <f t="shared" si="9"/>
        <v>1.1862597722537801E-2</v>
      </c>
      <c r="DA135" s="77"/>
    </row>
    <row r="136" spans="1:105" ht="12" customHeight="1" x14ac:dyDescent="0.25">
      <c r="A136" s="173" t="s">
        <v>94</v>
      </c>
      <c r="B136" s="267">
        <f t="shared" ref="B136:Y136" si="10">IF(B$9=0,0,B$9/B$5)</f>
        <v>8.7310518008154006E-4</v>
      </c>
      <c r="C136" s="267">
        <f t="shared" si="10"/>
        <v>8.7849245113446239E-4</v>
      </c>
      <c r="D136" s="267">
        <f t="shared" si="10"/>
        <v>8.7511559669302364E-4</v>
      </c>
      <c r="E136" s="267">
        <f t="shared" si="10"/>
        <v>8.7592566908653829E-4</v>
      </c>
      <c r="F136" s="267">
        <f t="shared" si="10"/>
        <v>8.7773404635982963E-4</v>
      </c>
      <c r="G136" s="267">
        <f t="shared" si="10"/>
        <v>8.7427323271648558E-4</v>
      </c>
      <c r="H136" s="267">
        <f t="shared" si="10"/>
        <v>8.7137705853565755E-4</v>
      </c>
      <c r="I136" s="267">
        <f t="shared" si="10"/>
        <v>8.7276711202085189E-4</v>
      </c>
      <c r="J136" s="267">
        <f t="shared" si="10"/>
        <v>8.7361952098192195E-4</v>
      </c>
      <c r="K136" s="267">
        <f t="shared" si="10"/>
        <v>8.6616633660245395E-4</v>
      </c>
      <c r="L136" s="267">
        <f t="shared" si="10"/>
        <v>8.6635221242863244E-4</v>
      </c>
      <c r="M136" s="267">
        <f t="shared" si="10"/>
        <v>8.6538532840868131E-4</v>
      </c>
      <c r="N136" s="267">
        <f t="shared" si="10"/>
        <v>8.8217605048312585E-4</v>
      </c>
      <c r="O136" s="267">
        <f t="shared" si="10"/>
        <v>8.787129672775053E-4</v>
      </c>
      <c r="P136" s="267">
        <f t="shared" si="10"/>
        <v>8.766198329469739E-4</v>
      </c>
      <c r="Q136" s="267">
        <f t="shared" si="10"/>
        <v>8.7610241915598013E-4</v>
      </c>
      <c r="R136" s="267">
        <f t="shared" si="10"/>
        <v>8.7275012751344755E-4</v>
      </c>
      <c r="S136" s="267">
        <f t="shared" si="10"/>
        <v>8.755281094013185E-4</v>
      </c>
      <c r="T136" s="267">
        <f t="shared" si="10"/>
        <v>8.7260089196146136E-4</v>
      </c>
      <c r="U136" s="267">
        <f t="shared" si="10"/>
        <v>8.7271929824340956E-4</v>
      </c>
      <c r="V136" s="267">
        <f t="shared" si="10"/>
        <v>8.75143016719586E-4</v>
      </c>
      <c r="W136" s="267">
        <f t="shared" si="10"/>
        <v>8.7707787663458413E-4</v>
      </c>
      <c r="X136" s="267">
        <f t="shared" si="10"/>
        <v>8.7721461540338447E-4</v>
      </c>
      <c r="Y136" s="267">
        <f t="shared" si="10"/>
        <v>8.7997247103343017E-4</v>
      </c>
      <c r="DA136" s="77"/>
    </row>
    <row r="137" spans="1:105" ht="12" customHeight="1" x14ac:dyDescent="0.25">
      <c r="A137" s="56" t="s">
        <v>95</v>
      </c>
      <c r="B137" s="268">
        <f t="shared" ref="B137:Y137" si="11">IF(B$10=0,0,B$10/B$5)</f>
        <v>5.0341620233785951E-3</v>
      </c>
      <c r="C137" s="268">
        <f t="shared" si="11"/>
        <v>4.5511235637367801E-3</v>
      </c>
      <c r="D137" s="268">
        <f t="shared" si="11"/>
        <v>4.8525108364518435E-3</v>
      </c>
      <c r="E137" s="268">
        <f t="shared" si="11"/>
        <v>4.82937865345322E-3</v>
      </c>
      <c r="F137" s="268">
        <f t="shared" si="11"/>
        <v>4.801980525187286E-3</v>
      </c>
      <c r="G137" s="268">
        <f t="shared" si="11"/>
        <v>5.0656625396407872E-3</v>
      </c>
      <c r="H137" s="268">
        <f t="shared" si="11"/>
        <v>5.7472539469142344E-3</v>
      </c>
      <c r="I137" s="268">
        <f t="shared" si="11"/>
        <v>5.7322210576826668E-3</v>
      </c>
      <c r="J137" s="268">
        <f t="shared" si="11"/>
        <v>5.6647394209789837E-3</v>
      </c>
      <c r="K137" s="268">
        <f t="shared" si="11"/>
        <v>6.7876203362709688E-3</v>
      </c>
      <c r="L137" s="268">
        <f t="shared" si="11"/>
        <v>6.9491207801228782E-3</v>
      </c>
      <c r="M137" s="268">
        <f t="shared" si="11"/>
        <v>6.6554456149764763E-3</v>
      </c>
      <c r="N137" s="268">
        <f t="shared" si="11"/>
        <v>4.7345191171086131E-3</v>
      </c>
      <c r="O137" s="268">
        <f t="shared" si="11"/>
        <v>5.6067041133882811E-3</v>
      </c>
      <c r="P137" s="268">
        <f t="shared" si="11"/>
        <v>5.5937712876372404E-3</v>
      </c>
      <c r="Q137" s="268">
        <f t="shared" si="11"/>
        <v>5.8495158888030672E-3</v>
      </c>
      <c r="R137" s="268">
        <f t="shared" si="11"/>
        <v>6.3953538841321853E-3</v>
      </c>
      <c r="S137" s="268">
        <f t="shared" si="11"/>
        <v>6.1280698689201909E-3</v>
      </c>
      <c r="T137" s="268">
        <f t="shared" si="11"/>
        <v>6.3505042027786089E-3</v>
      </c>
      <c r="U137" s="268">
        <f t="shared" si="11"/>
        <v>6.4829410560522894E-3</v>
      </c>
      <c r="V137" s="268">
        <f t="shared" si="11"/>
        <v>6.3398755853165253E-3</v>
      </c>
      <c r="W137" s="268">
        <f t="shared" si="11"/>
        <v>6.148531411034751E-3</v>
      </c>
      <c r="X137" s="268">
        <f t="shared" si="11"/>
        <v>6.2832309941675199E-3</v>
      </c>
      <c r="Y137" s="268">
        <f t="shared" si="11"/>
        <v>6.4180902898063235E-3</v>
      </c>
      <c r="DA137" s="78"/>
    </row>
    <row r="138" spans="1:105" ht="12" customHeight="1" x14ac:dyDescent="0.25">
      <c r="A138" s="174" t="s">
        <v>1450</v>
      </c>
      <c r="B138" s="269">
        <f t="shared" ref="B138:Y138" si="12">IF(B$16=0,0,B$16/B$5)</f>
        <v>3.5176193434380429E-2</v>
      </c>
      <c r="C138" s="269">
        <f t="shared" si="12"/>
        <v>2.8281861566820721E-2</v>
      </c>
      <c r="D138" s="269">
        <f t="shared" si="12"/>
        <v>3.2260939203412088E-2</v>
      </c>
      <c r="E138" s="269">
        <f t="shared" si="12"/>
        <v>3.0645279681535562E-2</v>
      </c>
      <c r="F138" s="269">
        <f t="shared" si="12"/>
        <v>2.8531420594089901E-2</v>
      </c>
      <c r="G138" s="269">
        <f t="shared" si="12"/>
        <v>3.3267046381132932E-2</v>
      </c>
      <c r="H138" s="269">
        <f t="shared" si="12"/>
        <v>4.0385188790601566E-2</v>
      </c>
      <c r="I138" s="269">
        <f t="shared" si="12"/>
        <v>4.0029013832889079E-2</v>
      </c>
      <c r="J138" s="269">
        <f t="shared" si="12"/>
        <v>4.0270591859686442E-2</v>
      </c>
      <c r="K138" s="269">
        <f t="shared" si="12"/>
        <v>5.1317450712155328E-2</v>
      </c>
      <c r="L138" s="269">
        <f t="shared" si="12"/>
        <v>5.1028056455852566E-2</v>
      </c>
      <c r="M138" s="269">
        <f t="shared" si="12"/>
        <v>5.0879531902273657E-2</v>
      </c>
      <c r="N138" s="269">
        <f t="shared" si="12"/>
        <v>3.2560603278967322E-2</v>
      </c>
      <c r="O138" s="269">
        <f t="shared" si="12"/>
        <v>4.074987892764375E-2</v>
      </c>
      <c r="P138" s="269">
        <f t="shared" si="12"/>
        <v>4.097168121655758E-2</v>
      </c>
      <c r="Q138" s="269">
        <f t="shared" si="12"/>
        <v>4.2827786834836463E-2</v>
      </c>
      <c r="R138" s="269">
        <f t="shared" si="12"/>
        <v>4.7320450147398871E-2</v>
      </c>
      <c r="S138" s="269">
        <f t="shared" si="12"/>
        <v>4.5131580362884734E-2</v>
      </c>
      <c r="T138" s="269">
        <f t="shared" si="12"/>
        <v>4.773214628570991E-2</v>
      </c>
      <c r="U138" s="269">
        <f t="shared" si="12"/>
        <v>4.8863799561262466E-2</v>
      </c>
      <c r="V138" s="269">
        <f t="shared" si="12"/>
        <v>4.6835967927968458E-2</v>
      </c>
      <c r="W138" s="269">
        <f t="shared" si="12"/>
        <v>4.4739161782920929E-2</v>
      </c>
      <c r="X138" s="269">
        <f t="shared" si="12"/>
        <v>4.6460702272611863E-2</v>
      </c>
      <c r="Y138" s="269">
        <f t="shared" si="12"/>
        <v>4.7208915215878978E-2</v>
      </c>
      <c r="DA138" s="79"/>
    </row>
    <row r="139" spans="1:105" ht="12" customHeight="1" x14ac:dyDescent="0.25">
      <c r="A139" s="174" t="s">
        <v>1452</v>
      </c>
      <c r="B139" s="269">
        <f t="shared" ref="B139:Y139" si="13">IF(B$17=0,0,B$17/B$5)</f>
        <v>0.4551396823265319</v>
      </c>
      <c r="C139" s="269">
        <f t="shared" si="13"/>
        <v>0.46393286984207083</v>
      </c>
      <c r="D139" s="269">
        <f t="shared" si="13"/>
        <v>0.45748085012551953</v>
      </c>
      <c r="E139" s="269">
        <f t="shared" si="13"/>
        <v>0.45660342218495015</v>
      </c>
      <c r="F139" s="269">
        <f t="shared" si="13"/>
        <v>0.45743586312838241</v>
      </c>
      <c r="G139" s="269">
        <f t="shared" si="13"/>
        <v>0.45275381088571492</v>
      </c>
      <c r="H139" s="269">
        <f t="shared" si="13"/>
        <v>0.44333828883245496</v>
      </c>
      <c r="I139" s="269">
        <f t="shared" si="13"/>
        <v>0.4430362706257685</v>
      </c>
      <c r="J139" s="269">
        <f t="shared" si="13"/>
        <v>0.44148155408170997</v>
      </c>
      <c r="K139" s="269">
        <f t="shared" si="13"/>
        <v>0.42219662386450119</v>
      </c>
      <c r="L139" s="269">
        <f t="shared" si="13"/>
        <v>0.41743547898082817</v>
      </c>
      <c r="M139" s="269">
        <f t="shared" si="13"/>
        <v>0.41745668252904061</v>
      </c>
      <c r="N139" s="269">
        <f t="shared" si="13"/>
        <v>0.44377173021478361</v>
      </c>
      <c r="O139" s="269">
        <f t="shared" si="13"/>
        <v>0.43138841744741413</v>
      </c>
      <c r="P139" s="269">
        <f t="shared" si="13"/>
        <v>0.43197568516687074</v>
      </c>
      <c r="Q139" s="269">
        <f t="shared" si="13"/>
        <v>0.42980192129279515</v>
      </c>
      <c r="R139" s="269">
        <f t="shared" si="13"/>
        <v>0.42445499185493529</v>
      </c>
      <c r="S139" s="269">
        <f t="shared" si="13"/>
        <v>0.42602865793741024</v>
      </c>
      <c r="T139" s="269">
        <f t="shared" si="13"/>
        <v>0.4238884292546175</v>
      </c>
      <c r="U139" s="269">
        <f t="shared" si="13"/>
        <v>0.42255387519159304</v>
      </c>
      <c r="V139" s="269">
        <f t="shared" si="13"/>
        <v>0.42440539669661331</v>
      </c>
      <c r="W139" s="269">
        <f t="shared" si="13"/>
        <v>0.42733752362302074</v>
      </c>
      <c r="X139" s="269">
        <f t="shared" si="13"/>
        <v>0.42355115653796399</v>
      </c>
      <c r="Y139" s="269">
        <f t="shared" si="13"/>
        <v>0.42177261744455041</v>
      </c>
      <c r="DA139" s="79"/>
    </row>
    <row r="140" spans="1:105" ht="12" customHeight="1" x14ac:dyDescent="0.25">
      <c r="A140" s="174" t="s">
        <v>1461</v>
      </c>
      <c r="B140" s="269">
        <f t="shared" ref="B140:Y140" si="14">IF(B$25=0,0,B$25/B$5)</f>
        <v>0.42749178699380014</v>
      </c>
      <c r="C140" s="269">
        <f t="shared" si="14"/>
        <v>0.43636540157669218</v>
      </c>
      <c r="D140" s="269">
        <f t="shared" si="14"/>
        <v>0.43262877972555974</v>
      </c>
      <c r="E140" s="269">
        <f t="shared" si="14"/>
        <v>0.43763669921239939</v>
      </c>
      <c r="F140" s="269">
        <f t="shared" si="14"/>
        <v>0.44219080830812507</v>
      </c>
      <c r="G140" s="269">
        <f t="shared" si="14"/>
        <v>0.43483325545410789</v>
      </c>
      <c r="H140" s="269">
        <f t="shared" si="14"/>
        <v>0.42594572765977051</v>
      </c>
      <c r="I140" s="269">
        <f t="shared" si="14"/>
        <v>0.42718020404343049</v>
      </c>
      <c r="J140" s="269">
        <f t="shared" si="14"/>
        <v>0.42821842070589017</v>
      </c>
      <c r="K140" s="269">
        <f t="shared" si="14"/>
        <v>0.41894127588505764</v>
      </c>
      <c r="L140" s="269">
        <f t="shared" si="14"/>
        <v>0.42437644669001706</v>
      </c>
      <c r="M140" s="269">
        <f t="shared" si="14"/>
        <v>0.42495451600896778</v>
      </c>
      <c r="N140" s="269">
        <f t="shared" si="14"/>
        <v>0.44590941520374527</v>
      </c>
      <c r="O140" s="269">
        <f t="shared" si="14"/>
        <v>0.4371008226506311</v>
      </c>
      <c r="P140" s="269">
        <f t="shared" si="14"/>
        <v>0.43599349338114674</v>
      </c>
      <c r="Q140" s="269">
        <f t="shared" si="14"/>
        <v>0.43331802279861698</v>
      </c>
      <c r="R140" s="269">
        <f t="shared" si="14"/>
        <v>0.42698459155237761</v>
      </c>
      <c r="S140" s="269">
        <f t="shared" si="14"/>
        <v>0.43108346965437278</v>
      </c>
      <c r="T140" s="269">
        <f t="shared" si="14"/>
        <v>0.42654189723866615</v>
      </c>
      <c r="U140" s="269">
        <f t="shared" si="14"/>
        <v>0.42497773669295419</v>
      </c>
      <c r="V140" s="269">
        <f t="shared" si="14"/>
        <v>0.42831052794980612</v>
      </c>
      <c r="W140" s="269">
        <f t="shared" si="14"/>
        <v>0.43078388759670988</v>
      </c>
      <c r="X140" s="269">
        <f t="shared" si="14"/>
        <v>0.43013499008699063</v>
      </c>
      <c r="Y140" s="269">
        <f t="shared" si="14"/>
        <v>0.42994599286029977</v>
      </c>
      <c r="DA140" s="79"/>
    </row>
    <row r="141" spans="1:105" ht="12" customHeight="1" x14ac:dyDescent="0.25">
      <c r="A141" s="174" t="s">
        <v>1470</v>
      </c>
      <c r="B141" s="269">
        <f t="shared" ref="B141:Y141" si="15">IF(B$33=0,0,B$33/B$5)</f>
        <v>6.2372689034612912E-2</v>
      </c>
      <c r="C141" s="269">
        <f t="shared" si="15"/>
        <v>5.3829791254468608E-2</v>
      </c>
      <c r="D141" s="269">
        <f t="shared" si="15"/>
        <v>5.8731654087111063E-2</v>
      </c>
      <c r="E141" s="269">
        <f t="shared" si="15"/>
        <v>5.6682282554929755E-2</v>
      </c>
      <c r="F141" s="269">
        <f t="shared" si="15"/>
        <v>5.4038436351443293E-2</v>
      </c>
      <c r="G141" s="269">
        <f t="shared" si="15"/>
        <v>5.9915089199670542E-2</v>
      </c>
      <c r="H141" s="269">
        <f t="shared" si="15"/>
        <v>6.8640730314533258E-2</v>
      </c>
      <c r="I141" s="269">
        <f t="shared" si="15"/>
        <v>6.8172877040701824E-2</v>
      </c>
      <c r="J141" s="269">
        <f t="shared" si="15"/>
        <v>6.8459444339558612E-2</v>
      </c>
      <c r="K141" s="269">
        <f t="shared" si="15"/>
        <v>8.2122380522879623E-2</v>
      </c>
      <c r="L141" s="269">
        <f t="shared" si="15"/>
        <v>8.1660814104854873E-2</v>
      </c>
      <c r="M141" s="269">
        <f t="shared" si="15"/>
        <v>8.15589045081105E-2</v>
      </c>
      <c r="N141" s="269">
        <f t="shared" si="15"/>
        <v>5.9034555423346728E-2</v>
      </c>
      <c r="O141" s="269">
        <f t="shared" si="15"/>
        <v>6.9133763854381164E-2</v>
      </c>
      <c r="P141" s="269">
        <f t="shared" si="15"/>
        <v>6.9402991946731551E-2</v>
      </c>
      <c r="Q141" s="269">
        <f t="shared" si="15"/>
        <v>7.1677380200446186E-2</v>
      </c>
      <c r="R141" s="269">
        <f t="shared" si="15"/>
        <v>7.7212382598389848E-2</v>
      </c>
      <c r="S141" s="269">
        <f t="shared" si="15"/>
        <v>7.4527733049576703E-2</v>
      </c>
      <c r="T141" s="269">
        <f t="shared" si="15"/>
        <v>7.7752324343482518E-2</v>
      </c>
      <c r="U141" s="269">
        <f t="shared" si="15"/>
        <v>7.9166912288829466E-2</v>
      </c>
      <c r="V141" s="269">
        <f t="shared" si="15"/>
        <v>7.6647283414482528E-2</v>
      </c>
      <c r="W141" s="269">
        <f t="shared" si="15"/>
        <v>7.4044245384925517E-2</v>
      </c>
      <c r="X141" s="269">
        <f t="shared" si="15"/>
        <v>7.6189793975726949E-2</v>
      </c>
      <c r="Y141" s="269">
        <f t="shared" si="15"/>
        <v>7.7146394353719991E-2</v>
      </c>
      <c r="DA141" s="79"/>
    </row>
    <row r="142" spans="1:105" ht="12" customHeight="1" x14ac:dyDescent="0.25">
      <c r="A142" s="62" t="s">
        <v>1577</v>
      </c>
      <c r="B142" s="318">
        <f t="shared" ref="B142:Y142" si="16">IF(B$34=0,0,B$34/B$5)</f>
        <v>4.5082249237966408E-2</v>
      </c>
      <c r="C142" s="318">
        <f t="shared" si="16"/>
        <v>3.6246387331464611E-2</v>
      </c>
      <c r="D142" s="318">
        <f t="shared" si="16"/>
        <v>4.1346022972389367E-2</v>
      </c>
      <c r="E142" s="318">
        <f t="shared" si="16"/>
        <v>3.9275373532028361E-2</v>
      </c>
      <c r="F142" s="318">
        <f t="shared" si="16"/>
        <v>3.6566225300513802E-2</v>
      </c>
      <c r="G142" s="318">
        <f t="shared" si="16"/>
        <v>4.2635462508555523E-2</v>
      </c>
      <c r="H142" s="318">
        <f t="shared" si="16"/>
        <v>5.175816280339076E-2</v>
      </c>
      <c r="I142" s="318">
        <f t="shared" si="16"/>
        <v>5.1301684525095238E-2</v>
      </c>
      <c r="J142" s="318">
        <f t="shared" si="16"/>
        <v>5.1611293944170418E-2</v>
      </c>
      <c r="K142" s="318">
        <f t="shared" si="16"/>
        <v>6.5769086344666133E-2</v>
      </c>
      <c r="L142" s="318">
        <f t="shared" si="16"/>
        <v>6.5398195048113131E-2</v>
      </c>
      <c r="M142" s="318">
        <f t="shared" si="16"/>
        <v>6.5207844123562606E-2</v>
      </c>
      <c r="N142" s="318">
        <f t="shared" si="16"/>
        <v>4.1730076197677886E-2</v>
      </c>
      <c r="O142" s="318">
        <f t="shared" si="16"/>
        <v>5.2225554241962263E-2</v>
      </c>
      <c r="P142" s="318">
        <f t="shared" si="16"/>
        <v>5.2509818828152276E-2</v>
      </c>
      <c r="Q142" s="318">
        <f t="shared" si="16"/>
        <v>5.4888626991444159E-2</v>
      </c>
      <c r="R142" s="318">
        <f t="shared" si="16"/>
        <v>6.0646480454953064E-2</v>
      </c>
      <c r="S142" s="318">
        <f t="shared" si="16"/>
        <v>5.7841197576377755E-2</v>
      </c>
      <c r="T142" s="318">
        <f t="shared" si="16"/>
        <v>6.1174115372365868E-2</v>
      </c>
      <c r="U142" s="318">
        <f t="shared" si="16"/>
        <v>6.262445635694662E-2</v>
      </c>
      <c r="V142" s="318">
        <f t="shared" si="16"/>
        <v>6.0025561986089458E-2</v>
      </c>
      <c r="W142" s="318">
        <f t="shared" si="16"/>
        <v>5.7338269018728689E-2</v>
      </c>
      <c r="X142" s="318">
        <f t="shared" si="16"/>
        <v>5.9544616831043229E-2</v>
      </c>
      <c r="Y142" s="318">
        <f t="shared" si="16"/>
        <v>6.0503535892435234E-2</v>
      </c>
      <c r="DA142" s="141"/>
    </row>
    <row r="143" spans="1:105" ht="12" customHeight="1" x14ac:dyDescent="0.25">
      <c r="A143" s="63" t="s">
        <v>1578</v>
      </c>
      <c r="B143" s="326">
        <f t="shared" ref="B143:Y143" si="17">IF(B$35=0,0,B$35/B$5)</f>
        <v>1.729043979664651E-2</v>
      </c>
      <c r="C143" s="326">
        <f t="shared" si="17"/>
        <v>1.7583403923003997E-2</v>
      </c>
      <c r="D143" s="326">
        <f t="shared" si="17"/>
        <v>1.7385631114721693E-2</v>
      </c>
      <c r="E143" s="326">
        <f t="shared" si="17"/>
        <v>1.7406909022901398E-2</v>
      </c>
      <c r="F143" s="326">
        <f t="shared" si="17"/>
        <v>1.7472211050929495E-2</v>
      </c>
      <c r="G143" s="326">
        <f t="shared" si="17"/>
        <v>1.7279626691115019E-2</v>
      </c>
      <c r="H143" s="326">
        <f t="shared" si="17"/>
        <v>1.6882567511142504E-2</v>
      </c>
      <c r="I143" s="326">
        <f t="shared" si="17"/>
        <v>1.6871192515606585E-2</v>
      </c>
      <c r="J143" s="326">
        <f t="shared" si="17"/>
        <v>1.684815039538819E-2</v>
      </c>
      <c r="K143" s="326">
        <f t="shared" si="17"/>
        <v>1.635329417821349E-2</v>
      </c>
      <c r="L143" s="326">
        <f t="shared" si="17"/>
        <v>1.6262619056741753E-2</v>
      </c>
      <c r="M143" s="326">
        <f t="shared" si="17"/>
        <v>1.6351060384547887E-2</v>
      </c>
      <c r="N143" s="326">
        <f t="shared" si="17"/>
        <v>1.7304479225668839E-2</v>
      </c>
      <c r="O143" s="326">
        <f t="shared" si="17"/>
        <v>1.690820961241889E-2</v>
      </c>
      <c r="P143" s="326">
        <f t="shared" si="17"/>
        <v>1.6893173118579279E-2</v>
      </c>
      <c r="Q143" s="326">
        <f t="shared" si="17"/>
        <v>1.6788753209002024E-2</v>
      </c>
      <c r="R143" s="326">
        <f t="shared" si="17"/>
        <v>1.6565902143436784E-2</v>
      </c>
      <c r="S143" s="326">
        <f t="shared" si="17"/>
        <v>1.6686535473198944E-2</v>
      </c>
      <c r="T143" s="326">
        <f t="shared" si="17"/>
        <v>1.6578208971116646E-2</v>
      </c>
      <c r="U143" s="326">
        <f t="shared" si="17"/>
        <v>1.654245593188285E-2</v>
      </c>
      <c r="V143" s="326">
        <f t="shared" si="17"/>
        <v>1.6621721428393067E-2</v>
      </c>
      <c r="W143" s="326">
        <f t="shared" si="17"/>
        <v>1.6705976366196824E-2</v>
      </c>
      <c r="X143" s="326">
        <f t="shared" si="17"/>
        <v>1.664517714468371E-2</v>
      </c>
      <c r="Y143" s="326">
        <f t="shared" si="17"/>
        <v>1.664285846128476E-2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DA144" s="94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18">SUM(B147:B152,B154:B156,B158:B159,B161:B162)</f>
        <v>1</v>
      </c>
      <c r="C146" s="232">
        <f t="shared" si="18"/>
        <v>1</v>
      </c>
      <c r="D146" s="232">
        <f t="shared" si="18"/>
        <v>1</v>
      </c>
      <c r="E146" s="232">
        <f t="shared" si="18"/>
        <v>1</v>
      </c>
      <c r="F146" s="232">
        <f t="shared" si="18"/>
        <v>1.0000000000000002</v>
      </c>
      <c r="G146" s="232">
        <f t="shared" si="18"/>
        <v>1</v>
      </c>
      <c r="H146" s="232">
        <f t="shared" si="18"/>
        <v>0.99999999999999989</v>
      </c>
      <c r="I146" s="232">
        <f t="shared" si="18"/>
        <v>0.99999999999999989</v>
      </c>
      <c r="J146" s="232">
        <f t="shared" si="18"/>
        <v>1</v>
      </c>
      <c r="K146" s="232">
        <f t="shared" si="18"/>
        <v>1</v>
      </c>
      <c r="L146" s="232">
        <f t="shared" si="18"/>
        <v>1.0000000000000002</v>
      </c>
      <c r="M146" s="232">
        <f t="shared" si="18"/>
        <v>0.99999999999999989</v>
      </c>
      <c r="N146" s="232">
        <f t="shared" si="18"/>
        <v>1.0000000000000002</v>
      </c>
      <c r="O146" s="232">
        <f t="shared" si="18"/>
        <v>1</v>
      </c>
      <c r="P146" s="232">
        <f t="shared" si="18"/>
        <v>1</v>
      </c>
      <c r="Q146" s="232">
        <f t="shared" si="18"/>
        <v>0.99999999999999978</v>
      </c>
      <c r="R146" s="232">
        <f t="shared" si="18"/>
        <v>1</v>
      </c>
      <c r="S146" s="232">
        <f t="shared" si="18"/>
        <v>1.0000000000000002</v>
      </c>
      <c r="T146" s="232">
        <f t="shared" si="18"/>
        <v>1</v>
      </c>
      <c r="U146" s="232">
        <f t="shared" si="18"/>
        <v>0.99999999999999989</v>
      </c>
      <c r="V146" s="232">
        <f t="shared" si="18"/>
        <v>0.99999999999999978</v>
      </c>
      <c r="W146" s="232">
        <f t="shared" si="18"/>
        <v>1</v>
      </c>
      <c r="X146" s="232">
        <f t="shared" si="18"/>
        <v>0.99999999999999978</v>
      </c>
      <c r="Y146" s="232">
        <f t="shared" si="18"/>
        <v>1.0000000000000002</v>
      </c>
      <c r="DA146" s="95"/>
    </row>
    <row r="147" spans="1:105" ht="12" customHeight="1" x14ac:dyDescent="0.25">
      <c r="A147" s="55" t="s">
        <v>91</v>
      </c>
      <c r="B147" s="266">
        <f t="shared" ref="B147:Y147" si="19">IF(B$49=0,0,B$49/B$48)</f>
        <v>6.6156815430813698E-3</v>
      </c>
      <c r="C147" s="266">
        <f t="shared" si="19"/>
        <v>6.6532801020643319E-3</v>
      </c>
      <c r="D147" s="266">
        <f t="shared" si="19"/>
        <v>6.6280406811004859E-3</v>
      </c>
      <c r="E147" s="266">
        <f t="shared" si="19"/>
        <v>6.6200186285754227E-3</v>
      </c>
      <c r="F147" s="266">
        <f t="shared" si="19"/>
        <v>6.6181406837231924E-3</v>
      </c>
      <c r="G147" s="266">
        <f t="shared" si="19"/>
        <v>6.6030600235808092E-3</v>
      </c>
      <c r="H147" s="266">
        <f t="shared" si="19"/>
        <v>6.5886205344234446E-3</v>
      </c>
      <c r="I147" s="266">
        <f t="shared" si="19"/>
        <v>6.5964096756838111E-3</v>
      </c>
      <c r="J147" s="266">
        <f t="shared" si="19"/>
        <v>6.5920858971559122E-3</v>
      </c>
      <c r="K147" s="266">
        <f t="shared" si="19"/>
        <v>6.4954657567978993E-3</v>
      </c>
      <c r="L147" s="266">
        <f t="shared" si="19"/>
        <v>6.4616616404253703E-3</v>
      </c>
      <c r="M147" s="266">
        <f t="shared" si="19"/>
        <v>6.4406644707585541E-3</v>
      </c>
      <c r="N147" s="266">
        <f t="shared" si="19"/>
        <v>6.5125182572592479E-3</v>
      </c>
      <c r="O147" s="266">
        <f t="shared" si="19"/>
        <v>6.4885700010329176E-3</v>
      </c>
      <c r="P147" s="266">
        <f t="shared" si="19"/>
        <v>6.4964044800170529E-3</v>
      </c>
      <c r="Q147" s="266">
        <f t="shared" si="19"/>
        <v>6.505706386005802E-3</v>
      </c>
      <c r="R147" s="266">
        <f t="shared" si="19"/>
        <v>6.4934515887244935E-3</v>
      </c>
      <c r="S147" s="266">
        <f t="shared" si="19"/>
        <v>6.4849610531376349E-3</v>
      </c>
      <c r="T147" s="266">
        <f t="shared" si="19"/>
        <v>6.40251020639712E-3</v>
      </c>
      <c r="U147" s="266">
        <f t="shared" si="19"/>
        <v>6.4665534147444461E-3</v>
      </c>
      <c r="V147" s="266">
        <f t="shared" si="19"/>
        <v>6.4743603266217776E-3</v>
      </c>
      <c r="W147" s="266">
        <f t="shared" si="19"/>
        <v>6.4754116506226395E-3</v>
      </c>
      <c r="X147" s="266">
        <f t="shared" si="19"/>
        <v>6.462083832767908E-3</v>
      </c>
      <c r="Y147" s="266">
        <f t="shared" si="19"/>
        <v>6.4127902654079446E-3</v>
      </c>
      <c r="DA147" s="76"/>
    </row>
    <row r="148" spans="1:105" ht="12" customHeight="1" x14ac:dyDescent="0.25">
      <c r="A148" s="173" t="s">
        <v>92</v>
      </c>
      <c r="B148" s="267">
        <f t="shared" ref="B148:Y148" si="20">IF(B$50=0,0,B$50/B$48)</f>
        <v>1.9228264569461069E-3</v>
      </c>
      <c r="C148" s="267">
        <f t="shared" si="20"/>
        <v>1.9337543565864836E-3</v>
      </c>
      <c r="D148" s="267">
        <f t="shared" si="20"/>
        <v>1.9264186004635134E-3</v>
      </c>
      <c r="E148" s="267">
        <f t="shared" si="20"/>
        <v>1.9240870168263991E-3</v>
      </c>
      <c r="F148" s="267">
        <f t="shared" si="20"/>
        <v>1.92354119822509E-3</v>
      </c>
      <c r="G148" s="267">
        <f t="shared" si="20"/>
        <v>1.9191580530992026E-3</v>
      </c>
      <c r="H148" s="267">
        <f t="shared" si="20"/>
        <v>1.914961262247683E-3</v>
      </c>
      <c r="I148" s="267">
        <f t="shared" si="20"/>
        <v>1.9172251509785413E-3</v>
      </c>
      <c r="J148" s="267">
        <f t="shared" si="20"/>
        <v>1.9159684587249487E-3</v>
      </c>
      <c r="K148" s="267">
        <f t="shared" si="20"/>
        <v>1.8878861272305437E-3</v>
      </c>
      <c r="L148" s="267">
        <f t="shared" si="20"/>
        <v>1.8780610700702934E-3</v>
      </c>
      <c r="M148" s="267">
        <f t="shared" si="20"/>
        <v>1.8719583105747792E-3</v>
      </c>
      <c r="N148" s="267">
        <f t="shared" si="20"/>
        <v>1.8928423813716537E-3</v>
      </c>
      <c r="O148" s="267">
        <f t="shared" si="20"/>
        <v>1.8858818981062721E-3</v>
      </c>
      <c r="P148" s="267">
        <f t="shared" si="20"/>
        <v>1.8881589640999993E-3</v>
      </c>
      <c r="Q148" s="267">
        <f t="shared" si="20"/>
        <v>1.8908625330095253E-3</v>
      </c>
      <c r="R148" s="267">
        <f t="shared" si="20"/>
        <v>1.8873007157903072E-3</v>
      </c>
      <c r="S148" s="267">
        <f t="shared" si="20"/>
        <v>1.8848329690655378E-3</v>
      </c>
      <c r="T148" s="267">
        <f t="shared" si="20"/>
        <v>1.8831471131199346E-3</v>
      </c>
      <c r="U148" s="267">
        <f t="shared" si="20"/>
        <v>1.8794828484646857E-3</v>
      </c>
      <c r="V148" s="267">
        <f t="shared" si="20"/>
        <v>1.881751902167924E-3</v>
      </c>
      <c r="W148" s="267">
        <f t="shared" si="20"/>
        <v>1.8850404937475137E-3</v>
      </c>
      <c r="X148" s="267">
        <f t="shared" si="20"/>
        <v>1.8781837789100201E-3</v>
      </c>
      <c r="Y148" s="267">
        <f t="shared" si="20"/>
        <v>1.8721837354516552E-3</v>
      </c>
      <c r="DA148" s="77"/>
    </row>
    <row r="149" spans="1:105" ht="12" customHeight="1" x14ac:dyDescent="0.25">
      <c r="A149" s="173" t="s">
        <v>93</v>
      </c>
      <c r="B149" s="267">
        <f t="shared" ref="B149:Y149" si="21">IF(B$51=0,0,B$51/B$48)</f>
        <v>1.1583063438515498E-2</v>
      </c>
      <c r="C149" s="267">
        <f t="shared" si="21"/>
        <v>9.4363835416695439E-3</v>
      </c>
      <c r="D149" s="267">
        <f t="shared" si="21"/>
        <v>1.0630708337036911E-2</v>
      </c>
      <c r="E149" s="267">
        <f t="shared" si="21"/>
        <v>1.0064320162545685E-2</v>
      </c>
      <c r="F149" s="267">
        <f t="shared" si="21"/>
        <v>9.4509578331810219E-3</v>
      </c>
      <c r="G149" s="267">
        <f t="shared" si="21"/>
        <v>1.0952807961001419E-2</v>
      </c>
      <c r="H149" s="267">
        <f t="shared" si="21"/>
        <v>1.3127342191314001E-2</v>
      </c>
      <c r="I149" s="267">
        <f t="shared" si="21"/>
        <v>1.2995949957721865E-2</v>
      </c>
      <c r="J149" s="267">
        <f t="shared" si="21"/>
        <v>1.3041851057206484E-2</v>
      </c>
      <c r="K149" s="267">
        <f t="shared" si="21"/>
        <v>1.6098026189925532E-2</v>
      </c>
      <c r="L149" s="267">
        <f t="shared" si="21"/>
        <v>1.5865316686034817E-2</v>
      </c>
      <c r="M149" s="267">
        <f t="shared" si="21"/>
        <v>1.5809873369805001E-2</v>
      </c>
      <c r="N149" s="267">
        <f t="shared" si="21"/>
        <v>1.0635401039327877E-2</v>
      </c>
      <c r="O149" s="267">
        <f t="shared" si="21"/>
        <v>1.3012839154637733E-2</v>
      </c>
      <c r="P149" s="267">
        <f t="shared" si="21"/>
        <v>1.3046755970056499E-2</v>
      </c>
      <c r="Q149" s="267">
        <f t="shared" si="21"/>
        <v>1.3568974591800077E-2</v>
      </c>
      <c r="R149" s="267">
        <f t="shared" si="21"/>
        <v>1.4866545375035775E-2</v>
      </c>
      <c r="S149" s="267">
        <f t="shared" si="21"/>
        <v>1.4241533190980071E-2</v>
      </c>
      <c r="T149" s="267">
        <f t="shared" si="21"/>
        <v>1.4837830261050483E-2</v>
      </c>
      <c r="U149" s="267">
        <f t="shared" si="21"/>
        <v>1.5514327160005262E-2</v>
      </c>
      <c r="V149" s="267">
        <f t="shared" si="21"/>
        <v>1.4926598881509944E-2</v>
      </c>
      <c r="W149" s="267">
        <f t="shared" si="21"/>
        <v>1.4321481381893642E-2</v>
      </c>
      <c r="X149" s="267">
        <f t="shared" si="21"/>
        <v>1.4851379885259601E-2</v>
      </c>
      <c r="Y149" s="267">
        <f t="shared" si="21"/>
        <v>1.5198531252502407E-2</v>
      </c>
      <c r="DA149" s="77"/>
    </row>
    <row r="150" spans="1:105" ht="12" customHeight="1" x14ac:dyDescent="0.25">
      <c r="A150" s="173" t="s">
        <v>94</v>
      </c>
      <c r="B150" s="267">
        <f t="shared" ref="B150:Y150" si="22">IF(B$52=0,0,B$52/B$48)</f>
        <v>5.3960518638884519E-3</v>
      </c>
      <c r="C150" s="267">
        <f t="shared" si="22"/>
        <v>5.4267189649208E-3</v>
      </c>
      <c r="D150" s="267">
        <f t="shared" si="22"/>
        <v>5.4061325410355923E-3</v>
      </c>
      <c r="E150" s="267">
        <f t="shared" si="22"/>
        <v>5.3995893887997708E-3</v>
      </c>
      <c r="F150" s="267">
        <f t="shared" si="22"/>
        <v>5.398057651252528E-3</v>
      </c>
      <c r="G150" s="267">
        <f t="shared" si="22"/>
        <v>5.3857571764276673E-3</v>
      </c>
      <c r="H150" s="267">
        <f t="shared" si="22"/>
        <v>5.3739796699268172E-3</v>
      </c>
      <c r="I150" s="267">
        <f t="shared" si="22"/>
        <v>5.3803328491030507E-3</v>
      </c>
      <c r="J150" s="267">
        <f t="shared" si="22"/>
        <v>5.3768061779607664E-3</v>
      </c>
      <c r="K150" s="267">
        <f t="shared" si="22"/>
        <v>5.2979983808996668E-3</v>
      </c>
      <c r="L150" s="267">
        <f t="shared" si="22"/>
        <v>5.2704262004718101E-3</v>
      </c>
      <c r="M150" s="267">
        <f t="shared" si="22"/>
        <v>5.2532999503977738E-3</v>
      </c>
      <c r="N150" s="267">
        <f t="shared" si="22"/>
        <v>5.3119071787006518E-3</v>
      </c>
      <c r="O150" s="267">
        <f t="shared" si="22"/>
        <v>5.2923738877153695E-3</v>
      </c>
      <c r="P150" s="267">
        <f t="shared" si="22"/>
        <v>5.2987640464087155E-3</v>
      </c>
      <c r="Q150" s="267">
        <f t="shared" si="22"/>
        <v>5.3063511055531825E-3</v>
      </c>
      <c r="R150" s="267">
        <f t="shared" si="22"/>
        <v>5.2963555334748164E-3</v>
      </c>
      <c r="S150" s="267">
        <f t="shared" si="22"/>
        <v>5.2894302650681501E-3</v>
      </c>
      <c r="T150" s="267">
        <f t="shared" si="22"/>
        <v>5.2846992265052775E-3</v>
      </c>
      <c r="U150" s="267">
        <f t="shared" si="22"/>
        <v>5.2744161549096533E-3</v>
      </c>
      <c r="V150" s="267">
        <f t="shared" si="22"/>
        <v>5.2807838286122863E-3</v>
      </c>
      <c r="W150" s="267">
        <f t="shared" si="22"/>
        <v>5.290012644171024E-3</v>
      </c>
      <c r="X150" s="267">
        <f t="shared" si="22"/>
        <v>5.2707705598189231E-3</v>
      </c>
      <c r="Y150" s="267">
        <f t="shared" si="22"/>
        <v>5.253932563040813E-3</v>
      </c>
      <c r="DA150" s="77"/>
    </row>
    <row r="151" spans="1:105" ht="12" customHeight="1" x14ac:dyDescent="0.25">
      <c r="A151" s="56" t="s">
        <v>95</v>
      </c>
      <c r="B151" s="268">
        <f t="shared" ref="B151:Y151" si="23">IF(B$53=0,0,B$53/B$48)</f>
        <v>1.04836793533622E-2</v>
      </c>
      <c r="C151" s="268">
        <f t="shared" si="23"/>
        <v>9.6034695871464511E-3</v>
      </c>
      <c r="D151" s="268">
        <f t="shared" si="23"/>
        <v>1.0112619262637351E-2</v>
      </c>
      <c r="E151" s="268">
        <f t="shared" si="23"/>
        <v>1.001066837614757E-2</v>
      </c>
      <c r="F151" s="268">
        <f t="shared" si="23"/>
        <v>9.9222233592383309E-3</v>
      </c>
      <c r="G151" s="268">
        <f t="shared" si="23"/>
        <v>1.0404923326924193E-2</v>
      </c>
      <c r="H151" s="268">
        <f t="shared" si="23"/>
        <v>1.1680892791412835E-2</v>
      </c>
      <c r="I151" s="268">
        <f t="shared" si="23"/>
        <v>1.1659711127883703E-2</v>
      </c>
      <c r="J151" s="268">
        <f t="shared" si="23"/>
        <v>1.151449975481047E-2</v>
      </c>
      <c r="K151" s="268">
        <f t="shared" si="23"/>
        <v>1.3385721457759408E-2</v>
      </c>
      <c r="L151" s="268">
        <f t="shared" si="23"/>
        <v>1.3602470327067928E-2</v>
      </c>
      <c r="M151" s="268">
        <f t="shared" si="23"/>
        <v>1.3037016623383814E-2</v>
      </c>
      <c r="N151" s="268">
        <f t="shared" si="23"/>
        <v>9.7603028471983534E-3</v>
      </c>
      <c r="O151" s="268">
        <f t="shared" si="23"/>
        <v>1.1305233657909928E-2</v>
      </c>
      <c r="P151" s="268">
        <f t="shared" si="23"/>
        <v>1.1247334882863278E-2</v>
      </c>
      <c r="Q151" s="268">
        <f t="shared" si="23"/>
        <v>1.170219924543362E-2</v>
      </c>
      <c r="R151" s="268">
        <f t="shared" si="23"/>
        <v>1.2686795540884218E-2</v>
      </c>
      <c r="S151" s="268">
        <f t="shared" si="23"/>
        <v>1.2210292837901782E-2</v>
      </c>
      <c r="T151" s="268">
        <f t="shared" si="23"/>
        <v>1.2639891143844246E-2</v>
      </c>
      <c r="U151" s="268">
        <f t="shared" si="23"/>
        <v>1.2805169641739927E-2</v>
      </c>
      <c r="V151" s="268">
        <f t="shared" si="23"/>
        <v>1.256983710254813E-2</v>
      </c>
      <c r="W151" s="268">
        <f t="shared" si="23"/>
        <v>1.2288101219333949E-2</v>
      </c>
      <c r="X151" s="268">
        <f t="shared" si="23"/>
        <v>1.2494866351366148E-2</v>
      </c>
      <c r="Y151" s="268">
        <f t="shared" si="23"/>
        <v>1.270806080583225E-2</v>
      </c>
      <c r="DA151" s="78"/>
    </row>
    <row r="152" spans="1:105" ht="12" customHeight="1" x14ac:dyDescent="0.25">
      <c r="A152" s="174" t="s">
        <v>1496</v>
      </c>
      <c r="B152" s="269">
        <f t="shared" ref="B152:Y152" si="24">IF(B$59=0,0,B$59/B$48)</f>
        <v>4.1950307477117289E-2</v>
      </c>
      <c r="C152" s="269">
        <f t="shared" si="24"/>
        <v>3.4175690493825031E-2</v>
      </c>
      <c r="D152" s="269">
        <f t="shared" si="24"/>
        <v>3.850116903921641E-2</v>
      </c>
      <c r="E152" s="269">
        <f t="shared" si="24"/>
        <v>3.6449884575703619E-2</v>
      </c>
      <c r="F152" s="269">
        <f t="shared" si="24"/>
        <v>3.4228474113064705E-2</v>
      </c>
      <c r="G152" s="269">
        <f t="shared" si="24"/>
        <v>3.9667715206842917E-2</v>
      </c>
      <c r="H152" s="269">
        <f t="shared" si="24"/>
        <v>4.7543212053195408E-2</v>
      </c>
      <c r="I152" s="269">
        <f t="shared" si="24"/>
        <v>4.7067349633158305E-2</v>
      </c>
      <c r="J152" s="269">
        <f t="shared" si="24"/>
        <v>4.7233589354380483E-2</v>
      </c>
      <c r="K152" s="269">
        <f t="shared" si="24"/>
        <v>5.8302119471825356E-2</v>
      </c>
      <c r="L152" s="269">
        <f t="shared" si="24"/>
        <v>5.7459316935787985E-2</v>
      </c>
      <c r="M152" s="269">
        <f t="shared" si="24"/>
        <v>5.7258518228629214E-2</v>
      </c>
      <c r="N152" s="269">
        <f t="shared" si="24"/>
        <v>3.8518164569375596E-2</v>
      </c>
      <c r="O152" s="269">
        <f t="shared" si="24"/>
        <v>4.712851713063624E-2</v>
      </c>
      <c r="P152" s="269">
        <f t="shared" si="24"/>
        <v>4.7251353446176959E-2</v>
      </c>
      <c r="Q152" s="269">
        <f t="shared" si="24"/>
        <v>4.9142669320315635E-2</v>
      </c>
      <c r="R152" s="269">
        <f t="shared" si="24"/>
        <v>5.3842073205911382E-2</v>
      </c>
      <c r="S152" s="269">
        <f t="shared" si="24"/>
        <v>5.1578470538339194E-2</v>
      </c>
      <c r="T152" s="269">
        <f t="shared" si="24"/>
        <v>5.3891135919302897E-2</v>
      </c>
      <c r="U152" s="269">
        <f t="shared" si="24"/>
        <v>5.6188140392868638E-2</v>
      </c>
      <c r="V152" s="269">
        <f t="shared" si="24"/>
        <v>5.405956860987278E-2</v>
      </c>
      <c r="W152" s="269">
        <f t="shared" si="24"/>
        <v>5.2011870856259225E-2</v>
      </c>
      <c r="X152" s="269">
        <f t="shared" si="24"/>
        <v>5.378714844766163E-2</v>
      </c>
      <c r="Y152" s="269">
        <f t="shared" si="24"/>
        <v>5.5194895403607294E-2</v>
      </c>
      <c r="DA152" s="79"/>
    </row>
    <row r="153" spans="1:105" ht="12" customHeight="1" x14ac:dyDescent="0.25">
      <c r="A153" s="174" t="s">
        <v>1498</v>
      </c>
      <c r="B153" s="269">
        <f t="shared" ref="B153:Y153" si="25">IF(B$60=0,0,B$60/B$48)</f>
        <v>0.10780562723357057</v>
      </c>
      <c r="C153" s="269">
        <f t="shared" si="25"/>
        <v>0.11034449596535463</v>
      </c>
      <c r="D153" s="269">
        <f t="shared" si="25"/>
        <v>0.1099388300789496</v>
      </c>
      <c r="E153" s="269">
        <f t="shared" si="25"/>
        <v>0.11166097733352412</v>
      </c>
      <c r="F153" s="269">
        <f t="shared" si="25"/>
        <v>0.113303017446649</v>
      </c>
      <c r="G153" s="269">
        <f t="shared" si="25"/>
        <v>0.11123123057345713</v>
      </c>
      <c r="H153" s="269">
        <f t="shared" si="25"/>
        <v>0.10666551416948732</v>
      </c>
      <c r="I153" s="269">
        <f t="shared" si="25"/>
        <v>0.10612453190309314</v>
      </c>
      <c r="J153" s="269">
        <f t="shared" si="25"/>
        <v>0.10511267187964557</v>
      </c>
      <c r="K153" s="269">
        <f t="shared" si="25"/>
        <v>0.10143259164606062</v>
      </c>
      <c r="L153" s="269">
        <f t="shared" si="25"/>
        <v>0.10084910931444782</v>
      </c>
      <c r="M153" s="269">
        <f t="shared" si="25"/>
        <v>0.10087077062659087</v>
      </c>
      <c r="N153" s="269">
        <f t="shared" si="25"/>
        <v>0.10153508894230652</v>
      </c>
      <c r="O153" s="269">
        <f t="shared" si="25"/>
        <v>0.10023691259914157</v>
      </c>
      <c r="P153" s="269">
        <f t="shared" si="25"/>
        <v>0.10227032549707923</v>
      </c>
      <c r="Q153" s="269">
        <f t="shared" si="25"/>
        <v>0.10259338869670165</v>
      </c>
      <c r="R153" s="269">
        <f t="shared" si="25"/>
        <v>0.10141572772553246</v>
      </c>
      <c r="S153" s="269">
        <f t="shared" si="25"/>
        <v>0.10086354094716739</v>
      </c>
      <c r="T153" s="269">
        <f t="shared" si="25"/>
        <v>9.9719273906025682E-2</v>
      </c>
      <c r="U153" s="269">
        <f t="shared" si="25"/>
        <v>0.10001633457005218</v>
      </c>
      <c r="V153" s="269">
        <f t="shared" si="25"/>
        <v>0.10001566113701593</v>
      </c>
      <c r="W153" s="269">
        <f t="shared" si="25"/>
        <v>9.8918756592998813E-2</v>
      </c>
      <c r="X153" s="269">
        <f t="shared" si="25"/>
        <v>9.768572399878124E-2</v>
      </c>
      <c r="Y153" s="269">
        <f t="shared" si="25"/>
        <v>9.5998866369646788E-2</v>
      </c>
      <c r="DA153" s="79"/>
    </row>
    <row r="154" spans="1:105" ht="12" customHeight="1" x14ac:dyDescent="0.25">
      <c r="A154" s="62" t="s">
        <v>1499</v>
      </c>
      <c r="B154" s="318">
        <f t="shared" ref="B154:Y154" si="26">IF(B$61=0,0,B$61/B$48)</f>
        <v>8.4179559934462606E-2</v>
      </c>
      <c r="C154" s="318">
        <f t="shared" si="26"/>
        <v>8.5999408027278054E-2</v>
      </c>
      <c r="D154" s="318">
        <f t="shared" si="26"/>
        <v>8.6165694919480132E-2</v>
      </c>
      <c r="E154" s="318">
        <f t="shared" si="26"/>
        <v>8.7985849513341416E-2</v>
      </c>
      <c r="F154" s="318">
        <f t="shared" si="26"/>
        <v>8.9614639251206593E-2</v>
      </c>
      <c r="G154" s="318">
        <f t="shared" si="26"/>
        <v>8.7943034903674472E-2</v>
      </c>
      <c r="H154" s="318">
        <f t="shared" si="26"/>
        <v>8.4151496522712005E-2</v>
      </c>
      <c r="I154" s="318">
        <f t="shared" si="26"/>
        <v>8.3607585292307496E-2</v>
      </c>
      <c r="J154" s="318">
        <f t="shared" si="26"/>
        <v>8.2641991378943847E-2</v>
      </c>
      <c r="K154" s="318">
        <f t="shared" si="26"/>
        <v>8.027197365455549E-2</v>
      </c>
      <c r="L154" s="318">
        <f t="shared" si="26"/>
        <v>7.996205132598086E-2</v>
      </c>
      <c r="M154" s="318">
        <f t="shared" si="26"/>
        <v>7.9854973902630313E-2</v>
      </c>
      <c r="N154" s="318">
        <f t="shared" si="26"/>
        <v>7.8128139933550708E-2</v>
      </c>
      <c r="O154" s="318">
        <f t="shared" si="26"/>
        <v>7.7866788933150924E-2</v>
      </c>
      <c r="P154" s="318">
        <f t="shared" si="26"/>
        <v>7.9983151184735896E-2</v>
      </c>
      <c r="Q154" s="318">
        <f t="shared" si="26"/>
        <v>8.0555759836190427E-2</v>
      </c>
      <c r="R154" s="318">
        <f t="shared" si="26"/>
        <v>7.9853118723703723E-2</v>
      </c>
      <c r="S154" s="318">
        <f t="shared" si="26"/>
        <v>7.904792879947331E-2</v>
      </c>
      <c r="T154" s="318">
        <f t="shared" si="26"/>
        <v>7.8068591369567286E-2</v>
      </c>
      <c r="U154" s="318">
        <f t="shared" si="26"/>
        <v>7.8576960288817749E-2</v>
      </c>
      <c r="V154" s="318">
        <f t="shared" si="26"/>
        <v>7.8392271699379887E-2</v>
      </c>
      <c r="W154" s="318">
        <f t="shared" si="26"/>
        <v>7.7011696325628515E-2</v>
      </c>
      <c r="X154" s="318">
        <f t="shared" si="26"/>
        <v>7.5966921967591333E-2</v>
      </c>
      <c r="Y154" s="318">
        <f t="shared" si="26"/>
        <v>7.4374770271552829E-2</v>
      </c>
      <c r="DA154" s="141"/>
    </row>
    <row r="155" spans="1:105" ht="12" customHeight="1" x14ac:dyDescent="0.25">
      <c r="A155" s="62" t="s">
        <v>1506</v>
      </c>
      <c r="B155" s="318">
        <f t="shared" ref="B155:Y155" si="27">IF(B$67=0,0,B$67/B$48)</f>
        <v>2.3626067299107961E-2</v>
      </c>
      <c r="C155" s="318">
        <f t="shared" si="27"/>
        <v>2.4345087938076587E-2</v>
      </c>
      <c r="D155" s="318">
        <f t="shared" si="27"/>
        <v>2.3773135159469466E-2</v>
      </c>
      <c r="E155" s="318">
        <f t="shared" si="27"/>
        <v>2.367512782018269E-2</v>
      </c>
      <c r="F155" s="318">
        <f t="shared" si="27"/>
        <v>2.3688378195442401E-2</v>
      </c>
      <c r="G155" s="318">
        <f t="shared" si="27"/>
        <v>2.3288195669782664E-2</v>
      </c>
      <c r="H155" s="318">
        <f t="shared" si="27"/>
        <v>2.2514017646775308E-2</v>
      </c>
      <c r="I155" s="318">
        <f t="shared" si="27"/>
        <v>2.2516946610785647E-2</v>
      </c>
      <c r="J155" s="318">
        <f t="shared" si="27"/>
        <v>2.2470680500701723E-2</v>
      </c>
      <c r="K155" s="318">
        <f t="shared" si="27"/>
        <v>2.1160617991505145E-2</v>
      </c>
      <c r="L155" s="318">
        <f t="shared" si="27"/>
        <v>2.0887057988466972E-2</v>
      </c>
      <c r="M155" s="318">
        <f t="shared" si="27"/>
        <v>2.1015796723960565E-2</v>
      </c>
      <c r="N155" s="318">
        <f t="shared" si="27"/>
        <v>2.3406949008755812E-2</v>
      </c>
      <c r="O155" s="318">
        <f t="shared" si="27"/>
        <v>2.2370123665990661E-2</v>
      </c>
      <c r="P155" s="318">
        <f t="shared" si="27"/>
        <v>2.2287174312343332E-2</v>
      </c>
      <c r="Q155" s="318">
        <f t="shared" si="27"/>
        <v>2.2037628860511232E-2</v>
      </c>
      <c r="R155" s="318">
        <f t="shared" si="27"/>
        <v>2.1562609001828742E-2</v>
      </c>
      <c r="S155" s="318">
        <f t="shared" si="27"/>
        <v>2.181561214769407E-2</v>
      </c>
      <c r="T155" s="318">
        <f t="shared" si="27"/>
        <v>2.1650682536458399E-2</v>
      </c>
      <c r="U155" s="318">
        <f t="shared" si="27"/>
        <v>2.1439374281234436E-2</v>
      </c>
      <c r="V155" s="318">
        <f t="shared" si="27"/>
        <v>2.1623389437636042E-2</v>
      </c>
      <c r="W155" s="318">
        <f t="shared" si="27"/>
        <v>2.1907060267370278E-2</v>
      </c>
      <c r="X155" s="318">
        <f t="shared" si="27"/>
        <v>2.1718802031189904E-2</v>
      </c>
      <c r="Y155" s="318">
        <f t="shared" si="27"/>
        <v>2.1624096098093966E-2</v>
      </c>
      <c r="DA155" s="141"/>
    </row>
    <row r="156" spans="1:105" ht="12" customHeight="1" x14ac:dyDescent="0.25">
      <c r="A156" s="62" t="s">
        <v>1518</v>
      </c>
      <c r="B156" s="318">
        <f t="shared" ref="B156:Y156" si="28">IF(B$78=0,0,B$78/B$48)</f>
        <v>0</v>
      </c>
      <c r="C156" s="318">
        <f t="shared" si="28"/>
        <v>0</v>
      </c>
      <c r="D156" s="318">
        <f t="shared" si="28"/>
        <v>0</v>
      </c>
      <c r="E156" s="318">
        <f t="shared" si="28"/>
        <v>0</v>
      </c>
      <c r="F156" s="318">
        <f t="shared" si="28"/>
        <v>0</v>
      </c>
      <c r="G156" s="318">
        <f t="shared" si="28"/>
        <v>0</v>
      </c>
      <c r="H156" s="318">
        <f t="shared" si="28"/>
        <v>0</v>
      </c>
      <c r="I156" s="318">
        <f t="shared" si="28"/>
        <v>0</v>
      </c>
      <c r="J156" s="318">
        <f t="shared" si="28"/>
        <v>0</v>
      </c>
      <c r="K156" s="318">
        <f t="shared" si="28"/>
        <v>0</v>
      </c>
      <c r="L156" s="318">
        <f t="shared" si="28"/>
        <v>0</v>
      </c>
      <c r="M156" s="318">
        <f t="shared" si="28"/>
        <v>0</v>
      </c>
      <c r="N156" s="318">
        <f t="shared" si="28"/>
        <v>0</v>
      </c>
      <c r="O156" s="318">
        <f t="shared" si="28"/>
        <v>0</v>
      </c>
      <c r="P156" s="318">
        <f t="shared" si="28"/>
        <v>0</v>
      </c>
      <c r="Q156" s="318">
        <f t="shared" si="28"/>
        <v>0</v>
      </c>
      <c r="R156" s="318">
        <f t="shared" si="28"/>
        <v>0</v>
      </c>
      <c r="S156" s="318">
        <f t="shared" si="28"/>
        <v>0</v>
      </c>
      <c r="T156" s="318">
        <f t="shared" si="28"/>
        <v>0</v>
      </c>
      <c r="U156" s="318">
        <f t="shared" si="28"/>
        <v>0</v>
      </c>
      <c r="V156" s="318">
        <f t="shared" si="28"/>
        <v>0</v>
      </c>
      <c r="W156" s="318">
        <f t="shared" si="28"/>
        <v>0</v>
      </c>
      <c r="X156" s="318">
        <f t="shared" si="28"/>
        <v>0</v>
      </c>
      <c r="Y156" s="318">
        <f t="shared" si="28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29">IF(B$79=0,0,B$79/B$48)</f>
        <v>0.72464568064306034</v>
      </c>
      <c r="C157" s="269">
        <f t="shared" si="29"/>
        <v>0.73960675096211304</v>
      </c>
      <c r="D157" s="269">
        <f t="shared" si="29"/>
        <v>0.72960086624547149</v>
      </c>
      <c r="E157" s="269">
        <f t="shared" si="29"/>
        <v>0.73164755980948182</v>
      </c>
      <c r="F157" s="269">
        <f t="shared" si="29"/>
        <v>0.73424373938076382</v>
      </c>
      <c r="G157" s="269">
        <f t="shared" si="29"/>
        <v>0.72440651808020629</v>
      </c>
      <c r="H157" s="269">
        <f t="shared" si="29"/>
        <v>0.71191001852463964</v>
      </c>
      <c r="I157" s="269">
        <f t="shared" si="29"/>
        <v>0.71384753457328032</v>
      </c>
      <c r="J157" s="269">
        <f t="shared" si="29"/>
        <v>0.71517940577104577</v>
      </c>
      <c r="K157" s="269">
        <f t="shared" si="29"/>
        <v>0.69329334295194944</v>
      </c>
      <c r="L157" s="269">
        <f t="shared" si="29"/>
        <v>0.69582763451970886</v>
      </c>
      <c r="M157" s="269">
        <f t="shared" si="29"/>
        <v>0.69693386268286517</v>
      </c>
      <c r="N157" s="269">
        <f t="shared" si="29"/>
        <v>0.74309560791462947</v>
      </c>
      <c r="O157" s="269">
        <f t="shared" si="29"/>
        <v>0.72341578773893966</v>
      </c>
      <c r="P157" s="269">
        <f t="shared" si="29"/>
        <v>0.71994984203031942</v>
      </c>
      <c r="Q157" s="269">
        <f t="shared" si="29"/>
        <v>0.7145172502241024</v>
      </c>
      <c r="R157" s="269">
        <f t="shared" si="29"/>
        <v>0.70441821929277959</v>
      </c>
      <c r="S157" s="269">
        <f t="shared" si="29"/>
        <v>0.71107985189507805</v>
      </c>
      <c r="T157" s="269">
        <f t="shared" si="29"/>
        <v>0.70660239829005689</v>
      </c>
      <c r="U157" s="269">
        <f t="shared" si="29"/>
        <v>0.7011269421307107</v>
      </c>
      <c r="V157" s="269">
        <f t="shared" si="29"/>
        <v>0.70630366966614111</v>
      </c>
      <c r="W157" s="269">
        <f t="shared" si="29"/>
        <v>0.71311461725890923</v>
      </c>
      <c r="X157" s="269">
        <f t="shared" si="29"/>
        <v>0.71072370955744169</v>
      </c>
      <c r="Y157" s="269">
        <f t="shared" si="29"/>
        <v>0.7097956723424188</v>
      </c>
      <c r="DA157" s="79"/>
    </row>
    <row r="158" spans="1:105" ht="12" customHeight="1" x14ac:dyDescent="0.25">
      <c r="A158" s="62" t="s">
        <v>1521</v>
      </c>
      <c r="B158" s="318">
        <f t="shared" ref="B158:Y158" si="30">IF(B$80=0,0,B$80/B$48)</f>
        <v>0.67960308393602087</v>
      </c>
      <c r="C158" s="318">
        <f t="shared" si="30"/>
        <v>0.70291186273185069</v>
      </c>
      <c r="D158" s="318">
        <f t="shared" si="30"/>
        <v>0.68826165482898949</v>
      </c>
      <c r="E158" s="318">
        <f t="shared" si="30"/>
        <v>0.6925108394920656</v>
      </c>
      <c r="F158" s="318">
        <f t="shared" si="30"/>
        <v>0.69749217668451691</v>
      </c>
      <c r="G158" s="318">
        <f t="shared" si="30"/>
        <v>0.68181477070562191</v>
      </c>
      <c r="H158" s="318">
        <f t="shared" si="30"/>
        <v>0.66086224663792714</v>
      </c>
      <c r="I158" s="318">
        <f t="shared" si="30"/>
        <v>0.66331070242367118</v>
      </c>
      <c r="J158" s="318">
        <f t="shared" si="30"/>
        <v>0.66446407984701594</v>
      </c>
      <c r="K158" s="318">
        <f t="shared" si="30"/>
        <v>0.63069359071014497</v>
      </c>
      <c r="L158" s="318">
        <f t="shared" si="30"/>
        <v>0.63413281044214032</v>
      </c>
      <c r="M158" s="318">
        <f t="shared" si="30"/>
        <v>0.63545463881730424</v>
      </c>
      <c r="N158" s="318">
        <f t="shared" si="30"/>
        <v>0.70173814817395586</v>
      </c>
      <c r="O158" s="318">
        <f t="shared" si="30"/>
        <v>0.67281327924304923</v>
      </c>
      <c r="P158" s="318">
        <f t="shared" si="30"/>
        <v>0.66921544256736276</v>
      </c>
      <c r="Q158" s="318">
        <f t="shared" si="30"/>
        <v>0.66175212003978179</v>
      </c>
      <c r="R158" s="318">
        <f t="shared" si="30"/>
        <v>0.64660727736803614</v>
      </c>
      <c r="S158" s="318">
        <f t="shared" si="30"/>
        <v>0.6556993699166902</v>
      </c>
      <c r="T158" s="318">
        <f t="shared" si="30"/>
        <v>0.64809377123635437</v>
      </c>
      <c r="U158" s="318">
        <f t="shared" si="30"/>
        <v>0.64079699702089232</v>
      </c>
      <c r="V158" s="318">
        <f t="shared" si="30"/>
        <v>0.64825920006650262</v>
      </c>
      <c r="W158" s="318">
        <f t="shared" si="30"/>
        <v>0.65722467512905236</v>
      </c>
      <c r="X158" s="318">
        <f t="shared" si="30"/>
        <v>0.65297174106778988</v>
      </c>
      <c r="Y158" s="318">
        <f t="shared" si="30"/>
        <v>0.65031400040735843</v>
      </c>
      <c r="DA158" s="141"/>
    </row>
    <row r="159" spans="1:105" ht="12" customHeight="1" x14ac:dyDescent="0.25">
      <c r="A159" s="62" t="s">
        <v>1530</v>
      </c>
      <c r="B159" s="318">
        <f t="shared" ref="B159:Y159" si="31">IF(B$88=0,0,B$88/B$48)</f>
        <v>4.5042596707039355E-2</v>
      </c>
      <c r="C159" s="318">
        <f t="shared" si="31"/>
        <v>3.6694888230262394E-2</v>
      </c>
      <c r="D159" s="318">
        <f t="shared" si="31"/>
        <v>4.1339211416481968E-2</v>
      </c>
      <c r="E159" s="318">
        <f t="shared" si="31"/>
        <v>3.9136720317416204E-2</v>
      </c>
      <c r="F159" s="318">
        <f t="shared" si="31"/>
        <v>3.6751562696246881E-2</v>
      </c>
      <c r="G159" s="318">
        <f t="shared" si="31"/>
        <v>4.2591747374584397E-2</v>
      </c>
      <c r="H159" s="318">
        <f t="shared" si="31"/>
        <v>5.1047771886712515E-2</v>
      </c>
      <c r="I159" s="318">
        <f t="shared" si="31"/>
        <v>5.05368321496091E-2</v>
      </c>
      <c r="J159" s="318">
        <f t="shared" si="31"/>
        <v>5.0715325924029796E-2</v>
      </c>
      <c r="K159" s="318">
        <f t="shared" si="31"/>
        <v>6.2599752241804391E-2</v>
      </c>
      <c r="L159" s="318">
        <f t="shared" si="31"/>
        <v>6.1694824077568447E-2</v>
      </c>
      <c r="M159" s="318">
        <f t="shared" si="31"/>
        <v>6.1479223865560921E-2</v>
      </c>
      <c r="N159" s="318">
        <f t="shared" si="31"/>
        <v>4.1357459740673591E-2</v>
      </c>
      <c r="O159" s="318">
        <f t="shared" si="31"/>
        <v>5.060250849589043E-2</v>
      </c>
      <c r="P159" s="318">
        <f t="shared" si="31"/>
        <v>5.0734399462956596E-2</v>
      </c>
      <c r="Q159" s="318">
        <f t="shared" si="31"/>
        <v>5.2765130184320629E-2</v>
      </c>
      <c r="R159" s="318">
        <f t="shared" si="31"/>
        <v>5.7810941924743391E-2</v>
      </c>
      <c r="S159" s="318">
        <f t="shared" si="31"/>
        <v>5.5380481978387894E-2</v>
      </c>
      <c r="T159" s="318">
        <f t="shared" si="31"/>
        <v>5.8508627053702529E-2</v>
      </c>
      <c r="U159" s="318">
        <f t="shared" si="31"/>
        <v>6.0329945109818421E-2</v>
      </c>
      <c r="V159" s="318">
        <f t="shared" si="31"/>
        <v>5.8044469599638548E-2</v>
      </c>
      <c r="W159" s="318">
        <f t="shared" si="31"/>
        <v>5.5889942129856825E-2</v>
      </c>
      <c r="X159" s="318">
        <f t="shared" si="31"/>
        <v>5.7751968489651785E-2</v>
      </c>
      <c r="Y159" s="318">
        <f t="shared" si="31"/>
        <v>5.9481671935060342E-2</v>
      </c>
      <c r="DA159" s="141"/>
    </row>
    <row r="160" spans="1:105" ht="12" customHeight="1" x14ac:dyDescent="0.25">
      <c r="A160" s="174" t="s">
        <v>1532</v>
      </c>
      <c r="B160" s="269">
        <f t="shared" ref="B160:Y160" si="32">IF(B$89=0,0,B$89/B$48)</f>
        <v>8.9597081990458377E-2</v>
      </c>
      <c r="C160" s="269">
        <f t="shared" si="32"/>
        <v>8.2819456026319724E-2</v>
      </c>
      <c r="D160" s="269">
        <f t="shared" si="32"/>
        <v>8.7255215214088716E-2</v>
      </c>
      <c r="E160" s="269">
        <f t="shared" si="32"/>
        <v>8.6222894708395684E-2</v>
      </c>
      <c r="F160" s="269">
        <f t="shared" si="32"/>
        <v>8.4911848333902473E-2</v>
      </c>
      <c r="G160" s="269">
        <f t="shared" si="32"/>
        <v>8.9428829598460408E-2</v>
      </c>
      <c r="H160" s="269">
        <f t="shared" si="32"/>
        <v>9.519545880335277E-2</v>
      </c>
      <c r="I160" s="269">
        <f t="shared" si="32"/>
        <v>9.4410955129097085E-2</v>
      </c>
      <c r="J160" s="269">
        <f t="shared" si="32"/>
        <v>9.4033121649069601E-2</v>
      </c>
      <c r="K160" s="269">
        <f t="shared" si="32"/>
        <v>0.1038068480175517</v>
      </c>
      <c r="L160" s="269">
        <f t="shared" si="32"/>
        <v>0.10278600330598532</v>
      </c>
      <c r="M160" s="269">
        <f t="shared" si="32"/>
        <v>0.10252403573699476</v>
      </c>
      <c r="N160" s="269">
        <f t="shared" si="32"/>
        <v>8.2738166869830765E-2</v>
      </c>
      <c r="O160" s="269">
        <f t="shared" si="32"/>
        <v>9.1233883931880311E-2</v>
      </c>
      <c r="P160" s="269">
        <f t="shared" si="32"/>
        <v>9.2551060682978872E-2</v>
      </c>
      <c r="Q160" s="269">
        <f t="shared" si="32"/>
        <v>9.4772597897077981E-2</v>
      </c>
      <c r="R160" s="269">
        <f t="shared" si="32"/>
        <v>9.9093531021867035E-2</v>
      </c>
      <c r="S160" s="269">
        <f t="shared" si="32"/>
        <v>9.6367086303262267E-2</v>
      </c>
      <c r="T160" s="269">
        <f t="shared" si="32"/>
        <v>9.8739113933697525E-2</v>
      </c>
      <c r="U160" s="269">
        <f t="shared" si="32"/>
        <v>0.10072863368650448</v>
      </c>
      <c r="V160" s="269">
        <f t="shared" si="32"/>
        <v>9.8487768545509974E-2</v>
      </c>
      <c r="W160" s="269">
        <f t="shared" si="32"/>
        <v>9.5694707902064122E-2</v>
      </c>
      <c r="X160" s="269">
        <f t="shared" si="32"/>
        <v>9.6846133587992725E-2</v>
      </c>
      <c r="Y160" s="269">
        <f t="shared" si="32"/>
        <v>9.7565067262092103E-2</v>
      </c>
      <c r="DA160" s="79"/>
    </row>
    <row r="161" spans="1:105" ht="12" customHeight="1" x14ac:dyDescent="0.25">
      <c r="A161" s="62" t="s">
        <v>1533</v>
      </c>
      <c r="B161" s="318">
        <f t="shared" ref="B161:Y161" si="33">IF(B$90=0,0,B$90/B$48)</f>
        <v>4.7486986795333974E-2</v>
      </c>
      <c r="C161" s="318">
        <f t="shared" si="33"/>
        <v>4.8513591144659654E-2</v>
      </c>
      <c r="D161" s="318">
        <f t="shared" si="33"/>
        <v>4.860739614269461E-2</v>
      </c>
      <c r="E161" s="318">
        <f t="shared" si="33"/>
        <v>4.9634173393982794E-2</v>
      </c>
      <c r="F161" s="318">
        <f t="shared" si="33"/>
        <v>5.055299878145926E-2</v>
      </c>
      <c r="G161" s="318">
        <f t="shared" si="33"/>
        <v>4.9610021012983382E-2</v>
      </c>
      <c r="H161" s="318">
        <f t="shared" si="33"/>
        <v>4.7471155792365195E-2</v>
      </c>
      <c r="I161" s="318">
        <f t="shared" si="33"/>
        <v>4.7164327086725015E-2</v>
      </c>
      <c r="J161" s="318">
        <f t="shared" si="33"/>
        <v>4.6619620682352578E-2</v>
      </c>
      <c r="K161" s="318">
        <f t="shared" si="33"/>
        <v>4.528265716685833E-2</v>
      </c>
      <c r="L161" s="318">
        <f t="shared" si="33"/>
        <v>4.5107825206034818E-2</v>
      </c>
      <c r="M161" s="318">
        <f t="shared" si="33"/>
        <v>4.504742118167681E-2</v>
      </c>
      <c r="N161" s="318">
        <f t="shared" si="33"/>
        <v>4.4073287532709539E-2</v>
      </c>
      <c r="O161" s="318">
        <f t="shared" si="33"/>
        <v>4.3925855406495143E-2</v>
      </c>
      <c r="P161" s="318">
        <f t="shared" si="33"/>
        <v>4.5119727961464538E-2</v>
      </c>
      <c r="Q161" s="318">
        <f t="shared" si="33"/>
        <v>4.544274532448811E-2</v>
      </c>
      <c r="R161" s="318">
        <f t="shared" si="33"/>
        <v>4.5046374646659768E-2</v>
      </c>
      <c r="S161" s="318">
        <f t="shared" si="33"/>
        <v>4.4592154604057591E-2</v>
      </c>
      <c r="T161" s="318">
        <f t="shared" si="33"/>
        <v>4.4039695270243893E-2</v>
      </c>
      <c r="U161" s="318">
        <f t="shared" si="33"/>
        <v>4.4326474010527181E-2</v>
      </c>
      <c r="V161" s="318">
        <f t="shared" si="33"/>
        <v>4.4222288331548655E-2</v>
      </c>
      <c r="W161" s="318">
        <f t="shared" si="33"/>
        <v>4.3443484491348772E-2</v>
      </c>
      <c r="X161" s="318">
        <f t="shared" si="33"/>
        <v>4.2854111178125917E-2</v>
      </c>
      <c r="Y161" s="318">
        <f t="shared" si="33"/>
        <v>4.1955953874561823E-2</v>
      </c>
      <c r="DA161" s="141"/>
    </row>
    <row r="162" spans="1:105" ht="12" customHeight="1" x14ac:dyDescent="0.25">
      <c r="A162" s="63" t="s">
        <v>1540</v>
      </c>
      <c r="B162" s="326">
        <f t="shared" ref="B162:Y162" si="34">IF(B$96=0,0,B$96/B$48)</f>
        <v>4.2110095195124396E-2</v>
      </c>
      <c r="C162" s="326">
        <f t="shared" si="34"/>
        <v>3.430586488166007E-2</v>
      </c>
      <c r="D162" s="326">
        <f t="shared" si="34"/>
        <v>3.8647819071394113E-2</v>
      </c>
      <c r="E162" s="326">
        <f t="shared" si="34"/>
        <v>3.6588721314412889E-2</v>
      </c>
      <c r="F162" s="326">
        <f t="shared" si="34"/>
        <v>3.4358849552443206E-2</v>
      </c>
      <c r="G162" s="326">
        <f t="shared" si="34"/>
        <v>3.9818808585477025E-2</v>
      </c>
      <c r="H162" s="326">
        <f t="shared" si="34"/>
        <v>4.7724303010987588E-2</v>
      </c>
      <c r="I162" s="326">
        <f t="shared" si="34"/>
        <v>4.724662804237207E-2</v>
      </c>
      <c r="J162" s="326">
        <f t="shared" si="34"/>
        <v>4.7413500966717016E-2</v>
      </c>
      <c r="K162" s="326">
        <f t="shared" si="34"/>
        <v>5.8524190850693381E-2</v>
      </c>
      <c r="L162" s="326">
        <f t="shared" si="34"/>
        <v>5.7678178099950496E-2</v>
      </c>
      <c r="M162" s="326">
        <f t="shared" si="34"/>
        <v>5.7476614555317947E-2</v>
      </c>
      <c r="N162" s="326">
        <f t="shared" si="34"/>
        <v>3.8664879337121219E-2</v>
      </c>
      <c r="O162" s="326">
        <f t="shared" si="34"/>
        <v>4.7308028525385161E-2</v>
      </c>
      <c r="P162" s="326">
        <f t="shared" si="34"/>
        <v>4.7431332721514341E-2</v>
      </c>
      <c r="Q162" s="326">
        <f t="shared" si="34"/>
        <v>4.9329852572589872E-2</v>
      </c>
      <c r="R162" s="326">
        <f t="shared" si="34"/>
        <v>5.4047156375207274E-2</v>
      </c>
      <c r="S162" s="326">
        <f t="shared" si="34"/>
        <v>5.177493169920467E-2</v>
      </c>
      <c r="T162" s="326">
        <f t="shared" si="34"/>
        <v>5.4699418663453632E-2</v>
      </c>
      <c r="U162" s="326">
        <f t="shared" si="34"/>
        <v>5.6402159675977281E-2</v>
      </c>
      <c r="V162" s="326">
        <f t="shared" si="34"/>
        <v>5.4265480213961319E-2</v>
      </c>
      <c r="W162" s="326">
        <f t="shared" si="34"/>
        <v>5.2251223410715343E-2</v>
      </c>
      <c r="X162" s="326">
        <f t="shared" si="34"/>
        <v>5.3992022409866801E-2</v>
      </c>
      <c r="Y162" s="326">
        <f t="shared" si="34"/>
        <v>5.5609113387530287E-2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DA163" s="94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35">SUM(B166:B170,B172:B174,B176:B178)</f>
        <v>1.0000000000000002</v>
      </c>
      <c r="C165" s="232">
        <f t="shared" si="35"/>
        <v>1.0000000000000002</v>
      </c>
      <c r="D165" s="232">
        <f t="shared" si="35"/>
        <v>1.0000000000000004</v>
      </c>
      <c r="E165" s="232">
        <f t="shared" si="35"/>
        <v>1</v>
      </c>
      <c r="F165" s="232">
        <f t="shared" si="35"/>
        <v>1.0000000000000002</v>
      </c>
      <c r="G165" s="232">
        <f t="shared" si="35"/>
        <v>1.0000000000000002</v>
      </c>
      <c r="H165" s="232">
        <f t="shared" si="35"/>
        <v>1</v>
      </c>
      <c r="I165" s="232">
        <f t="shared" si="35"/>
        <v>1.0000000000000002</v>
      </c>
      <c r="J165" s="232">
        <f t="shared" si="35"/>
        <v>1</v>
      </c>
      <c r="K165" s="232">
        <f t="shared" si="35"/>
        <v>1.0000000000000002</v>
      </c>
      <c r="L165" s="232">
        <f t="shared" si="35"/>
        <v>1.0000000000000002</v>
      </c>
      <c r="M165" s="232">
        <f t="shared" si="35"/>
        <v>0.99999999999999978</v>
      </c>
      <c r="N165" s="232">
        <f t="shared" si="35"/>
        <v>0.99999999999999967</v>
      </c>
      <c r="O165" s="232">
        <f t="shared" si="35"/>
        <v>0.99999999999999989</v>
      </c>
      <c r="P165" s="232">
        <f t="shared" si="35"/>
        <v>1.0000000000000002</v>
      </c>
      <c r="Q165" s="232">
        <f t="shared" si="35"/>
        <v>1</v>
      </c>
      <c r="R165" s="232">
        <f t="shared" si="35"/>
        <v>1.0000000000000002</v>
      </c>
      <c r="S165" s="232">
        <f t="shared" si="35"/>
        <v>0.99999999999999967</v>
      </c>
      <c r="T165" s="232">
        <f t="shared" si="35"/>
        <v>1.0000000000000002</v>
      </c>
      <c r="U165" s="232">
        <f t="shared" si="35"/>
        <v>1.0000000000000002</v>
      </c>
      <c r="V165" s="232">
        <f t="shared" si="35"/>
        <v>0.99999999999999967</v>
      </c>
      <c r="W165" s="232">
        <f t="shared" si="35"/>
        <v>0.99999999999999978</v>
      </c>
      <c r="X165" s="232">
        <f t="shared" si="35"/>
        <v>0.99999999999999978</v>
      </c>
      <c r="Y165" s="232">
        <f t="shared" si="35"/>
        <v>0.99999999999999989</v>
      </c>
      <c r="DA165" s="95"/>
    </row>
    <row r="166" spans="1:105" ht="12" customHeight="1" x14ac:dyDescent="0.25">
      <c r="A166" s="55" t="s">
        <v>91</v>
      </c>
      <c r="B166" s="266">
        <f t="shared" ref="B166:Y166" si="36">IF(B$100=0,0,B$100/B$99)</f>
        <v>8.643402716310724E-3</v>
      </c>
      <c r="C166" s="266">
        <f t="shared" si="36"/>
        <v>8.8331367968312608E-3</v>
      </c>
      <c r="D166" s="266">
        <f t="shared" si="36"/>
        <v>8.7652431445917507E-3</v>
      </c>
      <c r="E166" s="266">
        <f t="shared" si="36"/>
        <v>8.871204554718853E-3</v>
      </c>
      <c r="F166" s="266">
        <f t="shared" si="36"/>
        <v>8.9515048349752234E-3</v>
      </c>
      <c r="G166" s="266">
        <f t="shared" si="36"/>
        <v>8.8086058899173592E-3</v>
      </c>
      <c r="H166" s="266">
        <f t="shared" si="36"/>
        <v>8.7172627735847691E-3</v>
      </c>
      <c r="I166" s="266">
        <f t="shared" si="36"/>
        <v>8.7704929712327847E-3</v>
      </c>
      <c r="J166" s="266">
        <f t="shared" si="36"/>
        <v>8.7950953542510375E-3</v>
      </c>
      <c r="K166" s="266">
        <f t="shared" si="36"/>
        <v>8.5388561211639149E-3</v>
      </c>
      <c r="L166" s="266">
        <f t="shared" si="36"/>
        <v>8.6097877978322437E-3</v>
      </c>
      <c r="M166" s="266">
        <f t="shared" si="36"/>
        <v>8.546310004294122E-3</v>
      </c>
      <c r="N166" s="266">
        <f t="shared" si="36"/>
        <v>8.7668532257816571E-3</v>
      </c>
      <c r="O166" s="266">
        <f t="shared" si="36"/>
        <v>8.6505140360872909E-3</v>
      </c>
      <c r="P166" s="266">
        <f t="shared" si="36"/>
        <v>8.6676167981374723E-3</v>
      </c>
      <c r="Q166" s="266">
        <f t="shared" si="36"/>
        <v>8.6646201827928464E-3</v>
      </c>
      <c r="R166" s="266">
        <f t="shared" si="36"/>
        <v>8.5778620610751418E-3</v>
      </c>
      <c r="S166" s="266">
        <f t="shared" si="36"/>
        <v>8.5822209239174926E-3</v>
      </c>
      <c r="T166" s="266">
        <f t="shared" si="36"/>
        <v>8.4630054360182675E-3</v>
      </c>
      <c r="U166" s="266">
        <f t="shared" si="36"/>
        <v>8.4568169788399351E-3</v>
      </c>
      <c r="V166" s="266">
        <f t="shared" si="36"/>
        <v>8.5119810426636695E-3</v>
      </c>
      <c r="W166" s="266">
        <f t="shared" si="36"/>
        <v>8.5687180256940904E-3</v>
      </c>
      <c r="X166" s="266">
        <f t="shared" si="36"/>
        <v>8.5010495860879127E-3</v>
      </c>
      <c r="Y166" s="266">
        <f t="shared" si="36"/>
        <v>8.4061678199292087E-3</v>
      </c>
      <c r="DA166" s="76"/>
    </row>
    <row r="167" spans="1:105" ht="12" customHeight="1" x14ac:dyDescent="0.25">
      <c r="A167" s="173" t="s">
        <v>92</v>
      </c>
      <c r="B167" s="267">
        <f t="shared" ref="B167:Y167" si="37">IF(B$101=0,0,B$101/B$99)</f>
        <v>2.5153828924158418E-3</v>
      </c>
      <c r="C167" s="267">
        <f t="shared" si="37"/>
        <v>2.5705988618567877E-3</v>
      </c>
      <c r="D167" s="267">
        <f t="shared" si="37"/>
        <v>2.5508406095859984E-3</v>
      </c>
      <c r="E167" s="267">
        <f t="shared" si="37"/>
        <v>2.5816772519406351E-3</v>
      </c>
      <c r="F167" s="267">
        <f t="shared" si="37"/>
        <v>2.6050460521507557E-3</v>
      </c>
      <c r="G167" s="267">
        <f t="shared" si="37"/>
        <v>2.5634599345602219E-3</v>
      </c>
      <c r="H167" s="267">
        <f t="shared" si="37"/>
        <v>2.5368774739594475E-3</v>
      </c>
      <c r="I167" s="267">
        <f t="shared" si="37"/>
        <v>2.5523684018866027E-3</v>
      </c>
      <c r="J167" s="267">
        <f t="shared" si="37"/>
        <v>2.559528129992294E-3</v>
      </c>
      <c r="K167" s="267">
        <f t="shared" si="37"/>
        <v>2.484957986215838E-3</v>
      </c>
      <c r="L167" s="267">
        <f t="shared" si="37"/>
        <v>2.5056003572678284E-3</v>
      </c>
      <c r="M167" s="267">
        <f t="shared" si="37"/>
        <v>2.4871271978935943E-3</v>
      </c>
      <c r="N167" s="267">
        <f t="shared" si="37"/>
        <v>2.5597342427568048E-3</v>
      </c>
      <c r="O167" s="267">
        <f t="shared" si="37"/>
        <v>2.5174524121056646E-3</v>
      </c>
      <c r="P167" s="267">
        <f t="shared" si="37"/>
        <v>2.5224296180147341E-3</v>
      </c>
      <c r="Q167" s="267">
        <f t="shared" si="37"/>
        <v>2.5215575500085992E-3</v>
      </c>
      <c r="R167" s="267">
        <f t="shared" si="37"/>
        <v>2.4963094038433146E-3</v>
      </c>
      <c r="S167" s="267">
        <f t="shared" si="37"/>
        <v>2.4975779099379492E-3</v>
      </c>
      <c r="T167" s="267">
        <f t="shared" si="37"/>
        <v>2.4747866726771341E-3</v>
      </c>
      <c r="U167" s="267">
        <f t="shared" si="37"/>
        <v>2.4610831464237735E-3</v>
      </c>
      <c r="V167" s="267">
        <f t="shared" si="37"/>
        <v>2.4771368635734463E-3</v>
      </c>
      <c r="W167" s="267">
        <f t="shared" si="37"/>
        <v>2.4936483280008407E-3</v>
      </c>
      <c r="X167" s="267">
        <f t="shared" si="37"/>
        <v>2.4739556165851548E-3</v>
      </c>
      <c r="Y167" s="267">
        <f t="shared" si="37"/>
        <v>2.4463433463680763E-3</v>
      </c>
      <c r="DA167" s="77"/>
    </row>
    <row r="168" spans="1:105" ht="12" customHeight="1" x14ac:dyDescent="0.25">
      <c r="A168" s="173" t="s">
        <v>93</v>
      </c>
      <c r="B168" s="267">
        <f t="shared" ref="B168:Y168" si="38">IF(B$102=0,0,B$102/B$99)</f>
        <v>2.3581600303274906E-2</v>
      </c>
      <c r="C168" s="267">
        <f t="shared" si="38"/>
        <v>2.011456777707216E-2</v>
      </c>
      <c r="D168" s="267">
        <f t="shared" si="38"/>
        <v>2.1870705667755758E-2</v>
      </c>
      <c r="E168" s="267">
        <f t="shared" si="38"/>
        <v>2.0724180153510994E-2</v>
      </c>
      <c r="F168" s="267">
        <f t="shared" si="38"/>
        <v>1.9535154934262416E-2</v>
      </c>
      <c r="G168" s="267">
        <f t="shared" si="38"/>
        <v>2.2012287785133623E-2</v>
      </c>
      <c r="H168" s="267">
        <f t="shared" si="38"/>
        <v>2.5607637694592771E-2</v>
      </c>
      <c r="I168" s="267">
        <f t="shared" si="38"/>
        <v>2.5542981129195282E-2</v>
      </c>
      <c r="J168" s="267">
        <f t="shared" si="38"/>
        <v>2.579645972077782E-2</v>
      </c>
      <c r="K168" s="267">
        <f t="shared" si="38"/>
        <v>2.9911331332230309E-2</v>
      </c>
      <c r="L168" s="267">
        <f t="shared" si="38"/>
        <v>2.9706624448197598E-2</v>
      </c>
      <c r="M168" s="267">
        <f t="shared" si="38"/>
        <v>2.969047051896696E-2</v>
      </c>
      <c r="N168" s="267">
        <f t="shared" si="38"/>
        <v>2.327006832417515E-2</v>
      </c>
      <c r="O168" s="267">
        <f t="shared" si="38"/>
        <v>2.6763719113950306E-2</v>
      </c>
      <c r="P168" s="267">
        <f t="shared" si="38"/>
        <v>2.6360806167045621E-2</v>
      </c>
      <c r="Q168" s="267">
        <f t="shared" si="38"/>
        <v>2.6898189875680378E-2</v>
      </c>
      <c r="R168" s="267">
        <f t="shared" si="38"/>
        <v>2.8609579309811981E-2</v>
      </c>
      <c r="S168" s="267">
        <f t="shared" si="38"/>
        <v>2.8045101177728349E-2</v>
      </c>
      <c r="T168" s="267">
        <f t="shared" si="38"/>
        <v>2.9019681562143275E-2</v>
      </c>
      <c r="U168" s="267">
        <f t="shared" si="38"/>
        <v>2.9648315750864893E-2</v>
      </c>
      <c r="V168" s="267">
        <f t="shared" si="38"/>
        <v>2.9007130016312849E-2</v>
      </c>
      <c r="W168" s="267">
        <f t="shared" si="38"/>
        <v>2.8651310020863255E-2</v>
      </c>
      <c r="X168" s="267">
        <f t="shared" si="38"/>
        <v>2.9465131003661178E-2</v>
      </c>
      <c r="Y168" s="267">
        <f t="shared" si="38"/>
        <v>3.0352743494887525E-2</v>
      </c>
      <c r="DA168" s="77"/>
    </row>
    <row r="169" spans="1:105" ht="12" customHeight="1" x14ac:dyDescent="0.25">
      <c r="A169" s="173" t="s">
        <v>94</v>
      </c>
      <c r="B169" s="267">
        <f t="shared" ref="B169:Y169" si="39">IF(B$103=0,0,B$103/B$99)</f>
        <v>7.6859417157406715E-3</v>
      </c>
      <c r="C169" s="267">
        <f t="shared" si="39"/>
        <v>7.8546582654877434E-3</v>
      </c>
      <c r="D169" s="267">
        <f t="shared" si="39"/>
        <v>7.7942854388234426E-3</v>
      </c>
      <c r="E169" s="267">
        <f t="shared" si="39"/>
        <v>7.8885091200615858E-3</v>
      </c>
      <c r="F169" s="267">
        <f t="shared" si="39"/>
        <v>7.9599142476560036E-3</v>
      </c>
      <c r="G169" s="267">
        <f t="shared" si="39"/>
        <v>7.8328447359134849E-3</v>
      </c>
      <c r="H169" s="267">
        <f t="shared" si="39"/>
        <v>7.7516200271605757E-3</v>
      </c>
      <c r="I169" s="267">
        <f t="shared" si="39"/>
        <v>7.7989537231675865E-3</v>
      </c>
      <c r="J169" s="267">
        <f t="shared" si="39"/>
        <v>7.8208308111794439E-3</v>
      </c>
      <c r="K169" s="267">
        <f t="shared" si="39"/>
        <v>7.5929761253070351E-3</v>
      </c>
      <c r="L169" s="267">
        <f t="shared" si="39"/>
        <v>7.6560504434391398E-3</v>
      </c>
      <c r="M169" s="267">
        <f t="shared" si="39"/>
        <v>7.5996043148262547E-3</v>
      </c>
      <c r="N169" s="267">
        <f t="shared" si="39"/>
        <v>7.8214606042418307E-3</v>
      </c>
      <c r="O169" s="267">
        <f t="shared" si="39"/>
        <v>7.6922652888887231E-3</v>
      </c>
      <c r="P169" s="267">
        <f t="shared" si="39"/>
        <v>7.7074735160893174E-3</v>
      </c>
      <c r="Q169" s="267">
        <f t="shared" si="39"/>
        <v>7.7048088466715858E-3</v>
      </c>
      <c r="R169" s="267">
        <f t="shared" si="39"/>
        <v>7.627661236086338E-3</v>
      </c>
      <c r="S169" s="267">
        <f t="shared" si="39"/>
        <v>7.6315372519163037E-3</v>
      </c>
      <c r="T169" s="267">
        <f t="shared" si="39"/>
        <v>7.5618969113763366E-3</v>
      </c>
      <c r="U169" s="267">
        <f t="shared" si="39"/>
        <v>7.52002475568942E-3</v>
      </c>
      <c r="V169" s="267">
        <f t="shared" si="39"/>
        <v>7.5690780965169298E-3</v>
      </c>
      <c r="W169" s="267">
        <f t="shared" si="39"/>
        <v>7.6195301185979936E-3</v>
      </c>
      <c r="X169" s="267">
        <f t="shared" si="39"/>
        <v>7.5593575569485403E-3</v>
      </c>
      <c r="Y169" s="267">
        <f t="shared" si="39"/>
        <v>7.4749861874176277E-3</v>
      </c>
      <c r="DA169" s="77"/>
    </row>
    <row r="170" spans="1:105" ht="12" customHeight="1" x14ac:dyDescent="0.25">
      <c r="A170" s="56" t="s">
        <v>95</v>
      </c>
      <c r="B170" s="268">
        <f t="shared" ref="B170:Y170" si="40">IF(B$104=0,0,B$104/B$99)</f>
        <v>1.2513483557992299E-2</v>
      </c>
      <c r="C170" s="268">
        <f t="shared" si="40"/>
        <v>1.2001843088681682E-2</v>
      </c>
      <c r="D170" s="268">
        <f t="shared" si="40"/>
        <v>1.2197726973583704E-2</v>
      </c>
      <c r="E170" s="268">
        <f t="shared" si="40"/>
        <v>1.2085667685379779E-2</v>
      </c>
      <c r="F170" s="268">
        <f t="shared" si="40"/>
        <v>1.2024435371515488E-2</v>
      </c>
      <c r="G170" s="268">
        <f t="shared" si="40"/>
        <v>1.2260078530102268E-2</v>
      </c>
      <c r="H170" s="268">
        <f t="shared" si="40"/>
        <v>1.3359290912584183E-2</v>
      </c>
      <c r="I170" s="268">
        <f t="shared" si="40"/>
        <v>1.3435876453131341E-2</v>
      </c>
      <c r="J170" s="268">
        <f t="shared" si="40"/>
        <v>1.3353054005284845E-2</v>
      </c>
      <c r="K170" s="268">
        <f t="shared" si="40"/>
        <v>1.4582082679341113E-2</v>
      </c>
      <c r="L170" s="268">
        <f t="shared" si="40"/>
        <v>1.4932654141577373E-2</v>
      </c>
      <c r="M170" s="268">
        <f t="shared" si="40"/>
        <v>1.4354285065235825E-2</v>
      </c>
      <c r="N170" s="268">
        <f t="shared" si="40"/>
        <v>1.2592421038103046E-2</v>
      </c>
      <c r="O170" s="268">
        <f t="shared" si="40"/>
        <v>1.3632283310682123E-2</v>
      </c>
      <c r="P170" s="268">
        <f t="shared" si="40"/>
        <v>1.3323564643825276E-2</v>
      </c>
      <c r="Q170" s="268">
        <f t="shared" si="40"/>
        <v>1.3600603281025619E-2</v>
      </c>
      <c r="R170" s="268">
        <f t="shared" si="40"/>
        <v>1.4314230643564622E-2</v>
      </c>
      <c r="S170" s="268">
        <f t="shared" si="40"/>
        <v>1.4097464292845448E-2</v>
      </c>
      <c r="T170" s="268">
        <f t="shared" si="40"/>
        <v>1.4394559675065947E-2</v>
      </c>
      <c r="U170" s="268">
        <f t="shared" si="40"/>
        <v>1.4347197503618833E-2</v>
      </c>
      <c r="V170" s="268">
        <f t="shared" si="40"/>
        <v>1.4321490114608188E-2</v>
      </c>
      <c r="W170" s="268">
        <f t="shared" si="40"/>
        <v>1.4361845406785492E-2</v>
      </c>
      <c r="X170" s="268">
        <f t="shared" si="40"/>
        <v>1.4534089932520502E-2</v>
      </c>
      <c r="Y170" s="268">
        <f t="shared" si="40"/>
        <v>1.4788922048593276E-2</v>
      </c>
      <c r="DA170" s="78"/>
    </row>
    <row r="171" spans="1:105" ht="12" customHeight="1" x14ac:dyDescent="0.25">
      <c r="A171" s="174" t="s">
        <v>1553</v>
      </c>
      <c r="B171" s="269">
        <f t="shared" ref="B171:Y171" si="41">IF(B$110=0,0,B$110/B$99)</f>
        <v>0.70892893580612149</v>
      </c>
      <c r="C171" s="269">
        <f t="shared" si="41"/>
        <v>0.73593150060588186</v>
      </c>
      <c r="D171" s="269">
        <f t="shared" si="41"/>
        <v>0.72225565957230387</v>
      </c>
      <c r="E171" s="269">
        <f t="shared" si="41"/>
        <v>0.73104585318884596</v>
      </c>
      <c r="F171" s="269">
        <f t="shared" si="41"/>
        <v>0.74017065998040021</v>
      </c>
      <c r="G171" s="269">
        <f t="shared" si="41"/>
        <v>0.72101217310412413</v>
      </c>
      <c r="H171" s="269">
        <f t="shared" si="41"/>
        <v>0.69227495671488537</v>
      </c>
      <c r="I171" s="269">
        <f t="shared" si="41"/>
        <v>0.6925994504126235</v>
      </c>
      <c r="J171" s="269">
        <f t="shared" si="41"/>
        <v>0.69065873253608578</v>
      </c>
      <c r="K171" s="269">
        <f t="shared" si="41"/>
        <v>0.65810032094880233</v>
      </c>
      <c r="L171" s="269">
        <f t="shared" si="41"/>
        <v>0.65922409518044067</v>
      </c>
      <c r="M171" s="269">
        <f t="shared" si="41"/>
        <v>0.66000952479068986</v>
      </c>
      <c r="N171" s="269">
        <f t="shared" si="41"/>
        <v>0.71008067953263987</v>
      </c>
      <c r="O171" s="269">
        <f t="shared" si="41"/>
        <v>0.68318366407971376</v>
      </c>
      <c r="P171" s="269">
        <f t="shared" si="41"/>
        <v>0.68656116618247065</v>
      </c>
      <c r="Q171" s="269">
        <f t="shared" si="41"/>
        <v>0.68214070594620768</v>
      </c>
      <c r="R171" s="269">
        <f t="shared" si="41"/>
        <v>0.66837332616983913</v>
      </c>
      <c r="S171" s="269">
        <f t="shared" si="41"/>
        <v>0.67294586605421558</v>
      </c>
      <c r="T171" s="269">
        <f t="shared" si="41"/>
        <v>0.66389478497625942</v>
      </c>
      <c r="U171" s="269">
        <f t="shared" si="41"/>
        <v>0.66052294572187431</v>
      </c>
      <c r="V171" s="269">
        <f t="shared" si="41"/>
        <v>0.66541297907586661</v>
      </c>
      <c r="W171" s="269">
        <f t="shared" si="41"/>
        <v>0.66802390958979863</v>
      </c>
      <c r="X171" s="269">
        <f t="shared" si="41"/>
        <v>0.66168398530810735</v>
      </c>
      <c r="Y171" s="269">
        <f t="shared" si="41"/>
        <v>0.65468872930667887</v>
      </c>
      <c r="DA171" s="79"/>
    </row>
    <row r="172" spans="1:105" ht="12" customHeight="1" x14ac:dyDescent="0.25">
      <c r="A172" s="62" t="s">
        <v>1554</v>
      </c>
      <c r="B172" s="318">
        <f t="shared" ref="B172:Y172" si="42">IF(B$111=0,0,B$111/B$99)</f>
        <v>0.6056491879536654</v>
      </c>
      <c r="C172" s="318">
        <f t="shared" si="42"/>
        <v>0.64783622880667979</v>
      </c>
      <c r="D172" s="318">
        <f t="shared" si="42"/>
        <v>0.62646907436725308</v>
      </c>
      <c r="E172" s="318">
        <f t="shared" si="42"/>
        <v>0.6402806772390931</v>
      </c>
      <c r="F172" s="318">
        <f t="shared" si="42"/>
        <v>0.6546130281860435</v>
      </c>
      <c r="G172" s="318">
        <f t="shared" si="42"/>
        <v>0.62460550422387096</v>
      </c>
      <c r="H172" s="318">
        <f t="shared" si="42"/>
        <v>0.58012182333202078</v>
      </c>
      <c r="I172" s="318">
        <f t="shared" si="42"/>
        <v>0.58072949177979205</v>
      </c>
      <c r="J172" s="318">
        <f t="shared" si="42"/>
        <v>0.57767862002531734</v>
      </c>
      <c r="K172" s="318">
        <f t="shared" si="42"/>
        <v>0.52709840766919347</v>
      </c>
      <c r="L172" s="318">
        <f t="shared" si="42"/>
        <v>0.52911873154524369</v>
      </c>
      <c r="M172" s="318">
        <f t="shared" si="42"/>
        <v>0.52997491011723885</v>
      </c>
      <c r="N172" s="318">
        <f t="shared" si="42"/>
        <v>0.60757992791634496</v>
      </c>
      <c r="O172" s="318">
        <f t="shared" si="42"/>
        <v>0.56596726968179534</v>
      </c>
      <c r="P172" s="318">
        <f t="shared" si="42"/>
        <v>0.57110939958875728</v>
      </c>
      <c r="Q172" s="318">
        <f t="shared" si="42"/>
        <v>0.56433537330040096</v>
      </c>
      <c r="R172" s="318">
        <f t="shared" si="42"/>
        <v>0.54307266381946084</v>
      </c>
      <c r="S172" s="318">
        <f t="shared" si="42"/>
        <v>0.5501174345278721</v>
      </c>
      <c r="T172" s="318">
        <f t="shared" si="42"/>
        <v>0.53589707214907456</v>
      </c>
      <c r="U172" s="318">
        <f t="shared" si="42"/>
        <v>0.5306729552369589</v>
      </c>
      <c r="V172" s="318">
        <f t="shared" si="42"/>
        <v>0.53837117379210264</v>
      </c>
      <c r="W172" s="318">
        <f t="shared" si="42"/>
        <v>0.54254048028299462</v>
      </c>
      <c r="X172" s="318">
        <f t="shared" si="42"/>
        <v>0.53263628450066502</v>
      </c>
      <c r="Y172" s="318">
        <f t="shared" si="42"/>
        <v>0.52171444717923443</v>
      </c>
      <c r="DA172" s="141"/>
    </row>
    <row r="173" spans="1:105" ht="12" customHeight="1" x14ac:dyDescent="0.25">
      <c r="A173" s="62" t="s">
        <v>1561</v>
      </c>
      <c r="B173" s="318">
        <f t="shared" ref="B173:Y173" si="43">IF(B$117=0,0,B$117/B$99)</f>
        <v>0.10327974785245608</v>
      </c>
      <c r="C173" s="318">
        <f t="shared" si="43"/>
        <v>8.809527179920211E-2</v>
      </c>
      <c r="D173" s="318">
        <f t="shared" si="43"/>
        <v>9.5786585205050859E-2</v>
      </c>
      <c r="E173" s="318">
        <f t="shared" si="43"/>
        <v>9.0765175949752794E-2</v>
      </c>
      <c r="F173" s="318">
        <f t="shared" si="43"/>
        <v>8.5557631794356742E-2</v>
      </c>
      <c r="G173" s="318">
        <f t="shared" si="43"/>
        <v>9.6406668880253094E-2</v>
      </c>
      <c r="H173" s="318">
        <f t="shared" si="43"/>
        <v>0.1121531333828646</v>
      </c>
      <c r="I173" s="318">
        <f t="shared" si="43"/>
        <v>0.1118699586328315</v>
      </c>
      <c r="J173" s="318">
        <f t="shared" si="43"/>
        <v>0.11298011251076848</v>
      </c>
      <c r="K173" s="318">
        <f t="shared" si="43"/>
        <v>0.13100191327960883</v>
      </c>
      <c r="L173" s="318">
        <f t="shared" si="43"/>
        <v>0.13010536363519704</v>
      </c>
      <c r="M173" s="318">
        <f t="shared" si="43"/>
        <v>0.13003461467345098</v>
      </c>
      <c r="N173" s="318">
        <f t="shared" si="43"/>
        <v>0.10250075161629496</v>
      </c>
      <c r="O173" s="318">
        <f t="shared" si="43"/>
        <v>0.11721639439791849</v>
      </c>
      <c r="P173" s="318">
        <f t="shared" si="43"/>
        <v>0.11545176659371349</v>
      </c>
      <c r="Q173" s="318">
        <f t="shared" si="43"/>
        <v>0.11780533264580667</v>
      </c>
      <c r="R173" s="318">
        <f t="shared" si="43"/>
        <v>0.12530066235037815</v>
      </c>
      <c r="S173" s="318">
        <f t="shared" si="43"/>
        <v>0.12282843152634347</v>
      </c>
      <c r="T173" s="318">
        <f t="shared" si="43"/>
        <v>0.12799771282718489</v>
      </c>
      <c r="U173" s="318">
        <f t="shared" si="43"/>
        <v>0.12984999048491552</v>
      </c>
      <c r="V173" s="318">
        <f t="shared" si="43"/>
        <v>0.12704180528376394</v>
      </c>
      <c r="W173" s="318">
        <f t="shared" si="43"/>
        <v>0.12548342930680392</v>
      </c>
      <c r="X173" s="318">
        <f t="shared" si="43"/>
        <v>0.12904770080744235</v>
      </c>
      <c r="Y173" s="318">
        <f t="shared" si="43"/>
        <v>0.13297428212744447</v>
      </c>
      <c r="DA173" s="141"/>
    </row>
    <row r="174" spans="1:105" ht="12" customHeight="1" x14ac:dyDescent="0.25">
      <c r="A174" s="174" t="s">
        <v>1563</v>
      </c>
      <c r="B174" s="269">
        <f t="shared" ref="B174:Y174" si="44">IF(B$118=0,0,B$118/B$99)</f>
        <v>8.2790491118289788E-2</v>
      </c>
      <c r="C174" s="269">
        <f t="shared" si="44"/>
        <v>7.0618402630828303E-2</v>
      </c>
      <c r="D174" s="269">
        <f t="shared" si="44"/>
        <v>7.6783867084949373E-2</v>
      </c>
      <c r="E174" s="269">
        <f t="shared" si="44"/>
        <v>7.2758635159074048E-2</v>
      </c>
      <c r="F174" s="269">
        <f t="shared" si="44"/>
        <v>6.8584194892611305E-2</v>
      </c>
      <c r="G174" s="269">
        <f t="shared" si="44"/>
        <v>7.7280934836100004E-2</v>
      </c>
      <c r="H174" s="269">
        <f t="shared" si="44"/>
        <v>8.9903521128722491E-2</v>
      </c>
      <c r="I174" s="269">
        <f t="shared" si="44"/>
        <v>8.9676524286504994E-2</v>
      </c>
      <c r="J174" s="269">
        <f t="shared" si="44"/>
        <v>9.0566439169939617E-2</v>
      </c>
      <c r="K174" s="269">
        <f t="shared" si="44"/>
        <v>0.10501296685337035</v>
      </c>
      <c r="L174" s="269">
        <f t="shared" si="44"/>
        <v>0.10429428011258932</v>
      </c>
      <c r="M174" s="269">
        <f t="shared" si="44"/>
        <v>0.10423756675483174</v>
      </c>
      <c r="N174" s="269">
        <f t="shared" si="44"/>
        <v>8.2166036834539921E-2</v>
      </c>
      <c r="O174" s="269">
        <f t="shared" si="44"/>
        <v>9.3962302010868456E-2</v>
      </c>
      <c r="P174" s="269">
        <f t="shared" si="44"/>
        <v>9.2547751669790776E-2</v>
      </c>
      <c r="Q174" s="269">
        <f t="shared" si="44"/>
        <v>9.4434403151652302E-2</v>
      </c>
      <c r="R174" s="269">
        <f t="shared" si="44"/>
        <v>0.10044276432834184</v>
      </c>
      <c r="S174" s="269">
        <f t="shared" si="44"/>
        <v>9.846098950476255E-2</v>
      </c>
      <c r="T174" s="269">
        <f t="shared" si="44"/>
        <v>0.10260475773158513</v>
      </c>
      <c r="U174" s="269">
        <f t="shared" si="44"/>
        <v>0.10408956942177272</v>
      </c>
      <c r="V174" s="269">
        <f t="shared" si="44"/>
        <v>0.10183848886833662</v>
      </c>
      <c r="W174" s="269">
        <f t="shared" si="44"/>
        <v>0.10058927287815261</v>
      </c>
      <c r="X174" s="269">
        <f t="shared" si="44"/>
        <v>0.10344644278951154</v>
      </c>
      <c r="Y174" s="269">
        <f t="shared" si="44"/>
        <v>0.10659404532203598</v>
      </c>
      <c r="DA174" s="79"/>
    </row>
    <row r="175" spans="1:105" ht="12" customHeight="1" x14ac:dyDescent="0.25">
      <c r="A175" s="174" t="s">
        <v>1565</v>
      </c>
      <c r="B175" s="269">
        <f t="shared" ref="B175:Y175" si="45">IF(B$119=0,0,B$119/B$99)</f>
        <v>7.7414097812995519E-2</v>
      </c>
      <c r="C175" s="269">
        <f t="shared" si="45"/>
        <v>7.7311577423891345E-2</v>
      </c>
      <c r="D175" s="269">
        <f t="shared" si="45"/>
        <v>7.7363646395456995E-2</v>
      </c>
      <c r="E175" s="269">
        <f t="shared" si="45"/>
        <v>7.7317763890154781E-2</v>
      </c>
      <c r="F175" s="269">
        <f t="shared" si="45"/>
        <v>7.727093488320487E-2</v>
      </c>
      <c r="G175" s="269">
        <f t="shared" si="45"/>
        <v>7.735573221052916E-2</v>
      </c>
      <c r="H175" s="269">
        <f t="shared" si="45"/>
        <v>7.7398851931673202E-2</v>
      </c>
      <c r="I175" s="269">
        <f t="shared" si="45"/>
        <v>7.7381548725317884E-2</v>
      </c>
      <c r="J175" s="269">
        <f t="shared" si="45"/>
        <v>7.7391920760228022E-2</v>
      </c>
      <c r="K175" s="269">
        <f t="shared" si="45"/>
        <v>7.7469744335050869E-2</v>
      </c>
      <c r="L175" s="269">
        <f t="shared" si="45"/>
        <v>7.7423247210272467E-2</v>
      </c>
      <c r="M175" s="269">
        <f t="shared" si="45"/>
        <v>7.7479462525966866E-2</v>
      </c>
      <c r="N175" s="269">
        <f t="shared" si="45"/>
        <v>7.7388765408477986E-2</v>
      </c>
      <c r="O175" s="269">
        <f t="shared" si="45"/>
        <v>7.7425534741154683E-2</v>
      </c>
      <c r="P175" s="269">
        <f t="shared" si="45"/>
        <v>7.7434202052758264E-2</v>
      </c>
      <c r="Q175" s="269">
        <f t="shared" si="45"/>
        <v>7.7429885027736289E-2</v>
      </c>
      <c r="R175" s="269">
        <f t="shared" si="45"/>
        <v>7.744280862153094E-2</v>
      </c>
      <c r="S175" s="269">
        <f t="shared" si="45"/>
        <v>7.7441258492701393E-2</v>
      </c>
      <c r="T175" s="269">
        <f t="shared" si="45"/>
        <v>7.7488317593856465E-2</v>
      </c>
      <c r="U175" s="269">
        <f t="shared" si="45"/>
        <v>7.7494125362315952E-2</v>
      </c>
      <c r="V175" s="269">
        <f t="shared" si="45"/>
        <v>7.746624707107401E-2</v>
      </c>
      <c r="W175" s="269">
        <f t="shared" si="45"/>
        <v>7.7441945291715691E-2</v>
      </c>
      <c r="X175" s="269">
        <f t="shared" si="45"/>
        <v>7.7465874434657842E-2</v>
      </c>
      <c r="Y175" s="269">
        <f t="shared" si="45"/>
        <v>7.7491301251401551E-2</v>
      </c>
      <c r="DA175" s="79"/>
    </row>
    <row r="176" spans="1:105" ht="12" customHeight="1" x14ac:dyDescent="0.25">
      <c r="A176" s="62" t="s">
        <v>1566</v>
      </c>
      <c r="B176" s="318">
        <f t="shared" ref="B176:Y176" si="46">IF(B$120=0,0,B$120/B$99)</f>
        <v>5.2054569680593243E-2</v>
      </c>
      <c r="C176" s="318">
        <f t="shared" si="46"/>
        <v>5.5680477716763585E-2</v>
      </c>
      <c r="D176" s="318">
        <f t="shared" si="46"/>
        <v>5.3844005297142013E-2</v>
      </c>
      <c r="E176" s="318">
        <f t="shared" si="46"/>
        <v>5.5031090260505143E-2</v>
      </c>
      <c r="F176" s="318">
        <f t="shared" si="46"/>
        <v>5.6262932680001307E-2</v>
      </c>
      <c r="G176" s="318">
        <f t="shared" si="46"/>
        <v>5.3683834452678193E-2</v>
      </c>
      <c r="H176" s="318">
        <f t="shared" si="46"/>
        <v>4.9860533913866543E-2</v>
      </c>
      <c r="I176" s="318">
        <f t="shared" si="46"/>
        <v>4.9912762035667704E-2</v>
      </c>
      <c r="J176" s="318">
        <f t="shared" si="46"/>
        <v>4.9650544535027694E-2</v>
      </c>
      <c r="K176" s="318">
        <f t="shared" si="46"/>
        <v>4.5303256961759304E-2</v>
      </c>
      <c r="L176" s="318">
        <f t="shared" si="46"/>
        <v>4.547690053641442E-2</v>
      </c>
      <c r="M176" s="318">
        <f t="shared" si="46"/>
        <v>4.5550487702089519E-2</v>
      </c>
      <c r="N176" s="318">
        <f t="shared" si="46"/>
        <v>5.2220513662557436E-2</v>
      </c>
      <c r="O176" s="318">
        <f t="shared" si="46"/>
        <v>4.864397288491043E-2</v>
      </c>
      <c r="P176" s="318">
        <f t="shared" si="46"/>
        <v>4.9085930646718082E-2</v>
      </c>
      <c r="Q176" s="318">
        <f t="shared" si="46"/>
        <v>4.8503714026174358E-2</v>
      </c>
      <c r="R176" s="318">
        <f t="shared" si="46"/>
        <v>4.6676218482073234E-2</v>
      </c>
      <c r="S176" s="318">
        <f t="shared" si="46"/>
        <v>4.72817051483128E-2</v>
      </c>
      <c r="T176" s="318">
        <f t="shared" si="46"/>
        <v>4.6059487965406216E-2</v>
      </c>
      <c r="U176" s="318">
        <f t="shared" si="46"/>
        <v>4.561048355290119E-2</v>
      </c>
      <c r="V176" s="318">
        <f t="shared" si="46"/>
        <v>4.627213300635645E-2</v>
      </c>
      <c r="W176" s="318">
        <f t="shared" si="46"/>
        <v>4.6630478166502995E-2</v>
      </c>
      <c r="X176" s="318">
        <f t="shared" si="46"/>
        <v>4.5779228532662239E-2</v>
      </c>
      <c r="Y176" s="318">
        <f t="shared" si="46"/>
        <v>4.4840514251859788E-2</v>
      </c>
      <c r="DA176" s="141"/>
    </row>
    <row r="177" spans="1:105" ht="12" customHeight="1" x14ac:dyDescent="0.25">
      <c r="A177" s="62" t="s">
        <v>1573</v>
      </c>
      <c r="B177" s="318">
        <f t="shared" ref="B177:Y177" si="47">IF(B$126=0,0,B$126/B$99)</f>
        <v>2.5359528132402276E-2</v>
      </c>
      <c r="C177" s="318">
        <f t="shared" si="47"/>
        <v>2.1631099707127757E-2</v>
      </c>
      <c r="D177" s="318">
        <f t="shared" si="47"/>
        <v>2.3519641098314985E-2</v>
      </c>
      <c r="E177" s="318">
        <f t="shared" si="47"/>
        <v>2.2286673629649648E-2</v>
      </c>
      <c r="F177" s="318">
        <f t="shared" si="47"/>
        <v>2.1008002203203563E-2</v>
      </c>
      <c r="G177" s="318">
        <f t="shared" si="47"/>
        <v>2.3671897757850977E-2</v>
      </c>
      <c r="H177" s="318">
        <f t="shared" si="47"/>
        <v>2.7538318017806651E-2</v>
      </c>
      <c r="I177" s="318">
        <f t="shared" si="47"/>
        <v>2.7468786689650172E-2</v>
      </c>
      <c r="J177" s="318">
        <f t="shared" si="47"/>
        <v>2.7741376225200329E-2</v>
      </c>
      <c r="K177" s="318">
        <f t="shared" si="47"/>
        <v>3.2166487373291551E-2</v>
      </c>
      <c r="L177" s="318">
        <f t="shared" si="47"/>
        <v>3.1946346673858046E-2</v>
      </c>
      <c r="M177" s="318">
        <f t="shared" si="47"/>
        <v>3.192897482387734E-2</v>
      </c>
      <c r="N177" s="318">
        <f t="shared" si="47"/>
        <v>2.516825174592055E-2</v>
      </c>
      <c r="O177" s="318">
        <f t="shared" si="47"/>
        <v>2.878156185624425E-2</v>
      </c>
      <c r="P177" s="318">
        <f t="shared" si="47"/>
        <v>2.8348271406040172E-2</v>
      </c>
      <c r="Q177" s="318">
        <f t="shared" si="47"/>
        <v>2.8926171001561935E-2</v>
      </c>
      <c r="R177" s="318">
        <f t="shared" si="47"/>
        <v>3.0766590139457713E-2</v>
      </c>
      <c r="S177" s="318">
        <f t="shared" si="47"/>
        <v>3.0159553344388603E-2</v>
      </c>
      <c r="T177" s="318">
        <f t="shared" si="47"/>
        <v>3.1428829628450249E-2</v>
      </c>
      <c r="U177" s="318">
        <f t="shared" si="47"/>
        <v>3.1883641809414762E-2</v>
      </c>
      <c r="V177" s="318">
        <f t="shared" si="47"/>
        <v>3.119411406471757E-2</v>
      </c>
      <c r="W177" s="318">
        <f t="shared" si="47"/>
        <v>3.08114671252127E-2</v>
      </c>
      <c r="X177" s="318">
        <f t="shared" si="47"/>
        <v>3.1686645901995603E-2</v>
      </c>
      <c r="Y177" s="318">
        <f t="shared" si="47"/>
        <v>3.2650786999541763E-2</v>
      </c>
      <c r="DA177" s="141"/>
    </row>
    <row r="178" spans="1:105" ht="12" customHeight="1" x14ac:dyDescent="0.25">
      <c r="A178" s="41" t="s">
        <v>1575</v>
      </c>
      <c r="B178" s="319">
        <f t="shared" ref="B178:Y178" si="48">IF(B$127=0,0,B$127/B$99)</f>
        <v>7.5926664076859079E-2</v>
      </c>
      <c r="C178" s="319">
        <f t="shared" si="48"/>
        <v>6.4763714549469123E-2</v>
      </c>
      <c r="D178" s="319">
        <f t="shared" si="48"/>
        <v>7.0418025112949437E-2</v>
      </c>
      <c r="E178" s="319">
        <f t="shared" si="48"/>
        <v>6.6726508996313369E-2</v>
      </c>
      <c r="F178" s="319">
        <f t="shared" si="48"/>
        <v>6.2898154803223971E-2</v>
      </c>
      <c r="G178" s="319">
        <f t="shared" si="48"/>
        <v>7.0873882973620086E-2</v>
      </c>
      <c r="H178" s="319">
        <f t="shared" si="48"/>
        <v>8.2449981342837153E-2</v>
      </c>
      <c r="I178" s="319">
        <f t="shared" si="48"/>
        <v>8.2241803896940163E-2</v>
      </c>
      <c r="J178" s="319">
        <f t="shared" si="48"/>
        <v>8.3057939512261009E-2</v>
      </c>
      <c r="K178" s="319">
        <f t="shared" si="48"/>
        <v>9.630676361851849E-2</v>
      </c>
      <c r="L178" s="319">
        <f t="shared" si="48"/>
        <v>9.5647660308383356E-2</v>
      </c>
      <c r="M178" s="319">
        <f t="shared" si="48"/>
        <v>9.5595648827294558E-2</v>
      </c>
      <c r="N178" s="319">
        <f t="shared" si="48"/>
        <v>7.5353980789283334E-2</v>
      </c>
      <c r="O178" s="319">
        <f t="shared" si="48"/>
        <v>8.6172265006548815E-2</v>
      </c>
      <c r="P178" s="319">
        <f t="shared" si="48"/>
        <v>8.4874989351868074E-2</v>
      </c>
      <c r="Q178" s="319">
        <f t="shared" si="48"/>
        <v>8.6605226138224883E-2</v>
      </c>
      <c r="R178" s="319">
        <f t="shared" si="48"/>
        <v>9.2115458225906846E-2</v>
      </c>
      <c r="S178" s="319">
        <f t="shared" si="48"/>
        <v>9.0297984391974714E-2</v>
      </c>
      <c r="T178" s="319">
        <f t="shared" si="48"/>
        <v>9.4098209441018002E-2</v>
      </c>
      <c r="U178" s="319">
        <f t="shared" si="48"/>
        <v>9.5459921358600291E-2</v>
      </c>
      <c r="V178" s="319">
        <f t="shared" si="48"/>
        <v>9.3395468851047353E-2</v>
      </c>
      <c r="W178" s="319">
        <f t="shared" si="48"/>
        <v>9.2249820340391364E-2</v>
      </c>
      <c r="X178" s="319">
        <f t="shared" si="48"/>
        <v>9.4870113771919715E-2</v>
      </c>
      <c r="Y178" s="319">
        <f t="shared" si="48"/>
        <v>9.7756761222687824E-2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DA179" s="94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341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51</v>
      </c>
      <c r="B183" s="320">
        <f>IF(B$5=0,0,B$5/NMM_fec!B$5)</f>
        <v>0.5817363079139799</v>
      </c>
      <c r="C183" s="320">
        <f>IF(C$5=0,0,C$5/NMM_fec!C$5)</f>
        <v>0.57992931739259534</v>
      </c>
      <c r="D183" s="320">
        <f>IF(D$5=0,0,D$5/NMM_fec!D$5)</f>
        <v>0.58216712105956225</v>
      </c>
      <c r="E183" s="320">
        <f>IF(E$5=0,0,E$5/NMM_fec!E$5)</f>
        <v>0.58458462369815045</v>
      </c>
      <c r="F183" s="320">
        <f>IF(F$5=0,0,F$5/NMM_fec!F$5)</f>
        <v>0.59192878360156331</v>
      </c>
      <c r="G183" s="320">
        <f>IF(G$5=0,0,G$5/NMM_fec!G$5)</f>
        <v>0.5956756297972351</v>
      </c>
      <c r="H183" s="320">
        <f>IF(H$5=0,0,H$5/NMM_fec!H$5)</f>
        <v>0.59765546202066133</v>
      </c>
      <c r="I183" s="320">
        <f>IF(I$5=0,0,I$5/NMM_fec!I$5)</f>
        <v>0.59670357801108254</v>
      </c>
      <c r="J183" s="320">
        <f>IF(J$5=0,0,J$5/NMM_fec!J$5)</f>
        <v>0.59612136176617192</v>
      </c>
      <c r="K183" s="320">
        <f>IF(K$5=0,0,K$5/NMM_fec!K$5)</f>
        <v>0.60125086430493502</v>
      </c>
      <c r="L183" s="320">
        <f>IF(L$5=0,0,L$5/NMM_fec!L$5)</f>
        <v>0.60112186596067896</v>
      </c>
      <c r="M183" s="320">
        <f>IF(M$5=0,0,M$5/NMM_fec!M$5)</f>
        <v>0.60179349177544827</v>
      </c>
      <c r="N183" s="320">
        <f>IF(N$5=0,0,N$5/NMM_fec!N$5)</f>
        <v>0.59033937526102165</v>
      </c>
      <c r="O183" s="320">
        <f>IF(O$5=0,0,O$5/NMM_fec!O$5)</f>
        <v>0.59266595339599837</v>
      </c>
      <c r="P183" s="320">
        <f>IF(P$5=0,0,P$5/NMM_fec!P$5)</f>
        <v>0.59408108160428397</v>
      </c>
      <c r="Q183" s="320">
        <f>IF(Q$5=0,0,Q$5/NMM_fec!Q$5)</f>
        <v>0.59443193755229007</v>
      </c>
      <c r="R183" s="320">
        <f>IF(R$5=0,0,R$5/NMM_fec!R$5)</f>
        <v>0.59671519040363974</v>
      </c>
      <c r="S183" s="320">
        <f>IF(S$5=0,0,S$5/NMM_fec!S$5)</f>
        <v>0.59482185999735804</v>
      </c>
      <c r="T183" s="320">
        <f>IF(T$5=0,0,T$5/NMM_fec!T$5)</f>
        <v>0.59681724292458604</v>
      </c>
      <c r="U183" s="320">
        <f>IF(U$5=0,0,U$5/NMM_fec!U$5)</f>
        <v>0.60567695488993178</v>
      </c>
      <c r="V183" s="320">
        <f>IF(V$5=0,0,V$5/NMM_fec!V$5)</f>
        <v>0.60399952571753257</v>
      </c>
      <c r="W183" s="320">
        <f>IF(W$5=0,0,W$5/NMM_fec!W$5)</f>
        <v>0.60266708477694308</v>
      </c>
      <c r="X183" s="320">
        <f>IF(X$5=0,0,X$5/NMM_fec!X$5)</f>
        <v>0.60257314202477874</v>
      </c>
      <c r="Y183" s="320">
        <f>IF(Y$5=0,0,Y$5/NMM_fec!Y$5)</f>
        <v>0.61150469371318938</v>
      </c>
      <c r="DA183" s="95"/>
    </row>
    <row r="184" spans="1:105" ht="12" customHeight="1" x14ac:dyDescent="0.25">
      <c r="A184" s="55" t="s">
        <v>91</v>
      </c>
      <c r="B184" s="273">
        <f>IF(B$6=0,0,B$6/NMM_fec!B$6)</f>
        <v>0.53286010505272186</v>
      </c>
      <c r="C184" s="273">
        <f>IF(C$6=0,0,C$6/NMM_fec!C$6)</f>
        <v>0.5344825973742735</v>
      </c>
      <c r="D184" s="273">
        <f>IF(D$6=0,0,D$6/NMM_fec!D$6)</f>
        <v>0.5344825973742735</v>
      </c>
      <c r="E184" s="273">
        <f>IF(E$6=0,0,E$6/NMM_fec!E$6)</f>
        <v>0.53603433763684649</v>
      </c>
      <c r="F184" s="273">
        <f>IF(F$6=0,0,F$6/NMM_fec!F$6)</f>
        <v>0.53743090387316172</v>
      </c>
      <c r="G184" s="273">
        <f>IF(G$6=0,0,G$6/NMM_fec!G$6)</f>
        <v>0.53868781348584538</v>
      </c>
      <c r="H184" s="273">
        <f>IF(H$6=0,0,H$6/NMM_fec!H$6)</f>
        <v>0.5398190321372609</v>
      </c>
      <c r="I184" s="273">
        <f>IF(I$6=0,0,I$6/NMM_fec!I$6)</f>
        <v>0.54083712892353475</v>
      </c>
      <c r="J184" s="273">
        <f>IF(J$6=0,0,J$6/NMM_fec!J$6)</f>
        <v>0.54175341603118143</v>
      </c>
      <c r="K184" s="273">
        <f>IF(K$6=0,0,K$6/NMM_fec!K$6)</f>
        <v>0.54257807442806327</v>
      </c>
      <c r="L184" s="273">
        <f>IF(L$6=0,0,L$6/NMM_fec!L$6)</f>
        <v>0.54332026698525682</v>
      </c>
      <c r="M184" s="273">
        <f>IF(M$6=0,0,M$6/NMM_fec!M$6)</f>
        <v>0.54398824028673143</v>
      </c>
      <c r="N184" s="273">
        <f>IF(N$6=0,0,N$6/NMM_fec!N$6)</f>
        <v>0.54449999999999987</v>
      </c>
      <c r="O184" s="273">
        <f>IF(O$6=0,0,O$6/NMM_fec!O$6)</f>
        <v>0.54449999999999998</v>
      </c>
      <c r="P184" s="273">
        <f>IF(P$6=0,0,P$6/NMM_fec!P$6)</f>
        <v>0.54449999999999987</v>
      </c>
      <c r="Q184" s="273">
        <f>IF(Q$6=0,0,Q$6/NMM_fec!Q$6)</f>
        <v>0.54449999999999998</v>
      </c>
      <c r="R184" s="273">
        <f>IF(R$6=0,0,R$6/NMM_fec!R$6)</f>
        <v>0.54449999999999987</v>
      </c>
      <c r="S184" s="273">
        <f>IF(S$6=0,0,S$6/NMM_fec!S$6)</f>
        <v>0.54449999999999998</v>
      </c>
      <c r="T184" s="273">
        <f>IF(T$6=0,0,T$6/NMM_fec!T$6)</f>
        <v>0.54449999999999987</v>
      </c>
      <c r="U184" s="273">
        <f>IF(U$6=0,0,U$6/NMM_fec!U$6)</f>
        <v>0.5445000000000001</v>
      </c>
      <c r="V184" s="273">
        <f>IF(V$6=0,0,V$6/NMM_fec!V$6)</f>
        <v>0.54449999999999987</v>
      </c>
      <c r="W184" s="273">
        <f>IF(W$6=0,0,W$6/NMM_fec!W$6)</f>
        <v>0.5445000000000001</v>
      </c>
      <c r="X184" s="273">
        <f>IF(X$6=0,0,X$6/NMM_fec!X$6)</f>
        <v>0.54449999999999976</v>
      </c>
      <c r="Y184" s="273">
        <f>IF(Y$6=0,0,Y$6/NMM_fec!Y$6)</f>
        <v>0.54449999999999976</v>
      </c>
      <c r="DA184" s="76"/>
    </row>
    <row r="185" spans="1:105" ht="12" customHeight="1" x14ac:dyDescent="0.25">
      <c r="A185" s="173" t="s">
        <v>92</v>
      </c>
      <c r="B185" s="274">
        <f>IF(B$7=0,0,B$7/NMM_fec!B$7)</f>
        <v>0.13803337149772277</v>
      </c>
      <c r="C185" s="274">
        <f>IF(C$7=0,0,C$7/NMM_fec!C$7)</f>
        <v>0.13845366583623558</v>
      </c>
      <c r="D185" s="274">
        <f>IF(D$7=0,0,D$7/NMM_fec!D$7)</f>
        <v>0.13845366583623553</v>
      </c>
      <c r="E185" s="274">
        <f>IF(E$7=0,0,E$7/NMM_fec!E$7)</f>
        <v>0.13915730271592036</v>
      </c>
      <c r="F185" s="274">
        <f>IF(F$7=0,0,F$7/NMM_fec!F$7)</f>
        <v>0.14119644556248578</v>
      </c>
      <c r="G185" s="274">
        <f>IF(G$7=0,0,G$7/NMM_fec!G$7)</f>
        <v>0.14152995720445594</v>
      </c>
      <c r="H185" s="274">
        <f>IF(H$7=0,0,H$7/NMM_fec!H$7)</f>
        <v>0.14152995720445594</v>
      </c>
      <c r="I185" s="274">
        <f>IF(I$7=0,0,I$7/NMM_fec!I$7)</f>
        <v>0.14152995720445594</v>
      </c>
      <c r="J185" s="274">
        <f>IF(J$7=0,0,J$7/NMM_fec!J$7)</f>
        <v>0.14152995720445591</v>
      </c>
      <c r="K185" s="274">
        <f>IF(K$7=0,0,K$7/NMM_fec!K$7)</f>
        <v>0.14152995720445591</v>
      </c>
      <c r="L185" s="274">
        <f>IF(L$7=0,0,L$7/NMM_fec!L$7)</f>
        <v>0.14152995720445596</v>
      </c>
      <c r="M185" s="274">
        <f>IF(M$7=0,0,M$7/NMM_fec!M$7)</f>
        <v>0.14152995720445594</v>
      </c>
      <c r="N185" s="274">
        <f>IF(N$7=0,0,N$7/NMM_fec!N$7)</f>
        <v>0.14152995720445594</v>
      </c>
      <c r="O185" s="274">
        <f>IF(O$7=0,0,O$7/NMM_fec!O$7)</f>
        <v>0.14152995720445596</v>
      </c>
      <c r="P185" s="274">
        <f>IF(P$7=0,0,P$7/NMM_fec!P$7)</f>
        <v>0.14152995720445588</v>
      </c>
      <c r="Q185" s="274">
        <f>IF(Q$7=0,0,Q$7/NMM_fec!Q$7)</f>
        <v>0.14152995720445594</v>
      </c>
      <c r="R185" s="274">
        <f>IF(R$7=0,0,R$7/NMM_fec!R$7)</f>
        <v>0.14152995720445596</v>
      </c>
      <c r="S185" s="274">
        <f>IF(S$7=0,0,S$7/NMM_fec!S$7)</f>
        <v>0.14152995720445594</v>
      </c>
      <c r="T185" s="274">
        <f>IF(T$7=0,0,T$7/NMM_fec!T$7)</f>
        <v>0.14152995720445594</v>
      </c>
      <c r="U185" s="274">
        <f>IF(U$7=0,0,U$7/NMM_fec!U$7)</f>
        <v>0.14365044972187266</v>
      </c>
      <c r="V185" s="274">
        <f>IF(V$7=0,0,V$7/NMM_fec!V$7)</f>
        <v>0.14365044972187266</v>
      </c>
      <c r="W185" s="274">
        <f>IF(W$7=0,0,W$7/NMM_fec!W$7)</f>
        <v>0.14365044972187269</v>
      </c>
      <c r="X185" s="274">
        <f>IF(X$7=0,0,X$7/NMM_fec!X$7)</f>
        <v>0.14365044972187266</v>
      </c>
      <c r="Y185" s="274">
        <f>IF(Y$7=0,0,Y$7/NMM_fec!Y$7)</f>
        <v>0.14606079090494284</v>
      </c>
      <c r="DA185" s="77"/>
    </row>
    <row r="186" spans="1:105" ht="12" customHeight="1" x14ac:dyDescent="0.25">
      <c r="A186" s="173" t="s">
        <v>93</v>
      </c>
      <c r="B186" s="274">
        <f>IF(B$8=0,0,B$8/NMM_fec!B$8)</f>
        <v>0.7566417516293209</v>
      </c>
      <c r="C186" s="274">
        <f>IF(C$8=0,0,C$8/NMM_fec!C$8)</f>
        <v>0.75759357838212238</v>
      </c>
      <c r="D186" s="274">
        <f>IF(D$8=0,0,D$8/NMM_fec!D$8)</f>
        <v>0.75845022245964333</v>
      </c>
      <c r="E186" s="274">
        <f>IF(E$8=0,0,E$8/NMM_fec!E$8)</f>
        <v>0.7584984189657572</v>
      </c>
      <c r="F186" s="274">
        <f>IF(F$8=0,0,F$8/NMM_fec!F$8)</f>
        <v>0.75849841896575676</v>
      </c>
      <c r="G186" s="274">
        <f>IF(G$8=0,0,G$8/NMM_fec!G$8)</f>
        <v>0.75849841896575698</v>
      </c>
      <c r="H186" s="274">
        <f>IF(H$8=0,0,H$8/NMM_fec!H$8)</f>
        <v>0.75849841896575709</v>
      </c>
      <c r="I186" s="274">
        <f>IF(I$8=0,0,I$8/NMM_fec!I$8)</f>
        <v>0.75849841896575732</v>
      </c>
      <c r="J186" s="274">
        <f>IF(J$8=0,0,J$8/NMM_fec!J$8)</f>
        <v>0.75849841896575709</v>
      </c>
      <c r="K186" s="274">
        <f>IF(K$8=0,0,K$8/NMM_fec!K$8)</f>
        <v>0.75849841896575676</v>
      </c>
      <c r="L186" s="274">
        <f>IF(L$8=0,0,L$8/NMM_fec!L$8)</f>
        <v>0.75849841896575698</v>
      </c>
      <c r="M186" s="274">
        <f>IF(M$8=0,0,M$8/NMM_fec!M$8)</f>
        <v>0.7584984189657572</v>
      </c>
      <c r="N186" s="274">
        <f>IF(N$8=0,0,N$8/NMM_fec!N$8)</f>
        <v>0.75849841896575709</v>
      </c>
      <c r="O186" s="274">
        <f>IF(O$8=0,0,O$8/NMM_fec!O$8)</f>
        <v>0.75849841896575709</v>
      </c>
      <c r="P186" s="274">
        <f>IF(P$8=0,0,P$8/NMM_fec!P$8)</f>
        <v>0.7584984189657572</v>
      </c>
      <c r="Q186" s="274">
        <f>IF(Q$8=0,0,Q$8/NMM_fec!Q$8)</f>
        <v>0.75849841896575743</v>
      </c>
      <c r="R186" s="274">
        <f>IF(R$8=0,0,R$8/NMM_fec!R$8)</f>
        <v>0.75849841896575709</v>
      </c>
      <c r="S186" s="274">
        <f>IF(S$8=0,0,S$8/NMM_fec!S$8)</f>
        <v>0.7584984189657572</v>
      </c>
      <c r="T186" s="274">
        <f>IF(T$8=0,0,T$8/NMM_fec!T$8)</f>
        <v>0.7584984189657572</v>
      </c>
      <c r="U186" s="274">
        <f>IF(U$8=0,0,U$8/NMM_fec!U$8)</f>
        <v>0.75849841896575709</v>
      </c>
      <c r="V186" s="274">
        <f>IF(V$8=0,0,V$8/NMM_fec!V$8)</f>
        <v>0.75849841896575676</v>
      </c>
      <c r="W186" s="274">
        <f>IF(W$8=0,0,W$8/NMM_fec!W$8)</f>
        <v>0.75849841896575687</v>
      </c>
      <c r="X186" s="274">
        <f>IF(X$8=0,0,X$8/NMM_fec!X$8)</f>
        <v>0.75849841896575754</v>
      </c>
      <c r="Y186" s="274">
        <f>IF(Y$8=0,0,Y$8/NMM_fec!Y$8)</f>
        <v>0.75849841896575709</v>
      </c>
      <c r="DA186" s="77"/>
    </row>
    <row r="187" spans="1:105" ht="12" customHeight="1" x14ac:dyDescent="0.25">
      <c r="A187" s="173" t="s">
        <v>94</v>
      </c>
      <c r="B187" s="274">
        <f>IF(B$9=0,0,B$9/NMM_fec!B$9)</f>
        <v>0.52667880593407423</v>
      </c>
      <c r="C187" s="274">
        <f>IF(C$9=0,0,C$9/NMM_fec!C$9)</f>
        <v>0.52828247697352604</v>
      </c>
      <c r="D187" s="274">
        <f>IF(D$9=0,0,D$9/NMM_fec!D$9)</f>
        <v>0.52828247697352593</v>
      </c>
      <c r="E187" s="274">
        <f>IF(E$9=0,0,E$9/NMM_fec!E$9)</f>
        <v>0.53096726709045539</v>
      </c>
      <c r="F187" s="274">
        <f>IF(F$9=0,0,F$9/NMM_fec!F$9)</f>
        <v>0.53874780094183539</v>
      </c>
      <c r="G187" s="274">
        <f>IF(G$9=0,0,G$9/NMM_fec!G$9)</f>
        <v>0.54002034475824734</v>
      </c>
      <c r="H187" s="274">
        <f>IF(H$9=0,0,H$9/NMM_fec!H$9)</f>
        <v>0.54002034475824723</v>
      </c>
      <c r="I187" s="274">
        <f>IF(I$9=0,0,I$9/NMM_fec!I$9)</f>
        <v>0.54002034475824734</v>
      </c>
      <c r="J187" s="274">
        <f>IF(J$9=0,0,J$9/NMM_fec!J$9)</f>
        <v>0.54002034475824701</v>
      </c>
      <c r="K187" s="274">
        <f>IF(K$9=0,0,K$9/NMM_fec!K$9)</f>
        <v>0.54002034475824723</v>
      </c>
      <c r="L187" s="274">
        <f>IF(L$9=0,0,L$9/NMM_fec!L$9)</f>
        <v>0.54002034475824734</v>
      </c>
      <c r="M187" s="274">
        <f>IF(M$9=0,0,M$9/NMM_fec!M$9)</f>
        <v>0.54002034475824712</v>
      </c>
      <c r="N187" s="274">
        <f>IF(N$9=0,0,N$9/NMM_fec!N$9)</f>
        <v>0.54002034475824734</v>
      </c>
      <c r="O187" s="274">
        <f>IF(O$9=0,0,O$9/NMM_fec!O$9)</f>
        <v>0.54002034475824712</v>
      </c>
      <c r="P187" s="274">
        <f>IF(P$9=0,0,P$9/NMM_fec!P$9)</f>
        <v>0.54002034475824712</v>
      </c>
      <c r="Q187" s="274">
        <f>IF(Q$9=0,0,Q$9/NMM_fec!Q$9)</f>
        <v>0.54002034475824701</v>
      </c>
      <c r="R187" s="274">
        <f>IF(R$9=0,0,R$9/NMM_fec!R$9)</f>
        <v>0.54002034475824745</v>
      </c>
      <c r="S187" s="274">
        <f>IF(S$9=0,0,S$9/NMM_fec!S$9)</f>
        <v>0.54002034475824734</v>
      </c>
      <c r="T187" s="274">
        <f>IF(T$9=0,0,T$9/NMM_fec!T$9)</f>
        <v>0.54002034475824756</v>
      </c>
      <c r="U187" s="274">
        <f>IF(U$9=0,0,U$9/NMM_fec!U$9)</f>
        <v>0.54811127563204409</v>
      </c>
      <c r="V187" s="274">
        <f>IF(V$9=0,0,V$9/NMM_fec!V$9)</f>
        <v>0.54811127563204376</v>
      </c>
      <c r="W187" s="274">
        <f>IF(W$9=0,0,W$9/NMM_fec!W$9)</f>
        <v>0.54811127563204431</v>
      </c>
      <c r="X187" s="274">
        <f>IF(X$9=0,0,X$9/NMM_fec!X$9)</f>
        <v>0.54811127563204398</v>
      </c>
      <c r="Y187" s="274">
        <f>IF(Y$9=0,0,Y$9/NMM_fec!Y$9)</f>
        <v>0.5579843110445839</v>
      </c>
      <c r="DA187" s="77"/>
    </row>
    <row r="188" spans="1:105" ht="12" customHeight="1" x14ac:dyDescent="0.25">
      <c r="A188" s="56" t="s">
        <v>95</v>
      </c>
      <c r="B188" s="275">
        <f>IF(B$10=0,0,B$10/NMM_fec!B$10)</f>
        <v>0.8267535190028561</v>
      </c>
      <c r="C188" s="275">
        <f>IF(C$10=0,0,C$10/NMM_fec!C$10)</f>
        <v>0.80204419981127151</v>
      </c>
      <c r="D188" s="275">
        <f>IF(D$10=0,0,D$10/NMM_fec!D$10)</f>
        <v>0.81056485667333145</v>
      </c>
      <c r="E188" s="275">
        <f>IF(E$10=0,0,E$10/NMM_fec!E$10)</f>
        <v>0.80462054346178968</v>
      </c>
      <c r="F188" s="275">
        <f>IF(F$10=0,0,F$10/NMM_fec!F$10)</f>
        <v>0.80846398867861891</v>
      </c>
      <c r="G188" s="275">
        <f>IF(G$10=0,0,G$10/NMM_fec!G$10)</f>
        <v>0.82836788071937939</v>
      </c>
      <c r="H188" s="275">
        <f>IF(H$10=0,0,H$10/NMM_fec!H$10)</f>
        <v>0.87516272553424401</v>
      </c>
      <c r="I188" s="275">
        <f>IF(I$10=0,0,I$10/NMM_fec!I$10)</f>
        <v>0.87642185101095649</v>
      </c>
      <c r="J188" s="275">
        <f>IF(J$10=0,0,J$10/NMM_fec!J$10)</f>
        <v>0.86625521780399273</v>
      </c>
      <c r="K188" s="275">
        <f>IF(K$10=0,0,K$10/NMM_fec!K$10)</f>
        <v>0.89486779277702166</v>
      </c>
      <c r="L188" s="275">
        <f>IF(L$10=0,0,L$10/NMM_fec!L$10)</f>
        <v>0.90415146059858587</v>
      </c>
      <c r="M188" s="275">
        <f>IF(M$10=0,0,M$10/NMM_fec!M$10)</f>
        <v>0.89013042924302954</v>
      </c>
      <c r="N188" s="275">
        <f>IF(N$10=0,0,N$10/NMM_fec!N$10)</f>
        <v>0.8468794143734516</v>
      </c>
      <c r="O188" s="275">
        <f>IF(O$10=0,0,O$10/NMM_fec!O$10)</f>
        <v>0.87784142903466267</v>
      </c>
      <c r="P188" s="275">
        <f>IF(P$10=0,0,P$10/NMM_fec!P$10)</f>
        <v>0.8664824370305293</v>
      </c>
      <c r="Q188" s="275">
        <f>IF(Q$10=0,0,Q$10/NMM_fec!Q$10)</f>
        <v>0.87438774405724085</v>
      </c>
      <c r="R188" s="275">
        <f>IF(R$10=0,0,R$10/NMM_fec!R$10)</f>
        <v>0.89271477426206658</v>
      </c>
      <c r="S188" s="275">
        <f>IF(S$10=0,0,S$10/NMM_fec!S$10)</f>
        <v>0.88926709833440265</v>
      </c>
      <c r="T188" s="275">
        <f>IF(T$10=0,0,T$10/NMM_fec!T$10)</f>
        <v>0.89444538062497425</v>
      </c>
      <c r="U188" s="275">
        <f>IF(U$10=0,0,U$10/NMM_fec!U$10)</f>
        <v>0.90616955460164106</v>
      </c>
      <c r="V188" s="275">
        <f>IF(V$10=0,0,V$10/NMM_fec!V$10)</f>
        <v>0.9065265832012408</v>
      </c>
      <c r="W188" s="275">
        <f>IF(W$10=0,0,W$10/NMM_fec!W$10)</f>
        <v>0.90670065338687522</v>
      </c>
      <c r="X188" s="275">
        <f>IF(X$10=0,0,X$10/NMM_fec!X$10)</f>
        <v>0.90878911608409063</v>
      </c>
      <c r="Y188" s="275">
        <f>IF(Y$10=0,0,Y$10/NMM_fec!Y$10)</f>
        <v>0.93006167111771532</v>
      </c>
      <c r="DA188" s="78"/>
    </row>
    <row r="189" spans="1:105" ht="12" customHeight="1" x14ac:dyDescent="0.25">
      <c r="A189" s="174" t="s">
        <v>1450</v>
      </c>
      <c r="B189" s="276">
        <f>IF(B$16=0,0,B$16/NMM_fec!B$16)</f>
        <v>0.74415828114057225</v>
      </c>
      <c r="C189" s="276">
        <f>IF(C$16=0,0,C$16/NMM_fec!C$16)</f>
        <v>0.74642414996002604</v>
      </c>
      <c r="D189" s="276">
        <f>IF(D$16=0,0,D$16/NMM_fec!D$16)</f>
        <v>0.74642414996002593</v>
      </c>
      <c r="E189" s="276">
        <f>IF(E$16=0,0,E$16/NMM_fec!E$16)</f>
        <v>0.74873173496402357</v>
      </c>
      <c r="F189" s="276">
        <f>IF(F$16=0,0,F$16/NMM_fec!F$16)</f>
        <v>0.75080856146762109</v>
      </c>
      <c r="G189" s="276">
        <f>IF(G$16=0,0,G$16/NMM_fec!G$16)</f>
        <v>0.75267770532085887</v>
      </c>
      <c r="H189" s="276">
        <f>IF(H$16=0,0,H$16/NMM_fec!H$16)</f>
        <v>0.75435993478877295</v>
      </c>
      <c r="I189" s="276">
        <f>IF(I$16=0,0,I$16/NMM_fec!I$16)</f>
        <v>0.75587394130989571</v>
      </c>
      <c r="J189" s="276">
        <f>IF(J$16=0,0,J$16/NMM_fec!J$16)</f>
        <v>0.75723654717890609</v>
      </c>
      <c r="K189" s="276">
        <f>IF(K$16=0,0,K$16/NMM_fec!K$16)</f>
        <v>0.7584628924610155</v>
      </c>
      <c r="L189" s="276">
        <f>IF(L$16=0,0,L$16/NMM_fec!L$16)</f>
        <v>0.75956660321491387</v>
      </c>
      <c r="M189" s="276">
        <f>IF(M$16=0,0,M$16/NMM_fec!M$16)</f>
        <v>0.76055994289342244</v>
      </c>
      <c r="N189" s="276">
        <f>IF(N$16=0,0,N$16/NMM_fec!N$16)</f>
        <v>0.76145394860408033</v>
      </c>
      <c r="O189" s="276">
        <f>IF(O$16=0,0,O$16/NMM_fec!O$16)</f>
        <v>0.76180500000000007</v>
      </c>
      <c r="P189" s="276">
        <f>IF(P$16=0,0,P$16/NMM_fec!P$16)</f>
        <v>0.76180500000000007</v>
      </c>
      <c r="Q189" s="276">
        <f>IF(Q$16=0,0,Q$16/NMM_fec!Q$16)</f>
        <v>0.76180499999999995</v>
      </c>
      <c r="R189" s="276">
        <f>IF(R$16=0,0,R$16/NMM_fec!R$16)</f>
        <v>0.76180499999999995</v>
      </c>
      <c r="S189" s="276">
        <f>IF(S$16=0,0,S$16/NMM_fec!S$16)</f>
        <v>0.76180499999999995</v>
      </c>
      <c r="T189" s="276">
        <f>IF(T$16=0,0,T$16/NMM_fec!T$16)</f>
        <v>0.76180499999999995</v>
      </c>
      <c r="U189" s="276">
        <f>IF(U$16=0,0,U$16/NMM_fec!U$16)</f>
        <v>0.76180500000000007</v>
      </c>
      <c r="V189" s="276">
        <f>IF(V$16=0,0,V$16/NMM_fec!V$16)</f>
        <v>0.76180499999999995</v>
      </c>
      <c r="W189" s="276">
        <f>IF(W$16=0,0,W$16/NMM_fec!W$16)</f>
        <v>0.76180499999999995</v>
      </c>
      <c r="X189" s="276">
        <f>IF(X$16=0,0,X$16/NMM_fec!X$16)</f>
        <v>0.76180499999999995</v>
      </c>
      <c r="Y189" s="276">
        <f>IF(Y$16=0,0,Y$16/NMM_fec!Y$16)</f>
        <v>0.76180499999999995</v>
      </c>
      <c r="DA189" s="79"/>
    </row>
    <row r="190" spans="1:105" ht="12" customHeight="1" x14ac:dyDescent="0.25">
      <c r="A190" s="174" t="s">
        <v>1452</v>
      </c>
      <c r="B190" s="276">
        <f>IF(B$17=0,0,B$17/NMM_fec!B$17)</f>
        <v>0.49037207252539472</v>
      </c>
      <c r="C190" s="276">
        <f>IF(C$17=0,0,C$17/NMM_fec!C$17)</f>
        <v>0.49089476946333649</v>
      </c>
      <c r="D190" s="276">
        <f>IF(D$17=0,0,D$17/NMM_fec!D$17)</f>
        <v>0.49016114413194606</v>
      </c>
      <c r="E190" s="276">
        <f>IF(E$17=0,0,E$17/NMM_fec!E$17)</f>
        <v>0.48965569751198257</v>
      </c>
      <c r="F190" s="276">
        <f>IF(F$17=0,0,F$17/NMM_fec!F$17)</f>
        <v>0.49483384328434826</v>
      </c>
      <c r="G190" s="276">
        <f>IF(G$17=0,0,G$17/NMM_fec!G$17)</f>
        <v>0.4979828386327021</v>
      </c>
      <c r="H190" s="276">
        <f>IF(H$17=0,0,H$17/NMM_fec!H$17)</f>
        <v>0.4969203769006581</v>
      </c>
      <c r="I190" s="276">
        <f>IF(I$17=0,0,I$17/NMM_fec!I$17)</f>
        <v>0.49524684264496438</v>
      </c>
      <c r="J190" s="276">
        <f>IF(J$17=0,0,J$17/NMM_fec!J$17)</f>
        <v>0.49316194969755905</v>
      </c>
      <c r="K190" s="276">
        <f>IF(K$17=0,0,K$17/NMM_fec!K$17)</f>
        <v>0.48790362193223957</v>
      </c>
      <c r="L190" s="276">
        <f>IF(L$17=0,0,L$17/NMM_fec!L$17)</f>
        <v>0.48193269134350442</v>
      </c>
      <c r="M190" s="276">
        <f>IF(M$17=0,0,M$17/NMM_fec!M$17)</f>
        <v>0.48226249447946212</v>
      </c>
      <c r="N190" s="276">
        <f>IF(N$17=0,0,N$17/NMM_fec!N$17)</f>
        <v>0.4821561600513351</v>
      </c>
      <c r="O190" s="276">
        <f>IF(O$17=0,0,O$17/NMM_fec!O$17)</f>
        <v>0.4790347367567474</v>
      </c>
      <c r="P190" s="276">
        <f>IF(P$17=0,0,P$17/NMM_fec!P$17)</f>
        <v>0.4811828312751234</v>
      </c>
      <c r="Q190" s="276">
        <f>IF(Q$17=0,0,Q$17/NMM_fec!Q$17)</f>
        <v>0.48103272691839954</v>
      </c>
      <c r="R190" s="276">
        <f>IF(R$17=0,0,R$17/NMM_fec!R$17)</f>
        <v>0.48181685809551322</v>
      </c>
      <c r="S190" s="276">
        <f>IF(S$17=0,0,S$17/NMM_fec!S$17)</f>
        <v>0.47956472682106915</v>
      </c>
      <c r="T190" s="276">
        <f>IF(T$17=0,0,T$17/NMM_fec!T$17)</f>
        <v>0.48167168561533874</v>
      </c>
      <c r="U190" s="276">
        <f>IF(U$17=0,0,U$17/NMM_fec!U$17)</f>
        <v>0.48929544320517948</v>
      </c>
      <c r="V190" s="276">
        <f>IF(V$17=0,0,V$17/NMM_fec!V$17)</f>
        <v>0.48770572655375816</v>
      </c>
      <c r="W190" s="276">
        <f>IF(W$17=0,0,W$17/NMM_fec!W$17)</f>
        <v>0.48758192072474793</v>
      </c>
      <c r="X190" s="276">
        <f>IF(X$17=0,0,X$17/NMM_fec!X$17)</f>
        <v>0.48503009449790657</v>
      </c>
      <c r="Y190" s="276">
        <f>IF(Y$17=0,0,Y$17/NMM_fec!Y$17)</f>
        <v>0.49172975308020284</v>
      </c>
      <c r="DA190" s="79"/>
    </row>
    <row r="191" spans="1:105" ht="12" customHeight="1" x14ac:dyDescent="0.25">
      <c r="A191" s="174" t="s">
        <v>1461</v>
      </c>
      <c r="B191" s="276">
        <f>IF(B$25=0,0,B$25/NMM_fec!B$25)</f>
        <v>0.67920293701203915</v>
      </c>
      <c r="C191" s="276">
        <f>IF(C$25=0,0,C$25/NMM_fec!C$25)</f>
        <v>0.68088587300117442</v>
      </c>
      <c r="D191" s="276">
        <f>IF(D$25=0,0,D$25/NMM_fec!D$25)</f>
        <v>0.68355288645826151</v>
      </c>
      <c r="E191" s="276">
        <f>IF(E$25=0,0,E$25/NMM_fec!E$25)</f>
        <v>0.6920797422007503</v>
      </c>
      <c r="F191" s="276">
        <f>IF(F$25=0,0,F$25/NMM_fec!F$25)</f>
        <v>0.70539056834127301</v>
      </c>
      <c r="G191" s="276">
        <f>IF(G$25=0,0,G$25/NMM_fec!G$25)</f>
        <v>0.70528681705805774</v>
      </c>
      <c r="H191" s="276">
        <f>IF(H$25=0,0,H$25/NMM_fec!H$25)</f>
        <v>0.70403878562484823</v>
      </c>
      <c r="I191" s="276">
        <f>IF(I$25=0,0,I$25/NMM_fec!I$25)</f>
        <v>0.70418100350183044</v>
      </c>
      <c r="J191" s="276">
        <f>IF(J$25=0,0,J$25/NMM_fec!J$25)</f>
        <v>0.70539616955857176</v>
      </c>
      <c r="K191" s="276">
        <f>IF(K$25=0,0,K$25/NMM_fec!K$25)</f>
        <v>0.71394242553710074</v>
      </c>
      <c r="L191" s="276">
        <f>IF(L$25=0,0,L$25/NMM_fec!L$25)</f>
        <v>0.72250200144142307</v>
      </c>
      <c r="M191" s="276">
        <f>IF(M$25=0,0,M$25/NMM_fec!M$25)</f>
        <v>0.72394449984301146</v>
      </c>
      <c r="N191" s="276">
        <f>IF(N$25=0,0,N$25/NMM_fec!N$25)</f>
        <v>0.71443954095700979</v>
      </c>
      <c r="O191" s="276">
        <f>IF(O$25=0,0,O$25/NMM_fec!O$25)</f>
        <v>0.71576573469749216</v>
      </c>
      <c r="P191" s="276">
        <f>IF(P$25=0,0,P$25/NMM_fec!P$25)</f>
        <v>0.71617900020957093</v>
      </c>
      <c r="Q191" s="276">
        <f>IF(Q$25=0,0,Q$25/NMM_fec!Q$25)</f>
        <v>0.71516092616196236</v>
      </c>
      <c r="R191" s="276">
        <f>IF(R$25=0,0,R$25/NMM_fec!R$25)</f>
        <v>0.71474858163664279</v>
      </c>
      <c r="S191" s="276">
        <f>IF(S$25=0,0,S$25/NMM_fec!S$25)</f>
        <v>0.71558386774384286</v>
      </c>
      <c r="T191" s="276">
        <f>IF(T$25=0,0,T$25/NMM_fec!T$25)</f>
        <v>0.71474644749480953</v>
      </c>
      <c r="U191" s="276">
        <f>IF(U$25=0,0,U$25/NMM_fec!U$25)</f>
        <v>0.72568143865759349</v>
      </c>
      <c r="V191" s="276">
        <f>IF(V$25=0,0,V$25/NMM_fec!V$25)</f>
        <v>0.72581587070385378</v>
      </c>
      <c r="W191" s="276">
        <f>IF(W$25=0,0,W$25/NMM_fec!W$25)</f>
        <v>0.72481432739246499</v>
      </c>
      <c r="X191" s="276">
        <f>IF(X$25=0,0,X$25/NMM_fec!X$25)</f>
        <v>0.72637073733692292</v>
      </c>
      <c r="Y191" s="276">
        <f>IF(Y$25=0,0,Y$25/NMM_fec!Y$25)</f>
        <v>0.7391843528884583</v>
      </c>
      <c r="DA191" s="79"/>
    </row>
    <row r="192" spans="1:105" ht="12" customHeight="1" x14ac:dyDescent="0.25">
      <c r="A192" s="41" t="s">
        <v>1470</v>
      </c>
      <c r="B192" s="277">
        <f>IF(B$33=0,0,B$33/NMM_fec!B$33)</f>
        <v>0.75273863400512542</v>
      </c>
      <c r="C192" s="277">
        <f>IF(C$33=0,0,C$33/NMM_fec!C$33)</f>
        <v>0.74829460069065523</v>
      </c>
      <c r="D192" s="277">
        <f>IF(D$33=0,0,D$33/NMM_fec!D$33)</f>
        <v>0.75213332388433218</v>
      </c>
      <c r="E192" s="277">
        <f>IF(E$33=0,0,E$33/NMM_fec!E$33)</f>
        <v>0.75292968547399997</v>
      </c>
      <c r="F192" s="277">
        <f>IF(F$33=0,0,F$33/NMM_fec!F$33)</f>
        <v>0.75573105337867419</v>
      </c>
      <c r="G192" s="277">
        <f>IF(G$33=0,0,G$33/NMM_fec!G$33)</f>
        <v>0.76217166067973019</v>
      </c>
      <c r="H192" s="277">
        <f>IF(H$33=0,0,H$33/NMM_fec!H$33)</f>
        <v>0.767093415199953</v>
      </c>
      <c r="I192" s="277">
        <f>IF(I$33=0,0,I$33/NMM_fec!I$33)</f>
        <v>0.76732155969369431</v>
      </c>
      <c r="J192" s="277">
        <f>IF(J$33=0,0,J$33/NMM_fec!J$33)</f>
        <v>0.76804940481424011</v>
      </c>
      <c r="K192" s="277">
        <f>IF(K$33=0,0,K$33/NMM_fec!K$33)</f>
        <v>0.77551561878311648</v>
      </c>
      <c r="L192" s="277">
        <f>IF(L$33=0,0,L$33/NMM_fec!L$33)</f>
        <v>0.77524831320349641</v>
      </c>
      <c r="M192" s="277">
        <f>IF(M$33=0,0,M$33/NMM_fec!M$33)</f>
        <v>0.77692640707852834</v>
      </c>
      <c r="N192" s="277">
        <f>IF(N$33=0,0,N$33/NMM_fec!N$33)</f>
        <v>0.76495606736168975</v>
      </c>
      <c r="O192" s="277">
        <f>IF(O$33=0,0,O$33/NMM_fec!O$33)</f>
        <v>0.77109073693981889</v>
      </c>
      <c r="P192" s="277">
        <f>IF(P$33=0,0,P$33/NMM_fec!P$33)</f>
        <v>0.77171207511132422</v>
      </c>
      <c r="Q192" s="277">
        <f>IF(Q$33=0,0,Q$33/NMM_fec!Q$33)</f>
        <v>0.77258764291127124</v>
      </c>
      <c r="R192" s="277">
        <f>IF(R$33=0,0,R$33/NMM_fec!R$33)</f>
        <v>0.77528938794760305</v>
      </c>
      <c r="S192" s="277">
        <f>IF(S$33=0,0,S$33/NMM_fec!S$33)</f>
        <v>0.77385864451557718</v>
      </c>
      <c r="T192" s="277">
        <f>IF(T$33=0,0,T$33/NMM_fec!T$33)</f>
        <v>0.77579429924597876</v>
      </c>
      <c r="U192" s="277">
        <f>IF(U$33=0,0,U$33/NMM_fec!U$33)</f>
        <v>0.77939065826630571</v>
      </c>
      <c r="V192" s="277">
        <f>IF(V$33=0,0,V$33/NMM_fec!V$33)</f>
        <v>0.77794865261457835</v>
      </c>
      <c r="W192" s="277">
        <f>IF(W$33=0,0,W$33/NMM_fec!W$33)</f>
        <v>0.77651905751244155</v>
      </c>
      <c r="X192" s="277">
        <f>IF(X$33=0,0,X$33/NMM_fec!X$33)</f>
        <v>0.77736627869737973</v>
      </c>
      <c r="Y192" s="277">
        <f>IF(Y$33=0,0,Y$33/NMM_fec!Y$33)</f>
        <v>0.78101620593670751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52</v>
      </c>
      <c r="B194" s="320">
        <f>IF(B$48=0,0,B$48/NMM_fec!B$48)</f>
        <v>0.4841111364509974</v>
      </c>
      <c r="C194" s="320">
        <f>IF(C$48=0,0,C$48/NMM_fec!C$48)</f>
        <v>0.48236378299837801</v>
      </c>
      <c r="D194" s="320">
        <f>IF(D$48=0,0,D$48/NMM_fec!D$48)</f>
        <v>0.4842006127890785</v>
      </c>
      <c r="E194" s="320">
        <f>IF(E$48=0,0,E$48/NMM_fec!E$48)</f>
        <v>0.48749654849119251</v>
      </c>
      <c r="F194" s="320">
        <f>IF(F$48=0,0,F$48/NMM_fec!F$48)</f>
        <v>0.48763487913079739</v>
      </c>
      <c r="G194" s="320">
        <f>IF(G$48=0,0,G$48/NMM_fec!G$48)</f>
        <v>0.49452919467909401</v>
      </c>
      <c r="H194" s="320">
        <f>IF(H$48=0,0,H$48/NMM_fec!H$48)</f>
        <v>0.4956129949840602</v>
      </c>
      <c r="I194" s="320">
        <f>IF(I$48=0,0,I$48/NMM_fec!I$48)</f>
        <v>0.49977262110409898</v>
      </c>
      <c r="J194" s="320">
        <f>IF(J$48=0,0,J$48/NMM_fec!J$48)</f>
        <v>0.50010042419431</v>
      </c>
      <c r="K194" s="320">
        <f>IF(K$48=0,0,K$48/NMM_fec!K$48)</f>
        <v>0.50753942471958047</v>
      </c>
      <c r="L194" s="320">
        <f>IF(L$48=0,0,L$48/NMM_fec!L$48)</f>
        <v>0.51019461199674965</v>
      </c>
      <c r="M194" s="320">
        <f>IF(M$48=0,0,M$48/NMM_fec!M$48)</f>
        <v>0.51185789423730255</v>
      </c>
      <c r="N194" s="320">
        <f>IF(N$48=0,0,N$48/NMM_fec!N$48)</f>
        <v>0.50621047393083662</v>
      </c>
      <c r="O194" s="320">
        <f>IF(O$48=0,0,O$48/NMM_fec!O$48)</f>
        <v>0.5080788144333398</v>
      </c>
      <c r="P194" s="320">
        <f>IF(P$48=0,0,P$48/NMM_fec!P$48)</f>
        <v>0.50746608583769404</v>
      </c>
      <c r="Q194" s="320">
        <f>IF(Q$48=0,0,Q$48/NMM_fec!Q$48)</f>
        <v>0.50674050716224395</v>
      </c>
      <c r="R194" s="320">
        <f>IF(R$48=0,0,R$48/NMM_fec!R$48)</f>
        <v>0.51530471676240019</v>
      </c>
      <c r="S194" s="320">
        <f>IF(S$48=0,0,S$48/NMM_fec!S$48)</f>
        <v>0.51597938743501792</v>
      </c>
      <c r="T194" s="320">
        <f>IF(T$48=0,0,T$48/NMM_fec!T$48)</f>
        <v>0.53217421937425291</v>
      </c>
      <c r="U194" s="320">
        <f>IF(U$48=0,0,U$48/NMM_fec!U$48)</f>
        <v>0.53321175328094805</v>
      </c>
      <c r="V194" s="320">
        <f>IF(V$48=0,0,V$48/NMM_fec!V$48)</f>
        <v>0.53256879599103624</v>
      </c>
      <c r="W194" s="320">
        <f>IF(W$48=0,0,W$48/NMM_fec!W$48)</f>
        <v>0.54035071543123658</v>
      </c>
      <c r="X194" s="320">
        <f>IF(X$48=0,0,X$48/NMM_fec!X$48)</f>
        <v>0.54232338222217824</v>
      </c>
      <c r="Y194" s="320">
        <f>IF(Y$48=0,0,Y$48/NMM_fec!Y$48)</f>
        <v>0.55355630856344284</v>
      </c>
      <c r="DA194" s="95"/>
    </row>
    <row r="195" spans="1:105" ht="12" customHeight="1" x14ac:dyDescent="0.25">
      <c r="A195" s="55" t="s">
        <v>91</v>
      </c>
      <c r="B195" s="273">
        <f>IF(B$49=0,0,B$49/NMM_fec!B$49)</f>
        <v>0.44509801315685649</v>
      </c>
      <c r="C195" s="273">
        <f>IF(C$49=0,0,C$49/NMM_fec!C$49)</f>
        <v>0.44601194592804622</v>
      </c>
      <c r="D195" s="273">
        <f>IF(D$49=0,0,D$49/NMM_fec!D$49)</f>
        <v>0.44601194592804622</v>
      </c>
      <c r="E195" s="273">
        <f>IF(E$49=0,0,E$49/NMM_fec!E$49)</f>
        <v>0.44850444093241698</v>
      </c>
      <c r="F195" s="273">
        <f>IF(F$49=0,0,F$49/NMM_fec!F$49)</f>
        <v>0.44850444093241698</v>
      </c>
      <c r="G195" s="273">
        <f>IF(G$49=0,0,G$49/NMM_fec!G$49)</f>
        <v>0.45380906980575281</v>
      </c>
      <c r="H195" s="273">
        <f>IF(H$49=0,0,H$49/NMM_fec!H$49)</f>
        <v>0.45380906980575292</v>
      </c>
      <c r="I195" s="273">
        <f>IF(I$49=0,0,I$49/NMM_fec!I$49)</f>
        <v>0.45815884106998311</v>
      </c>
      <c r="J195" s="273">
        <f>IF(J$49=0,0,J$49/NMM_fec!J$49)</f>
        <v>0.45815884106998306</v>
      </c>
      <c r="K195" s="273">
        <f>IF(K$49=0,0,K$49/NMM_fec!K$49)</f>
        <v>0.45815884106998322</v>
      </c>
      <c r="L195" s="273">
        <f>IF(L$49=0,0,L$49/NMM_fec!L$49)</f>
        <v>0.45815884106998317</v>
      </c>
      <c r="M195" s="273">
        <f>IF(M$49=0,0,M$49/NMM_fec!M$49)</f>
        <v>0.45815884106998306</v>
      </c>
      <c r="N195" s="273">
        <f>IF(N$49=0,0,N$49/NMM_fec!N$49)</f>
        <v>0.45815884106998295</v>
      </c>
      <c r="O195" s="273">
        <f>IF(O$49=0,0,O$49/NMM_fec!O$49)</f>
        <v>0.45815884106998306</v>
      </c>
      <c r="P195" s="273">
        <f>IF(P$49=0,0,P$49/NMM_fec!P$49)</f>
        <v>0.45815884106998284</v>
      </c>
      <c r="Q195" s="273">
        <f>IF(Q$49=0,0,Q$49/NMM_fec!Q$49)</f>
        <v>0.45815884106998295</v>
      </c>
      <c r="R195" s="273">
        <f>IF(R$49=0,0,R$49/NMM_fec!R$49)</f>
        <v>0.46502437277769015</v>
      </c>
      <c r="S195" s="273">
        <f>IF(S$49=0,0,S$49/NMM_fec!S$49)</f>
        <v>0.46502437277769015</v>
      </c>
      <c r="T195" s="273">
        <f>IF(T$49=0,0,T$49/NMM_fec!T$49)</f>
        <v>0.47352193549992116</v>
      </c>
      <c r="U195" s="273">
        <f>IF(U$49=0,0,U$49/NMM_fec!U$49)</f>
        <v>0.47919091306822564</v>
      </c>
      <c r="V195" s="273">
        <f>IF(V$49=0,0,V$49/NMM_fec!V$49)</f>
        <v>0.47919091306822575</v>
      </c>
      <c r="W195" s="273">
        <f>IF(W$49=0,0,W$49/NMM_fec!W$49)</f>
        <v>0.48627182176140332</v>
      </c>
      <c r="X195" s="273">
        <f>IF(X$49=0,0,X$49/NMM_fec!X$49)</f>
        <v>0.48704255396231239</v>
      </c>
      <c r="Y195" s="273">
        <f>IF(Y$49=0,0,Y$49/NMM_fec!Y$49)</f>
        <v>0.4933382985660813</v>
      </c>
      <c r="DA195" s="76"/>
    </row>
    <row r="196" spans="1:105" ht="12" customHeight="1" x14ac:dyDescent="0.25">
      <c r="A196" s="173" t="s">
        <v>92</v>
      </c>
      <c r="B196" s="274">
        <f>IF(B$50=0,0,B$50/NMM_fec!B$50)</f>
        <v>0.11554255603241485</v>
      </c>
      <c r="C196" s="274">
        <f>IF(C$50=0,0,C$50/NMM_fec!C$50)</f>
        <v>0.11577980294276632</v>
      </c>
      <c r="D196" s="274">
        <f>IF(D$50=0,0,D$50/NMM_fec!D$50)</f>
        <v>0.11577980294276624</v>
      </c>
      <c r="E196" s="274">
        <f>IF(E$50=0,0,E$50/NMM_fec!E$50)</f>
        <v>0.11642682727266722</v>
      </c>
      <c r="F196" s="274">
        <f>IF(F$50=0,0,F$50/NMM_fec!F$50)</f>
        <v>0.11642682727266723</v>
      </c>
      <c r="G196" s="274">
        <f>IF(G$50=0,0,G$50/NMM_fec!G$50)</f>
        <v>0.11780385067135975</v>
      </c>
      <c r="H196" s="274">
        <f>IF(H$50=0,0,H$50/NMM_fec!H$50)</f>
        <v>0.11780385067135975</v>
      </c>
      <c r="I196" s="274">
        <f>IF(I$50=0,0,I$50/NMM_fec!I$50)</f>
        <v>0.11893300352122527</v>
      </c>
      <c r="J196" s="274">
        <f>IF(J$50=0,0,J$50/NMM_fec!J$50)</f>
        <v>0.11893300352122521</v>
      </c>
      <c r="K196" s="274">
        <f>IF(K$50=0,0,K$50/NMM_fec!K$50)</f>
        <v>0.11893300352122528</v>
      </c>
      <c r="L196" s="274">
        <f>IF(L$50=0,0,L$50/NMM_fec!L$50)</f>
        <v>0.11893300352122525</v>
      </c>
      <c r="M196" s="274">
        <f>IF(M$50=0,0,M$50/NMM_fec!M$50)</f>
        <v>0.11893300352122523</v>
      </c>
      <c r="N196" s="274">
        <f>IF(N$50=0,0,N$50/NMM_fec!N$50)</f>
        <v>0.11893300352122525</v>
      </c>
      <c r="O196" s="274">
        <f>IF(O$50=0,0,O$50/NMM_fec!O$50)</f>
        <v>0.11893300352122527</v>
      </c>
      <c r="P196" s="274">
        <f>IF(P$50=0,0,P$50/NMM_fec!P$50)</f>
        <v>0.11893300352122524</v>
      </c>
      <c r="Q196" s="274">
        <f>IF(Q$50=0,0,Q$50/NMM_fec!Q$50)</f>
        <v>0.11893300352122523</v>
      </c>
      <c r="R196" s="274">
        <f>IF(R$50=0,0,R$50/NMM_fec!R$50)</f>
        <v>0.12071522015347637</v>
      </c>
      <c r="S196" s="274">
        <f>IF(S$50=0,0,S$50/NMM_fec!S$50)</f>
        <v>0.12071522015347635</v>
      </c>
      <c r="T196" s="274">
        <f>IF(T$50=0,0,T$50/NMM_fec!T$50)</f>
        <v>0.1243926984322388</v>
      </c>
      <c r="U196" s="274">
        <f>IF(U$50=0,0,U$50/NMM_fec!U$50)</f>
        <v>0.12439269843223874</v>
      </c>
      <c r="V196" s="274">
        <f>IF(V$50=0,0,V$50/NMM_fec!V$50)</f>
        <v>0.12439269843223877</v>
      </c>
      <c r="W196" s="274">
        <f>IF(W$50=0,0,W$50/NMM_fec!W$50)</f>
        <v>0.12643089817956429</v>
      </c>
      <c r="X196" s="274">
        <f>IF(X$50=0,0,X$50/NMM_fec!X$50)</f>
        <v>0.12643089817956427</v>
      </c>
      <c r="Y196" s="274">
        <f>IF(Y$50=0,0,Y$50/NMM_fec!Y$50)</f>
        <v>0.12863734886264089</v>
      </c>
      <c r="DA196" s="77"/>
    </row>
    <row r="197" spans="1:105" ht="12" customHeight="1" x14ac:dyDescent="0.25">
      <c r="A197" s="173" t="s">
        <v>93</v>
      </c>
      <c r="B197" s="274">
        <f>IF(B$51=0,0,B$51/NMM_fec!B$51)</f>
        <v>0.63104024808836945</v>
      </c>
      <c r="C197" s="274">
        <f>IF(C$51=0,0,C$51/NMM_fec!C$51)</f>
        <v>0.63233598149004666</v>
      </c>
      <c r="D197" s="274">
        <f>IF(D$51=0,0,D$51/NMM_fec!D$51)</f>
        <v>0.63233598149004699</v>
      </c>
      <c r="E197" s="274">
        <f>IF(E$51=0,0,E$51/NMM_fec!E$51)</f>
        <v>0.63586973050582374</v>
      </c>
      <c r="F197" s="274">
        <f>IF(F$51=0,0,F$51/NMM_fec!F$51)</f>
        <v>0.63586973050582352</v>
      </c>
      <c r="G197" s="274">
        <f>IF(G$51=0,0,G$51/NMM_fec!G$51)</f>
        <v>0.64339039836166267</v>
      </c>
      <c r="H197" s="274">
        <f>IF(H$51=0,0,H$51/NMM_fec!H$51)</f>
        <v>0.64339039836166245</v>
      </c>
      <c r="I197" s="274">
        <f>IF(I$51=0,0,I$51/NMM_fec!I$51)</f>
        <v>0.64955731139333295</v>
      </c>
      <c r="J197" s="274">
        <f>IF(J$51=0,0,J$51/NMM_fec!J$51)</f>
        <v>0.64955731139333295</v>
      </c>
      <c r="K197" s="274">
        <f>IF(K$51=0,0,K$51/NMM_fec!K$51)</f>
        <v>0.64955731139333284</v>
      </c>
      <c r="L197" s="274">
        <f>IF(L$51=0,0,L$51/NMM_fec!L$51)</f>
        <v>0.64955731139333306</v>
      </c>
      <c r="M197" s="274">
        <f>IF(M$51=0,0,M$51/NMM_fec!M$51)</f>
        <v>0.64955731139333295</v>
      </c>
      <c r="N197" s="274">
        <f>IF(N$51=0,0,N$51/NMM_fec!N$51)</f>
        <v>0.64955731139333295</v>
      </c>
      <c r="O197" s="274">
        <f>IF(O$51=0,0,O$51/NMM_fec!O$51)</f>
        <v>0.64955731139333306</v>
      </c>
      <c r="P197" s="274">
        <f>IF(P$51=0,0,P$51/NMM_fec!P$51)</f>
        <v>0.64955731139333317</v>
      </c>
      <c r="Q197" s="274">
        <f>IF(Q$51=0,0,Q$51/NMM_fec!Q$51)</f>
        <v>0.64955731139333306</v>
      </c>
      <c r="R197" s="274">
        <f>IF(R$51=0,0,R$51/NMM_fec!R$51)</f>
        <v>0.65929095814983563</v>
      </c>
      <c r="S197" s="274">
        <f>IF(S$51=0,0,S$51/NMM_fec!S$51)</f>
        <v>0.65929095814983529</v>
      </c>
      <c r="T197" s="274">
        <f>IF(T$51=0,0,T$51/NMM_fec!T$51)</f>
        <v>0.66997786425058492</v>
      </c>
      <c r="U197" s="274">
        <f>IF(U$51=0,0,U$51/NMM_fec!U$51)</f>
        <v>0.67937565148757706</v>
      </c>
      <c r="V197" s="274">
        <f>IF(V$51=0,0,V$51/NMM_fec!V$51)</f>
        <v>0.67937565148757695</v>
      </c>
      <c r="W197" s="274">
        <f>IF(W$51=0,0,W$51/NMM_fec!W$51)</f>
        <v>0.68805408825455205</v>
      </c>
      <c r="X197" s="274">
        <f>IF(X$51=0,0,X$51/NMM_fec!X$51)</f>
        <v>0.69050736017026482</v>
      </c>
      <c r="Y197" s="274">
        <f>IF(Y$51=0,0,Y$51/NMM_fec!Y$51)</f>
        <v>0.69807262606897125</v>
      </c>
      <c r="DA197" s="77"/>
    </row>
    <row r="198" spans="1:105" ht="12" customHeight="1" x14ac:dyDescent="0.25">
      <c r="A198" s="173" t="s">
        <v>94</v>
      </c>
      <c r="B198" s="274">
        <f>IF(B$52=0,0,B$52/NMM_fec!B$52)</f>
        <v>0.44084510954098033</v>
      </c>
      <c r="C198" s="274">
        <f>IF(C$52=0,0,C$52/NMM_fec!C$52)</f>
        <v>0.44175030970076207</v>
      </c>
      <c r="D198" s="274">
        <f>IF(D$52=0,0,D$52/NMM_fec!D$52)</f>
        <v>0.44175030970076207</v>
      </c>
      <c r="E198" s="274">
        <f>IF(E$52=0,0,E$52/NMM_fec!E$52)</f>
        <v>0.44421898895960438</v>
      </c>
      <c r="F198" s="274">
        <f>IF(F$52=0,0,F$52/NMM_fec!F$52)</f>
        <v>0.44421898895960443</v>
      </c>
      <c r="G198" s="274">
        <f>IF(G$52=0,0,G$52/NMM_fec!G$52)</f>
        <v>0.44947293219820489</v>
      </c>
      <c r="H198" s="274">
        <f>IF(H$52=0,0,H$52/NMM_fec!H$52)</f>
        <v>0.44947293219820461</v>
      </c>
      <c r="I198" s="274">
        <f>IF(I$52=0,0,I$52/NMM_fec!I$52)</f>
        <v>0.45378114147520765</v>
      </c>
      <c r="J198" s="274">
        <f>IF(J$52=0,0,J$52/NMM_fec!J$52)</f>
        <v>0.45378114147520743</v>
      </c>
      <c r="K198" s="274">
        <f>IF(K$52=0,0,K$52/NMM_fec!K$52)</f>
        <v>0.45378114147520748</v>
      </c>
      <c r="L198" s="274">
        <f>IF(L$52=0,0,L$52/NMM_fec!L$52)</f>
        <v>0.45378114147520748</v>
      </c>
      <c r="M198" s="274">
        <f>IF(M$52=0,0,M$52/NMM_fec!M$52)</f>
        <v>0.45378114147520754</v>
      </c>
      <c r="N198" s="274">
        <f>IF(N$52=0,0,N$52/NMM_fec!N$52)</f>
        <v>0.45378114147520748</v>
      </c>
      <c r="O198" s="274">
        <f>IF(O$52=0,0,O$52/NMM_fec!O$52)</f>
        <v>0.45378114147520743</v>
      </c>
      <c r="P198" s="274">
        <f>IF(P$52=0,0,P$52/NMM_fec!P$52)</f>
        <v>0.45378114147520748</v>
      </c>
      <c r="Q198" s="274">
        <f>IF(Q$52=0,0,Q$52/NMM_fec!Q$52)</f>
        <v>0.45378114147520748</v>
      </c>
      <c r="R198" s="274">
        <f>IF(R$52=0,0,R$52/NMM_fec!R$52)</f>
        <v>0.46058107314930058</v>
      </c>
      <c r="S198" s="274">
        <f>IF(S$52=0,0,S$52/NMM_fec!S$52)</f>
        <v>0.46058107314930058</v>
      </c>
      <c r="T198" s="274">
        <f>IF(T$52=0,0,T$52/NMM_fec!T$52)</f>
        <v>0.47461225239879529</v>
      </c>
      <c r="U198" s="274">
        <f>IF(U$52=0,0,U$52/NMM_fec!U$52)</f>
        <v>0.47461225239879529</v>
      </c>
      <c r="V198" s="274">
        <f>IF(V$52=0,0,V$52/NMM_fec!V$52)</f>
        <v>0.47461225239879534</v>
      </c>
      <c r="W198" s="274">
        <f>IF(W$52=0,0,W$52/NMM_fec!W$52)</f>
        <v>0.48238887100349398</v>
      </c>
      <c r="X198" s="274">
        <f>IF(X$52=0,0,X$52/NMM_fec!X$52)</f>
        <v>0.48238887100349415</v>
      </c>
      <c r="Y198" s="274">
        <f>IF(Y$52=0,0,Y$52/NMM_fec!Y$52)</f>
        <v>0.49080744011325794</v>
      </c>
      <c r="DA198" s="77"/>
    </row>
    <row r="199" spans="1:105" ht="12" customHeight="1" x14ac:dyDescent="0.25">
      <c r="A199" s="56" t="s">
        <v>95</v>
      </c>
      <c r="B199" s="275">
        <f>IF(B$53=0,0,B$53/NMM_fec!B$53)</f>
        <v>0.68964124045467934</v>
      </c>
      <c r="C199" s="275">
        <f>IF(C$53=0,0,C$53/NMM_fec!C$53)</f>
        <v>0.6683684588154899</v>
      </c>
      <c r="D199" s="275">
        <f>IF(D$53=0,0,D$53/NMM_fec!D$53)</f>
        <v>0.67546898805855471</v>
      </c>
      <c r="E199" s="275">
        <f>IF(E$53=0,0,E$53/NMM_fec!E$53)</f>
        <v>0.67085316727250888</v>
      </c>
      <c r="F199" s="275">
        <f>IF(F$53=0,0,F$53/NMM_fec!F$53)</f>
        <v>0.66432298043816862</v>
      </c>
      <c r="G199" s="275">
        <f>IF(G$53=0,0,G$53/NMM_fec!G$53)</f>
        <v>0.68710587135251744</v>
      </c>
      <c r="H199" s="275">
        <f>IF(H$53=0,0,H$53/NMM_fec!H$53)</f>
        <v>0.72592076672654049</v>
      </c>
      <c r="I199" s="275">
        <f>IF(I$53=0,0,I$53/NMM_fec!I$53)</f>
        <v>0.73393315220698341</v>
      </c>
      <c r="J199" s="275">
        <f>IF(J$53=0,0,J$53/NMM_fec!J$53)</f>
        <v>0.72541941062430559</v>
      </c>
      <c r="K199" s="275">
        <f>IF(K$53=0,0,K$53/NMM_fec!K$53)</f>
        <v>0.74938015203951591</v>
      </c>
      <c r="L199" s="275">
        <f>IF(L$53=0,0,L$53/NMM_fec!L$53)</f>
        <v>0.75715448078367464</v>
      </c>
      <c r="M199" s="275">
        <f>IF(M$53=0,0,M$53/NMM_fec!M$53)</f>
        <v>0.74541298925410349</v>
      </c>
      <c r="N199" s="275">
        <f>IF(N$53=0,0,N$53/NMM_fec!N$53)</f>
        <v>0.70919372607306275</v>
      </c>
      <c r="O199" s="275">
        <f>IF(O$53=0,0,O$53/NMM_fec!O$53)</f>
        <v>0.73512193518009172</v>
      </c>
      <c r="P199" s="275">
        <f>IF(P$53=0,0,P$53/NMM_fec!P$53)</f>
        <v>0.72560968854010799</v>
      </c>
      <c r="Q199" s="275">
        <f>IF(Q$53=0,0,Q$53/NMM_fec!Q$53)</f>
        <v>0.73222975044133254</v>
      </c>
      <c r="R199" s="275">
        <f>IF(R$53=0,0,R$53/NMM_fec!R$53)</f>
        <v>0.75877965031125816</v>
      </c>
      <c r="S199" s="275">
        <f>IF(S$53=0,0,S$53/NMM_fec!S$53)</f>
        <v>0.75584923355307088</v>
      </c>
      <c r="T199" s="275">
        <f>IF(T$53=0,0,T$53/NMM_fec!T$53)</f>
        <v>0.78341094804519829</v>
      </c>
      <c r="U199" s="275">
        <f>IF(U$53=0,0,U$53/NMM_fec!U$53)</f>
        <v>0.78196382633956962</v>
      </c>
      <c r="V199" s="275">
        <f>IF(V$53=0,0,V$53/NMM_fec!V$53)</f>
        <v>0.78227191818445485</v>
      </c>
      <c r="W199" s="275">
        <f>IF(W$53=0,0,W$53/NMM_fec!W$53)</f>
        <v>0.79524227537960168</v>
      </c>
      <c r="X199" s="275">
        <f>IF(X$53=0,0,X$53/NMM_fec!X$53)</f>
        <v>0.79707400873192102</v>
      </c>
      <c r="Y199" s="275">
        <f>IF(Y$53=0,0,Y$53/NMM_fec!Y$53)</f>
        <v>0.81528205580151425</v>
      </c>
      <c r="DA199" s="78"/>
    </row>
    <row r="200" spans="1:105" ht="12" customHeight="1" x14ac:dyDescent="0.25">
      <c r="A200" s="174" t="s">
        <v>1496</v>
      </c>
      <c r="B200" s="276">
        <f>IF(B$59=0,0,B$59/NMM_fec!B$59)</f>
        <v>0.53593713359371309</v>
      </c>
      <c r="C200" s="276">
        <f>IF(C$59=0,0,C$59/NMM_fec!C$59)</f>
        <v>0.53703758898827836</v>
      </c>
      <c r="D200" s="276">
        <f>IF(D$59=0,0,D$59/NMM_fec!D$59)</f>
        <v>0.53703758898827825</v>
      </c>
      <c r="E200" s="276">
        <f>IF(E$59=0,0,E$59/NMM_fec!E$59)</f>
        <v>0.54003877207302164</v>
      </c>
      <c r="F200" s="276">
        <f>IF(F$59=0,0,F$59/NMM_fec!F$59)</f>
        <v>0.54003877207302153</v>
      </c>
      <c r="G200" s="276">
        <f>IF(G$59=0,0,G$59/NMM_fec!G$59)</f>
        <v>0.54642601153291115</v>
      </c>
      <c r="H200" s="276">
        <f>IF(H$59=0,0,H$59/NMM_fec!H$59)</f>
        <v>0.54642601153291126</v>
      </c>
      <c r="I200" s="276">
        <f>IF(I$59=0,0,I$59/NMM_fec!I$59)</f>
        <v>0.55166351849594153</v>
      </c>
      <c r="J200" s="276">
        <f>IF(J$59=0,0,J$59/NMM_fec!J$59)</f>
        <v>0.55166351849594153</v>
      </c>
      <c r="K200" s="276">
        <f>IF(K$59=0,0,K$59/NMM_fec!K$59)</f>
        <v>0.55166351849594153</v>
      </c>
      <c r="L200" s="276">
        <f>IF(L$59=0,0,L$59/NMM_fec!L$59)</f>
        <v>0.55166351849594153</v>
      </c>
      <c r="M200" s="276">
        <f>IF(M$59=0,0,M$59/NMM_fec!M$59)</f>
        <v>0.55166351849594142</v>
      </c>
      <c r="N200" s="276">
        <f>IF(N$59=0,0,N$59/NMM_fec!N$59)</f>
        <v>0.55166351849594164</v>
      </c>
      <c r="O200" s="276">
        <f>IF(O$59=0,0,O$59/NMM_fec!O$59)</f>
        <v>0.55166351849594142</v>
      </c>
      <c r="P200" s="276">
        <f>IF(P$59=0,0,P$59/NMM_fec!P$59)</f>
        <v>0.55166351849594142</v>
      </c>
      <c r="Q200" s="276">
        <f>IF(Q$59=0,0,Q$59/NMM_fec!Q$59)</f>
        <v>0.55166351849594153</v>
      </c>
      <c r="R200" s="276">
        <f>IF(R$59=0,0,R$59/NMM_fec!R$59)</f>
        <v>0.55993022217751598</v>
      </c>
      <c r="S200" s="276">
        <f>IF(S$59=0,0,S$59/NMM_fec!S$59)</f>
        <v>0.55993022217751587</v>
      </c>
      <c r="T200" s="276">
        <f>IF(T$59=0,0,T$59/NMM_fec!T$59)</f>
        <v>0.57062719995976452</v>
      </c>
      <c r="U200" s="276">
        <f>IF(U$59=0,0,U$59/NMM_fec!U$59)</f>
        <v>0.57698798197833046</v>
      </c>
      <c r="V200" s="276">
        <f>IF(V$59=0,0,V$59/NMM_fec!V$59)</f>
        <v>0.57698798197833057</v>
      </c>
      <c r="W200" s="276">
        <f>IF(W$59=0,0,W$59/NMM_fec!W$59)</f>
        <v>0.58597918378049751</v>
      </c>
      <c r="X200" s="276">
        <f>IF(X$59=0,0,X$59/NMM_fec!X$59)</f>
        <v>0.58644204780293119</v>
      </c>
      <c r="Y200" s="276">
        <f>IF(Y$59=0,0,Y$59/NMM_fec!Y$59)</f>
        <v>0.59448784302263802</v>
      </c>
      <c r="DA200" s="79"/>
    </row>
    <row r="201" spans="1:105" ht="12" customHeight="1" x14ac:dyDescent="0.25">
      <c r="A201" s="174" t="s">
        <v>1498</v>
      </c>
      <c r="B201" s="276">
        <f>IF(B$60=0,0,B$60/NMM_fec!B$60)</f>
        <v>0.36627872227624492</v>
      </c>
      <c r="C201" s="276">
        <f>IF(C$60=0,0,C$60/NMM_fec!C$60)</f>
        <v>0.36404755726632337</v>
      </c>
      <c r="D201" s="276">
        <f>IF(D$60=0,0,D$60/NMM_fec!D$60)</f>
        <v>0.3639179626225994</v>
      </c>
      <c r="E201" s="276">
        <f>IF(E$60=0,0,E$60/NMM_fec!E$60)</f>
        <v>0.36264162354479978</v>
      </c>
      <c r="F201" s="276">
        <f>IF(F$60=0,0,F$60/NMM_fec!F$60)</f>
        <v>0.36078727901462471</v>
      </c>
      <c r="G201" s="276">
        <f>IF(G$60=0,0,G$60/NMM_fec!G$60)</f>
        <v>0.36738314834579072</v>
      </c>
      <c r="H201" s="276">
        <f>IF(H$60=0,0,H$60/NMM_fec!H$60)</f>
        <v>0.36470639138542293</v>
      </c>
      <c r="I201" s="276">
        <f>IF(I$60=0,0,I$60/NMM_fec!I$60)</f>
        <v>0.36556686984773107</v>
      </c>
      <c r="J201" s="276">
        <f>IF(J$60=0,0,J$60/NMM_fec!J$60)</f>
        <v>0.36393930869712271</v>
      </c>
      <c r="K201" s="276">
        <f>IF(K$60=0,0,K$60/NMM_fec!K$60)</f>
        <v>0.3682639892565352</v>
      </c>
      <c r="L201" s="276">
        <f>IF(L$60=0,0,L$60/NMM_fec!L$60)</f>
        <v>0.36421444183996243</v>
      </c>
      <c r="M201" s="276">
        <f>IF(M$60=0,0,M$60/NMM_fec!M$60)</f>
        <v>0.3683437969005624</v>
      </c>
      <c r="N201" s="276">
        <f>IF(N$60=0,0,N$60/NMM_fec!N$60)</f>
        <v>0.36986108031020476</v>
      </c>
      <c r="O201" s="276">
        <f>IF(O$60=0,0,O$60/NMM_fec!O$60)</f>
        <v>0.36964713740435118</v>
      </c>
      <c r="P201" s="276">
        <f>IF(P$60=0,0,P$60/NMM_fec!P$60)</f>
        <v>0.36943346304122782</v>
      </c>
      <c r="Q201" s="276">
        <f>IF(Q$60=0,0,Q$60/NMM_fec!Q$60)</f>
        <v>0.36812965100487444</v>
      </c>
      <c r="R201" s="276">
        <f>IF(R$60=0,0,R$60/NMM_fec!R$60)</f>
        <v>0.37441149068047952</v>
      </c>
      <c r="S201" s="276">
        <f>IF(S$60=0,0,S$60/NMM_fec!S$60)</f>
        <v>0.3755799872789386</v>
      </c>
      <c r="T201" s="276">
        <f>IF(T$60=0,0,T$60/NMM_fec!T$60)</f>
        <v>0.38924178204648369</v>
      </c>
      <c r="U201" s="276">
        <f>IF(U$60=0,0,U$60/NMM_fec!U$60)</f>
        <v>0.39086115808014843</v>
      </c>
      <c r="V201" s="276">
        <f>IF(V$60=0,0,V$60/NMM_fec!V$60)</f>
        <v>0.38898718730454473</v>
      </c>
      <c r="W201" s="276">
        <f>IF(W$60=0,0,W$60/NMM_fec!W$60)</f>
        <v>0.39314882515906097</v>
      </c>
      <c r="X201" s="276">
        <f>IF(X$60=0,0,X$60/NMM_fec!X$60)</f>
        <v>0.39527142847121416</v>
      </c>
      <c r="Y201" s="276">
        <f>IF(Y$60=0,0,Y$60/NMM_fec!Y$60)</f>
        <v>0.40601624112218154</v>
      </c>
      <c r="DA201" s="79"/>
    </row>
    <row r="202" spans="1:105" ht="12" customHeight="1" x14ac:dyDescent="0.25">
      <c r="A202" s="174" t="s">
        <v>1520</v>
      </c>
      <c r="B202" s="276">
        <f>IF(B$79=0,0,B$79/NMM_fec!B$79)</f>
        <v>0.51535498601200813</v>
      </c>
      <c r="C202" s="276">
        <f>IF(C$79=0,0,C$79/NMM_fec!C$79)</f>
        <v>0.51535019094220602</v>
      </c>
      <c r="D202" s="276">
        <f>IF(D$79=0,0,D$79/NMM_fec!D$79)</f>
        <v>0.5177106505145207</v>
      </c>
      <c r="E202" s="276">
        <f>IF(E$79=0,0,E$79/NMM_fec!E$79)</f>
        <v>0.52405332967375573</v>
      </c>
      <c r="F202" s="276">
        <f>IF(F$79=0,0,F$79/NMM_fec!F$79)</f>
        <v>0.52611052526525548</v>
      </c>
      <c r="G202" s="276">
        <f>IF(G$79=0,0,G$79/NMM_fec!G$79)</f>
        <v>0.5315701350032338</v>
      </c>
      <c r="H202" s="276">
        <f>IF(H$79=0,0,H$79/NMM_fec!H$79)</f>
        <v>0.5314435395530116</v>
      </c>
      <c r="I202" s="276">
        <f>IF(I$79=0,0,I$79/NMM_fec!I$79)</f>
        <v>0.53658442995099953</v>
      </c>
      <c r="J202" s="276">
        <f>IF(J$79=0,0,J$79/NMM_fec!J$79)</f>
        <v>0.53745847225129628</v>
      </c>
      <c r="K202" s="276">
        <f>IF(K$79=0,0,K$79/NMM_fec!K$79)</f>
        <v>0.54459444293628145</v>
      </c>
      <c r="L202" s="276">
        <f>IF(L$79=0,0,L$79/NMM_fec!L$79)</f>
        <v>0.55050236426500043</v>
      </c>
      <c r="M202" s="276">
        <f>IF(M$79=0,0,M$79/NMM_fec!M$79)</f>
        <v>0.55149026568491188</v>
      </c>
      <c r="N202" s="276">
        <f>IF(N$79=0,0,N$79/NMM_fec!N$79)</f>
        <v>0.54309072800150571</v>
      </c>
      <c r="O202" s="276">
        <f>IF(O$79=0,0,O$79/NMM_fec!O$79)</f>
        <v>0.54479861379532546</v>
      </c>
      <c r="P202" s="276">
        <f>IF(P$79=0,0,P$79/NMM_fec!P$79)</f>
        <v>0.54512034219478211</v>
      </c>
      <c r="Q202" s="276">
        <f>IF(Q$79=0,0,Q$79/NMM_fec!Q$79)</f>
        <v>0.54457412583106213</v>
      </c>
      <c r="R202" s="276">
        <f>IF(R$79=0,0,R$79/NMM_fec!R$79)</f>
        <v>0.55288224433010102</v>
      </c>
      <c r="S202" s="276">
        <f>IF(S$79=0,0,S$79/NMM_fec!S$79)</f>
        <v>0.5532556234842213</v>
      </c>
      <c r="T202" s="276">
        <f>IF(T$79=0,0,T$79/NMM_fec!T$79)</f>
        <v>0.56976467203838133</v>
      </c>
      <c r="U202" s="276">
        <f>IF(U$79=0,0,U$79/NMM_fec!U$79)</f>
        <v>0.57010961684537798</v>
      </c>
      <c r="V202" s="276">
        <f>IF(V$79=0,0,V$79/NMM_fec!V$79)</f>
        <v>0.56999197445751226</v>
      </c>
      <c r="W202" s="276">
        <f>IF(W$79=0,0,W$79/NMM_fec!W$79)</f>
        <v>0.5783742936288564</v>
      </c>
      <c r="X202" s="276">
        <f>IF(X$79=0,0,X$79/NMM_fec!X$79)</f>
        <v>0.57968935317842063</v>
      </c>
      <c r="Y202" s="276">
        <f>IF(Y$79=0,0,Y$79/NMM_fec!Y$79)</f>
        <v>0.59012173776436028</v>
      </c>
      <c r="DA202" s="79"/>
    </row>
    <row r="203" spans="1:105" ht="12" customHeight="1" x14ac:dyDescent="0.25">
      <c r="A203" s="41" t="s">
        <v>1532</v>
      </c>
      <c r="B203" s="277">
        <f>IF(B$89=0,0,B$89/NMM_fec!B$89)</f>
        <v>0.42741061214096598</v>
      </c>
      <c r="C203" s="277">
        <f>IF(C$89=0,0,C$89/NMM_fec!C$89)</f>
        <v>0.41821054616993147</v>
      </c>
      <c r="D203" s="277">
        <f>IF(D$89=0,0,D$89/NMM_fec!D$89)</f>
        <v>0.42220274505556959</v>
      </c>
      <c r="E203" s="277">
        <f>IF(E$89=0,0,E$89/NMM_fec!E$89)</f>
        <v>0.41943686429299282</v>
      </c>
      <c r="F203" s="277">
        <f>IF(F$89=0,0,F$89/NMM_fec!F$89)</f>
        <v>0.41531073124345996</v>
      </c>
      <c r="G203" s="277">
        <f>IF(G$89=0,0,G$89/NMM_fec!G$89)</f>
        <v>0.42787658551686103</v>
      </c>
      <c r="H203" s="277">
        <f>IF(H$89=0,0,H$89/NMM_fec!H$89)</f>
        <v>0.43384327701438141</v>
      </c>
      <c r="I203" s="277">
        <f>IF(I$89=0,0,I$89/NMM_fec!I$89)</f>
        <v>0.43574296391086043</v>
      </c>
      <c r="J203" s="277">
        <f>IF(J$89=0,0,J$89/NMM_fec!J$89)</f>
        <v>0.43495186524150325</v>
      </c>
      <c r="K203" s="277">
        <f>IF(K$89=0,0,K$89/NMM_fec!K$89)</f>
        <v>0.44791654575840512</v>
      </c>
      <c r="L203" s="277">
        <f>IF(L$89=0,0,L$89/NMM_fec!L$89)</f>
        <v>0.44476961668989151</v>
      </c>
      <c r="M203" s="277">
        <f>IF(M$89=0,0,M$89/NMM_fec!M$89)</f>
        <v>0.44751992634386267</v>
      </c>
      <c r="N203" s="277">
        <f>IF(N$89=0,0,N$89/NMM_fec!N$89)</f>
        <v>0.43346607037031576</v>
      </c>
      <c r="O203" s="277">
        <f>IF(O$89=0,0,O$89/NMM_fec!O$89)</f>
        <v>0.44149716162876979</v>
      </c>
      <c r="P203" s="277">
        <f>IF(P$89=0,0,P$89/NMM_fec!P$89)</f>
        <v>0.44059999727251264</v>
      </c>
      <c r="Q203" s="277">
        <f>IF(Q$89=0,0,Q$89/NMM_fec!Q$89)</f>
        <v>0.44101116610496244</v>
      </c>
      <c r="R203" s="277">
        <f>IF(R$89=0,0,R$89/NMM_fec!R$89)</f>
        <v>0.45222672382653001</v>
      </c>
      <c r="S203" s="277">
        <f>IF(S$89=0,0,S$89/NMM_fec!S$89)</f>
        <v>0.45173175550394151</v>
      </c>
      <c r="T203" s="277">
        <f>IF(T$89=0,0,T$89/NMM_fec!T$89)</f>
        <v>0.46971122965924639</v>
      </c>
      <c r="U203" s="277">
        <f>IF(U$89=0,0,U$89/NMM_fec!U$89)</f>
        <v>0.47197613963627022</v>
      </c>
      <c r="V203" s="277">
        <f>IF(V$89=0,0,V$89/NMM_fec!V$89)</f>
        <v>0.4691465180755946</v>
      </c>
      <c r="W203" s="277">
        <f>IF(W$89=0,0,W$89/NMM_fec!W$89)</f>
        <v>0.47406439410681689</v>
      </c>
      <c r="X203" s="277">
        <f>IF(X$89=0,0,X$89/NMM_fec!X$89)</f>
        <v>0.47757167493670605</v>
      </c>
      <c r="Y203" s="277">
        <f>IF(Y$89=0,0,Y$89/NMM_fec!Y$89)</f>
        <v>0.49076165592153848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53</v>
      </c>
      <c r="B205" s="320">
        <f>IF(B$99=0,0,B$99/NMM_fec!B$99)</f>
        <v>0.37408244311779271</v>
      </c>
      <c r="C205" s="320">
        <f>IF(C$99=0,0,C$99/NMM_fec!C$99)</f>
        <v>0.3660472241445234</v>
      </c>
      <c r="D205" s="320">
        <f>IF(D$99=0,0,D$99/NMM_fec!D$99)</f>
        <v>0.36888254571262996</v>
      </c>
      <c r="E205" s="320">
        <f>IF(E$99=0,0,E$99/NMM_fec!E$99)</f>
        <v>0.36447645694832304</v>
      </c>
      <c r="F205" s="320">
        <f>IF(F$99=0,0,F$99/NMM_fec!F$99)</f>
        <v>0.36120688806787155</v>
      </c>
      <c r="G205" s="320">
        <f>IF(G$99=0,0,G$99/NMM_fec!G$99)</f>
        <v>0.36789831068567569</v>
      </c>
      <c r="H205" s="320">
        <f>IF(H$99=0,0,H$99/NMM_fec!H$99)</f>
        <v>0.37175330267835166</v>
      </c>
      <c r="I205" s="320">
        <f>IF(I$99=0,0,I$99/NMM_fec!I$99)</f>
        <v>0.37192089880623841</v>
      </c>
      <c r="J205" s="320">
        <f>IF(J$99=0,0,J$99/NMM_fec!J$99)</f>
        <v>0.37088053027852119</v>
      </c>
      <c r="K205" s="320">
        <f>IF(K$99=0,0,K$99/NMM_fec!K$99)</f>
        <v>0.38201014076517414</v>
      </c>
      <c r="L205" s="320">
        <f>IF(L$99=0,0,L$99/NMM_fec!L$99)</f>
        <v>0.37886295288706595</v>
      </c>
      <c r="M205" s="320">
        <f>IF(M$99=0,0,M$99/NMM_fec!M$99)</f>
        <v>0.38427045404484217</v>
      </c>
      <c r="N205" s="320">
        <f>IF(N$99=0,0,N$99/NMM_fec!N$99)</f>
        <v>0.39040700162580266</v>
      </c>
      <c r="O205" s="320">
        <f>IF(O$99=0,0,O$99/NMM_fec!O$99)</f>
        <v>0.400601391517107</v>
      </c>
      <c r="P205" s="320">
        <f>IF(P$99=0,0,P$99/NMM_fec!P$99)</f>
        <v>0.39981093314372373</v>
      </c>
      <c r="Q205" s="320">
        <f>IF(Q$99=0,0,Q$99/NMM_fec!Q$99)</f>
        <v>0.39994920574541226</v>
      </c>
      <c r="R205" s="320">
        <f>IF(R$99=0,0,R$99/NMM_fec!R$99)</f>
        <v>0.41060200870983898</v>
      </c>
      <c r="S205" s="320">
        <f>IF(S$99=0,0,S$99/NMM_fec!S$99)</f>
        <v>0.4198506437947801</v>
      </c>
      <c r="T205" s="320">
        <f>IF(T$99=0,0,T$99/NMM_fec!T$99)</f>
        <v>0.43836457491409969</v>
      </c>
      <c r="U205" s="320">
        <f>IF(U$99=0,0,U$99/NMM_fec!U$99)</f>
        <v>0.4457959376359687</v>
      </c>
      <c r="V205" s="320">
        <f>IF(V$99=0,0,V$99/NMM_fec!V$99)</f>
        <v>0.45022528236191267</v>
      </c>
      <c r="W205" s="320">
        <f>IF(W$99=0,0,W$99/NMM_fec!W$99)</f>
        <v>0.44940568190095109</v>
      </c>
      <c r="X205" s="320">
        <f>IF(X$99=0,0,X$99/NMM_fec!X$99)</f>
        <v>0.45860405874624455</v>
      </c>
      <c r="Y205" s="320">
        <f>IF(Y$99=0,0,Y$99/NMM_fec!Y$99)</f>
        <v>0.47210192801126144</v>
      </c>
      <c r="DA205" s="95"/>
    </row>
    <row r="206" spans="1:105" ht="12" customHeight="1" x14ac:dyDescent="0.25">
      <c r="A206" s="55" t="s">
        <v>91</v>
      </c>
      <c r="B206" s="273">
        <f>IF(B$100=0,0,B$100/NMM_fec!B$100)</f>
        <v>0.38083679185652713</v>
      </c>
      <c r="C206" s="273">
        <f>IF(C$100=0,0,C$100/NMM_fec!C$100)</f>
        <v>0.38083679185652736</v>
      </c>
      <c r="D206" s="273">
        <f>IF(D$100=0,0,D$100/NMM_fec!D$100)</f>
        <v>0.38083679185652736</v>
      </c>
      <c r="E206" s="273">
        <f>IF(E$100=0,0,E$100/NMM_fec!E$100)</f>
        <v>0.38083679185652725</v>
      </c>
      <c r="F206" s="273">
        <f>IF(F$100=0,0,F$100/NMM_fec!F$100)</f>
        <v>0.38083679185652736</v>
      </c>
      <c r="G206" s="273">
        <f>IF(G$100=0,0,G$100/NMM_fec!G$100)</f>
        <v>0.38169968100731716</v>
      </c>
      <c r="H206" s="273">
        <f>IF(H$100=0,0,H$100/NMM_fec!H$100)</f>
        <v>0.38169968100731733</v>
      </c>
      <c r="I206" s="273">
        <f>IF(I$100=0,0,I$100/NMM_fec!I$100)</f>
        <v>0.38420358370599322</v>
      </c>
      <c r="J206" s="273">
        <f>IF(J$100=0,0,J$100/NMM_fec!J$100)</f>
        <v>0.38420358370599317</v>
      </c>
      <c r="K206" s="273">
        <f>IF(K$100=0,0,K$100/NMM_fec!K$100)</f>
        <v>0.38420358370599322</v>
      </c>
      <c r="L206" s="273">
        <f>IF(L$100=0,0,L$100/NMM_fec!L$100)</f>
        <v>0.38420358370599345</v>
      </c>
      <c r="M206" s="273">
        <f>IF(M$100=0,0,M$100/NMM_fec!M$100)</f>
        <v>0.38681424530371727</v>
      </c>
      <c r="N206" s="273">
        <f>IF(N$100=0,0,N$100/NMM_fec!N$100)</f>
        <v>0.40313282077334539</v>
      </c>
      <c r="O206" s="273">
        <f>IF(O$100=0,0,O$100/NMM_fec!O$100)</f>
        <v>0.40817010444962359</v>
      </c>
      <c r="P206" s="273">
        <f>IF(P$100=0,0,P$100/NMM_fec!P$100)</f>
        <v>0.40817010444962343</v>
      </c>
      <c r="Q206" s="273">
        <f>IF(Q$100=0,0,Q$100/NMM_fec!Q$100)</f>
        <v>0.40817010444962343</v>
      </c>
      <c r="R206" s="273">
        <f>IF(R$100=0,0,R$100/NMM_fec!R$100)</f>
        <v>0.41484604279950255</v>
      </c>
      <c r="S206" s="273">
        <f>IF(S$100=0,0,S$100/NMM_fec!S$100)</f>
        <v>0.42440582632884705</v>
      </c>
      <c r="T206" s="273">
        <f>IF(T$100=0,0,T$100/NMM_fec!T$100)</f>
        <v>0.4369652436959624</v>
      </c>
      <c r="U206" s="273">
        <f>IF(U$100=0,0,U$100/NMM_fec!U$100)</f>
        <v>0.44404794269172865</v>
      </c>
      <c r="V206" s="273">
        <f>IF(V$100=0,0,V$100/NMM_fec!V$100)</f>
        <v>0.45138523680466491</v>
      </c>
      <c r="W206" s="273">
        <f>IF(W$100=0,0,W$100/NMM_fec!W$100)</f>
        <v>0.45356677567473169</v>
      </c>
      <c r="X206" s="273">
        <f>IF(X$100=0,0,X$100/NMM_fec!X$100)</f>
        <v>0.45919512347536678</v>
      </c>
      <c r="Y206" s="273">
        <f>IF(Y$100=0,0,Y$100/NMM_fec!Y$100)</f>
        <v>0.46743438232024476</v>
      </c>
      <c r="DA206" s="76"/>
    </row>
    <row r="207" spans="1:105" ht="12" customHeight="1" x14ac:dyDescent="0.25">
      <c r="A207" s="173" t="s">
        <v>92</v>
      </c>
      <c r="B207" s="274">
        <f>IF(B$101=0,0,B$101/NMM_fec!B$101)</f>
        <v>9.8850589069331224E-2</v>
      </c>
      <c r="C207" s="274">
        <f>IF(C$101=0,0,C$101/NMM_fec!C$101)</f>
        <v>9.8850589069331238E-2</v>
      </c>
      <c r="D207" s="274">
        <f>IF(D$101=0,0,D$101/NMM_fec!D$101)</f>
        <v>9.8850589069331238E-2</v>
      </c>
      <c r="E207" s="274">
        <f>IF(E$101=0,0,E$101/NMM_fec!E$101)</f>
        <v>9.885058906933121E-2</v>
      </c>
      <c r="F207" s="274">
        <f>IF(F$101=0,0,F$101/NMM_fec!F$101)</f>
        <v>9.8850589069331252E-2</v>
      </c>
      <c r="G207" s="274">
        <f>IF(G$101=0,0,G$101/NMM_fec!G$101)</f>
        <v>9.9074561917230949E-2</v>
      </c>
      <c r="H207" s="274">
        <f>IF(H$101=0,0,H$101/NMM_fec!H$101)</f>
        <v>9.9074561917230949E-2</v>
      </c>
      <c r="I207" s="274">
        <f>IF(I$101=0,0,I$101/NMM_fec!I$101)</f>
        <v>9.9724478789836229E-2</v>
      </c>
      <c r="J207" s="274">
        <f>IF(J$101=0,0,J$101/NMM_fec!J$101)</f>
        <v>9.9724478789836243E-2</v>
      </c>
      <c r="K207" s="274">
        <f>IF(K$101=0,0,K$101/NMM_fec!K$101)</f>
        <v>9.9724478789836229E-2</v>
      </c>
      <c r="L207" s="274">
        <f>IF(L$101=0,0,L$101/NMM_fec!L$101)</f>
        <v>9.9724478789836216E-2</v>
      </c>
      <c r="M207" s="274">
        <f>IF(M$101=0,0,M$101/NMM_fec!M$101)</f>
        <v>0.10040210616805681</v>
      </c>
      <c r="N207" s="274">
        <f>IF(N$101=0,0,N$101/NMM_fec!N$101)</f>
        <v>0.10498332149512228</v>
      </c>
      <c r="O207" s="274">
        <f>IF(O$101=0,0,O$101/NMM_fec!O$101)</f>
        <v>0.10594526613000139</v>
      </c>
      <c r="P207" s="274">
        <f>IF(P$101=0,0,P$101/NMM_fec!P$101)</f>
        <v>0.10594526613000141</v>
      </c>
      <c r="Q207" s="274">
        <f>IF(Q$101=0,0,Q$101/NMM_fec!Q$101)</f>
        <v>0.10594526613000138</v>
      </c>
      <c r="R207" s="274">
        <f>IF(R$101=0,0,R$101/NMM_fec!R$101)</f>
        <v>0.1076780830546978</v>
      </c>
      <c r="S207" s="274">
        <f>IF(S$101=0,0,S$101/NMM_fec!S$101)</f>
        <v>0.11015943531229951</v>
      </c>
      <c r="T207" s="274">
        <f>IF(T$101=0,0,T$101/NMM_fec!T$101)</f>
        <v>0.11396750803278705</v>
      </c>
      <c r="U207" s="274">
        <f>IF(U$101=0,0,U$101/NMM_fec!U$101)</f>
        <v>0.11525777353632984</v>
      </c>
      <c r="V207" s="274">
        <f>IF(V$101=0,0,V$101/NMM_fec!V$101)</f>
        <v>0.11716225298985895</v>
      </c>
      <c r="W207" s="274">
        <f>IF(W$101=0,0,W$101/NMM_fec!W$101)</f>
        <v>0.11772849660653398</v>
      </c>
      <c r="X207" s="274">
        <f>IF(X$101=0,0,X$101/NMM_fec!X$101)</f>
        <v>0.11918939930153787</v>
      </c>
      <c r="Y207" s="274">
        <f>IF(Y$101=0,0,Y$101/NMM_fec!Y$101)</f>
        <v>0.12132799412148819</v>
      </c>
      <c r="DA207" s="77"/>
    </row>
    <row r="208" spans="1:105" ht="12" customHeight="1" x14ac:dyDescent="0.25">
      <c r="A208" s="173" t="s">
        <v>93</v>
      </c>
      <c r="B208" s="274">
        <f>IF(B$102=0,0,B$102/NMM_fec!B$102)</f>
        <v>0.54012453614698974</v>
      </c>
      <c r="C208" s="274">
        <f>IF(C$102=0,0,C$102/NMM_fec!C$102)</f>
        <v>0.54012453614698985</v>
      </c>
      <c r="D208" s="274">
        <f>IF(D$102=0,0,D$102/NMM_fec!D$102)</f>
        <v>0.54012453614698996</v>
      </c>
      <c r="E208" s="274">
        <f>IF(E$102=0,0,E$102/NMM_fec!E$102)</f>
        <v>0.54012453614698985</v>
      </c>
      <c r="F208" s="274">
        <f>IF(F$102=0,0,F$102/NMM_fec!F$102)</f>
        <v>0.54012453614698974</v>
      </c>
      <c r="G208" s="274">
        <f>IF(G$102=0,0,G$102/NMM_fec!G$102)</f>
        <v>0.54134833492978207</v>
      </c>
      <c r="H208" s="274">
        <f>IF(H$102=0,0,H$102/NMM_fec!H$102)</f>
        <v>0.5413483349297824</v>
      </c>
      <c r="I208" s="274">
        <f>IF(I$102=0,0,I$102/NMM_fec!I$102)</f>
        <v>0.54489951305279605</v>
      </c>
      <c r="J208" s="274">
        <f>IF(J$102=0,0,J$102/NMM_fec!J$102)</f>
        <v>0.54489951305279583</v>
      </c>
      <c r="K208" s="274">
        <f>IF(K$102=0,0,K$102/NMM_fec!K$102)</f>
        <v>0.54489951305279583</v>
      </c>
      <c r="L208" s="274">
        <f>IF(L$102=0,0,L$102/NMM_fec!L$102)</f>
        <v>0.54489951305279605</v>
      </c>
      <c r="M208" s="274">
        <f>IF(M$102=0,0,M$102/NMM_fec!M$102)</f>
        <v>0.54860210275699295</v>
      </c>
      <c r="N208" s="274">
        <f>IF(N$102=0,0,N$102/NMM_fec!N$102)</f>
        <v>0.57035789439702655</v>
      </c>
      <c r="O208" s="274">
        <f>IF(O$102=0,0,O$102/NMM_fec!O$102)</f>
        <v>0.57889020454193996</v>
      </c>
      <c r="P208" s="274">
        <f>IF(P$102=0,0,P$102/NMM_fec!P$102)</f>
        <v>0.57889020454194018</v>
      </c>
      <c r="Q208" s="274">
        <f>IF(Q$102=0,0,Q$102/NMM_fec!Q$102)</f>
        <v>0.57889020454194007</v>
      </c>
      <c r="R208" s="274">
        <f>IF(R$102=0,0,R$102/NMM_fec!R$102)</f>
        <v>0.58835840242008153</v>
      </c>
      <c r="S208" s="274">
        <f>IF(S$102=0,0,S$102/NMM_fec!S$102)</f>
        <v>0.60191663459424116</v>
      </c>
      <c r="T208" s="274">
        <f>IF(T$102=0,0,T$102/NMM_fec!T$102)</f>
        <v>0.61834097305055002</v>
      </c>
      <c r="U208" s="274">
        <f>IF(U$102=0,0,U$102/NMM_fec!U$102)</f>
        <v>0.62977420827489405</v>
      </c>
      <c r="V208" s="274">
        <f>IF(V$102=0,0,V$102/NMM_fec!V$102)</f>
        <v>0.64018037875018963</v>
      </c>
      <c r="W208" s="274">
        <f>IF(W$102=0,0,W$102/NMM_fec!W$102)</f>
        <v>0.64327436204034794</v>
      </c>
      <c r="X208" s="274">
        <f>IF(X$102=0,0,X$102/NMM_fec!X$102)</f>
        <v>0.65125680704066469</v>
      </c>
      <c r="Y208" s="274">
        <f>IF(Y$102=0,0,Y$102/NMM_fec!Y$102)</f>
        <v>0.66274712825233129</v>
      </c>
      <c r="DA208" s="77"/>
    </row>
    <row r="209" spans="1:105" ht="12" customHeight="1" x14ac:dyDescent="0.25">
      <c r="A209" s="173" t="s">
        <v>94</v>
      </c>
      <c r="B209" s="274">
        <f>IF(B$103=0,0,B$103/NMM_fec!B$103)</f>
        <v>0.37731031062935388</v>
      </c>
      <c r="C209" s="274">
        <f>IF(C$103=0,0,C$103/NMM_fec!C$103)</f>
        <v>0.37731031062935377</v>
      </c>
      <c r="D209" s="274">
        <f>IF(D$103=0,0,D$103/NMM_fec!D$103)</f>
        <v>0.37731031062935405</v>
      </c>
      <c r="E209" s="274">
        <f>IF(E$103=0,0,E$103/NMM_fec!E$103)</f>
        <v>0.37731031062935377</v>
      </c>
      <c r="F209" s="274">
        <f>IF(F$103=0,0,F$103/NMM_fec!F$103)</f>
        <v>0.37731031062935383</v>
      </c>
      <c r="G209" s="274">
        <f>IF(G$103=0,0,G$103/NMM_fec!G$103)</f>
        <v>0.37816520957946859</v>
      </c>
      <c r="H209" s="274">
        <f>IF(H$103=0,0,H$103/NMM_fec!H$103)</f>
        <v>0.3781652095794687</v>
      </c>
      <c r="I209" s="274">
        <f>IF(I$103=0,0,I$103/NMM_fec!I$103)</f>
        <v>0.38064592658272245</v>
      </c>
      <c r="J209" s="274">
        <f>IF(J$103=0,0,J$103/NMM_fec!J$103)</f>
        <v>0.38064592658272239</v>
      </c>
      <c r="K209" s="274">
        <f>IF(K$103=0,0,K$103/NMM_fec!K$103)</f>
        <v>0.3806459265827225</v>
      </c>
      <c r="L209" s="274">
        <f>IF(L$103=0,0,L$103/NMM_fec!L$103)</f>
        <v>0.38064592658272267</v>
      </c>
      <c r="M209" s="274">
        <f>IF(M$103=0,0,M$103/NMM_fec!M$103)</f>
        <v>0.3832324139165314</v>
      </c>
      <c r="N209" s="274">
        <f>IF(N$103=0,0,N$103/NMM_fec!N$103)</f>
        <v>0.40071880215547917</v>
      </c>
      <c r="O209" s="274">
        <f>IF(O$103=0,0,O$103/NMM_fec!O$103)</f>
        <v>0.40439052158994737</v>
      </c>
      <c r="P209" s="274">
        <f>IF(P$103=0,0,P$103/NMM_fec!P$103)</f>
        <v>0.40439052158994743</v>
      </c>
      <c r="Q209" s="274">
        <f>IF(Q$103=0,0,Q$103/NMM_fec!Q$103)</f>
        <v>0.40439052158994726</v>
      </c>
      <c r="R209" s="274">
        <f>IF(R$103=0,0,R$103/NMM_fec!R$103)</f>
        <v>0.4110046419333519</v>
      </c>
      <c r="S209" s="274">
        <f>IF(S$103=0,0,S$103/NMM_fec!S$103)</f>
        <v>0.42047590356073483</v>
      </c>
      <c r="T209" s="274">
        <f>IF(T$103=0,0,T$103/NMM_fec!T$103)</f>
        <v>0.43501122514651264</v>
      </c>
      <c r="U209" s="274">
        <f>IF(U$103=0,0,U$103/NMM_fec!U$103)</f>
        <v>0.43993613740570675</v>
      </c>
      <c r="V209" s="274">
        <f>IF(V$103=0,0,V$103/NMM_fec!V$103)</f>
        <v>0.44720548947496208</v>
      </c>
      <c r="W209" s="274">
        <f>IF(W$103=0,0,W$103/NMM_fec!W$103)</f>
        <v>0.44936682768155334</v>
      </c>
      <c r="X209" s="274">
        <f>IF(X$103=0,0,X$103/NMM_fec!X$103)</f>
        <v>0.45494305797861834</v>
      </c>
      <c r="Y209" s="274">
        <f>IF(Y$103=0,0,Y$103/NMM_fec!Y$103)</f>
        <v>0.46310602274618129</v>
      </c>
      <c r="DA209" s="77"/>
    </row>
    <row r="210" spans="1:105" ht="12" customHeight="1" x14ac:dyDescent="0.25">
      <c r="A210" s="56" t="s">
        <v>95</v>
      </c>
      <c r="B210" s="275">
        <f>IF(B$104=0,0,B$104/NMM_fec!B$104)</f>
        <v>0.58941801294575324</v>
      </c>
      <c r="C210" s="275">
        <f>IF(C$104=0,0,C$104/NMM_fec!C$104)</f>
        <v>0.57006619906519573</v>
      </c>
      <c r="D210" s="275">
        <f>IF(D$104=0,0,D$104/NMM_fec!D$104)</f>
        <v>0.57612239705532697</v>
      </c>
      <c r="E210" s="275">
        <f>IF(E$104=0,0,E$104/NMM_fec!E$104)</f>
        <v>0.56900562829930068</v>
      </c>
      <c r="F210" s="275">
        <f>IF(F$104=0,0,F$104/NMM_fec!F$104)</f>
        <v>0.56346684091055999</v>
      </c>
      <c r="G210" s="275">
        <f>IF(G$104=0,0,G$104/NMM_fec!G$104)</f>
        <v>0.57728360352708596</v>
      </c>
      <c r="H210" s="275">
        <f>IF(H$104=0,0,H$104/NMM_fec!H$104)</f>
        <v>0.60989459348695307</v>
      </c>
      <c r="I210" s="275">
        <f>IF(I$104=0,0,I$104/NMM_fec!I$104)</f>
        <v>0.6147786581852186</v>
      </c>
      <c r="J210" s="275">
        <f>IF(J$104=0,0,J$104/NMM_fec!J$104)</f>
        <v>0.60764712773098661</v>
      </c>
      <c r="K210" s="275">
        <f>IF(K$104=0,0,K$104/NMM_fec!K$104)</f>
        <v>0.62771782819201716</v>
      </c>
      <c r="L210" s="275">
        <f>IF(L$104=0,0,L$104/NMM_fec!L$104)</f>
        <v>0.63422998993215951</v>
      </c>
      <c r="M210" s="275">
        <f>IF(M$104=0,0,M$104/NMM_fec!M$104)</f>
        <v>0.62863749608576436</v>
      </c>
      <c r="N210" s="275">
        <f>IF(N$104=0,0,N$104/NMM_fec!N$104)</f>
        <v>0.62538245930304071</v>
      </c>
      <c r="O210" s="275">
        <f>IF(O$104=0,0,O$104/NMM_fec!O$104)</f>
        <v>0.65418629281853891</v>
      </c>
      <c r="P210" s="275">
        <f>IF(P$104=0,0,P$104/NMM_fec!P$104)</f>
        <v>0.64572132793585946</v>
      </c>
      <c r="Q210" s="275">
        <f>IF(Q$104=0,0,Q$104/NMM_fec!Q$104)</f>
        <v>0.65161253257299312</v>
      </c>
      <c r="R210" s="275">
        <f>IF(R$104=0,0,R$104/NMM_fec!R$104)</f>
        <v>0.67615123934486354</v>
      </c>
      <c r="S210" s="275">
        <f>IF(S$104=0,0,S$104/NMM_fec!S$104)</f>
        <v>0.68906110461663117</v>
      </c>
      <c r="T210" s="275">
        <f>IF(T$104=0,0,T$104/NMM_fec!T$104)</f>
        <v>0.71703224843145374</v>
      </c>
      <c r="U210" s="275">
        <f>IF(U$104=0,0,U$104/NMM_fec!U$104)</f>
        <v>0.72381051631388793</v>
      </c>
      <c r="V210" s="275">
        <f>IF(V$104=0,0,V$104/NMM_fec!V$104)</f>
        <v>0.73606040190172994</v>
      </c>
      <c r="W210" s="275">
        <f>IF(W$104=0,0,W$104/NMM_fec!W$104)</f>
        <v>0.73975979262251512</v>
      </c>
      <c r="X210" s="275">
        <f>IF(X$104=0,0,X$104/NMM_fec!X$104)</f>
        <v>0.75066461457613842</v>
      </c>
      <c r="Y210" s="275">
        <f>IF(Y$104=0,0,Y$104/NMM_fec!Y$104)</f>
        <v>0.76818303030517565</v>
      </c>
      <c r="DA210" s="78"/>
    </row>
    <row r="211" spans="1:105" ht="12" customHeight="1" x14ac:dyDescent="0.25">
      <c r="A211" s="174" t="s">
        <v>1553</v>
      </c>
      <c r="B211" s="276">
        <f>IF(B$110=0,0,B$110/NMM_fec!B$110)</f>
        <v>0.35474331799527109</v>
      </c>
      <c r="C211" s="276">
        <f>IF(C$110=0,0,C$110/NMM_fec!C$110)</f>
        <v>0.3491042076090109</v>
      </c>
      <c r="D211" s="276">
        <f>IF(D$110=0,0,D$110/NMM_fec!D$110)</f>
        <v>0.35055073439267681</v>
      </c>
      <c r="E211" s="276">
        <f>IF(E$110=0,0,E$110/NMM_fec!E$110)</f>
        <v>0.34671351614116452</v>
      </c>
      <c r="F211" s="276">
        <f>IF(F$110=0,0,F$110/NMM_fec!F$110)</f>
        <v>0.34423567162960372</v>
      </c>
      <c r="G211" s="276">
        <f>IF(G$110=0,0,G$110/NMM_fec!G$110)</f>
        <v>0.34910691662412141</v>
      </c>
      <c r="H211" s="276">
        <f>IF(H$110=0,0,H$110/NMM_fec!H$110)</f>
        <v>0.34951421988263182</v>
      </c>
      <c r="I211" s="276">
        <f>IF(I$110=0,0,I$110/NMM_fec!I$110)</f>
        <v>0.34919726473441071</v>
      </c>
      <c r="J211" s="276">
        <f>IF(J$110=0,0,J$110/NMM_fec!J$110)</f>
        <v>0.34776961430113879</v>
      </c>
      <c r="K211" s="276">
        <f>IF(K$110=0,0,K$110/NMM_fec!K$110)</f>
        <v>0.35621774141021056</v>
      </c>
      <c r="L211" s="276">
        <f>IF(L$110=0,0,L$110/NMM_fec!L$110)</f>
        <v>0.35251722783519041</v>
      </c>
      <c r="M211" s="276">
        <f>IF(M$110=0,0,M$110/NMM_fec!M$110)</f>
        <v>0.35854185709174324</v>
      </c>
      <c r="N211" s="276">
        <f>IF(N$110=0,0,N$110/NMM_fec!N$110)</f>
        <v>0.36902682036580209</v>
      </c>
      <c r="O211" s="276">
        <f>IF(O$110=0,0,O$110/NMM_fec!O$110)</f>
        <v>0.3760078667795978</v>
      </c>
      <c r="P211" s="276">
        <f>IF(P$110=0,0,P$110/NMM_fec!P$110)</f>
        <v>0.37563911360673363</v>
      </c>
      <c r="Q211" s="276">
        <f>IF(Q$110=0,0,Q$110/NMM_fec!Q$110)</f>
        <v>0.37510824929359149</v>
      </c>
      <c r="R211" s="276">
        <f>IF(R$110=0,0,R$110/NMM_fec!R$110)</f>
        <v>0.38394079135506393</v>
      </c>
      <c r="S211" s="276">
        <f>IF(S$110=0,0,S$110/NMM_fec!S$110)</f>
        <v>0.39325967390576266</v>
      </c>
      <c r="T211" s="276">
        <f>IF(T$110=0,0,T$110/NMM_fec!T$110)</f>
        <v>0.4102896088399397</v>
      </c>
      <c r="U211" s="276">
        <f>IF(U$110=0,0,U$110/NMM_fec!U$110)</f>
        <v>0.41729663619756552</v>
      </c>
      <c r="V211" s="276">
        <f>IF(V$110=0,0,V$110/NMM_fec!V$110)</f>
        <v>0.42142425393131339</v>
      </c>
      <c r="W211" s="276">
        <f>IF(W$110=0,0,W$110/NMM_fec!W$110)</f>
        <v>0.42028481536355305</v>
      </c>
      <c r="X211" s="276">
        <f>IF(X$110=0,0,X$110/NMM_fec!X$110)</f>
        <v>0.42878598711222354</v>
      </c>
      <c r="Y211" s="276">
        <f>IF(Y$110=0,0,Y$110/NMM_fec!Y$110)</f>
        <v>0.44167128171811443</v>
      </c>
      <c r="DA211" s="79"/>
    </row>
    <row r="212" spans="1:105" ht="12" customHeight="1" x14ac:dyDescent="0.25">
      <c r="A212" s="174" t="s">
        <v>1563</v>
      </c>
      <c r="B212" s="276">
        <f>IF(B$118=0,0,B$118/NMM_fec!B$118)</f>
        <v>0.46052889342523284</v>
      </c>
      <c r="C212" s="276">
        <f>IF(C$118=0,0,C$118/NMM_fec!C$118)</f>
        <v>0.46052889342523279</v>
      </c>
      <c r="D212" s="276">
        <f>IF(D$118=0,0,D$118/NMM_fec!D$118)</f>
        <v>0.46052889342523284</v>
      </c>
      <c r="E212" s="276">
        <f>IF(E$118=0,0,E$118/NMM_fec!E$118)</f>
        <v>0.46052889342523251</v>
      </c>
      <c r="F212" s="276">
        <f>IF(F$118=0,0,F$118/NMM_fec!F$118)</f>
        <v>0.4605288934252329</v>
      </c>
      <c r="G212" s="276">
        <f>IF(G$118=0,0,G$118/NMM_fec!G$118)</f>
        <v>0.46157234666887736</v>
      </c>
      <c r="H212" s="276">
        <f>IF(H$118=0,0,H$118/NMM_fec!H$118)</f>
        <v>0.46157234666887714</v>
      </c>
      <c r="I212" s="276">
        <f>IF(I$118=0,0,I$118/NMM_fec!I$118)</f>
        <v>0.46460020417561804</v>
      </c>
      <c r="J212" s="276">
        <f>IF(J$118=0,0,J$118/NMM_fec!J$118)</f>
        <v>0.4646002041756177</v>
      </c>
      <c r="K212" s="276">
        <f>IF(K$118=0,0,K$118/NMM_fec!K$118)</f>
        <v>0.4646002041756177</v>
      </c>
      <c r="L212" s="276">
        <f>IF(L$118=0,0,L$118/NMM_fec!L$118)</f>
        <v>0.46460020417561798</v>
      </c>
      <c r="M212" s="276">
        <f>IF(M$118=0,0,M$118/NMM_fec!M$118)</f>
        <v>0.46775716044249155</v>
      </c>
      <c r="N212" s="276">
        <f>IF(N$118=0,0,N$118/NMM_fec!N$118)</f>
        <v>0.48910030108514774</v>
      </c>
      <c r="O212" s="276">
        <f>IF(O$118=0,0,O$118/NMM_fec!O$118)</f>
        <v>0.49358184542806033</v>
      </c>
      <c r="P212" s="276">
        <f>IF(P$118=0,0,P$118/NMM_fec!P$118)</f>
        <v>0.49358184542806055</v>
      </c>
      <c r="Q212" s="276">
        <f>IF(Q$118=0,0,Q$118/NMM_fec!Q$118)</f>
        <v>0.49358184542806022</v>
      </c>
      <c r="R212" s="276">
        <f>IF(R$118=0,0,R$118/NMM_fec!R$118)</f>
        <v>0.50165475898732326</v>
      </c>
      <c r="S212" s="276">
        <f>IF(S$118=0,0,S$118/NMM_fec!S$118)</f>
        <v>0.513214977496391</v>
      </c>
      <c r="T212" s="276">
        <f>IF(T$118=0,0,T$118/NMM_fec!T$118)</f>
        <v>0.53095617188440725</v>
      </c>
      <c r="U212" s="276">
        <f>IF(U$118=0,0,U$118/NMM_fec!U$118)</f>
        <v>0.53696731000877962</v>
      </c>
      <c r="V212" s="276">
        <f>IF(V$118=0,0,V$118/NMM_fec!V$118)</f>
        <v>0.54583997150268004</v>
      </c>
      <c r="W212" s="276">
        <f>IF(W$118=0,0,W$118/NMM_fec!W$118)</f>
        <v>0.54847800885431974</v>
      </c>
      <c r="X212" s="276">
        <f>IF(X$118=0,0,X$118/NMM_fec!X$118)</f>
        <v>0.55528411803248756</v>
      </c>
      <c r="Y212" s="276">
        <f>IF(Y$118=0,0,Y$118/NMM_fec!Y$118)</f>
        <v>0.56524748512204426</v>
      </c>
      <c r="DA212" s="79"/>
    </row>
    <row r="213" spans="1:105" ht="12" customHeight="1" x14ac:dyDescent="0.25">
      <c r="A213" s="174" t="s">
        <v>1565</v>
      </c>
      <c r="B213" s="276">
        <f>IF(B$119=0,0,B$119/NMM_fec!B$119)</f>
        <v>0.38477676659623594</v>
      </c>
      <c r="C213" s="276">
        <f>IF(C$119=0,0,C$119/NMM_fec!C$119)</f>
        <v>0.37648589618831807</v>
      </c>
      <c r="D213" s="276">
        <f>IF(D$119=0,0,D$119/NMM_fec!D$119)</f>
        <v>0.3794231241458228</v>
      </c>
      <c r="E213" s="276">
        <f>IF(E$119=0,0,E$119/NMM_fec!E$119)</f>
        <v>0.37484036707393747</v>
      </c>
      <c r="F213" s="276">
        <f>IF(F$119=0,0,F$119/NMM_fec!F$119)</f>
        <v>0.37142988169360575</v>
      </c>
      <c r="G213" s="276">
        <f>IF(G$119=0,0,G$119/NMM_fec!G$119)</f>
        <v>0.3783685470587983</v>
      </c>
      <c r="H213" s="276">
        <f>IF(H$119=0,0,H$119/NMM_fec!H$119)</f>
        <v>0.38211916817419639</v>
      </c>
      <c r="I213" s="276">
        <f>IF(I$119=0,0,I$119/NMM_fec!I$119)</f>
        <v>0.38223215308752245</v>
      </c>
      <c r="J213" s="276">
        <f>IF(J$119=0,0,J$119/NMM_fec!J$119)</f>
        <v>0.38119642682625787</v>
      </c>
      <c r="K213" s="276">
        <f>IF(K$119=0,0,K$119/NMM_fec!K$119)</f>
        <v>0.39257975180264454</v>
      </c>
      <c r="L213" s="276">
        <f>IF(L$119=0,0,L$119/NMM_fec!L$119)</f>
        <v>0.38919796766634379</v>
      </c>
      <c r="M213" s="276">
        <f>IF(M$119=0,0,M$119/NMM_fec!M$119)</f>
        <v>0.39494960124973461</v>
      </c>
      <c r="N213" s="276">
        <f>IF(N$119=0,0,N$119/NMM_fec!N$119)</f>
        <v>0.4014932575886111</v>
      </c>
      <c r="O213" s="276">
        <f>IF(O$119=0,0,O$119/NMM_fec!O$119)</f>
        <v>0.41178663974409391</v>
      </c>
      <c r="P213" s="276">
        <f>IF(P$119=0,0,P$119/NMM_fec!P$119)</f>
        <v>0.4110503447919136</v>
      </c>
      <c r="Q213" s="276">
        <f>IF(Q$119=0,0,Q$119/NMM_fec!Q$119)</f>
        <v>0.41112500636056409</v>
      </c>
      <c r="R213" s="276">
        <f>IF(R$119=0,0,R$119/NMM_fec!R$119)</f>
        <v>0.42197190663302309</v>
      </c>
      <c r="S213" s="276">
        <f>IF(S$119=0,0,S$119/NMM_fec!S$119)</f>
        <v>0.43151905314776606</v>
      </c>
      <c r="T213" s="276">
        <f>IF(T$119=0,0,T$119/NMM_fec!T$119)</f>
        <v>0.45066623309059756</v>
      </c>
      <c r="U213" s="276">
        <f>IF(U$119=0,0,U$119/NMM_fec!U$119)</f>
        <v>0.45825249534120038</v>
      </c>
      <c r="V213" s="276">
        <f>IF(V$119=0,0,V$119/NMM_fec!V$119)</f>
        <v>0.46275319497972861</v>
      </c>
      <c r="W213" s="276">
        <f>IF(W$119=0,0,W$119/NMM_fec!W$119)</f>
        <v>0.46184733139492778</v>
      </c>
      <c r="X213" s="276">
        <f>IF(X$119=0,0,X$119/NMM_fec!X$119)</f>
        <v>0.47132945068317117</v>
      </c>
      <c r="Y213" s="276">
        <f>IF(Y$119=0,0,Y$119/NMM_fec!Y$119)</f>
        <v>0.48523084734341981</v>
      </c>
      <c r="DA213" s="79"/>
    </row>
    <row r="214" spans="1:105" ht="12" customHeight="1" x14ac:dyDescent="0.25">
      <c r="A214" s="41" t="s">
        <v>1575</v>
      </c>
      <c r="B214" s="277">
        <f>IF(B$127=0,0,B$127/NMM_fec!B$127)</f>
        <v>0.473321362687045</v>
      </c>
      <c r="C214" s="277">
        <f>IF(C$127=0,0,C$127/NMM_fec!C$127)</f>
        <v>0.47332136268704478</v>
      </c>
      <c r="D214" s="277">
        <f>IF(D$127=0,0,D$127/NMM_fec!D$127)</f>
        <v>0.47332136268704506</v>
      </c>
      <c r="E214" s="277">
        <f>IF(E$127=0,0,E$127/NMM_fec!E$127)</f>
        <v>0.47332136268704494</v>
      </c>
      <c r="F214" s="277">
        <f>IF(F$127=0,0,F$127/NMM_fec!F$127)</f>
        <v>0.47332136268704489</v>
      </c>
      <c r="G214" s="277">
        <f>IF(G$127=0,0,G$127/NMM_fec!G$127)</f>
        <v>0.47439380074301296</v>
      </c>
      <c r="H214" s="277">
        <f>IF(H$127=0,0,H$127/NMM_fec!H$127)</f>
        <v>0.47439380074301291</v>
      </c>
      <c r="I214" s="277">
        <f>IF(I$127=0,0,I$127/NMM_fec!I$127)</f>
        <v>0.47750576540271839</v>
      </c>
      <c r="J214" s="277">
        <f>IF(J$127=0,0,J$127/NMM_fec!J$127)</f>
        <v>0.4775057654027185</v>
      </c>
      <c r="K214" s="277">
        <f>IF(K$127=0,0,K$127/NMM_fec!K$127)</f>
        <v>0.47750576540271844</v>
      </c>
      <c r="L214" s="277">
        <f>IF(L$127=0,0,L$127/NMM_fec!L$127)</f>
        <v>0.47750576540271855</v>
      </c>
      <c r="M214" s="277">
        <f>IF(M$127=0,0,M$127/NMM_fec!M$127)</f>
        <v>0.48075041489922732</v>
      </c>
      <c r="N214" s="277">
        <f>IF(N$127=0,0,N$127/NMM_fec!N$127)</f>
        <v>0.50268642055973523</v>
      </c>
      <c r="O214" s="277">
        <f>IF(O$127=0,0,O$127/NMM_fec!O$127)</f>
        <v>0.50729245224550679</v>
      </c>
      <c r="P214" s="277">
        <f>IF(P$127=0,0,P$127/NMM_fec!P$127)</f>
        <v>0.50729245224550645</v>
      </c>
      <c r="Q214" s="277">
        <f>IF(Q$127=0,0,Q$127/NMM_fec!Q$127)</f>
        <v>0.50729245224550634</v>
      </c>
      <c r="R214" s="277">
        <f>IF(R$127=0,0,R$127/NMM_fec!R$127)</f>
        <v>0.51558961340363774</v>
      </c>
      <c r="S214" s="277">
        <f>IF(S$127=0,0,S$127/NMM_fec!S$127)</f>
        <v>0.527470949093513</v>
      </c>
      <c r="T214" s="277">
        <f>IF(T$127=0,0,T$127/NMM_fec!T$127)</f>
        <v>0.54570495443675193</v>
      </c>
      <c r="U214" s="277">
        <f>IF(U$127=0,0,U$127/NMM_fec!U$127)</f>
        <v>0.5518830686201347</v>
      </c>
      <c r="V214" s="277">
        <f>IF(V$127=0,0,V$127/NMM_fec!V$127)</f>
        <v>0.56100219293331022</v>
      </c>
      <c r="W214" s="277">
        <f>IF(W$127=0,0,W$127/NMM_fec!W$127)</f>
        <v>0.56371350910027285</v>
      </c>
      <c r="X214" s="277">
        <f>IF(X$127=0,0,X$127/NMM_fec!X$127)</f>
        <v>0.57070867686672311</v>
      </c>
      <c r="Y214" s="277">
        <f>IF(Y$127=0,0,Y$127/NMM_fec!Y$127)</f>
        <v>0.58094880415321215</v>
      </c>
      <c r="DA214" s="82"/>
    </row>
  </sheetData>
  <conditionalFormatting sqref="B16:V16">
    <cfRule type="cellIs" dxfId="79" priority="428" operator="lessThan">
      <formula>0</formula>
    </cfRule>
  </conditionalFormatting>
  <conditionalFormatting sqref="B6:Y16">
    <cfRule type="cellIs" dxfId="78" priority="334" operator="lessThan">
      <formula>0</formula>
    </cfRule>
  </conditionalFormatting>
  <conditionalFormatting sqref="B20:Y25">
    <cfRule type="cellIs" dxfId="77" priority="336" operator="lessThan">
      <formula>0</formula>
    </cfRule>
  </conditionalFormatting>
  <conditionalFormatting sqref="B27:Y46">
    <cfRule type="cellIs" dxfId="76" priority="299" operator="lessThan">
      <formula>0</formula>
    </cfRule>
  </conditionalFormatting>
  <conditionalFormatting sqref="B49:Y59 B100:Y110 B147:Y152 B166:Y171">
    <cfRule type="cellIs" dxfId="75" priority="338" operator="lessThan">
      <formula>0</formula>
    </cfRule>
  </conditionalFormatting>
  <conditionalFormatting sqref="B63:Y97">
    <cfRule type="cellIs" dxfId="74" priority="315" operator="lessThan">
      <formula>0</formula>
    </cfRule>
  </conditionalFormatting>
  <conditionalFormatting sqref="B113:Y117">
    <cfRule type="cellIs" dxfId="73" priority="310" operator="lessThan">
      <formula>0</formula>
    </cfRule>
  </conditionalFormatting>
  <conditionalFormatting sqref="B122:Y128">
    <cfRule type="cellIs" dxfId="72" priority="309" operator="lessThan">
      <formula>0</formula>
    </cfRule>
  </conditionalFormatting>
  <conditionalFormatting sqref="B133:Y139">
    <cfRule type="cellIs" dxfId="71" priority="307" operator="lessThan">
      <formula>0</formula>
    </cfRule>
  </conditionalFormatting>
  <conditionalFormatting sqref="B142:Y144">
    <cfRule type="cellIs" dxfId="70" priority="300" operator="lessThan">
      <formula>0</formula>
    </cfRule>
  </conditionalFormatting>
  <conditionalFormatting sqref="B156:Y163">
    <cfRule type="cellIs" dxfId="69" priority="303" operator="lessThan">
      <formula>0</formula>
    </cfRule>
  </conditionalFormatting>
  <conditionalFormatting sqref="B177:Y179">
    <cfRule type="cellIs" dxfId="68" priority="302" operator="lessThan">
      <formula>0</formula>
    </cfRule>
  </conditionalFormatting>
  <conditionalFormatting sqref="B184:Y190">
    <cfRule type="cellIs" dxfId="67" priority="296" operator="lessThan">
      <formula>0</formula>
    </cfRule>
  </conditionalFormatting>
  <conditionalFormatting sqref="B192:Y193">
    <cfRule type="cellIs" dxfId="66" priority="297" operator="lessThan">
      <formula>0</formula>
    </cfRule>
  </conditionalFormatting>
  <conditionalFormatting sqref="B195:Y200 B206:Y211 B214:Y214">
    <cfRule type="cellIs" dxfId="65" priority="298" operator="lessThan">
      <formula>0</formula>
    </cfRule>
  </conditionalFormatting>
  <conditionalFormatting sqref="DA6:DA16">
    <cfRule type="cellIs" dxfId="64" priority="42" operator="lessThan">
      <formula>0</formula>
    </cfRule>
  </conditionalFormatting>
  <conditionalFormatting sqref="DA20:DA25">
    <cfRule type="cellIs" dxfId="63" priority="44" operator="lessThan">
      <formula>0</formula>
    </cfRule>
  </conditionalFormatting>
  <conditionalFormatting sqref="DA27:DA46">
    <cfRule type="cellIs" dxfId="62" priority="9" operator="lessThan">
      <formula>0</formula>
    </cfRule>
  </conditionalFormatting>
  <conditionalFormatting sqref="DA49:DA59 DA100:DA110">
    <cfRule type="cellIs" dxfId="61" priority="45" operator="lessThan">
      <formula>0</formula>
    </cfRule>
  </conditionalFormatting>
  <conditionalFormatting sqref="DA63:DA97">
    <cfRule type="cellIs" dxfId="60" priority="32" operator="lessThan">
      <formula>0</formula>
    </cfRule>
  </conditionalFormatting>
  <conditionalFormatting sqref="DA113:DA117">
    <cfRule type="cellIs" dxfId="59" priority="30" operator="lessThan">
      <formula>0</formula>
    </cfRule>
  </conditionalFormatting>
  <conditionalFormatting sqref="DA122:DA128">
    <cfRule type="cellIs" dxfId="58" priority="29" operator="lessThan">
      <formula>0</formula>
    </cfRule>
  </conditionalFormatting>
  <conditionalFormatting sqref="DA133:DA139">
    <cfRule type="cellIs" dxfId="57" priority="24" operator="lessThan">
      <formula>0</formula>
    </cfRule>
  </conditionalFormatting>
  <conditionalFormatting sqref="DA142:DA144">
    <cfRule type="cellIs" dxfId="56" priority="10" operator="lessThan">
      <formula>0</formula>
    </cfRule>
  </conditionalFormatting>
  <conditionalFormatting sqref="DA147:DA152">
    <cfRule type="cellIs" dxfId="55" priority="15" operator="lessThan">
      <formula>0</formula>
    </cfRule>
  </conditionalFormatting>
  <conditionalFormatting sqref="DA156:DA163">
    <cfRule type="cellIs" dxfId="54" priority="16" operator="lessThan">
      <formula>0</formula>
    </cfRule>
  </conditionalFormatting>
  <conditionalFormatting sqref="DA166:DA171">
    <cfRule type="cellIs" dxfId="53" priority="12" operator="lessThan">
      <formula>0</formula>
    </cfRule>
  </conditionalFormatting>
  <conditionalFormatting sqref="DA177:DA179">
    <cfRule type="cellIs" dxfId="52" priority="13" operator="lessThan">
      <formula>0</formula>
    </cfRule>
  </conditionalFormatting>
  <conditionalFormatting sqref="DA184:DA190">
    <cfRule type="cellIs" dxfId="51" priority="3" operator="lessThan">
      <formula>0</formula>
    </cfRule>
  </conditionalFormatting>
  <conditionalFormatting sqref="DA192:DA193">
    <cfRule type="cellIs" dxfId="50" priority="5" operator="lessThan">
      <formula>0</formula>
    </cfRule>
  </conditionalFormatting>
  <conditionalFormatting sqref="DA195:DA200">
    <cfRule type="cellIs" dxfId="49" priority="2" operator="lessThan">
      <formula>0</formula>
    </cfRule>
  </conditionalFormatting>
  <conditionalFormatting sqref="DA206:DA211">
    <cfRule type="cellIs" dxfId="48" priority="1" operator="lessThan">
      <formula>0</formula>
    </cfRule>
  </conditionalFormatting>
  <conditionalFormatting sqref="DA214">
    <cfRule type="cellIs" dxfId="47" priority="8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CO2 emissions"</f>
        <v>IE: Non-metallic mineral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f t="shared" ref="B5:Y5" si="0">SUM(B6:B10)+B16+B17+B25+B33+B46</f>
        <v>2524.0494860015497</v>
      </c>
      <c r="C5" s="223">
        <f t="shared" si="0"/>
        <v>2894.3512187723472</v>
      </c>
      <c r="D5" s="223">
        <f t="shared" si="0"/>
        <v>2880.152350509823</v>
      </c>
      <c r="E5" s="223">
        <f t="shared" si="0"/>
        <v>3290.7566623893963</v>
      </c>
      <c r="F5" s="223">
        <f t="shared" si="0"/>
        <v>3634.8633512717352</v>
      </c>
      <c r="G5" s="223">
        <f t="shared" si="0"/>
        <v>3703.5951958836531</v>
      </c>
      <c r="H5" s="223">
        <f t="shared" si="0"/>
        <v>3628.7134739341127</v>
      </c>
      <c r="I5" s="223">
        <f t="shared" si="0"/>
        <v>3620.0311249314623</v>
      </c>
      <c r="J5" s="223">
        <f t="shared" si="0"/>
        <v>3280.5460903251605</v>
      </c>
      <c r="K5" s="223">
        <f t="shared" si="0"/>
        <v>2063.1666141773753</v>
      </c>
      <c r="L5" s="223">
        <f t="shared" si="0"/>
        <v>1768.5529963658344</v>
      </c>
      <c r="M5" s="223">
        <f t="shared" si="0"/>
        <v>1559.9933497718225</v>
      </c>
      <c r="N5" s="223">
        <f t="shared" si="0"/>
        <v>1646.1138806179868</v>
      </c>
      <c r="O5" s="223">
        <f t="shared" si="0"/>
        <v>1757.909688629265</v>
      </c>
      <c r="P5" s="223">
        <f t="shared" si="0"/>
        <v>2196.827260035976</v>
      </c>
      <c r="Q5" s="223">
        <f t="shared" si="0"/>
        <v>2454.2761973992256</v>
      </c>
      <c r="R5" s="223">
        <f t="shared" si="0"/>
        <v>2684.3470581397833</v>
      </c>
      <c r="S5" s="223">
        <f t="shared" si="0"/>
        <v>2798.1010455470923</v>
      </c>
      <c r="T5" s="223">
        <f t="shared" si="0"/>
        <v>2879.3305883660478</v>
      </c>
      <c r="U5" s="223">
        <f t="shared" si="0"/>
        <v>2896.4429451864789</v>
      </c>
      <c r="V5" s="223">
        <f t="shared" si="0"/>
        <v>2707.7360041362972</v>
      </c>
      <c r="W5" s="223">
        <f t="shared" si="0"/>
        <v>3012.4856397091339</v>
      </c>
      <c r="X5" s="223">
        <f t="shared" si="0"/>
        <v>2767.8938925299631</v>
      </c>
      <c r="Y5" s="223">
        <f t="shared" si="0"/>
        <v>2666.2070502618362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1692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1693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1694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1695</v>
      </c>
    </row>
    <row r="10" spans="1:105" ht="12" customHeight="1" x14ac:dyDescent="0.25">
      <c r="A10" s="56" t="s">
        <v>95</v>
      </c>
      <c r="B10" s="260">
        <v>0.91340154417862651</v>
      </c>
      <c r="C10" s="260">
        <v>1.373272461011976</v>
      </c>
      <c r="D10" s="260">
        <v>1.344210898741288</v>
      </c>
      <c r="E10" s="260">
        <v>1.6682056928076039</v>
      </c>
      <c r="F10" s="260">
        <v>2.0902905716303519</v>
      </c>
      <c r="G10" s="260">
        <v>1.984424336029827</v>
      </c>
      <c r="H10" s="260">
        <v>1.3394774925262769</v>
      </c>
      <c r="I10" s="260">
        <v>1.233017858955042</v>
      </c>
      <c r="J10" s="260">
        <v>1.2930654605817591</v>
      </c>
      <c r="K10" s="260">
        <v>0.71496853498741175</v>
      </c>
      <c r="L10" s="260">
        <v>0.51473496186720735</v>
      </c>
      <c r="M10" s="260">
        <v>0.53597074127699496</v>
      </c>
      <c r="N10" s="260">
        <v>0.38300447735051968</v>
      </c>
      <c r="O10" s="260">
        <v>0.54461141965684912</v>
      </c>
      <c r="P10" s="260">
        <v>0.7589820895185404</v>
      </c>
      <c r="Q10" s="260">
        <v>0.8290556562036141</v>
      </c>
      <c r="R10" s="260">
        <v>0.84665625500407993</v>
      </c>
      <c r="S10" s="260">
        <v>0.9005427509276076</v>
      </c>
      <c r="T10" s="260">
        <v>0.89473259340950051</v>
      </c>
      <c r="U10" s="260">
        <v>1.005639798142022</v>
      </c>
      <c r="V10" s="260">
        <v>0.95121475975265857</v>
      </c>
      <c r="W10" s="260">
        <v>0.84776615941845646</v>
      </c>
      <c r="X10" s="260">
        <v>0.79977574960740316</v>
      </c>
      <c r="Y10" s="260">
        <v>0.79211980080257272</v>
      </c>
      <c r="DA10" s="68" t="s">
        <v>1696</v>
      </c>
    </row>
    <row r="11" spans="1:105" ht="12" customHeight="1" x14ac:dyDescent="0.25">
      <c r="A11" s="37" t="s">
        <v>159</v>
      </c>
      <c r="B11" s="226">
        <v>0.23700899958305149</v>
      </c>
      <c r="C11" s="226">
        <v>0.39357068040402537</v>
      </c>
      <c r="D11" s="226">
        <v>0.45242270889689712</v>
      </c>
      <c r="E11" s="226">
        <v>0.59056157193633685</v>
      </c>
      <c r="F11" s="226">
        <v>0.66425520006682481</v>
      </c>
      <c r="G11" s="226">
        <v>0.65255054923669353</v>
      </c>
      <c r="H11" s="226">
        <v>0.3515003469114234</v>
      </c>
      <c r="I11" s="226">
        <v>0.49609129909776922</v>
      </c>
      <c r="J11" s="226">
        <v>0.89892092416478475</v>
      </c>
      <c r="K11" s="226">
        <v>0.38862996073556089</v>
      </c>
      <c r="L11" s="226">
        <v>0.22450515654065781</v>
      </c>
      <c r="M11" s="226">
        <v>0.26726540941815929</v>
      </c>
      <c r="N11" s="226">
        <v>0.2014289144013752</v>
      </c>
      <c r="O11" s="226">
        <v>0.29923999458724321</v>
      </c>
      <c r="P11" s="226">
        <v>0.44894907106169429</v>
      </c>
      <c r="Q11" s="226">
        <v>0.50644716476190355</v>
      </c>
      <c r="R11" s="226">
        <v>0.44047236598652117</v>
      </c>
      <c r="S11" s="226">
        <v>0.44739438254187819</v>
      </c>
      <c r="T11" s="226">
        <v>0.44227510666899378</v>
      </c>
      <c r="U11" s="226">
        <v>0.50107131438068342</v>
      </c>
      <c r="V11" s="226">
        <v>0.47164836027560458</v>
      </c>
      <c r="W11" s="226">
        <v>0.49550125132277117</v>
      </c>
      <c r="X11" s="226">
        <v>0.50307680072224226</v>
      </c>
      <c r="Y11" s="226">
        <v>0.52325757711727194</v>
      </c>
      <c r="DA11" s="69" t="s">
        <v>1697</v>
      </c>
    </row>
    <row r="12" spans="1:105" ht="12" customHeight="1" x14ac:dyDescent="0.25">
      <c r="A12" s="37" t="s">
        <v>35</v>
      </c>
      <c r="B12" s="226">
        <v>0.67639254459557507</v>
      </c>
      <c r="C12" s="226">
        <v>0.97970178060795099</v>
      </c>
      <c r="D12" s="226">
        <v>0.89178818984439068</v>
      </c>
      <c r="E12" s="226">
        <v>1.077644120871267</v>
      </c>
      <c r="F12" s="226">
        <v>1.426035371563527</v>
      </c>
      <c r="G12" s="226">
        <v>1.331873786793133</v>
      </c>
      <c r="H12" s="226">
        <v>0.98797714561485384</v>
      </c>
      <c r="I12" s="226">
        <v>0.73692655985727251</v>
      </c>
      <c r="J12" s="226">
        <v>0.3941445364169745</v>
      </c>
      <c r="K12" s="226">
        <v>0.32633857425185081</v>
      </c>
      <c r="L12" s="226">
        <v>0.29022980532654952</v>
      </c>
      <c r="M12" s="226">
        <v>0.26870533185883572</v>
      </c>
      <c r="N12" s="226">
        <v>0.18157556294914459</v>
      </c>
      <c r="O12" s="226">
        <v>0.24537142506960599</v>
      </c>
      <c r="P12" s="226">
        <v>0.31003301845684622</v>
      </c>
      <c r="Q12" s="226">
        <v>0.32260849144171061</v>
      </c>
      <c r="R12" s="226">
        <v>0.4061838890175587</v>
      </c>
      <c r="S12" s="226">
        <v>0.45314836838572942</v>
      </c>
      <c r="T12" s="226">
        <v>0.45245748674050662</v>
      </c>
      <c r="U12" s="226">
        <v>0.50456848376133889</v>
      </c>
      <c r="V12" s="226">
        <v>0.47956639947705398</v>
      </c>
      <c r="W12" s="226">
        <v>0.35226490809568523</v>
      </c>
      <c r="X12" s="226">
        <v>0.29669894888516091</v>
      </c>
      <c r="Y12" s="226">
        <v>0.26886222368530083</v>
      </c>
      <c r="DA12" s="69" t="s">
        <v>1698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1699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1700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1701</v>
      </c>
    </row>
    <row r="16" spans="1:105" ht="12" customHeight="1" x14ac:dyDescent="0.25">
      <c r="A16" s="57" t="s">
        <v>1450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1702</v>
      </c>
    </row>
    <row r="17" spans="1:105" ht="12" customHeight="1" x14ac:dyDescent="0.25">
      <c r="A17" s="57" t="s">
        <v>1452</v>
      </c>
      <c r="B17" s="261">
        <v>370.43535548798093</v>
      </c>
      <c r="C17" s="261">
        <v>499.77199399369692</v>
      </c>
      <c r="D17" s="261">
        <v>485.87875323403301</v>
      </c>
      <c r="E17" s="261">
        <v>560.44900195112132</v>
      </c>
      <c r="F17" s="261">
        <v>666.14526950133302</v>
      </c>
      <c r="G17" s="261">
        <v>680.7594297838433</v>
      </c>
      <c r="H17" s="261">
        <v>644.4899394160077</v>
      </c>
      <c r="I17" s="261">
        <v>614.4754578313117</v>
      </c>
      <c r="J17" s="261">
        <v>577.35990282974171</v>
      </c>
      <c r="K17" s="261">
        <v>339.63660564680248</v>
      </c>
      <c r="L17" s="261">
        <v>275.87056387293831</v>
      </c>
      <c r="M17" s="261">
        <v>231.08101792362251</v>
      </c>
      <c r="N17" s="261">
        <v>149.11091892517061</v>
      </c>
      <c r="O17" s="261">
        <v>267.34888599671592</v>
      </c>
      <c r="P17" s="261">
        <v>320.10746212728287</v>
      </c>
      <c r="Q17" s="261">
        <v>365.91155326974092</v>
      </c>
      <c r="R17" s="261">
        <v>419.84907067356909</v>
      </c>
      <c r="S17" s="261">
        <v>444.81000977927732</v>
      </c>
      <c r="T17" s="261">
        <v>460.32725691566321</v>
      </c>
      <c r="U17" s="261">
        <v>492.02897556866242</v>
      </c>
      <c r="V17" s="261">
        <v>470.01419144242078</v>
      </c>
      <c r="W17" s="261">
        <v>446.07916248898943</v>
      </c>
      <c r="X17" s="261">
        <v>412.21606621157781</v>
      </c>
      <c r="Y17" s="261">
        <v>430.12284636601782</v>
      </c>
      <c r="DA17" s="70" t="s">
        <v>1703</v>
      </c>
    </row>
    <row r="18" spans="1:105" ht="12" customHeight="1" x14ac:dyDescent="0.25">
      <c r="A18" s="18" t="s">
        <v>28</v>
      </c>
      <c r="B18" s="230">
        <v>62.814876231347547</v>
      </c>
      <c r="C18" s="230">
        <v>90.203460059548306</v>
      </c>
      <c r="D18" s="230">
        <v>98.835434138955193</v>
      </c>
      <c r="E18" s="230">
        <v>150.11737261830569</v>
      </c>
      <c r="F18" s="230">
        <v>206.77559794759091</v>
      </c>
      <c r="G18" s="230">
        <v>191.27574182501641</v>
      </c>
      <c r="H18" s="230">
        <v>182.8936143530432</v>
      </c>
      <c r="I18" s="230">
        <v>178.76718488021081</v>
      </c>
      <c r="J18" s="230">
        <v>166.12097754627251</v>
      </c>
      <c r="K18" s="230">
        <v>109.5106017776484</v>
      </c>
      <c r="L18" s="230">
        <v>126.7232067563005</v>
      </c>
      <c r="M18" s="230">
        <v>96.171537346491377</v>
      </c>
      <c r="N18" s="230">
        <v>36.814757389937981</v>
      </c>
      <c r="O18" s="230">
        <v>53.616777882051963</v>
      </c>
      <c r="P18" s="230">
        <v>75.602001904145467</v>
      </c>
      <c r="Q18" s="230">
        <v>83.770445186301245</v>
      </c>
      <c r="R18" s="230">
        <v>98.01304997369715</v>
      </c>
      <c r="S18" s="230">
        <v>90.97953423584724</v>
      </c>
      <c r="T18" s="230">
        <v>91.683057283551932</v>
      </c>
      <c r="U18" s="230">
        <v>93.521314475665335</v>
      </c>
      <c r="V18" s="230">
        <v>91.879507105803995</v>
      </c>
      <c r="W18" s="230">
        <v>86.733550353089328</v>
      </c>
      <c r="X18" s="230">
        <v>68.877183667338414</v>
      </c>
      <c r="Y18" s="230">
        <v>50.557015226711918</v>
      </c>
      <c r="DA18" s="71" t="s">
        <v>1704</v>
      </c>
    </row>
    <row r="19" spans="1:105" ht="12" customHeight="1" x14ac:dyDescent="0.25">
      <c r="A19" s="18" t="s">
        <v>31</v>
      </c>
      <c r="B19" s="230">
        <v>2.67336347206294</v>
      </c>
      <c r="C19" s="230">
        <v>1.797805367102187</v>
      </c>
      <c r="D19" s="230">
        <v>1.7010426378114589</v>
      </c>
      <c r="E19" s="230">
        <v>1.6482933368482171</v>
      </c>
      <c r="F19" s="230">
        <v>1.7679087100363871</v>
      </c>
      <c r="G19" s="230">
        <v>2.9117716992126721</v>
      </c>
      <c r="H19" s="230">
        <v>1.8739673379126931</v>
      </c>
      <c r="I19" s="230">
        <v>1.212172682351127</v>
      </c>
      <c r="J19" s="230">
        <v>0.47118278073421832</v>
      </c>
      <c r="K19" s="230">
        <v>2.058027376562745</v>
      </c>
      <c r="L19" s="230">
        <v>1.766764937361347</v>
      </c>
      <c r="M19" s="230">
        <v>1.355418908906638</v>
      </c>
      <c r="N19" s="230">
        <v>0.60808579129539031</v>
      </c>
      <c r="O19" s="230">
        <v>0.892459702889011</v>
      </c>
      <c r="P19" s="230">
        <v>1.028109146023926</v>
      </c>
      <c r="Q19" s="230">
        <v>0.73572942086683701</v>
      </c>
      <c r="R19" s="230">
        <v>1.4195718078723589</v>
      </c>
      <c r="S19" s="230">
        <v>1.1031919513923789</v>
      </c>
      <c r="T19" s="230">
        <v>2.060339651920152</v>
      </c>
      <c r="U19" s="230">
        <v>1.804612378814721</v>
      </c>
      <c r="V19" s="230">
        <v>1.8033890308632401</v>
      </c>
      <c r="W19" s="230">
        <v>1.5513916761766651</v>
      </c>
      <c r="X19" s="230">
        <v>1.637949304307287</v>
      </c>
      <c r="Y19" s="230">
        <v>2.592209509395369</v>
      </c>
      <c r="DA19" s="71" t="s">
        <v>1705</v>
      </c>
    </row>
    <row r="20" spans="1:105" ht="12" customHeight="1" x14ac:dyDescent="0.25">
      <c r="A20" s="18" t="s">
        <v>159</v>
      </c>
      <c r="B20" s="295">
        <v>8.8433470731564849</v>
      </c>
      <c r="C20" s="295">
        <v>10.92025885473153</v>
      </c>
      <c r="D20" s="295">
        <v>14.707688545318449</v>
      </c>
      <c r="E20" s="295">
        <v>17.857953588879841</v>
      </c>
      <c r="F20" s="295">
        <v>18.341716001753628</v>
      </c>
      <c r="G20" s="295">
        <v>21.325653592542409</v>
      </c>
      <c r="H20" s="295">
        <v>12.222872515359731</v>
      </c>
      <c r="I20" s="295">
        <v>16.183757403584991</v>
      </c>
      <c r="J20" s="295">
        <v>29.501836186706189</v>
      </c>
      <c r="K20" s="295">
        <v>20.351146686139899</v>
      </c>
      <c r="L20" s="295">
        <v>11.432364618949149</v>
      </c>
      <c r="M20" s="295">
        <v>15.60956206855862</v>
      </c>
      <c r="N20" s="295">
        <v>6.5599794463153431</v>
      </c>
      <c r="O20" s="295">
        <v>10.94049005486667</v>
      </c>
      <c r="P20" s="295">
        <v>17.441821099473131</v>
      </c>
      <c r="Q20" s="295">
        <v>18.74390157723186</v>
      </c>
      <c r="R20" s="295">
        <v>17.93738129287777</v>
      </c>
      <c r="S20" s="295">
        <v>16.89959080783624</v>
      </c>
      <c r="T20" s="295">
        <v>19.67180085528377</v>
      </c>
      <c r="U20" s="295">
        <v>23.782863107168289</v>
      </c>
      <c r="V20" s="295">
        <v>19.739751713744511</v>
      </c>
      <c r="W20" s="295">
        <v>19.586341734837251</v>
      </c>
      <c r="X20" s="295">
        <v>21.292936112105291</v>
      </c>
      <c r="Y20" s="295">
        <v>22.95567595584594</v>
      </c>
      <c r="DA20" s="122" t="s">
        <v>1706</v>
      </c>
    </row>
    <row r="21" spans="1:105" ht="12" customHeight="1" x14ac:dyDescent="0.25">
      <c r="A21" s="18" t="s">
        <v>32</v>
      </c>
      <c r="B21" s="295">
        <v>17.467129921416319</v>
      </c>
      <c r="C21" s="295">
        <v>16.902306661444101</v>
      </c>
      <c r="D21" s="295">
        <v>15.02419859955644</v>
      </c>
      <c r="E21" s="295">
        <v>11.70877297037938</v>
      </c>
      <c r="F21" s="295">
        <v>11.58222999277284</v>
      </c>
      <c r="G21" s="295">
        <v>10.93778819127631</v>
      </c>
      <c r="H21" s="295">
        <v>12.60543494807051</v>
      </c>
      <c r="I21" s="295">
        <v>15.74635673348137</v>
      </c>
      <c r="J21" s="295">
        <v>8.0812653931022993</v>
      </c>
      <c r="K21" s="295">
        <v>8.5616945959251218</v>
      </c>
      <c r="L21" s="295">
        <v>8.8383429786038885</v>
      </c>
      <c r="M21" s="295">
        <v>1.9631939806731169</v>
      </c>
      <c r="N21" s="295">
        <v>0.77807615263060881</v>
      </c>
      <c r="O21" s="295">
        <v>3.3033397279080039</v>
      </c>
      <c r="P21" s="295">
        <v>2.5183070280613449</v>
      </c>
      <c r="Q21" s="295">
        <v>2.8809308688171398</v>
      </c>
      <c r="R21" s="295">
        <v>2.52054223468684</v>
      </c>
      <c r="S21" s="295">
        <v>0</v>
      </c>
      <c r="T21" s="295">
        <v>0</v>
      </c>
      <c r="U21" s="295">
        <v>0</v>
      </c>
      <c r="V21" s="295">
        <v>0</v>
      </c>
      <c r="W21" s="295">
        <v>0</v>
      </c>
      <c r="X21" s="295">
        <v>0</v>
      </c>
      <c r="Y21" s="295">
        <v>0</v>
      </c>
      <c r="DA21" s="122" t="s">
        <v>1707</v>
      </c>
    </row>
    <row r="22" spans="1:105" ht="12" customHeight="1" x14ac:dyDescent="0.25">
      <c r="A22" s="18" t="s">
        <v>33</v>
      </c>
      <c r="B22" s="295">
        <v>253.39888815573059</v>
      </c>
      <c r="C22" s="295">
        <v>352.76474320440911</v>
      </c>
      <c r="D22" s="295">
        <v>326.61948614441258</v>
      </c>
      <c r="E22" s="295">
        <v>346.52979781476472</v>
      </c>
      <c r="F22" s="295">
        <v>388.30148108087502</v>
      </c>
      <c r="G22" s="295">
        <v>410.78222346066428</v>
      </c>
      <c r="H22" s="295">
        <v>400.53869668928928</v>
      </c>
      <c r="I22" s="295">
        <v>378.52557121072311</v>
      </c>
      <c r="J22" s="295">
        <v>360.24914544754552</v>
      </c>
      <c r="K22" s="295">
        <v>170.37011320000639</v>
      </c>
      <c r="L22" s="295">
        <v>105.2510485506407</v>
      </c>
      <c r="M22" s="295">
        <v>85.303891641495881</v>
      </c>
      <c r="N22" s="295">
        <v>76.509224769095582</v>
      </c>
      <c r="O22" s="295">
        <v>115.5965562241188</v>
      </c>
      <c r="P22" s="295">
        <v>143.1290526614365</v>
      </c>
      <c r="Q22" s="295">
        <v>170.35165029931289</v>
      </c>
      <c r="R22" s="295">
        <v>203.22163013043581</v>
      </c>
      <c r="S22" s="295">
        <v>207.98105357793969</v>
      </c>
      <c r="T22" s="295">
        <v>218.4974465266888</v>
      </c>
      <c r="U22" s="295">
        <v>229.08519777436709</v>
      </c>
      <c r="V22" s="295">
        <v>224.72192719176519</v>
      </c>
      <c r="W22" s="295">
        <v>220.14725563855191</v>
      </c>
      <c r="X22" s="295">
        <v>192.67151694494009</v>
      </c>
      <c r="Y22" s="295">
        <v>192.673349961263</v>
      </c>
      <c r="DA22" s="122" t="s">
        <v>1708</v>
      </c>
    </row>
    <row r="23" spans="1:105" ht="12" customHeight="1" x14ac:dyDescent="0.25">
      <c r="A23" s="18" t="s">
        <v>35</v>
      </c>
      <c r="B23" s="295">
        <v>25.23775063426698</v>
      </c>
      <c r="C23" s="295">
        <v>27.183419846461739</v>
      </c>
      <c r="D23" s="295">
        <v>28.990903167978839</v>
      </c>
      <c r="E23" s="295">
        <v>32.586811621943582</v>
      </c>
      <c r="F23" s="295">
        <v>39.376335768304287</v>
      </c>
      <c r="G23" s="295">
        <v>43.526251015131187</v>
      </c>
      <c r="H23" s="295">
        <v>34.355353572332149</v>
      </c>
      <c r="I23" s="295">
        <v>24.040414920960231</v>
      </c>
      <c r="J23" s="295">
        <v>12.93549547538095</v>
      </c>
      <c r="K23" s="295">
        <v>17.089171872840289</v>
      </c>
      <c r="L23" s="295">
        <v>14.779228276562341</v>
      </c>
      <c r="M23" s="295">
        <v>15.693660339115141</v>
      </c>
      <c r="N23" s="295">
        <v>5.9134110137039713</v>
      </c>
      <c r="O23" s="295">
        <v>8.9710054948548272</v>
      </c>
      <c r="P23" s="295">
        <v>12.044886138345211</v>
      </c>
      <c r="Q23" s="295">
        <v>11.93992627919148</v>
      </c>
      <c r="R23" s="295">
        <v>16.541049688812599</v>
      </c>
      <c r="S23" s="295">
        <v>17.11693820885343</v>
      </c>
      <c r="T23" s="295">
        <v>20.12469940186536</v>
      </c>
      <c r="U23" s="295">
        <v>23.948852854047939</v>
      </c>
      <c r="V23" s="295">
        <v>20.071142938777019</v>
      </c>
      <c r="W23" s="295">
        <v>13.924446916600649</v>
      </c>
      <c r="X23" s="295">
        <v>12.557907170576479</v>
      </c>
      <c r="Y23" s="295">
        <v>11.79517383711902</v>
      </c>
      <c r="DA23" s="122" t="s">
        <v>1709</v>
      </c>
    </row>
    <row r="24" spans="1:105" ht="12" customHeight="1" x14ac:dyDescent="0.25">
      <c r="A24" s="18" t="s">
        <v>38</v>
      </c>
      <c r="B24" s="295">
        <v>0</v>
      </c>
      <c r="C24" s="295">
        <v>0</v>
      </c>
      <c r="D24" s="295">
        <v>0</v>
      </c>
      <c r="E24" s="295">
        <v>0</v>
      </c>
      <c r="F24" s="295">
        <v>0</v>
      </c>
      <c r="G24" s="295">
        <v>0</v>
      </c>
      <c r="H24" s="295">
        <v>0</v>
      </c>
      <c r="I24" s="295">
        <v>0</v>
      </c>
      <c r="J24" s="295">
        <v>0</v>
      </c>
      <c r="K24" s="295">
        <v>11.69585013767966</v>
      </c>
      <c r="L24" s="295">
        <v>7.0796077545203371</v>
      </c>
      <c r="M24" s="295">
        <v>14.98375363838171</v>
      </c>
      <c r="N24" s="295">
        <v>21.92738436219167</v>
      </c>
      <c r="O24" s="295">
        <v>74.028256910026641</v>
      </c>
      <c r="P24" s="295">
        <v>68.343284149797341</v>
      </c>
      <c r="Q24" s="295">
        <v>77.488969638019512</v>
      </c>
      <c r="R24" s="295">
        <v>80.195845545186558</v>
      </c>
      <c r="S24" s="295">
        <v>110.7297009974084</v>
      </c>
      <c r="T24" s="295">
        <v>108.2899131963531</v>
      </c>
      <c r="U24" s="295">
        <v>119.8861349785991</v>
      </c>
      <c r="V24" s="295">
        <v>111.7984734614668</v>
      </c>
      <c r="W24" s="295">
        <v>104.1361761697336</v>
      </c>
      <c r="X24" s="295">
        <v>115.1785730123102</v>
      </c>
      <c r="Y24" s="295">
        <v>149.54942187568261</v>
      </c>
      <c r="DA24" s="122" t="s">
        <v>1710</v>
      </c>
    </row>
    <row r="25" spans="1:105" ht="12" customHeight="1" x14ac:dyDescent="0.25">
      <c r="A25" s="57" t="s">
        <v>1461</v>
      </c>
      <c r="B25" s="261">
        <v>251.20118108389511</v>
      </c>
      <c r="C25" s="261">
        <v>338.90748629673772</v>
      </c>
      <c r="D25" s="261">
        <v>329.48614344647689</v>
      </c>
      <c r="E25" s="261">
        <v>380.05403410253018</v>
      </c>
      <c r="F25" s="261">
        <v>451.72923154634969</v>
      </c>
      <c r="G25" s="261">
        <v>461.63944737518159</v>
      </c>
      <c r="H25" s="261">
        <v>437.04422804005827</v>
      </c>
      <c r="I25" s="261">
        <v>416.69068156562878</v>
      </c>
      <c r="J25" s="261">
        <v>391.52172532305678</v>
      </c>
      <c r="K25" s="261">
        <v>230.31580332123599</v>
      </c>
      <c r="L25" s="261">
        <v>187.07450691328711</v>
      </c>
      <c r="M25" s="261">
        <v>156.70163165720319</v>
      </c>
      <c r="N25" s="261">
        <v>101.11572340919039</v>
      </c>
      <c r="O25" s="261">
        <v>181.29575087499359</v>
      </c>
      <c r="P25" s="261">
        <v>217.07261839036519</v>
      </c>
      <c r="Q25" s="261">
        <v>248.13348129936779</v>
      </c>
      <c r="R25" s="261">
        <v>284.7098174288559</v>
      </c>
      <c r="S25" s="261">
        <v>301.63643442538199</v>
      </c>
      <c r="T25" s="261">
        <v>312.15905530938483</v>
      </c>
      <c r="U25" s="261">
        <v>333.65675808004062</v>
      </c>
      <c r="V25" s="261">
        <v>318.728000087883</v>
      </c>
      <c r="W25" s="261">
        <v>302.49707759815789</v>
      </c>
      <c r="X25" s="261">
        <v>279.53369234342762</v>
      </c>
      <c r="Y25" s="261">
        <v>291.67671340652089</v>
      </c>
      <c r="DA25" s="70" t="s">
        <v>1711</v>
      </c>
    </row>
    <row r="26" spans="1:105" ht="12" customHeight="1" x14ac:dyDescent="0.25">
      <c r="A26" s="18" t="s">
        <v>28</v>
      </c>
      <c r="B26" s="230">
        <v>42.596288030247607</v>
      </c>
      <c r="C26" s="230">
        <v>61.169149675152148</v>
      </c>
      <c r="D26" s="230">
        <v>67.022700238586253</v>
      </c>
      <c r="E26" s="230">
        <v>101.7982240200966</v>
      </c>
      <c r="F26" s="230">
        <v>140.2195380495985</v>
      </c>
      <c r="G26" s="230">
        <v>129.7087104330173</v>
      </c>
      <c r="H26" s="230">
        <v>124.0245869017154</v>
      </c>
      <c r="I26" s="230">
        <v>121.226355194406</v>
      </c>
      <c r="J26" s="230">
        <v>112.6506558950441</v>
      </c>
      <c r="K26" s="230">
        <v>74.261789810843169</v>
      </c>
      <c r="L26" s="230">
        <v>85.934073884462634</v>
      </c>
      <c r="M26" s="230">
        <v>65.216247342989945</v>
      </c>
      <c r="N26" s="230">
        <v>24.96497810120486</v>
      </c>
      <c r="O26" s="230">
        <v>36.358834896150519</v>
      </c>
      <c r="P26" s="230">
        <v>51.267547466171692</v>
      </c>
      <c r="Q26" s="230">
        <v>56.806766576051992</v>
      </c>
      <c r="R26" s="230">
        <v>66.465021630005893</v>
      </c>
      <c r="S26" s="230">
        <v>61.695424359268621</v>
      </c>
      <c r="T26" s="230">
        <v>62.172500366957877</v>
      </c>
      <c r="U26" s="230">
        <v>63.419067064638682</v>
      </c>
      <c r="V26" s="230">
        <v>62.305717746569073</v>
      </c>
      <c r="W26" s="230">
        <v>58.816119912729157</v>
      </c>
      <c r="X26" s="230">
        <v>46.707285443031012</v>
      </c>
      <c r="Y26" s="230">
        <v>34.283935776855323</v>
      </c>
      <c r="DA26" s="71" t="s">
        <v>1712</v>
      </c>
    </row>
    <row r="27" spans="1:105" ht="12" customHeight="1" x14ac:dyDescent="0.25">
      <c r="A27" s="18" t="s">
        <v>31</v>
      </c>
      <c r="B27" s="295">
        <v>1.8128724801770231</v>
      </c>
      <c r="C27" s="295">
        <v>1.2191353359889761</v>
      </c>
      <c r="D27" s="295">
        <v>1.1535181870785749</v>
      </c>
      <c r="E27" s="295">
        <v>1.117747609278676</v>
      </c>
      <c r="F27" s="295">
        <v>1.1988616891727959</v>
      </c>
      <c r="G27" s="295">
        <v>1.9745428697683149</v>
      </c>
      <c r="H27" s="295">
        <v>1.2707826119248089</v>
      </c>
      <c r="I27" s="295">
        <v>0.82200363699926615</v>
      </c>
      <c r="J27" s="295">
        <v>0.31952044877279551</v>
      </c>
      <c r="K27" s="295">
        <v>1.395598179376067</v>
      </c>
      <c r="L27" s="295">
        <v>1.198086069236403</v>
      </c>
      <c r="M27" s="295">
        <v>0.91914237055549974</v>
      </c>
      <c r="N27" s="295">
        <v>0.412357694023332</v>
      </c>
      <c r="O27" s="295">
        <v>0.60519852685275266</v>
      </c>
      <c r="P27" s="295">
        <v>0.69718569768847216</v>
      </c>
      <c r="Q27" s="295">
        <v>0.49891592889792657</v>
      </c>
      <c r="R27" s="295">
        <v>0.96264600418927093</v>
      </c>
      <c r="S27" s="295">
        <v>0.74810116541644267</v>
      </c>
      <c r="T27" s="295">
        <v>1.397166189265421</v>
      </c>
      <c r="U27" s="295">
        <v>1.223751335397532</v>
      </c>
      <c r="V27" s="295">
        <v>1.222921753540033</v>
      </c>
      <c r="W27" s="295">
        <v>1.0520362476360521</v>
      </c>
      <c r="X27" s="295">
        <v>1.110733070431462</v>
      </c>
      <c r="Y27" s="295">
        <v>1.75784001372987</v>
      </c>
      <c r="DA27" s="122" t="s">
        <v>1713</v>
      </c>
    </row>
    <row r="28" spans="1:105" ht="12" customHeight="1" x14ac:dyDescent="0.25">
      <c r="A28" s="18" t="s">
        <v>159</v>
      </c>
      <c r="B28" s="295">
        <v>5.996887706858729</v>
      </c>
      <c r="C28" s="295">
        <v>7.4052918583777894</v>
      </c>
      <c r="D28" s="295">
        <v>9.9736396077289271</v>
      </c>
      <c r="E28" s="295">
        <v>12.10991058712146</v>
      </c>
      <c r="F28" s="295">
        <v>12.437961588942841</v>
      </c>
      <c r="G28" s="295">
        <v>14.461441896591531</v>
      </c>
      <c r="H28" s="295">
        <v>8.2886257119047251</v>
      </c>
      <c r="I28" s="295">
        <v>10.974597629322901</v>
      </c>
      <c r="J28" s="295">
        <v>20.005909221277481</v>
      </c>
      <c r="K28" s="295">
        <v>13.80060517505277</v>
      </c>
      <c r="L28" s="295">
        <v>7.7525631728069264</v>
      </c>
      <c r="M28" s="295">
        <v>10.585221874026869</v>
      </c>
      <c r="N28" s="295">
        <v>4.4484808493231363</v>
      </c>
      <c r="O28" s="295">
        <v>7.4190111248932542</v>
      </c>
      <c r="P28" s="295">
        <v>11.82772107341092</v>
      </c>
      <c r="Q28" s="295">
        <v>12.71069336272817</v>
      </c>
      <c r="R28" s="295">
        <v>12.163772435779981</v>
      </c>
      <c r="S28" s="295">
        <v>11.46002158776321</v>
      </c>
      <c r="T28" s="295">
        <v>13.339924323327169</v>
      </c>
      <c r="U28" s="295">
        <v>16.127735146142431</v>
      </c>
      <c r="V28" s="295">
        <v>13.38600344522556</v>
      </c>
      <c r="W28" s="295">
        <v>13.28197242518215</v>
      </c>
      <c r="X28" s="295">
        <v>14.43925538116817</v>
      </c>
      <c r="Y28" s="295">
        <v>15.566799516453759</v>
      </c>
      <c r="DA28" s="122" t="s">
        <v>1714</v>
      </c>
    </row>
    <row r="29" spans="1:105" ht="12" customHeight="1" x14ac:dyDescent="0.25">
      <c r="A29" s="18" t="s">
        <v>32</v>
      </c>
      <c r="B29" s="295">
        <v>11.844883598180161</v>
      </c>
      <c r="C29" s="295">
        <v>11.461863273832961</v>
      </c>
      <c r="D29" s="295">
        <v>10.18827273675295</v>
      </c>
      <c r="E29" s="295">
        <v>7.9400023664801607</v>
      </c>
      <c r="F29" s="295">
        <v>7.8541905103446634</v>
      </c>
      <c r="G29" s="295">
        <v>7.4171789257930039</v>
      </c>
      <c r="H29" s="295">
        <v>8.5480505575938803</v>
      </c>
      <c r="I29" s="295">
        <v>10.677985647477451</v>
      </c>
      <c r="J29" s="295">
        <v>5.4801016731394929</v>
      </c>
      <c r="K29" s="295">
        <v>5.8058923445437038</v>
      </c>
      <c r="L29" s="295">
        <v>5.9934943092166204</v>
      </c>
      <c r="M29" s="295">
        <v>1.331289358145193</v>
      </c>
      <c r="N29" s="295">
        <v>0.52763227272555435</v>
      </c>
      <c r="O29" s="295">
        <v>2.2400746280784398</v>
      </c>
      <c r="P29" s="295">
        <v>1.7077249522998339</v>
      </c>
      <c r="Q29" s="295">
        <v>1.9536289561631719</v>
      </c>
      <c r="R29" s="295">
        <v>1.709240700016601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1715</v>
      </c>
    </row>
    <row r="30" spans="1:105" ht="12" customHeight="1" x14ac:dyDescent="0.25">
      <c r="A30" s="18" t="s">
        <v>33</v>
      </c>
      <c r="B30" s="295">
        <v>171.83591967406221</v>
      </c>
      <c r="C30" s="295">
        <v>239.21831117056999</v>
      </c>
      <c r="D30" s="295">
        <v>221.4885795023782</v>
      </c>
      <c r="E30" s="295">
        <v>234.9902437826475</v>
      </c>
      <c r="F30" s="295">
        <v>263.31663330474521</v>
      </c>
      <c r="G30" s="295">
        <v>278.56136886732861</v>
      </c>
      <c r="H30" s="295">
        <v>271.61498541523031</v>
      </c>
      <c r="I30" s="295">
        <v>256.68735219220969</v>
      </c>
      <c r="J30" s="295">
        <v>244.2936654944202</v>
      </c>
      <c r="K30" s="295">
        <v>115.5320976337722</v>
      </c>
      <c r="L30" s="295">
        <v>71.373283663516801</v>
      </c>
      <c r="M30" s="295">
        <v>57.846633734969288</v>
      </c>
      <c r="N30" s="295">
        <v>51.882757250565959</v>
      </c>
      <c r="O30" s="295">
        <v>78.388822833817486</v>
      </c>
      <c r="P30" s="295">
        <v>97.059275102423285</v>
      </c>
      <c r="Q30" s="295">
        <v>115.5195774939105</v>
      </c>
      <c r="R30" s="295">
        <v>137.80950644765429</v>
      </c>
      <c r="S30" s="295">
        <v>141.0369866910462</v>
      </c>
      <c r="T30" s="295">
        <v>148.16840730285071</v>
      </c>
      <c r="U30" s="295">
        <v>155.3482177044138</v>
      </c>
      <c r="V30" s="295">
        <v>152.3893783077412</v>
      </c>
      <c r="W30" s="295">
        <v>149.28718279585701</v>
      </c>
      <c r="X30" s="295">
        <v>130.65521932710081</v>
      </c>
      <c r="Y30" s="295">
        <v>130.65646233983821</v>
      </c>
      <c r="DA30" s="122" t="s">
        <v>1716</v>
      </c>
    </row>
    <row r="31" spans="1:105" ht="12" customHeight="1" x14ac:dyDescent="0.25">
      <c r="A31" s="18" t="s">
        <v>35</v>
      </c>
      <c r="B31" s="295">
        <v>17.114329594369369</v>
      </c>
      <c r="C31" s="295">
        <v>18.433734982815761</v>
      </c>
      <c r="D31" s="295">
        <v>19.659433173952031</v>
      </c>
      <c r="E31" s="295">
        <v>22.097905736905911</v>
      </c>
      <c r="F31" s="295">
        <v>26.702046403545829</v>
      </c>
      <c r="G31" s="295">
        <v>29.516204382682918</v>
      </c>
      <c r="H31" s="295">
        <v>23.297196841689331</v>
      </c>
      <c r="I31" s="295">
        <v>16.302387265213529</v>
      </c>
      <c r="J31" s="295">
        <v>8.7718725904026424</v>
      </c>
      <c r="K31" s="295">
        <v>11.58858109682364</v>
      </c>
      <c r="L31" s="295">
        <v>10.022152431131589</v>
      </c>
      <c r="M31" s="295">
        <v>10.6422509469216</v>
      </c>
      <c r="N31" s="295">
        <v>4.0100271447365898</v>
      </c>
      <c r="O31" s="295">
        <v>6.0834559726326241</v>
      </c>
      <c r="P31" s="295">
        <v>8.167928841423798</v>
      </c>
      <c r="Q31" s="295">
        <v>8.0967530203386691</v>
      </c>
      <c r="R31" s="295">
        <v>11.21688617633027</v>
      </c>
      <c r="S31" s="295">
        <v>11.60741012136879</v>
      </c>
      <c r="T31" s="295">
        <v>13.647045790344279</v>
      </c>
      <c r="U31" s="295">
        <v>16.240296811345949</v>
      </c>
      <c r="V31" s="295">
        <v>13.610727856369691</v>
      </c>
      <c r="W31" s="295">
        <v>9.4425045006363568</v>
      </c>
      <c r="X31" s="295">
        <v>8.5158208212473987</v>
      </c>
      <c r="Y31" s="295">
        <v>7.9985928855818784</v>
      </c>
      <c r="DA31" s="122" t="s">
        <v>1717</v>
      </c>
    </row>
    <row r="32" spans="1:105" ht="12" customHeight="1" x14ac:dyDescent="0.25">
      <c r="A32" s="18" t="s">
        <v>38</v>
      </c>
      <c r="B32" s="295">
        <v>0</v>
      </c>
      <c r="C32" s="295">
        <v>0</v>
      </c>
      <c r="D32" s="295">
        <v>0</v>
      </c>
      <c r="E32" s="295">
        <v>0</v>
      </c>
      <c r="F32" s="295">
        <v>0</v>
      </c>
      <c r="G32" s="295">
        <v>0</v>
      </c>
      <c r="H32" s="295">
        <v>0</v>
      </c>
      <c r="I32" s="295">
        <v>0</v>
      </c>
      <c r="J32" s="295">
        <v>0</v>
      </c>
      <c r="K32" s="295">
        <v>7.9312390808244402</v>
      </c>
      <c r="L32" s="295">
        <v>4.8008533829161291</v>
      </c>
      <c r="M32" s="295">
        <v>10.16084602959482</v>
      </c>
      <c r="N32" s="295">
        <v>14.86949009661093</v>
      </c>
      <c r="O32" s="295">
        <v>50.200352892568553</v>
      </c>
      <c r="P32" s="295">
        <v>46.345235256947227</v>
      </c>
      <c r="Q32" s="295">
        <v>52.547145961277351</v>
      </c>
      <c r="R32" s="295">
        <v>54.382744034879607</v>
      </c>
      <c r="S32" s="295">
        <v>75.088490500518759</v>
      </c>
      <c r="T32" s="295">
        <v>73.434011336639287</v>
      </c>
      <c r="U32" s="295">
        <v>81.29769001810223</v>
      </c>
      <c r="V32" s="295">
        <v>75.813250978437424</v>
      </c>
      <c r="W32" s="295">
        <v>70.617261716117255</v>
      </c>
      <c r="X32" s="295">
        <v>78.105378300448834</v>
      </c>
      <c r="Y32" s="295">
        <v>101.4130828740619</v>
      </c>
      <c r="DA32" s="122" t="s">
        <v>1718</v>
      </c>
    </row>
    <row r="33" spans="1:105" ht="12" customHeight="1" x14ac:dyDescent="0.25">
      <c r="A33" s="57" t="s">
        <v>1470</v>
      </c>
      <c r="B33" s="261">
        <f t="shared" ref="B33:Y33" si="1">B34+B35</f>
        <v>10.164547885495081</v>
      </c>
      <c r="C33" s="261">
        <f t="shared" si="1"/>
        <v>13.71347602090081</v>
      </c>
      <c r="D33" s="261">
        <f t="shared" si="1"/>
        <v>13.332252930571631</v>
      </c>
      <c r="E33" s="261">
        <f t="shared" si="1"/>
        <v>15.37842064293708</v>
      </c>
      <c r="F33" s="261">
        <f t="shared" si="1"/>
        <v>18.27866965242205</v>
      </c>
      <c r="G33" s="261">
        <f t="shared" si="1"/>
        <v>18.67967438859846</v>
      </c>
      <c r="H33" s="261">
        <f t="shared" si="1"/>
        <v>17.684458985520319</v>
      </c>
      <c r="I33" s="261">
        <f t="shared" si="1"/>
        <v>16.860877675566631</v>
      </c>
      <c r="J33" s="261">
        <f t="shared" si="1"/>
        <v>15.842446711780219</v>
      </c>
      <c r="K33" s="261">
        <f t="shared" si="1"/>
        <v>9.3194466743494928</v>
      </c>
      <c r="L33" s="261">
        <f t="shared" si="1"/>
        <v>7.5697406177418518</v>
      </c>
      <c r="M33" s="261">
        <f t="shared" si="1"/>
        <v>6.3407394497197753</v>
      </c>
      <c r="N33" s="261">
        <f t="shared" si="1"/>
        <v>4.0915238062751493</v>
      </c>
      <c r="O33" s="261">
        <f t="shared" si="1"/>
        <v>7.3359103378985004</v>
      </c>
      <c r="P33" s="261">
        <f t="shared" si="1"/>
        <v>8.7835774288090125</v>
      </c>
      <c r="Q33" s="261">
        <f t="shared" si="1"/>
        <v>10.0404171739132</v>
      </c>
      <c r="R33" s="261">
        <f t="shared" si="1"/>
        <v>11.52043378235415</v>
      </c>
      <c r="S33" s="261">
        <f t="shared" si="1"/>
        <v>12.20534859150532</v>
      </c>
      <c r="T33" s="261">
        <f t="shared" si="1"/>
        <v>12.63113354759053</v>
      </c>
      <c r="U33" s="261">
        <f t="shared" si="1"/>
        <v>13.5010117396341</v>
      </c>
      <c r="V33" s="261">
        <f t="shared" si="1"/>
        <v>12.896937846241171</v>
      </c>
      <c r="W33" s="261">
        <f t="shared" si="1"/>
        <v>12.24017346256786</v>
      </c>
      <c r="X33" s="261">
        <f t="shared" si="1"/>
        <v>11.310988225350281</v>
      </c>
      <c r="Y33" s="261">
        <f t="shared" si="1"/>
        <v>11.8023406884948</v>
      </c>
      <c r="DA33" s="70"/>
    </row>
    <row r="34" spans="1:105" ht="12" customHeight="1" x14ac:dyDescent="0.25">
      <c r="A34" s="60" t="s">
        <v>1471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1719</v>
      </c>
    </row>
    <row r="35" spans="1:105" ht="12" customHeight="1" x14ac:dyDescent="0.25">
      <c r="A35" s="60" t="s">
        <v>1473</v>
      </c>
      <c r="B35" s="262">
        <v>10.164547885495081</v>
      </c>
      <c r="C35" s="262">
        <v>13.71347602090081</v>
      </c>
      <c r="D35" s="262">
        <v>13.332252930571631</v>
      </c>
      <c r="E35" s="262">
        <v>15.37842064293708</v>
      </c>
      <c r="F35" s="262">
        <v>18.27866965242205</v>
      </c>
      <c r="G35" s="262">
        <v>18.67967438859846</v>
      </c>
      <c r="H35" s="262">
        <v>17.684458985520319</v>
      </c>
      <c r="I35" s="262">
        <v>16.860877675566631</v>
      </c>
      <c r="J35" s="262">
        <v>15.842446711780219</v>
      </c>
      <c r="K35" s="262">
        <v>9.3194466743494928</v>
      </c>
      <c r="L35" s="262">
        <v>7.5697406177418518</v>
      </c>
      <c r="M35" s="262">
        <v>6.3407394497197753</v>
      </c>
      <c r="N35" s="262">
        <v>4.0915238062751493</v>
      </c>
      <c r="O35" s="262">
        <v>7.3359103378985004</v>
      </c>
      <c r="P35" s="262">
        <v>8.7835774288090125</v>
      </c>
      <c r="Q35" s="262">
        <v>10.0404171739132</v>
      </c>
      <c r="R35" s="262">
        <v>11.52043378235415</v>
      </c>
      <c r="S35" s="262">
        <v>12.20534859150532</v>
      </c>
      <c r="T35" s="262">
        <v>12.63113354759053</v>
      </c>
      <c r="U35" s="262">
        <v>13.5010117396341</v>
      </c>
      <c r="V35" s="262">
        <v>12.896937846241171</v>
      </c>
      <c r="W35" s="262">
        <v>12.24017346256786</v>
      </c>
      <c r="X35" s="262">
        <v>11.310988225350281</v>
      </c>
      <c r="Y35" s="262">
        <v>11.8023406884948</v>
      </c>
      <c r="DA35" s="72" t="s">
        <v>1720</v>
      </c>
    </row>
    <row r="36" spans="1:105" ht="12" customHeight="1" x14ac:dyDescent="0.25">
      <c r="A36" s="64" t="s">
        <v>28</v>
      </c>
      <c r="B36" s="229">
        <v>1.723606583215828</v>
      </c>
      <c r="C36" s="229">
        <v>2.475134664197491</v>
      </c>
      <c r="D36" s="229">
        <v>2.711991412822099</v>
      </c>
      <c r="E36" s="229">
        <v>4.1191403569279048</v>
      </c>
      <c r="F36" s="229">
        <v>5.6738117346316859</v>
      </c>
      <c r="G36" s="229">
        <v>5.2485039786572338</v>
      </c>
      <c r="H36" s="229">
        <v>5.0185028872145443</v>
      </c>
      <c r="I36" s="229">
        <v>4.9052758710797884</v>
      </c>
      <c r="J36" s="229">
        <v>4.5582707104995199</v>
      </c>
      <c r="K36" s="229">
        <v>3.0049122991296309</v>
      </c>
      <c r="L36" s="229">
        <v>3.4772169669957531</v>
      </c>
      <c r="M36" s="229">
        <v>2.6388955106414178</v>
      </c>
      <c r="N36" s="229">
        <v>1.0101772383199259</v>
      </c>
      <c r="O36" s="229">
        <v>1.4712156876336651</v>
      </c>
      <c r="P36" s="229">
        <v>2.074478467590307</v>
      </c>
      <c r="Q36" s="229">
        <v>2.2986161792351578</v>
      </c>
      <c r="R36" s="229">
        <v>2.6894256314942711</v>
      </c>
      <c r="S36" s="229">
        <v>2.4964297242149009</v>
      </c>
      <c r="T36" s="229">
        <v>2.5157340200954161</v>
      </c>
      <c r="U36" s="229">
        <v>2.5661748135517488</v>
      </c>
      <c r="V36" s="229">
        <v>2.521124498071655</v>
      </c>
      <c r="W36" s="229">
        <v>2.3799221990612072</v>
      </c>
      <c r="X36" s="229">
        <v>1.889953054514574</v>
      </c>
      <c r="Y36" s="229">
        <v>1.387257438055993</v>
      </c>
      <c r="DA36" s="73" t="s">
        <v>1721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1722</v>
      </c>
    </row>
    <row r="38" spans="1:105" ht="12" customHeight="1" x14ac:dyDescent="0.25">
      <c r="A38" s="64" t="s">
        <v>31</v>
      </c>
      <c r="B38" s="229">
        <v>7.3355662802004895E-2</v>
      </c>
      <c r="C38" s="229">
        <v>4.933081702916222E-2</v>
      </c>
      <c r="D38" s="229">
        <v>4.6675699527996189E-2</v>
      </c>
      <c r="E38" s="229">
        <v>4.5228286942712713E-2</v>
      </c>
      <c r="F38" s="229">
        <v>4.8510468760943518E-2</v>
      </c>
      <c r="G38" s="229">
        <v>7.9897456951127571E-2</v>
      </c>
      <c r="H38" s="229">
        <v>5.1420660743829408E-2</v>
      </c>
      <c r="I38" s="229">
        <v>3.3261369609323979E-2</v>
      </c>
      <c r="J38" s="229">
        <v>1.292900331094095E-2</v>
      </c>
      <c r="K38" s="229">
        <v>5.6471169689445551E-2</v>
      </c>
      <c r="L38" s="229">
        <v>4.8479084250924877E-2</v>
      </c>
      <c r="M38" s="229">
        <v>3.71919693959505E-2</v>
      </c>
      <c r="N38" s="229">
        <v>1.668554864577906E-2</v>
      </c>
      <c r="O38" s="229">
        <v>2.4488616573707149E-2</v>
      </c>
      <c r="P38" s="229">
        <v>2.821076468931898E-2</v>
      </c>
      <c r="Q38" s="229">
        <v>2.0188021522182079E-2</v>
      </c>
      <c r="R38" s="229">
        <v>3.8952290606844082E-2</v>
      </c>
      <c r="S38" s="229">
        <v>3.027099668186083E-2</v>
      </c>
      <c r="T38" s="229">
        <v>5.6534617287647533E-2</v>
      </c>
      <c r="U38" s="229">
        <v>4.9517597787219293E-2</v>
      </c>
      <c r="V38" s="229">
        <v>4.9484029774206399E-2</v>
      </c>
      <c r="W38" s="229">
        <v>4.2569357238817461E-2</v>
      </c>
      <c r="X38" s="229">
        <v>4.4944452226253477E-2</v>
      </c>
      <c r="Y38" s="229">
        <v>7.11288415026569E-2</v>
      </c>
      <c r="DA38" s="73" t="s">
        <v>1723</v>
      </c>
    </row>
    <row r="39" spans="1:105" ht="12" customHeight="1" x14ac:dyDescent="0.25">
      <c r="A39" s="64" t="s">
        <v>159</v>
      </c>
      <c r="B39" s="229">
        <v>0.2426567104393694</v>
      </c>
      <c r="C39" s="229">
        <v>0.2996460580948026</v>
      </c>
      <c r="D39" s="229">
        <v>0.40357110164849658</v>
      </c>
      <c r="E39" s="229">
        <v>0.49001268831912942</v>
      </c>
      <c r="F39" s="229">
        <v>0.50328687000295069</v>
      </c>
      <c r="G39" s="229">
        <v>0.58516452039338529</v>
      </c>
      <c r="H39" s="229">
        <v>0.33538907974108539</v>
      </c>
      <c r="I39" s="229">
        <v>0.44407364107909147</v>
      </c>
      <c r="J39" s="229">
        <v>0.80951459461740438</v>
      </c>
      <c r="K39" s="229">
        <v>0.55842457246960975</v>
      </c>
      <c r="L39" s="229">
        <v>0.31369796616921131</v>
      </c>
      <c r="M39" s="229">
        <v>0.4283180284140557</v>
      </c>
      <c r="N39" s="229">
        <v>0.180002324891743</v>
      </c>
      <c r="O39" s="229">
        <v>0.30020119139811208</v>
      </c>
      <c r="P39" s="229">
        <v>0.47859423553750241</v>
      </c>
      <c r="Q39" s="229">
        <v>0.51432262693122366</v>
      </c>
      <c r="R39" s="229">
        <v>0.4921921420045326</v>
      </c>
      <c r="S39" s="229">
        <v>0.46371572655433918</v>
      </c>
      <c r="T39" s="229">
        <v>0.53978368647898345</v>
      </c>
      <c r="U39" s="229">
        <v>0.6525890342959717</v>
      </c>
      <c r="V39" s="229">
        <v>0.54164822166562865</v>
      </c>
      <c r="W39" s="229">
        <v>0.53743873395444208</v>
      </c>
      <c r="X39" s="229">
        <v>0.58426677024165463</v>
      </c>
      <c r="Y39" s="229">
        <v>0.62989146160125342</v>
      </c>
      <c r="DA39" s="73" t="s">
        <v>1724</v>
      </c>
    </row>
    <row r="40" spans="1:105" ht="12" customHeight="1" x14ac:dyDescent="0.25">
      <c r="A40" s="64" t="s">
        <v>32</v>
      </c>
      <c r="B40" s="229">
        <v>0.47928869606551561</v>
      </c>
      <c r="C40" s="229">
        <v>0.46379024812372532</v>
      </c>
      <c r="D40" s="229">
        <v>0.4122559681302736</v>
      </c>
      <c r="E40" s="229">
        <v>0.3212824633896838</v>
      </c>
      <c r="F40" s="229">
        <v>0.31781019181409298</v>
      </c>
      <c r="G40" s="229">
        <v>0.30012705370731801</v>
      </c>
      <c r="H40" s="229">
        <v>0.34588638813476652</v>
      </c>
      <c r="I40" s="229">
        <v>0.43207160080256579</v>
      </c>
      <c r="J40" s="229">
        <v>0.22174559702967611</v>
      </c>
      <c r="K40" s="229">
        <v>0.2349283172137413</v>
      </c>
      <c r="L40" s="229">
        <v>0.24251940076320089</v>
      </c>
      <c r="M40" s="229">
        <v>5.3868992064163457E-2</v>
      </c>
      <c r="N40" s="229">
        <v>2.1349993176426739E-2</v>
      </c>
      <c r="O40" s="229">
        <v>9.0641874078535814E-2</v>
      </c>
      <c r="P40" s="229">
        <v>6.9100996969871833E-2</v>
      </c>
      <c r="Q40" s="229">
        <v>7.9051201072093374E-2</v>
      </c>
      <c r="R40" s="229">
        <v>6.9162329843319853E-2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1725</v>
      </c>
    </row>
    <row r="41" spans="1:105" ht="12" customHeight="1" x14ac:dyDescent="0.25">
      <c r="A41" s="64" t="s">
        <v>33</v>
      </c>
      <c r="B41" s="229">
        <v>6.9531298636361019</v>
      </c>
      <c r="C41" s="229">
        <v>9.6796757423224236</v>
      </c>
      <c r="D41" s="229">
        <v>8.9622638823912109</v>
      </c>
      <c r="E41" s="229">
        <v>9.5085921779768956</v>
      </c>
      <c r="F41" s="229">
        <v>10.654784809230449</v>
      </c>
      <c r="G41" s="229">
        <v>11.271644347704649</v>
      </c>
      <c r="H41" s="229">
        <v>10.990567455768049</v>
      </c>
      <c r="I41" s="229">
        <v>10.386539074779581</v>
      </c>
      <c r="J41" s="229">
        <v>9.8850437339776871</v>
      </c>
      <c r="K41" s="229">
        <v>4.6748647185618628</v>
      </c>
      <c r="L41" s="229">
        <v>2.8880324384324778</v>
      </c>
      <c r="M41" s="229">
        <v>2.3406931292150981</v>
      </c>
      <c r="N41" s="229">
        <v>2.0993721774292449</v>
      </c>
      <c r="O41" s="229">
        <v>3.1719076317392809</v>
      </c>
      <c r="P41" s="229">
        <v>3.927384597688389</v>
      </c>
      <c r="Q41" s="229">
        <v>4.6743581064487776</v>
      </c>
      <c r="R41" s="229">
        <v>5.5762927599285499</v>
      </c>
      <c r="S41" s="229">
        <v>5.7068887919292512</v>
      </c>
      <c r="T41" s="229">
        <v>5.995452985726117</v>
      </c>
      <c r="U41" s="229">
        <v>6.2859752130523026</v>
      </c>
      <c r="V41" s="229">
        <v>6.1662494036305624</v>
      </c>
      <c r="W41" s="229">
        <v>6.0407228647239446</v>
      </c>
      <c r="X41" s="229">
        <v>5.2868033008835296</v>
      </c>
      <c r="Y41" s="229">
        <v>5.2868535978703397</v>
      </c>
      <c r="DA41" s="73" t="s">
        <v>1726</v>
      </c>
    </row>
    <row r="42" spans="1:105" ht="12" customHeight="1" x14ac:dyDescent="0.25">
      <c r="A42" s="64" t="s">
        <v>35</v>
      </c>
      <c r="B42" s="229">
        <v>0.69251036933626053</v>
      </c>
      <c r="C42" s="229">
        <v>0.74589849113320594</v>
      </c>
      <c r="D42" s="229">
        <v>0.7954948660515565</v>
      </c>
      <c r="E42" s="229">
        <v>0.89416466938075634</v>
      </c>
      <c r="F42" s="229">
        <v>1.080465577981927</v>
      </c>
      <c r="G42" s="229">
        <v>1.194337031184743</v>
      </c>
      <c r="H42" s="229">
        <v>0.94269251391803233</v>
      </c>
      <c r="I42" s="229">
        <v>0.65965611821628445</v>
      </c>
      <c r="J42" s="229">
        <v>0.35494307234499622</v>
      </c>
      <c r="K42" s="229">
        <v>0.46891772950807548</v>
      </c>
      <c r="L42" s="229">
        <v>0.40553411358342928</v>
      </c>
      <c r="M42" s="229">
        <v>0.4306256399459869</v>
      </c>
      <c r="N42" s="229">
        <v>0.16226083316541931</v>
      </c>
      <c r="O42" s="229">
        <v>0.24615958920381731</v>
      </c>
      <c r="P42" s="229">
        <v>0.33050522881992639</v>
      </c>
      <c r="Q42" s="229">
        <v>0.32762518646269079</v>
      </c>
      <c r="R42" s="229">
        <v>0.45387755015124209</v>
      </c>
      <c r="S42" s="229">
        <v>0.46967962290682658</v>
      </c>
      <c r="T42" s="229">
        <v>0.55221098019109538</v>
      </c>
      <c r="U42" s="229">
        <v>0.65714370410721823</v>
      </c>
      <c r="V42" s="229">
        <v>0.55074141950911859</v>
      </c>
      <c r="W42" s="229">
        <v>0.38207937057296892</v>
      </c>
      <c r="X42" s="229">
        <v>0.34458225135874848</v>
      </c>
      <c r="Y42" s="229">
        <v>0.32365325692845498</v>
      </c>
      <c r="DA42" s="73" t="s">
        <v>1727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1728</v>
      </c>
    </row>
    <row r="44" spans="1:105" ht="12" customHeight="1" x14ac:dyDescent="0.25">
      <c r="A44" s="64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0.32092786777712529</v>
      </c>
      <c r="L44" s="229">
        <v>0.19426064754685421</v>
      </c>
      <c r="M44" s="229">
        <v>0.41114618004310272</v>
      </c>
      <c r="N44" s="229">
        <v>0.60167569064660997</v>
      </c>
      <c r="O44" s="229">
        <v>2.0312957472713822</v>
      </c>
      <c r="P44" s="229">
        <v>1.875303137513697</v>
      </c>
      <c r="Q44" s="229">
        <v>2.126255852241079</v>
      </c>
      <c r="R44" s="229">
        <v>2.2005310783253922</v>
      </c>
      <c r="S44" s="229">
        <v>3.0383637292181431</v>
      </c>
      <c r="T44" s="229">
        <v>2.9714172578112659</v>
      </c>
      <c r="U44" s="229">
        <v>3.289611376839638</v>
      </c>
      <c r="V44" s="229">
        <v>3.0676902735899949</v>
      </c>
      <c r="W44" s="229">
        <v>2.8574409370164831</v>
      </c>
      <c r="X44" s="229">
        <v>3.1604383961255151</v>
      </c>
      <c r="Y44" s="229">
        <v>4.1035560925361052</v>
      </c>
      <c r="DA44" s="73" t="s">
        <v>1729</v>
      </c>
    </row>
    <row r="45" spans="1:105" ht="12" customHeight="1" x14ac:dyDescent="0.25">
      <c r="A45" s="146" t="s">
        <v>39</v>
      </c>
      <c r="B45" s="325">
        <v>0</v>
      </c>
      <c r="C45" s="325">
        <v>0</v>
      </c>
      <c r="D45" s="325">
        <v>0</v>
      </c>
      <c r="E45" s="325">
        <v>0</v>
      </c>
      <c r="F45" s="325">
        <v>0</v>
      </c>
      <c r="G45" s="325">
        <v>0</v>
      </c>
      <c r="H45" s="325">
        <v>0</v>
      </c>
      <c r="I45" s="325">
        <v>0</v>
      </c>
      <c r="J45" s="325">
        <v>0</v>
      </c>
      <c r="K45" s="325">
        <v>0</v>
      </c>
      <c r="L45" s="325">
        <v>0</v>
      </c>
      <c r="M45" s="325">
        <v>0</v>
      </c>
      <c r="N45" s="325">
        <v>0</v>
      </c>
      <c r="O45" s="325">
        <v>0</v>
      </c>
      <c r="P45" s="325">
        <v>0</v>
      </c>
      <c r="Q45" s="325">
        <v>0</v>
      </c>
      <c r="R45" s="325">
        <v>0</v>
      </c>
      <c r="S45" s="325">
        <v>0</v>
      </c>
      <c r="T45" s="325">
        <v>0</v>
      </c>
      <c r="U45" s="325">
        <v>0</v>
      </c>
      <c r="V45" s="325">
        <v>0</v>
      </c>
      <c r="W45" s="325">
        <v>0</v>
      </c>
      <c r="X45" s="325">
        <v>0</v>
      </c>
      <c r="Y45" s="325">
        <v>0</v>
      </c>
      <c r="DA45" s="148" t="s">
        <v>1730</v>
      </c>
    </row>
    <row r="46" spans="1:105" ht="12" customHeight="1" x14ac:dyDescent="0.25">
      <c r="A46" s="100" t="s">
        <v>105</v>
      </c>
      <c r="B46" s="279">
        <v>1891.335</v>
      </c>
      <c r="C46" s="279">
        <v>2040.5849900000001</v>
      </c>
      <c r="D46" s="279">
        <v>2050.1109900000001</v>
      </c>
      <c r="E46" s="279">
        <v>2333.2069999999999</v>
      </c>
      <c r="F46" s="279">
        <v>2496.6198899999999</v>
      </c>
      <c r="G46" s="279">
        <v>2540.5322200000001</v>
      </c>
      <c r="H46" s="279">
        <v>2528.1553699999999</v>
      </c>
      <c r="I46" s="279">
        <v>2570.7710900000002</v>
      </c>
      <c r="J46" s="279">
        <v>2294.5289499999999</v>
      </c>
      <c r="K46" s="279">
        <v>1483.1797899999999</v>
      </c>
      <c r="L46" s="279">
        <v>1297.5234499999999</v>
      </c>
      <c r="M46" s="279">
        <v>1165.3339900000001</v>
      </c>
      <c r="N46" s="279">
        <v>1391.4127100000001</v>
      </c>
      <c r="O46" s="279">
        <v>1301.38453</v>
      </c>
      <c r="P46" s="279">
        <v>1650.1046200000001</v>
      </c>
      <c r="Q46" s="279">
        <v>1829.36169</v>
      </c>
      <c r="R46" s="279">
        <v>1967.4210800000001</v>
      </c>
      <c r="S46" s="279">
        <v>2038.54871</v>
      </c>
      <c r="T46" s="279">
        <v>2093.3184099999999</v>
      </c>
      <c r="U46" s="279">
        <v>2056.25056</v>
      </c>
      <c r="V46" s="279">
        <v>1905.1456599999999</v>
      </c>
      <c r="W46" s="279">
        <v>2250.8214600000001</v>
      </c>
      <c r="X46" s="279">
        <v>2064.0333700000001</v>
      </c>
      <c r="Y46" s="279">
        <v>1931.81303</v>
      </c>
      <c r="DA46" s="105" t="s">
        <v>1731</v>
      </c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f t="shared" ref="B48:Y48" si="2">SUM(B49:B53)+B59+B60+B79+B89+B97</f>
        <v>418.57258784447748</v>
      </c>
      <c r="C48" s="223">
        <f t="shared" si="2"/>
        <v>512.29544470502174</v>
      </c>
      <c r="D48" s="223">
        <f t="shared" si="2"/>
        <v>472.78675516017466</v>
      </c>
      <c r="E48" s="223">
        <f t="shared" si="2"/>
        <v>564.30393848995698</v>
      </c>
      <c r="F48" s="223">
        <f t="shared" si="2"/>
        <v>487.77835893826574</v>
      </c>
      <c r="G48" s="223">
        <f t="shared" si="2"/>
        <v>588.07178688564602</v>
      </c>
      <c r="H48" s="223">
        <f t="shared" si="2"/>
        <v>580.19742926827871</v>
      </c>
      <c r="I48" s="223">
        <f t="shared" si="2"/>
        <v>582.36422316270773</v>
      </c>
      <c r="J48" s="223">
        <f t="shared" si="2"/>
        <v>464.85903084954737</v>
      </c>
      <c r="K48" s="223">
        <f t="shared" si="2"/>
        <v>353.68374246794349</v>
      </c>
      <c r="L48" s="223">
        <f t="shared" si="2"/>
        <v>237.36332637779142</v>
      </c>
      <c r="M48" s="223">
        <f t="shared" si="2"/>
        <v>268.26952180144946</v>
      </c>
      <c r="N48" s="223">
        <f t="shared" si="2"/>
        <v>463.62210717679665</v>
      </c>
      <c r="O48" s="223">
        <f t="shared" si="2"/>
        <v>328.36250301066292</v>
      </c>
      <c r="P48" s="223">
        <f t="shared" si="2"/>
        <v>476.4656631751489</v>
      </c>
      <c r="Q48" s="223">
        <f t="shared" si="2"/>
        <v>492.03622991828661</v>
      </c>
      <c r="R48" s="223">
        <f t="shared" si="2"/>
        <v>432.72736708721379</v>
      </c>
      <c r="S48" s="223">
        <f t="shared" si="2"/>
        <v>389.90039049475638</v>
      </c>
      <c r="T48" s="223">
        <f t="shared" si="2"/>
        <v>446.59815020000815</v>
      </c>
      <c r="U48" s="223">
        <f t="shared" si="2"/>
        <v>366.82387028125748</v>
      </c>
      <c r="V48" s="223">
        <f t="shared" si="2"/>
        <v>305.81946635908474</v>
      </c>
      <c r="W48" s="223">
        <f t="shared" si="2"/>
        <v>491.38159723783684</v>
      </c>
      <c r="X48" s="223">
        <f t="shared" si="2"/>
        <v>428.56379951218724</v>
      </c>
      <c r="Y48" s="223">
        <f t="shared" si="2"/>
        <v>388.29488174858369</v>
      </c>
      <c r="DA48" s="89"/>
    </row>
    <row r="49" spans="1:105" ht="12" customHeight="1" x14ac:dyDescent="0.25">
      <c r="A49" s="55" t="s">
        <v>91</v>
      </c>
      <c r="B49" s="259">
        <v>0</v>
      </c>
      <c r="C49" s="259">
        <v>0</v>
      </c>
      <c r="D49" s="259">
        <v>0</v>
      </c>
      <c r="E49" s="259">
        <v>0</v>
      </c>
      <c r="F49" s="259">
        <v>0</v>
      </c>
      <c r="G49" s="259">
        <v>0</v>
      </c>
      <c r="H49" s="259">
        <v>0</v>
      </c>
      <c r="I49" s="259">
        <v>0</v>
      </c>
      <c r="J49" s="259">
        <v>0</v>
      </c>
      <c r="K49" s="259">
        <v>0</v>
      </c>
      <c r="L49" s="259">
        <v>0</v>
      </c>
      <c r="M49" s="259">
        <v>0</v>
      </c>
      <c r="N49" s="259">
        <v>0</v>
      </c>
      <c r="O49" s="259">
        <v>0</v>
      </c>
      <c r="P49" s="259">
        <v>0</v>
      </c>
      <c r="Q49" s="259">
        <v>0</v>
      </c>
      <c r="R49" s="259">
        <v>0</v>
      </c>
      <c r="S49" s="259">
        <v>0</v>
      </c>
      <c r="T49" s="259">
        <v>0</v>
      </c>
      <c r="U49" s="259">
        <v>0</v>
      </c>
      <c r="V49" s="259">
        <v>0</v>
      </c>
      <c r="W49" s="259">
        <v>0</v>
      </c>
      <c r="X49" s="259">
        <v>0</v>
      </c>
      <c r="Y49" s="259">
        <v>0</v>
      </c>
      <c r="DA49" s="67" t="s">
        <v>1732</v>
      </c>
    </row>
    <row r="50" spans="1:105" ht="12" customHeight="1" x14ac:dyDescent="0.25">
      <c r="A50" s="173" t="s">
        <v>92</v>
      </c>
      <c r="B50" s="224">
        <v>0</v>
      </c>
      <c r="C50" s="224">
        <v>0</v>
      </c>
      <c r="D50" s="224">
        <v>0</v>
      </c>
      <c r="E50" s="224">
        <v>0</v>
      </c>
      <c r="F50" s="224">
        <v>0</v>
      </c>
      <c r="G50" s="224">
        <v>0</v>
      </c>
      <c r="H50" s="224">
        <v>0</v>
      </c>
      <c r="I50" s="224">
        <v>0</v>
      </c>
      <c r="J50" s="224">
        <v>0</v>
      </c>
      <c r="K50" s="224">
        <v>0</v>
      </c>
      <c r="L50" s="224">
        <v>0</v>
      </c>
      <c r="M50" s="224">
        <v>0</v>
      </c>
      <c r="N50" s="224">
        <v>0</v>
      </c>
      <c r="O50" s="224">
        <v>0</v>
      </c>
      <c r="P50" s="224">
        <v>0</v>
      </c>
      <c r="Q50" s="224">
        <v>0</v>
      </c>
      <c r="R50" s="224">
        <v>0</v>
      </c>
      <c r="S50" s="224">
        <v>0</v>
      </c>
      <c r="T50" s="224">
        <v>0</v>
      </c>
      <c r="U50" s="224">
        <v>0</v>
      </c>
      <c r="V50" s="224">
        <v>0</v>
      </c>
      <c r="W50" s="224">
        <v>0</v>
      </c>
      <c r="X50" s="224">
        <v>0</v>
      </c>
      <c r="Y50" s="224">
        <v>0</v>
      </c>
      <c r="DA50" s="177" t="s">
        <v>1733</v>
      </c>
    </row>
    <row r="51" spans="1:105" ht="12" customHeight="1" x14ac:dyDescent="0.25">
      <c r="A51" s="173" t="s">
        <v>93</v>
      </c>
      <c r="B51" s="224">
        <v>0</v>
      </c>
      <c r="C51" s="224">
        <v>0</v>
      </c>
      <c r="D51" s="224">
        <v>0</v>
      </c>
      <c r="E51" s="224">
        <v>0</v>
      </c>
      <c r="F51" s="224">
        <v>0</v>
      </c>
      <c r="G51" s="224">
        <v>0</v>
      </c>
      <c r="H51" s="224">
        <v>0</v>
      </c>
      <c r="I51" s="224">
        <v>0</v>
      </c>
      <c r="J51" s="224">
        <v>0</v>
      </c>
      <c r="K51" s="224">
        <v>0</v>
      </c>
      <c r="L51" s="224">
        <v>0</v>
      </c>
      <c r="M51" s="224">
        <v>0</v>
      </c>
      <c r="N51" s="224">
        <v>0</v>
      </c>
      <c r="O51" s="224">
        <v>0</v>
      </c>
      <c r="P51" s="224">
        <v>0</v>
      </c>
      <c r="Q51" s="224">
        <v>0</v>
      </c>
      <c r="R51" s="224">
        <v>0</v>
      </c>
      <c r="S51" s="224">
        <v>0</v>
      </c>
      <c r="T51" s="224">
        <v>0</v>
      </c>
      <c r="U51" s="224">
        <v>0</v>
      </c>
      <c r="V51" s="224">
        <v>0</v>
      </c>
      <c r="W51" s="224">
        <v>0</v>
      </c>
      <c r="X51" s="224">
        <v>0</v>
      </c>
      <c r="Y51" s="224">
        <v>0</v>
      </c>
      <c r="DA51" s="177" t="s">
        <v>1734</v>
      </c>
    </row>
    <row r="52" spans="1:105" ht="12" customHeight="1" x14ac:dyDescent="0.25">
      <c r="A52" s="173" t="s">
        <v>94</v>
      </c>
      <c r="B52" s="224">
        <v>0</v>
      </c>
      <c r="C52" s="224">
        <v>0</v>
      </c>
      <c r="D52" s="224">
        <v>0</v>
      </c>
      <c r="E52" s="224">
        <v>0</v>
      </c>
      <c r="F52" s="224">
        <v>0</v>
      </c>
      <c r="G52" s="224">
        <v>0</v>
      </c>
      <c r="H52" s="224">
        <v>0</v>
      </c>
      <c r="I52" s="224">
        <v>0</v>
      </c>
      <c r="J52" s="224">
        <v>0</v>
      </c>
      <c r="K52" s="224">
        <v>0</v>
      </c>
      <c r="L52" s="224">
        <v>0</v>
      </c>
      <c r="M52" s="224">
        <v>0</v>
      </c>
      <c r="N52" s="224">
        <v>0</v>
      </c>
      <c r="O52" s="224">
        <v>0</v>
      </c>
      <c r="P52" s="224">
        <v>0</v>
      </c>
      <c r="Q52" s="224">
        <v>0</v>
      </c>
      <c r="R52" s="224">
        <v>0</v>
      </c>
      <c r="S52" s="224">
        <v>0</v>
      </c>
      <c r="T52" s="224">
        <v>0</v>
      </c>
      <c r="U52" s="224">
        <v>0</v>
      </c>
      <c r="V52" s="224">
        <v>0</v>
      </c>
      <c r="W52" s="224">
        <v>0</v>
      </c>
      <c r="X52" s="224">
        <v>0</v>
      </c>
      <c r="Y52" s="224">
        <v>0</v>
      </c>
      <c r="DA52" s="177" t="s">
        <v>1735</v>
      </c>
    </row>
    <row r="53" spans="1:105" ht="12" customHeight="1" x14ac:dyDescent="0.25">
      <c r="A53" s="56" t="s">
        <v>95</v>
      </c>
      <c r="B53" s="260">
        <v>1.3788315870756001</v>
      </c>
      <c r="C53" s="260">
        <v>1.8671085735780319</v>
      </c>
      <c r="D53" s="260">
        <v>1.7300802398945041</v>
      </c>
      <c r="E53" s="260">
        <v>2.2002969498556419</v>
      </c>
      <c r="F53" s="260">
        <v>1.9805071135096619</v>
      </c>
      <c r="G53" s="260">
        <v>2.2269492551903629</v>
      </c>
      <c r="H53" s="260">
        <v>1.572218056580476</v>
      </c>
      <c r="I53" s="260">
        <v>1.5231308070813161</v>
      </c>
      <c r="J53" s="260">
        <v>1.3500310561699549</v>
      </c>
      <c r="K53" s="260">
        <v>0.9583528756867592</v>
      </c>
      <c r="L53" s="260">
        <v>0.56420111875846113</v>
      </c>
      <c r="M53" s="260">
        <v>0.79093416100649061</v>
      </c>
      <c r="N53" s="260">
        <v>1.569608964860596</v>
      </c>
      <c r="O53" s="260">
        <v>0.89124664303483048</v>
      </c>
      <c r="P53" s="260">
        <v>1.4886998107785361</v>
      </c>
      <c r="Q53" s="260">
        <v>1.4589621029316679</v>
      </c>
      <c r="R53" s="260">
        <v>1.135351967226804</v>
      </c>
      <c r="S53" s="260">
        <v>1.032192678052261</v>
      </c>
      <c r="T53" s="260">
        <v>1.143623897349753</v>
      </c>
      <c r="U53" s="260">
        <v>0.98592445997908407</v>
      </c>
      <c r="V53" s="260">
        <v>0.80603892057390503</v>
      </c>
      <c r="W53" s="260">
        <v>1.2163922748335001</v>
      </c>
      <c r="X53" s="260">
        <v>1.084903516152453</v>
      </c>
      <c r="Y53" s="260">
        <v>0.94755094675773122</v>
      </c>
      <c r="DA53" s="68" t="s">
        <v>1736</v>
      </c>
    </row>
    <row r="54" spans="1:105" ht="12" customHeight="1" x14ac:dyDescent="0.25">
      <c r="A54" s="37" t="s">
        <v>159</v>
      </c>
      <c r="B54" s="226">
        <v>0.35777856642465922</v>
      </c>
      <c r="C54" s="226">
        <v>0.53510079940712285</v>
      </c>
      <c r="D54" s="226">
        <v>0.58229522575289872</v>
      </c>
      <c r="E54" s="226">
        <v>0.77892722164648409</v>
      </c>
      <c r="F54" s="226">
        <v>0.62936807292396613</v>
      </c>
      <c r="G54" s="226">
        <v>0.73230152100637957</v>
      </c>
      <c r="H54" s="226">
        <v>0.41257519845754342</v>
      </c>
      <c r="I54" s="226">
        <v>0.6128150823550681</v>
      </c>
      <c r="J54" s="226">
        <v>0.93852260512585484</v>
      </c>
      <c r="K54" s="226">
        <v>0.52092451936435868</v>
      </c>
      <c r="L54" s="226">
        <v>0.24608015750047349</v>
      </c>
      <c r="M54" s="226">
        <v>0.39440463085831012</v>
      </c>
      <c r="N54" s="226">
        <v>0.82548546694191038</v>
      </c>
      <c r="O54" s="226">
        <v>0.48970078667407041</v>
      </c>
      <c r="P54" s="226">
        <v>0.88058783780090411</v>
      </c>
      <c r="Q54" s="226">
        <v>0.89123958686717997</v>
      </c>
      <c r="R54" s="226">
        <v>0.59066612249788641</v>
      </c>
      <c r="S54" s="226">
        <v>0.51279875984317591</v>
      </c>
      <c r="T54" s="226">
        <v>0.56530452217255922</v>
      </c>
      <c r="U54" s="226">
        <v>0.49124792590201072</v>
      </c>
      <c r="V54" s="226">
        <v>0.39966467226166069</v>
      </c>
      <c r="W54" s="226">
        <v>0.71095535907307617</v>
      </c>
      <c r="X54" s="226">
        <v>0.68242853108037715</v>
      </c>
      <c r="Y54" s="226">
        <v>0.62593210281231648</v>
      </c>
      <c r="DA54" s="69" t="s">
        <v>1737</v>
      </c>
    </row>
    <row r="55" spans="1:105" ht="12" customHeight="1" x14ac:dyDescent="0.25">
      <c r="A55" s="37" t="s">
        <v>35</v>
      </c>
      <c r="B55" s="226">
        <v>1.0210530206509409</v>
      </c>
      <c r="C55" s="226">
        <v>1.3320077741709091</v>
      </c>
      <c r="D55" s="226">
        <v>1.1477850141416051</v>
      </c>
      <c r="E55" s="226">
        <v>1.421369728209158</v>
      </c>
      <c r="F55" s="226">
        <v>1.351139040585696</v>
      </c>
      <c r="G55" s="226">
        <v>1.4946477341839839</v>
      </c>
      <c r="H55" s="226">
        <v>1.159642858122933</v>
      </c>
      <c r="I55" s="226">
        <v>0.91031572472624778</v>
      </c>
      <c r="J55" s="226">
        <v>0.41150845104409978</v>
      </c>
      <c r="K55" s="226">
        <v>0.43742835632240051</v>
      </c>
      <c r="L55" s="226">
        <v>0.31812096125798761</v>
      </c>
      <c r="M55" s="226">
        <v>0.39652953014818049</v>
      </c>
      <c r="N55" s="226">
        <v>0.74412349791868571</v>
      </c>
      <c r="O55" s="226">
        <v>0.40154585636076001</v>
      </c>
      <c r="P55" s="226">
        <v>0.6081119729776322</v>
      </c>
      <c r="Q55" s="226">
        <v>0.5677225160644882</v>
      </c>
      <c r="R55" s="226">
        <v>0.54468584472891746</v>
      </c>
      <c r="S55" s="226">
        <v>0.51939391820908554</v>
      </c>
      <c r="T55" s="226">
        <v>0.57831937517719356</v>
      </c>
      <c r="U55" s="226">
        <v>0.49467653407707329</v>
      </c>
      <c r="V55" s="226">
        <v>0.40637424831224428</v>
      </c>
      <c r="W55" s="226">
        <v>0.5054369157604236</v>
      </c>
      <c r="X55" s="226">
        <v>0.40247498507207602</v>
      </c>
      <c r="Y55" s="226">
        <v>0.32161884394541468</v>
      </c>
      <c r="DA55" s="69" t="s">
        <v>1738</v>
      </c>
    </row>
    <row r="56" spans="1:105" ht="12" customHeight="1" x14ac:dyDescent="0.25">
      <c r="A56" s="37" t="s">
        <v>96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X56" s="226">
        <v>0</v>
      </c>
      <c r="Y56" s="226">
        <v>0</v>
      </c>
      <c r="DA56" s="69" t="s">
        <v>1739</v>
      </c>
    </row>
    <row r="57" spans="1:105" ht="12" customHeight="1" x14ac:dyDescent="0.25">
      <c r="A57" s="37" t="s">
        <v>78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X57" s="226">
        <v>0</v>
      </c>
      <c r="Y57" s="226">
        <v>0</v>
      </c>
      <c r="DA57" s="69" t="s">
        <v>1740</v>
      </c>
    </row>
    <row r="58" spans="1:105" ht="12" customHeight="1" x14ac:dyDescent="0.25">
      <c r="A58" s="37" t="s">
        <v>40</v>
      </c>
      <c r="B58" s="226">
        <v>0</v>
      </c>
      <c r="C58" s="226">
        <v>0</v>
      </c>
      <c r="D58" s="226">
        <v>0</v>
      </c>
      <c r="E58" s="226">
        <v>0</v>
      </c>
      <c r="F58" s="226">
        <v>0</v>
      </c>
      <c r="G58" s="226">
        <v>0</v>
      </c>
      <c r="H58" s="226">
        <v>0</v>
      </c>
      <c r="I58" s="226">
        <v>0</v>
      </c>
      <c r="J58" s="226">
        <v>0</v>
      </c>
      <c r="K58" s="226">
        <v>0</v>
      </c>
      <c r="L58" s="226">
        <v>0</v>
      </c>
      <c r="M58" s="226">
        <v>0</v>
      </c>
      <c r="N58" s="226">
        <v>0</v>
      </c>
      <c r="O58" s="226">
        <v>0</v>
      </c>
      <c r="P58" s="226">
        <v>0</v>
      </c>
      <c r="Q58" s="226">
        <v>0</v>
      </c>
      <c r="R58" s="226">
        <v>0</v>
      </c>
      <c r="S58" s="226">
        <v>0</v>
      </c>
      <c r="T58" s="226">
        <v>0</v>
      </c>
      <c r="U58" s="226">
        <v>0</v>
      </c>
      <c r="V58" s="226">
        <v>0</v>
      </c>
      <c r="W58" s="226">
        <v>0</v>
      </c>
      <c r="X58" s="226">
        <v>0</v>
      </c>
      <c r="Y58" s="226">
        <v>0</v>
      </c>
      <c r="DA58" s="69" t="s">
        <v>1741</v>
      </c>
    </row>
    <row r="59" spans="1:105" ht="12" customHeight="1" x14ac:dyDescent="0.25">
      <c r="A59" s="57" t="s">
        <v>1496</v>
      </c>
      <c r="B59" s="261">
        <v>0</v>
      </c>
      <c r="C59" s="261">
        <v>0</v>
      </c>
      <c r="D59" s="261">
        <v>0</v>
      </c>
      <c r="E59" s="261">
        <v>0</v>
      </c>
      <c r="F59" s="261">
        <v>0</v>
      </c>
      <c r="G59" s="261">
        <v>0</v>
      </c>
      <c r="H59" s="261">
        <v>0</v>
      </c>
      <c r="I59" s="261">
        <v>0</v>
      </c>
      <c r="J59" s="261">
        <v>0</v>
      </c>
      <c r="K59" s="261">
        <v>0</v>
      </c>
      <c r="L59" s="261">
        <v>0</v>
      </c>
      <c r="M59" s="261">
        <v>0</v>
      </c>
      <c r="N59" s="261">
        <v>0</v>
      </c>
      <c r="O59" s="261">
        <v>0</v>
      </c>
      <c r="P59" s="261">
        <v>0</v>
      </c>
      <c r="Q59" s="261">
        <v>0</v>
      </c>
      <c r="R59" s="261">
        <v>0</v>
      </c>
      <c r="S59" s="261">
        <v>0</v>
      </c>
      <c r="T59" s="261">
        <v>0</v>
      </c>
      <c r="U59" s="261">
        <v>0</v>
      </c>
      <c r="V59" s="261">
        <v>0</v>
      </c>
      <c r="W59" s="261">
        <v>0</v>
      </c>
      <c r="X59" s="261">
        <v>0</v>
      </c>
      <c r="Y59" s="261">
        <v>0</v>
      </c>
      <c r="DA59" s="70" t="s">
        <v>1742</v>
      </c>
    </row>
    <row r="60" spans="1:105" ht="12" customHeight="1" x14ac:dyDescent="0.25">
      <c r="A60" s="57" t="s">
        <v>1498</v>
      </c>
      <c r="B60" s="261">
        <f t="shared" ref="B60:Y60" si="3">B61+B67+B78</f>
        <v>63.182279057717629</v>
      </c>
      <c r="C60" s="261">
        <f t="shared" si="3"/>
        <v>77.395117268365794</v>
      </c>
      <c r="D60" s="261">
        <f t="shared" si="3"/>
        <v>73.19966904259789</v>
      </c>
      <c r="E60" s="261">
        <f t="shared" si="3"/>
        <v>90.666540190899298</v>
      </c>
      <c r="F60" s="261">
        <f t="shared" si="3"/>
        <v>79.567853500062185</v>
      </c>
      <c r="G60" s="261">
        <f t="shared" si="3"/>
        <v>94.996798922152507</v>
      </c>
      <c r="H60" s="261">
        <f t="shared" si="3"/>
        <v>94.121915531774732</v>
      </c>
      <c r="I60" s="261">
        <f t="shared" si="3"/>
        <v>95.206259567913307</v>
      </c>
      <c r="J60" s="261">
        <f t="shared" si="3"/>
        <v>77.436645279626262</v>
      </c>
      <c r="K60" s="261">
        <f t="shared" si="3"/>
        <v>62.160609107103056</v>
      </c>
      <c r="L60" s="261">
        <f t="shared" si="3"/>
        <v>42.855642279521646</v>
      </c>
      <c r="M60" s="261">
        <f t="shared" si="3"/>
        <v>48.469921657683074</v>
      </c>
      <c r="N60" s="261">
        <f t="shared" si="3"/>
        <v>77.495736803608096</v>
      </c>
      <c r="O60" s="261">
        <f t="shared" si="3"/>
        <v>53.360250668703024</v>
      </c>
      <c r="P60" s="261">
        <f t="shared" si="3"/>
        <v>79.91779396006612</v>
      </c>
      <c r="Q60" s="261">
        <f t="shared" si="3"/>
        <v>83.795204379972347</v>
      </c>
      <c r="R60" s="261">
        <f t="shared" si="3"/>
        <v>74.933390659323337</v>
      </c>
      <c r="S60" s="261">
        <f t="shared" si="3"/>
        <v>66.302468181574184</v>
      </c>
      <c r="T60" s="261">
        <f t="shared" si="3"/>
        <v>74.532251651285662</v>
      </c>
      <c r="U60" s="261">
        <f t="shared" si="3"/>
        <v>61.12207865091267</v>
      </c>
      <c r="V60" s="261">
        <f t="shared" si="3"/>
        <v>51.770618048220427</v>
      </c>
      <c r="W60" s="261">
        <f t="shared" si="3"/>
        <v>81.608669073661332</v>
      </c>
      <c r="X60" s="261">
        <f t="shared" si="3"/>
        <v>71.46051658315811</v>
      </c>
      <c r="Y60" s="261">
        <f t="shared" si="3"/>
        <v>63.095328160411022</v>
      </c>
      <c r="DA60" s="70"/>
    </row>
    <row r="61" spans="1:105" ht="12" customHeight="1" x14ac:dyDescent="0.25">
      <c r="A61" s="60" t="s">
        <v>1499</v>
      </c>
      <c r="B61" s="262">
        <v>50.002139508571247</v>
      </c>
      <c r="C61" s="262">
        <v>61.37952980412517</v>
      </c>
      <c r="D61" s="262">
        <v>58.460098237662073</v>
      </c>
      <c r="E61" s="262">
        <v>73.243421561862291</v>
      </c>
      <c r="F61" s="262">
        <v>64.691489754696846</v>
      </c>
      <c r="G61" s="262">
        <v>76.99037219223672</v>
      </c>
      <c r="H61" s="262">
        <v>76.291905098618898</v>
      </c>
      <c r="I61" s="262">
        <v>77.31543023197824</v>
      </c>
      <c r="J61" s="262">
        <v>63.228808386889817</v>
      </c>
      <c r="K61" s="262">
        <v>51.43032777848078</v>
      </c>
      <c r="L61" s="262">
        <v>35.728527814918372</v>
      </c>
      <c r="M61" s="262">
        <v>40.432409942386123</v>
      </c>
      <c r="N61" s="262">
        <v>63.092663801189047</v>
      </c>
      <c r="O61" s="262">
        <v>43.048138271827902</v>
      </c>
      <c r="P61" s="262">
        <v>65.118891778265237</v>
      </c>
      <c r="Q61" s="262">
        <v>68.617903554242787</v>
      </c>
      <c r="R61" s="262">
        <v>61.663275630198058</v>
      </c>
      <c r="S61" s="262">
        <v>54.285661158907459</v>
      </c>
      <c r="T61" s="262">
        <v>60.664222352104737</v>
      </c>
      <c r="U61" s="262">
        <v>49.752353563892051</v>
      </c>
      <c r="V61" s="262">
        <v>42.383192643003397</v>
      </c>
      <c r="W61" s="262">
        <v>66.522894665009005</v>
      </c>
      <c r="X61" s="262">
        <v>58.280805337877048</v>
      </c>
      <c r="Y61" s="262">
        <v>50.968078814480883</v>
      </c>
      <c r="DA61" s="72" t="s">
        <v>1743</v>
      </c>
    </row>
    <row r="62" spans="1:105" ht="12" customHeight="1" x14ac:dyDescent="0.25">
      <c r="A62" s="59" t="s">
        <v>28</v>
      </c>
      <c r="B62" s="230">
        <v>26.836748204446049</v>
      </c>
      <c r="C62" s="230">
        <v>37.66240056482782</v>
      </c>
      <c r="D62" s="230">
        <v>36.280018706062933</v>
      </c>
      <c r="E62" s="230">
        <v>51.398424236064407</v>
      </c>
      <c r="F62" s="230">
        <v>48.144396360969537</v>
      </c>
      <c r="G62" s="230">
        <v>54.546792134836068</v>
      </c>
      <c r="H62" s="230">
        <v>57.197094441517962</v>
      </c>
      <c r="I62" s="230">
        <v>58.577954871401332</v>
      </c>
      <c r="J62" s="230">
        <v>48.379138762920753</v>
      </c>
      <c r="K62" s="230">
        <v>35.743753164337271</v>
      </c>
      <c r="L62" s="230">
        <v>27.68519124612876</v>
      </c>
      <c r="M62" s="230">
        <v>29.72969458761639</v>
      </c>
      <c r="N62" s="230">
        <v>45.836660042798783</v>
      </c>
      <c r="O62" s="230">
        <v>29.69610807757822</v>
      </c>
      <c r="P62" s="230">
        <v>45.31792609336587</v>
      </c>
      <c r="Q62" s="230">
        <v>48.683889982529898</v>
      </c>
      <c r="R62" s="230">
        <v>44.299164837700701</v>
      </c>
      <c r="S62" s="230">
        <v>39.166640278209407</v>
      </c>
      <c r="T62" s="230">
        <v>41.649585553803121</v>
      </c>
      <c r="U62" s="230">
        <v>32.524690131709072</v>
      </c>
      <c r="V62" s="230">
        <v>29.17099609343677</v>
      </c>
      <c r="W62" s="230">
        <v>47.372488360751063</v>
      </c>
      <c r="X62" s="230">
        <v>38.46289641132838</v>
      </c>
      <c r="Y62" s="230">
        <v>29.31503699519287</v>
      </c>
      <c r="DA62" s="71" t="s">
        <v>1744</v>
      </c>
    </row>
    <row r="63" spans="1:105" ht="12" customHeight="1" x14ac:dyDescent="0.25">
      <c r="A63" s="59" t="s">
        <v>31</v>
      </c>
      <c r="B63" s="295">
        <v>1.1421559137437729</v>
      </c>
      <c r="C63" s="295">
        <v>0.75063269001766686</v>
      </c>
      <c r="D63" s="295">
        <v>0.62441025586881449</v>
      </c>
      <c r="E63" s="295">
        <v>0.56435626813303286</v>
      </c>
      <c r="F63" s="295">
        <v>0.41162931463303198</v>
      </c>
      <c r="G63" s="295">
        <v>0.83036042158629586</v>
      </c>
      <c r="H63" s="295">
        <v>0.58605374050955117</v>
      </c>
      <c r="I63" s="295">
        <v>0.39720151509176721</v>
      </c>
      <c r="J63" s="295">
        <v>0.1372217854032915</v>
      </c>
      <c r="K63" s="295">
        <v>0.6717306028750325</v>
      </c>
      <c r="L63" s="295">
        <v>0.38598474920120901</v>
      </c>
      <c r="M63" s="295">
        <v>0.41900328633505779</v>
      </c>
      <c r="N63" s="295">
        <v>0.75710458708824957</v>
      </c>
      <c r="O63" s="295">
        <v>0.49429639077112569</v>
      </c>
      <c r="P63" s="295">
        <v>0.61627699163970129</v>
      </c>
      <c r="Q63" s="295">
        <v>0.42757526359963482</v>
      </c>
      <c r="R63" s="295">
        <v>0.64160686288985502</v>
      </c>
      <c r="S63" s="295">
        <v>0.47492353836404361</v>
      </c>
      <c r="T63" s="295">
        <v>0.93596674396607593</v>
      </c>
      <c r="U63" s="295">
        <v>0.62760514817258894</v>
      </c>
      <c r="V63" s="295">
        <v>0.57256134726189822</v>
      </c>
      <c r="W63" s="295">
        <v>0.84734550613293802</v>
      </c>
      <c r="X63" s="295">
        <v>0.9146755291687878</v>
      </c>
      <c r="Y63" s="295">
        <v>1.5030696991594981</v>
      </c>
      <c r="DA63" s="122" t="s">
        <v>1745</v>
      </c>
    </row>
    <row r="64" spans="1:105" ht="12" customHeight="1" x14ac:dyDescent="0.25">
      <c r="A64" s="59" t="s">
        <v>159</v>
      </c>
      <c r="B64" s="295">
        <v>3.7781922519874112</v>
      </c>
      <c r="C64" s="295">
        <v>4.5595054002030082</v>
      </c>
      <c r="D64" s="295">
        <v>5.3988250286522357</v>
      </c>
      <c r="E64" s="295">
        <v>6.1143534458400666</v>
      </c>
      <c r="F64" s="295">
        <v>4.2705757057106011</v>
      </c>
      <c r="G64" s="295">
        <v>6.0815134347569062</v>
      </c>
      <c r="H64" s="295">
        <v>3.8225106769345869</v>
      </c>
      <c r="I64" s="295">
        <v>5.3030505093658924</v>
      </c>
      <c r="J64" s="295">
        <v>8.5917711761601794</v>
      </c>
      <c r="K64" s="295">
        <v>6.6425200113280356</v>
      </c>
      <c r="L64" s="295">
        <v>2.497626196279529</v>
      </c>
      <c r="M64" s="295">
        <v>4.8254143143487971</v>
      </c>
      <c r="N64" s="295">
        <v>8.1675819450241978</v>
      </c>
      <c r="O64" s="295">
        <v>6.0594833916669613</v>
      </c>
      <c r="P64" s="295">
        <v>10.45510885441634</v>
      </c>
      <c r="Q64" s="295">
        <v>10.893174080666659</v>
      </c>
      <c r="R64" s="295">
        <v>8.1071960403550687</v>
      </c>
      <c r="S64" s="295">
        <v>7.2752647018790508</v>
      </c>
      <c r="T64" s="295">
        <v>8.9364641297417347</v>
      </c>
      <c r="U64" s="295">
        <v>8.2711653203589197</v>
      </c>
      <c r="V64" s="295">
        <v>6.2672105920633312</v>
      </c>
      <c r="W64" s="295">
        <v>10.697748934362879</v>
      </c>
      <c r="X64" s="295">
        <v>11.890555803333511</v>
      </c>
      <c r="Y64" s="295">
        <v>13.310645157306091</v>
      </c>
      <c r="DA64" s="122" t="s">
        <v>1746</v>
      </c>
    </row>
    <row r="65" spans="1:105" ht="12" customHeight="1" x14ac:dyDescent="0.25">
      <c r="A65" s="59" t="s">
        <v>32</v>
      </c>
      <c r="B65" s="295">
        <v>7.4625788615573443</v>
      </c>
      <c r="C65" s="295">
        <v>7.057173234071314</v>
      </c>
      <c r="D65" s="295">
        <v>5.5150079623181796</v>
      </c>
      <c r="E65" s="295">
        <v>4.0089462659695974</v>
      </c>
      <c r="F65" s="295">
        <v>2.69673731838173</v>
      </c>
      <c r="G65" s="295">
        <v>3.1191684486066018</v>
      </c>
      <c r="H65" s="295">
        <v>3.9421510463971181</v>
      </c>
      <c r="I65" s="295">
        <v>5.15972422310581</v>
      </c>
      <c r="J65" s="295">
        <v>2.3534936141582929</v>
      </c>
      <c r="K65" s="295">
        <v>2.7944974581232671</v>
      </c>
      <c r="L65" s="295">
        <v>1.930910856226121</v>
      </c>
      <c r="M65" s="295">
        <v>0.60688597761911534</v>
      </c>
      <c r="N65" s="295">
        <v>0.96875314748877361</v>
      </c>
      <c r="O65" s="295">
        <v>1.829582780836059</v>
      </c>
      <c r="P65" s="295">
        <v>1.509542722463677</v>
      </c>
      <c r="Q65" s="295">
        <v>1.6742769022278441</v>
      </c>
      <c r="R65" s="295">
        <v>1.1392147878751191</v>
      </c>
      <c r="S65" s="295">
        <v>0</v>
      </c>
      <c r="T65" s="295">
        <v>0</v>
      </c>
      <c r="U65" s="295">
        <v>0</v>
      </c>
      <c r="V65" s="295">
        <v>0</v>
      </c>
      <c r="W65" s="295">
        <v>0</v>
      </c>
      <c r="X65" s="295">
        <v>0</v>
      </c>
      <c r="Y65" s="295">
        <v>0</v>
      </c>
      <c r="DA65" s="122" t="s">
        <v>1747</v>
      </c>
    </row>
    <row r="66" spans="1:105" ht="12" customHeight="1" x14ac:dyDescent="0.25">
      <c r="A66" s="59" t="s">
        <v>35</v>
      </c>
      <c r="B66" s="295">
        <v>10.78246427683667</v>
      </c>
      <c r="C66" s="295">
        <v>11.34981791500536</v>
      </c>
      <c r="D66" s="295">
        <v>10.64183628475991</v>
      </c>
      <c r="E66" s="295">
        <v>11.15734134585519</v>
      </c>
      <c r="F66" s="295">
        <v>9.168151055001946</v>
      </c>
      <c r="G66" s="295">
        <v>12.41253775245085</v>
      </c>
      <c r="H66" s="295">
        <v>10.744095193259691</v>
      </c>
      <c r="I66" s="295">
        <v>7.8774991130134469</v>
      </c>
      <c r="J66" s="295">
        <v>3.7671830482473041</v>
      </c>
      <c r="K66" s="295">
        <v>5.5778265418171751</v>
      </c>
      <c r="L66" s="295">
        <v>3.2288147670827421</v>
      </c>
      <c r="M66" s="295">
        <v>4.8514117764667626</v>
      </c>
      <c r="N66" s="295">
        <v>7.3625640787890472</v>
      </c>
      <c r="O66" s="295">
        <v>4.9686676309755446</v>
      </c>
      <c r="P66" s="295">
        <v>7.2200371163796504</v>
      </c>
      <c r="Q66" s="295">
        <v>6.9389873252187408</v>
      </c>
      <c r="R66" s="295">
        <v>7.4760931013773142</v>
      </c>
      <c r="S66" s="295">
        <v>7.3688326404549533</v>
      </c>
      <c r="T66" s="295">
        <v>9.1422059245938048</v>
      </c>
      <c r="U66" s="295">
        <v>8.3288929636514712</v>
      </c>
      <c r="V66" s="295">
        <v>6.3724246102414028</v>
      </c>
      <c r="W66" s="295">
        <v>7.6053118637621306</v>
      </c>
      <c r="X66" s="295">
        <v>7.0126775940463748</v>
      </c>
      <c r="Y66" s="295">
        <v>6.8393269628224314</v>
      </c>
      <c r="DA66" s="122" t="s">
        <v>1748</v>
      </c>
    </row>
    <row r="67" spans="1:105" ht="12" customHeight="1" x14ac:dyDescent="0.25">
      <c r="A67" s="60" t="s">
        <v>1506</v>
      </c>
      <c r="B67" s="262">
        <v>13.18013954914638</v>
      </c>
      <c r="C67" s="262">
        <v>16.015587464240621</v>
      </c>
      <c r="D67" s="262">
        <v>14.739570804935809</v>
      </c>
      <c r="E67" s="262">
        <v>17.42311862903701</v>
      </c>
      <c r="F67" s="262">
        <v>14.876363745365341</v>
      </c>
      <c r="G67" s="262">
        <v>18.006426729915791</v>
      </c>
      <c r="H67" s="262">
        <v>17.830010433155842</v>
      </c>
      <c r="I67" s="262">
        <v>17.89082933593507</v>
      </c>
      <c r="J67" s="262">
        <v>14.20783689273645</v>
      </c>
      <c r="K67" s="262">
        <v>10.730281328622279</v>
      </c>
      <c r="L67" s="262">
        <v>7.1271144646032738</v>
      </c>
      <c r="M67" s="262">
        <v>8.0375117152969526</v>
      </c>
      <c r="N67" s="262">
        <v>14.403073002419051</v>
      </c>
      <c r="O67" s="262">
        <v>10.31211239687512</v>
      </c>
      <c r="P67" s="262">
        <v>14.79890218180088</v>
      </c>
      <c r="Q67" s="262">
        <v>15.17730082572956</v>
      </c>
      <c r="R67" s="262">
        <v>13.270115029125281</v>
      </c>
      <c r="S67" s="262">
        <v>12.01680702266672</v>
      </c>
      <c r="T67" s="262">
        <v>13.86802929918092</v>
      </c>
      <c r="U67" s="262">
        <v>11.369725087020621</v>
      </c>
      <c r="V67" s="262">
        <v>9.3874254052170336</v>
      </c>
      <c r="W67" s="262">
        <v>15.08577440865232</v>
      </c>
      <c r="X67" s="262">
        <v>13.179711245281061</v>
      </c>
      <c r="Y67" s="262">
        <v>12.12724934593014</v>
      </c>
      <c r="DA67" s="72" t="s">
        <v>1749</v>
      </c>
    </row>
    <row r="68" spans="1:105" ht="12" customHeight="1" x14ac:dyDescent="0.25">
      <c r="A68" s="147" t="s">
        <v>28</v>
      </c>
      <c r="B68" s="229">
        <v>2.2349617071537371</v>
      </c>
      <c r="C68" s="229">
        <v>2.8906409753305442</v>
      </c>
      <c r="D68" s="229">
        <v>2.9982621586789322</v>
      </c>
      <c r="E68" s="229">
        <v>4.6668167528224096</v>
      </c>
      <c r="F68" s="229">
        <v>4.6177150083741951</v>
      </c>
      <c r="G68" s="229">
        <v>5.0593388496668457</v>
      </c>
      <c r="H68" s="229">
        <v>5.0598075355950938</v>
      </c>
      <c r="I68" s="229">
        <v>5.2049160870399032</v>
      </c>
      <c r="J68" s="229">
        <v>4.0879523185997577</v>
      </c>
      <c r="K68" s="229">
        <v>3.459814242646416</v>
      </c>
      <c r="L68" s="229">
        <v>3.2738933331420128</v>
      </c>
      <c r="M68" s="229">
        <v>3.34505994930328</v>
      </c>
      <c r="N68" s="229">
        <v>3.556048356993359</v>
      </c>
      <c r="O68" s="229">
        <v>2.068092551860492</v>
      </c>
      <c r="P68" s="229">
        <v>3.4951594801713761</v>
      </c>
      <c r="Q68" s="229">
        <v>3.4746354290719301</v>
      </c>
      <c r="R68" s="229">
        <v>3.0978857364617371</v>
      </c>
      <c r="S68" s="229">
        <v>2.4578662392664752</v>
      </c>
      <c r="T68" s="229">
        <v>2.7620856804482621</v>
      </c>
      <c r="U68" s="229">
        <v>2.1610752377666258</v>
      </c>
      <c r="V68" s="229">
        <v>1.8350765464695671</v>
      </c>
      <c r="W68" s="229">
        <v>2.933207565642542</v>
      </c>
      <c r="X68" s="229">
        <v>2.202197989191844</v>
      </c>
      <c r="Y68" s="229">
        <v>1.4254474855738839</v>
      </c>
      <c r="DA68" s="73" t="s">
        <v>1750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1751</v>
      </c>
    </row>
    <row r="70" spans="1:105" ht="12" customHeight="1" x14ac:dyDescent="0.25">
      <c r="A70" s="147" t="s">
        <v>31</v>
      </c>
      <c r="B70" s="229">
        <v>9.5118630296408838E-2</v>
      </c>
      <c r="C70" s="229">
        <v>5.7612090006126708E-2</v>
      </c>
      <c r="D70" s="229">
        <v>5.1602664729321998E-2</v>
      </c>
      <c r="E70" s="229">
        <v>5.1241790499008483E-2</v>
      </c>
      <c r="F70" s="229">
        <v>3.9480957447598122E-2</v>
      </c>
      <c r="G70" s="229">
        <v>7.701781490234122E-2</v>
      </c>
      <c r="H70" s="229">
        <v>5.184387706137511E-2</v>
      </c>
      <c r="I70" s="229">
        <v>3.5293150131929567E-2</v>
      </c>
      <c r="J70" s="229">
        <v>1.159500003815111E-2</v>
      </c>
      <c r="K70" s="229">
        <v>6.5020119637780371E-2</v>
      </c>
      <c r="L70" s="229">
        <v>4.5644362210466229E-2</v>
      </c>
      <c r="M70" s="229">
        <v>4.7144484031452973E-2</v>
      </c>
      <c r="N70" s="229">
        <v>5.873683903830345E-2</v>
      </c>
      <c r="O70" s="229">
        <v>3.442372587999603E-2</v>
      </c>
      <c r="P70" s="229">
        <v>4.7530559216308083E-2</v>
      </c>
      <c r="Q70" s="229">
        <v>3.0516627985791401E-2</v>
      </c>
      <c r="R70" s="229">
        <v>4.4868221697734578E-2</v>
      </c>
      <c r="S70" s="229">
        <v>2.9803386833447451E-2</v>
      </c>
      <c r="T70" s="229">
        <v>6.2070733874287479E-2</v>
      </c>
      <c r="U70" s="229">
        <v>4.1700687671989423E-2</v>
      </c>
      <c r="V70" s="229">
        <v>3.6018444361991607E-2</v>
      </c>
      <c r="W70" s="229">
        <v>5.2465900257871477E-2</v>
      </c>
      <c r="X70" s="229">
        <v>5.2369862881809011E-2</v>
      </c>
      <c r="Y70" s="229">
        <v>7.3086959558009049E-2</v>
      </c>
      <c r="DA70" s="73" t="s">
        <v>1752</v>
      </c>
    </row>
    <row r="71" spans="1:105" ht="12" customHeight="1" x14ac:dyDescent="0.25">
      <c r="A71" s="147" t="s">
        <v>159</v>
      </c>
      <c r="B71" s="229">
        <v>0.31464747297729112</v>
      </c>
      <c r="C71" s="229">
        <v>0.34994830226982809</v>
      </c>
      <c r="D71" s="229">
        <v>0.44617101539783921</v>
      </c>
      <c r="E71" s="229">
        <v>0.55516423932899839</v>
      </c>
      <c r="F71" s="229">
        <v>0.40960741064863032</v>
      </c>
      <c r="G71" s="229">
        <v>0.56407418256932362</v>
      </c>
      <c r="H71" s="229">
        <v>0.33814949023017249</v>
      </c>
      <c r="I71" s="229">
        <v>0.47120000975075671</v>
      </c>
      <c r="J71" s="229">
        <v>0.72598958556454718</v>
      </c>
      <c r="K71" s="229">
        <v>0.64296228872759642</v>
      </c>
      <c r="L71" s="229">
        <v>0.29535507557036611</v>
      </c>
      <c r="M71" s="229">
        <v>0.54293528358163468</v>
      </c>
      <c r="N71" s="229">
        <v>0.63364818311571069</v>
      </c>
      <c r="O71" s="229">
        <v>0.42199376556992818</v>
      </c>
      <c r="P71" s="229">
        <v>0.80635359953257968</v>
      </c>
      <c r="Q71" s="229">
        <v>0.77746064682412919</v>
      </c>
      <c r="R71" s="229">
        <v>0.5669444800625415</v>
      </c>
      <c r="S71" s="229">
        <v>0.45655249889851152</v>
      </c>
      <c r="T71" s="229">
        <v>0.59264166205719404</v>
      </c>
      <c r="U71" s="229">
        <v>0.54957051055423789</v>
      </c>
      <c r="V71" s="229">
        <v>0.39425500358106241</v>
      </c>
      <c r="W71" s="229">
        <v>0.66238272878262949</v>
      </c>
      <c r="X71" s="229">
        <v>0.68079527346157331</v>
      </c>
      <c r="Y71" s="229">
        <v>0.64723185148835016</v>
      </c>
      <c r="DA71" s="73" t="s">
        <v>1753</v>
      </c>
    </row>
    <row r="72" spans="1:105" ht="12" customHeight="1" x14ac:dyDescent="0.25">
      <c r="A72" s="147" t="s">
        <v>32</v>
      </c>
      <c r="B72" s="229">
        <v>0.62148282143335265</v>
      </c>
      <c r="C72" s="229">
        <v>0.54164773924324539</v>
      </c>
      <c r="D72" s="229">
        <v>0.4557726337519305</v>
      </c>
      <c r="E72" s="229">
        <v>0.36399982826836008</v>
      </c>
      <c r="F72" s="229">
        <v>0.25865449211093461</v>
      </c>
      <c r="G72" s="229">
        <v>0.28930995743399579</v>
      </c>
      <c r="H72" s="229">
        <v>0.34873319642851519</v>
      </c>
      <c r="I72" s="229">
        <v>0.45846482132213162</v>
      </c>
      <c r="J72" s="229">
        <v>0.19886607994315769</v>
      </c>
      <c r="K72" s="229">
        <v>0.27049319813176792</v>
      </c>
      <c r="L72" s="229">
        <v>0.22833854109547419</v>
      </c>
      <c r="M72" s="229">
        <v>6.828425268697759E-2</v>
      </c>
      <c r="N72" s="229">
        <v>7.5156720302984231E-2</v>
      </c>
      <c r="O72" s="229">
        <v>0.1274155694805052</v>
      </c>
      <c r="P72" s="229">
        <v>0.1164239631414864</v>
      </c>
      <c r="Q72" s="229">
        <v>0.11949541921660869</v>
      </c>
      <c r="R72" s="229">
        <v>7.9666450937719083E-2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1754</v>
      </c>
    </row>
    <row r="73" spans="1:105" ht="12" customHeight="1" x14ac:dyDescent="0.25">
      <c r="A73" s="147" t="s">
        <v>33</v>
      </c>
      <c r="B73" s="229">
        <v>9.0159663704115012</v>
      </c>
      <c r="C73" s="229">
        <v>11.30462424263383</v>
      </c>
      <c r="D73" s="229">
        <v>9.9082971013932184</v>
      </c>
      <c r="E73" s="229">
        <v>10.77284419243095</v>
      </c>
      <c r="F73" s="229">
        <v>8.671553097941251</v>
      </c>
      <c r="G73" s="229">
        <v>10.86539485915748</v>
      </c>
      <c r="H73" s="229">
        <v>11.08102501541592</v>
      </c>
      <c r="I73" s="229">
        <v>11.02100386192723</v>
      </c>
      <c r="J73" s="229">
        <v>8.8651135525353197</v>
      </c>
      <c r="K73" s="229">
        <v>5.3825742403232137</v>
      </c>
      <c r="L73" s="229">
        <v>2.7191602467794791</v>
      </c>
      <c r="M73" s="229">
        <v>2.9670590626165652</v>
      </c>
      <c r="N73" s="229">
        <v>7.3902565798067412</v>
      </c>
      <c r="O73" s="229">
        <v>4.4587606042594468</v>
      </c>
      <c r="P73" s="229">
        <v>6.6170055381845287</v>
      </c>
      <c r="Q73" s="229">
        <v>7.065855722916198</v>
      </c>
      <c r="R73" s="229">
        <v>6.4231996605607966</v>
      </c>
      <c r="S73" s="229">
        <v>5.6187318861308677</v>
      </c>
      <c r="T73" s="229">
        <v>6.5825539215973228</v>
      </c>
      <c r="U73" s="229">
        <v>5.2936632790578928</v>
      </c>
      <c r="V73" s="229">
        <v>4.488290708744997</v>
      </c>
      <c r="W73" s="229">
        <v>7.4450727909288554</v>
      </c>
      <c r="X73" s="229">
        <v>6.1602522722178774</v>
      </c>
      <c r="Y73" s="229">
        <v>5.43239629570279</v>
      </c>
      <c r="DA73" s="73" t="s">
        <v>1755</v>
      </c>
    </row>
    <row r="74" spans="1:105" ht="12" customHeight="1" x14ac:dyDescent="0.25">
      <c r="A74" s="147" t="s">
        <v>35</v>
      </c>
      <c r="B74" s="229">
        <v>0.89796254687409072</v>
      </c>
      <c r="C74" s="229">
        <v>0.87111411475704414</v>
      </c>
      <c r="D74" s="229">
        <v>0.87946523098456642</v>
      </c>
      <c r="E74" s="229">
        <v>1.013051825687294</v>
      </c>
      <c r="F74" s="229">
        <v>0.87935277884272667</v>
      </c>
      <c r="G74" s="229">
        <v>1.151291066185806</v>
      </c>
      <c r="H74" s="229">
        <v>0.95045131842476271</v>
      </c>
      <c r="I74" s="229">
        <v>0.69995140576312509</v>
      </c>
      <c r="J74" s="229">
        <v>0.31832035605551839</v>
      </c>
      <c r="K74" s="229">
        <v>0.53990535419332397</v>
      </c>
      <c r="L74" s="229">
        <v>0.38182127932313947</v>
      </c>
      <c r="M74" s="229">
        <v>0.54586040846167883</v>
      </c>
      <c r="N74" s="229">
        <v>0.57119418978585512</v>
      </c>
      <c r="O74" s="229">
        <v>0.34602731420045518</v>
      </c>
      <c r="P74" s="229">
        <v>0.55684766161878152</v>
      </c>
      <c r="Q74" s="229">
        <v>0.49524496113063438</v>
      </c>
      <c r="R74" s="229">
        <v>0.52281080846712569</v>
      </c>
      <c r="S74" s="229">
        <v>0.46242426823256438</v>
      </c>
      <c r="T74" s="229">
        <v>0.6062858906341273</v>
      </c>
      <c r="U74" s="229">
        <v>0.55340617447444607</v>
      </c>
      <c r="V74" s="229">
        <v>0.4008737620389487</v>
      </c>
      <c r="W74" s="229">
        <v>0.47090535181471699</v>
      </c>
      <c r="X74" s="229">
        <v>0.40151174085556263</v>
      </c>
      <c r="Y74" s="229">
        <v>0.33256316284954979</v>
      </c>
      <c r="DA74" s="73" t="s">
        <v>1756</v>
      </c>
    </row>
    <row r="75" spans="1:105" ht="12" customHeight="1" x14ac:dyDescent="0.25">
      <c r="A75" s="147" t="s">
        <v>36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1757</v>
      </c>
    </row>
    <row r="76" spans="1:105" ht="12" customHeight="1" x14ac:dyDescent="0.25">
      <c r="A76" s="147" t="s">
        <v>38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0.36951188496218529</v>
      </c>
      <c r="L76" s="229">
        <v>0.18290162648233529</v>
      </c>
      <c r="M76" s="229">
        <v>0.52116827461536408</v>
      </c>
      <c r="N76" s="229">
        <v>2.118032133376091</v>
      </c>
      <c r="O76" s="229">
        <v>2.8553988656242968</v>
      </c>
      <c r="P76" s="229">
        <v>3.159581379935819</v>
      </c>
      <c r="Q76" s="229">
        <v>3.214092018584267</v>
      </c>
      <c r="R76" s="229">
        <v>2.5347396709376229</v>
      </c>
      <c r="S76" s="229">
        <v>2.9914287433048532</v>
      </c>
      <c r="T76" s="229">
        <v>3.262391410569728</v>
      </c>
      <c r="U76" s="229">
        <v>2.7703091974954268</v>
      </c>
      <c r="V76" s="229">
        <v>2.2329109400204681</v>
      </c>
      <c r="W76" s="229">
        <v>3.521740071225707</v>
      </c>
      <c r="X76" s="229">
        <v>3.6825841066723899</v>
      </c>
      <c r="Y76" s="229">
        <v>4.2165235907575571</v>
      </c>
      <c r="DA76" s="73" t="s">
        <v>1758</v>
      </c>
    </row>
    <row r="77" spans="1:105" ht="12" customHeight="1" x14ac:dyDescent="0.25">
      <c r="A77" s="147" t="s">
        <v>39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1759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1760</v>
      </c>
    </row>
    <row r="79" spans="1:105" ht="12" customHeight="1" x14ac:dyDescent="0.25">
      <c r="A79" s="57" t="s">
        <v>1520</v>
      </c>
      <c r="B79" s="261">
        <f t="shared" ref="B79:Y79" si="4">B80+B88</f>
        <v>320.63680416735258</v>
      </c>
      <c r="C79" s="261">
        <f t="shared" si="4"/>
        <v>389.61550917185912</v>
      </c>
      <c r="D79" s="261">
        <f t="shared" si="4"/>
        <v>358.57350827511641</v>
      </c>
      <c r="E79" s="261">
        <f t="shared" si="4"/>
        <v>423.85689885999011</v>
      </c>
      <c r="F79" s="261">
        <f t="shared" si="4"/>
        <v>361.90130697469988</v>
      </c>
      <c r="G79" s="261">
        <f t="shared" si="4"/>
        <v>438.04719211244759</v>
      </c>
      <c r="H79" s="261">
        <f t="shared" si="4"/>
        <v>433.75546535301322</v>
      </c>
      <c r="I79" s="261">
        <f t="shared" si="4"/>
        <v>435.235023179194</v>
      </c>
      <c r="J79" s="261">
        <f t="shared" si="4"/>
        <v>345.63787419937188</v>
      </c>
      <c r="K79" s="261">
        <f t="shared" si="4"/>
        <v>261.03844350031102</v>
      </c>
      <c r="L79" s="261">
        <f t="shared" si="4"/>
        <v>173.3832328818788</v>
      </c>
      <c r="M79" s="261">
        <f t="shared" si="4"/>
        <v>195.53071196559361</v>
      </c>
      <c r="N79" s="261">
        <f t="shared" si="4"/>
        <v>350.38743561587069</v>
      </c>
      <c r="O79" s="261">
        <f t="shared" si="4"/>
        <v>250.8655352865911</v>
      </c>
      <c r="P79" s="261">
        <f t="shared" si="4"/>
        <v>360.01687865779951</v>
      </c>
      <c r="Q79" s="261">
        <f t="shared" si="4"/>
        <v>369.22228436979037</v>
      </c>
      <c r="R79" s="261">
        <f t="shared" si="4"/>
        <v>322.82566189881152</v>
      </c>
      <c r="S79" s="261">
        <f t="shared" si="4"/>
        <v>292.33610051520282</v>
      </c>
      <c r="T79" s="261">
        <f t="shared" si="4"/>
        <v>337.37128336221349</v>
      </c>
      <c r="U79" s="261">
        <f t="shared" si="4"/>
        <v>276.59436401033952</v>
      </c>
      <c r="V79" s="261">
        <f t="shared" si="4"/>
        <v>228.3704258262687</v>
      </c>
      <c r="W79" s="261">
        <f t="shared" si="4"/>
        <v>366.99569657387951</v>
      </c>
      <c r="X79" s="261">
        <f t="shared" si="4"/>
        <v>320.62638470388032</v>
      </c>
      <c r="Y79" s="261">
        <f t="shared" si="4"/>
        <v>295.02286065487772</v>
      </c>
      <c r="DA79" s="70"/>
    </row>
    <row r="80" spans="1:105" ht="12" customHeight="1" x14ac:dyDescent="0.25">
      <c r="A80" s="60" t="s">
        <v>1521</v>
      </c>
      <c r="B80" s="262">
        <v>320.63680416735258</v>
      </c>
      <c r="C80" s="262">
        <v>389.61550917185912</v>
      </c>
      <c r="D80" s="262">
        <v>358.57350827511641</v>
      </c>
      <c r="E80" s="262">
        <v>423.85689885999011</v>
      </c>
      <c r="F80" s="262">
        <v>361.90130697469988</v>
      </c>
      <c r="G80" s="262">
        <v>438.04719211244759</v>
      </c>
      <c r="H80" s="262">
        <v>433.75546535301322</v>
      </c>
      <c r="I80" s="262">
        <v>435.235023179194</v>
      </c>
      <c r="J80" s="262">
        <v>345.63787419937188</v>
      </c>
      <c r="K80" s="262">
        <v>261.03844350031102</v>
      </c>
      <c r="L80" s="262">
        <v>173.3832328818788</v>
      </c>
      <c r="M80" s="262">
        <v>195.53071196559361</v>
      </c>
      <c r="N80" s="262">
        <v>350.38743561587069</v>
      </c>
      <c r="O80" s="262">
        <v>250.8655352865911</v>
      </c>
      <c r="P80" s="262">
        <v>360.01687865779951</v>
      </c>
      <c r="Q80" s="262">
        <v>369.22228436979037</v>
      </c>
      <c r="R80" s="262">
        <v>322.82566189881152</v>
      </c>
      <c r="S80" s="262">
        <v>292.33610051520282</v>
      </c>
      <c r="T80" s="262">
        <v>337.37128336221349</v>
      </c>
      <c r="U80" s="262">
        <v>276.59436401033952</v>
      </c>
      <c r="V80" s="262">
        <v>228.3704258262687</v>
      </c>
      <c r="W80" s="262">
        <v>366.99569657387951</v>
      </c>
      <c r="X80" s="262">
        <v>320.62638470388032</v>
      </c>
      <c r="Y80" s="262">
        <v>295.02286065487772</v>
      </c>
      <c r="DA80" s="72" t="s">
        <v>1761</v>
      </c>
    </row>
    <row r="81" spans="1:105" ht="12" customHeight="1" x14ac:dyDescent="0.25">
      <c r="A81" s="59" t="s">
        <v>28</v>
      </c>
      <c r="B81" s="230">
        <v>54.370515315567843</v>
      </c>
      <c r="C81" s="230">
        <v>70.321401444130544</v>
      </c>
      <c r="D81" s="230">
        <v>72.939530953371644</v>
      </c>
      <c r="E81" s="230">
        <v>113.5309078997234</v>
      </c>
      <c r="F81" s="230">
        <v>112.3363965396417</v>
      </c>
      <c r="G81" s="230">
        <v>123.0798986541816</v>
      </c>
      <c r="H81" s="230">
        <v>123.0913005029732</v>
      </c>
      <c r="I81" s="230">
        <v>126.6213953110839</v>
      </c>
      <c r="J81" s="230">
        <v>99.448716922669931</v>
      </c>
      <c r="K81" s="230">
        <v>84.167832794052856</v>
      </c>
      <c r="L81" s="230">
        <v>79.644884760832738</v>
      </c>
      <c r="M81" s="230">
        <v>81.376174197053459</v>
      </c>
      <c r="N81" s="230">
        <v>86.508946009206809</v>
      </c>
      <c r="O81" s="230">
        <v>50.31104443759849</v>
      </c>
      <c r="P81" s="230">
        <v>85.027685905644034</v>
      </c>
      <c r="Q81" s="230">
        <v>84.528391787508511</v>
      </c>
      <c r="R81" s="230">
        <v>75.363100558297802</v>
      </c>
      <c r="S81" s="230">
        <v>59.793173895512567</v>
      </c>
      <c r="T81" s="230">
        <v>67.194002166137608</v>
      </c>
      <c r="U81" s="230">
        <v>52.573059277477078</v>
      </c>
      <c r="V81" s="230">
        <v>44.642401324238769</v>
      </c>
      <c r="W81" s="230">
        <v>71.356930349651421</v>
      </c>
      <c r="X81" s="230">
        <v>53.573463525579598</v>
      </c>
      <c r="Y81" s="230">
        <v>34.677244848473521</v>
      </c>
      <c r="DA81" s="71" t="s">
        <v>1762</v>
      </c>
    </row>
    <row r="82" spans="1:105" ht="12" customHeight="1" x14ac:dyDescent="0.25">
      <c r="A82" s="59" t="s">
        <v>31</v>
      </c>
      <c r="B82" s="295">
        <v>2.3139765342614829</v>
      </c>
      <c r="C82" s="295">
        <v>1.4015448282687359</v>
      </c>
      <c r="D82" s="295">
        <v>1.2553519212473561</v>
      </c>
      <c r="E82" s="295">
        <v>1.2465728366646309</v>
      </c>
      <c r="F82" s="295">
        <v>0.96046388388087778</v>
      </c>
      <c r="G82" s="295">
        <v>1.873633123697751</v>
      </c>
      <c r="H82" s="295">
        <v>1.2612199586066619</v>
      </c>
      <c r="I82" s="295">
        <v>0.85858596755399086</v>
      </c>
      <c r="J82" s="295">
        <v>0.28207468841207273</v>
      </c>
      <c r="K82" s="295">
        <v>1.581761960068703</v>
      </c>
      <c r="L82" s="295">
        <v>1.110402691325741</v>
      </c>
      <c r="M82" s="295">
        <v>1.1468965588412809</v>
      </c>
      <c r="N82" s="295">
        <v>1.4289069008646089</v>
      </c>
      <c r="O82" s="295">
        <v>0.83743524964496785</v>
      </c>
      <c r="P82" s="295">
        <v>1.15628871383165</v>
      </c>
      <c r="Q82" s="295">
        <v>0.74238622700788148</v>
      </c>
      <c r="R82" s="295">
        <v>1.0915213120611931</v>
      </c>
      <c r="S82" s="295">
        <v>0.72503501742201593</v>
      </c>
      <c r="T82" s="295">
        <v>1.5100114583432269</v>
      </c>
      <c r="U82" s="295">
        <v>1.01446385881351</v>
      </c>
      <c r="V82" s="295">
        <v>0.87623039560734806</v>
      </c>
      <c r="W82" s="295">
        <v>1.276352084416019</v>
      </c>
      <c r="X82" s="295">
        <v>1.274015757306092</v>
      </c>
      <c r="Y82" s="295">
        <v>1.778006147173631</v>
      </c>
      <c r="DA82" s="122" t="s">
        <v>1763</v>
      </c>
    </row>
    <row r="83" spans="1:105" ht="12" customHeight="1" x14ac:dyDescent="0.25">
      <c r="A83" s="59" t="s">
        <v>159</v>
      </c>
      <c r="B83" s="295">
        <v>7.6545138083387041</v>
      </c>
      <c r="C83" s="295">
        <v>8.5132865889007583</v>
      </c>
      <c r="D83" s="295">
        <v>10.85412244353142</v>
      </c>
      <c r="E83" s="295">
        <v>13.50562995351426</v>
      </c>
      <c r="F83" s="295">
        <v>9.9646297843748695</v>
      </c>
      <c r="G83" s="295">
        <v>13.72238454213131</v>
      </c>
      <c r="H83" s="295">
        <v>8.2262537110423857</v>
      </c>
      <c r="I83" s="295">
        <v>11.46300952935608</v>
      </c>
      <c r="J83" s="295">
        <v>17.66134415392235</v>
      </c>
      <c r="K83" s="295">
        <v>15.64151674487354</v>
      </c>
      <c r="L83" s="295">
        <v>7.1851824612602488</v>
      </c>
      <c r="M83" s="295">
        <v>13.20813285384261</v>
      </c>
      <c r="N83" s="295">
        <v>15.414929989404349</v>
      </c>
      <c r="O83" s="295">
        <v>10.265955976137739</v>
      </c>
      <c r="P83" s="295">
        <v>19.616381163408281</v>
      </c>
      <c r="Q83" s="295">
        <v>18.913494522121081</v>
      </c>
      <c r="R83" s="295">
        <v>13.79221104220766</v>
      </c>
      <c r="S83" s="295">
        <v>11.10667558834143</v>
      </c>
      <c r="T83" s="295">
        <v>14.417353308732901</v>
      </c>
      <c r="U83" s="295">
        <v>13.3695498072434</v>
      </c>
      <c r="V83" s="295">
        <v>9.5911476433045184</v>
      </c>
      <c r="W83" s="295">
        <v>16.113963019933859</v>
      </c>
      <c r="X83" s="295">
        <v>16.56188995275814</v>
      </c>
      <c r="Y83" s="295">
        <v>15.7453835479294</v>
      </c>
      <c r="DA83" s="122" t="s">
        <v>1764</v>
      </c>
    </row>
    <row r="84" spans="1:105" ht="12" customHeight="1" x14ac:dyDescent="0.25">
      <c r="A84" s="59" t="s">
        <v>32</v>
      </c>
      <c r="B84" s="295">
        <v>15.1189799596777</v>
      </c>
      <c r="C84" s="295">
        <v>13.176810415992421</v>
      </c>
      <c r="D84" s="295">
        <v>11.0877035989062</v>
      </c>
      <c r="E84" s="295">
        <v>8.8551218458829606</v>
      </c>
      <c r="F84" s="295">
        <v>6.292357484132328</v>
      </c>
      <c r="G84" s="295">
        <v>7.0381212444322836</v>
      </c>
      <c r="H84" s="295">
        <v>8.4837263818763287</v>
      </c>
      <c r="I84" s="295">
        <v>11.15319717092108</v>
      </c>
      <c r="J84" s="295">
        <v>4.8378686805628686</v>
      </c>
      <c r="K84" s="295">
        <v>6.5803608736140911</v>
      </c>
      <c r="L84" s="295">
        <v>5.5548531798231462</v>
      </c>
      <c r="M84" s="295">
        <v>1.661169403773608</v>
      </c>
      <c r="N84" s="295">
        <v>1.8283577741943691</v>
      </c>
      <c r="O84" s="295">
        <v>3.0996728712207289</v>
      </c>
      <c r="P84" s="295">
        <v>2.8322771038187931</v>
      </c>
      <c r="Q84" s="295">
        <v>2.9069972428882922</v>
      </c>
      <c r="R84" s="295">
        <v>1.9380672057967561</v>
      </c>
      <c r="S84" s="295">
        <v>0</v>
      </c>
      <c r="T84" s="295">
        <v>0</v>
      </c>
      <c r="U84" s="295">
        <v>0</v>
      </c>
      <c r="V84" s="295">
        <v>0</v>
      </c>
      <c r="W84" s="295">
        <v>0</v>
      </c>
      <c r="X84" s="295">
        <v>0</v>
      </c>
      <c r="Y84" s="295">
        <v>0</v>
      </c>
      <c r="DA84" s="122" t="s">
        <v>1765</v>
      </c>
    </row>
    <row r="85" spans="1:105" ht="12" customHeight="1" x14ac:dyDescent="0.25">
      <c r="A85" s="59" t="s">
        <v>33</v>
      </c>
      <c r="B85" s="295">
        <v>219.33384185422349</v>
      </c>
      <c r="C85" s="295">
        <v>275.01063823756272</v>
      </c>
      <c r="D85" s="295">
        <v>241.04181184766901</v>
      </c>
      <c r="E85" s="295">
        <v>262.07388175018173</v>
      </c>
      <c r="F85" s="295">
        <v>210.95520742581689</v>
      </c>
      <c r="G85" s="295">
        <v>264.3253867431373</v>
      </c>
      <c r="H85" s="295">
        <v>269.57107962271613</v>
      </c>
      <c r="I85" s="295">
        <v>268.11092885835632</v>
      </c>
      <c r="J85" s="295">
        <v>215.66400472973021</v>
      </c>
      <c r="K85" s="295">
        <v>130.9433330485887</v>
      </c>
      <c r="L85" s="295">
        <v>66.149743581641303</v>
      </c>
      <c r="M85" s="295">
        <v>72.180444832601992</v>
      </c>
      <c r="N85" s="295">
        <v>179.78476198148081</v>
      </c>
      <c r="O85" s="295">
        <v>108.4694699450003</v>
      </c>
      <c r="P85" s="295">
        <v>160.9736756587354</v>
      </c>
      <c r="Q85" s="295">
        <v>171.8929749761397</v>
      </c>
      <c r="R85" s="295">
        <v>156.25890788268799</v>
      </c>
      <c r="S85" s="295">
        <v>136.68840369439661</v>
      </c>
      <c r="T85" s="295">
        <v>160.13556190434531</v>
      </c>
      <c r="U85" s="295">
        <v>128.7803721505453</v>
      </c>
      <c r="V85" s="295">
        <v>109.18785674915119</v>
      </c>
      <c r="W85" s="295">
        <v>181.11829071121991</v>
      </c>
      <c r="X85" s="295">
        <v>149.8621159558615</v>
      </c>
      <c r="Y85" s="295">
        <v>132.1553676066743</v>
      </c>
      <c r="DA85" s="122" t="s">
        <v>1766</v>
      </c>
    </row>
    <row r="86" spans="1:105" ht="12" customHeight="1" x14ac:dyDescent="0.25">
      <c r="A86" s="59" t="s">
        <v>35</v>
      </c>
      <c r="B86" s="295">
        <v>21.844976695283339</v>
      </c>
      <c r="C86" s="295">
        <v>21.191827657003891</v>
      </c>
      <c r="D86" s="295">
        <v>21.394987510390742</v>
      </c>
      <c r="E86" s="295">
        <v>24.644784574023191</v>
      </c>
      <c r="F86" s="295">
        <v>21.392251856853331</v>
      </c>
      <c r="G86" s="295">
        <v>28.00776780486737</v>
      </c>
      <c r="H86" s="295">
        <v>23.121885175798461</v>
      </c>
      <c r="I86" s="295">
        <v>17.027906341922559</v>
      </c>
      <c r="J86" s="295">
        <v>7.743865024074462</v>
      </c>
      <c r="K86" s="295">
        <v>13.134422945666129</v>
      </c>
      <c r="L86" s="295">
        <v>9.2886690849332165</v>
      </c>
      <c r="M86" s="295">
        <v>13.279293154523071</v>
      </c>
      <c r="N86" s="295">
        <v>13.895594875075391</v>
      </c>
      <c r="O86" s="295">
        <v>8.4178996562317874</v>
      </c>
      <c r="P86" s="295">
        <v>13.546583020896239</v>
      </c>
      <c r="Q86" s="295">
        <v>12.047957536777041</v>
      </c>
      <c r="R86" s="295">
        <v>12.718559328296781</v>
      </c>
      <c r="S86" s="295">
        <v>11.24951970217332</v>
      </c>
      <c r="T86" s="295">
        <v>14.749280131656411</v>
      </c>
      <c r="U86" s="295">
        <v>13.462861036358211</v>
      </c>
      <c r="V86" s="295">
        <v>9.7521639627128884</v>
      </c>
      <c r="W86" s="295">
        <v>11.45584130639592</v>
      </c>
      <c r="X86" s="295">
        <v>9.767684245189626</v>
      </c>
      <c r="Y86" s="295">
        <v>8.0903536204798794</v>
      </c>
      <c r="DA86" s="122" t="s">
        <v>1767</v>
      </c>
    </row>
    <row r="87" spans="1:105" ht="12" customHeight="1" x14ac:dyDescent="0.25">
      <c r="A87" s="59" t="s">
        <v>38</v>
      </c>
      <c r="B87" s="295">
        <v>0</v>
      </c>
      <c r="C87" s="295">
        <v>0</v>
      </c>
      <c r="D87" s="295">
        <v>0</v>
      </c>
      <c r="E87" s="295">
        <v>0</v>
      </c>
      <c r="F87" s="295">
        <v>0</v>
      </c>
      <c r="G87" s="295">
        <v>0</v>
      </c>
      <c r="H87" s="295">
        <v>0</v>
      </c>
      <c r="I87" s="295">
        <v>0</v>
      </c>
      <c r="J87" s="295">
        <v>0</v>
      </c>
      <c r="K87" s="295">
        <v>8.9892151334469617</v>
      </c>
      <c r="L87" s="295">
        <v>4.4494971220623407</v>
      </c>
      <c r="M87" s="295">
        <v>12.678600964957621</v>
      </c>
      <c r="N87" s="295">
        <v>51.525938085644427</v>
      </c>
      <c r="O87" s="295">
        <v>69.464057150757114</v>
      </c>
      <c r="P87" s="295">
        <v>76.863987091464963</v>
      </c>
      <c r="Q87" s="295">
        <v>78.190082077347867</v>
      </c>
      <c r="R87" s="295">
        <v>61.663294569463282</v>
      </c>
      <c r="S87" s="295">
        <v>72.773292617356873</v>
      </c>
      <c r="T87" s="295">
        <v>79.36507439299811</v>
      </c>
      <c r="U87" s="295">
        <v>67.394057879901993</v>
      </c>
      <c r="V87" s="295">
        <v>54.320625751253971</v>
      </c>
      <c r="W87" s="295">
        <v>85.674319102262345</v>
      </c>
      <c r="X87" s="295">
        <v>89.587215267185357</v>
      </c>
      <c r="Y87" s="295">
        <v>102.576504884147</v>
      </c>
      <c r="DA87" s="122" t="s">
        <v>1768</v>
      </c>
    </row>
    <row r="88" spans="1:105" ht="12" customHeight="1" x14ac:dyDescent="0.25">
      <c r="A88" s="60" t="s">
        <v>1530</v>
      </c>
      <c r="B88" s="262">
        <v>0</v>
      </c>
      <c r="C88" s="262">
        <v>0</v>
      </c>
      <c r="D88" s="262">
        <v>0</v>
      </c>
      <c r="E88" s="262">
        <v>0</v>
      </c>
      <c r="F88" s="262">
        <v>0</v>
      </c>
      <c r="G88" s="262">
        <v>0</v>
      </c>
      <c r="H88" s="262">
        <v>0</v>
      </c>
      <c r="I88" s="262">
        <v>0</v>
      </c>
      <c r="J88" s="262">
        <v>0</v>
      </c>
      <c r="K88" s="262">
        <v>0</v>
      </c>
      <c r="L88" s="262">
        <v>0</v>
      </c>
      <c r="M88" s="262">
        <v>0</v>
      </c>
      <c r="N88" s="262">
        <v>0</v>
      </c>
      <c r="O88" s="262">
        <v>0</v>
      </c>
      <c r="P88" s="262">
        <v>0</v>
      </c>
      <c r="Q88" s="262">
        <v>0</v>
      </c>
      <c r="R88" s="262">
        <v>0</v>
      </c>
      <c r="S88" s="262">
        <v>0</v>
      </c>
      <c r="T88" s="262">
        <v>0</v>
      </c>
      <c r="U88" s="262">
        <v>0</v>
      </c>
      <c r="V88" s="262">
        <v>0</v>
      </c>
      <c r="W88" s="262">
        <v>0</v>
      </c>
      <c r="X88" s="262">
        <v>0</v>
      </c>
      <c r="Y88" s="262">
        <v>0</v>
      </c>
      <c r="DA88" s="72" t="s">
        <v>1769</v>
      </c>
    </row>
    <row r="89" spans="1:105" ht="12" customHeight="1" x14ac:dyDescent="0.25">
      <c r="A89" s="57" t="s">
        <v>1532</v>
      </c>
      <c r="B89" s="261">
        <f t="shared" ref="B89:Y89" si="5">B90+B96</f>
        <v>26.639923032331719</v>
      </c>
      <c r="C89" s="261">
        <f t="shared" si="5"/>
        <v>32.701519691218657</v>
      </c>
      <c r="D89" s="261">
        <f t="shared" si="5"/>
        <v>31.146117602565919</v>
      </c>
      <c r="E89" s="261">
        <f t="shared" si="5"/>
        <v>39.022312489211899</v>
      </c>
      <c r="F89" s="261">
        <f t="shared" si="5"/>
        <v>34.466051349994387</v>
      </c>
      <c r="G89" s="261">
        <f t="shared" si="5"/>
        <v>41.0185965958552</v>
      </c>
      <c r="H89" s="261">
        <f t="shared" si="5"/>
        <v>40.646470326910134</v>
      </c>
      <c r="I89" s="261">
        <f t="shared" si="5"/>
        <v>41.191779608519518</v>
      </c>
      <c r="J89" s="261">
        <f t="shared" si="5"/>
        <v>33.686770314379388</v>
      </c>
      <c r="K89" s="261">
        <f t="shared" si="5"/>
        <v>27.400826984842531</v>
      </c>
      <c r="L89" s="261">
        <f t="shared" si="5"/>
        <v>19.035290097632551</v>
      </c>
      <c r="M89" s="261">
        <f t="shared" si="5"/>
        <v>21.541404017166361</v>
      </c>
      <c r="N89" s="261">
        <f t="shared" si="5"/>
        <v>33.614235792457258</v>
      </c>
      <c r="O89" s="261">
        <f t="shared" si="5"/>
        <v>22.935000412334102</v>
      </c>
      <c r="P89" s="261">
        <f t="shared" si="5"/>
        <v>34.693760746504758</v>
      </c>
      <c r="Q89" s="261">
        <f t="shared" si="5"/>
        <v>36.557949065592283</v>
      </c>
      <c r="R89" s="261">
        <f t="shared" si="5"/>
        <v>32.852692561852137</v>
      </c>
      <c r="S89" s="261">
        <f t="shared" si="5"/>
        <v>28.922079119927162</v>
      </c>
      <c r="T89" s="261">
        <f t="shared" si="5"/>
        <v>32.320421289159057</v>
      </c>
      <c r="U89" s="261">
        <f t="shared" si="5"/>
        <v>26.50684316002603</v>
      </c>
      <c r="V89" s="261">
        <f t="shared" si="5"/>
        <v>22.580733564021859</v>
      </c>
      <c r="W89" s="261">
        <f t="shared" si="5"/>
        <v>35.441779315462483</v>
      </c>
      <c r="X89" s="261">
        <f t="shared" si="5"/>
        <v>31.050594708996581</v>
      </c>
      <c r="Y89" s="261">
        <f t="shared" si="5"/>
        <v>27.154551986537271</v>
      </c>
      <c r="DA89" s="70"/>
    </row>
    <row r="90" spans="1:105" ht="12" customHeight="1" x14ac:dyDescent="0.25">
      <c r="A90" s="60" t="s">
        <v>1533</v>
      </c>
      <c r="B90" s="262">
        <v>26.639923032331719</v>
      </c>
      <c r="C90" s="262">
        <v>32.701519691218657</v>
      </c>
      <c r="D90" s="262">
        <v>31.146117602565919</v>
      </c>
      <c r="E90" s="262">
        <v>39.022312489211899</v>
      </c>
      <c r="F90" s="262">
        <v>34.466051349994387</v>
      </c>
      <c r="G90" s="262">
        <v>41.0185965958552</v>
      </c>
      <c r="H90" s="262">
        <v>40.646470326910134</v>
      </c>
      <c r="I90" s="262">
        <v>41.191779608519518</v>
      </c>
      <c r="J90" s="262">
        <v>33.686770314379388</v>
      </c>
      <c r="K90" s="262">
        <v>27.400826984842531</v>
      </c>
      <c r="L90" s="262">
        <v>19.035290097632551</v>
      </c>
      <c r="M90" s="262">
        <v>21.541404017166361</v>
      </c>
      <c r="N90" s="262">
        <v>33.614235792457258</v>
      </c>
      <c r="O90" s="262">
        <v>22.935000412334102</v>
      </c>
      <c r="P90" s="262">
        <v>34.693760746504758</v>
      </c>
      <c r="Q90" s="262">
        <v>36.557949065592283</v>
      </c>
      <c r="R90" s="262">
        <v>32.852692561852137</v>
      </c>
      <c r="S90" s="262">
        <v>28.922079119927162</v>
      </c>
      <c r="T90" s="262">
        <v>32.320421289159057</v>
      </c>
      <c r="U90" s="262">
        <v>26.50684316002603</v>
      </c>
      <c r="V90" s="262">
        <v>22.580733564021859</v>
      </c>
      <c r="W90" s="262">
        <v>35.441779315462483</v>
      </c>
      <c r="X90" s="262">
        <v>31.050594708996581</v>
      </c>
      <c r="Y90" s="262">
        <v>27.154551986537271</v>
      </c>
      <c r="DA90" s="72" t="s">
        <v>1770</v>
      </c>
    </row>
    <row r="91" spans="1:105" ht="12" customHeight="1" x14ac:dyDescent="0.25">
      <c r="A91" s="59" t="s">
        <v>28</v>
      </c>
      <c r="B91" s="230">
        <v>14.29796631966034</v>
      </c>
      <c r="C91" s="230">
        <v>20.06561043428697</v>
      </c>
      <c r="D91" s="230">
        <v>19.329111022847261</v>
      </c>
      <c r="E91" s="230">
        <v>27.383829553876879</v>
      </c>
      <c r="F91" s="230">
        <v>25.650162695027191</v>
      </c>
      <c r="G91" s="230">
        <v>29.061203348779479</v>
      </c>
      <c r="H91" s="230">
        <v>30.473219917596779</v>
      </c>
      <c r="I91" s="230">
        <v>31.208908748755309</v>
      </c>
      <c r="J91" s="230">
        <v>25.77522773388084</v>
      </c>
      <c r="K91" s="230">
        <v>19.04340179326492</v>
      </c>
      <c r="L91" s="230">
        <v>14.74999612378242</v>
      </c>
      <c r="M91" s="230">
        <v>15.839257747222341</v>
      </c>
      <c r="N91" s="230">
        <v>24.42065694788916</v>
      </c>
      <c r="O91" s="230">
        <v>15.821363672066051</v>
      </c>
      <c r="P91" s="230">
        <v>24.1442881240155</v>
      </c>
      <c r="Q91" s="230">
        <v>25.93759176698395</v>
      </c>
      <c r="R91" s="230">
        <v>23.60151692050351</v>
      </c>
      <c r="S91" s="230">
        <v>20.86703274502214</v>
      </c>
      <c r="T91" s="230">
        <v>22.189885560629559</v>
      </c>
      <c r="U91" s="230">
        <v>17.32836335154505</v>
      </c>
      <c r="V91" s="230">
        <v>15.54159678652138</v>
      </c>
      <c r="W91" s="230">
        <v>25.238908898370418</v>
      </c>
      <c r="X91" s="230">
        <v>20.49209513970283</v>
      </c>
      <c r="Y91" s="230">
        <v>15.618338273465801</v>
      </c>
      <c r="DA91" s="71" t="s">
        <v>1771</v>
      </c>
    </row>
    <row r="92" spans="1:105" ht="12" customHeight="1" x14ac:dyDescent="0.25">
      <c r="A92" s="59" t="s">
        <v>31</v>
      </c>
      <c r="B92" s="295">
        <v>0.60851287429092682</v>
      </c>
      <c r="C92" s="295">
        <v>0.3999188291571994</v>
      </c>
      <c r="D92" s="295">
        <v>0.33267058810738198</v>
      </c>
      <c r="E92" s="295">
        <v>0.30067528497057178</v>
      </c>
      <c r="F92" s="295">
        <v>0.21930608104870589</v>
      </c>
      <c r="G92" s="295">
        <v>0.44239582420991302</v>
      </c>
      <c r="H92" s="295">
        <v>0.31223517020323299</v>
      </c>
      <c r="I92" s="295">
        <v>0.2116193005812558</v>
      </c>
      <c r="J92" s="295">
        <v>7.3108427707902254E-2</v>
      </c>
      <c r="K92" s="295">
        <v>0.35788171736101709</v>
      </c>
      <c r="L92" s="295">
        <v>0.2056432806962479</v>
      </c>
      <c r="M92" s="295">
        <v>0.22323475371182031</v>
      </c>
      <c r="N92" s="295">
        <v>0.40336689841039491</v>
      </c>
      <c r="O92" s="295">
        <v>0.26334908735345047</v>
      </c>
      <c r="P92" s="295">
        <v>0.32833738286467351</v>
      </c>
      <c r="Q92" s="295">
        <v>0.22780169458290209</v>
      </c>
      <c r="R92" s="295">
        <v>0.34183252181582352</v>
      </c>
      <c r="S92" s="295">
        <v>0.25302770306642558</v>
      </c>
      <c r="T92" s="295">
        <v>0.49866030264173478</v>
      </c>
      <c r="U92" s="295">
        <v>0.33437274897300978</v>
      </c>
      <c r="V92" s="295">
        <v>0.30504675144411553</v>
      </c>
      <c r="W92" s="295">
        <v>0.45144506389179961</v>
      </c>
      <c r="X92" s="295">
        <v>0.48731686156023118</v>
      </c>
      <c r="Y92" s="295">
        <v>0.80079895563219139</v>
      </c>
      <c r="DA92" s="122" t="s">
        <v>1772</v>
      </c>
    </row>
    <row r="93" spans="1:105" ht="12" customHeight="1" x14ac:dyDescent="0.25">
      <c r="A93" s="59" t="s">
        <v>159</v>
      </c>
      <c r="B93" s="295">
        <v>2.012928882313993</v>
      </c>
      <c r="C93" s="295">
        <v>2.4291935129313358</v>
      </c>
      <c r="D93" s="295">
        <v>2.8763625845183589</v>
      </c>
      <c r="E93" s="295">
        <v>3.2575787114415369</v>
      </c>
      <c r="F93" s="295">
        <v>2.275258803363291</v>
      </c>
      <c r="G93" s="295">
        <v>3.2400823527609979</v>
      </c>
      <c r="H93" s="295">
        <v>2.036540660552093</v>
      </c>
      <c r="I93" s="295">
        <v>2.8253362514989639</v>
      </c>
      <c r="J93" s="295">
        <v>4.5774865854505791</v>
      </c>
      <c r="K93" s="295">
        <v>3.538973003588548</v>
      </c>
      <c r="L93" s="295">
        <v>1.330674452860493</v>
      </c>
      <c r="M93" s="295">
        <v>2.570863310985485</v>
      </c>
      <c r="N93" s="295">
        <v>4.351488886558724</v>
      </c>
      <c r="O93" s="295">
        <v>3.228345281945971</v>
      </c>
      <c r="P93" s="295">
        <v>5.5702275525341731</v>
      </c>
      <c r="Q93" s="295">
        <v>5.8036180439240264</v>
      </c>
      <c r="R93" s="295">
        <v>4.3193167461576616</v>
      </c>
      <c r="S93" s="295">
        <v>3.8760839756601748</v>
      </c>
      <c r="T93" s="295">
        <v>4.7611306023556086</v>
      </c>
      <c r="U93" s="295">
        <v>4.4066755880372321</v>
      </c>
      <c r="V93" s="295">
        <v>3.3390172788778698</v>
      </c>
      <c r="W93" s="295">
        <v>5.699500282018608</v>
      </c>
      <c r="X93" s="295">
        <v>6.3349987525663964</v>
      </c>
      <c r="Y93" s="295">
        <v>7.0915877997686332</v>
      </c>
      <c r="DA93" s="122" t="s">
        <v>1773</v>
      </c>
    </row>
    <row r="94" spans="1:105" ht="12" customHeight="1" x14ac:dyDescent="0.25">
      <c r="A94" s="59" t="s">
        <v>32</v>
      </c>
      <c r="B94" s="295">
        <v>3.9758804012879301</v>
      </c>
      <c r="C94" s="295">
        <v>3.7598901492857979</v>
      </c>
      <c r="D94" s="295">
        <v>2.9382620240413568</v>
      </c>
      <c r="E94" s="295">
        <v>2.1358690051228022</v>
      </c>
      <c r="F94" s="295">
        <v>1.436756012966028</v>
      </c>
      <c r="G94" s="295">
        <v>1.6618170384791939</v>
      </c>
      <c r="H94" s="295">
        <v>2.100282137724188</v>
      </c>
      <c r="I94" s="295">
        <v>2.7489754942992821</v>
      </c>
      <c r="J94" s="295">
        <v>1.2538841208487439</v>
      </c>
      <c r="K94" s="295">
        <v>1.488840236240075</v>
      </c>
      <c r="L94" s="295">
        <v>1.0287423117832779</v>
      </c>
      <c r="M94" s="295">
        <v>0.32333407914281831</v>
      </c>
      <c r="N94" s="295">
        <v>0.51612810051870184</v>
      </c>
      <c r="O94" s="295">
        <v>0.97475717922824345</v>
      </c>
      <c r="P94" s="295">
        <v>0.80424762491523805</v>
      </c>
      <c r="Q94" s="295">
        <v>0.89201398677180299</v>
      </c>
      <c r="R94" s="295">
        <v>0.60694591400603926</v>
      </c>
      <c r="S94" s="295">
        <v>0</v>
      </c>
      <c r="T94" s="295">
        <v>0</v>
      </c>
      <c r="U94" s="295">
        <v>0</v>
      </c>
      <c r="V94" s="295">
        <v>0</v>
      </c>
      <c r="W94" s="295">
        <v>0</v>
      </c>
      <c r="X94" s="295">
        <v>0</v>
      </c>
      <c r="Y94" s="295">
        <v>0</v>
      </c>
      <c r="DA94" s="122" t="s">
        <v>1774</v>
      </c>
    </row>
    <row r="95" spans="1:105" ht="12" customHeight="1" x14ac:dyDescent="0.25">
      <c r="A95" s="59" t="s">
        <v>35</v>
      </c>
      <c r="B95" s="295">
        <v>5.7446345547785294</v>
      </c>
      <c r="C95" s="295">
        <v>6.0469067655573587</v>
      </c>
      <c r="D95" s="295">
        <v>5.6697113830515624</v>
      </c>
      <c r="E95" s="295">
        <v>5.9443599338001061</v>
      </c>
      <c r="F95" s="295">
        <v>4.8845677575891697</v>
      </c>
      <c r="G95" s="295">
        <v>6.6130980316256194</v>
      </c>
      <c r="H95" s="295">
        <v>5.7241924408338498</v>
      </c>
      <c r="I95" s="295">
        <v>4.1969398133847173</v>
      </c>
      <c r="J95" s="295">
        <v>2.0070634464913231</v>
      </c>
      <c r="K95" s="295">
        <v>2.971730234387973</v>
      </c>
      <c r="L95" s="295">
        <v>1.7202339285101129</v>
      </c>
      <c r="M95" s="295">
        <v>2.5847141261039042</v>
      </c>
      <c r="N95" s="295">
        <v>3.9225949590802789</v>
      </c>
      <c r="O95" s="295">
        <v>2.6471851917403799</v>
      </c>
      <c r="P95" s="295">
        <v>3.8466600621751672</v>
      </c>
      <c r="Q95" s="295">
        <v>3.696923573329602</v>
      </c>
      <c r="R95" s="295">
        <v>3.983080459369098</v>
      </c>
      <c r="S95" s="295">
        <v>3.9259346961784192</v>
      </c>
      <c r="T95" s="295">
        <v>4.8707448235321529</v>
      </c>
      <c r="U95" s="295">
        <v>4.4374314714707372</v>
      </c>
      <c r="V95" s="295">
        <v>3.3950727471784949</v>
      </c>
      <c r="W95" s="295">
        <v>4.0519250711816506</v>
      </c>
      <c r="X95" s="295">
        <v>3.736183955167133</v>
      </c>
      <c r="Y95" s="295">
        <v>3.6438269576706488</v>
      </c>
      <c r="DA95" s="122" t="s">
        <v>1775</v>
      </c>
    </row>
    <row r="96" spans="1:105" ht="12" customHeight="1" x14ac:dyDescent="0.25">
      <c r="A96" s="60" t="s">
        <v>1540</v>
      </c>
      <c r="B96" s="262">
        <v>0</v>
      </c>
      <c r="C96" s="262">
        <v>0</v>
      </c>
      <c r="D96" s="262">
        <v>0</v>
      </c>
      <c r="E96" s="262">
        <v>0</v>
      </c>
      <c r="F96" s="262">
        <v>0</v>
      </c>
      <c r="G96" s="262">
        <v>0</v>
      </c>
      <c r="H96" s="262">
        <v>0</v>
      </c>
      <c r="I96" s="262">
        <v>0</v>
      </c>
      <c r="J96" s="262">
        <v>0</v>
      </c>
      <c r="K96" s="262">
        <v>0</v>
      </c>
      <c r="L96" s="262">
        <v>0</v>
      </c>
      <c r="M96" s="262">
        <v>0</v>
      </c>
      <c r="N96" s="262">
        <v>0</v>
      </c>
      <c r="O96" s="262">
        <v>0</v>
      </c>
      <c r="P96" s="262">
        <v>0</v>
      </c>
      <c r="Q96" s="262">
        <v>0</v>
      </c>
      <c r="R96" s="262">
        <v>0</v>
      </c>
      <c r="S96" s="262">
        <v>0</v>
      </c>
      <c r="T96" s="262">
        <v>0</v>
      </c>
      <c r="U96" s="262">
        <v>0</v>
      </c>
      <c r="V96" s="262">
        <v>0</v>
      </c>
      <c r="W96" s="262">
        <v>0</v>
      </c>
      <c r="X96" s="262">
        <v>0</v>
      </c>
      <c r="Y96" s="262">
        <v>0</v>
      </c>
      <c r="DA96" s="72" t="s">
        <v>1776</v>
      </c>
    </row>
    <row r="97" spans="1:105" ht="12" customHeight="1" x14ac:dyDescent="0.25">
      <c r="A97" s="100" t="s">
        <v>105</v>
      </c>
      <c r="B97" s="279">
        <v>6.734749999999968</v>
      </c>
      <c r="C97" s="279">
        <v>10.71619000000004</v>
      </c>
      <c r="D97" s="279">
        <v>8.1373799999999292</v>
      </c>
      <c r="E97" s="279">
        <v>8.5578900000000289</v>
      </c>
      <c r="F97" s="279">
        <v>9.8626399999996543</v>
      </c>
      <c r="G97" s="279">
        <v>11.782250000000269</v>
      </c>
      <c r="H97" s="279">
        <v>10.10136000000009</v>
      </c>
      <c r="I97" s="279">
        <v>9.2080299999997077</v>
      </c>
      <c r="J97" s="279">
        <v>6.7477099999998869</v>
      </c>
      <c r="K97" s="279">
        <v>2.125510000000105</v>
      </c>
      <c r="L97" s="279">
        <v>1.524959999999965</v>
      </c>
      <c r="M97" s="279">
        <v>1.936549999999897</v>
      </c>
      <c r="N97" s="279">
        <v>0.55509000000006381</v>
      </c>
      <c r="O97" s="279">
        <v>0.31046999999989572</v>
      </c>
      <c r="P97" s="279">
        <v>0.34852999999998252</v>
      </c>
      <c r="Q97" s="279">
        <v>1.0018299999999269</v>
      </c>
      <c r="R97" s="279">
        <v>0.98027000000001863</v>
      </c>
      <c r="S97" s="279">
        <v>1.307549999999992</v>
      </c>
      <c r="T97" s="279">
        <v>1.2305700000001709</v>
      </c>
      <c r="U97" s="279">
        <v>1.6146600000001849</v>
      </c>
      <c r="V97" s="279">
        <v>2.2916499999998901</v>
      </c>
      <c r="W97" s="279">
        <v>6.1190599999999904</v>
      </c>
      <c r="X97" s="279">
        <v>4.3413999999997941</v>
      </c>
      <c r="Y97" s="279">
        <v>2.0745899999999442</v>
      </c>
      <c r="DA97" s="105" t="s">
        <v>1777</v>
      </c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f t="shared" ref="B99:Y99" si="6">SUM(B100:B104)+B110+B118+B119+B127+B128</f>
        <v>142.87183263115335</v>
      </c>
      <c r="C99" s="223">
        <f t="shared" si="6"/>
        <v>157.49083227913511</v>
      </c>
      <c r="D99" s="223">
        <f t="shared" si="6"/>
        <v>131.15964300739384</v>
      </c>
      <c r="E99" s="223">
        <f t="shared" si="6"/>
        <v>113.64182967735231</v>
      </c>
      <c r="F99" s="223">
        <f t="shared" si="6"/>
        <v>113.19438314759061</v>
      </c>
      <c r="G99" s="223">
        <f t="shared" si="6"/>
        <v>108.2634336273205</v>
      </c>
      <c r="H99" s="223">
        <f t="shared" si="6"/>
        <v>99.87861679502268</v>
      </c>
      <c r="I99" s="223">
        <f t="shared" si="6"/>
        <v>100.53154338251231</v>
      </c>
      <c r="J99" s="223">
        <f t="shared" si="6"/>
        <v>101.53760114240575</v>
      </c>
      <c r="K99" s="223">
        <f t="shared" si="6"/>
        <v>55.310590501877329</v>
      </c>
      <c r="L99" s="223">
        <f t="shared" si="6"/>
        <v>82.297177312582392</v>
      </c>
      <c r="M99" s="223">
        <f t="shared" si="6"/>
        <v>77.786264036727999</v>
      </c>
      <c r="N99" s="223">
        <f t="shared" si="6"/>
        <v>113.68925937083098</v>
      </c>
      <c r="O99" s="223">
        <f t="shared" si="6"/>
        <v>77.707316444552717</v>
      </c>
      <c r="P99" s="223">
        <f t="shared" si="6"/>
        <v>76.920022761728973</v>
      </c>
      <c r="Q99" s="223">
        <f t="shared" si="6"/>
        <v>37.044874587690146</v>
      </c>
      <c r="R99" s="223">
        <f t="shared" si="6"/>
        <v>36.700274313990654</v>
      </c>
      <c r="S99" s="223">
        <f t="shared" si="6"/>
        <v>57.794151948283591</v>
      </c>
      <c r="T99" s="223">
        <f t="shared" si="6"/>
        <v>79.048947630270618</v>
      </c>
      <c r="U99" s="223">
        <f t="shared" si="6"/>
        <v>75.827124785513234</v>
      </c>
      <c r="V99" s="223">
        <f t="shared" si="6"/>
        <v>77.968500502809377</v>
      </c>
      <c r="W99" s="223">
        <f t="shared" si="6"/>
        <v>83.344431071585404</v>
      </c>
      <c r="X99" s="223">
        <f t="shared" si="6"/>
        <v>73.462740572872349</v>
      </c>
      <c r="Y99" s="223">
        <f t="shared" si="6"/>
        <v>69.821858808294536</v>
      </c>
      <c r="DA99" s="89"/>
    </row>
    <row r="100" spans="1:105" ht="12" customHeight="1" x14ac:dyDescent="0.25">
      <c r="A100" s="55" t="s">
        <v>91</v>
      </c>
      <c r="B100" s="259">
        <v>0</v>
      </c>
      <c r="C100" s="259">
        <v>0</v>
      </c>
      <c r="D100" s="259">
        <v>0</v>
      </c>
      <c r="E100" s="259">
        <v>0</v>
      </c>
      <c r="F100" s="259">
        <v>0</v>
      </c>
      <c r="G100" s="259">
        <v>0</v>
      </c>
      <c r="H100" s="259">
        <v>0</v>
      </c>
      <c r="I100" s="259">
        <v>0</v>
      </c>
      <c r="J100" s="259">
        <v>0</v>
      </c>
      <c r="K100" s="259">
        <v>0</v>
      </c>
      <c r="L100" s="259">
        <v>0</v>
      </c>
      <c r="M100" s="259">
        <v>0</v>
      </c>
      <c r="N100" s="259">
        <v>0</v>
      </c>
      <c r="O100" s="259">
        <v>0</v>
      </c>
      <c r="P100" s="259">
        <v>0</v>
      </c>
      <c r="Q100" s="259">
        <v>0</v>
      </c>
      <c r="R100" s="259">
        <v>0</v>
      </c>
      <c r="S100" s="259">
        <v>0</v>
      </c>
      <c r="T100" s="259">
        <v>0</v>
      </c>
      <c r="U100" s="259">
        <v>0</v>
      </c>
      <c r="V100" s="259">
        <v>0</v>
      </c>
      <c r="W100" s="259">
        <v>0</v>
      </c>
      <c r="X100" s="259">
        <v>0</v>
      </c>
      <c r="Y100" s="259">
        <v>0</v>
      </c>
      <c r="DA100" s="67" t="s">
        <v>1778</v>
      </c>
    </row>
    <row r="101" spans="1:105" ht="12" customHeight="1" x14ac:dyDescent="0.25">
      <c r="A101" s="173" t="s">
        <v>92</v>
      </c>
      <c r="B101" s="224">
        <v>0</v>
      </c>
      <c r="C101" s="224">
        <v>0</v>
      </c>
      <c r="D101" s="224">
        <v>0</v>
      </c>
      <c r="E101" s="224">
        <v>0</v>
      </c>
      <c r="F101" s="224">
        <v>0</v>
      </c>
      <c r="G101" s="224">
        <v>0</v>
      </c>
      <c r="H101" s="224">
        <v>0</v>
      </c>
      <c r="I101" s="224">
        <v>0</v>
      </c>
      <c r="J101" s="224">
        <v>0</v>
      </c>
      <c r="K101" s="224">
        <v>0</v>
      </c>
      <c r="L101" s="224">
        <v>0</v>
      </c>
      <c r="M101" s="224">
        <v>0</v>
      </c>
      <c r="N101" s="224">
        <v>0</v>
      </c>
      <c r="O101" s="224">
        <v>0</v>
      </c>
      <c r="P101" s="224">
        <v>0</v>
      </c>
      <c r="Q101" s="224">
        <v>0</v>
      </c>
      <c r="R101" s="224">
        <v>0</v>
      </c>
      <c r="S101" s="224">
        <v>0</v>
      </c>
      <c r="T101" s="224">
        <v>0</v>
      </c>
      <c r="U101" s="224">
        <v>0</v>
      </c>
      <c r="V101" s="224">
        <v>0</v>
      </c>
      <c r="W101" s="224">
        <v>0</v>
      </c>
      <c r="X101" s="224">
        <v>0</v>
      </c>
      <c r="Y101" s="224">
        <v>0</v>
      </c>
      <c r="DA101" s="177" t="s">
        <v>1779</v>
      </c>
    </row>
    <row r="102" spans="1:105" ht="12" customHeight="1" x14ac:dyDescent="0.25">
      <c r="A102" s="173" t="s">
        <v>93</v>
      </c>
      <c r="B102" s="224">
        <v>0</v>
      </c>
      <c r="C102" s="224">
        <v>0</v>
      </c>
      <c r="D102" s="224">
        <v>0</v>
      </c>
      <c r="E102" s="224">
        <v>0</v>
      </c>
      <c r="F102" s="224">
        <v>0</v>
      </c>
      <c r="G102" s="224">
        <v>0</v>
      </c>
      <c r="H102" s="224">
        <v>0</v>
      </c>
      <c r="I102" s="224">
        <v>0</v>
      </c>
      <c r="J102" s="224">
        <v>0</v>
      </c>
      <c r="K102" s="224">
        <v>0</v>
      </c>
      <c r="L102" s="224">
        <v>0</v>
      </c>
      <c r="M102" s="224">
        <v>0</v>
      </c>
      <c r="N102" s="224">
        <v>0</v>
      </c>
      <c r="O102" s="224">
        <v>0</v>
      </c>
      <c r="P102" s="224">
        <v>0</v>
      </c>
      <c r="Q102" s="224">
        <v>0</v>
      </c>
      <c r="R102" s="224">
        <v>0</v>
      </c>
      <c r="S102" s="224">
        <v>0</v>
      </c>
      <c r="T102" s="224">
        <v>0</v>
      </c>
      <c r="U102" s="224">
        <v>0</v>
      </c>
      <c r="V102" s="224">
        <v>0</v>
      </c>
      <c r="W102" s="224">
        <v>0</v>
      </c>
      <c r="X102" s="224">
        <v>0</v>
      </c>
      <c r="Y102" s="224">
        <v>0</v>
      </c>
      <c r="DA102" s="177" t="s">
        <v>1780</v>
      </c>
    </row>
    <row r="103" spans="1:105" ht="12" customHeight="1" x14ac:dyDescent="0.25">
      <c r="A103" s="173" t="s">
        <v>94</v>
      </c>
      <c r="B103" s="224">
        <v>0</v>
      </c>
      <c r="C103" s="224">
        <v>0</v>
      </c>
      <c r="D103" s="224">
        <v>0</v>
      </c>
      <c r="E103" s="224">
        <v>0</v>
      </c>
      <c r="F103" s="224">
        <v>0</v>
      </c>
      <c r="G103" s="224">
        <v>0</v>
      </c>
      <c r="H103" s="224">
        <v>0</v>
      </c>
      <c r="I103" s="224">
        <v>0</v>
      </c>
      <c r="J103" s="224">
        <v>0</v>
      </c>
      <c r="K103" s="224">
        <v>0</v>
      </c>
      <c r="L103" s="224">
        <v>0</v>
      </c>
      <c r="M103" s="224">
        <v>0</v>
      </c>
      <c r="N103" s="224">
        <v>0</v>
      </c>
      <c r="O103" s="224">
        <v>0</v>
      </c>
      <c r="P103" s="224">
        <v>0</v>
      </c>
      <c r="Q103" s="224">
        <v>0</v>
      </c>
      <c r="R103" s="224">
        <v>0</v>
      </c>
      <c r="S103" s="224">
        <v>0</v>
      </c>
      <c r="T103" s="224">
        <v>0</v>
      </c>
      <c r="U103" s="224">
        <v>0</v>
      </c>
      <c r="V103" s="224">
        <v>0</v>
      </c>
      <c r="W103" s="224">
        <v>0</v>
      </c>
      <c r="X103" s="224">
        <v>0</v>
      </c>
      <c r="Y103" s="224">
        <v>0</v>
      </c>
      <c r="DA103" s="177" t="s">
        <v>1781</v>
      </c>
    </row>
    <row r="104" spans="1:105" ht="12" customHeight="1" x14ac:dyDescent="0.25">
      <c r="A104" s="56" t="s">
        <v>95</v>
      </c>
      <c r="B104" s="260">
        <v>0.62984970998048651</v>
      </c>
      <c r="C104" s="260">
        <v>0.7743184689251249</v>
      </c>
      <c r="D104" s="260">
        <v>0.64438877150949425</v>
      </c>
      <c r="E104" s="260">
        <v>0.58690677427716098</v>
      </c>
      <c r="F104" s="260">
        <v>0.59554857831315466</v>
      </c>
      <c r="G104" s="260">
        <v>0.53869596371579065</v>
      </c>
      <c r="H104" s="260">
        <v>0.35443076109465671</v>
      </c>
      <c r="I104" s="260">
        <v>0.34120664134060008</v>
      </c>
      <c r="J104" s="260">
        <v>0.37396438902942652</v>
      </c>
      <c r="K104" s="260">
        <v>0.17834968393944889</v>
      </c>
      <c r="L104" s="260">
        <v>0.2250669958184357</v>
      </c>
      <c r="M104" s="260">
        <v>0.26335293955986699</v>
      </c>
      <c r="N104" s="260">
        <v>0.48905444633545042</v>
      </c>
      <c r="O104" s="260">
        <v>0.2783839525999261</v>
      </c>
      <c r="P104" s="260">
        <v>0.3041698509379957</v>
      </c>
      <c r="Q104" s="260">
        <v>0.1362797941124449</v>
      </c>
      <c r="R104" s="260">
        <v>0.116972619641298</v>
      </c>
      <c r="S104" s="260">
        <v>0.19020646105713501</v>
      </c>
      <c r="T104" s="260">
        <v>0.2579435153758719</v>
      </c>
      <c r="U104" s="260">
        <v>0.26005188329877921</v>
      </c>
      <c r="V104" s="260">
        <v>0.25665336842266201</v>
      </c>
      <c r="W104" s="260">
        <v>0.26381507866003001</v>
      </c>
      <c r="X104" s="260">
        <v>0.23671643895486669</v>
      </c>
      <c r="Y104" s="260">
        <v>0.22469491318619711</v>
      </c>
      <c r="DA104" s="68" t="s">
        <v>1782</v>
      </c>
    </row>
    <row r="105" spans="1:105" ht="12" customHeight="1" x14ac:dyDescent="0.25">
      <c r="A105" s="37" t="s">
        <v>159</v>
      </c>
      <c r="B105" s="226">
        <v>0.16343310409485881</v>
      </c>
      <c r="C105" s="226">
        <v>0.22191448187906751</v>
      </c>
      <c r="D105" s="226">
        <v>0.21688271822677671</v>
      </c>
      <c r="E105" s="226">
        <v>0.20777089341654659</v>
      </c>
      <c r="F105" s="226">
        <v>0.1892541857127388</v>
      </c>
      <c r="G105" s="226">
        <v>0.17714273132611161</v>
      </c>
      <c r="H105" s="226">
        <v>9.3008308221653568E-2</v>
      </c>
      <c r="I105" s="226">
        <v>0.1372807739434509</v>
      </c>
      <c r="J105" s="226">
        <v>0.2599747842926749</v>
      </c>
      <c r="K105" s="226">
        <v>9.6944169253277826E-2</v>
      </c>
      <c r="L105" s="226">
        <v>9.8164501873080498E-2</v>
      </c>
      <c r="M105" s="226">
        <v>0.1313227118428987</v>
      </c>
      <c r="N105" s="226">
        <v>0.25720249248773353</v>
      </c>
      <c r="O105" s="226">
        <v>0.15295972405732061</v>
      </c>
      <c r="P105" s="226">
        <v>0.1799209413626767</v>
      </c>
      <c r="Q105" s="226">
        <v>8.3249556077611406E-2</v>
      </c>
      <c r="R105" s="226">
        <v>6.0854929287442273E-2</v>
      </c>
      <c r="S105" s="226">
        <v>9.4495571823189864E-2</v>
      </c>
      <c r="T105" s="226">
        <v>0.12750401250357279</v>
      </c>
      <c r="U105" s="226">
        <v>0.12957376906963761</v>
      </c>
      <c r="V105" s="226">
        <v>0.1272584756855912</v>
      </c>
      <c r="W105" s="226">
        <v>0.15419429065620041</v>
      </c>
      <c r="X105" s="226">
        <v>0.14889992456789791</v>
      </c>
      <c r="Y105" s="226">
        <v>0.14842870452835591</v>
      </c>
      <c r="DA105" s="69" t="s">
        <v>1783</v>
      </c>
    </row>
    <row r="106" spans="1:105" ht="12" customHeight="1" x14ac:dyDescent="0.25">
      <c r="A106" s="37" t="s">
        <v>35</v>
      </c>
      <c r="B106" s="226">
        <v>0.46641660588562772</v>
      </c>
      <c r="C106" s="226">
        <v>0.55240398704605742</v>
      </c>
      <c r="D106" s="226">
        <v>0.42750605328271751</v>
      </c>
      <c r="E106" s="226">
        <v>0.37913588086061428</v>
      </c>
      <c r="F106" s="226">
        <v>0.40629439260041578</v>
      </c>
      <c r="G106" s="226">
        <v>0.36155323238967901</v>
      </c>
      <c r="H106" s="226">
        <v>0.26142245287300309</v>
      </c>
      <c r="I106" s="226">
        <v>0.20392586739714921</v>
      </c>
      <c r="J106" s="226">
        <v>0.1139896047367516</v>
      </c>
      <c r="K106" s="226">
        <v>8.1405514686171063E-2</v>
      </c>
      <c r="L106" s="226">
        <v>0.12690249394535519</v>
      </c>
      <c r="M106" s="226">
        <v>0.13203022771696829</v>
      </c>
      <c r="N106" s="226">
        <v>0.2318519538477169</v>
      </c>
      <c r="O106" s="226">
        <v>0.12542422854260549</v>
      </c>
      <c r="P106" s="226">
        <v>0.12424890957531901</v>
      </c>
      <c r="Q106" s="226">
        <v>5.3030238034833532E-2</v>
      </c>
      <c r="R106" s="226">
        <v>5.6117690353855783E-2</v>
      </c>
      <c r="S106" s="226">
        <v>9.5710889233945148E-2</v>
      </c>
      <c r="T106" s="226">
        <v>0.13043950287229919</v>
      </c>
      <c r="U106" s="226">
        <v>0.1304781142291416</v>
      </c>
      <c r="V106" s="226">
        <v>0.1293948927370708</v>
      </c>
      <c r="W106" s="226">
        <v>0.1096207880038296</v>
      </c>
      <c r="X106" s="226">
        <v>8.7816514386968803E-2</v>
      </c>
      <c r="Y106" s="226">
        <v>7.6266208657841131E-2</v>
      </c>
      <c r="DA106" s="69" t="s">
        <v>1784</v>
      </c>
    </row>
    <row r="107" spans="1:105" ht="12" customHeight="1" x14ac:dyDescent="0.25">
      <c r="A107" s="37" t="s">
        <v>96</v>
      </c>
      <c r="B107" s="226">
        <v>0</v>
      </c>
      <c r="C107" s="226">
        <v>0</v>
      </c>
      <c r="D107" s="226">
        <v>0</v>
      </c>
      <c r="E107" s="226">
        <v>0</v>
      </c>
      <c r="F107" s="226">
        <v>0</v>
      </c>
      <c r="G107" s="226">
        <v>0</v>
      </c>
      <c r="H107" s="226">
        <v>0</v>
      </c>
      <c r="I107" s="226">
        <v>0</v>
      </c>
      <c r="J107" s="226">
        <v>0</v>
      </c>
      <c r="K107" s="226">
        <v>0</v>
      </c>
      <c r="L107" s="226">
        <v>0</v>
      </c>
      <c r="M107" s="226">
        <v>0</v>
      </c>
      <c r="N107" s="226">
        <v>0</v>
      </c>
      <c r="O107" s="226">
        <v>0</v>
      </c>
      <c r="P107" s="226">
        <v>0</v>
      </c>
      <c r="Q107" s="226">
        <v>0</v>
      </c>
      <c r="R107" s="226">
        <v>0</v>
      </c>
      <c r="S107" s="226">
        <v>0</v>
      </c>
      <c r="T107" s="226">
        <v>0</v>
      </c>
      <c r="U107" s="226">
        <v>0</v>
      </c>
      <c r="V107" s="226">
        <v>0</v>
      </c>
      <c r="W107" s="226">
        <v>0</v>
      </c>
      <c r="X107" s="226">
        <v>0</v>
      </c>
      <c r="Y107" s="226">
        <v>0</v>
      </c>
      <c r="DA107" s="69" t="s">
        <v>1785</v>
      </c>
    </row>
    <row r="108" spans="1:105" ht="12" customHeight="1" x14ac:dyDescent="0.25">
      <c r="A108" s="37" t="s">
        <v>78</v>
      </c>
      <c r="B108" s="226">
        <v>0</v>
      </c>
      <c r="C108" s="226">
        <v>0</v>
      </c>
      <c r="D108" s="226">
        <v>0</v>
      </c>
      <c r="E108" s="226">
        <v>0</v>
      </c>
      <c r="F108" s="226">
        <v>0</v>
      </c>
      <c r="G108" s="226">
        <v>0</v>
      </c>
      <c r="H108" s="226">
        <v>0</v>
      </c>
      <c r="I108" s="226">
        <v>0</v>
      </c>
      <c r="J108" s="226">
        <v>0</v>
      </c>
      <c r="K108" s="226">
        <v>0</v>
      </c>
      <c r="L108" s="226">
        <v>0</v>
      </c>
      <c r="M108" s="226">
        <v>0</v>
      </c>
      <c r="N108" s="226">
        <v>0</v>
      </c>
      <c r="O108" s="226">
        <v>0</v>
      </c>
      <c r="P108" s="226">
        <v>0</v>
      </c>
      <c r="Q108" s="226">
        <v>0</v>
      </c>
      <c r="R108" s="226">
        <v>0</v>
      </c>
      <c r="S108" s="226">
        <v>0</v>
      </c>
      <c r="T108" s="226">
        <v>0</v>
      </c>
      <c r="U108" s="226">
        <v>0</v>
      </c>
      <c r="V108" s="226">
        <v>0</v>
      </c>
      <c r="W108" s="226">
        <v>0</v>
      </c>
      <c r="X108" s="226">
        <v>0</v>
      </c>
      <c r="Y108" s="226">
        <v>0</v>
      </c>
      <c r="DA108" s="69" t="s">
        <v>1786</v>
      </c>
    </row>
    <row r="109" spans="1:105" ht="12" customHeight="1" x14ac:dyDescent="0.25">
      <c r="A109" s="37" t="s">
        <v>40</v>
      </c>
      <c r="B109" s="226">
        <v>0</v>
      </c>
      <c r="C109" s="226">
        <v>0</v>
      </c>
      <c r="D109" s="226">
        <v>0</v>
      </c>
      <c r="E109" s="226">
        <v>0</v>
      </c>
      <c r="F109" s="226">
        <v>0</v>
      </c>
      <c r="G109" s="226">
        <v>0</v>
      </c>
      <c r="H109" s="226">
        <v>0</v>
      </c>
      <c r="I109" s="226">
        <v>0</v>
      </c>
      <c r="J109" s="226">
        <v>0</v>
      </c>
      <c r="K109" s="226">
        <v>0</v>
      </c>
      <c r="L109" s="226">
        <v>0</v>
      </c>
      <c r="M109" s="226">
        <v>0</v>
      </c>
      <c r="N109" s="226">
        <v>0</v>
      </c>
      <c r="O109" s="226">
        <v>0</v>
      </c>
      <c r="P109" s="226">
        <v>0</v>
      </c>
      <c r="Q109" s="226">
        <v>0</v>
      </c>
      <c r="R109" s="226">
        <v>0</v>
      </c>
      <c r="S109" s="226">
        <v>0</v>
      </c>
      <c r="T109" s="226">
        <v>0</v>
      </c>
      <c r="U109" s="226">
        <v>0</v>
      </c>
      <c r="V109" s="226">
        <v>0</v>
      </c>
      <c r="W109" s="226">
        <v>0</v>
      </c>
      <c r="X109" s="226">
        <v>0</v>
      </c>
      <c r="Y109" s="226">
        <v>0</v>
      </c>
      <c r="DA109" s="69" t="s">
        <v>1787</v>
      </c>
    </row>
    <row r="110" spans="1:105" ht="12" customHeight="1" x14ac:dyDescent="0.25">
      <c r="A110" s="57" t="s">
        <v>1553</v>
      </c>
      <c r="B110" s="261">
        <f t="shared" ref="B110:Y110" si="7">B111+B117</f>
        <v>121.3773654106124</v>
      </c>
      <c r="C110" s="261">
        <f t="shared" si="7"/>
        <v>135.26860505247981</v>
      </c>
      <c r="D110" s="261">
        <f t="shared" si="7"/>
        <v>115.70834143908461</v>
      </c>
      <c r="E110" s="261">
        <f t="shared" si="7"/>
        <v>103.8197213781267</v>
      </c>
      <c r="F110" s="261">
        <f t="shared" si="7"/>
        <v>103.3740061808722</v>
      </c>
      <c r="G110" s="261">
        <f t="shared" si="7"/>
        <v>98.967643373538777</v>
      </c>
      <c r="H110" s="261">
        <f t="shared" si="7"/>
        <v>91.394591646592886</v>
      </c>
      <c r="I110" s="261">
        <f t="shared" si="7"/>
        <v>92.038569419065681</v>
      </c>
      <c r="J110" s="261">
        <f t="shared" si="7"/>
        <v>93.073253503097519</v>
      </c>
      <c r="K110" s="261">
        <f t="shared" si="7"/>
        <v>50.861550474973789</v>
      </c>
      <c r="L110" s="261">
        <f t="shared" si="7"/>
        <v>75.738448072441457</v>
      </c>
      <c r="M110" s="261">
        <f t="shared" si="7"/>
        <v>71.540319286246813</v>
      </c>
      <c r="N110" s="261">
        <f t="shared" si="7"/>
        <v>104.4643278864538</v>
      </c>
      <c r="O110" s="261">
        <f t="shared" si="7"/>
        <v>71.453593190334928</v>
      </c>
      <c r="P110" s="261">
        <f t="shared" si="7"/>
        <v>70.703260520699544</v>
      </c>
      <c r="Q110" s="261">
        <f t="shared" si="7"/>
        <v>34.060287708103232</v>
      </c>
      <c r="R110" s="261">
        <f t="shared" si="7"/>
        <v>33.76009810155918</v>
      </c>
      <c r="S110" s="261">
        <f t="shared" si="7"/>
        <v>53.15853847565684</v>
      </c>
      <c r="T110" s="261">
        <f t="shared" si="7"/>
        <v>72.710551132405342</v>
      </c>
      <c r="U110" s="261">
        <f t="shared" si="7"/>
        <v>69.735416877927236</v>
      </c>
      <c r="V110" s="261">
        <f t="shared" si="7"/>
        <v>71.714674766916957</v>
      </c>
      <c r="W110" s="261">
        <f t="shared" si="7"/>
        <v>76.669125430315034</v>
      </c>
      <c r="X110" s="261">
        <f t="shared" si="7"/>
        <v>67.575031335403949</v>
      </c>
      <c r="Y110" s="261">
        <f t="shared" si="7"/>
        <v>64.226217204776503</v>
      </c>
      <c r="DA110" s="70"/>
    </row>
    <row r="111" spans="1:105" ht="12" customHeight="1" x14ac:dyDescent="0.25">
      <c r="A111" s="60" t="s">
        <v>1554</v>
      </c>
      <c r="B111" s="262">
        <v>121.3773654106124</v>
      </c>
      <c r="C111" s="262">
        <v>135.26860505247981</v>
      </c>
      <c r="D111" s="262">
        <v>115.70834143908461</v>
      </c>
      <c r="E111" s="262">
        <v>103.8197213781267</v>
      </c>
      <c r="F111" s="262">
        <v>103.3740061808722</v>
      </c>
      <c r="G111" s="262">
        <v>98.967643373538777</v>
      </c>
      <c r="H111" s="262">
        <v>91.394591646592886</v>
      </c>
      <c r="I111" s="262">
        <v>92.038569419065681</v>
      </c>
      <c r="J111" s="262">
        <v>93.073253503097519</v>
      </c>
      <c r="K111" s="262">
        <v>50.861550474973789</v>
      </c>
      <c r="L111" s="262">
        <v>75.738448072441457</v>
      </c>
      <c r="M111" s="262">
        <v>71.540319286246813</v>
      </c>
      <c r="N111" s="262">
        <v>104.4643278864538</v>
      </c>
      <c r="O111" s="262">
        <v>71.453593190334928</v>
      </c>
      <c r="P111" s="262">
        <v>70.703260520699544</v>
      </c>
      <c r="Q111" s="262">
        <v>34.060287708103232</v>
      </c>
      <c r="R111" s="262">
        <v>33.76009810155918</v>
      </c>
      <c r="S111" s="262">
        <v>53.15853847565684</v>
      </c>
      <c r="T111" s="262">
        <v>72.710551132405342</v>
      </c>
      <c r="U111" s="262">
        <v>69.735416877927236</v>
      </c>
      <c r="V111" s="262">
        <v>71.714674766916957</v>
      </c>
      <c r="W111" s="262">
        <v>76.669125430315034</v>
      </c>
      <c r="X111" s="262">
        <v>67.575031335403949</v>
      </c>
      <c r="Y111" s="262">
        <v>64.226217204776503</v>
      </c>
      <c r="DA111" s="72" t="s">
        <v>1788</v>
      </c>
    </row>
    <row r="112" spans="1:105" ht="12" customHeight="1" x14ac:dyDescent="0.25">
      <c r="A112" s="59" t="s">
        <v>28</v>
      </c>
      <c r="B112" s="230">
        <v>65.14468831249259</v>
      </c>
      <c r="C112" s="230">
        <v>83.000642129220012</v>
      </c>
      <c r="D112" s="230">
        <v>71.807966774046022</v>
      </c>
      <c r="E112" s="230">
        <v>72.855281330023189</v>
      </c>
      <c r="F112" s="230">
        <v>76.932516871461971</v>
      </c>
      <c r="G112" s="230">
        <v>70.117435693022244</v>
      </c>
      <c r="H112" s="230">
        <v>68.519787035030717</v>
      </c>
      <c r="I112" s="230">
        <v>69.73292588144237</v>
      </c>
      <c r="J112" s="230">
        <v>71.214434704995782</v>
      </c>
      <c r="K112" s="230">
        <v>35.348456528671313</v>
      </c>
      <c r="L112" s="230">
        <v>58.687932243740697</v>
      </c>
      <c r="M112" s="230">
        <v>52.60314302588818</v>
      </c>
      <c r="N112" s="230">
        <v>75.893068947274443</v>
      </c>
      <c r="O112" s="230">
        <v>49.291182176399232</v>
      </c>
      <c r="P112" s="230">
        <v>49.20423317011204</v>
      </c>
      <c r="Q112" s="230">
        <v>24.16551969186596</v>
      </c>
      <c r="R112" s="230">
        <v>24.253400998462549</v>
      </c>
      <c r="S112" s="230">
        <v>38.353430901334328</v>
      </c>
      <c r="T112" s="230">
        <v>49.920104513599263</v>
      </c>
      <c r="U112" s="230">
        <v>45.588251865259217</v>
      </c>
      <c r="V112" s="230">
        <v>49.358917226665497</v>
      </c>
      <c r="W112" s="230">
        <v>54.597853421237183</v>
      </c>
      <c r="X112" s="230">
        <v>44.596697234667758</v>
      </c>
      <c r="Y112" s="230">
        <v>36.940649465570637</v>
      </c>
      <c r="DA112" s="71" t="s">
        <v>1789</v>
      </c>
    </row>
    <row r="113" spans="1:105" ht="12" customHeight="1" x14ac:dyDescent="0.25">
      <c r="A113" s="59" t="s">
        <v>31</v>
      </c>
      <c r="B113" s="295">
        <v>2.772518877409353</v>
      </c>
      <c r="C113" s="295">
        <v>1.654249180622694</v>
      </c>
      <c r="D113" s="295">
        <v>1.2358767306618941</v>
      </c>
      <c r="E113" s="295">
        <v>0.79995321444785228</v>
      </c>
      <c r="F113" s="295">
        <v>0.65776459123842956</v>
      </c>
      <c r="G113" s="295">
        <v>1.0673907884204299</v>
      </c>
      <c r="H113" s="295">
        <v>0.70206848587135851</v>
      </c>
      <c r="I113" s="295">
        <v>0.47284040340256772</v>
      </c>
      <c r="J113" s="295">
        <v>0.20199143942172321</v>
      </c>
      <c r="K113" s="295">
        <v>0.66430181255831489</v>
      </c>
      <c r="L113" s="295">
        <v>0.81822251494850451</v>
      </c>
      <c r="M113" s="295">
        <v>0.74137626050760475</v>
      </c>
      <c r="N113" s="295">
        <v>1.253559717800893</v>
      </c>
      <c r="O113" s="295">
        <v>0.82045948186160955</v>
      </c>
      <c r="P113" s="295">
        <v>0.66912675420189072</v>
      </c>
      <c r="Q113" s="295">
        <v>0.21223814399341501</v>
      </c>
      <c r="R113" s="295">
        <v>0.35127408351928913</v>
      </c>
      <c r="S113" s="295">
        <v>0.46506279279197049</v>
      </c>
      <c r="T113" s="295">
        <v>1.121825272899343</v>
      </c>
      <c r="U113" s="295">
        <v>0.87968314074517129</v>
      </c>
      <c r="V113" s="295">
        <v>0.96880504375531451</v>
      </c>
      <c r="W113" s="295">
        <v>0.97658466637188701</v>
      </c>
      <c r="X113" s="295">
        <v>1.0605417544760289</v>
      </c>
      <c r="Y113" s="295">
        <v>1.894057677228131</v>
      </c>
      <c r="DA113" s="122" t="s">
        <v>1790</v>
      </c>
    </row>
    <row r="114" spans="1:105" ht="12" customHeight="1" x14ac:dyDescent="0.25">
      <c r="A114" s="59" t="s">
        <v>159</v>
      </c>
      <c r="B114" s="295">
        <v>9.1713479876678203</v>
      </c>
      <c r="C114" s="295">
        <v>10.048267511708101</v>
      </c>
      <c r="D114" s="295">
        <v>10.685734520075121</v>
      </c>
      <c r="E114" s="295">
        <v>8.6668598710718765</v>
      </c>
      <c r="F114" s="295">
        <v>6.8241823008250968</v>
      </c>
      <c r="G114" s="295">
        <v>7.8175106269079189</v>
      </c>
      <c r="H114" s="295">
        <v>4.5792119351532934</v>
      </c>
      <c r="I114" s="295">
        <v>6.3129077982833044</v>
      </c>
      <c r="J114" s="295">
        <v>12.6471479871376</v>
      </c>
      <c r="K114" s="295">
        <v>6.5690591802633866</v>
      </c>
      <c r="L114" s="295">
        <v>5.2945459424247714</v>
      </c>
      <c r="M114" s="295">
        <v>8.5379941791460254</v>
      </c>
      <c r="N114" s="295">
        <v>13.523299016714009</v>
      </c>
      <c r="O114" s="295">
        <v>10.057853337994709</v>
      </c>
      <c r="P114" s="295">
        <v>11.35170247711123</v>
      </c>
      <c r="Q114" s="295">
        <v>5.4071113226107634</v>
      </c>
      <c r="R114" s="295">
        <v>4.4386181378421892</v>
      </c>
      <c r="S114" s="295">
        <v>7.1242097879831583</v>
      </c>
      <c r="T114" s="295">
        <v>10.71101230437101</v>
      </c>
      <c r="U114" s="295">
        <v>11.59328394265339</v>
      </c>
      <c r="V114" s="295">
        <v>10.60446231814946</v>
      </c>
      <c r="W114" s="295">
        <v>12.329395150360231</v>
      </c>
      <c r="X114" s="295">
        <v>13.786780679288739</v>
      </c>
      <c r="Y114" s="295">
        <v>16.773094197263681</v>
      </c>
      <c r="DA114" s="122" t="s">
        <v>1791</v>
      </c>
    </row>
    <row r="115" spans="1:105" ht="12" customHeight="1" x14ac:dyDescent="0.25">
      <c r="A115" s="59" t="s">
        <v>32</v>
      </c>
      <c r="B115" s="295">
        <v>18.114988084249671</v>
      </c>
      <c r="C115" s="295">
        <v>15.552644049781669</v>
      </c>
      <c r="D115" s="295">
        <v>10.915691960505031</v>
      </c>
      <c r="E115" s="295">
        <v>5.682526505145737</v>
      </c>
      <c r="F115" s="295">
        <v>4.3092614078862148</v>
      </c>
      <c r="G115" s="295">
        <v>4.009550049620616</v>
      </c>
      <c r="H115" s="295">
        <v>4.7225362196542617</v>
      </c>
      <c r="I115" s="295">
        <v>6.1422879581304999</v>
      </c>
      <c r="J115" s="295">
        <v>3.464359258965481</v>
      </c>
      <c r="K115" s="295">
        <v>2.7635926049453028</v>
      </c>
      <c r="L115" s="295">
        <v>4.0932050817870973</v>
      </c>
      <c r="M115" s="295">
        <v>1.073812238030927</v>
      </c>
      <c r="N115" s="295">
        <v>1.603992292339925</v>
      </c>
      <c r="O115" s="295">
        <v>3.036838966284765</v>
      </c>
      <c r="P115" s="295">
        <v>1.638995834525222</v>
      </c>
      <c r="Q115" s="295">
        <v>0.83107104762873718</v>
      </c>
      <c r="R115" s="295">
        <v>0.62371002195958802</v>
      </c>
      <c r="S115" s="295">
        <v>0</v>
      </c>
      <c r="T115" s="295">
        <v>0</v>
      </c>
      <c r="U115" s="295">
        <v>0</v>
      </c>
      <c r="V115" s="295">
        <v>0</v>
      </c>
      <c r="W115" s="295">
        <v>0</v>
      </c>
      <c r="X115" s="295">
        <v>0</v>
      </c>
      <c r="Y115" s="295">
        <v>0</v>
      </c>
      <c r="DA115" s="122" t="s">
        <v>1792</v>
      </c>
    </row>
    <row r="116" spans="1:105" ht="12" customHeight="1" x14ac:dyDescent="0.25">
      <c r="A116" s="59" t="s">
        <v>35</v>
      </c>
      <c r="B116" s="295">
        <v>26.173822148792979</v>
      </c>
      <c r="C116" s="295">
        <v>25.01280218114734</v>
      </c>
      <c r="D116" s="295">
        <v>21.063071453796489</v>
      </c>
      <c r="E116" s="295">
        <v>15.81510045743809</v>
      </c>
      <c r="F116" s="295">
        <v>14.650281009460461</v>
      </c>
      <c r="G116" s="295">
        <v>15.955756215567581</v>
      </c>
      <c r="H116" s="295">
        <v>12.870987970883251</v>
      </c>
      <c r="I116" s="295">
        <v>9.3776073778069335</v>
      </c>
      <c r="J116" s="295">
        <v>5.5453201125769302</v>
      </c>
      <c r="K116" s="295">
        <v>5.5161403485354752</v>
      </c>
      <c r="L116" s="295">
        <v>6.844542289540378</v>
      </c>
      <c r="M116" s="295">
        <v>8.5839935826740774</v>
      </c>
      <c r="N116" s="295">
        <v>12.19040791232452</v>
      </c>
      <c r="O116" s="295">
        <v>8.2472592277946255</v>
      </c>
      <c r="P116" s="295">
        <v>7.8392022847491702</v>
      </c>
      <c r="Q116" s="295">
        <v>3.4443475020043559</v>
      </c>
      <c r="R116" s="295">
        <v>4.0930948597755723</v>
      </c>
      <c r="S116" s="295">
        <v>7.2158349935473893</v>
      </c>
      <c r="T116" s="295">
        <v>10.957609041535729</v>
      </c>
      <c r="U116" s="295">
        <v>11.67419792926945</v>
      </c>
      <c r="V116" s="295">
        <v>10.78249017834669</v>
      </c>
      <c r="W116" s="295">
        <v>8.765292192345747</v>
      </c>
      <c r="X116" s="295">
        <v>8.1310116669714265</v>
      </c>
      <c r="Y116" s="295">
        <v>8.618415864714045</v>
      </c>
      <c r="DA116" s="122" t="s">
        <v>1793</v>
      </c>
    </row>
    <row r="117" spans="1:105" ht="12" customHeight="1" x14ac:dyDescent="0.25">
      <c r="A117" s="60" t="s">
        <v>1561</v>
      </c>
      <c r="B117" s="262">
        <v>0</v>
      </c>
      <c r="C117" s="262">
        <v>0</v>
      </c>
      <c r="D117" s="262">
        <v>0</v>
      </c>
      <c r="E117" s="262">
        <v>0</v>
      </c>
      <c r="F117" s="262">
        <v>0</v>
      </c>
      <c r="G117" s="262">
        <v>0</v>
      </c>
      <c r="H117" s="262">
        <v>0</v>
      </c>
      <c r="I117" s="262">
        <v>0</v>
      </c>
      <c r="J117" s="262">
        <v>0</v>
      </c>
      <c r="K117" s="262">
        <v>0</v>
      </c>
      <c r="L117" s="262">
        <v>0</v>
      </c>
      <c r="M117" s="262">
        <v>0</v>
      </c>
      <c r="N117" s="262">
        <v>0</v>
      </c>
      <c r="O117" s="262">
        <v>0</v>
      </c>
      <c r="P117" s="262">
        <v>0</v>
      </c>
      <c r="Q117" s="262">
        <v>0</v>
      </c>
      <c r="R117" s="262">
        <v>0</v>
      </c>
      <c r="S117" s="262">
        <v>0</v>
      </c>
      <c r="T117" s="262">
        <v>0</v>
      </c>
      <c r="U117" s="262">
        <v>0</v>
      </c>
      <c r="V117" s="262">
        <v>0</v>
      </c>
      <c r="W117" s="262">
        <v>0</v>
      </c>
      <c r="X117" s="262">
        <v>0</v>
      </c>
      <c r="Y117" s="262">
        <v>0</v>
      </c>
      <c r="DA117" s="72" t="s">
        <v>1794</v>
      </c>
    </row>
    <row r="118" spans="1:105" ht="12" customHeight="1" x14ac:dyDescent="0.25">
      <c r="A118" s="57" t="s">
        <v>1563</v>
      </c>
      <c r="B118" s="261">
        <v>0</v>
      </c>
      <c r="C118" s="261">
        <v>0</v>
      </c>
      <c r="D118" s="261">
        <v>0</v>
      </c>
      <c r="E118" s="261">
        <v>0</v>
      </c>
      <c r="F118" s="261">
        <v>0</v>
      </c>
      <c r="G118" s="261">
        <v>0</v>
      </c>
      <c r="H118" s="261">
        <v>0</v>
      </c>
      <c r="I118" s="261">
        <v>0</v>
      </c>
      <c r="J118" s="261">
        <v>0</v>
      </c>
      <c r="K118" s="261">
        <v>0</v>
      </c>
      <c r="L118" s="261">
        <v>0</v>
      </c>
      <c r="M118" s="261">
        <v>0</v>
      </c>
      <c r="N118" s="261">
        <v>0</v>
      </c>
      <c r="O118" s="261">
        <v>0</v>
      </c>
      <c r="P118" s="261">
        <v>0</v>
      </c>
      <c r="Q118" s="261">
        <v>0</v>
      </c>
      <c r="R118" s="261">
        <v>0</v>
      </c>
      <c r="S118" s="261">
        <v>0</v>
      </c>
      <c r="T118" s="261">
        <v>0</v>
      </c>
      <c r="U118" s="261">
        <v>0</v>
      </c>
      <c r="V118" s="261">
        <v>0</v>
      </c>
      <c r="W118" s="261">
        <v>0</v>
      </c>
      <c r="X118" s="261">
        <v>0</v>
      </c>
      <c r="Y118" s="261">
        <v>0</v>
      </c>
      <c r="DA118" s="70" t="s">
        <v>1795</v>
      </c>
    </row>
    <row r="119" spans="1:105" ht="12" customHeight="1" x14ac:dyDescent="0.25">
      <c r="A119" s="57" t="s">
        <v>1565</v>
      </c>
      <c r="B119" s="261">
        <f t="shared" ref="B119:Y119" si="8">B120+B126</f>
        <v>10.15023751056046</v>
      </c>
      <c r="C119" s="261">
        <f t="shared" si="8"/>
        <v>11.31189875773018</v>
      </c>
      <c r="D119" s="261">
        <f t="shared" si="8"/>
        <v>9.6761627967997264</v>
      </c>
      <c r="E119" s="261">
        <f t="shared" si="8"/>
        <v>8.6819715249484357</v>
      </c>
      <c r="F119" s="261">
        <f t="shared" si="8"/>
        <v>8.6446983884052635</v>
      </c>
      <c r="G119" s="261">
        <f t="shared" si="8"/>
        <v>8.2762142900659228</v>
      </c>
      <c r="H119" s="261">
        <f t="shared" si="8"/>
        <v>7.6429143873351304</v>
      </c>
      <c r="I119" s="261">
        <f t="shared" si="8"/>
        <v>7.6967673221060249</v>
      </c>
      <c r="J119" s="261">
        <f t="shared" si="8"/>
        <v>7.7832932502788026</v>
      </c>
      <c r="K119" s="261">
        <f t="shared" si="8"/>
        <v>4.253320342964086</v>
      </c>
      <c r="L119" s="261">
        <f t="shared" si="8"/>
        <v>6.3336622443224968</v>
      </c>
      <c r="M119" s="261">
        <f t="shared" si="8"/>
        <v>5.9825918109213214</v>
      </c>
      <c r="N119" s="261">
        <f t="shared" si="8"/>
        <v>8.7358770380417408</v>
      </c>
      <c r="O119" s="261">
        <f t="shared" si="8"/>
        <v>5.9753393016178649</v>
      </c>
      <c r="P119" s="261">
        <f t="shared" si="8"/>
        <v>5.9125923900914286</v>
      </c>
      <c r="Q119" s="261">
        <f t="shared" si="8"/>
        <v>2.8483070854744681</v>
      </c>
      <c r="R119" s="261">
        <f t="shared" si="8"/>
        <v>2.8232035927901782</v>
      </c>
      <c r="S119" s="261">
        <f t="shared" si="8"/>
        <v>4.4454070115696132</v>
      </c>
      <c r="T119" s="261">
        <f t="shared" si="8"/>
        <v>6.08045298248941</v>
      </c>
      <c r="U119" s="261">
        <f t="shared" si="8"/>
        <v>5.8316560242872137</v>
      </c>
      <c r="V119" s="261">
        <f t="shared" si="8"/>
        <v>5.9971723674697586</v>
      </c>
      <c r="W119" s="261">
        <f t="shared" si="8"/>
        <v>6.4114905626103456</v>
      </c>
      <c r="X119" s="261">
        <f t="shared" si="8"/>
        <v>5.6509927985135304</v>
      </c>
      <c r="Y119" s="261">
        <f t="shared" si="8"/>
        <v>5.3709466903318344</v>
      </c>
      <c r="DA119" s="70"/>
    </row>
    <row r="120" spans="1:105" ht="12" customHeight="1" x14ac:dyDescent="0.25">
      <c r="A120" s="60" t="s">
        <v>1566</v>
      </c>
      <c r="B120" s="262">
        <v>10.15023751056046</v>
      </c>
      <c r="C120" s="262">
        <v>11.31189875773018</v>
      </c>
      <c r="D120" s="262">
        <v>9.6761627967997264</v>
      </c>
      <c r="E120" s="262">
        <v>8.6819715249484357</v>
      </c>
      <c r="F120" s="262">
        <v>8.6446983884052635</v>
      </c>
      <c r="G120" s="262">
        <v>8.2762142900659228</v>
      </c>
      <c r="H120" s="262">
        <v>7.6429143873351304</v>
      </c>
      <c r="I120" s="262">
        <v>7.6967673221060249</v>
      </c>
      <c r="J120" s="262">
        <v>7.7832932502788026</v>
      </c>
      <c r="K120" s="262">
        <v>4.253320342964086</v>
      </c>
      <c r="L120" s="262">
        <v>6.3336622443224968</v>
      </c>
      <c r="M120" s="262">
        <v>5.9825918109213214</v>
      </c>
      <c r="N120" s="262">
        <v>8.7358770380417408</v>
      </c>
      <c r="O120" s="262">
        <v>5.9753393016178649</v>
      </c>
      <c r="P120" s="262">
        <v>5.9125923900914286</v>
      </c>
      <c r="Q120" s="262">
        <v>2.8483070854744681</v>
      </c>
      <c r="R120" s="262">
        <v>2.8232035927901782</v>
      </c>
      <c r="S120" s="262">
        <v>4.4454070115696132</v>
      </c>
      <c r="T120" s="262">
        <v>6.08045298248941</v>
      </c>
      <c r="U120" s="262">
        <v>5.8316560242872137</v>
      </c>
      <c r="V120" s="262">
        <v>5.9971723674697586</v>
      </c>
      <c r="W120" s="262">
        <v>6.4114905626103456</v>
      </c>
      <c r="X120" s="262">
        <v>5.6509927985135304</v>
      </c>
      <c r="Y120" s="262">
        <v>5.3709466903318344</v>
      </c>
      <c r="DA120" s="72" t="s">
        <v>1796</v>
      </c>
    </row>
    <row r="121" spans="1:105" ht="12" customHeight="1" x14ac:dyDescent="0.25">
      <c r="A121" s="59" t="s">
        <v>28</v>
      </c>
      <c r="B121" s="230">
        <v>5.4477542553862204</v>
      </c>
      <c r="C121" s="230">
        <v>6.9409665326856187</v>
      </c>
      <c r="D121" s="230">
        <v>6.0049739540917244</v>
      </c>
      <c r="E121" s="230">
        <v>6.0925561112383484</v>
      </c>
      <c r="F121" s="230">
        <v>6.4335167919393967</v>
      </c>
      <c r="G121" s="230">
        <v>5.8636025218372252</v>
      </c>
      <c r="H121" s="230">
        <v>5.7299984245478948</v>
      </c>
      <c r="I121" s="230">
        <v>5.8314477135706841</v>
      </c>
      <c r="J121" s="230">
        <v>5.95533956426448</v>
      </c>
      <c r="K121" s="230">
        <v>2.9560307902874019</v>
      </c>
      <c r="L121" s="230">
        <v>4.9078050859189606</v>
      </c>
      <c r="M121" s="230">
        <v>4.3989618139138127</v>
      </c>
      <c r="N121" s="230">
        <v>6.3465924854620708</v>
      </c>
      <c r="O121" s="230">
        <v>4.1219975781663516</v>
      </c>
      <c r="P121" s="230">
        <v>4.1147264278811546</v>
      </c>
      <c r="Q121" s="230">
        <v>2.0208525997312452</v>
      </c>
      <c r="R121" s="230">
        <v>2.0282017140547941</v>
      </c>
      <c r="S121" s="230">
        <v>3.2073231419749941</v>
      </c>
      <c r="T121" s="230">
        <v>4.1745914952997598</v>
      </c>
      <c r="U121" s="230">
        <v>3.8123383429706088</v>
      </c>
      <c r="V121" s="230">
        <v>4.127661952620902</v>
      </c>
      <c r="W121" s="230">
        <v>4.5657703799844516</v>
      </c>
      <c r="X121" s="230">
        <v>3.729419135001713</v>
      </c>
      <c r="Y121" s="230">
        <v>3.0891786504134888</v>
      </c>
      <c r="DA121" s="71" t="s">
        <v>1797</v>
      </c>
    </row>
    <row r="122" spans="1:105" ht="12" customHeight="1" x14ac:dyDescent="0.25">
      <c r="A122" s="59" t="s">
        <v>31</v>
      </c>
      <c r="B122" s="295">
        <v>0.23185315493556491</v>
      </c>
      <c r="C122" s="295">
        <v>0.13833734179488361</v>
      </c>
      <c r="D122" s="295">
        <v>0.1033507549579453</v>
      </c>
      <c r="E122" s="295">
        <v>6.6896452205182519E-2</v>
      </c>
      <c r="F122" s="295">
        <v>5.5005863774688871E-2</v>
      </c>
      <c r="G122" s="295">
        <v>8.9261041236148544E-2</v>
      </c>
      <c r="H122" s="295">
        <v>5.871079715865038E-2</v>
      </c>
      <c r="I122" s="295">
        <v>3.95414942719267E-2</v>
      </c>
      <c r="J122" s="295">
        <v>1.6891626196487E-2</v>
      </c>
      <c r="K122" s="295">
        <v>5.5552541887461053E-2</v>
      </c>
      <c r="L122" s="295">
        <v>6.8424230787343235E-2</v>
      </c>
      <c r="M122" s="295">
        <v>6.1997927730481017E-2</v>
      </c>
      <c r="N122" s="295">
        <v>0.1048295028179753</v>
      </c>
      <c r="O122" s="295">
        <v>6.861129816514025E-2</v>
      </c>
      <c r="P122" s="295">
        <v>5.5956029831784222E-2</v>
      </c>
      <c r="Q122" s="295">
        <v>1.7748511537105251E-2</v>
      </c>
      <c r="R122" s="295">
        <v>2.9375455357457388E-2</v>
      </c>
      <c r="S122" s="295">
        <v>3.8891088039305362E-2</v>
      </c>
      <c r="T122" s="295">
        <v>9.3813149813861837E-2</v>
      </c>
      <c r="U122" s="295">
        <v>7.356390363551743E-2</v>
      </c>
      <c r="V122" s="295">
        <v>8.1016763399657563E-2</v>
      </c>
      <c r="W122" s="295">
        <v>8.1667337887195712E-2</v>
      </c>
      <c r="X122" s="295">
        <v>8.8688287650516076E-2</v>
      </c>
      <c r="Y122" s="295">
        <v>0.1583914366367116</v>
      </c>
      <c r="DA122" s="122" t="s">
        <v>1798</v>
      </c>
    </row>
    <row r="123" spans="1:105" ht="12" customHeight="1" x14ac:dyDescent="0.25">
      <c r="A123" s="59" t="s">
        <v>159</v>
      </c>
      <c r="B123" s="295">
        <v>0.76695815609365547</v>
      </c>
      <c r="C123" s="295">
        <v>0.8402909510224712</v>
      </c>
      <c r="D123" s="295">
        <v>0.89359942017718308</v>
      </c>
      <c r="E123" s="295">
        <v>0.72477010737978531</v>
      </c>
      <c r="F123" s="295">
        <v>0.57067535561025995</v>
      </c>
      <c r="G123" s="295">
        <v>0.65374288967313499</v>
      </c>
      <c r="H123" s="295">
        <v>0.38293868544402609</v>
      </c>
      <c r="I123" s="295">
        <v>0.52791979227819341</v>
      </c>
      <c r="J123" s="295">
        <v>1.057623515441944</v>
      </c>
      <c r="K123" s="295">
        <v>0.54934056835914113</v>
      </c>
      <c r="L123" s="295">
        <v>0.44275881787665572</v>
      </c>
      <c r="M123" s="295">
        <v>0.71399365515094382</v>
      </c>
      <c r="N123" s="295">
        <v>1.130892044670913</v>
      </c>
      <c r="O123" s="295">
        <v>0.84109257011524841</v>
      </c>
      <c r="P123" s="295">
        <v>0.94929129415608726</v>
      </c>
      <c r="Q123" s="295">
        <v>0.45217214910599252</v>
      </c>
      <c r="R123" s="295">
        <v>0.37118146505625738</v>
      </c>
      <c r="S123" s="295">
        <v>0.59576529098699738</v>
      </c>
      <c r="T123" s="295">
        <v>0.89571328641143499</v>
      </c>
      <c r="U123" s="295">
        <v>0.9694936543334306</v>
      </c>
      <c r="V123" s="295">
        <v>0.88680299524440398</v>
      </c>
      <c r="W123" s="295">
        <v>1.0310512896234501</v>
      </c>
      <c r="X123" s="295">
        <v>1.1529258188079889</v>
      </c>
      <c r="Y123" s="295">
        <v>1.402657648016014</v>
      </c>
      <c r="DA123" s="122" t="s">
        <v>1799</v>
      </c>
    </row>
    <row r="124" spans="1:105" ht="12" customHeight="1" x14ac:dyDescent="0.25">
      <c r="A124" s="59" t="s">
        <v>32</v>
      </c>
      <c r="B124" s="295">
        <v>1.5148741359979321</v>
      </c>
      <c r="C124" s="295">
        <v>1.300596948108468</v>
      </c>
      <c r="D124" s="295">
        <v>0.91282971595587237</v>
      </c>
      <c r="E124" s="295">
        <v>0.47520386928946518</v>
      </c>
      <c r="F124" s="295">
        <v>0.36036394954831452</v>
      </c>
      <c r="G124" s="295">
        <v>0.33530045059431152</v>
      </c>
      <c r="H124" s="295">
        <v>0.39492424406769988</v>
      </c>
      <c r="I124" s="295">
        <v>0.51365163037085471</v>
      </c>
      <c r="J124" s="295">
        <v>0.28970862220852223</v>
      </c>
      <c r="K124" s="295">
        <v>0.23110669133184791</v>
      </c>
      <c r="L124" s="295">
        <v>0.34229614079215748</v>
      </c>
      <c r="M124" s="295">
        <v>8.9798037886950399E-2</v>
      </c>
      <c r="N124" s="295">
        <v>0.1341345866033691</v>
      </c>
      <c r="O124" s="295">
        <v>0.25395704285422038</v>
      </c>
      <c r="P124" s="295">
        <v>0.13706177377446771</v>
      </c>
      <c r="Q124" s="295">
        <v>6.9498695189543477E-2</v>
      </c>
      <c r="R124" s="295">
        <v>5.2158034895468067E-2</v>
      </c>
      <c r="S124" s="295">
        <v>0</v>
      </c>
      <c r="T124" s="295">
        <v>0</v>
      </c>
      <c r="U124" s="295">
        <v>0</v>
      </c>
      <c r="V124" s="295">
        <v>0</v>
      </c>
      <c r="W124" s="295">
        <v>0</v>
      </c>
      <c r="X124" s="295">
        <v>0</v>
      </c>
      <c r="Y124" s="295">
        <v>0</v>
      </c>
      <c r="DA124" s="122" t="s">
        <v>1800</v>
      </c>
    </row>
    <row r="125" spans="1:105" ht="12" customHeight="1" x14ac:dyDescent="0.25">
      <c r="A125" s="59" t="s">
        <v>35</v>
      </c>
      <c r="B125" s="295">
        <v>2.1887978081470898</v>
      </c>
      <c r="C125" s="295">
        <v>2.0917069841187388</v>
      </c>
      <c r="D125" s="295">
        <v>1.7614089516170011</v>
      </c>
      <c r="E125" s="295">
        <v>1.3225449848356541</v>
      </c>
      <c r="F125" s="295">
        <v>1.225136427532604</v>
      </c>
      <c r="G125" s="295">
        <v>1.3343073867251041</v>
      </c>
      <c r="H125" s="295">
        <v>1.0763422361168591</v>
      </c>
      <c r="I125" s="295">
        <v>0.78420669161436729</v>
      </c>
      <c r="J125" s="295">
        <v>0.46372992216737002</v>
      </c>
      <c r="K125" s="295">
        <v>0.46128975109823439</v>
      </c>
      <c r="L125" s="295">
        <v>0.5723779689473788</v>
      </c>
      <c r="M125" s="295">
        <v>0.71784037623913288</v>
      </c>
      <c r="N125" s="295">
        <v>1.0194284184874129</v>
      </c>
      <c r="O125" s="295">
        <v>0.68968081231690437</v>
      </c>
      <c r="P125" s="295">
        <v>0.65555686444793515</v>
      </c>
      <c r="Q125" s="295">
        <v>0.28803512991058139</v>
      </c>
      <c r="R125" s="295">
        <v>0.34228692342620037</v>
      </c>
      <c r="S125" s="295">
        <v>0.60342749056831713</v>
      </c>
      <c r="T125" s="295">
        <v>0.9163350509643533</v>
      </c>
      <c r="U125" s="295">
        <v>0.97626012334765666</v>
      </c>
      <c r="V125" s="295">
        <v>0.90169065620479527</v>
      </c>
      <c r="W125" s="295">
        <v>0.73300155511524789</v>
      </c>
      <c r="X125" s="295">
        <v>0.67995955705331335</v>
      </c>
      <c r="Y125" s="295">
        <v>0.72071895526561947</v>
      </c>
      <c r="DA125" s="122" t="s">
        <v>1801</v>
      </c>
    </row>
    <row r="126" spans="1:105" ht="12" customHeight="1" x14ac:dyDescent="0.25">
      <c r="A126" s="60" t="s">
        <v>1573</v>
      </c>
      <c r="B126" s="262">
        <v>0</v>
      </c>
      <c r="C126" s="262">
        <v>0</v>
      </c>
      <c r="D126" s="262">
        <v>0</v>
      </c>
      <c r="E126" s="262">
        <v>0</v>
      </c>
      <c r="F126" s="262">
        <v>0</v>
      </c>
      <c r="G126" s="262">
        <v>0</v>
      </c>
      <c r="H126" s="262">
        <v>0</v>
      </c>
      <c r="I126" s="262">
        <v>0</v>
      </c>
      <c r="J126" s="262">
        <v>0</v>
      </c>
      <c r="K126" s="262">
        <v>0</v>
      </c>
      <c r="L126" s="262">
        <v>0</v>
      </c>
      <c r="M126" s="262">
        <v>0</v>
      </c>
      <c r="N126" s="262">
        <v>0</v>
      </c>
      <c r="O126" s="262">
        <v>0</v>
      </c>
      <c r="P126" s="262">
        <v>0</v>
      </c>
      <c r="Q126" s="262">
        <v>0</v>
      </c>
      <c r="R126" s="262">
        <v>0</v>
      </c>
      <c r="S126" s="262">
        <v>0</v>
      </c>
      <c r="T126" s="262">
        <v>0</v>
      </c>
      <c r="U126" s="262">
        <v>0</v>
      </c>
      <c r="V126" s="262">
        <v>0</v>
      </c>
      <c r="W126" s="262">
        <v>0</v>
      </c>
      <c r="X126" s="262">
        <v>0</v>
      </c>
      <c r="Y126" s="262">
        <v>0</v>
      </c>
      <c r="DA126" s="72" t="s">
        <v>1802</v>
      </c>
    </row>
    <row r="127" spans="1:105" ht="12" customHeight="1" x14ac:dyDescent="0.25">
      <c r="A127" s="133" t="s">
        <v>1575</v>
      </c>
      <c r="B127" s="261">
        <v>0</v>
      </c>
      <c r="C127" s="261">
        <v>0</v>
      </c>
      <c r="D127" s="261">
        <v>0</v>
      </c>
      <c r="E127" s="261">
        <v>0</v>
      </c>
      <c r="F127" s="261">
        <v>0</v>
      </c>
      <c r="G127" s="261">
        <v>0</v>
      </c>
      <c r="H127" s="261">
        <v>0</v>
      </c>
      <c r="I127" s="261">
        <v>0</v>
      </c>
      <c r="J127" s="261">
        <v>0</v>
      </c>
      <c r="K127" s="261">
        <v>0</v>
      </c>
      <c r="L127" s="261">
        <v>0</v>
      </c>
      <c r="M127" s="261">
        <v>0</v>
      </c>
      <c r="N127" s="261">
        <v>0</v>
      </c>
      <c r="O127" s="261">
        <v>0</v>
      </c>
      <c r="P127" s="261">
        <v>0</v>
      </c>
      <c r="Q127" s="261">
        <v>0</v>
      </c>
      <c r="R127" s="261">
        <v>0</v>
      </c>
      <c r="S127" s="261">
        <v>0</v>
      </c>
      <c r="T127" s="261">
        <v>0</v>
      </c>
      <c r="U127" s="261">
        <v>0</v>
      </c>
      <c r="V127" s="261">
        <v>0</v>
      </c>
      <c r="W127" s="261">
        <v>0</v>
      </c>
      <c r="X127" s="261">
        <v>0</v>
      </c>
      <c r="Y127" s="261">
        <v>0</v>
      </c>
      <c r="DA127" s="70" t="s">
        <v>1803</v>
      </c>
    </row>
    <row r="128" spans="1:105" ht="12" customHeight="1" x14ac:dyDescent="0.25">
      <c r="A128" s="100" t="s">
        <v>105</v>
      </c>
      <c r="B128" s="279">
        <v>10.71438</v>
      </c>
      <c r="C128" s="279">
        <v>10.136010000000001</v>
      </c>
      <c r="D128" s="279">
        <v>5.1307499999999999</v>
      </c>
      <c r="E128" s="279">
        <v>0.55323</v>
      </c>
      <c r="F128" s="279">
        <v>0.58013000000000003</v>
      </c>
      <c r="G128" s="279">
        <v>0.48087999999999997</v>
      </c>
      <c r="H128" s="279">
        <v>0.48668</v>
      </c>
      <c r="I128" s="279">
        <v>0.45500000000000002</v>
      </c>
      <c r="J128" s="279">
        <v>0.30708999999999997</v>
      </c>
      <c r="K128" s="279">
        <v>1.737E-2</v>
      </c>
      <c r="L128" s="279">
        <v>0</v>
      </c>
      <c r="M128" s="279">
        <v>0</v>
      </c>
      <c r="N128" s="279">
        <v>0</v>
      </c>
      <c r="O128" s="279">
        <v>0</v>
      </c>
      <c r="P128" s="279">
        <v>0</v>
      </c>
      <c r="Q128" s="279">
        <v>0</v>
      </c>
      <c r="R128" s="279">
        <v>0</v>
      </c>
      <c r="S128" s="279">
        <v>0</v>
      </c>
      <c r="T128" s="279">
        <v>0</v>
      </c>
      <c r="U128" s="279">
        <v>0</v>
      </c>
      <c r="V128" s="279">
        <v>0</v>
      </c>
      <c r="W128" s="279">
        <v>0</v>
      </c>
      <c r="X128" s="279">
        <v>0</v>
      </c>
      <c r="Y128" s="279">
        <v>0</v>
      </c>
      <c r="DA128" s="105" t="s">
        <v>1804</v>
      </c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429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9">SUM(B133:B138,B140:B141,B139,B144)</f>
        <v>1</v>
      </c>
      <c r="C132" s="232">
        <f t="shared" si="9"/>
        <v>1</v>
      </c>
      <c r="D132" s="232">
        <f t="shared" si="9"/>
        <v>0.99999999999999989</v>
      </c>
      <c r="E132" s="232">
        <f t="shared" si="9"/>
        <v>1</v>
      </c>
      <c r="F132" s="232">
        <f t="shared" si="9"/>
        <v>1</v>
      </c>
      <c r="G132" s="232">
        <f t="shared" si="9"/>
        <v>1</v>
      </c>
      <c r="H132" s="232">
        <f t="shared" si="9"/>
        <v>1</v>
      </c>
      <c r="I132" s="232">
        <f t="shared" si="9"/>
        <v>1</v>
      </c>
      <c r="J132" s="232">
        <f t="shared" si="9"/>
        <v>1</v>
      </c>
      <c r="K132" s="232">
        <f t="shared" si="9"/>
        <v>1</v>
      </c>
      <c r="L132" s="232">
        <f t="shared" si="9"/>
        <v>1</v>
      </c>
      <c r="M132" s="232">
        <f t="shared" si="9"/>
        <v>1</v>
      </c>
      <c r="N132" s="232">
        <f t="shared" si="9"/>
        <v>1</v>
      </c>
      <c r="O132" s="232">
        <f t="shared" si="9"/>
        <v>0.99999999999999989</v>
      </c>
      <c r="P132" s="232">
        <f t="shared" si="9"/>
        <v>0.99999999999999978</v>
      </c>
      <c r="Q132" s="232">
        <f t="shared" si="9"/>
        <v>1</v>
      </c>
      <c r="R132" s="232">
        <f t="shared" si="9"/>
        <v>1</v>
      </c>
      <c r="S132" s="232">
        <f t="shared" si="9"/>
        <v>1</v>
      </c>
      <c r="T132" s="232">
        <f t="shared" si="9"/>
        <v>1</v>
      </c>
      <c r="U132" s="232">
        <f t="shared" si="9"/>
        <v>1</v>
      </c>
      <c r="V132" s="232">
        <f t="shared" si="9"/>
        <v>1</v>
      </c>
      <c r="W132" s="232">
        <f t="shared" si="9"/>
        <v>1</v>
      </c>
      <c r="X132" s="232">
        <f t="shared" si="9"/>
        <v>1</v>
      </c>
      <c r="Y132" s="232">
        <f t="shared" si="9"/>
        <v>1</v>
      </c>
      <c r="DA132" s="95"/>
    </row>
    <row r="133" spans="1:105" ht="12" customHeight="1" x14ac:dyDescent="0.25">
      <c r="A133" s="55" t="s">
        <v>91</v>
      </c>
      <c r="B133" s="266">
        <f t="shared" ref="B133:Y133" si="10">IF(B$6=0,0,B$6/B$5)</f>
        <v>0</v>
      </c>
      <c r="C133" s="266">
        <f t="shared" si="10"/>
        <v>0</v>
      </c>
      <c r="D133" s="266">
        <f t="shared" si="10"/>
        <v>0</v>
      </c>
      <c r="E133" s="266">
        <f t="shared" si="10"/>
        <v>0</v>
      </c>
      <c r="F133" s="266">
        <f t="shared" si="10"/>
        <v>0</v>
      </c>
      <c r="G133" s="266">
        <f t="shared" si="10"/>
        <v>0</v>
      </c>
      <c r="H133" s="266">
        <f t="shared" si="10"/>
        <v>0</v>
      </c>
      <c r="I133" s="266">
        <f t="shared" si="10"/>
        <v>0</v>
      </c>
      <c r="J133" s="266">
        <f t="shared" si="10"/>
        <v>0</v>
      </c>
      <c r="K133" s="266">
        <f t="shared" si="10"/>
        <v>0</v>
      </c>
      <c r="L133" s="266">
        <f t="shared" si="10"/>
        <v>0</v>
      </c>
      <c r="M133" s="266">
        <f t="shared" si="10"/>
        <v>0</v>
      </c>
      <c r="N133" s="266">
        <f t="shared" si="10"/>
        <v>0</v>
      </c>
      <c r="O133" s="266">
        <f t="shared" si="10"/>
        <v>0</v>
      </c>
      <c r="P133" s="266">
        <f t="shared" si="10"/>
        <v>0</v>
      </c>
      <c r="Q133" s="266">
        <f t="shared" si="10"/>
        <v>0</v>
      </c>
      <c r="R133" s="266">
        <f t="shared" si="10"/>
        <v>0</v>
      </c>
      <c r="S133" s="266">
        <f t="shared" si="10"/>
        <v>0</v>
      </c>
      <c r="T133" s="266">
        <f t="shared" si="10"/>
        <v>0</v>
      </c>
      <c r="U133" s="266">
        <f t="shared" si="10"/>
        <v>0</v>
      </c>
      <c r="V133" s="266">
        <f t="shared" si="10"/>
        <v>0</v>
      </c>
      <c r="W133" s="266">
        <f t="shared" si="10"/>
        <v>0</v>
      </c>
      <c r="X133" s="266">
        <f t="shared" si="10"/>
        <v>0</v>
      </c>
      <c r="Y133" s="266">
        <f t="shared" si="10"/>
        <v>0</v>
      </c>
      <c r="DA133" s="76"/>
    </row>
    <row r="134" spans="1:105" ht="12" customHeight="1" x14ac:dyDescent="0.25">
      <c r="A134" s="173" t="s">
        <v>92</v>
      </c>
      <c r="B134" s="267">
        <f t="shared" ref="B134:Y134" si="11">IF(B$7=0,0,B$7/B$5)</f>
        <v>0</v>
      </c>
      <c r="C134" s="267">
        <f t="shared" si="11"/>
        <v>0</v>
      </c>
      <c r="D134" s="267">
        <f t="shared" si="11"/>
        <v>0</v>
      </c>
      <c r="E134" s="267">
        <f t="shared" si="11"/>
        <v>0</v>
      </c>
      <c r="F134" s="267">
        <f t="shared" si="11"/>
        <v>0</v>
      </c>
      <c r="G134" s="267">
        <f t="shared" si="11"/>
        <v>0</v>
      </c>
      <c r="H134" s="267">
        <f t="shared" si="11"/>
        <v>0</v>
      </c>
      <c r="I134" s="267">
        <f t="shared" si="11"/>
        <v>0</v>
      </c>
      <c r="J134" s="267">
        <f t="shared" si="11"/>
        <v>0</v>
      </c>
      <c r="K134" s="267">
        <f t="shared" si="11"/>
        <v>0</v>
      </c>
      <c r="L134" s="267">
        <f t="shared" si="11"/>
        <v>0</v>
      </c>
      <c r="M134" s="267">
        <f t="shared" si="11"/>
        <v>0</v>
      </c>
      <c r="N134" s="267">
        <f t="shared" si="11"/>
        <v>0</v>
      </c>
      <c r="O134" s="267">
        <f t="shared" si="11"/>
        <v>0</v>
      </c>
      <c r="P134" s="267">
        <f t="shared" si="11"/>
        <v>0</v>
      </c>
      <c r="Q134" s="267">
        <f t="shared" si="11"/>
        <v>0</v>
      </c>
      <c r="R134" s="267">
        <f t="shared" si="11"/>
        <v>0</v>
      </c>
      <c r="S134" s="267">
        <f t="shared" si="11"/>
        <v>0</v>
      </c>
      <c r="T134" s="267">
        <f t="shared" si="11"/>
        <v>0</v>
      </c>
      <c r="U134" s="267">
        <f t="shared" si="11"/>
        <v>0</v>
      </c>
      <c r="V134" s="267">
        <f t="shared" si="11"/>
        <v>0</v>
      </c>
      <c r="W134" s="267">
        <f t="shared" si="11"/>
        <v>0</v>
      </c>
      <c r="X134" s="267">
        <f t="shared" si="11"/>
        <v>0</v>
      </c>
      <c r="Y134" s="267">
        <f t="shared" si="11"/>
        <v>0</v>
      </c>
      <c r="DA134" s="77"/>
    </row>
    <row r="135" spans="1:105" ht="12" customHeight="1" x14ac:dyDescent="0.25">
      <c r="A135" s="173" t="s">
        <v>93</v>
      </c>
      <c r="B135" s="267">
        <f t="shared" ref="B135:Y135" si="12">IF(B$8=0,0,B$8/B$5)</f>
        <v>0</v>
      </c>
      <c r="C135" s="267">
        <f t="shared" si="12"/>
        <v>0</v>
      </c>
      <c r="D135" s="267">
        <f t="shared" si="12"/>
        <v>0</v>
      </c>
      <c r="E135" s="267">
        <f t="shared" si="12"/>
        <v>0</v>
      </c>
      <c r="F135" s="267">
        <f t="shared" si="12"/>
        <v>0</v>
      </c>
      <c r="G135" s="267">
        <f t="shared" si="12"/>
        <v>0</v>
      </c>
      <c r="H135" s="267">
        <f t="shared" si="12"/>
        <v>0</v>
      </c>
      <c r="I135" s="267">
        <f t="shared" si="12"/>
        <v>0</v>
      </c>
      <c r="J135" s="267">
        <f t="shared" si="12"/>
        <v>0</v>
      </c>
      <c r="K135" s="267">
        <f t="shared" si="12"/>
        <v>0</v>
      </c>
      <c r="L135" s="267">
        <f t="shared" si="12"/>
        <v>0</v>
      </c>
      <c r="M135" s="267">
        <f t="shared" si="12"/>
        <v>0</v>
      </c>
      <c r="N135" s="267">
        <f t="shared" si="12"/>
        <v>0</v>
      </c>
      <c r="O135" s="267">
        <f t="shared" si="12"/>
        <v>0</v>
      </c>
      <c r="P135" s="267">
        <f t="shared" si="12"/>
        <v>0</v>
      </c>
      <c r="Q135" s="267">
        <f t="shared" si="12"/>
        <v>0</v>
      </c>
      <c r="R135" s="267">
        <f t="shared" si="12"/>
        <v>0</v>
      </c>
      <c r="S135" s="267">
        <f t="shared" si="12"/>
        <v>0</v>
      </c>
      <c r="T135" s="267">
        <f t="shared" si="12"/>
        <v>0</v>
      </c>
      <c r="U135" s="267">
        <f t="shared" si="12"/>
        <v>0</v>
      </c>
      <c r="V135" s="267">
        <f t="shared" si="12"/>
        <v>0</v>
      </c>
      <c r="W135" s="267">
        <f t="shared" si="12"/>
        <v>0</v>
      </c>
      <c r="X135" s="267">
        <f t="shared" si="12"/>
        <v>0</v>
      </c>
      <c r="Y135" s="267">
        <f t="shared" si="12"/>
        <v>0</v>
      </c>
      <c r="DA135" s="77"/>
    </row>
    <row r="136" spans="1:105" ht="12" customHeight="1" x14ac:dyDescent="0.25">
      <c r="A136" s="173" t="s">
        <v>94</v>
      </c>
      <c r="B136" s="267">
        <f t="shared" ref="B136:Y136" si="13">IF(B$9=0,0,B$9/B$5)</f>
        <v>0</v>
      </c>
      <c r="C136" s="267">
        <f t="shared" si="13"/>
        <v>0</v>
      </c>
      <c r="D136" s="267">
        <f t="shared" si="13"/>
        <v>0</v>
      </c>
      <c r="E136" s="267">
        <f t="shared" si="13"/>
        <v>0</v>
      </c>
      <c r="F136" s="267">
        <f t="shared" si="13"/>
        <v>0</v>
      </c>
      <c r="G136" s="267">
        <f t="shared" si="13"/>
        <v>0</v>
      </c>
      <c r="H136" s="267">
        <f t="shared" si="13"/>
        <v>0</v>
      </c>
      <c r="I136" s="267">
        <f t="shared" si="13"/>
        <v>0</v>
      </c>
      <c r="J136" s="267">
        <f t="shared" si="13"/>
        <v>0</v>
      </c>
      <c r="K136" s="267">
        <f t="shared" si="13"/>
        <v>0</v>
      </c>
      <c r="L136" s="267">
        <f t="shared" si="13"/>
        <v>0</v>
      </c>
      <c r="M136" s="267">
        <f t="shared" si="13"/>
        <v>0</v>
      </c>
      <c r="N136" s="267">
        <f t="shared" si="13"/>
        <v>0</v>
      </c>
      <c r="O136" s="267">
        <f t="shared" si="13"/>
        <v>0</v>
      </c>
      <c r="P136" s="267">
        <f t="shared" si="13"/>
        <v>0</v>
      </c>
      <c r="Q136" s="267">
        <f t="shared" si="13"/>
        <v>0</v>
      </c>
      <c r="R136" s="267">
        <f t="shared" si="13"/>
        <v>0</v>
      </c>
      <c r="S136" s="267">
        <f t="shared" si="13"/>
        <v>0</v>
      </c>
      <c r="T136" s="267">
        <f t="shared" si="13"/>
        <v>0</v>
      </c>
      <c r="U136" s="267">
        <f t="shared" si="13"/>
        <v>0</v>
      </c>
      <c r="V136" s="267">
        <f t="shared" si="13"/>
        <v>0</v>
      </c>
      <c r="W136" s="267">
        <f t="shared" si="13"/>
        <v>0</v>
      </c>
      <c r="X136" s="267">
        <f t="shared" si="13"/>
        <v>0</v>
      </c>
      <c r="Y136" s="267">
        <f t="shared" si="13"/>
        <v>0</v>
      </c>
      <c r="DA136" s="77"/>
    </row>
    <row r="137" spans="1:105" ht="12" customHeight="1" x14ac:dyDescent="0.25">
      <c r="A137" s="56" t="s">
        <v>95</v>
      </c>
      <c r="B137" s="268">
        <f t="shared" ref="B137:Y137" si="14">IF(B$10=0,0,B$10/B$5)</f>
        <v>3.6187941212895288E-4</v>
      </c>
      <c r="C137" s="268">
        <f t="shared" si="14"/>
        <v>4.7446642000636535E-4</v>
      </c>
      <c r="D137" s="268">
        <f t="shared" si="14"/>
        <v>4.6671520640335077E-4</v>
      </c>
      <c r="E137" s="268">
        <f t="shared" si="14"/>
        <v>5.0693681239752657E-4</v>
      </c>
      <c r="F137" s="268">
        <f t="shared" si="14"/>
        <v>5.7506716749035943E-4</v>
      </c>
      <c r="G137" s="268">
        <f t="shared" si="14"/>
        <v>5.3581026842118378E-4</v>
      </c>
      <c r="H137" s="268">
        <f t="shared" si="14"/>
        <v>3.6913289025106372E-4</v>
      </c>
      <c r="I137" s="268">
        <f t="shared" si="14"/>
        <v>3.4060973964095034E-4</v>
      </c>
      <c r="J137" s="268">
        <f t="shared" si="14"/>
        <v>3.9416165021891015E-4</v>
      </c>
      <c r="K137" s="268">
        <f t="shared" si="14"/>
        <v>3.4653940698458019E-4</v>
      </c>
      <c r="L137" s="268">
        <f t="shared" si="14"/>
        <v>2.9104864989905669E-4</v>
      </c>
      <c r="M137" s="268">
        <f t="shared" si="14"/>
        <v>3.4357245263602593E-4</v>
      </c>
      <c r="N137" s="268">
        <f t="shared" si="14"/>
        <v>2.3267192012665097E-4</v>
      </c>
      <c r="O137" s="268">
        <f t="shared" si="14"/>
        <v>3.098062563620725E-4</v>
      </c>
      <c r="P137" s="268">
        <f t="shared" si="14"/>
        <v>3.4549010899751447E-4</v>
      </c>
      <c r="Q137" s="268">
        <f t="shared" si="14"/>
        <v>3.378004713088759E-4</v>
      </c>
      <c r="R137" s="268">
        <f t="shared" si="14"/>
        <v>3.1540491473960208E-4</v>
      </c>
      <c r="S137" s="268">
        <f t="shared" si="14"/>
        <v>3.218406827590213E-4</v>
      </c>
      <c r="T137" s="268">
        <f t="shared" si="14"/>
        <v>3.1074326686371926E-4</v>
      </c>
      <c r="U137" s="268">
        <f t="shared" si="14"/>
        <v>3.4719820730916447E-4</v>
      </c>
      <c r="V137" s="268">
        <f t="shared" si="14"/>
        <v>3.5129523642614977E-4</v>
      </c>
      <c r="W137" s="268">
        <f t="shared" si="14"/>
        <v>2.8141749399353527E-4</v>
      </c>
      <c r="X137" s="268">
        <f t="shared" si="14"/>
        <v>2.8894740212616202E-4</v>
      </c>
      <c r="Y137" s="268">
        <f t="shared" si="14"/>
        <v>2.9709613164693348E-4</v>
      </c>
      <c r="DA137" s="78"/>
    </row>
    <row r="138" spans="1:105" ht="12" customHeight="1" x14ac:dyDescent="0.25">
      <c r="A138" s="174" t="s">
        <v>1450</v>
      </c>
      <c r="B138" s="269">
        <f t="shared" ref="B138:Y138" si="15">IF(B$16=0,0,B$16/B$5)</f>
        <v>0</v>
      </c>
      <c r="C138" s="269">
        <f t="shared" si="15"/>
        <v>0</v>
      </c>
      <c r="D138" s="269">
        <f t="shared" si="15"/>
        <v>0</v>
      </c>
      <c r="E138" s="269">
        <f t="shared" si="15"/>
        <v>0</v>
      </c>
      <c r="F138" s="269">
        <f t="shared" si="15"/>
        <v>0</v>
      </c>
      <c r="G138" s="269">
        <f t="shared" si="15"/>
        <v>0</v>
      </c>
      <c r="H138" s="269">
        <f t="shared" si="15"/>
        <v>0</v>
      </c>
      <c r="I138" s="269">
        <f t="shared" si="15"/>
        <v>0</v>
      </c>
      <c r="J138" s="269">
        <f t="shared" si="15"/>
        <v>0</v>
      </c>
      <c r="K138" s="269">
        <f t="shared" si="15"/>
        <v>0</v>
      </c>
      <c r="L138" s="269">
        <f t="shared" si="15"/>
        <v>0</v>
      </c>
      <c r="M138" s="269">
        <f t="shared" si="15"/>
        <v>0</v>
      </c>
      <c r="N138" s="269">
        <f t="shared" si="15"/>
        <v>0</v>
      </c>
      <c r="O138" s="269">
        <f t="shared" si="15"/>
        <v>0</v>
      </c>
      <c r="P138" s="269">
        <f t="shared" si="15"/>
        <v>0</v>
      </c>
      <c r="Q138" s="269">
        <f t="shared" si="15"/>
        <v>0</v>
      </c>
      <c r="R138" s="269">
        <f t="shared" si="15"/>
        <v>0</v>
      </c>
      <c r="S138" s="269">
        <f t="shared" si="15"/>
        <v>0</v>
      </c>
      <c r="T138" s="269">
        <f t="shared" si="15"/>
        <v>0</v>
      </c>
      <c r="U138" s="269">
        <f t="shared" si="15"/>
        <v>0</v>
      </c>
      <c r="V138" s="269">
        <f t="shared" si="15"/>
        <v>0</v>
      </c>
      <c r="W138" s="269">
        <f t="shared" si="15"/>
        <v>0</v>
      </c>
      <c r="X138" s="269">
        <f t="shared" si="15"/>
        <v>0</v>
      </c>
      <c r="Y138" s="269">
        <f t="shared" si="15"/>
        <v>0</v>
      </c>
      <c r="DA138" s="79"/>
    </row>
    <row r="139" spans="1:105" ht="12" customHeight="1" x14ac:dyDescent="0.25">
      <c r="A139" s="174" t="s">
        <v>1452</v>
      </c>
      <c r="B139" s="269">
        <f t="shared" ref="B139:Y139" si="16">IF(B$17=0,0,B$17/B$5)</f>
        <v>0.14676231886198188</v>
      </c>
      <c r="C139" s="269">
        <f t="shared" si="16"/>
        <v>0.17267150950867585</v>
      </c>
      <c r="D139" s="269">
        <f t="shared" si="16"/>
        <v>0.16869897633992395</v>
      </c>
      <c r="E139" s="269">
        <f t="shared" si="16"/>
        <v>0.17031007134516687</v>
      </c>
      <c r="F139" s="269">
        <f t="shared" si="16"/>
        <v>0.18326556052465295</v>
      </c>
      <c r="G139" s="269">
        <f t="shared" si="16"/>
        <v>0.18381043115631826</v>
      </c>
      <c r="H139" s="269">
        <f t="shared" si="16"/>
        <v>0.17760838491259445</v>
      </c>
      <c r="I139" s="269">
        <f t="shared" si="16"/>
        <v>0.16974314215128344</v>
      </c>
      <c r="J139" s="269">
        <f t="shared" si="16"/>
        <v>0.17599505903375834</v>
      </c>
      <c r="K139" s="269">
        <f t="shared" si="16"/>
        <v>0.16461908762624206</v>
      </c>
      <c r="L139" s="269">
        <f t="shared" si="16"/>
        <v>0.15598659720111269</v>
      </c>
      <c r="M139" s="269">
        <f t="shared" si="16"/>
        <v>0.14812948911443907</v>
      </c>
      <c r="N139" s="269">
        <f t="shared" si="16"/>
        <v>9.0583598547380656E-2</v>
      </c>
      <c r="O139" s="269">
        <f t="shared" si="16"/>
        <v>0.15208340208033211</v>
      </c>
      <c r="P139" s="269">
        <f t="shared" si="16"/>
        <v>0.14571353330804931</v>
      </c>
      <c r="Q139" s="269">
        <f t="shared" si="16"/>
        <v>0.14909143219393731</v>
      </c>
      <c r="R139" s="269">
        <f t="shared" si="16"/>
        <v>0.1564064040826818</v>
      </c>
      <c r="S139" s="269">
        <f t="shared" si="16"/>
        <v>0.15896852992037208</v>
      </c>
      <c r="T139" s="269">
        <f t="shared" si="16"/>
        <v>0.15987301311479071</v>
      </c>
      <c r="U139" s="269">
        <f t="shared" si="16"/>
        <v>0.1698735258660462</v>
      </c>
      <c r="V139" s="269">
        <f t="shared" si="16"/>
        <v>0.17358198536505556</v>
      </c>
      <c r="W139" s="269">
        <f t="shared" si="16"/>
        <v>0.14807677640317646</v>
      </c>
      <c r="X139" s="269">
        <f t="shared" si="16"/>
        <v>0.14892769817660756</v>
      </c>
      <c r="Y139" s="269">
        <f t="shared" si="16"/>
        <v>0.16132387254912456</v>
      </c>
      <c r="DA139" s="79"/>
    </row>
    <row r="140" spans="1:105" ht="12" customHeight="1" x14ac:dyDescent="0.25">
      <c r="A140" s="174" t="s">
        <v>1461</v>
      </c>
      <c r="B140" s="269">
        <f t="shared" ref="B140:Y140" si="17">IF(B$25=0,0,B$25/B$5)</f>
        <v>9.9523080857591747E-2</v>
      </c>
      <c r="C140" s="269">
        <f t="shared" si="17"/>
        <v>0.11709273017684665</v>
      </c>
      <c r="D140" s="269">
        <f t="shared" si="17"/>
        <v>0.11439885927845231</v>
      </c>
      <c r="E140" s="269">
        <f t="shared" si="17"/>
        <v>0.11549138179866983</v>
      </c>
      <c r="F140" s="269">
        <f t="shared" si="17"/>
        <v>0.12427681260378125</v>
      </c>
      <c r="G140" s="269">
        <f t="shared" si="17"/>
        <v>0.12464630256791266</v>
      </c>
      <c r="H140" s="269">
        <f t="shared" si="17"/>
        <v>0.12044054488717501</v>
      </c>
      <c r="I140" s="269">
        <f t="shared" si="17"/>
        <v>0.11510693338956249</v>
      </c>
      <c r="J140" s="269">
        <f t="shared" si="17"/>
        <v>0.11934650955757491</v>
      </c>
      <c r="K140" s="269">
        <f t="shared" si="17"/>
        <v>0.11163218798645953</v>
      </c>
      <c r="L140" s="269">
        <f t="shared" si="17"/>
        <v>0.10577828727649266</v>
      </c>
      <c r="M140" s="269">
        <f t="shared" si="17"/>
        <v>0.10045019209865456</v>
      </c>
      <c r="N140" s="269">
        <f t="shared" si="17"/>
        <v>6.1426930785146751E-2</v>
      </c>
      <c r="O140" s="269">
        <f t="shared" si="17"/>
        <v>0.10313143618678128</v>
      </c>
      <c r="P140" s="269">
        <f t="shared" si="17"/>
        <v>9.8811873987220245E-2</v>
      </c>
      <c r="Q140" s="269">
        <f t="shared" si="17"/>
        <v>0.10110250898505743</v>
      </c>
      <c r="R140" s="269">
        <f t="shared" si="17"/>
        <v>0.10606296848446863</v>
      </c>
      <c r="S140" s="269">
        <f t="shared" si="17"/>
        <v>0.1078004080322286</v>
      </c>
      <c r="T140" s="269">
        <f t="shared" si="17"/>
        <v>0.10841375997972075</v>
      </c>
      <c r="U140" s="269">
        <f t="shared" si="17"/>
        <v>0.11519534974253018</v>
      </c>
      <c r="V140" s="269">
        <f t="shared" si="17"/>
        <v>0.11771014589346925</v>
      </c>
      <c r="W140" s="269">
        <f t="shared" si="17"/>
        <v>0.10041444633321639</v>
      </c>
      <c r="X140" s="269">
        <f t="shared" si="17"/>
        <v>0.10099147698466249</v>
      </c>
      <c r="Y140" s="269">
        <f t="shared" si="17"/>
        <v>0.10939762288074237</v>
      </c>
      <c r="DA140" s="79"/>
    </row>
    <row r="141" spans="1:105" ht="12" customHeight="1" x14ac:dyDescent="0.25">
      <c r="A141" s="174" t="s">
        <v>1470</v>
      </c>
      <c r="B141" s="269">
        <f t="shared" ref="B141:Y141" si="18">IF(B$33=0,0,B$33/B$5)</f>
        <v>4.0270794775886737E-3</v>
      </c>
      <c r="C141" s="269">
        <f t="shared" si="18"/>
        <v>4.7380138014893177E-3</v>
      </c>
      <c r="D141" s="269">
        <f t="shared" si="18"/>
        <v>4.6290096175682013E-3</v>
      </c>
      <c r="E141" s="269">
        <f t="shared" si="18"/>
        <v>4.673217202201427E-3</v>
      </c>
      <c r="F141" s="269">
        <f t="shared" si="18"/>
        <v>5.0287088910857857E-3</v>
      </c>
      <c r="G141" s="269">
        <f t="shared" si="18"/>
        <v>5.0436598495861304E-3</v>
      </c>
      <c r="H141" s="269">
        <f t="shared" si="18"/>
        <v>4.8734790201959656E-3</v>
      </c>
      <c r="I141" s="269">
        <f t="shared" si="18"/>
        <v>4.657660968560279E-3</v>
      </c>
      <c r="J141" s="269">
        <f t="shared" si="18"/>
        <v>4.8292102215853798E-3</v>
      </c>
      <c r="K141" s="269">
        <f t="shared" si="18"/>
        <v>4.5170596549544001E-3</v>
      </c>
      <c r="L141" s="269">
        <f t="shared" si="18"/>
        <v>4.2801887380795297E-3</v>
      </c>
      <c r="M141" s="269">
        <f t="shared" si="18"/>
        <v>4.064593897561951E-3</v>
      </c>
      <c r="N141" s="269">
        <f t="shared" si="18"/>
        <v>2.4855654608410827E-3</v>
      </c>
      <c r="O141" s="269">
        <f t="shared" si="18"/>
        <v>4.1730871530827598E-3</v>
      </c>
      <c r="P141" s="269">
        <f t="shared" si="18"/>
        <v>3.9983013633330322E-3</v>
      </c>
      <c r="Q141" s="269">
        <f t="shared" si="18"/>
        <v>4.0909891008000399E-3</v>
      </c>
      <c r="R141" s="269">
        <f t="shared" si="18"/>
        <v>4.2917080142154413E-3</v>
      </c>
      <c r="S141" s="269">
        <f t="shared" si="18"/>
        <v>4.3620113758682712E-3</v>
      </c>
      <c r="T141" s="269">
        <f t="shared" si="18"/>
        <v>4.3868299106141892E-3</v>
      </c>
      <c r="U141" s="269">
        <f t="shared" si="18"/>
        <v>4.6612386279077482E-3</v>
      </c>
      <c r="V141" s="269">
        <f t="shared" si="18"/>
        <v>4.76299677167198E-3</v>
      </c>
      <c r="W141" s="269">
        <f t="shared" si="18"/>
        <v>4.0631474889784676E-3</v>
      </c>
      <c r="X141" s="269">
        <f t="shared" si="18"/>
        <v>4.0864963270003081E-3</v>
      </c>
      <c r="Y141" s="269">
        <f t="shared" si="18"/>
        <v>4.4266407169449747E-3</v>
      </c>
      <c r="DA141" s="79"/>
    </row>
    <row r="142" spans="1:105" ht="12" customHeight="1" x14ac:dyDescent="0.25">
      <c r="A142" s="62" t="s">
        <v>1577</v>
      </c>
      <c r="B142" s="318">
        <f t="shared" ref="B142:Y142" si="19">IF(B$34=0,0,B$34/B$5)</f>
        <v>0</v>
      </c>
      <c r="C142" s="318">
        <f t="shared" si="19"/>
        <v>0</v>
      </c>
      <c r="D142" s="318">
        <f t="shared" si="19"/>
        <v>0</v>
      </c>
      <c r="E142" s="318">
        <f t="shared" si="19"/>
        <v>0</v>
      </c>
      <c r="F142" s="318">
        <f t="shared" si="19"/>
        <v>0</v>
      </c>
      <c r="G142" s="318">
        <f t="shared" si="19"/>
        <v>0</v>
      </c>
      <c r="H142" s="318">
        <f t="shared" si="19"/>
        <v>0</v>
      </c>
      <c r="I142" s="318">
        <f t="shared" si="19"/>
        <v>0</v>
      </c>
      <c r="J142" s="318">
        <f t="shared" si="19"/>
        <v>0</v>
      </c>
      <c r="K142" s="318">
        <f t="shared" si="19"/>
        <v>0</v>
      </c>
      <c r="L142" s="318">
        <f t="shared" si="19"/>
        <v>0</v>
      </c>
      <c r="M142" s="318">
        <f t="shared" si="19"/>
        <v>0</v>
      </c>
      <c r="N142" s="318">
        <f t="shared" si="19"/>
        <v>0</v>
      </c>
      <c r="O142" s="318">
        <f t="shared" si="19"/>
        <v>0</v>
      </c>
      <c r="P142" s="318">
        <f t="shared" si="19"/>
        <v>0</v>
      </c>
      <c r="Q142" s="318">
        <f t="shared" si="19"/>
        <v>0</v>
      </c>
      <c r="R142" s="318">
        <f t="shared" si="19"/>
        <v>0</v>
      </c>
      <c r="S142" s="318">
        <f t="shared" si="19"/>
        <v>0</v>
      </c>
      <c r="T142" s="318">
        <f t="shared" si="19"/>
        <v>0</v>
      </c>
      <c r="U142" s="318">
        <f t="shared" si="19"/>
        <v>0</v>
      </c>
      <c r="V142" s="318">
        <f t="shared" si="19"/>
        <v>0</v>
      </c>
      <c r="W142" s="318">
        <f t="shared" si="19"/>
        <v>0</v>
      </c>
      <c r="X142" s="318">
        <f t="shared" si="19"/>
        <v>0</v>
      </c>
      <c r="Y142" s="318">
        <f t="shared" si="19"/>
        <v>0</v>
      </c>
      <c r="DA142" s="141"/>
    </row>
    <row r="143" spans="1:105" ht="12" customHeight="1" x14ac:dyDescent="0.25">
      <c r="A143" s="62" t="s">
        <v>1578</v>
      </c>
      <c r="B143" s="327">
        <f t="shared" ref="B143:Y143" si="20">IF(B$35=0,0,B$35/B$5)</f>
        <v>4.0270794775886737E-3</v>
      </c>
      <c r="C143" s="327">
        <f t="shared" si="20"/>
        <v>4.7380138014893177E-3</v>
      </c>
      <c r="D143" s="327">
        <f t="shared" si="20"/>
        <v>4.6290096175682013E-3</v>
      </c>
      <c r="E143" s="327">
        <f t="shared" si="20"/>
        <v>4.673217202201427E-3</v>
      </c>
      <c r="F143" s="327">
        <f t="shared" si="20"/>
        <v>5.0287088910857857E-3</v>
      </c>
      <c r="G143" s="327">
        <f t="shared" si="20"/>
        <v>5.0436598495861304E-3</v>
      </c>
      <c r="H143" s="327">
        <f t="shared" si="20"/>
        <v>4.8734790201959656E-3</v>
      </c>
      <c r="I143" s="327">
        <f t="shared" si="20"/>
        <v>4.657660968560279E-3</v>
      </c>
      <c r="J143" s="327">
        <f t="shared" si="20"/>
        <v>4.8292102215853798E-3</v>
      </c>
      <c r="K143" s="327">
        <f t="shared" si="20"/>
        <v>4.5170596549544001E-3</v>
      </c>
      <c r="L143" s="327">
        <f t="shared" si="20"/>
        <v>4.2801887380795297E-3</v>
      </c>
      <c r="M143" s="327">
        <f t="shared" si="20"/>
        <v>4.064593897561951E-3</v>
      </c>
      <c r="N143" s="327">
        <f t="shared" si="20"/>
        <v>2.4855654608410827E-3</v>
      </c>
      <c r="O143" s="327">
        <f t="shared" si="20"/>
        <v>4.1730871530827598E-3</v>
      </c>
      <c r="P143" s="327">
        <f t="shared" si="20"/>
        <v>3.9983013633330322E-3</v>
      </c>
      <c r="Q143" s="327">
        <f t="shared" si="20"/>
        <v>4.0909891008000399E-3</v>
      </c>
      <c r="R143" s="327">
        <f t="shared" si="20"/>
        <v>4.2917080142154413E-3</v>
      </c>
      <c r="S143" s="327">
        <f t="shared" si="20"/>
        <v>4.3620113758682712E-3</v>
      </c>
      <c r="T143" s="327">
        <f t="shared" si="20"/>
        <v>4.3868299106141892E-3</v>
      </c>
      <c r="U143" s="327">
        <f t="shared" si="20"/>
        <v>4.6612386279077482E-3</v>
      </c>
      <c r="V143" s="327">
        <f t="shared" si="20"/>
        <v>4.76299677167198E-3</v>
      </c>
      <c r="W143" s="327">
        <f t="shared" si="20"/>
        <v>4.0631474889784676E-3</v>
      </c>
      <c r="X143" s="327">
        <f t="shared" si="20"/>
        <v>4.0864963270003081E-3</v>
      </c>
      <c r="Y143" s="327">
        <f t="shared" si="20"/>
        <v>4.4266407169449747E-3</v>
      </c>
      <c r="DA143" s="151"/>
    </row>
    <row r="144" spans="1:105" ht="12" customHeight="1" x14ac:dyDescent="0.25">
      <c r="A144" s="100" t="s">
        <v>105</v>
      </c>
      <c r="B144" s="310">
        <f t="shared" ref="B144:Y144" si="21">IF(B$5=0,0,B$46/B$5)</f>
        <v>0.74932564139070879</v>
      </c>
      <c r="C144" s="310">
        <f t="shared" si="21"/>
        <v>0.70502328009298187</v>
      </c>
      <c r="D144" s="310">
        <f t="shared" si="21"/>
        <v>0.7118064395576521</v>
      </c>
      <c r="E144" s="310">
        <f t="shared" si="21"/>
        <v>0.70901839284156432</v>
      </c>
      <c r="F144" s="310">
        <f t="shared" si="21"/>
        <v>0.68685385081298966</v>
      </c>
      <c r="G144" s="310">
        <f t="shared" si="21"/>
        <v>0.68596379615776182</v>
      </c>
      <c r="H144" s="310">
        <f t="shared" si="21"/>
        <v>0.69670845828978345</v>
      </c>
      <c r="I144" s="310">
        <f t="shared" si="21"/>
        <v>0.7101516537509529</v>
      </c>
      <c r="J144" s="310">
        <f t="shared" si="21"/>
        <v>0.69943505953686247</v>
      </c>
      <c r="K144" s="310">
        <f t="shared" si="21"/>
        <v>0.71888512532535942</v>
      </c>
      <c r="L144" s="310">
        <f t="shared" si="21"/>
        <v>0.73366387813441614</v>
      </c>
      <c r="M144" s="310">
        <f t="shared" si="21"/>
        <v>0.74701215243670838</v>
      </c>
      <c r="N144" s="310">
        <f t="shared" si="21"/>
        <v>0.84527123328650489</v>
      </c>
      <c r="O144" s="310">
        <f t="shared" si="21"/>
        <v>0.7403022683234417</v>
      </c>
      <c r="P144" s="310">
        <f t="shared" si="21"/>
        <v>0.75113080123239973</v>
      </c>
      <c r="Q144" s="310">
        <f t="shared" si="21"/>
        <v>0.74537726924889636</v>
      </c>
      <c r="R144" s="310">
        <f t="shared" si="21"/>
        <v>0.73292351450389459</v>
      </c>
      <c r="S144" s="310">
        <f t="shared" si="21"/>
        <v>0.72854720998877198</v>
      </c>
      <c r="T144" s="310">
        <f t="shared" si="21"/>
        <v>0.72701565372801069</v>
      </c>
      <c r="U144" s="310">
        <f t="shared" si="21"/>
        <v>0.7099226875562068</v>
      </c>
      <c r="V144" s="310">
        <f t="shared" si="21"/>
        <v>0.70359357673337719</v>
      </c>
      <c r="W144" s="310">
        <f t="shared" si="21"/>
        <v>0.74716421228063512</v>
      </c>
      <c r="X144" s="310">
        <f t="shared" si="21"/>
        <v>0.74570538110960349</v>
      </c>
      <c r="Y144" s="310">
        <f t="shared" si="21"/>
        <v>0.72455476772154115</v>
      </c>
      <c r="DA144" s="127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22">SUM(B147:B152,B154:B156,B158:B159,B161:B162,B163)</f>
        <v>0.99999999999999989</v>
      </c>
      <c r="C146" s="232">
        <f t="shared" si="22"/>
        <v>0.99999999999999978</v>
      </c>
      <c r="D146" s="232">
        <f t="shared" si="22"/>
        <v>0.99999999999999989</v>
      </c>
      <c r="E146" s="232">
        <f t="shared" si="22"/>
        <v>1</v>
      </c>
      <c r="F146" s="232">
        <f t="shared" si="22"/>
        <v>1</v>
      </c>
      <c r="G146" s="232">
        <f t="shared" si="22"/>
        <v>0.99999999999999989</v>
      </c>
      <c r="H146" s="232">
        <f t="shared" si="22"/>
        <v>1</v>
      </c>
      <c r="I146" s="232">
        <f t="shared" si="22"/>
        <v>1.0000000000000002</v>
      </c>
      <c r="J146" s="232">
        <f t="shared" si="22"/>
        <v>0.99999999999999989</v>
      </c>
      <c r="K146" s="232">
        <f t="shared" si="22"/>
        <v>1</v>
      </c>
      <c r="L146" s="232">
        <f t="shared" si="22"/>
        <v>1</v>
      </c>
      <c r="M146" s="232">
        <f t="shared" si="22"/>
        <v>0.99999999999999978</v>
      </c>
      <c r="N146" s="232">
        <f t="shared" si="22"/>
        <v>1.0000000000000002</v>
      </c>
      <c r="O146" s="232">
        <f t="shared" si="22"/>
        <v>1</v>
      </c>
      <c r="P146" s="232">
        <f t="shared" si="22"/>
        <v>1</v>
      </c>
      <c r="Q146" s="232">
        <f t="shared" si="22"/>
        <v>0.99999999999999989</v>
      </c>
      <c r="R146" s="232">
        <f t="shared" si="22"/>
        <v>1</v>
      </c>
      <c r="S146" s="232">
        <f t="shared" si="22"/>
        <v>1.0000000000000002</v>
      </c>
      <c r="T146" s="232">
        <f t="shared" si="22"/>
        <v>1</v>
      </c>
      <c r="U146" s="232">
        <f t="shared" si="22"/>
        <v>1</v>
      </c>
      <c r="V146" s="232">
        <f t="shared" si="22"/>
        <v>1.0000000000000002</v>
      </c>
      <c r="W146" s="232">
        <f t="shared" si="22"/>
        <v>1</v>
      </c>
      <c r="X146" s="232">
        <f t="shared" si="22"/>
        <v>1</v>
      </c>
      <c r="Y146" s="232">
        <f t="shared" si="22"/>
        <v>0.99999999999999989</v>
      </c>
      <c r="DA146" s="95"/>
    </row>
    <row r="147" spans="1:105" ht="12" customHeight="1" x14ac:dyDescent="0.25">
      <c r="A147" s="55" t="s">
        <v>91</v>
      </c>
      <c r="B147" s="266">
        <f t="shared" ref="B147:Y147" si="23">IF(B$49=0,0,B$49/B$48)</f>
        <v>0</v>
      </c>
      <c r="C147" s="266">
        <f t="shared" si="23"/>
        <v>0</v>
      </c>
      <c r="D147" s="266">
        <f t="shared" si="23"/>
        <v>0</v>
      </c>
      <c r="E147" s="266">
        <f t="shared" si="23"/>
        <v>0</v>
      </c>
      <c r="F147" s="266">
        <f t="shared" si="23"/>
        <v>0</v>
      </c>
      <c r="G147" s="266">
        <f t="shared" si="23"/>
        <v>0</v>
      </c>
      <c r="H147" s="266">
        <f t="shared" si="23"/>
        <v>0</v>
      </c>
      <c r="I147" s="266">
        <f t="shared" si="23"/>
        <v>0</v>
      </c>
      <c r="J147" s="266">
        <f t="shared" si="23"/>
        <v>0</v>
      </c>
      <c r="K147" s="266">
        <f t="shared" si="23"/>
        <v>0</v>
      </c>
      <c r="L147" s="266">
        <f t="shared" si="23"/>
        <v>0</v>
      </c>
      <c r="M147" s="266">
        <f t="shared" si="23"/>
        <v>0</v>
      </c>
      <c r="N147" s="266">
        <f t="shared" si="23"/>
        <v>0</v>
      </c>
      <c r="O147" s="266">
        <f t="shared" si="23"/>
        <v>0</v>
      </c>
      <c r="P147" s="266">
        <f t="shared" si="23"/>
        <v>0</v>
      </c>
      <c r="Q147" s="266">
        <f t="shared" si="23"/>
        <v>0</v>
      </c>
      <c r="R147" s="266">
        <f t="shared" si="23"/>
        <v>0</v>
      </c>
      <c r="S147" s="266">
        <f t="shared" si="23"/>
        <v>0</v>
      </c>
      <c r="T147" s="266">
        <f t="shared" si="23"/>
        <v>0</v>
      </c>
      <c r="U147" s="266">
        <f t="shared" si="23"/>
        <v>0</v>
      </c>
      <c r="V147" s="266">
        <f t="shared" si="23"/>
        <v>0</v>
      </c>
      <c r="W147" s="266">
        <f t="shared" si="23"/>
        <v>0</v>
      </c>
      <c r="X147" s="266">
        <f t="shared" si="23"/>
        <v>0</v>
      </c>
      <c r="Y147" s="266">
        <f t="shared" si="23"/>
        <v>0</v>
      </c>
      <c r="DA147" s="76"/>
    </row>
    <row r="148" spans="1:105" ht="12" customHeight="1" x14ac:dyDescent="0.25">
      <c r="A148" s="173" t="s">
        <v>92</v>
      </c>
      <c r="B148" s="267">
        <f t="shared" ref="B148:Y148" si="24">IF(B$50=0,0,B$50/B$48)</f>
        <v>0</v>
      </c>
      <c r="C148" s="267">
        <f t="shared" si="24"/>
        <v>0</v>
      </c>
      <c r="D148" s="267">
        <f t="shared" si="24"/>
        <v>0</v>
      </c>
      <c r="E148" s="267">
        <f t="shared" si="24"/>
        <v>0</v>
      </c>
      <c r="F148" s="267">
        <f t="shared" si="24"/>
        <v>0</v>
      </c>
      <c r="G148" s="267">
        <f t="shared" si="24"/>
        <v>0</v>
      </c>
      <c r="H148" s="267">
        <f t="shared" si="24"/>
        <v>0</v>
      </c>
      <c r="I148" s="267">
        <f t="shared" si="24"/>
        <v>0</v>
      </c>
      <c r="J148" s="267">
        <f t="shared" si="24"/>
        <v>0</v>
      </c>
      <c r="K148" s="267">
        <f t="shared" si="24"/>
        <v>0</v>
      </c>
      <c r="L148" s="267">
        <f t="shared" si="24"/>
        <v>0</v>
      </c>
      <c r="M148" s="267">
        <f t="shared" si="24"/>
        <v>0</v>
      </c>
      <c r="N148" s="267">
        <f t="shared" si="24"/>
        <v>0</v>
      </c>
      <c r="O148" s="267">
        <f t="shared" si="24"/>
        <v>0</v>
      </c>
      <c r="P148" s="267">
        <f t="shared" si="24"/>
        <v>0</v>
      </c>
      <c r="Q148" s="267">
        <f t="shared" si="24"/>
        <v>0</v>
      </c>
      <c r="R148" s="267">
        <f t="shared" si="24"/>
        <v>0</v>
      </c>
      <c r="S148" s="267">
        <f t="shared" si="24"/>
        <v>0</v>
      </c>
      <c r="T148" s="267">
        <f t="shared" si="24"/>
        <v>0</v>
      </c>
      <c r="U148" s="267">
        <f t="shared" si="24"/>
        <v>0</v>
      </c>
      <c r="V148" s="267">
        <f t="shared" si="24"/>
        <v>0</v>
      </c>
      <c r="W148" s="267">
        <f t="shared" si="24"/>
        <v>0</v>
      </c>
      <c r="X148" s="267">
        <f t="shared" si="24"/>
        <v>0</v>
      </c>
      <c r="Y148" s="267">
        <f t="shared" si="24"/>
        <v>0</v>
      </c>
      <c r="DA148" s="77"/>
    </row>
    <row r="149" spans="1:105" ht="12" customHeight="1" x14ac:dyDescent="0.25">
      <c r="A149" s="173" t="s">
        <v>93</v>
      </c>
      <c r="B149" s="267">
        <f t="shared" ref="B149:Y149" si="25">IF(B$51=0,0,B$51/B$48)</f>
        <v>0</v>
      </c>
      <c r="C149" s="267">
        <f t="shared" si="25"/>
        <v>0</v>
      </c>
      <c r="D149" s="267">
        <f t="shared" si="25"/>
        <v>0</v>
      </c>
      <c r="E149" s="267">
        <f t="shared" si="25"/>
        <v>0</v>
      </c>
      <c r="F149" s="267">
        <f t="shared" si="25"/>
        <v>0</v>
      </c>
      <c r="G149" s="267">
        <f t="shared" si="25"/>
        <v>0</v>
      </c>
      <c r="H149" s="267">
        <f t="shared" si="25"/>
        <v>0</v>
      </c>
      <c r="I149" s="267">
        <f t="shared" si="25"/>
        <v>0</v>
      </c>
      <c r="J149" s="267">
        <f t="shared" si="25"/>
        <v>0</v>
      </c>
      <c r="K149" s="267">
        <f t="shared" si="25"/>
        <v>0</v>
      </c>
      <c r="L149" s="267">
        <f t="shared" si="25"/>
        <v>0</v>
      </c>
      <c r="M149" s="267">
        <f t="shared" si="25"/>
        <v>0</v>
      </c>
      <c r="N149" s="267">
        <f t="shared" si="25"/>
        <v>0</v>
      </c>
      <c r="O149" s="267">
        <f t="shared" si="25"/>
        <v>0</v>
      </c>
      <c r="P149" s="267">
        <f t="shared" si="25"/>
        <v>0</v>
      </c>
      <c r="Q149" s="267">
        <f t="shared" si="25"/>
        <v>0</v>
      </c>
      <c r="R149" s="267">
        <f t="shared" si="25"/>
        <v>0</v>
      </c>
      <c r="S149" s="267">
        <f t="shared" si="25"/>
        <v>0</v>
      </c>
      <c r="T149" s="267">
        <f t="shared" si="25"/>
        <v>0</v>
      </c>
      <c r="U149" s="267">
        <f t="shared" si="25"/>
        <v>0</v>
      </c>
      <c r="V149" s="267">
        <f t="shared" si="25"/>
        <v>0</v>
      </c>
      <c r="W149" s="267">
        <f t="shared" si="25"/>
        <v>0</v>
      </c>
      <c r="X149" s="267">
        <f t="shared" si="25"/>
        <v>0</v>
      </c>
      <c r="Y149" s="267">
        <f t="shared" si="25"/>
        <v>0</v>
      </c>
      <c r="DA149" s="77"/>
    </row>
    <row r="150" spans="1:105" ht="12" customHeight="1" x14ac:dyDescent="0.25">
      <c r="A150" s="173" t="s">
        <v>94</v>
      </c>
      <c r="B150" s="267">
        <f t="shared" ref="B150:Y150" si="26">IF(B$52=0,0,B$52/B$48)</f>
        <v>0</v>
      </c>
      <c r="C150" s="267">
        <f t="shared" si="26"/>
        <v>0</v>
      </c>
      <c r="D150" s="267">
        <f t="shared" si="26"/>
        <v>0</v>
      </c>
      <c r="E150" s="267">
        <f t="shared" si="26"/>
        <v>0</v>
      </c>
      <c r="F150" s="267">
        <f t="shared" si="26"/>
        <v>0</v>
      </c>
      <c r="G150" s="267">
        <f t="shared" si="26"/>
        <v>0</v>
      </c>
      <c r="H150" s="267">
        <f t="shared" si="26"/>
        <v>0</v>
      </c>
      <c r="I150" s="267">
        <f t="shared" si="26"/>
        <v>0</v>
      </c>
      <c r="J150" s="267">
        <f t="shared" si="26"/>
        <v>0</v>
      </c>
      <c r="K150" s="267">
        <f t="shared" si="26"/>
        <v>0</v>
      </c>
      <c r="L150" s="267">
        <f t="shared" si="26"/>
        <v>0</v>
      </c>
      <c r="M150" s="267">
        <f t="shared" si="26"/>
        <v>0</v>
      </c>
      <c r="N150" s="267">
        <f t="shared" si="26"/>
        <v>0</v>
      </c>
      <c r="O150" s="267">
        <f t="shared" si="26"/>
        <v>0</v>
      </c>
      <c r="P150" s="267">
        <f t="shared" si="26"/>
        <v>0</v>
      </c>
      <c r="Q150" s="267">
        <f t="shared" si="26"/>
        <v>0</v>
      </c>
      <c r="R150" s="267">
        <f t="shared" si="26"/>
        <v>0</v>
      </c>
      <c r="S150" s="267">
        <f t="shared" si="26"/>
        <v>0</v>
      </c>
      <c r="T150" s="267">
        <f t="shared" si="26"/>
        <v>0</v>
      </c>
      <c r="U150" s="267">
        <f t="shared" si="26"/>
        <v>0</v>
      </c>
      <c r="V150" s="267">
        <f t="shared" si="26"/>
        <v>0</v>
      </c>
      <c r="W150" s="267">
        <f t="shared" si="26"/>
        <v>0</v>
      </c>
      <c r="X150" s="267">
        <f t="shared" si="26"/>
        <v>0</v>
      </c>
      <c r="Y150" s="267">
        <f t="shared" si="26"/>
        <v>0</v>
      </c>
      <c r="DA150" s="77"/>
    </row>
    <row r="151" spans="1:105" ht="12" customHeight="1" x14ac:dyDescent="0.25">
      <c r="A151" s="56" t="s">
        <v>95</v>
      </c>
      <c r="B151" s="268">
        <f t="shared" ref="B151:Y151" si="27">IF(B$53=0,0,B$53/B$48)</f>
        <v>3.2941277740526839E-3</v>
      </c>
      <c r="C151" s="268">
        <f t="shared" si="27"/>
        <v>3.6445933550182312E-3</v>
      </c>
      <c r="D151" s="268">
        <f t="shared" si="27"/>
        <v>3.6593246765306972E-3</v>
      </c>
      <c r="E151" s="268">
        <f t="shared" si="27"/>
        <v>3.899134490791439E-3</v>
      </c>
      <c r="F151" s="268">
        <f t="shared" si="27"/>
        <v>4.0602603154034538E-3</v>
      </c>
      <c r="G151" s="268">
        <f t="shared" si="27"/>
        <v>3.7868663398800428E-3</v>
      </c>
      <c r="H151" s="268">
        <f t="shared" si="27"/>
        <v>2.7097983846003817E-3</v>
      </c>
      <c r="I151" s="268">
        <f t="shared" si="27"/>
        <v>2.6154264745342471E-3</v>
      </c>
      <c r="J151" s="268">
        <f t="shared" si="27"/>
        <v>2.9041730214485074E-3</v>
      </c>
      <c r="K151" s="268">
        <f t="shared" si="27"/>
        <v>2.7096322522475588E-3</v>
      </c>
      <c r="L151" s="268">
        <f t="shared" si="27"/>
        <v>2.3769515171879131E-3</v>
      </c>
      <c r="M151" s="268">
        <f t="shared" si="27"/>
        <v>2.9482818461646701E-3</v>
      </c>
      <c r="N151" s="268">
        <f t="shared" si="27"/>
        <v>3.3855352032685637E-3</v>
      </c>
      <c r="O151" s="268">
        <f t="shared" si="27"/>
        <v>2.7142156454017805E-3</v>
      </c>
      <c r="P151" s="268">
        <f t="shared" si="27"/>
        <v>3.1244639977997526E-3</v>
      </c>
      <c r="Q151" s="268">
        <f t="shared" si="27"/>
        <v>2.9651517799288082E-3</v>
      </c>
      <c r="R151" s="268">
        <f t="shared" si="27"/>
        <v>2.6237119571824543E-3</v>
      </c>
      <c r="S151" s="268">
        <f t="shared" si="27"/>
        <v>2.6473240427958549E-3</v>
      </c>
      <c r="T151" s="268">
        <f t="shared" si="27"/>
        <v>2.5607448146338788E-3</v>
      </c>
      <c r="U151" s="268">
        <f t="shared" si="27"/>
        <v>2.6877325601061324E-3</v>
      </c>
      <c r="V151" s="268">
        <f t="shared" si="27"/>
        <v>2.6356691095244947E-3</v>
      </c>
      <c r="W151" s="268">
        <f t="shared" si="27"/>
        <v>2.4754534595335001E-3</v>
      </c>
      <c r="X151" s="268">
        <f t="shared" si="27"/>
        <v>2.5314866010319684E-3</v>
      </c>
      <c r="Y151" s="268">
        <f t="shared" si="27"/>
        <v>2.4402869862478875E-3</v>
      </c>
      <c r="DA151" s="78"/>
    </row>
    <row r="152" spans="1:105" ht="12" customHeight="1" x14ac:dyDescent="0.25">
      <c r="A152" s="174" t="s">
        <v>1496</v>
      </c>
      <c r="B152" s="269">
        <f t="shared" ref="B152:Y152" si="28">IF(B$59=0,0,B$59/B$48)</f>
        <v>0</v>
      </c>
      <c r="C152" s="269">
        <f t="shared" si="28"/>
        <v>0</v>
      </c>
      <c r="D152" s="269">
        <f t="shared" si="28"/>
        <v>0</v>
      </c>
      <c r="E152" s="269">
        <f t="shared" si="28"/>
        <v>0</v>
      </c>
      <c r="F152" s="269">
        <f t="shared" si="28"/>
        <v>0</v>
      </c>
      <c r="G152" s="269">
        <f t="shared" si="28"/>
        <v>0</v>
      </c>
      <c r="H152" s="269">
        <f t="shared" si="28"/>
        <v>0</v>
      </c>
      <c r="I152" s="269">
        <f t="shared" si="28"/>
        <v>0</v>
      </c>
      <c r="J152" s="269">
        <f t="shared" si="28"/>
        <v>0</v>
      </c>
      <c r="K152" s="269">
        <f t="shared" si="28"/>
        <v>0</v>
      </c>
      <c r="L152" s="269">
        <f t="shared" si="28"/>
        <v>0</v>
      </c>
      <c r="M152" s="269">
        <f t="shared" si="28"/>
        <v>0</v>
      </c>
      <c r="N152" s="269">
        <f t="shared" si="28"/>
        <v>0</v>
      </c>
      <c r="O152" s="269">
        <f t="shared" si="28"/>
        <v>0</v>
      </c>
      <c r="P152" s="269">
        <f t="shared" si="28"/>
        <v>0</v>
      </c>
      <c r="Q152" s="269">
        <f t="shared" si="28"/>
        <v>0</v>
      </c>
      <c r="R152" s="269">
        <f t="shared" si="28"/>
        <v>0</v>
      </c>
      <c r="S152" s="269">
        <f t="shared" si="28"/>
        <v>0</v>
      </c>
      <c r="T152" s="269">
        <f t="shared" si="28"/>
        <v>0</v>
      </c>
      <c r="U152" s="269">
        <f t="shared" si="28"/>
        <v>0</v>
      </c>
      <c r="V152" s="269">
        <f t="shared" si="28"/>
        <v>0</v>
      </c>
      <c r="W152" s="269">
        <f t="shared" si="28"/>
        <v>0</v>
      </c>
      <c r="X152" s="269">
        <f t="shared" si="28"/>
        <v>0</v>
      </c>
      <c r="Y152" s="269">
        <f t="shared" si="28"/>
        <v>0</v>
      </c>
      <c r="DA152" s="79"/>
    </row>
    <row r="153" spans="1:105" ht="12" customHeight="1" x14ac:dyDescent="0.25">
      <c r="A153" s="174" t="s">
        <v>1498</v>
      </c>
      <c r="B153" s="269">
        <f t="shared" ref="B153:Y153" si="29">IF(B$60=0,0,B$60/B$48)</f>
        <v>0.15094700630800334</v>
      </c>
      <c r="C153" s="269">
        <f t="shared" si="29"/>
        <v>0.15107516193693599</v>
      </c>
      <c r="D153" s="269">
        <f t="shared" si="29"/>
        <v>0.15482597226692338</v>
      </c>
      <c r="E153" s="269">
        <f t="shared" si="29"/>
        <v>0.16066969235323333</v>
      </c>
      <c r="F153" s="269">
        <f t="shared" si="29"/>
        <v>0.16312296772094487</v>
      </c>
      <c r="G153" s="269">
        <f t="shared" si="29"/>
        <v>0.16153946004661024</v>
      </c>
      <c r="H153" s="269">
        <f t="shared" si="29"/>
        <v>0.16222394444332069</v>
      </c>
      <c r="I153" s="269">
        <f t="shared" si="29"/>
        <v>0.16348232906696514</v>
      </c>
      <c r="J153" s="269">
        <f t="shared" si="29"/>
        <v>0.16658092053865853</v>
      </c>
      <c r="K153" s="269">
        <f t="shared" si="29"/>
        <v>0.17575195476432465</v>
      </c>
      <c r="L153" s="269">
        <f t="shared" si="29"/>
        <v>0.18054870958166425</v>
      </c>
      <c r="M153" s="269">
        <f t="shared" si="29"/>
        <v>0.18067621447342957</v>
      </c>
      <c r="N153" s="269">
        <f t="shared" si="29"/>
        <v>0.16715280743516409</v>
      </c>
      <c r="O153" s="269">
        <f t="shared" si="29"/>
        <v>0.16250409282259082</v>
      </c>
      <c r="P153" s="269">
        <f t="shared" si="29"/>
        <v>0.16773043712635452</v>
      </c>
      <c r="Q153" s="269">
        <f t="shared" si="29"/>
        <v>0.17030291528306438</v>
      </c>
      <c r="R153" s="269">
        <f t="shared" si="29"/>
        <v>0.17316536082225861</v>
      </c>
      <c r="S153" s="269">
        <f t="shared" si="29"/>
        <v>0.17004976090801288</v>
      </c>
      <c r="T153" s="269">
        <f t="shared" si="29"/>
        <v>0.16688884989314562</v>
      </c>
      <c r="U153" s="269">
        <f t="shared" si="29"/>
        <v>0.16662513975453153</v>
      </c>
      <c r="V153" s="269">
        <f t="shared" si="29"/>
        <v>0.16928490087492601</v>
      </c>
      <c r="W153" s="269">
        <f t="shared" si="29"/>
        <v>0.1660800272790057</v>
      </c>
      <c r="X153" s="269">
        <f t="shared" si="29"/>
        <v>0.16674417359678545</v>
      </c>
      <c r="Y153" s="269">
        <f t="shared" si="29"/>
        <v>0.16249332949298181</v>
      </c>
      <c r="DA153" s="79"/>
    </row>
    <row r="154" spans="1:105" ht="12" customHeight="1" x14ac:dyDescent="0.25">
      <c r="A154" s="62" t="s">
        <v>1499</v>
      </c>
      <c r="B154" s="318">
        <f t="shared" ref="B154:Y154" si="30">IF(B$61=0,0,B$61/B$48)</f>
        <v>0.11945870551644859</v>
      </c>
      <c r="C154" s="318">
        <f t="shared" si="30"/>
        <v>0.11981275734252786</v>
      </c>
      <c r="D154" s="318">
        <f t="shared" si="30"/>
        <v>0.12365003376174628</v>
      </c>
      <c r="E154" s="318">
        <f t="shared" si="30"/>
        <v>0.12979427674713245</v>
      </c>
      <c r="F154" s="318">
        <f t="shared" si="30"/>
        <v>0.13262476403321602</v>
      </c>
      <c r="G154" s="318">
        <f t="shared" si="30"/>
        <v>0.13092002355693344</v>
      </c>
      <c r="H154" s="318">
        <f t="shared" si="30"/>
        <v>0.13149300781086729</v>
      </c>
      <c r="I154" s="318">
        <f t="shared" si="30"/>
        <v>0.13276129809639242</v>
      </c>
      <c r="J154" s="318">
        <f t="shared" si="30"/>
        <v>0.13601716690614096</v>
      </c>
      <c r="K154" s="318">
        <f t="shared" si="30"/>
        <v>0.14541332157256909</v>
      </c>
      <c r="L154" s="318">
        <f t="shared" si="30"/>
        <v>0.1505225274693541</v>
      </c>
      <c r="M154" s="318">
        <f t="shared" si="30"/>
        <v>0.15071562982958159</v>
      </c>
      <c r="N154" s="318">
        <f t="shared" si="30"/>
        <v>0.13608640059333804</v>
      </c>
      <c r="O154" s="318">
        <f t="shared" si="30"/>
        <v>0.13109943394002574</v>
      </c>
      <c r="P154" s="318">
        <f t="shared" si="30"/>
        <v>0.13667069174369342</v>
      </c>
      <c r="Q154" s="318">
        <f t="shared" si="30"/>
        <v>0.13945701430489843</v>
      </c>
      <c r="R154" s="318">
        <f t="shared" si="30"/>
        <v>0.14249913529913205</v>
      </c>
      <c r="S154" s="318">
        <f t="shared" si="30"/>
        <v>0.13922956345343165</v>
      </c>
      <c r="T154" s="318">
        <f t="shared" si="30"/>
        <v>0.13583625978955888</v>
      </c>
      <c r="U154" s="318">
        <f t="shared" si="30"/>
        <v>0.13563008733795071</v>
      </c>
      <c r="V154" s="318">
        <f t="shared" si="30"/>
        <v>0.13858893008870216</v>
      </c>
      <c r="W154" s="318">
        <f t="shared" si="30"/>
        <v>0.13537929592591319</v>
      </c>
      <c r="X154" s="318">
        <f t="shared" si="30"/>
        <v>0.13599096658237392</v>
      </c>
      <c r="Y154" s="318">
        <f t="shared" si="30"/>
        <v>0.13126126871659902</v>
      </c>
      <c r="DA154" s="141"/>
    </row>
    <row r="155" spans="1:105" ht="12" customHeight="1" x14ac:dyDescent="0.25">
      <c r="A155" s="62" t="s">
        <v>1506</v>
      </c>
      <c r="B155" s="318">
        <f t="shared" ref="B155:Y155" si="31">IF(B$67=0,0,B$67/B$48)</f>
        <v>3.1488300791554749E-2</v>
      </c>
      <c r="C155" s="318">
        <f t="shared" si="31"/>
        <v>3.1262404594408121E-2</v>
      </c>
      <c r="D155" s="318">
        <f t="shared" si="31"/>
        <v>3.117593850517706E-2</v>
      </c>
      <c r="E155" s="318">
        <f t="shared" si="31"/>
        <v>3.0875415606100881E-2</v>
      </c>
      <c r="F155" s="318">
        <f t="shared" si="31"/>
        <v>3.0498203687728844E-2</v>
      </c>
      <c r="G155" s="318">
        <f t="shared" si="31"/>
        <v>3.0619436489676806E-2</v>
      </c>
      <c r="H155" s="318">
        <f t="shared" si="31"/>
        <v>3.0730936632453409E-2</v>
      </c>
      <c r="I155" s="318">
        <f t="shared" si="31"/>
        <v>3.0721030970572726E-2</v>
      </c>
      <c r="J155" s="318">
        <f t="shared" si="31"/>
        <v>3.0563753632517569E-2</v>
      </c>
      <c r="K155" s="318">
        <f t="shared" si="31"/>
        <v>3.033863319175557E-2</v>
      </c>
      <c r="L155" s="318">
        <f t="shared" si="31"/>
        <v>3.0026182112310139E-2</v>
      </c>
      <c r="M155" s="318">
        <f t="shared" si="31"/>
        <v>2.9960584643847998E-2</v>
      </c>
      <c r="N155" s="318">
        <f t="shared" si="31"/>
        <v>3.1066406841826062E-2</v>
      </c>
      <c r="O155" s="318">
        <f t="shared" si="31"/>
        <v>3.1404658882565085E-2</v>
      </c>
      <c r="P155" s="318">
        <f t="shared" si="31"/>
        <v>3.105974538266108E-2</v>
      </c>
      <c r="Q155" s="318">
        <f t="shared" si="31"/>
        <v>3.0845900978165943E-2</v>
      </c>
      <c r="R155" s="318">
        <f t="shared" si="31"/>
        <v>3.0666225523126579E-2</v>
      </c>
      <c r="S155" s="318">
        <f t="shared" si="31"/>
        <v>3.0820197454581234E-2</v>
      </c>
      <c r="T155" s="318">
        <f t="shared" si="31"/>
        <v>3.1052590103586745E-2</v>
      </c>
      <c r="U155" s="318">
        <f t="shared" si="31"/>
        <v>3.0995052416580824E-2</v>
      </c>
      <c r="V155" s="318">
        <f t="shared" si="31"/>
        <v>3.0695970786223853E-2</v>
      </c>
      <c r="W155" s="318">
        <f t="shared" si="31"/>
        <v>3.0700731353092481E-2</v>
      </c>
      <c r="X155" s="318">
        <f t="shared" si="31"/>
        <v>3.0753207014411546E-2</v>
      </c>
      <c r="Y155" s="318">
        <f t="shared" si="31"/>
        <v>3.1232060776382804E-2</v>
      </c>
      <c r="DA155" s="141"/>
    </row>
    <row r="156" spans="1:105" ht="12" customHeight="1" x14ac:dyDescent="0.25">
      <c r="A156" s="62" t="s">
        <v>1518</v>
      </c>
      <c r="B156" s="318">
        <f t="shared" ref="B156:Y156" si="32">IF(B$78=0,0,B$78/B$48)</f>
        <v>0</v>
      </c>
      <c r="C156" s="318">
        <f t="shared" si="32"/>
        <v>0</v>
      </c>
      <c r="D156" s="318">
        <f t="shared" si="32"/>
        <v>0</v>
      </c>
      <c r="E156" s="318">
        <f t="shared" si="32"/>
        <v>0</v>
      </c>
      <c r="F156" s="318">
        <f t="shared" si="32"/>
        <v>0</v>
      </c>
      <c r="G156" s="318">
        <f t="shared" si="32"/>
        <v>0</v>
      </c>
      <c r="H156" s="318">
        <f t="shared" si="32"/>
        <v>0</v>
      </c>
      <c r="I156" s="318">
        <f t="shared" si="32"/>
        <v>0</v>
      </c>
      <c r="J156" s="318">
        <f t="shared" si="32"/>
        <v>0</v>
      </c>
      <c r="K156" s="318">
        <f t="shared" si="32"/>
        <v>0</v>
      </c>
      <c r="L156" s="318">
        <f t="shared" si="32"/>
        <v>0</v>
      </c>
      <c r="M156" s="318">
        <f t="shared" si="32"/>
        <v>0</v>
      </c>
      <c r="N156" s="318">
        <f t="shared" si="32"/>
        <v>0</v>
      </c>
      <c r="O156" s="318">
        <f t="shared" si="32"/>
        <v>0</v>
      </c>
      <c r="P156" s="318">
        <f t="shared" si="32"/>
        <v>0</v>
      </c>
      <c r="Q156" s="318">
        <f t="shared" si="32"/>
        <v>0</v>
      </c>
      <c r="R156" s="318">
        <f t="shared" si="32"/>
        <v>0</v>
      </c>
      <c r="S156" s="318">
        <f t="shared" si="32"/>
        <v>0</v>
      </c>
      <c r="T156" s="318">
        <f t="shared" si="32"/>
        <v>0</v>
      </c>
      <c r="U156" s="318">
        <f t="shared" si="32"/>
        <v>0</v>
      </c>
      <c r="V156" s="318">
        <f t="shared" si="32"/>
        <v>0</v>
      </c>
      <c r="W156" s="318">
        <f t="shared" si="32"/>
        <v>0</v>
      </c>
      <c r="X156" s="318">
        <f t="shared" si="32"/>
        <v>0</v>
      </c>
      <c r="Y156" s="318">
        <f t="shared" si="32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33">IF(B$79=0,0,B$79/B$48)</f>
        <v>0.76602437302102211</v>
      </c>
      <c r="C157" s="269">
        <f t="shared" si="33"/>
        <v>0.76052893540015498</v>
      </c>
      <c r="D157" s="269">
        <f t="shared" si="33"/>
        <v>0.75842545156248264</v>
      </c>
      <c r="E157" s="269">
        <f t="shared" si="33"/>
        <v>0.75111455006712413</v>
      </c>
      <c r="F157" s="269">
        <f t="shared" si="33"/>
        <v>0.74193801414732885</v>
      </c>
      <c r="G157" s="269">
        <f t="shared" si="33"/>
        <v>0.74488727716779313</v>
      </c>
      <c r="H157" s="269">
        <f t="shared" si="33"/>
        <v>0.74759977116763154</v>
      </c>
      <c r="I157" s="269">
        <f t="shared" si="33"/>
        <v>0.74735879346350742</v>
      </c>
      <c r="J157" s="269">
        <f t="shared" si="33"/>
        <v>0.74353266530652451</v>
      </c>
      <c r="K157" s="269">
        <f t="shared" si="33"/>
        <v>0.73805609972013497</v>
      </c>
      <c r="L157" s="269">
        <f t="shared" si="33"/>
        <v>0.73045501816872571</v>
      </c>
      <c r="M157" s="269">
        <f t="shared" si="33"/>
        <v>0.72885921088832817</v>
      </c>
      <c r="N157" s="269">
        <f t="shared" si="33"/>
        <v>0.75576084529173393</v>
      </c>
      <c r="O157" s="269">
        <f t="shared" si="33"/>
        <v>0.76398959377662179</v>
      </c>
      <c r="P157" s="269">
        <f t="shared" si="33"/>
        <v>0.7555987901807254</v>
      </c>
      <c r="Q157" s="269">
        <f t="shared" si="33"/>
        <v>0.75039653976518728</v>
      </c>
      <c r="R157" s="269">
        <f t="shared" si="33"/>
        <v>0.7460255265846123</v>
      </c>
      <c r="S157" s="269">
        <f t="shared" si="33"/>
        <v>0.74977124322509325</v>
      </c>
      <c r="T157" s="269">
        <f t="shared" si="33"/>
        <v>0.7554247217797978</v>
      </c>
      <c r="U157" s="269">
        <f t="shared" si="33"/>
        <v>0.75402498697335141</v>
      </c>
      <c r="V157" s="269">
        <f t="shared" si="33"/>
        <v>0.74674914761025213</v>
      </c>
      <c r="W157" s="269">
        <f t="shared" si="33"/>
        <v>0.74686495920246587</v>
      </c>
      <c r="X157" s="269">
        <f t="shared" si="33"/>
        <v>0.74814154874684546</v>
      </c>
      <c r="Y157" s="269">
        <f t="shared" si="33"/>
        <v>0.75979075316759259</v>
      </c>
      <c r="DA157" s="79"/>
    </row>
    <row r="158" spans="1:105" ht="12" customHeight="1" x14ac:dyDescent="0.25">
      <c r="A158" s="62" t="s">
        <v>1521</v>
      </c>
      <c r="B158" s="318">
        <f t="shared" ref="B158:Y158" si="34">IF(B$80=0,0,B$80/B$48)</f>
        <v>0.76602437302102211</v>
      </c>
      <c r="C158" s="318">
        <f t="shared" si="34"/>
        <v>0.76052893540015498</v>
      </c>
      <c r="D158" s="318">
        <f t="shared" si="34"/>
        <v>0.75842545156248264</v>
      </c>
      <c r="E158" s="318">
        <f t="shared" si="34"/>
        <v>0.75111455006712413</v>
      </c>
      <c r="F158" s="318">
        <f t="shared" si="34"/>
        <v>0.74193801414732885</v>
      </c>
      <c r="G158" s="318">
        <f t="shared" si="34"/>
        <v>0.74488727716779313</v>
      </c>
      <c r="H158" s="318">
        <f t="shared" si="34"/>
        <v>0.74759977116763154</v>
      </c>
      <c r="I158" s="318">
        <f t="shared" si="34"/>
        <v>0.74735879346350742</v>
      </c>
      <c r="J158" s="318">
        <f t="shared" si="34"/>
        <v>0.74353266530652451</v>
      </c>
      <c r="K158" s="318">
        <f t="shared" si="34"/>
        <v>0.73805609972013497</v>
      </c>
      <c r="L158" s="318">
        <f t="shared" si="34"/>
        <v>0.73045501816872571</v>
      </c>
      <c r="M158" s="318">
        <f t="shared" si="34"/>
        <v>0.72885921088832817</v>
      </c>
      <c r="N158" s="318">
        <f t="shared" si="34"/>
        <v>0.75576084529173393</v>
      </c>
      <c r="O158" s="318">
        <f t="shared" si="34"/>
        <v>0.76398959377662179</v>
      </c>
      <c r="P158" s="318">
        <f t="shared" si="34"/>
        <v>0.7555987901807254</v>
      </c>
      <c r="Q158" s="318">
        <f t="shared" si="34"/>
        <v>0.75039653976518728</v>
      </c>
      <c r="R158" s="318">
        <f t="shared" si="34"/>
        <v>0.7460255265846123</v>
      </c>
      <c r="S158" s="318">
        <f t="shared" si="34"/>
        <v>0.74977124322509325</v>
      </c>
      <c r="T158" s="318">
        <f t="shared" si="34"/>
        <v>0.7554247217797978</v>
      </c>
      <c r="U158" s="318">
        <f t="shared" si="34"/>
        <v>0.75402498697335141</v>
      </c>
      <c r="V158" s="318">
        <f t="shared" si="34"/>
        <v>0.74674914761025213</v>
      </c>
      <c r="W158" s="318">
        <f t="shared" si="34"/>
        <v>0.74686495920246587</v>
      </c>
      <c r="X158" s="318">
        <f t="shared" si="34"/>
        <v>0.74814154874684546</v>
      </c>
      <c r="Y158" s="318">
        <f t="shared" si="34"/>
        <v>0.75979075316759259</v>
      </c>
      <c r="DA158" s="141"/>
    </row>
    <row r="159" spans="1:105" ht="12" customHeight="1" x14ac:dyDescent="0.25">
      <c r="A159" s="62" t="s">
        <v>1530</v>
      </c>
      <c r="B159" s="318">
        <f t="shared" ref="B159:Y159" si="35">IF(B$88=0,0,B$88/B$48)</f>
        <v>0</v>
      </c>
      <c r="C159" s="318">
        <f t="shared" si="35"/>
        <v>0</v>
      </c>
      <c r="D159" s="318">
        <f t="shared" si="35"/>
        <v>0</v>
      </c>
      <c r="E159" s="318">
        <f t="shared" si="35"/>
        <v>0</v>
      </c>
      <c r="F159" s="318">
        <f t="shared" si="35"/>
        <v>0</v>
      </c>
      <c r="G159" s="318">
        <f t="shared" si="35"/>
        <v>0</v>
      </c>
      <c r="H159" s="318">
        <f t="shared" si="35"/>
        <v>0</v>
      </c>
      <c r="I159" s="318">
        <f t="shared" si="35"/>
        <v>0</v>
      </c>
      <c r="J159" s="318">
        <f t="shared" si="35"/>
        <v>0</v>
      </c>
      <c r="K159" s="318">
        <f t="shared" si="35"/>
        <v>0</v>
      </c>
      <c r="L159" s="318">
        <f t="shared" si="35"/>
        <v>0</v>
      </c>
      <c r="M159" s="318">
        <f t="shared" si="35"/>
        <v>0</v>
      </c>
      <c r="N159" s="318">
        <f t="shared" si="35"/>
        <v>0</v>
      </c>
      <c r="O159" s="318">
        <f t="shared" si="35"/>
        <v>0</v>
      </c>
      <c r="P159" s="318">
        <f t="shared" si="35"/>
        <v>0</v>
      </c>
      <c r="Q159" s="318">
        <f t="shared" si="35"/>
        <v>0</v>
      </c>
      <c r="R159" s="318">
        <f t="shared" si="35"/>
        <v>0</v>
      </c>
      <c r="S159" s="318">
        <f t="shared" si="35"/>
        <v>0</v>
      </c>
      <c r="T159" s="318">
        <f t="shared" si="35"/>
        <v>0</v>
      </c>
      <c r="U159" s="318">
        <f t="shared" si="35"/>
        <v>0</v>
      </c>
      <c r="V159" s="318">
        <f t="shared" si="35"/>
        <v>0</v>
      </c>
      <c r="W159" s="318">
        <f t="shared" si="35"/>
        <v>0</v>
      </c>
      <c r="X159" s="318">
        <f t="shared" si="35"/>
        <v>0</v>
      </c>
      <c r="Y159" s="318">
        <f t="shared" si="35"/>
        <v>0</v>
      </c>
      <c r="DA159" s="141"/>
    </row>
    <row r="160" spans="1:105" ht="12" customHeight="1" x14ac:dyDescent="0.25">
      <c r="A160" s="174" t="s">
        <v>1532</v>
      </c>
      <c r="B160" s="269">
        <f t="shared" ref="B160:Y160" si="36">IF(B$89=0,0,B$89/B$48)</f>
        <v>6.3644691042763421E-2</v>
      </c>
      <c r="C160" s="269">
        <f t="shared" si="36"/>
        <v>6.3833321239169127E-2</v>
      </c>
      <c r="D160" s="269">
        <f t="shared" si="36"/>
        <v>6.5877728727857396E-2</v>
      </c>
      <c r="E160" s="269">
        <f t="shared" si="36"/>
        <v>6.9151231858549905E-2</v>
      </c>
      <c r="F160" s="269">
        <f t="shared" si="36"/>
        <v>7.065924659924587E-2</v>
      </c>
      <c r="G160" s="269">
        <f t="shared" si="36"/>
        <v>6.9751002361607098E-2</v>
      </c>
      <c r="H160" s="269">
        <f t="shared" si="36"/>
        <v>7.0056274427433785E-2</v>
      </c>
      <c r="I160" s="269">
        <f t="shared" si="36"/>
        <v>7.0731988625288331E-2</v>
      </c>
      <c r="J160" s="269">
        <f t="shared" si="36"/>
        <v>7.246663628931882E-2</v>
      </c>
      <c r="K160" s="269">
        <f t="shared" si="36"/>
        <v>7.7472678822171293E-2</v>
      </c>
      <c r="L160" s="269">
        <f t="shared" si="36"/>
        <v>8.0194739381667018E-2</v>
      </c>
      <c r="M160" s="269">
        <f t="shared" si="36"/>
        <v>8.0297619619680446E-2</v>
      </c>
      <c r="N160" s="269">
        <f t="shared" si="36"/>
        <v>7.2503522312923008E-2</v>
      </c>
      <c r="O160" s="269">
        <f t="shared" si="36"/>
        <v>6.9846587847423411E-2</v>
      </c>
      <c r="P160" s="269">
        <f t="shared" si="36"/>
        <v>7.281481841798812E-2</v>
      </c>
      <c r="Q160" s="269">
        <f t="shared" si="36"/>
        <v>7.4299303268101885E-2</v>
      </c>
      <c r="R160" s="269">
        <f t="shared" si="36"/>
        <v>7.5920071297988556E-2</v>
      </c>
      <c r="S160" s="269">
        <f t="shared" si="36"/>
        <v>7.4178122989892528E-2</v>
      </c>
      <c r="T160" s="269">
        <f t="shared" si="36"/>
        <v>7.2370253380325059E-2</v>
      </c>
      <c r="U160" s="269">
        <f t="shared" si="36"/>
        <v>7.2260409715709739E-2</v>
      </c>
      <c r="V160" s="269">
        <f t="shared" si="36"/>
        <v>7.3836809124204636E-2</v>
      </c>
      <c r="W160" s="269">
        <f t="shared" si="36"/>
        <v>7.2126794154865503E-2</v>
      </c>
      <c r="X160" s="269">
        <f t="shared" si="36"/>
        <v>7.2452677394450771E-2</v>
      </c>
      <c r="Y160" s="269">
        <f t="shared" si="36"/>
        <v>6.9932809477822377E-2</v>
      </c>
      <c r="DA160" s="79"/>
    </row>
    <row r="161" spans="1:105" ht="12" customHeight="1" x14ac:dyDescent="0.25">
      <c r="A161" s="62" t="s">
        <v>1533</v>
      </c>
      <c r="B161" s="318">
        <f t="shared" ref="B161:Y161" si="37">IF(B$90=0,0,B$90/B$48)</f>
        <v>6.3644691042763421E-2</v>
      </c>
      <c r="C161" s="318">
        <f t="shared" si="37"/>
        <v>6.3833321239169127E-2</v>
      </c>
      <c r="D161" s="318">
        <f t="shared" si="37"/>
        <v>6.5877728727857396E-2</v>
      </c>
      <c r="E161" s="318">
        <f t="shared" si="37"/>
        <v>6.9151231858549905E-2</v>
      </c>
      <c r="F161" s="318">
        <f t="shared" si="37"/>
        <v>7.065924659924587E-2</v>
      </c>
      <c r="G161" s="318">
        <f t="shared" si="37"/>
        <v>6.9751002361607098E-2</v>
      </c>
      <c r="H161" s="318">
        <f t="shared" si="37"/>
        <v>7.0056274427433785E-2</v>
      </c>
      <c r="I161" s="318">
        <f t="shared" si="37"/>
        <v>7.0731988625288331E-2</v>
      </c>
      <c r="J161" s="318">
        <f t="shared" si="37"/>
        <v>7.246663628931882E-2</v>
      </c>
      <c r="K161" s="318">
        <f t="shared" si="37"/>
        <v>7.7472678822171293E-2</v>
      </c>
      <c r="L161" s="318">
        <f t="shared" si="37"/>
        <v>8.0194739381667018E-2</v>
      </c>
      <c r="M161" s="318">
        <f t="shared" si="37"/>
        <v>8.0297619619680446E-2</v>
      </c>
      <c r="N161" s="318">
        <f t="shared" si="37"/>
        <v>7.2503522312923008E-2</v>
      </c>
      <c r="O161" s="318">
        <f t="shared" si="37"/>
        <v>6.9846587847423411E-2</v>
      </c>
      <c r="P161" s="318">
        <f t="shared" si="37"/>
        <v>7.281481841798812E-2</v>
      </c>
      <c r="Q161" s="318">
        <f t="shared" si="37"/>
        <v>7.4299303268101885E-2</v>
      </c>
      <c r="R161" s="318">
        <f t="shared" si="37"/>
        <v>7.5920071297988556E-2</v>
      </c>
      <c r="S161" s="318">
        <f t="shared" si="37"/>
        <v>7.4178122989892528E-2</v>
      </c>
      <c r="T161" s="318">
        <f t="shared" si="37"/>
        <v>7.2370253380325059E-2</v>
      </c>
      <c r="U161" s="318">
        <f t="shared" si="37"/>
        <v>7.2260409715709739E-2</v>
      </c>
      <c r="V161" s="318">
        <f t="shared" si="37"/>
        <v>7.3836809124204636E-2</v>
      </c>
      <c r="W161" s="318">
        <f t="shared" si="37"/>
        <v>7.2126794154865503E-2</v>
      </c>
      <c r="X161" s="318">
        <f t="shared" si="37"/>
        <v>7.2452677394450771E-2</v>
      </c>
      <c r="Y161" s="318">
        <f t="shared" si="37"/>
        <v>6.9932809477822377E-2</v>
      </c>
      <c r="DA161" s="141"/>
    </row>
    <row r="162" spans="1:105" ht="12" customHeight="1" x14ac:dyDescent="0.25">
      <c r="A162" s="62" t="s">
        <v>1540</v>
      </c>
      <c r="B162" s="327">
        <f t="shared" ref="B162:Y162" si="38">IF(B$96=0,0,B$96/B$48)</f>
        <v>0</v>
      </c>
      <c r="C162" s="327">
        <f t="shared" si="38"/>
        <v>0</v>
      </c>
      <c r="D162" s="327">
        <f t="shared" si="38"/>
        <v>0</v>
      </c>
      <c r="E162" s="327">
        <f t="shared" si="38"/>
        <v>0</v>
      </c>
      <c r="F162" s="327">
        <f t="shared" si="38"/>
        <v>0</v>
      </c>
      <c r="G162" s="327">
        <f t="shared" si="38"/>
        <v>0</v>
      </c>
      <c r="H162" s="327">
        <f t="shared" si="38"/>
        <v>0</v>
      </c>
      <c r="I162" s="327">
        <f t="shared" si="38"/>
        <v>0</v>
      </c>
      <c r="J162" s="327">
        <f t="shared" si="38"/>
        <v>0</v>
      </c>
      <c r="K162" s="327">
        <f t="shared" si="38"/>
        <v>0</v>
      </c>
      <c r="L162" s="327">
        <f t="shared" si="38"/>
        <v>0</v>
      </c>
      <c r="M162" s="327">
        <f t="shared" si="38"/>
        <v>0</v>
      </c>
      <c r="N162" s="327">
        <f t="shared" si="38"/>
        <v>0</v>
      </c>
      <c r="O162" s="327">
        <f t="shared" si="38"/>
        <v>0</v>
      </c>
      <c r="P162" s="327">
        <f t="shared" si="38"/>
        <v>0</v>
      </c>
      <c r="Q162" s="327">
        <f t="shared" si="38"/>
        <v>0</v>
      </c>
      <c r="R162" s="327">
        <f t="shared" si="38"/>
        <v>0</v>
      </c>
      <c r="S162" s="327">
        <f t="shared" si="38"/>
        <v>0</v>
      </c>
      <c r="T162" s="327">
        <f t="shared" si="38"/>
        <v>0</v>
      </c>
      <c r="U162" s="327">
        <f t="shared" si="38"/>
        <v>0</v>
      </c>
      <c r="V162" s="327">
        <f t="shared" si="38"/>
        <v>0</v>
      </c>
      <c r="W162" s="327">
        <f t="shared" si="38"/>
        <v>0</v>
      </c>
      <c r="X162" s="327">
        <f t="shared" si="38"/>
        <v>0</v>
      </c>
      <c r="Y162" s="327">
        <f t="shared" si="38"/>
        <v>0</v>
      </c>
      <c r="DA162" s="151"/>
    </row>
    <row r="163" spans="1:105" ht="12" customHeight="1" x14ac:dyDescent="0.25">
      <c r="A163" s="100" t="s">
        <v>105</v>
      </c>
      <c r="B163" s="310">
        <f t="shared" ref="B163:Y163" si="39">IF(B$48=0,0,B$97/B$48)</f>
        <v>1.6089801854158436E-2</v>
      </c>
      <c r="C163" s="310">
        <f t="shared" si="39"/>
        <v>2.0917988068721541E-2</v>
      </c>
      <c r="D163" s="310">
        <f t="shared" si="39"/>
        <v>1.7211522766205831E-2</v>
      </c>
      <c r="E163" s="310">
        <f t="shared" si="39"/>
        <v>1.5165391230301214E-2</v>
      </c>
      <c r="F163" s="310">
        <f t="shared" si="39"/>
        <v>2.0219511217076956E-2</v>
      </c>
      <c r="G163" s="310">
        <f t="shared" si="39"/>
        <v>2.0035394084109322E-2</v>
      </c>
      <c r="H163" s="310">
        <f t="shared" si="39"/>
        <v>1.7410211577013557E-2</v>
      </c>
      <c r="I163" s="310">
        <f t="shared" si="39"/>
        <v>1.5811462369705119E-2</v>
      </c>
      <c r="J163" s="310">
        <f t="shared" si="39"/>
        <v>1.4515604844049589E-2</v>
      </c>
      <c r="K163" s="310">
        <f t="shared" si="39"/>
        <v>6.0096344411215141E-3</v>
      </c>
      <c r="L163" s="310">
        <f t="shared" si="39"/>
        <v>6.4245813507551423E-3</v>
      </c>
      <c r="M163" s="310">
        <f t="shared" si="39"/>
        <v>7.2186731723970065E-3</v>
      </c>
      <c r="N163" s="310">
        <f t="shared" si="39"/>
        <v>1.1972897569105499E-3</v>
      </c>
      <c r="O163" s="310">
        <f t="shared" si="39"/>
        <v>9.4550990796234071E-4</v>
      </c>
      <c r="P163" s="310">
        <f t="shared" si="39"/>
        <v>7.3149027713223231E-4</v>
      </c>
      <c r="Q163" s="310">
        <f t="shared" si="39"/>
        <v>2.036089903717665E-3</v>
      </c>
      <c r="R163" s="310">
        <f t="shared" si="39"/>
        <v>2.2653293379580742E-3</v>
      </c>
      <c r="S163" s="310">
        <f t="shared" si="39"/>
        <v>3.3535488342055835E-3</v>
      </c>
      <c r="T163" s="310">
        <f t="shared" si="39"/>
        <v>2.755430132097642E-3</v>
      </c>
      <c r="U163" s="310">
        <f t="shared" si="39"/>
        <v>4.4017309963012086E-3</v>
      </c>
      <c r="V163" s="310">
        <f t="shared" si="39"/>
        <v>7.4934732810928986E-3</v>
      </c>
      <c r="W163" s="310">
        <f t="shared" si="39"/>
        <v>1.2452765904129422E-2</v>
      </c>
      <c r="X163" s="310">
        <f t="shared" si="39"/>
        <v>1.0130113660886413E-2</v>
      </c>
      <c r="Y163" s="310">
        <f t="shared" si="39"/>
        <v>5.3428208753552838E-3</v>
      </c>
      <c r="DA163" s="127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40">SUM(B166:B170,B172:B174,B176:B178,B179)</f>
        <v>0.99999999999999989</v>
      </c>
      <c r="C165" s="232">
        <f t="shared" si="40"/>
        <v>1</v>
      </c>
      <c r="D165" s="232">
        <f t="shared" si="40"/>
        <v>0.99999999999999978</v>
      </c>
      <c r="E165" s="232">
        <f t="shared" si="40"/>
        <v>1</v>
      </c>
      <c r="F165" s="232">
        <f t="shared" si="40"/>
        <v>1</v>
      </c>
      <c r="G165" s="232">
        <f t="shared" si="40"/>
        <v>1</v>
      </c>
      <c r="H165" s="232">
        <f t="shared" si="40"/>
        <v>1</v>
      </c>
      <c r="I165" s="232">
        <f t="shared" si="40"/>
        <v>0.99999999999999989</v>
      </c>
      <c r="J165" s="232">
        <f t="shared" si="40"/>
        <v>0.99999999999999989</v>
      </c>
      <c r="K165" s="232">
        <f t="shared" si="40"/>
        <v>0.99999999999999989</v>
      </c>
      <c r="L165" s="232">
        <f t="shared" si="40"/>
        <v>1</v>
      </c>
      <c r="M165" s="232">
        <f t="shared" si="40"/>
        <v>1</v>
      </c>
      <c r="N165" s="232">
        <f t="shared" si="40"/>
        <v>1</v>
      </c>
      <c r="O165" s="232">
        <f t="shared" si="40"/>
        <v>1</v>
      </c>
      <c r="P165" s="232">
        <f t="shared" si="40"/>
        <v>0.99999999999999989</v>
      </c>
      <c r="Q165" s="232">
        <f t="shared" si="40"/>
        <v>1</v>
      </c>
      <c r="R165" s="232">
        <f t="shared" si="40"/>
        <v>1</v>
      </c>
      <c r="S165" s="232">
        <f t="shared" si="40"/>
        <v>1</v>
      </c>
      <c r="T165" s="232">
        <f t="shared" si="40"/>
        <v>1</v>
      </c>
      <c r="U165" s="232">
        <f t="shared" si="40"/>
        <v>1</v>
      </c>
      <c r="V165" s="232">
        <f t="shared" si="40"/>
        <v>1</v>
      </c>
      <c r="W165" s="232">
        <f t="shared" si="40"/>
        <v>1</v>
      </c>
      <c r="X165" s="232">
        <f t="shared" si="40"/>
        <v>1</v>
      </c>
      <c r="Y165" s="232">
        <f t="shared" si="40"/>
        <v>0.99999999999999989</v>
      </c>
      <c r="DA165" s="95"/>
    </row>
    <row r="166" spans="1:105" ht="12" customHeight="1" x14ac:dyDescent="0.25">
      <c r="A166" s="55" t="s">
        <v>91</v>
      </c>
      <c r="B166" s="266">
        <f t="shared" ref="B166:Y166" si="41">IF(B$100=0,0,B$100/B$99)</f>
        <v>0</v>
      </c>
      <c r="C166" s="266">
        <f t="shared" si="41"/>
        <v>0</v>
      </c>
      <c r="D166" s="266">
        <f t="shared" si="41"/>
        <v>0</v>
      </c>
      <c r="E166" s="266">
        <f t="shared" si="41"/>
        <v>0</v>
      </c>
      <c r="F166" s="266">
        <f t="shared" si="41"/>
        <v>0</v>
      </c>
      <c r="G166" s="266">
        <f t="shared" si="41"/>
        <v>0</v>
      </c>
      <c r="H166" s="266">
        <f t="shared" si="41"/>
        <v>0</v>
      </c>
      <c r="I166" s="266">
        <f t="shared" si="41"/>
        <v>0</v>
      </c>
      <c r="J166" s="266">
        <f t="shared" si="41"/>
        <v>0</v>
      </c>
      <c r="K166" s="266">
        <f t="shared" si="41"/>
        <v>0</v>
      </c>
      <c r="L166" s="266">
        <f t="shared" si="41"/>
        <v>0</v>
      </c>
      <c r="M166" s="266">
        <f t="shared" si="41"/>
        <v>0</v>
      </c>
      <c r="N166" s="266">
        <f t="shared" si="41"/>
        <v>0</v>
      </c>
      <c r="O166" s="266">
        <f t="shared" si="41"/>
        <v>0</v>
      </c>
      <c r="P166" s="266">
        <f t="shared" si="41"/>
        <v>0</v>
      </c>
      <c r="Q166" s="266">
        <f t="shared" si="41"/>
        <v>0</v>
      </c>
      <c r="R166" s="266">
        <f t="shared" si="41"/>
        <v>0</v>
      </c>
      <c r="S166" s="266">
        <f t="shared" si="41"/>
        <v>0</v>
      </c>
      <c r="T166" s="266">
        <f t="shared" si="41"/>
        <v>0</v>
      </c>
      <c r="U166" s="266">
        <f t="shared" si="41"/>
        <v>0</v>
      </c>
      <c r="V166" s="266">
        <f t="shared" si="41"/>
        <v>0</v>
      </c>
      <c r="W166" s="266">
        <f t="shared" si="41"/>
        <v>0</v>
      </c>
      <c r="X166" s="266">
        <f t="shared" si="41"/>
        <v>0</v>
      </c>
      <c r="Y166" s="266">
        <f t="shared" si="41"/>
        <v>0</v>
      </c>
      <c r="DA166" s="76"/>
    </row>
    <row r="167" spans="1:105" ht="12" customHeight="1" x14ac:dyDescent="0.25">
      <c r="A167" s="173" t="s">
        <v>92</v>
      </c>
      <c r="B167" s="267">
        <f t="shared" ref="B167:Y167" si="42">IF(B$101=0,0,B$101/B$99)</f>
        <v>0</v>
      </c>
      <c r="C167" s="267">
        <f t="shared" si="42"/>
        <v>0</v>
      </c>
      <c r="D167" s="267">
        <f t="shared" si="42"/>
        <v>0</v>
      </c>
      <c r="E167" s="267">
        <f t="shared" si="42"/>
        <v>0</v>
      </c>
      <c r="F167" s="267">
        <f t="shared" si="42"/>
        <v>0</v>
      </c>
      <c r="G167" s="267">
        <f t="shared" si="42"/>
        <v>0</v>
      </c>
      <c r="H167" s="267">
        <f t="shared" si="42"/>
        <v>0</v>
      </c>
      <c r="I167" s="267">
        <f t="shared" si="42"/>
        <v>0</v>
      </c>
      <c r="J167" s="267">
        <f t="shared" si="42"/>
        <v>0</v>
      </c>
      <c r="K167" s="267">
        <f t="shared" si="42"/>
        <v>0</v>
      </c>
      <c r="L167" s="267">
        <f t="shared" si="42"/>
        <v>0</v>
      </c>
      <c r="M167" s="267">
        <f t="shared" si="42"/>
        <v>0</v>
      </c>
      <c r="N167" s="267">
        <f t="shared" si="42"/>
        <v>0</v>
      </c>
      <c r="O167" s="267">
        <f t="shared" si="42"/>
        <v>0</v>
      </c>
      <c r="P167" s="267">
        <f t="shared" si="42"/>
        <v>0</v>
      </c>
      <c r="Q167" s="267">
        <f t="shared" si="42"/>
        <v>0</v>
      </c>
      <c r="R167" s="267">
        <f t="shared" si="42"/>
        <v>0</v>
      </c>
      <c r="S167" s="267">
        <f t="shared" si="42"/>
        <v>0</v>
      </c>
      <c r="T167" s="267">
        <f t="shared" si="42"/>
        <v>0</v>
      </c>
      <c r="U167" s="267">
        <f t="shared" si="42"/>
        <v>0</v>
      </c>
      <c r="V167" s="267">
        <f t="shared" si="42"/>
        <v>0</v>
      </c>
      <c r="W167" s="267">
        <f t="shared" si="42"/>
        <v>0</v>
      </c>
      <c r="X167" s="267">
        <f t="shared" si="42"/>
        <v>0</v>
      </c>
      <c r="Y167" s="267">
        <f t="shared" si="42"/>
        <v>0</v>
      </c>
      <c r="DA167" s="77"/>
    </row>
    <row r="168" spans="1:105" ht="12" customHeight="1" x14ac:dyDescent="0.25">
      <c r="A168" s="173" t="s">
        <v>93</v>
      </c>
      <c r="B168" s="267">
        <f t="shared" ref="B168:Y168" si="43">IF(B$102=0,0,B$102/B$99)</f>
        <v>0</v>
      </c>
      <c r="C168" s="267">
        <f t="shared" si="43"/>
        <v>0</v>
      </c>
      <c r="D168" s="267">
        <f t="shared" si="43"/>
        <v>0</v>
      </c>
      <c r="E168" s="267">
        <f t="shared" si="43"/>
        <v>0</v>
      </c>
      <c r="F168" s="267">
        <f t="shared" si="43"/>
        <v>0</v>
      </c>
      <c r="G168" s="267">
        <f t="shared" si="43"/>
        <v>0</v>
      </c>
      <c r="H168" s="267">
        <f t="shared" si="43"/>
        <v>0</v>
      </c>
      <c r="I168" s="267">
        <f t="shared" si="43"/>
        <v>0</v>
      </c>
      <c r="J168" s="267">
        <f t="shared" si="43"/>
        <v>0</v>
      </c>
      <c r="K168" s="267">
        <f t="shared" si="43"/>
        <v>0</v>
      </c>
      <c r="L168" s="267">
        <f t="shared" si="43"/>
        <v>0</v>
      </c>
      <c r="M168" s="267">
        <f t="shared" si="43"/>
        <v>0</v>
      </c>
      <c r="N168" s="267">
        <f t="shared" si="43"/>
        <v>0</v>
      </c>
      <c r="O168" s="267">
        <f t="shared" si="43"/>
        <v>0</v>
      </c>
      <c r="P168" s="267">
        <f t="shared" si="43"/>
        <v>0</v>
      </c>
      <c r="Q168" s="267">
        <f t="shared" si="43"/>
        <v>0</v>
      </c>
      <c r="R168" s="267">
        <f t="shared" si="43"/>
        <v>0</v>
      </c>
      <c r="S168" s="267">
        <f t="shared" si="43"/>
        <v>0</v>
      </c>
      <c r="T168" s="267">
        <f t="shared" si="43"/>
        <v>0</v>
      </c>
      <c r="U168" s="267">
        <f t="shared" si="43"/>
        <v>0</v>
      </c>
      <c r="V168" s="267">
        <f t="shared" si="43"/>
        <v>0</v>
      </c>
      <c r="W168" s="267">
        <f t="shared" si="43"/>
        <v>0</v>
      </c>
      <c r="X168" s="267">
        <f t="shared" si="43"/>
        <v>0</v>
      </c>
      <c r="Y168" s="267">
        <f t="shared" si="43"/>
        <v>0</v>
      </c>
      <c r="DA168" s="77"/>
    </row>
    <row r="169" spans="1:105" ht="12" customHeight="1" x14ac:dyDescent="0.25">
      <c r="A169" s="173" t="s">
        <v>94</v>
      </c>
      <c r="B169" s="267">
        <f t="shared" ref="B169:Y169" si="44">IF(B$103=0,0,B$103/B$99)</f>
        <v>0</v>
      </c>
      <c r="C169" s="267">
        <f t="shared" si="44"/>
        <v>0</v>
      </c>
      <c r="D169" s="267">
        <f t="shared" si="44"/>
        <v>0</v>
      </c>
      <c r="E169" s="267">
        <f t="shared" si="44"/>
        <v>0</v>
      </c>
      <c r="F169" s="267">
        <f t="shared" si="44"/>
        <v>0</v>
      </c>
      <c r="G169" s="267">
        <f t="shared" si="44"/>
        <v>0</v>
      </c>
      <c r="H169" s="267">
        <f t="shared" si="44"/>
        <v>0</v>
      </c>
      <c r="I169" s="267">
        <f t="shared" si="44"/>
        <v>0</v>
      </c>
      <c r="J169" s="267">
        <f t="shared" si="44"/>
        <v>0</v>
      </c>
      <c r="K169" s="267">
        <f t="shared" si="44"/>
        <v>0</v>
      </c>
      <c r="L169" s="267">
        <f t="shared" si="44"/>
        <v>0</v>
      </c>
      <c r="M169" s="267">
        <f t="shared" si="44"/>
        <v>0</v>
      </c>
      <c r="N169" s="267">
        <f t="shared" si="44"/>
        <v>0</v>
      </c>
      <c r="O169" s="267">
        <f t="shared" si="44"/>
        <v>0</v>
      </c>
      <c r="P169" s="267">
        <f t="shared" si="44"/>
        <v>0</v>
      </c>
      <c r="Q169" s="267">
        <f t="shared" si="44"/>
        <v>0</v>
      </c>
      <c r="R169" s="267">
        <f t="shared" si="44"/>
        <v>0</v>
      </c>
      <c r="S169" s="267">
        <f t="shared" si="44"/>
        <v>0</v>
      </c>
      <c r="T169" s="267">
        <f t="shared" si="44"/>
        <v>0</v>
      </c>
      <c r="U169" s="267">
        <f t="shared" si="44"/>
        <v>0</v>
      </c>
      <c r="V169" s="267">
        <f t="shared" si="44"/>
        <v>0</v>
      </c>
      <c r="W169" s="267">
        <f t="shared" si="44"/>
        <v>0</v>
      </c>
      <c r="X169" s="267">
        <f t="shared" si="44"/>
        <v>0</v>
      </c>
      <c r="Y169" s="267">
        <f t="shared" si="44"/>
        <v>0</v>
      </c>
      <c r="DA169" s="77"/>
    </row>
    <row r="170" spans="1:105" ht="12" customHeight="1" x14ac:dyDescent="0.25">
      <c r="A170" s="56" t="s">
        <v>95</v>
      </c>
      <c r="B170" s="268">
        <f t="shared" ref="B170:Y170" si="45">IF(B$104=0,0,B$104/B$99)</f>
        <v>4.4084946513323238E-3</v>
      </c>
      <c r="C170" s="268">
        <f t="shared" si="45"/>
        <v>4.9165939230845571E-3</v>
      </c>
      <c r="D170" s="268">
        <f t="shared" si="45"/>
        <v>4.9130110202661057E-3</v>
      </c>
      <c r="E170" s="268">
        <f t="shared" si="45"/>
        <v>5.1645311936941267E-3</v>
      </c>
      <c r="F170" s="268">
        <f t="shared" si="45"/>
        <v>5.2612909028943384E-3</v>
      </c>
      <c r="G170" s="268">
        <f t="shared" si="45"/>
        <v>4.9757886450393319E-3</v>
      </c>
      <c r="H170" s="268">
        <f t="shared" si="45"/>
        <v>3.5486150336066658E-3</v>
      </c>
      <c r="I170" s="268">
        <f t="shared" si="45"/>
        <v>3.3940256944265091E-3</v>
      </c>
      <c r="J170" s="268">
        <f t="shared" si="45"/>
        <v>3.6830138276060334E-3</v>
      </c>
      <c r="K170" s="268">
        <f t="shared" si="45"/>
        <v>3.2245123821882794E-3</v>
      </c>
      <c r="L170" s="268">
        <f t="shared" si="45"/>
        <v>2.7348082056761537E-3</v>
      </c>
      <c r="M170" s="268">
        <f t="shared" si="45"/>
        <v>3.3855969665225315E-3</v>
      </c>
      <c r="N170" s="268">
        <f t="shared" si="45"/>
        <v>4.3016767726514549E-3</v>
      </c>
      <c r="O170" s="268">
        <f t="shared" si="45"/>
        <v>3.5824677178057512E-3</v>
      </c>
      <c r="P170" s="268">
        <f t="shared" si="45"/>
        <v>3.9543650666901946E-3</v>
      </c>
      <c r="Q170" s="268">
        <f t="shared" si="45"/>
        <v>3.6787759610267404E-3</v>
      </c>
      <c r="R170" s="268">
        <f t="shared" si="45"/>
        <v>3.1872410173431976E-3</v>
      </c>
      <c r="S170" s="268">
        <f t="shared" si="45"/>
        <v>3.2911022074921872E-3</v>
      </c>
      <c r="T170" s="268">
        <f t="shared" si="45"/>
        <v>3.2630860132677624E-3</v>
      </c>
      <c r="U170" s="268">
        <f t="shared" si="45"/>
        <v>3.4295363833769165E-3</v>
      </c>
      <c r="V170" s="268">
        <f t="shared" si="45"/>
        <v>3.2917571425323771E-3</v>
      </c>
      <c r="W170" s="268">
        <f t="shared" si="45"/>
        <v>3.1653594039586937E-3</v>
      </c>
      <c r="X170" s="268">
        <f t="shared" si="45"/>
        <v>3.2222652886200543E-3</v>
      </c>
      <c r="Y170" s="268">
        <f t="shared" si="45"/>
        <v>3.2181170341386602E-3</v>
      </c>
      <c r="DA170" s="78"/>
    </row>
    <row r="171" spans="1:105" ht="12" customHeight="1" x14ac:dyDescent="0.25">
      <c r="A171" s="174" t="s">
        <v>1553</v>
      </c>
      <c r="B171" s="269">
        <f t="shared" ref="B171:Y171" si="46">IF(B$110=0,0,B$110/B$99)</f>
        <v>0.84955419955987832</v>
      </c>
      <c r="C171" s="269">
        <f t="shared" si="46"/>
        <v>0.8588982805851908</v>
      </c>
      <c r="D171" s="269">
        <f t="shared" si="46"/>
        <v>0.88219469637136627</v>
      </c>
      <c r="E171" s="269">
        <f t="shared" si="46"/>
        <v>0.91356960436916435</v>
      </c>
      <c r="F171" s="269">
        <f t="shared" si="46"/>
        <v>0.9132432485283839</v>
      </c>
      <c r="G171" s="269">
        <f t="shared" si="46"/>
        <v>0.91413730432953955</v>
      </c>
      <c r="H171" s="269">
        <f t="shared" si="46"/>
        <v>0.91505664154479371</v>
      </c>
      <c r="I171" s="269">
        <f t="shared" si="46"/>
        <v>0.9155193118727748</v>
      </c>
      <c r="J171" s="269">
        <f t="shared" si="46"/>
        <v>0.91663829414842046</v>
      </c>
      <c r="K171" s="269">
        <f t="shared" si="46"/>
        <v>0.91956260118480326</v>
      </c>
      <c r="L171" s="269">
        <f t="shared" si="46"/>
        <v>0.92030432325486122</v>
      </c>
      <c r="M171" s="269">
        <f t="shared" si="46"/>
        <v>0.91970375711151175</v>
      </c>
      <c r="N171" s="269">
        <f t="shared" si="46"/>
        <v>0.91885837294192096</v>
      </c>
      <c r="O171" s="269">
        <f t="shared" si="46"/>
        <v>0.91952207925388763</v>
      </c>
      <c r="P171" s="269">
        <f t="shared" si="46"/>
        <v>0.91917888193706387</v>
      </c>
      <c r="Q171" s="269">
        <f t="shared" si="46"/>
        <v>0.91943320330260536</v>
      </c>
      <c r="R171" s="269">
        <f t="shared" si="46"/>
        <v>0.91988680555146041</v>
      </c>
      <c r="S171" s="269">
        <f t="shared" si="46"/>
        <v>0.9197909595286583</v>
      </c>
      <c r="T171" s="269">
        <f t="shared" si="46"/>
        <v>0.91981681365941326</v>
      </c>
      <c r="U171" s="269">
        <f t="shared" si="46"/>
        <v>0.91966320858377293</v>
      </c>
      <c r="V171" s="269">
        <f t="shared" si="46"/>
        <v>0.91979035513621199</v>
      </c>
      <c r="W171" s="269">
        <f t="shared" si="46"/>
        <v>0.91990699851875068</v>
      </c>
      <c r="X171" s="269">
        <f t="shared" si="46"/>
        <v>0.91985448417040738</v>
      </c>
      <c r="Y171" s="269">
        <f t="shared" si="46"/>
        <v>0.91985831229613013</v>
      </c>
      <c r="DA171" s="79"/>
    </row>
    <row r="172" spans="1:105" ht="12" customHeight="1" x14ac:dyDescent="0.25">
      <c r="A172" s="62" t="s">
        <v>1554</v>
      </c>
      <c r="B172" s="318">
        <f t="shared" ref="B172:Y172" si="47">IF(B$111=0,0,B$111/B$99)</f>
        <v>0.84955419955987832</v>
      </c>
      <c r="C172" s="318">
        <f t="shared" si="47"/>
        <v>0.8588982805851908</v>
      </c>
      <c r="D172" s="318">
        <f t="shared" si="47"/>
        <v>0.88219469637136627</v>
      </c>
      <c r="E172" s="318">
        <f t="shared" si="47"/>
        <v>0.91356960436916435</v>
      </c>
      <c r="F172" s="318">
        <f t="shared" si="47"/>
        <v>0.9132432485283839</v>
      </c>
      <c r="G172" s="318">
        <f t="shared" si="47"/>
        <v>0.91413730432953955</v>
      </c>
      <c r="H172" s="318">
        <f t="shared" si="47"/>
        <v>0.91505664154479371</v>
      </c>
      <c r="I172" s="318">
        <f t="shared" si="47"/>
        <v>0.9155193118727748</v>
      </c>
      <c r="J172" s="318">
        <f t="shared" si="47"/>
        <v>0.91663829414842046</v>
      </c>
      <c r="K172" s="318">
        <f t="shared" si="47"/>
        <v>0.91956260118480326</v>
      </c>
      <c r="L172" s="318">
        <f t="shared" si="47"/>
        <v>0.92030432325486122</v>
      </c>
      <c r="M172" s="318">
        <f t="shared" si="47"/>
        <v>0.91970375711151175</v>
      </c>
      <c r="N172" s="318">
        <f t="shared" si="47"/>
        <v>0.91885837294192096</v>
      </c>
      <c r="O172" s="318">
        <f t="shared" si="47"/>
        <v>0.91952207925388763</v>
      </c>
      <c r="P172" s="318">
        <f t="shared" si="47"/>
        <v>0.91917888193706387</v>
      </c>
      <c r="Q172" s="318">
        <f t="shared" si="47"/>
        <v>0.91943320330260536</v>
      </c>
      <c r="R172" s="318">
        <f t="shared" si="47"/>
        <v>0.91988680555146041</v>
      </c>
      <c r="S172" s="318">
        <f t="shared" si="47"/>
        <v>0.9197909595286583</v>
      </c>
      <c r="T172" s="318">
        <f t="shared" si="47"/>
        <v>0.91981681365941326</v>
      </c>
      <c r="U172" s="318">
        <f t="shared" si="47"/>
        <v>0.91966320858377293</v>
      </c>
      <c r="V172" s="318">
        <f t="shared" si="47"/>
        <v>0.91979035513621199</v>
      </c>
      <c r="W172" s="318">
        <f t="shared" si="47"/>
        <v>0.91990699851875068</v>
      </c>
      <c r="X172" s="318">
        <f t="shared" si="47"/>
        <v>0.91985448417040738</v>
      </c>
      <c r="Y172" s="318">
        <f t="shared" si="47"/>
        <v>0.91985831229613013</v>
      </c>
      <c r="DA172" s="141"/>
    </row>
    <row r="173" spans="1:105" ht="12" customHeight="1" x14ac:dyDescent="0.25">
      <c r="A173" s="62" t="s">
        <v>1561</v>
      </c>
      <c r="B173" s="318">
        <f t="shared" ref="B173:Y173" si="48">IF(B$117=0,0,B$117/B$99)</f>
        <v>0</v>
      </c>
      <c r="C173" s="318">
        <f t="shared" si="48"/>
        <v>0</v>
      </c>
      <c r="D173" s="318">
        <f t="shared" si="48"/>
        <v>0</v>
      </c>
      <c r="E173" s="318">
        <f t="shared" si="48"/>
        <v>0</v>
      </c>
      <c r="F173" s="318">
        <f t="shared" si="48"/>
        <v>0</v>
      </c>
      <c r="G173" s="318">
        <f t="shared" si="48"/>
        <v>0</v>
      </c>
      <c r="H173" s="318">
        <f t="shared" si="48"/>
        <v>0</v>
      </c>
      <c r="I173" s="318">
        <f t="shared" si="48"/>
        <v>0</v>
      </c>
      <c r="J173" s="318">
        <f t="shared" si="48"/>
        <v>0</v>
      </c>
      <c r="K173" s="318">
        <f t="shared" si="48"/>
        <v>0</v>
      </c>
      <c r="L173" s="318">
        <f t="shared" si="48"/>
        <v>0</v>
      </c>
      <c r="M173" s="318">
        <f t="shared" si="48"/>
        <v>0</v>
      </c>
      <c r="N173" s="318">
        <f t="shared" si="48"/>
        <v>0</v>
      </c>
      <c r="O173" s="318">
        <f t="shared" si="48"/>
        <v>0</v>
      </c>
      <c r="P173" s="318">
        <f t="shared" si="48"/>
        <v>0</v>
      </c>
      <c r="Q173" s="318">
        <f t="shared" si="48"/>
        <v>0</v>
      </c>
      <c r="R173" s="318">
        <f t="shared" si="48"/>
        <v>0</v>
      </c>
      <c r="S173" s="318">
        <f t="shared" si="48"/>
        <v>0</v>
      </c>
      <c r="T173" s="318">
        <f t="shared" si="48"/>
        <v>0</v>
      </c>
      <c r="U173" s="318">
        <f t="shared" si="48"/>
        <v>0</v>
      </c>
      <c r="V173" s="318">
        <f t="shared" si="48"/>
        <v>0</v>
      </c>
      <c r="W173" s="318">
        <f t="shared" si="48"/>
        <v>0</v>
      </c>
      <c r="X173" s="318">
        <f t="shared" si="48"/>
        <v>0</v>
      </c>
      <c r="Y173" s="318">
        <f t="shared" si="48"/>
        <v>0</v>
      </c>
      <c r="DA173" s="141"/>
    </row>
    <row r="174" spans="1:105" ht="12" customHeight="1" x14ac:dyDescent="0.25">
      <c r="A174" s="174" t="s">
        <v>1563</v>
      </c>
      <c r="B174" s="269">
        <f t="shared" ref="B174:Y174" si="49">IF(B$118=0,0,B$118/B$99)</f>
        <v>0</v>
      </c>
      <c r="C174" s="269">
        <f t="shared" si="49"/>
        <v>0</v>
      </c>
      <c r="D174" s="269">
        <f t="shared" si="49"/>
        <v>0</v>
      </c>
      <c r="E174" s="269">
        <f t="shared" si="49"/>
        <v>0</v>
      </c>
      <c r="F174" s="269">
        <f t="shared" si="49"/>
        <v>0</v>
      </c>
      <c r="G174" s="269">
        <f t="shared" si="49"/>
        <v>0</v>
      </c>
      <c r="H174" s="269">
        <f t="shared" si="49"/>
        <v>0</v>
      </c>
      <c r="I174" s="269">
        <f t="shared" si="49"/>
        <v>0</v>
      </c>
      <c r="J174" s="269">
        <f t="shared" si="49"/>
        <v>0</v>
      </c>
      <c r="K174" s="269">
        <f t="shared" si="49"/>
        <v>0</v>
      </c>
      <c r="L174" s="269">
        <f t="shared" si="49"/>
        <v>0</v>
      </c>
      <c r="M174" s="269">
        <f t="shared" si="49"/>
        <v>0</v>
      </c>
      <c r="N174" s="269">
        <f t="shared" si="49"/>
        <v>0</v>
      </c>
      <c r="O174" s="269">
        <f t="shared" si="49"/>
        <v>0</v>
      </c>
      <c r="P174" s="269">
        <f t="shared" si="49"/>
        <v>0</v>
      </c>
      <c r="Q174" s="269">
        <f t="shared" si="49"/>
        <v>0</v>
      </c>
      <c r="R174" s="269">
        <f t="shared" si="49"/>
        <v>0</v>
      </c>
      <c r="S174" s="269">
        <f t="shared" si="49"/>
        <v>0</v>
      </c>
      <c r="T174" s="269">
        <f t="shared" si="49"/>
        <v>0</v>
      </c>
      <c r="U174" s="269">
        <f t="shared" si="49"/>
        <v>0</v>
      </c>
      <c r="V174" s="269">
        <f t="shared" si="49"/>
        <v>0</v>
      </c>
      <c r="W174" s="269">
        <f t="shared" si="49"/>
        <v>0</v>
      </c>
      <c r="X174" s="269">
        <f t="shared" si="49"/>
        <v>0</v>
      </c>
      <c r="Y174" s="269">
        <f t="shared" si="49"/>
        <v>0</v>
      </c>
      <c r="DA174" s="79"/>
    </row>
    <row r="175" spans="1:105" ht="12" customHeight="1" x14ac:dyDescent="0.25">
      <c r="A175" s="174" t="s">
        <v>1565</v>
      </c>
      <c r="B175" s="269">
        <f t="shared" ref="B175:Y175" si="50">IF(B$119=0,0,B$119/B$99)</f>
        <v>7.1044357195059804E-2</v>
      </c>
      <c r="C175" s="269">
        <f t="shared" si="50"/>
        <v>7.1825760230164307E-2</v>
      </c>
      <c r="D175" s="269">
        <f t="shared" si="50"/>
        <v>7.3773933619613874E-2</v>
      </c>
      <c r="E175" s="269">
        <f t="shared" si="50"/>
        <v>7.6397674602723037E-2</v>
      </c>
      <c r="F175" s="269">
        <f t="shared" si="50"/>
        <v>7.6370382946773174E-2</v>
      </c>
      <c r="G175" s="269">
        <f t="shared" si="50"/>
        <v>7.6445148770687088E-2</v>
      </c>
      <c r="H175" s="269">
        <f t="shared" si="50"/>
        <v>7.6522028764379177E-2</v>
      </c>
      <c r="I175" s="269">
        <f t="shared" si="50"/>
        <v>7.656071978145812E-2</v>
      </c>
      <c r="J175" s="269">
        <f t="shared" si="50"/>
        <v>7.6654295184330687E-2</v>
      </c>
      <c r="K175" s="269">
        <f t="shared" si="50"/>
        <v>7.68988416932508E-2</v>
      </c>
      <c r="L175" s="269">
        <f t="shared" si="50"/>
        <v>7.6960868539462587E-2</v>
      </c>
      <c r="M175" s="269">
        <f t="shared" si="50"/>
        <v>7.6910645921965698E-2</v>
      </c>
      <c r="N175" s="269">
        <f t="shared" si="50"/>
        <v>7.6839950285427644E-2</v>
      </c>
      <c r="O175" s="269">
        <f t="shared" si="50"/>
        <v>7.6895453028306651E-2</v>
      </c>
      <c r="P175" s="269">
        <f t="shared" si="50"/>
        <v>7.6866752996245832E-2</v>
      </c>
      <c r="Q175" s="269">
        <f t="shared" si="50"/>
        <v>7.6888020736367899E-2</v>
      </c>
      <c r="R175" s="269">
        <f t="shared" si="50"/>
        <v>7.6925953431196389E-2</v>
      </c>
      <c r="S175" s="269">
        <f t="shared" si="50"/>
        <v>7.6917938263849475E-2</v>
      </c>
      <c r="T175" s="269">
        <f t="shared" si="50"/>
        <v>7.6920100327319108E-2</v>
      </c>
      <c r="U175" s="269">
        <f t="shared" si="50"/>
        <v>7.6907255032850078E-2</v>
      </c>
      <c r="V175" s="269">
        <f t="shared" si="50"/>
        <v>7.6917887721255684E-2</v>
      </c>
      <c r="W175" s="269">
        <f t="shared" si="50"/>
        <v>7.6927642077290678E-2</v>
      </c>
      <c r="X175" s="269">
        <f t="shared" si="50"/>
        <v>7.6923250540972571E-2</v>
      </c>
      <c r="Y175" s="269">
        <f t="shared" si="50"/>
        <v>7.6923570669731142E-2</v>
      </c>
      <c r="DA175" s="79"/>
    </row>
    <row r="176" spans="1:105" ht="12" customHeight="1" x14ac:dyDescent="0.25">
      <c r="A176" s="62" t="s">
        <v>1566</v>
      </c>
      <c r="B176" s="318">
        <f t="shared" ref="B176:Y176" si="51">IF(B$120=0,0,B$120/B$99)</f>
        <v>7.1044357195059804E-2</v>
      </c>
      <c r="C176" s="318">
        <f t="shared" si="51"/>
        <v>7.1825760230164307E-2</v>
      </c>
      <c r="D176" s="318">
        <f t="shared" si="51"/>
        <v>7.3773933619613874E-2</v>
      </c>
      <c r="E176" s="318">
        <f t="shared" si="51"/>
        <v>7.6397674602723037E-2</v>
      </c>
      <c r="F176" s="318">
        <f t="shared" si="51"/>
        <v>7.6370382946773174E-2</v>
      </c>
      <c r="G176" s="318">
        <f t="shared" si="51"/>
        <v>7.6445148770687088E-2</v>
      </c>
      <c r="H176" s="318">
        <f t="shared" si="51"/>
        <v>7.6522028764379177E-2</v>
      </c>
      <c r="I176" s="318">
        <f t="shared" si="51"/>
        <v>7.656071978145812E-2</v>
      </c>
      <c r="J176" s="318">
        <f t="shared" si="51"/>
        <v>7.6654295184330687E-2</v>
      </c>
      <c r="K176" s="318">
        <f t="shared" si="51"/>
        <v>7.68988416932508E-2</v>
      </c>
      <c r="L176" s="318">
        <f t="shared" si="51"/>
        <v>7.6960868539462587E-2</v>
      </c>
      <c r="M176" s="318">
        <f t="shared" si="51"/>
        <v>7.6910645921965698E-2</v>
      </c>
      <c r="N176" s="318">
        <f t="shared" si="51"/>
        <v>7.6839950285427644E-2</v>
      </c>
      <c r="O176" s="318">
        <f t="shared" si="51"/>
        <v>7.6895453028306651E-2</v>
      </c>
      <c r="P176" s="318">
        <f t="shared" si="51"/>
        <v>7.6866752996245832E-2</v>
      </c>
      <c r="Q176" s="318">
        <f t="shared" si="51"/>
        <v>7.6888020736367899E-2</v>
      </c>
      <c r="R176" s="318">
        <f t="shared" si="51"/>
        <v>7.6925953431196389E-2</v>
      </c>
      <c r="S176" s="318">
        <f t="shared" si="51"/>
        <v>7.6917938263849475E-2</v>
      </c>
      <c r="T176" s="318">
        <f t="shared" si="51"/>
        <v>7.6920100327319108E-2</v>
      </c>
      <c r="U176" s="318">
        <f t="shared" si="51"/>
        <v>7.6907255032850078E-2</v>
      </c>
      <c r="V176" s="318">
        <f t="shared" si="51"/>
        <v>7.6917887721255684E-2</v>
      </c>
      <c r="W176" s="318">
        <f t="shared" si="51"/>
        <v>7.6927642077290678E-2</v>
      </c>
      <c r="X176" s="318">
        <f t="shared" si="51"/>
        <v>7.6923250540972571E-2</v>
      </c>
      <c r="Y176" s="318">
        <f t="shared" si="51"/>
        <v>7.6923570669731142E-2</v>
      </c>
      <c r="DA176" s="141"/>
    </row>
    <row r="177" spans="1:105" ht="12" customHeight="1" x14ac:dyDescent="0.25">
      <c r="A177" s="62" t="s">
        <v>1573</v>
      </c>
      <c r="B177" s="318">
        <f t="shared" ref="B177:Y177" si="52">IF(B$126=0,0,B$126/B$99)</f>
        <v>0</v>
      </c>
      <c r="C177" s="318">
        <f t="shared" si="52"/>
        <v>0</v>
      </c>
      <c r="D177" s="318">
        <f t="shared" si="52"/>
        <v>0</v>
      </c>
      <c r="E177" s="318">
        <f t="shared" si="52"/>
        <v>0</v>
      </c>
      <c r="F177" s="318">
        <f t="shared" si="52"/>
        <v>0</v>
      </c>
      <c r="G177" s="318">
        <f t="shared" si="52"/>
        <v>0</v>
      </c>
      <c r="H177" s="318">
        <f t="shared" si="52"/>
        <v>0</v>
      </c>
      <c r="I177" s="318">
        <f t="shared" si="52"/>
        <v>0</v>
      </c>
      <c r="J177" s="318">
        <f t="shared" si="52"/>
        <v>0</v>
      </c>
      <c r="K177" s="318">
        <f t="shared" si="52"/>
        <v>0</v>
      </c>
      <c r="L177" s="318">
        <f t="shared" si="52"/>
        <v>0</v>
      </c>
      <c r="M177" s="318">
        <f t="shared" si="52"/>
        <v>0</v>
      </c>
      <c r="N177" s="318">
        <f t="shared" si="52"/>
        <v>0</v>
      </c>
      <c r="O177" s="318">
        <f t="shared" si="52"/>
        <v>0</v>
      </c>
      <c r="P177" s="318">
        <f t="shared" si="52"/>
        <v>0</v>
      </c>
      <c r="Q177" s="318">
        <f t="shared" si="52"/>
        <v>0</v>
      </c>
      <c r="R177" s="318">
        <f t="shared" si="52"/>
        <v>0</v>
      </c>
      <c r="S177" s="318">
        <f t="shared" si="52"/>
        <v>0</v>
      </c>
      <c r="T177" s="318">
        <f t="shared" si="52"/>
        <v>0</v>
      </c>
      <c r="U177" s="318">
        <f t="shared" si="52"/>
        <v>0</v>
      </c>
      <c r="V177" s="318">
        <f t="shared" si="52"/>
        <v>0</v>
      </c>
      <c r="W177" s="318">
        <f t="shared" si="52"/>
        <v>0</v>
      </c>
      <c r="X177" s="318">
        <f t="shared" si="52"/>
        <v>0</v>
      </c>
      <c r="Y177" s="318">
        <f t="shared" si="52"/>
        <v>0</v>
      </c>
      <c r="DA177" s="141"/>
    </row>
    <row r="178" spans="1:105" ht="12" customHeight="1" x14ac:dyDescent="0.25">
      <c r="A178" s="174" t="s">
        <v>1575</v>
      </c>
      <c r="B178" s="269">
        <f t="shared" ref="B178:Y178" si="53">IF(B$127=0,0,B$127/B$99)</f>
        <v>0</v>
      </c>
      <c r="C178" s="269">
        <f t="shared" si="53"/>
        <v>0</v>
      </c>
      <c r="D178" s="269">
        <f t="shared" si="53"/>
        <v>0</v>
      </c>
      <c r="E178" s="269">
        <f t="shared" si="53"/>
        <v>0</v>
      </c>
      <c r="F178" s="269">
        <f t="shared" si="53"/>
        <v>0</v>
      </c>
      <c r="G178" s="269">
        <f t="shared" si="53"/>
        <v>0</v>
      </c>
      <c r="H178" s="269">
        <f t="shared" si="53"/>
        <v>0</v>
      </c>
      <c r="I178" s="269">
        <f t="shared" si="53"/>
        <v>0</v>
      </c>
      <c r="J178" s="269">
        <f t="shared" si="53"/>
        <v>0</v>
      </c>
      <c r="K178" s="269">
        <f t="shared" si="53"/>
        <v>0</v>
      </c>
      <c r="L178" s="269">
        <f t="shared" si="53"/>
        <v>0</v>
      </c>
      <c r="M178" s="269">
        <f t="shared" si="53"/>
        <v>0</v>
      </c>
      <c r="N178" s="269">
        <f t="shared" si="53"/>
        <v>0</v>
      </c>
      <c r="O178" s="269">
        <f t="shared" si="53"/>
        <v>0</v>
      </c>
      <c r="P178" s="269">
        <f t="shared" si="53"/>
        <v>0</v>
      </c>
      <c r="Q178" s="269">
        <f t="shared" si="53"/>
        <v>0</v>
      </c>
      <c r="R178" s="269">
        <f t="shared" si="53"/>
        <v>0</v>
      </c>
      <c r="S178" s="269">
        <f t="shared" si="53"/>
        <v>0</v>
      </c>
      <c r="T178" s="269">
        <f t="shared" si="53"/>
        <v>0</v>
      </c>
      <c r="U178" s="269">
        <f t="shared" si="53"/>
        <v>0</v>
      </c>
      <c r="V178" s="269">
        <f t="shared" si="53"/>
        <v>0</v>
      </c>
      <c r="W178" s="269">
        <f t="shared" si="53"/>
        <v>0</v>
      </c>
      <c r="X178" s="269">
        <f t="shared" si="53"/>
        <v>0</v>
      </c>
      <c r="Y178" s="269">
        <f t="shared" si="53"/>
        <v>0</v>
      </c>
      <c r="DA178" s="79"/>
    </row>
    <row r="179" spans="1:105" ht="12" customHeight="1" x14ac:dyDescent="0.25">
      <c r="A179" s="100" t="s">
        <v>105</v>
      </c>
      <c r="B179" s="310">
        <f t="shared" ref="B179:Y179" si="54">IF(B$99=0,0,B$128/B$99)</f>
        <v>7.4992948593729444E-2</v>
      </c>
      <c r="C179" s="310">
        <f t="shared" si="54"/>
        <v>6.4359365261560386E-2</v>
      </c>
      <c r="D179" s="310">
        <f t="shared" si="54"/>
        <v>3.9118358988753613E-2</v>
      </c>
      <c r="E179" s="310">
        <f t="shared" si="54"/>
        <v>4.8681898344184555E-3</v>
      </c>
      <c r="F179" s="310">
        <f t="shared" si="54"/>
        <v>5.1250776219486675E-3</v>
      </c>
      <c r="G179" s="310">
        <f t="shared" si="54"/>
        <v>4.4417582547340243E-3</v>
      </c>
      <c r="H179" s="310">
        <f t="shared" si="54"/>
        <v>4.8727146572203339E-3</v>
      </c>
      <c r="I179" s="310">
        <f t="shared" si="54"/>
        <v>4.5259426513404978E-3</v>
      </c>
      <c r="J179" s="310">
        <f t="shared" si="54"/>
        <v>3.0243968396427693E-3</v>
      </c>
      <c r="K179" s="310">
        <f t="shared" si="54"/>
        <v>3.1404473975757744E-4</v>
      </c>
      <c r="L179" s="310">
        <f t="shared" si="54"/>
        <v>0</v>
      </c>
      <c r="M179" s="310">
        <f t="shared" si="54"/>
        <v>0</v>
      </c>
      <c r="N179" s="310">
        <f t="shared" si="54"/>
        <v>0</v>
      </c>
      <c r="O179" s="310">
        <f t="shared" si="54"/>
        <v>0</v>
      </c>
      <c r="P179" s="310">
        <f t="shared" si="54"/>
        <v>0</v>
      </c>
      <c r="Q179" s="310">
        <f t="shared" si="54"/>
        <v>0</v>
      </c>
      <c r="R179" s="310">
        <f t="shared" si="54"/>
        <v>0</v>
      </c>
      <c r="S179" s="310">
        <f t="shared" si="54"/>
        <v>0</v>
      </c>
      <c r="T179" s="310">
        <f t="shared" si="54"/>
        <v>0</v>
      </c>
      <c r="U179" s="310">
        <f t="shared" si="54"/>
        <v>0</v>
      </c>
      <c r="V179" s="310">
        <f t="shared" si="54"/>
        <v>0</v>
      </c>
      <c r="W179" s="310">
        <f t="shared" si="54"/>
        <v>0</v>
      </c>
      <c r="X179" s="310">
        <f t="shared" si="54"/>
        <v>0</v>
      </c>
      <c r="Y179" s="310">
        <f t="shared" si="54"/>
        <v>0</v>
      </c>
      <c r="DA179" s="127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430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1805</v>
      </c>
      <c r="B183" s="320">
        <f t="shared" ref="B183:Y183" si="55">SUM(B184:B190,B191:B192)</f>
        <v>241.4940786265457</v>
      </c>
      <c r="C183" s="320">
        <f t="shared" si="55"/>
        <v>247.4684721079268</v>
      </c>
      <c r="D183" s="320">
        <f t="shared" si="55"/>
        <v>250.01245798488642</v>
      </c>
      <c r="E183" s="320">
        <f t="shared" si="55"/>
        <v>250.0129666813045</v>
      </c>
      <c r="F183" s="320">
        <f t="shared" si="55"/>
        <v>227.648692254347</v>
      </c>
      <c r="G183" s="320">
        <f t="shared" si="55"/>
        <v>228.81427815928646</v>
      </c>
      <c r="H183" s="320">
        <f t="shared" si="55"/>
        <v>220.95123548165279</v>
      </c>
      <c r="I183" s="320">
        <f t="shared" si="55"/>
        <v>223.24681594286432</v>
      </c>
      <c r="J183" s="320">
        <f t="shared" si="55"/>
        <v>219.45629653353228</v>
      </c>
      <c r="K183" s="320">
        <f t="shared" si="55"/>
        <v>207.36032326684852</v>
      </c>
      <c r="L183" s="320">
        <f t="shared" si="55"/>
        <v>197.99476518109898</v>
      </c>
      <c r="M183" s="320">
        <f t="shared" si="55"/>
        <v>187.66493569749048</v>
      </c>
      <c r="N183" s="320">
        <f t="shared" si="55"/>
        <v>212.60531771117419</v>
      </c>
      <c r="O183" s="320">
        <f t="shared" si="55"/>
        <v>228.26257931463243</v>
      </c>
      <c r="P183" s="320">
        <f t="shared" si="55"/>
        <v>215.83996843109972</v>
      </c>
      <c r="Q183" s="320">
        <f t="shared" si="55"/>
        <v>214.67348244562882</v>
      </c>
      <c r="R183" s="320">
        <f t="shared" si="55"/>
        <v>204.52901276961992</v>
      </c>
      <c r="S183" s="320">
        <f t="shared" si="55"/>
        <v>209.2251490948461</v>
      </c>
      <c r="T183" s="320">
        <f t="shared" si="55"/>
        <v>208.24594547281191</v>
      </c>
      <c r="U183" s="320">
        <f t="shared" si="55"/>
        <v>203.31036074978343</v>
      </c>
      <c r="V183" s="320">
        <f t="shared" si="55"/>
        <v>203.53902065367637</v>
      </c>
      <c r="W183" s="320">
        <f t="shared" si="55"/>
        <v>217.61833705975249</v>
      </c>
      <c r="X183" s="320">
        <f t="shared" si="55"/>
        <v>195.51681181387863</v>
      </c>
      <c r="Y183" s="320">
        <f t="shared" si="55"/>
        <v>193.26158427943054</v>
      </c>
      <c r="DA183" s="95"/>
    </row>
    <row r="184" spans="1:105" ht="12" customHeight="1" x14ac:dyDescent="0.25">
      <c r="A184" s="55" t="s">
        <v>91</v>
      </c>
      <c r="B184" s="273">
        <f>IF(B$6=0,0,B$6/NMM!B$9*1000)</f>
        <v>0</v>
      </c>
      <c r="C184" s="273">
        <f>IF(C$6=0,0,C$6/NMM!C$9*1000)</f>
        <v>0</v>
      </c>
      <c r="D184" s="273">
        <f>IF(D$6=0,0,D$6/NMM!D$9*1000)</f>
        <v>0</v>
      </c>
      <c r="E184" s="273">
        <f>IF(E$6=0,0,E$6/NMM!E$9*1000)</f>
        <v>0</v>
      </c>
      <c r="F184" s="273">
        <f>IF(F$6=0,0,F$6/NMM!F$9*1000)</f>
        <v>0</v>
      </c>
      <c r="G184" s="273">
        <f>IF(G$6=0,0,G$6/NMM!G$9*1000)</f>
        <v>0</v>
      </c>
      <c r="H184" s="273">
        <f>IF(H$6=0,0,H$6/NMM!H$9*1000)</f>
        <v>0</v>
      </c>
      <c r="I184" s="273">
        <f>IF(I$6=0,0,I$6/NMM!I$9*1000)</f>
        <v>0</v>
      </c>
      <c r="J184" s="273">
        <f>IF(J$6=0,0,J$6/NMM!J$9*1000)</f>
        <v>0</v>
      </c>
      <c r="K184" s="273">
        <f>IF(K$6=0,0,K$6/NMM!K$9*1000)</f>
        <v>0</v>
      </c>
      <c r="L184" s="273">
        <f>IF(L$6=0,0,L$6/NMM!L$9*1000)</f>
        <v>0</v>
      </c>
      <c r="M184" s="273">
        <f>IF(M$6=0,0,M$6/NMM!M$9*1000)</f>
        <v>0</v>
      </c>
      <c r="N184" s="273">
        <f>IF(N$6=0,0,N$6/NMM!N$9*1000)</f>
        <v>0</v>
      </c>
      <c r="O184" s="273">
        <f>IF(O$6=0,0,O$6/NMM!O$9*1000)</f>
        <v>0</v>
      </c>
      <c r="P184" s="273">
        <f>IF(P$6=0,0,P$6/NMM!P$9*1000)</f>
        <v>0</v>
      </c>
      <c r="Q184" s="273">
        <f>IF(Q$6=0,0,Q$6/NMM!Q$9*1000)</f>
        <v>0</v>
      </c>
      <c r="R184" s="273">
        <f>IF(R$6=0,0,R$6/NMM!R$9*1000)</f>
        <v>0</v>
      </c>
      <c r="S184" s="273">
        <f>IF(S$6=0,0,S$6/NMM!S$9*1000)</f>
        <v>0</v>
      </c>
      <c r="T184" s="273">
        <f>IF(T$6=0,0,T$6/NMM!T$9*1000)</f>
        <v>0</v>
      </c>
      <c r="U184" s="273">
        <f>IF(U$6=0,0,U$6/NMM!U$9*1000)</f>
        <v>0</v>
      </c>
      <c r="V184" s="273">
        <f>IF(V$6=0,0,V$6/NMM!V$9*1000)</f>
        <v>0</v>
      </c>
      <c r="W184" s="273">
        <f>IF(W$6=0,0,W$6/NMM!W$9*1000)</f>
        <v>0</v>
      </c>
      <c r="X184" s="273">
        <f>IF(X$6=0,0,X$6/NMM!X$9*1000)</f>
        <v>0</v>
      </c>
      <c r="Y184" s="273">
        <f>IF(Y$6=0,0,Y$6/NMM!Y$9*1000)</f>
        <v>0</v>
      </c>
      <c r="DA184" s="76"/>
    </row>
    <row r="185" spans="1:105" ht="12" customHeight="1" x14ac:dyDescent="0.25">
      <c r="A185" s="173" t="s">
        <v>92</v>
      </c>
      <c r="B185" s="274">
        <f>IF(B$7=0,0,B$7/NMM!B$9*1000)</f>
        <v>0</v>
      </c>
      <c r="C185" s="274">
        <f>IF(C$7=0,0,C$7/NMM!C$9*1000)</f>
        <v>0</v>
      </c>
      <c r="D185" s="274">
        <f>IF(D$7=0,0,D$7/NMM!D$9*1000)</f>
        <v>0</v>
      </c>
      <c r="E185" s="274">
        <f>IF(E$7=0,0,E$7/NMM!E$9*1000)</f>
        <v>0</v>
      </c>
      <c r="F185" s="274">
        <f>IF(F$7=0,0,F$7/NMM!F$9*1000)</f>
        <v>0</v>
      </c>
      <c r="G185" s="274">
        <f>IF(G$7=0,0,G$7/NMM!G$9*1000)</f>
        <v>0</v>
      </c>
      <c r="H185" s="274">
        <f>IF(H$7=0,0,H$7/NMM!H$9*1000)</f>
        <v>0</v>
      </c>
      <c r="I185" s="274">
        <f>IF(I$7=0,0,I$7/NMM!I$9*1000)</f>
        <v>0</v>
      </c>
      <c r="J185" s="274">
        <f>IF(J$7=0,0,J$7/NMM!J$9*1000)</f>
        <v>0</v>
      </c>
      <c r="K185" s="274">
        <f>IF(K$7=0,0,K$7/NMM!K$9*1000)</f>
        <v>0</v>
      </c>
      <c r="L185" s="274">
        <f>IF(L$7=0,0,L$7/NMM!L$9*1000)</f>
        <v>0</v>
      </c>
      <c r="M185" s="274">
        <f>IF(M$7=0,0,M$7/NMM!M$9*1000)</f>
        <v>0</v>
      </c>
      <c r="N185" s="274">
        <f>IF(N$7=0,0,N$7/NMM!N$9*1000)</f>
        <v>0</v>
      </c>
      <c r="O185" s="274">
        <f>IF(O$7=0,0,O$7/NMM!O$9*1000)</f>
        <v>0</v>
      </c>
      <c r="P185" s="274">
        <f>IF(P$7=0,0,P$7/NMM!P$9*1000)</f>
        <v>0</v>
      </c>
      <c r="Q185" s="274">
        <f>IF(Q$7=0,0,Q$7/NMM!Q$9*1000)</f>
        <v>0</v>
      </c>
      <c r="R185" s="274">
        <f>IF(R$7=0,0,R$7/NMM!R$9*1000)</f>
        <v>0</v>
      </c>
      <c r="S185" s="274">
        <f>IF(S$7=0,0,S$7/NMM!S$9*1000)</f>
        <v>0</v>
      </c>
      <c r="T185" s="274">
        <f>IF(T$7=0,0,T$7/NMM!T$9*1000)</f>
        <v>0</v>
      </c>
      <c r="U185" s="274">
        <f>IF(U$7=0,0,U$7/NMM!U$9*1000)</f>
        <v>0</v>
      </c>
      <c r="V185" s="274">
        <f>IF(V$7=0,0,V$7/NMM!V$9*1000)</f>
        <v>0</v>
      </c>
      <c r="W185" s="274">
        <f>IF(W$7=0,0,W$7/NMM!W$9*1000)</f>
        <v>0</v>
      </c>
      <c r="X185" s="274">
        <f>IF(X$7=0,0,X$7/NMM!X$9*1000)</f>
        <v>0</v>
      </c>
      <c r="Y185" s="274">
        <f>IF(Y$7=0,0,Y$7/NMM!Y$9*1000)</f>
        <v>0</v>
      </c>
      <c r="DA185" s="77"/>
    </row>
    <row r="186" spans="1:105" ht="12" customHeight="1" x14ac:dyDescent="0.25">
      <c r="A186" s="173" t="s">
        <v>93</v>
      </c>
      <c r="B186" s="274">
        <f>IF(B$8=0,0,B$8/NMM!B$9*1000)</f>
        <v>0</v>
      </c>
      <c r="C186" s="274">
        <f>IF(C$8=0,0,C$8/NMM!C$9*1000)</f>
        <v>0</v>
      </c>
      <c r="D186" s="274">
        <f>IF(D$8=0,0,D$8/NMM!D$9*1000)</f>
        <v>0</v>
      </c>
      <c r="E186" s="274">
        <f>IF(E$8=0,0,E$8/NMM!E$9*1000)</f>
        <v>0</v>
      </c>
      <c r="F186" s="274">
        <f>IF(F$8=0,0,F$8/NMM!F$9*1000)</f>
        <v>0</v>
      </c>
      <c r="G186" s="274">
        <f>IF(G$8=0,0,G$8/NMM!G$9*1000)</f>
        <v>0</v>
      </c>
      <c r="H186" s="274">
        <f>IF(H$8=0,0,H$8/NMM!H$9*1000)</f>
        <v>0</v>
      </c>
      <c r="I186" s="274">
        <f>IF(I$8=0,0,I$8/NMM!I$9*1000)</f>
        <v>0</v>
      </c>
      <c r="J186" s="274">
        <f>IF(J$8=0,0,J$8/NMM!J$9*1000)</f>
        <v>0</v>
      </c>
      <c r="K186" s="274">
        <f>IF(K$8=0,0,K$8/NMM!K$9*1000)</f>
        <v>0</v>
      </c>
      <c r="L186" s="274">
        <f>IF(L$8=0,0,L$8/NMM!L$9*1000)</f>
        <v>0</v>
      </c>
      <c r="M186" s="274">
        <f>IF(M$8=0,0,M$8/NMM!M$9*1000)</f>
        <v>0</v>
      </c>
      <c r="N186" s="274">
        <f>IF(N$8=0,0,N$8/NMM!N$9*1000)</f>
        <v>0</v>
      </c>
      <c r="O186" s="274">
        <f>IF(O$8=0,0,O$8/NMM!O$9*1000)</f>
        <v>0</v>
      </c>
      <c r="P186" s="274">
        <f>IF(P$8=0,0,P$8/NMM!P$9*1000)</f>
        <v>0</v>
      </c>
      <c r="Q186" s="274">
        <f>IF(Q$8=0,0,Q$8/NMM!Q$9*1000)</f>
        <v>0</v>
      </c>
      <c r="R186" s="274">
        <f>IF(R$8=0,0,R$8/NMM!R$9*1000)</f>
        <v>0</v>
      </c>
      <c r="S186" s="274">
        <f>IF(S$8=0,0,S$8/NMM!S$9*1000)</f>
        <v>0</v>
      </c>
      <c r="T186" s="274">
        <f>IF(T$8=0,0,T$8/NMM!T$9*1000)</f>
        <v>0</v>
      </c>
      <c r="U186" s="274">
        <f>IF(U$8=0,0,U$8/NMM!U$9*1000)</f>
        <v>0</v>
      </c>
      <c r="V186" s="274">
        <f>IF(V$8=0,0,V$8/NMM!V$9*1000)</f>
        <v>0</v>
      </c>
      <c r="W186" s="274">
        <f>IF(W$8=0,0,W$8/NMM!W$9*1000)</f>
        <v>0</v>
      </c>
      <c r="X186" s="274">
        <f>IF(X$8=0,0,X$8/NMM!X$9*1000)</f>
        <v>0</v>
      </c>
      <c r="Y186" s="274">
        <f>IF(Y$8=0,0,Y$8/NMM!Y$9*1000)</f>
        <v>0</v>
      </c>
      <c r="DA186" s="77"/>
    </row>
    <row r="187" spans="1:105" ht="12" customHeight="1" x14ac:dyDescent="0.25">
      <c r="A187" s="173" t="s">
        <v>94</v>
      </c>
      <c r="B187" s="274">
        <f>IF(B$9=0,0,B$9/NMM!B$9*1000)</f>
        <v>0</v>
      </c>
      <c r="C187" s="274">
        <f>IF(C$9=0,0,C$9/NMM!C$9*1000)</f>
        <v>0</v>
      </c>
      <c r="D187" s="274">
        <f>IF(D$9=0,0,D$9/NMM!D$9*1000)</f>
        <v>0</v>
      </c>
      <c r="E187" s="274">
        <f>IF(E$9=0,0,E$9/NMM!E$9*1000)</f>
        <v>0</v>
      </c>
      <c r="F187" s="274">
        <f>IF(F$9=0,0,F$9/NMM!F$9*1000)</f>
        <v>0</v>
      </c>
      <c r="G187" s="274">
        <f>IF(G$9=0,0,G$9/NMM!G$9*1000)</f>
        <v>0</v>
      </c>
      <c r="H187" s="274">
        <f>IF(H$9=0,0,H$9/NMM!H$9*1000)</f>
        <v>0</v>
      </c>
      <c r="I187" s="274">
        <f>IF(I$9=0,0,I$9/NMM!I$9*1000)</f>
        <v>0</v>
      </c>
      <c r="J187" s="274">
        <f>IF(J$9=0,0,J$9/NMM!J$9*1000)</f>
        <v>0</v>
      </c>
      <c r="K187" s="274">
        <f>IF(K$9=0,0,K$9/NMM!K$9*1000)</f>
        <v>0</v>
      </c>
      <c r="L187" s="274">
        <f>IF(L$9=0,0,L$9/NMM!L$9*1000)</f>
        <v>0</v>
      </c>
      <c r="M187" s="274">
        <f>IF(M$9=0,0,M$9/NMM!M$9*1000)</f>
        <v>0</v>
      </c>
      <c r="N187" s="274">
        <f>IF(N$9=0,0,N$9/NMM!N$9*1000)</f>
        <v>0</v>
      </c>
      <c r="O187" s="274">
        <f>IF(O$9=0,0,O$9/NMM!O$9*1000)</f>
        <v>0</v>
      </c>
      <c r="P187" s="274">
        <f>IF(P$9=0,0,P$9/NMM!P$9*1000)</f>
        <v>0</v>
      </c>
      <c r="Q187" s="274">
        <f>IF(Q$9=0,0,Q$9/NMM!Q$9*1000)</f>
        <v>0</v>
      </c>
      <c r="R187" s="274">
        <f>IF(R$9=0,0,R$9/NMM!R$9*1000)</f>
        <v>0</v>
      </c>
      <c r="S187" s="274">
        <f>IF(S$9=0,0,S$9/NMM!S$9*1000)</f>
        <v>0</v>
      </c>
      <c r="T187" s="274">
        <f>IF(T$9=0,0,T$9/NMM!T$9*1000)</f>
        <v>0</v>
      </c>
      <c r="U187" s="274">
        <f>IF(U$9=0,0,U$9/NMM!U$9*1000)</f>
        <v>0</v>
      </c>
      <c r="V187" s="274">
        <f>IF(V$9=0,0,V$9/NMM!V$9*1000)</f>
        <v>0</v>
      </c>
      <c r="W187" s="274">
        <f>IF(W$9=0,0,W$9/NMM!W$9*1000)</f>
        <v>0</v>
      </c>
      <c r="X187" s="274">
        <f>IF(X$9=0,0,X$9/NMM!X$9*1000)</f>
        <v>0</v>
      </c>
      <c r="Y187" s="274">
        <f>IF(Y$9=0,0,Y$9/NMM!Y$9*1000)</f>
        <v>0</v>
      </c>
      <c r="DA187" s="77"/>
    </row>
    <row r="188" spans="1:105" ht="12" customHeight="1" x14ac:dyDescent="0.25">
      <c r="A188" s="56" t="s">
        <v>95</v>
      </c>
      <c r="B188" s="275">
        <f>IF(B$10=0,0,B$10/NMM!B$9*1000)</f>
        <v>0.34862654357962847</v>
      </c>
      <c r="C188" s="275">
        <f>IF(C$10=0,0,C$10/NMM!C$9*1000)</f>
        <v>0.3980499886991235</v>
      </c>
      <c r="D188" s="275">
        <f>IF(D$10=0,0,D$10/NMM!D$9*1000)</f>
        <v>0.40488280082568917</v>
      </c>
      <c r="E188" s="275">
        <f>IF(E$10=0,0,E$10/NMM!E$9*1000)</f>
        <v>0.43556284407509238</v>
      </c>
      <c r="F188" s="275">
        <f>IF(F$10=0,0,F$10/NMM!F$9*1000)</f>
        <v>0.41805811432607037</v>
      </c>
      <c r="G188" s="275">
        <f>IF(G$10=0,0,G$10/NMM!G$9*1000)</f>
        <v>0.39040415818017454</v>
      </c>
      <c r="H188" s="275">
        <f>IF(H$10=0,0,H$10/NMM!H$9*1000)</f>
        <v>0.26891738456660852</v>
      </c>
      <c r="I188" s="275">
        <f>IF(I$10=0,0,I$10/NMM!I$9*1000)</f>
        <v>0.2623442253095834</v>
      </c>
      <c r="J188" s="275">
        <f>IF(J$10=0,0,J$10/NMM!J$9*1000)</f>
        <v>0.28779556211479168</v>
      </c>
      <c r="K188" s="275">
        <f>IF(K$10=0,0,K$10/NMM!K$9*1000)</f>
        <v>0.25561978369231736</v>
      </c>
      <c r="L188" s="275">
        <f>IF(L$10=0,0,L$10/NMM!L$9*1000)</f>
        <v>0.21636610418966259</v>
      </c>
      <c r="M188" s="275">
        <f>IF(M$10=0,0,M$10/NMM!M$9*1000)</f>
        <v>0.25486007668901328</v>
      </c>
      <c r="N188" s="275">
        <f>IF(N$10=0,0,N$10/NMM!N$9*1000)</f>
        <v>0.31970323651963245</v>
      </c>
      <c r="O188" s="275">
        <f>IF(O$10=0,0,O$10/NMM!O$9*1000)</f>
        <v>0.27230570982842456</v>
      </c>
      <c r="P188" s="275">
        <f>IF(P$10=0,0,P$10/NMM!P$9*1000)</f>
        <v>0.29963761923353355</v>
      </c>
      <c r="Q188" s="275">
        <f>IF(Q$10=0,0,Q$10/NMM!Q$9*1000)</f>
        <v>0.28480098117609554</v>
      </c>
      <c r="R188" s="275">
        <f>IF(R$10=0,0,R$10/NMM!R$9*1000)</f>
        <v>0.24153925687073499</v>
      </c>
      <c r="S188" s="275">
        <f>IF(S$10=0,0,S$10/NMM!S$9*1000)</f>
        <v>0.24806215781483792</v>
      </c>
      <c r="T188" s="275">
        <f>IF(T$10=0,0,T$10/NMM!T$9*1000)</f>
        <v>0.23705031548904404</v>
      </c>
      <c r="U188" s="275">
        <f>IF(U$10=0,0,U$10/NMM!U$9*1000)</f>
        <v>0.2433454453401348</v>
      </c>
      <c r="V188" s="275">
        <f>IF(V$10=0,0,V$10/NMM!V$9*1000)</f>
        <v>0.24123056307103918</v>
      </c>
      <c r="W188" s="275">
        <f>IF(W$10=0,0,W$10/NMM!W$9*1000)</f>
        <v>0.24221890269098756</v>
      </c>
      <c r="X188" s="275">
        <f>IF(X$10=0,0,X$10/NMM!X$9*1000)</f>
        <v>0.2221599304465009</v>
      </c>
      <c r="Y188" s="275">
        <f>IF(Y$10=0,0,Y$10/NMM!Y$9*1000)</f>
        <v>0.20845257915857177</v>
      </c>
      <c r="DA188" s="78"/>
    </row>
    <row r="189" spans="1:105" ht="12" customHeight="1" x14ac:dyDescent="0.25">
      <c r="A189" s="174" t="s">
        <v>1450</v>
      </c>
      <c r="B189" s="276">
        <f>IF(B$16=0,0,B$16/NMM!B$9*1000)</f>
        <v>0</v>
      </c>
      <c r="C189" s="276">
        <f>IF(C$16=0,0,C$16/NMM!C$9*1000)</f>
        <v>0</v>
      </c>
      <c r="D189" s="276">
        <f>IF(D$16=0,0,D$16/NMM!D$9*1000)</f>
        <v>0</v>
      </c>
      <c r="E189" s="276">
        <f>IF(E$16=0,0,E$16/NMM!E$9*1000)</f>
        <v>0</v>
      </c>
      <c r="F189" s="276">
        <f>IF(F$16=0,0,F$16/NMM!F$9*1000)</f>
        <v>0</v>
      </c>
      <c r="G189" s="276">
        <f>IF(G$16=0,0,G$16/NMM!G$9*1000)</f>
        <v>0</v>
      </c>
      <c r="H189" s="276">
        <f>IF(H$16=0,0,H$16/NMM!H$9*1000)</f>
        <v>0</v>
      </c>
      <c r="I189" s="276">
        <f>IF(I$16=0,0,I$16/NMM!I$9*1000)</f>
        <v>0</v>
      </c>
      <c r="J189" s="276">
        <f>IF(J$16=0,0,J$16/NMM!J$9*1000)</f>
        <v>0</v>
      </c>
      <c r="K189" s="276">
        <f>IF(K$16=0,0,K$16/NMM!K$9*1000)</f>
        <v>0</v>
      </c>
      <c r="L189" s="276">
        <f>IF(L$16=0,0,L$16/NMM!L$9*1000)</f>
        <v>0</v>
      </c>
      <c r="M189" s="276">
        <f>IF(M$16=0,0,M$16/NMM!M$9*1000)</f>
        <v>0</v>
      </c>
      <c r="N189" s="276">
        <f>IF(N$16=0,0,N$16/NMM!N$9*1000)</f>
        <v>0</v>
      </c>
      <c r="O189" s="276">
        <f>IF(O$16=0,0,O$16/NMM!O$9*1000)</f>
        <v>0</v>
      </c>
      <c r="P189" s="276">
        <f>IF(P$16=0,0,P$16/NMM!P$9*1000)</f>
        <v>0</v>
      </c>
      <c r="Q189" s="276">
        <f>IF(Q$16=0,0,Q$16/NMM!Q$9*1000)</f>
        <v>0</v>
      </c>
      <c r="R189" s="276">
        <f>IF(R$16=0,0,R$16/NMM!R$9*1000)</f>
        <v>0</v>
      </c>
      <c r="S189" s="276">
        <f>IF(S$16=0,0,S$16/NMM!S$9*1000)</f>
        <v>0</v>
      </c>
      <c r="T189" s="276">
        <f>IF(T$16=0,0,T$16/NMM!T$9*1000)</f>
        <v>0</v>
      </c>
      <c r="U189" s="276">
        <f>IF(U$16=0,0,U$16/NMM!U$9*1000)</f>
        <v>0</v>
      </c>
      <c r="V189" s="276">
        <f>IF(V$16=0,0,V$16/NMM!V$9*1000)</f>
        <v>0</v>
      </c>
      <c r="W189" s="276">
        <f>IF(W$16=0,0,W$16/NMM!W$9*1000)</f>
        <v>0</v>
      </c>
      <c r="X189" s="276">
        <f>IF(X$16=0,0,X$16/NMM!X$9*1000)</f>
        <v>0</v>
      </c>
      <c r="Y189" s="276">
        <f>IF(Y$16=0,0,Y$16/NMM!Y$9*1000)</f>
        <v>0</v>
      </c>
      <c r="DA189" s="79"/>
    </row>
    <row r="190" spans="1:105" ht="12" customHeight="1" x14ac:dyDescent="0.25">
      <c r="A190" s="174" t="s">
        <v>1452</v>
      </c>
      <c r="B190" s="276">
        <f>IF(B$17=0,0,B$17/NMM!B$9*1000)</f>
        <v>141.38754026258815</v>
      </c>
      <c r="C190" s="276">
        <f>IF(C$17=0,0,C$17/NMM!C$9*1000)</f>
        <v>144.8614475344049</v>
      </c>
      <c r="D190" s="276">
        <f>IF(D$17=0,0,D$17/NMM!D$9*1000)</f>
        <v>146.34902205844369</v>
      </c>
      <c r="E190" s="276">
        <f>IF(E$17=0,0,E$17/NMM!E$9*1000)</f>
        <v>146.33133210212046</v>
      </c>
      <c r="F190" s="276">
        <f>IF(F$17=0,0,F$17/NMM!F$9*1000)</f>
        <v>133.22905390026659</v>
      </c>
      <c r="G190" s="276">
        <f>IF(G$17=0,0,G$17/NMM!G$9*1000)</f>
        <v>133.92867003420091</v>
      </c>
      <c r="H190" s="276">
        <f>IF(H$17=0,0,H$17/NMM!H$9*1000)</f>
        <v>129.38966862397263</v>
      </c>
      <c r="I190" s="276">
        <f>IF(I$17=0,0,I$17/NMM!I$9*1000)</f>
        <v>130.73945911304506</v>
      </c>
      <c r="J190" s="276">
        <f>IF(J$17=0,0,J$17/NMM!J$9*1000)</f>
        <v>128.50209277314528</v>
      </c>
      <c r="K190" s="276">
        <f>IF(K$17=0,0,K$17/NMM!K$9*1000)</f>
        <v>121.4288901132651</v>
      </c>
      <c r="L190" s="276">
        <f>IF(L$17=0,0,L$17/NMM!L$9*1000)</f>
        <v>115.96072462082316</v>
      </c>
      <c r="M190" s="276">
        <f>IF(M$17=0,0,M$17/NMM!M$9*1000)</f>
        <v>109.88160624042915</v>
      </c>
      <c r="N190" s="276">
        <f>IF(N$17=0,0,N$17/NMM!N$9*1000)</f>
        <v>124.4665433432142</v>
      </c>
      <c r="O190" s="276">
        <f>IF(O$17=0,0,O$17/NMM!O$9*1000)</f>
        <v>133.67444299835796</v>
      </c>
      <c r="P190" s="276">
        <f>IF(P$17=0,0,P$17/NMM!P$9*1000)</f>
        <v>126.37483700248039</v>
      </c>
      <c r="Q190" s="276">
        <f>IF(Q$17=0,0,Q$17/NMM!Q$9*1000)</f>
        <v>125.69960606999001</v>
      </c>
      <c r="R190" s="276">
        <f>IF(R$17=0,0,R$17/NMM!R$9*1000)</f>
        <v>119.77710189818877</v>
      </c>
      <c r="S190" s="276">
        <f>IF(S$17=0,0,S$17/NMM!S$9*1000)</f>
        <v>122.52669929309853</v>
      </c>
      <c r="T190" s="276">
        <f>IF(T$17=0,0,T$17/NMM!T$9*1000)</f>
        <v>121.95903254652298</v>
      </c>
      <c r="U190" s="276">
        <f>IF(U$17=0,0,U$17/NMM!U$9*1000)</f>
        <v>119.06152720011696</v>
      </c>
      <c r="V190" s="276">
        <f>IF(V$17=0,0,V$17/NMM!V$9*1000)</f>
        <v>119.19683424857358</v>
      </c>
      <c r="W190" s="276">
        <f>IF(W$17=0,0,W$17/NMM!W$9*1000)</f>
        <v>127.45118928256841</v>
      </c>
      <c r="X190" s="276">
        <f>IF(X$17=0,0,X$17/NMM!X$9*1000)</f>
        <v>114.50446283654939</v>
      </c>
      <c r="Y190" s="276">
        <f>IF(Y$17=0,0,Y$17/NMM!Y$9*1000)</f>
        <v>113.19022272789942</v>
      </c>
      <c r="DA190" s="79"/>
    </row>
    <row r="191" spans="1:105" ht="12" customHeight="1" x14ac:dyDescent="0.25">
      <c r="A191" s="174" t="s">
        <v>1461</v>
      </c>
      <c r="B191" s="276">
        <f>IF(B$25=0,0,B$25/NMM!B$9*1000)</f>
        <v>95.878313390799661</v>
      </c>
      <c r="C191" s="276">
        <f>IF(C$25=0,0,C$25/NMM!C$9*1000)</f>
        <v>98.23405399905441</v>
      </c>
      <c r="D191" s="276">
        <f>IF(D$25=0,0,D$25/NMM!D$9*1000)</f>
        <v>99.242814291107493</v>
      </c>
      <c r="E191" s="276">
        <f>IF(E$25=0,0,E$25/NMM!E$9*1000)</f>
        <v>99.230818303532686</v>
      </c>
      <c r="F191" s="276">
        <f>IF(F$25=0,0,F$25/NMM!F$9*1000)</f>
        <v>90.34584630926993</v>
      </c>
      <c r="G191" s="276">
        <f>IF(G$25=0,0,G$25/NMM!G$9*1000)</f>
        <v>90.820272944163207</v>
      </c>
      <c r="H191" s="276">
        <f>IF(H$25=0,0,H$25/NMM!H$9*1000)</f>
        <v>87.742266219646311</v>
      </c>
      <c r="I191" s="276">
        <f>IF(I$25=0,0,I$25/NMM!I$9*1000)</f>
        <v>88.657591822474203</v>
      </c>
      <c r="J191" s="276">
        <f>IF(J$25=0,0,J$25/NMM!J$9*1000)</f>
        <v>87.140379551092096</v>
      </c>
      <c r="K191" s="276">
        <f>IF(K$25=0,0,K$25/NMM!K$9*1000)</f>
        <v>82.343869617889155</v>
      </c>
      <c r="L191" s="276">
        <f>IF(L$25=0,0,L$25/NMM!L$9*1000)</f>
        <v>78.635774238456122</v>
      </c>
      <c r="M191" s="276">
        <f>IF(M$25=0,0,M$25/NMM!M$9*1000)</f>
        <v>74.513376917357675</v>
      </c>
      <c r="N191" s="276">
        <f>IF(N$25=0,0,N$25/NMM!N$9*1000)</f>
        <v>84.403775800659758</v>
      </c>
      <c r="O191" s="276">
        <f>IF(O$25=0,0,O$25/NMM!O$9*1000)</f>
        <v>90.647875437496793</v>
      </c>
      <c r="P191" s="276">
        <f>IF(P$25=0,0,P$25/NMM!P$9*1000)</f>
        <v>85.697835921975994</v>
      </c>
      <c r="Q191" s="276">
        <f>IF(Q$25=0,0,Q$25/NMM!Q$9*1000)</f>
        <v>85.23994548243482</v>
      </c>
      <c r="R191" s="276">
        <f>IF(R$25=0,0,R$25/NMM!R$9*1000)</f>
        <v>81.223752047089178</v>
      </c>
      <c r="S191" s="276">
        <f>IF(S$25=0,0,S$25/NMM!S$9*1000)</f>
        <v>83.088320595619436</v>
      </c>
      <c r="T191" s="276">
        <f>IF(T$25=0,0,T$25/NMM!T$9*1000)</f>
        <v>82.703372034178869</v>
      </c>
      <c r="U191" s="276">
        <f>IF(U$25=0,0,U$25/NMM!U$9*1000)</f>
        <v>80.738503523571239</v>
      </c>
      <c r="V191" s="276">
        <f>IF(V$25=0,0,V$25/NMM!V$9*1000)</f>
        <v>80.83025850828777</v>
      </c>
      <c r="W191" s="276">
        <f>IF(W$25=0,0,W$25/NMM!W$9*1000)</f>
        <v>86.427736456616543</v>
      </c>
      <c r="X191" s="276">
        <f>IF(X$25=0,0,X$25/NMM!X$9*1000)</f>
        <v>77.648247873174341</v>
      </c>
      <c r="Y191" s="276">
        <f>IF(Y$25=0,0,Y$25/NMM!Y$9*1000)</f>
        <v>76.757029843821286</v>
      </c>
      <c r="DA191" s="79"/>
    </row>
    <row r="192" spans="1:105" ht="12" customHeight="1" x14ac:dyDescent="0.25">
      <c r="A192" s="41" t="s">
        <v>1806</v>
      </c>
      <c r="B192" s="277">
        <f>IF(B$33=0,0,B$33/NMM!B$9*1000)</f>
        <v>3.8795984295782748</v>
      </c>
      <c r="C192" s="277">
        <f>IF(C$33=0,0,C$33/NMM!C$9*1000)</f>
        <v>3.9749205857683503</v>
      </c>
      <c r="D192" s="277">
        <f>IF(D$33=0,0,D$33/NMM!D$9*1000)</f>
        <v>4.0157388345095271</v>
      </c>
      <c r="E192" s="277">
        <f>IF(E$33=0,0,E$33/NMM!E$9*1000)</f>
        <v>4.0152534315762605</v>
      </c>
      <c r="F192" s="277">
        <f>IF(F$33=0,0,F$33/NMM!F$9*1000)</f>
        <v>3.6557339304844101</v>
      </c>
      <c r="G192" s="277">
        <f>IF(G$33=0,0,G$33/NMM!G$9*1000)</f>
        <v>3.6749310227421721</v>
      </c>
      <c r="H192" s="277">
        <f>IF(H$33=0,0,H$33/NMM!H$9*1000)</f>
        <v>3.5503832534672393</v>
      </c>
      <c r="I192" s="277">
        <f>IF(I$33=0,0,I$33/NMM!I$9*1000)</f>
        <v>3.5874207820354536</v>
      </c>
      <c r="J192" s="277">
        <f>IF(J$33=0,0,J$33/NMM!J$9*1000)</f>
        <v>3.526028647180107</v>
      </c>
      <c r="K192" s="277">
        <f>IF(K$33=0,0,K$33/NMM!K$9*1000)</f>
        <v>3.3319437520019637</v>
      </c>
      <c r="L192" s="277">
        <f>IF(L$33=0,0,L$33/NMM!L$9*1000)</f>
        <v>3.1819002176300342</v>
      </c>
      <c r="M192" s="277">
        <f>IF(M$33=0,0,M$33/NMM!M$9*1000)</f>
        <v>3.0150924630146339</v>
      </c>
      <c r="N192" s="277">
        <f>IF(N$33=0,0,N$33/NMM!N$9*1000)</f>
        <v>3.4152953307805922</v>
      </c>
      <c r="O192" s="277">
        <f>IF(O$33=0,0,O$33/NMM!O$9*1000)</f>
        <v>3.6679551689492502</v>
      </c>
      <c r="P192" s="277">
        <f>IF(P$33=0,0,P$33/NMM!P$9*1000)</f>
        <v>3.4676578874097959</v>
      </c>
      <c r="Q192" s="277">
        <f>IF(Q$33=0,0,Q$33/NMM!Q$9*1000)</f>
        <v>3.4491299120278942</v>
      </c>
      <c r="R192" s="277">
        <f>IF(R$33=0,0,R$33/NMM!R$9*1000)</f>
        <v>3.2866195674712437</v>
      </c>
      <c r="S192" s="277">
        <f>IF(S$33=0,0,S$33/NMM!S$9*1000)</f>
        <v>3.3620670483132797</v>
      </c>
      <c r="T192" s="277">
        <f>IF(T$33=0,0,T$33/NMM!T$9*1000)</f>
        <v>3.3464905766210231</v>
      </c>
      <c r="U192" s="277">
        <f>IF(U$33=0,0,U$33/NMM!U$9*1000)</f>
        <v>3.2669845807550915</v>
      </c>
      <c r="V192" s="277">
        <f>IF(V$33=0,0,V$33/NMM!V$9*1000)</f>
        <v>3.2706973337439931</v>
      </c>
      <c r="W192" s="277">
        <f>IF(W$33=0,0,W$33/NMM!W$9*1000)</f>
        <v>3.4971924178765312</v>
      </c>
      <c r="X192" s="277">
        <f>IF(X$33=0,0,X$33/NMM!X$9*1000)</f>
        <v>3.1419411737084113</v>
      </c>
      <c r="Y192" s="277">
        <f>IF(Y$33=0,0,Y$33/NMM!Y$9*1000)</f>
        <v>3.1058791285512632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1807</v>
      </c>
      <c r="B194" s="320">
        <f t="shared" ref="B194:Y194" si="56">SUM(B195:B201,B202,B203)</f>
        <v>178.03425865226336</v>
      </c>
      <c r="C194" s="320">
        <f t="shared" si="56"/>
        <v>187.67108074447125</v>
      </c>
      <c r="D194" s="320">
        <f t="shared" si="56"/>
        <v>188.47069108893217</v>
      </c>
      <c r="E194" s="320">
        <f t="shared" si="56"/>
        <v>189.38833301298345</v>
      </c>
      <c r="F194" s="320">
        <f t="shared" si="56"/>
        <v>185.96289694837338</v>
      </c>
      <c r="G194" s="320">
        <f t="shared" si="56"/>
        <v>178.55232593460948</v>
      </c>
      <c r="H194" s="320">
        <f t="shared" si="56"/>
        <v>170.33249978397515</v>
      </c>
      <c r="I194" s="320">
        <f t="shared" si="56"/>
        <v>168.48783748020421</v>
      </c>
      <c r="J194" s="320">
        <f t="shared" si="56"/>
        <v>166.83286751825199</v>
      </c>
      <c r="K194" s="320">
        <f t="shared" si="56"/>
        <v>156.38214888437133</v>
      </c>
      <c r="L194" s="320">
        <f t="shared" si="56"/>
        <v>150.52671719519978</v>
      </c>
      <c r="M194" s="320">
        <f t="shared" si="56"/>
        <v>143.24253271057682</v>
      </c>
      <c r="N194" s="320">
        <f t="shared" si="56"/>
        <v>167.03165575127764</v>
      </c>
      <c r="O194" s="320">
        <f t="shared" si="56"/>
        <v>173.57100087480356</v>
      </c>
      <c r="P194" s="320">
        <f t="shared" si="56"/>
        <v>164.88905045026803</v>
      </c>
      <c r="Q194" s="320">
        <f t="shared" si="56"/>
        <v>163.7657275760568</v>
      </c>
      <c r="R194" s="320">
        <f t="shared" si="56"/>
        <v>152.12209736815149</v>
      </c>
      <c r="S194" s="320">
        <f t="shared" si="56"/>
        <v>156.04994744692058</v>
      </c>
      <c r="T194" s="320">
        <f t="shared" si="56"/>
        <v>147.7158046240817</v>
      </c>
      <c r="U194" s="320">
        <f t="shared" si="56"/>
        <v>145.97331717614833</v>
      </c>
      <c r="V194" s="320">
        <f t="shared" si="56"/>
        <v>147.89145998491603</v>
      </c>
      <c r="W194" s="320">
        <f t="shared" si="56"/>
        <v>155.64048852029873</v>
      </c>
      <c r="X194" s="320">
        <f t="shared" si="56"/>
        <v>139.75429305316774</v>
      </c>
      <c r="Y194" s="320">
        <f t="shared" si="56"/>
        <v>136.94009610680322</v>
      </c>
      <c r="DA194" s="95"/>
    </row>
    <row r="195" spans="1:105" ht="12" customHeight="1" x14ac:dyDescent="0.25">
      <c r="A195" s="55" t="s">
        <v>91</v>
      </c>
      <c r="B195" s="273">
        <f>IF(B$49=0,0,B$49/NMM!B$10*1000)</f>
        <v>0</v>
      </c>
      <c r="C195" s="273">
        <f>IF(C$49=0,0,C$49/NMM!C$10*1000)</f>
        <v>0</v>
      </c>
      <c r="D195" s="273">
        <f>IF(D$49=0,0,D$49/NMM!D$10*1000)</f>
        <v>0</v>
      </c>
      <c r="E195" s="273">
        <f>IF(E$49=0,0,E$49/NMM!E$10*1000)</f>
        <v>0</v>
      </c>
      <c r="F195" s="273">
        <f>IF(F$49=0,0,F$49/NMM!F$10*1000)</f>
        <v>0</v>
      </c>
      <c r="G195" s="273">
        <f>IF(G$49=0,0,G$49/NMM!G$10*1000)</f>
        <v>0</v>
      </c>
      <c r="H195" s="273">
        <f>IF(H$49=0,0,H$49/NMM!H$10*1000)</f>
        <v>0</v>
      </c>
      <c r="I195" s="273">
        <f>IF(I$49=0,0,I$49/NMM!I$10*1000)</f>
        <v>0</v>
      </c>
      <c r="J195" s="273">
        <f>IF(J$49=0,0,J$49/NMM!J$10*1000)</f>
        <v>0</v>
      </c>
      <c r="K195" s="273">
        <f>IF(K$49=0,0,K$49/NMM!K$10*1000)</f>
        <v>0</v>
      </c>
      <c r="L195" s="273">
        <f>IF(L$49=0,0,L$49/NMM!L$10*1000)</f>
        <v>0</v>
      </c>
      <c r="M195" s="273">
        <f>IF(M$49=0,0,M$49/NMM!M$10*1000)</f>
        <v>0</v>
      </c>
      <c r="N195" s="273">
        <f>IF(N$49=0,0,N$49/NMM!N$10*1000)</f>
        <v>0</v>
      </c>
      <c r="O195" s="273">
        <f>IF(O$49=0,0,O$49/NMM!O$10*1000)</f>
        <v>0</v>
      </c>
      <c r="P195" s="273">
        <f>IF(P$49=0,0,P$49/NMM!P$10*1000)</f>
        <v>0</v>
      </c>
      <c r="Q195" s="273">
        <f>IF(Q$49=0,0,Q$49/NMM!Q$10*1000)</f>
        <v>0</v>
      </c>
      <c r="R195" s="273">
        <f>IF(R$49=0,0,R$49/NMM!R$10*1000)</f>
        <v>0</v>
      </c>
      <c r="S195" s="273">
        <f>IF(S$49=0,0,S$49/NMM!S$10*1000)</f>
        <v>0</v>
      </c>
      <c r="T195" s="273">
        <f>IF(T$49=0,0,T$49/NMM!T$10*1000)</f>
        <v>0</v>
      </c>
      <c r="U195" s="273">
        <f>IF(U$49=0,0,U$49/NMM!U$10*1000)</f>
        <v>0</v>
      </c>
      <c r="V195" s="273">
        <f>IF(V$49=0,0,V$49/NMM!V$10*1000)</f>
        <v>0</v>
      </c>
      <c r="W195" s="273">
        <f>IF(W$49=0,0,W$49/NMM!W$10*1000)</f>
        <v>0</v>
      </c>
      <c r="X195" s="273">
        <f>IF(X$49=0,0,X$49/NMM!X$10*1000)</f>
        <v>0</v>
      </c>
      <c r="Y195" s="273">
        <f>IF(Y$49=0,0,Y$49/NMM!Y$10*1000)</f>
        <v>0</v>
      </c>
      <c r="DA195" s="76"/>
    </row>
    <row r="196" spans="1:105" ht="12" customHeight="1" x14ac:dyDescent="0.25">
      <c r="A196" s="173" t="s">
        <v>92</v>
      </c>
      <c r="B196" s="274">
        <f>IF(B$50=0,0,B$50/NMM!B$10*1000)</f>
        <v>0</v>
      </c>
      <c r="C196" s="274">
        <f>IF(C$50=0,0,C$50/NMM!C$10*1000)</f>
        <v>0</v>
      </c>
      <c r="D196" s="274">
        <f>IF(D$50=0,0,D$50/NMM!D$10*1000)</f>
        <v>0</v>
      </c>
      <c r="E196" s="274">
        <f>IF(E$50=0,0,E$50/NMM!E$10*1000)</f>
        <v>0</v>
      </c>
      <c r="F196" s="274">
        <f>IF(F$50=0,0,F$50/NMM!F$10*1000)</f>
        <v>0</v>
      </c>
      <c r="G196" s="274">
        <f>IF(G$50=0,0,G$50/NMM!G$10*1000)</f>
        <v>0</v>
      </c>
      <c r="H196" s="274">
        <f>IF(H$50=0,0,H$50/NMM!H$10*1000)</f>
        <v>0</v>
      </c>
      <c r="I196" s="274">
        <f>IF(I$50=0,0,I$50/NMM!I$10*1000)</f>
        <v>0</v>
      </c>
      <c r="J196" s="274">
        <f>IF(J$50=0,0,J$50/NMM!J$10*1000)</f>
        <v>0</v>
      </c>
      <c r="K196" s="274">
        <f>IF(K$50=0,0,K$50/NMM!K$10*1000)</f>
        <v>0</v>
      </c>
      <c r="L196" s="274">
        <f>IF(L$50=0,0,L$50/NMM!L$10*1000)</f>
        <v>0</v>
      </c>
      <c r="M196" s="274">
        <f>IF(M$50=0,0,M$50/NMM!M$10*1000)</f>
        <v>0</v>
      </c>
      <c r="N196" s="274">
        <f>IF(N$50=0,0,N$50/NMM!N$10*1000)</f>
        <v>0</v>
      </c>
      <c r="O196" s="274">
        <f>IF(O$50=0,0,O$50/NMM!O$10*1000)</f>
        <v>0</v>
      </c>
      <c r="P196" s="274">
        <f>IF(P$50=0,0,P$50/NMM!P$10*1000)</f>
        <v>0</v>
      </c>
      <c r="Q196" s="274">
        <f>IF(Q$50=0,0,Q$50/NMM!Q$10*1000)</f>
        <v>0</v>
      </c>
      <c r="R196" s="274">
        <f>IF(R$50=0,0,R$50/NMM!R$10*1000)</f>
        <v>0</v>
      </c>
      <c r="S196" s="274">
        <f>IF(S$50=0,0,S$50/NMM!S$10*1000)</f>
        <v>0</v>
      </c>
      <c r="T196" s="274">
        <f>IF(T$50=0,0,T$50/NMM!T$10*1000)</f>
        <v>0</v>
      </c>
      <c r="U196" s="274">
        <f>IF(U$50=0,0,U$50/NMM!U$10*1000)</f>
        <v>0</v>
      </c>
      <c r="V196" s="274">
        <f>IF(V$50=0,0,V$50/NMM!V$10*1000)</f>
        <v>0</v>
      </c>
      <c r="W196" s="274">
        <f>IF(W$50=0,0,W$50/NMM!W$10*1000)</f>
        <v>0</v>
      </c>
      <c r="X196" s="274">
        <f>IF(X$50=0,0,X$50/NMM!X$10*1000)</f>
        <v>0</v>
      </c>
      <c r="Y196" s="274">
        <f>IF(Y$50=0,0,Y$50/NMM!Y$10*1000)</f>
        <v>0</v>
      </c>
      <c r="DA196" s="77"/>
    </row>
    <row r="197" spans="1:105" ht="12" customHeight="1" x14ac:dyDescent="0.25">
      <c r="A197" s="173" t="s">
        <v>93</v>
      </c>
      <c r="B197" s="274">
        <f>IF(B$51=0,0,B$51/NMM!B$10*1000)</f>
        <v>0</v>
      </c>
      <c r="C197" s="274">
        <f>IF(C$51=0,0,C$51/NMM!C$10*1000)</f>
        <v>0</v>
      </c>
      <c r="D197" s="274">
        <f>IF(D$51=0,0,D$51/NMM!D$10*1000)</f>
        <v>0</v>
      </c>
      <c r="E197" s="274">
        <f>IF(E$51=0,0,E$51/NMM!E$10*1000)</f>
        <v>0</v>
      </c>
      <c r="F197" s="274">
        <f>IF(F$51=0,0,F$51/NMM!F$10*1000)</f>
        <v>0</v>
      </c>
      <c r="G197" s="274">
        <f>IF(G$51=0,0,G$51/NMM!G$10*1000)</f>
        <v>0</v>
      </c>
      <c r="H197" s="274">
        <f>IF(H$51=0,0,H$51/NMM!H$10*1000)</f>
        <v>0</v>
      </c>
      <c r="I197" s="274">
        <f>IF(I$51=0,0,I$51/NMM!I$10*1000)</f>
        <v>0</v>
      </c>
      <c r="J197" s="274">
        <f>IF(J$51=0,0,J$51/NMM!J$10*1000)</f>
        <v>0</v>
      </c>
      <c r="K197" s="274">
        <f>IF(K$51=0,0,K$51/NMM!K$10*1000)</f>
        <v>0</v>
      </c>
      <c r="L197" s="274">
        <f>IF(L$51=0,0,L$51/NMM!L$10*1000)</f>
        <v>0</v>
      </c>
      <c r="M197" s="274">
        <f>IF(M$51=0,0,M$51/NMM!M$10*1000)</f>
        <v>0</v>
      </c>
      <c r="N197" s="274">
        <f>IF(N$51=0,0,N$51/NMM!N$10*1000)</f>
        <v>0</v>
      </c>
      <c r="O197" s="274">
        <f>IF(O$51=0,0,O$51/NMM!O$10*1000)</f>
        <v>0</v>
      </c>
      <c r="P197" s="274">
        <f>IF(P$51=0,0,P$51/NMM!P$10*1000)</f>
        <v>0</v>
      </c>
      <c r="Q197" s="274">
        <f>IF(Q$51=0,0,Q$51/NMM!Q$10*1000)</f>
        <v>0</v>
      </c>
      <c r="R197" s="274">
        <f>IF(R$51=0,0,R$51/NMM!R$10*1000)</f>
        <v>0</v>
      </c>
      <c r="S197" s="274">
        <f>IF(S$51=0,0,S$51/NMM!S$10*1000)</f>
        <v>0</v>
      </c>
      <c r="T197" s="274">
        <f>IF(T$51=0,0,T$51/NMM!T$10*1000)</f>
        <v>0</v>
      </c>
      <c r="U197" s="274">
        <f>IF(U$51=0,0,U$51/NMM!U$10*1000)</f>
        <v>0</v>
      </c>
      <c r="V197" s="274">
        <f>IF(V$51=0,0,V$51/NMM!V$10*1000)</f>
        <v>0</v>
      </c>
      <c r="W197" s="274">
        <f>IF(W$51=0,0,W$51/NMM!W$10*1000)</f>
        <v>0</v>
      </c>
      <c r="X197" s="274">
        <f>IF(X$51=0,0,X$51/NMM!X$10*1000)</f>
        <v>0</v>
      </c>
      <c r="Y197" s="274">
        <f>IF(Y$51=0,0,Y$51/NMM!Y$10*1000)</f>
        <v>0</v>
      </c>
      <c r="DA197" s="77"/>
    </row>
    <row r="198" spans="1:105" ht="12" customHeight="1" x14ac:dyDescent="0.25">
      <c r="A198" s="173" t="s">
        <v>94</v>
      </c>
      <c r="B198" s="274">
        <f>IF(B$52=0,0,B$52/NMM!B$10*1000)</f>
        <v>0</v>
      </c>
      <c r="C198" s="274">
        <f>IF(C$52=0,0,C$52/NMM!C$10*1000)</f>
        <v>0</v>
      </c>
      <c r="D198" s="274">
        <f>IF(D$52=0,0,D$52/NMM!D$10*1000)</f>
        <v>0</v>
      </c>
      <c r="E198" s="274">
        <f>IF(E$52=0,0,E$52/NMM!E$10*1000)</f>
        <v>0</v>
      </c>
      <c r="F198" s="274">
        <f>IF(F$52=0,0,F$52/NMM!F$10*1000)</f>
        <v>0</v>
      </c>
      <c r="G198" s="274">
        <f>IF(G$52=0,0,G$52/NMM!G$10*1000)</f>
        <v>0</v>
      </c>
      <c r="H198" s="274">
        <f>IF(H$52=0,0,H$52/NMM!H$10*1000)</f>
        <v>0</v>
      </c>
      <c r="I198" s="274">
        <f>IF(I$52=0,0,I$52/NMM!I$10*1000)</f>
        <v>0</v>
      </c>
      <c r="J198" s="274">
        <f>IF(J$52=0,0,J$52/NMM!J$10*1000)</f>
        <v>0</v>
      </c>
      <c r="K198" s="274">
        <f>IF(K$52=0,0,K$52/NMM!K$10*1000)</f>
        <v>0</v>
      </c>
      <c r="L198" s="274">
        <f>IF(L$52=0,0,L$52/NMM!L$10*1000)</f>
        <v>0</v>
      </c>
      <c r="M198" s="274">
        <f>IF(M$52=0,0,M$52/NMM!M$10*1000)</f>
        <v>0</v>
      </c>
      <c r="N198" s="274">
        <f>IF(N$52=0,0,N$52/NMM!N$10*1000)</f>
        <v>0</v>
      </c>
      <c r="O198" s="274">
        <f>IF(O$52=0,0,O$52/NMM!O$10*1000)</f>
        <v>0</v>
      </c>
      <c r="P198" s="274">
        <f>IF(P$52=0,0,P$52/NMM!P$10*1000)</f>
        <v>0</v>
      </c>
      <c r="Q198" s="274">
        <f>IF(Q$52=0,0,Q$52/NMM!Q$10*1000)</f>
        <v>0</v>
      </c>
      <c r="R198" s="274">
        <f>IF(R$52=0,0,R$52/NMM!R$10*1000)</f>
        <v>0</v>
      </c>
      <c r="S198" s="274">
        <f>IF(S$52=0,0,S$52/NMM!S$10*1000)</f>
        <v>0</v>
      </c>
      <c r="T198" s="274">
        <f>IF(T$52=0,0,T$52/NMM!T$10*1000)</f>
        <v>0</v>
      </c>
      <c r="U198" s="274">
        <f>IF(U$52=0,0,U$52/NMM!U$10*1000)</f>
        <v>0</v>
      </c>
      <c r="V198" s="274">
        <f>IF(V$52=0,0,V$52/NMM!V$10*1000)</f>
        <v>0</v>
      </c>
      <c r="W198" s="274">
        <f>IF(W$52=0,0,W$52/NMM!W$10*1000)</f>
        <v>0</v>
      </c>
      <c r="X198" s="274">
        <f>IF(X$52=0,0,X$52/NMM!X$10*1000)</f>
        <v>0</v>
      </c>
      <c r="Y198" s="274">
        <f>IF(Y$52=0,0,Y$52/NMM!Y$10*1000)</f>
        <v>0</v>
      </c>
      <c r="DA198" s="77"/>
    </row>
    <row r="199" spans="1:105" ht="12" customHeight="1" x14ac:dyDescent="0.25">
      <c r="A199" s="56" t="s">
        <v>95</v>
      </c>
      <c r="B199" s="275">
        <f>IF(B$53=0,0,B$53/NMM!B$10*1000)</f>
        <v>0.59605805211134721</v>
      </c>
      <c r="C199" s="275">
        <f>IF(C$53=0,0,C$53/NMM!C$10*1000)</f>
        <v>0.69859803926047281</v>
      </c>
      <c r="D199" s="275">
        <f>IF(D$53=0,0,D$53/NMM!D$10*1000)</f>
        <v>0.70175370049689523</v>
      </c>
      <c r="E199" s="275">
        <f>IF(E$53=0,0,E$53/NMM!E$10*1000)</f>
        <v>0.74982192423855365</v>
      </c>
      <c r="F199" s="275">
        <f>IF(F$53=0,0,F$53/NMM!F$10*1000)</f>
        <v>0.77063972926718538</v>
      </c>
      <c r="G199" s="275">
        <f>IF(G$53=0,0,G$53/NMM!G$10*1000)</f>
        <v>0.68997776951048029</v>
      </c>
      <c r="H199" s="275">
        <f>IF(H$53=0,0,H$53/NMM!H$10*1000)</f>
        <v>0.46974509423749977</v>
      </c>
      <c r="I199" s="275">
        <f>IF(I$53=0,0,I$53/NMM!I$10*1000)</f>
        <v>0.44774708699999499</v>
      </c>
      <c r="J199" s="275">
        <f>IF(J$53=0,0,J$53/NMM!J$10*1000)</f>
        <v>0.49164808222125911</v>
      </c>
      <c r="K199" s="275">
        <f>IF(K$53=0,0,K$53/NMM!K$10*1000)</f>
        <v>0.42630002158483921</v>
      </c>
      <c r="L199" s="275">
        <f>IF(L$53=0,0,L$53/NMM!L$10*1000)</f>
        <v>0.36010825358467913</v>
      </c>
      <c r="M199" s="275">
        <f>IF(M$53=0,0,M$53/NMM!M$10*1000)</f>
        <v>0.42539011097111273</v>
      </c>
      <c r="N199" s="275">
        <f>IF(N$53=0,0,N$53/NMM!N$10*1000)</f>
        <v>0.56616941945277321</v>
      </c>
      <c r="O199" s="275">
        <f>IF(O$53=0,0,O$53/NMM!O$10*1000)</f>
        <v>0.47155498607391977</v>
      </c>
      <c r="P199" s="275">
        <f>IF(P$53=0,0,P$53/NMM!P$10*1000)</f>
        <v>0.51556703403585669</v>
      </c>
      <c r="Q199" s="275">
        <f>IF(Q$53=0,0,Q$53/NMM!Q$10*1000)</f>
        <v>0.48658096119591349</v>
      </c>
      <c r="R199" s="275">
        <f>IF(R$53=0,0,R$53/NMM!R$10*1000)</f>
        <v>0.40003076724962905</v>
      </c>
      <c r="S199" s="275">
        <f>IF(S$53=0,0,S$53/NMM!S$10*1000)</f>
        <v>0.41450483997613702</v>
      </c>
      <c r="T199" s="275">
        <f>IF(T$53=0,0,T$53/NMM!T$10*1000)</f>
        <v>0.37930763642131837</v>
      </c>
      <c r="U199" s="275">
        <f>IF(U$53=0,0,U$53/NMM!U$10*1000)</f>
        <v>0.3940718356949815</v>
      </c>
      <c r="V199" s="275">
        <f>IF(V$53=0,0,V$53/NMM!V$10*1000)</f>
        <v>0.39273590868296254</v>
      </c>
      <c r="W199" s="275">
        <f>IF(W$53=0,0,W$53/NMM!W$10*1000)</f>
        <v>0.39013909659095319</v>
      </c>
      <c r="X199" s="275">
        <f>IF(X$53=0,0,X$53/NMM!X$10*1000)</f>
        <v>0.35740669070074915</v>
      </c>
      <c r="Y199" s="275">
        <f>IF(Y$53=0,0,Y$53/NMM!Y$10*1000)</f>
        <v>0.33596815208136177</v>
      </c>
      <c r="DA199" s="78"/>
    </row>
    <row r="200" spans="1:105" ht="12" customHeight="1" x14ac:dyDescent="0.25">
      <c r="A200" s="174" t="s">
        <v>1496</v>
      </c>
      <c r="B200" s="276">
        <f>IF(B$59=0,0,B$59/NMM!B$10*1000)</f>
        <v>0</v>
      </c>
      <c r="C200" s="276">
        <f>IF(C$59=0,0,C$59/NMM!C$10*1000)</f>
        <v>0</v>
      </c>
      <c r="D200" s="276">
        <f>IF(D$59=0,0,D$59/NMM!D$10*1000)</f>
        <v>0</v>
      </c>
      <c r="E200" s="276">
        <f>IF(E$59=0,0,E$59/NMM!E$10*1000)</f>
        <v>0</v>
      </c>
      <c r="F200" s="276">
        <f>IF(F$59=0,0,F$59/NMM!F$10*1000)</f>
        <v>0</v>
      </c>
      <c r="G200" s="276">
        <f>IF(G$59=0,0,G$59/NMM!G$10*1000)</f>
        <v>0</v>
      </c>
      <c r="H200" s="276">
        <f>IF(H$59=0,0,H$59/NMM!H$10*1000)</f>
        <v>0</v>
      </c>
      <c r="I200" s="276">
        <f>IF(I$59=0,0,I$59/NMM!I$10*1000)</f>
        <v>0</v>
      </c>
      <c r="J200" s="276">
        <f>IF(J$59=0,0,J$59/NMM!J$10*1000)</f>
        <v>0</v>
      </c>
      <c r="K200" s="276">
        <f>IF(K$59=0,0,K$59/NMM!K$10*1000)</f>
        <v>0</v>
      </c>
      <c r="L200" s="276">
        <f>IF(L$59=0,0,L$59/NMM!L$10*1000)</f>
        <v>0</v>
      </c>
      <c r="M200" s="276">
        <f>IF(M$59=0,0,M$59/NMM!M$10*1000)</f>
        <v>0</v>
      </c>
      <c r="N200" s="276">
        <f>IF(N$59=0,0,N$59/NMM!N$10*1000)</f>
        <v>0</v>
      </c>
      <c r="O200" s="276">
        <f>IF(O$59=0,0,O$59/NMM!O$10*1000)</f>
        <v>0</v>
      </c>
      <c r="P200" s="276">
        <f>IF(P$59=0,0,P$59/NMM!P$10*1000)</f>
        <v>0</v>
      </c>
      <c r="Q200" s="276">
        <f>IF(Q$59=0,0,Q$59/NMM!Q$10*1000)</f>
        <v>0</v>
      </c>
      <c r="R200" s="276">
        <f>IF(R$59=0,0,R$59/NMM!R$10*1000)</f>
        <v>0</v>
      </c>
      <c r="S200" s="276">
        <f>IF(S$59=0,0,S$59/NMM!S$10*1000)</f>
        <v>0</v>
      </c>
      <c r="T200" s="276">
        <f>IF(T$59=0,0,T$59/NMM!T$10*1000)</f>
        <v>0</v>
      </c>
      <c r="U200" s="276">
        <f>IF(U$59=0,0,U$59/NMM!U$10*1000)</f>
        <v>0</v>
      </c>
      <c r="V200" s="276">
        <f>IF(V$59=0,0,V$59/NMM!V$10*1000)</f>
        <v>0</v>
      </c>
      <c r="W200" s="276">
        <f>IF(W$59=0,0,W$59/NMM!W$10*1000)</f>
        <v>0</v>
      </c>
      <c r="X200" s="276">
        <f>IF(X$59=0,0,X$59/NMM!X$10*1000)</f>
        <v>0</v>
      </c>
      <c r="Y200" s="276">
        <f>IF(Y$59=0,0,Y$59/NMM!Y$10*1000)</f>
        <v>0</v>
      </c>
      <c r="DA200" s="79"/>
    </row>
    <row r="201" spans="1:105" ht="12" customHeight="1" x14ac:dyDescent="0.25">
      <c r="A201" s="174" t="s">
        <v>1498</v>
      </c>
      <c r="B201" s="276">
        <f>IF(B$60=0,0,B$60/NMM!B$10*1000)</f>
        <v>27.31320237808989</v>
      </c>
      <c r="C201" s="276">
        <f>IF(C$60=0,0,C$60/NMM!C$10*1000)</f>
        <v>28.958185901530829</v>
      </c>
      <c r="D201" s="276">
        <f>IF(D$60=0,0,D$60/NMM!D$10*1000)</f>
        <v>29.691188559510621</v>
      </c>
      <c r="E201" s="276">
        <f>IF(E$60=0,0,E$60/NMM!E$10*1000)</f>
        <v>30.897538459275953</v>
      </c>
      <c r="F201" s="276">
        <f>IF(F$60=0,0,F$60/NMM!F$10*1000)</f>
        <v>30.960832536974298</v>
      </c>
      <c r="G201" s="276">
        <f>IF(G$60=0,0,G$60/NMM!G$10*1000)</f>
        <v>29.432947014025899</v>
      </c>
      <c r="H201" s="276">
        <f>IF(H$60=0,0,H$60/NMM!H$10*1000)</f>
        <v>28.121613217857355</v>
      </c>
      <c r="I201" s="276">
        <f>IF(I$60=0,0,I$60/NMM!I$10*1000)</f>
        <v>27.987304299480805</v>
      </c>
      <c r="J201" s="276">
        <f>IF(J$60=0,0,J$60/NMM!J$10*1000)</f>
        <v>28.200520255723177</v>
      </c>
      <c r="K201" s="276">
        <f>IF(K$60=0,0,K$60/NMM!K$10*1000)</f>
        <v>27.650638586643208</v>
      </c>
      <c r="L201" s="276">
        <f>IF(L$60=0,0,L$60/NMM!L$10*1000)</f>
        <v>27.353137001018823</v>
      </c>
      <c r="M201" s="276">
        <f>IF(M$60=0,0,M$60/NMM!M$10*1000)</f>
        <v>26.068699986968625</v>
      </c>
      <c r="N201" s="276">
        <f>IF(N$60=0,0,N$60/NMM!N$10*1000)</f>
        <v>27.953278363226289</v>
      </c>
      <c r="O201" s="276">
        <f>IF(O$60=0,0,O$60/NMM!O$10*1000)</f>
        <v>28.232692327793448</v>
      </c>
      <c r="P201" s="276">
        <f>IF(P$60=0,0,P$60/NMM!P$10*1000)</f>
        <v>27.67715808140818</v>
      </c>
      <c r="Q201" s="276">
        <f>IF(Q$60=0,0,Q$60/NMM!Q$10*1000)</f>
        <v>27.946682788322306</v>
      </c>
      <c r="R201" s="276">
        <f>IF(R$60=0,0,R$60/NMM!R$10*1000)</f>
        <v>26.402087302744953</v>
      </c>
      <c r="S201" s="276">
        <f>IF(S$60=0,0,S$60/NMM!S$10*1000)</f>
        <v>26.625546322888027</v>
      </c>
      <c r="T201" s="276">
        <f>IF(T$60=0,0,T$60/NMM!T$10*1000)</f>
        <v>24.720235626872434</v>
      </c>
      <c r="U201" s="276">
        <f>IF(U$60=0,0,U$60/NMM!U$10*1000)</f>
        <v>24.43036024886651</v>
      </c>
      <c r="V201" s="276">
        <f>IF(V$60=0,0,V$60/NMM!V$10*1000)</f>
        <v>25.224812603056169</v>
      </c>
      <c r="W201" s="276">
        <f>IF(W$60=0,0,W$60/NMM!W$10*1000)</f>
        <v>26.17472429339983</v>
      </c>
      <c r="X201" s="276">
        <f>IF(X$60=0,0,X$60/NMM!X$10*1000)</f>
        <v>23.54169413915287</v>
      </c>
      <c r="Y201" s="276">
        <f>IF(Y$60=0,0,Y$60/NMM!Y$10*1000)</f>
        <v>22.371378425143707</v>
      </c>
      <c r="DA201" s="79"/>
    </row>
    <row r="202" spans="1:105" ht="12" customHeight="1" x14ac:dyDescent="0.25">
      <c r="A202" s="174" t="s">
        <v>1520</v>
      </c>
      <c r="B202" s="276">
        <f>IF(B$79=0,0,B$79/NMM!B$10*1000)</f>
        <v>138.60876898863853</v>
      </c>
      <c r="C202" s="276">
        <f>IF(C$79=0,0,C$79/NMM!C$10*1000)</f>
        <v>145.7786840169293</v>
      </c>
      <c r="D202" s="276">
        <f>IF(D$79=0,0,D$79/NMM!D$10*1000)</f>
        <v>145.44428664624294</v>
      </c>
      <c r="E202" s="276">
        <f>IF(E$79=0,0,E$79/NMM!E$10*1000)</f>
        <v>144.44286509865648</v>
      </c>
      <c r="F202" s="276">
        <f>IF(F$79=0,0,F$79/NMM!F$10*1000)</f>
        <v>140.82025927904485</v>
      </c>
      <c r="G202" s="276">
        <f>IF(G$79=0,0,G$79/NMM!G$10*1000)</f>
        <v>135.72057102317731</v>
      </c>
      <c r="H202" s="276">
        <f>IF(H$79=0,0,H$79/NMM!H$10*1000)</f>
        <v>129.5968463760309</v>
      </c>
      <c r="I202" s="276">
        <f>IF(I$79=0,0,I$79/NMM!I$10*1000)</f>
        <v>127.94384624278402</v>
      </c>
      <c r="J202" s="276">
        <f>IF(J$79=0,0,J$79/NMM!J$10*1000)</f>
        <v>125.87280656731892</v>
      </c>
      <c r="K202" s="276">
        <f>IF(K$79=0,0,K$79/NMM!K$10*1000)</f>
        <v>116.11661729392868</v>
      </c>
      <c r="L202" s="276">
        <f>IF(L$79=0,0,L$79/NMM!L$10*1000)</f>
        <v>110.66396559324927</v>
      </c>
      <c r="M202" s="276">
        <f>IF(M$79=0,0,M$79/NMM!M$10*1000)</f>
        <v>105.162775060138</v>
      </c>
      <c r="N202" s="276">
        <f>IF(N$79=0,0,N$79/NMM!N$10*1000)</f>
        <v>126.38730756982034</v>
      </c>
      <c r="O202" s="276">
        <f>IF(O$79=0,0,O$79/NMM!O$10*1000)</f>
        <v>132.73193781204714</v>
      </c>
      <c r="P202" s="276">
        <f>IF(P$79=0,0,P$79/NMM!P$10*1000)</f>
        <v>124.68117009793922</v>
      </c>
      <c r="Q202" s="276">
        <f>IF(Q$79=0,0,Q$79/NMM!Q$10*1000)</f>
        <v>123.13995933314375</v>
      </c>
      <c r="R202" s="276">
        <f>IF(R$79=0,0,R$79/NMM!R$10*1000)</f>
        <v>113.74463685713874</v>
      </c>
      <c r="S202" s="276">
        <f>IF(S$79=0,0,S$79/NMM!S$10*1000)</f>
        <v>117.39545449204091</v>
      </c>
      <c r="T202" s="276">
        <f>IF(T$79=0,0,T$79/NMM!T$10*1000)</f>
        <v>111.89649358071425</v>
      </c>
      <c r="U202" s="276">
        <f>IF(U$79=0,0,U$79/NMM!U$10*1000)</f>
        <v>110.55415824732938</v>
      </c>
      <c r="V202" s="276">
        <f>IF(V$79=0,0,V$79/NMM!V$10*1000)</f>
        <v>111.27163268907088</v>
      </c>
      <c r="W202" s="276">
        <f>IF(W$79=0,0,W$79/NMM!W$10*1000)</f>
        <v>117.70822001783868</v>
      </c>
      <c r="X202" s="276">
        <f>IF(X$79=0,0,X$79/NMM!X$10*1000)</f>
        <v>105.62599659991899</v>
      </c>
      <c r="Y202" s="276">
        <f>IF(Y$79=0,0,Y$79/NMM!Y$10*1000)</f>
        <v>104.60470295041436</v>
      </c>
      <c r="DA202" s="79"/>
    </row>
    <row r="203" spans="1:105" ht="12" customHeight="1" x14ac:dyDescent="0.25">
      <c r="A203" s="41" t="s">
        <v>1532</v>
      </c>
      <c r="B203" s="277">
        <f>IF(B$89=0,0,B$89/NMM!B$10*1000)</f>
        <v>11.516229233423582</v>
      </c>
      <c r="C203" s="277">
        <f>IF(C$89=0,0,C$89/NMM!C$10*1000)</f>
        <v>12.235612786750631</v>
      </c>
      <c r="D203" s="277">
        <f>IF(D$89=0,0,D$89/NMM!D$10*1000)</f>
        <v>12.633462182681711</v>
      </c>
      <c r="E203" s="277">
        <f>IF(E$89=0,0,E$89/NMM!E$10*1000)</f>
        <v>13.298107530812466</v>
      </c>
      <c r="F203" s="277">
        <f>IF(F$89=0,0,F$89/NMM!F$10*1000)</f>
        <v>13.411165403087056</v>
      </c>
      <c r="G203" s="277">
        <f>IF(G$89=0,0,G$89/NMM!G$10*1000)</f>
        <v>12.70883012789578</v>
      </c>
      <c r="H203" s="277">
        <f>IF(H$89=0,0,H$89/NMM!H$10*1000)</f>
        <v>12.144295095849394</v>
      </c>
      <c r="I203" s="277">
        <f>IF(I$89=0,0,I$89/NMM!I$10*1000)</f>
        <v>12.108939850939381</v>
      </c>
      <c r="J203" s="277">
        <f>IF(J$89=0,0,J$89/NMM!J$10*1000)</f>
        <v>12.267892612988659</v>
      </c>
      <c r="K203" s="277">
        <f>IF(K$89=0,0,K$89/NMM!K$10*1000)</f>
        <v>12.188592982214603</v>
      </c>
      <c r="L203" s="277">
        <f>IF(L$89=0,0,L$89/NMM!L$10*1000)</f>
        <v>12.149506347346987</v>
      </c>
      <c r="M203" s="277">
        <f>IF(M$89=0,0,M$89/NMM!M$10*1000)</f>
        <v>11.585667552499068</v>
      </c>
      <c r="N203" s="277">
        <f>IF(N$89=0,0,N$89/NMM!N$10*1000)</f>
        <v>12.124900398778252</v>
      </c>
      <c r="O203" s="277">
        <f>IF(O$89=0,0,O$89/NMM!O$10*1000)</f>
        <v>12.134815748889043</v>
      </c>
      <c r="P203" s="277">
        <f>IF(P$89=0,0,P$89/NMM!P$10*1000)</f>
        <v>12.015155236884764</v>
      </c>
      <c r="Q203" s="277">
        <f>IF(Q$89=0,0,Q$89/NMM!Q$10*1000)</f>
        <v>12.192504493394836</v>
      </c>
      <c r="R203" s="277">
        <f>IF(R$89=0,0,R$89/NMM!R$10*1000)</f>
        <v>11.575342441018169</v>
      </c>
      <c r="S203" s="277">
        <f>IF(S$89=0,0,S$89/NMM!S$10*1000)</f>
        <v>11.614441792015501</v>
      </c>
      <c r="T203" s="277">
        <f>IF(T$89=0,0,T$89/NMM!T$10*1000)</f>
        <v>10.719767780073688</v>
      </c>
      <c r="U203" s="277">
        <f>IF(U$89=0,0,U$89/NMM!U$10*1000)</f>
        <v>10.59472684425744</v>
      </c>
      <c r="V203" s="277">
        <f>IF(V$89=0,0,V$89/NMM!V$10*1000)</f>
        <v>11.002278784106023</v>
      </c>
      <c r="W203" s="277">
        <f>IF(W$89=0,0,W$89/NMM!W$10*1000)</f>
        <v>11.36740511246928</v>
      </c>
      <c r="X203" s="277">
        <f>IF(X$89=0,0,X$89/NMM!X$10*1000)</f>
        <v>10.229195623395128</v>
      </c>
      <c r="Y203" s="277">
        <f>IF(Y$89=0,0,Y$89/NMM!Y$10*1000)</f>
        <v>9.6280465791638044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1808</v>
      </c>
      <c r="B205" s="320">
        <f t="shared" ref="B205:Y205" si="57">SUM(B206:B211,B212:B213,B214)</f>
        <v>590.66988885114972</v>
      </c>
      <c r="C205" s="320">
        <f t="shared" si="57"/>
        <v>661.50281995469163</v>
      </c>
      <c r="D205" s="320">
        <f t="shared" si="57"/>
        <v>656.52459086944611</v>
      </c>
      <c r="E205" s="320">
        <f t="shared" si="57"/>
        <v>699.75312670856488</v>
      </c>
      <c r="F205" s="320">
        <f t="shared" si="57"/>
        <v>696.32226144939943</v>
      </c>
      <c r="G205" s="320">
        <f t="shared" si="57"/>
        <v>667.6807453445449</v>
      </c>
      <c r="H205" s="320">
        <f t="shared" si="57"/>
        <v>615.77691947179335</v>
      </c>
      <c r="I205" s="320">
        <f t="shared" si="57"/>
        <v>620.44142002738704</v>
      </c>
      <c r="J205" s="320">
        <f t="shared" si="57"/>
        <v>629.22128644556631</v>
      </c>
      <c r="K205" s="320">
        <f t="shared" si="57"/>
        <v>552.58313825034054</v>
      </c>
      <c r="L205" s="320">
        <f t="shared" si="57"/>
        <v>587.83698080416002</v>
      </c>
      <c r="M205" s="320">
        <f t="shared" si="57"/>
        <v>555.61617169091426</v>
      </c>
      <c r="N205" s="320">
        <f t="shared" si="57"/>
        <v>631.60699650461663</v>
      </c>
      <c r="O205" s="320">
        <f t="shared" si="57"/>
        <v>555.05226031823372</v>
      </c>
      <c r="P205" s="320">
        <f t="shared" si="57"/>
        <v>549.42873401234976</v>
      </c>
      <c r="Q205" s="320">
        <f t="shared" si="57"/>
        <v>552.90857593567375</v>
      </c>
      <c r="R205" s="320">
        <f t="shared" si="57"/>
        <v>489.3369908532087</v>
      </c>
      <c r="S205" s="320">
        <f t="shared" si="57"/>
        <v>481.61793290236324</v>
      </c>
      <c r="T205" s="320">
        <f t="shared" si="57"/>
        <v>439.16082016817006</v>
      </c>
      <c r="U205" s="320">
        <f t="shared" si="57"/>
        <v>421.26180436396237</v>
      </c>
      <c r="V205" s="320">
        <f t="shared" si="57"/>
        <v>433.15833612671872</v>
      </c>
      <c r="W205" s="320">
        <f t="shared" si="57"/>
        <v>463.02461706436338</v>
      </c>
      <c r="X205" s="320">
        <f t="shared" si="57"/>
        <v>408.12633651595752</v>
      </c>
      <c r="Y205" s="320">
        <f t="shared" si="57"/>
        <v>387.89921560163623</v>
      </c>
      <c r="DA205" s="95"/>
    </row>
    <row r="206" spans="1:105" ht="12" customHeight="1" x14ac:dyDescent="0.25">
      <c r="A206" s="55" t="s">
        <v>91</v>
      </c>
      <c r="B206" s="273">
        <f>IF(B$100=0,0,B$100/NMM!B$11*1000)</f>
        <v>0</v>
      </c>
      <c r="C206" s="273">
        <f>IF(C$100=0,0,C$100/NMM!C$11*1000)</f>
        <v>0</v>
      </c>
      <c r="D206" s="273">
        <f>IF(D$100=0,0,D$100/NMM!D$11*1000)</f>
        <v>0</v>
      </c>
      <c r="E206" s="273">
        <f>IF(E$100=0,0,E$100/NMM!E$11*1000)</f>
        <v>0</v>
      </c>
      <c r="F206" s="273">
        <f>IF(F$100=0,0,F$100/NMM!F$11*1000)</f>
        <v>0</v>
      </c>
      <c r="G206" s="273">
        <f>IF(G$100=0,0,G$100/NMM!G$11*1000)</f>
        <v>0</v>
      </c>
      <c r="H206" s="273">
        <f>IF(H$100=0,0,H$100/NMM!H$11*1000)</f>
        <v>0</v>
      </c>
      <c r="I206" s="273">
        <f>IF(I$100=0,0,I$100/NMM!I$11*1000)</f>
        <v>0</v>
      </c>
      <c r="J206" s="273">
        <f>IF(J$100=0,0,J$100/NMM!J$11*1000)</f>
        <v>0</v>
      </c>
      <c r="K206" s="273">
        <f>IF(K$100=0,0,K$100/NMM!K$11*1000)</f>
        <v>0</v>
      </c>
      <c r="L206" s="273">
        <f>IF(L$100=0,0,L$100/NMM!L$11*1000)</f>
        <v>0</v>
      </c>
      <c r="M206" s="273">
        <f>IF(M$100=0,0,M$100/NMM!M$11*1000)</f>
        <v>0</v>
      </c>
      <c r="N206" s="273">
        <f>IF(N$100=0,0,N$100/NMM!N$11*1000)</f>
        <v>0</v>
      </c>
      <c r="O206" s="273">
        <f>IF(O$100=0,0,O$100/NMM!O$11*1000)</f>
        <v>0</v>
      </c>
      <c r="P206" s="273">
        <f>IF(P$100=0,0,P$100/NMM!P$11*1000)</f>
        <v>0</v>
      </c>
      <c r="Q206" s="273">
        <f>IF(Q$100=0,0,Q$100/NMM!Q$11*1000)</f>
        <v>0</v>
      </c>
      <c r="R206" s="273">
        <f>IF(R$100=0,0,R$100/NMM!R$11*1000)</f>
        <v>0</v>
      </c>
      <c r="S206" s="273">
        <f>IF(S$100=0,0,S$100/NMM!S$11*1000)</f>
        <v>0</v>
      </c>
      <c r="T206" s="273">
        <f>IF(T$100=0,0,T$100/NMM!T$11*1000)</f>
        <v>0</v>
      </c>
      <c r="U206" s="273">
        <f>IF(U$100=0,0,U$100/NMM!U$11*1000)</f>
        <v>0</v>
      </c>
      <c r="V206" s="273">
        <f>IF(V$100=0,0,V$100/NMM!V$11*1000)</f>
        <v>0</v>
      </c>
      <c r="W206" s="273">
        <f>IF(W$100=0,0,W$100/NMM!W$11*1000)</f>
        <v>0</v>
      </c>
      <c r="X206" s="273">
        <f>IF(X$100=0,0,X$100/NMM!X$11*1000)</f>
        <v>0</v>
      </c>
      <c r="Y206" s="273">
        <f>IF(Y$100=0,0,Y$100/NMM!Y$11*1000)</f>
        <v>0</v>
      </c>
      <c r="DA206" s="76"/>
    </row>
    <row r="207" spans="1:105" ht="12" customHeight="1" x14ac:dyDescent="0.25">
      <c r="A207" s="173" t="s">
        <v>92</v>
      </c>
      <c r="B207" s="274">
        <f>IF(B$101=0,0,B$101/NMM!B$11*1000)</f>
        <v>0</v>
      </c>
      <c r="C207" s="274">
        <f>IF(C$101=0,0,C$101/NMM!C$11*1000)</f>
        <v>0</v>
      </c>
      <c r="D207" s="274">
        <f>IF(D$101=0,0,D$101/NMM!D$11*1000)</f>
        <v>0</v>
      </c>
      <c r="E207" s="274">
        <f>IF(E$101=0,0,E$101/NMM!E$11*1000)</f>
        <v>0</v>
      </c>
      <c r="F207" s="274">
        <f>IF(F$101=0,0,F$101/NMM!F$11*1000)</f>
        <v>0</v>
      </c>
      <c r="G207" s="274">
        <f>IF(G$101=0,0,G$101/NMM!G$11*1000)</f>
        <v>0</v>
      </c>
      <c r="H207" s="274">
        <f>IF(H$101=0,0,H$101/NMM!H$11*1000)</f>
        <v>0</v>
      </c>
      <c r="I207" s="274">
        <f>IF(I$101=0,0,I$101/NMM!I$11*1000)</f>
        <v>0</v>
      </c>
      <c r="J207" s="274">
        <f>IF(J$101=0,0,J$101/NMM!J$11*1000)</f>
        <v>0</v>
      </c>
      <c r="K207" s="274">
        <f>IF(K$101=0,0,K$101/NMM!K$11*1000)</f>
        <v>0</v>
      </c>
      <c r="L207" s="274">
        <f>IF(L$101=0,0,L$101/NMM!L$11*1000)</f>
        <v>0</v>
      </c>
      <c r="M207" s="274">
        <f>IF(M$101=0,0,M$101/NMM!M$11*1000)</f>
        <v>0</v>
      </c>
      <c r="N207" s="274">
        <f>IF(N$101=0,0,N$101/NMM!N$11*1000)</f>
        <v>0</v>
      </c>
      <c r="O207" s="274">
        <f>IF(O$101=0,0,O$101/NMM!O$11*1000)</f>
        <v>0</v>
      </c>
      <c r="P207" s="274">
        <f>IF(P$101=0,0,P$101/NMM!P$11*1000)</f>
        <v>0</v>
      </c>
      <c r="Q207" s="274">
        <f>IF(Q$101=0,0,Q$101/NMM!Q$11*1000)</f>
        <v>0</v>
      </c>
      <c r="R207" s="274">
        <f>IF(R$101=0,0,R$101/NMM!R$11*1000)</f>
        <v>0</v>
      </c>
      <c r="S207" s="274">
        <f>IF(S$101=0,0,S$101/NMM!S$11*1000)</f>
        <v>0</v>
      </c>
      <c r="T207" s="274">
        <f>IF(T$101=0,0,T$101/NMM!T$11*1000)</f>
        <v>0</v>
      </c>
      <c r="U207" s="274">
        <f>IF(U$101=0,0,U$101/NMM!U$11*1000)</f>
        <v>0</v>
      </c>
      <c r="V207" s="274">
        <f>IF(V$101=0,0,V$101/NMM!V$11*1000)</f>
        <v>0</v>
      </c>
      <c r="W207" s="274">
        <f>IF(W$101=0,0,W$101/NMM!W$11*1000)</f>
        <v>0</v>
      </c>
      <c r="X207" s="274">
        <f>IF(X$101=0,0,X$101/NMM!X$11*1000)</f>
        <v>0</v>
      </c>
      <c r="Y207" s="274">
        <f>IF(Y$101=0,0,Y$101/NMM!Y$11*1000)</f>
        <v>0</v>
      </c>
      <c r="DA207" s="77"/>
    </row>
    <row r="208" spans="1:105" ht="12" customHeight="1" x14ac:dyDescent="0.25">
      <c r="A208" s="173" t="s">
        <v>93</v>
      </c>
      <c r="B208" s="274">
        <f>IF(B$102=0,0,B$102/NMM!B$11*1000)</f>
        <v>0</v>
      </c>
      <c r="C208" s="274">
        <f>IF(C$102=0,0,C$102/NMM!C$11*1000)</f>
        <v>0</v>
      </c>
      <c r="D208" s="274">
        <f>IF(D$102=0,0,D$102/NMM!D$11*1000)</f>
        <v>0</v>
      </c>
      <c r="E208" s="274">
        <f>IF(E$102=0,0,E$102/NMM!E$11*1000)</f>
        <v>0</v>
      </c>
      <c r="F208" s="274">
        <f>IF(F$102=0,0,F$102/NMM!F$11*1000)</f>
        <v>0</v>
      </c>
      <c r="G208" s="274">
        <f>IF(G$102=0,0,G$102/NMM!G$11*1000)</f>
        <v>0</v>
      </c>
      <c r="H208" s="274">
        <f>IF(H$102=0,0,H$102/NMM!H$11*1000)</f>
        <v>0</v>
      </c>
      <c r="I208" s="274">
        <f>IF(I$102=0,0,I$102/NMM!I$11*1000)</f>
        <v>0</v>
      </c>
      <c r="J208" s="274">
        <f>IF(J$102=0,0,J$102/NMM!J$11*1000)</f>
        <v>0</v>
      </c>
      <c r="K208" s="274">
        <f>IF(K$102=0,0,K$102/NMM!K$11*1000)</f>
        <v>0</v>
      </c>
      <c r="L208" s="274">
        <f>IF(L$102=0,0,L$102/NMM!L$11*1000)</f>
        <v>0</v>
      </c>
      <c r="M208" s="274">
        <f>IF(M$102=0,0,M$102/NMM!M$11*1000)</f>
        <v>0</v>
      </c>
      <c r="N208" s="274">
        <f>IF(N$102=0,0,N$102/NMM!N$11*1000)</f>
        <v>0</v>
      </c>
      <c r="O208" s="274">
        <f>IF(O$102=0,0,O$102/NMM!O$11*1000)</f>
        <v>0</v>
      </c>
      <c r="P208" s="274">
        <f>IF(P$102=0,0,P$102/NMM!P$11*1000)</f>
        <v>0</v>
      </c>
      <c r="Q208" s="274">
        <f>IF(Q$102=0,0,Q$102/NMM!Q$11*1000)</f>
        <v>0</v>
      </c>
      <c r="R208" s="274">
        <f>IF(R$102=0,0,R$102/NMM!R$11*1000)</f>
        <v>0</v>
      </c>
      <c r="S208" s="274">
        <f>IF(S$102=0,0,S$102/NMM!S$11*1000)</f>
        <v>0</v>
      </c>
      <c r="T208" s="274">
        <f>IF(T$102=0,0,T$102/NMM!T$11*1000)</f>
        <v>0</v>
      </c>
      <c r="U208" s="274">
        <f>IF(U$102=0,0,U$102/NMM!U$11*1000)</f>
        <v>0</v>
      </c>
      <c r="V208" s="274">
        <f>IF(V$102=0,0,V$102/NMM!V$11*1000)</f>
        <v>0</v>
      </c>
      <c r="W208" s="274">
        <f>IF(W$102=0,0,W$102/NMM!W$11*1000)</f>
        <v>0</v>
      </c>
      <c r="X208" s="274">
        <f>IF(X$102=0,0,X$102/NMM!X$11*1000)</f>
        <v>0</v>
      </c>
      <c r="Y208" s="274">
        <f>IF(Y$102=0,0,Y$102/NMM!Y$11*1000)</f>
        <v>0</v>
      </c>
      <c r="DA208" s="77"/>
    </row>
    <row r="209" spans="1:105" ht="12" customHeight="1" x14ac:dyDescent="0.25">
      <c r="A209" s="173" t="s">
        <v>94</v>
      </c>
      <c r="B209" s="274">
        <f>IF(B$103=0,0,B$103/NMM!B$11*1000)</f>
        <v>0</v>
      </c>
      <c r="C209" s="274">
        <f>IF(C$103=0,0,C$103/NMM!C$11*1000)</f>
        <v>0</v>
      </c>
      <c r="D209" s="274">
        <f>IF(D$103=0,0,D$103/NMM!D$11*1000)</f>
        <v>0</v>
      </c>
      <c r="E209" s="274">
        <f>IF(E$103=0,0,E$103/NMM!E$11*1000)</f>
        <v>0</v>
      </c>
      <c r="F209" s="274">
        <f>IF(F$103=0,0,F$103/NMM!F$11*1000)</f>
        <v>0</v>
      </c>
      <c r="G209" s="274">
        <f>IF(G$103=0,0,G$103/NMM!G$11*1000)</f>
        <v>0</v>
      </c>
      <c r="H209" s="274">
        <f>IF(H$103=0,0,H$103/NMM!H$11*1000)</f>
        <v>0</v>
      </c>
      <c r="I209" s="274">
        <f>IF(I$103=0,0,I$103/NMM!I$11*1000)</f>
        <v>0</v>
      </c>
      <c r="J209" s="274">
        <f>IF(J$103=0,0,J$103/NMM!J$11*1000)</f>
        <v>0</v>
      </c>
      <c r="K209" s="274">
        <f>IF(K$103=0,0,K$103/NMM!K$11*1000)</f>
        <v>0</v>
      </c>
      <c r="L209" s="274">
        <f>IF(L$103=0,0,L$103/NMM!L$11*1000)</f>
        <v>0</v>
      </c>
      <c r="M209" s="274">
        <f>IF(M$103=0,0,M$103/NMM!M$11*1000)</f>
        <v>0</v>
      </c>
      <c r="N209" s="274">
        <f>IF(N$103=0,0,N$103/NMM!N$11*1000)</f>
        <v>0</v>
      </c>
      <c r="O209" s="274">
        <f>IF(O$103=0,0,O$103/NMM!O$11*1000)</f>
        <v>0</v>
      </c>
      <c r="P209" s="274">
        <f>IF(P$103=0,0,P$103/NMM!P$11*1000)</f>
        <v>0</v>
      </c>
      <c r="Q209" s="274">
        <f>IF(Q$103=0,0,Q$103/NMM!Q$11*1000)</f>
        <v>0</v>
      </c>
      <c r="R209" s="274">
        <f>IF(R$103=0,0,R$103/NMM!R$11*1000)</f>
        <v>0</v>
      </c>
      <c r="S209" s="274">
        <f>IF(S$103=0,0,S$103/NMM!S$11*1000)</f>
        <v>0</v>
      </c>
      <c r="T209" s="274">
        <f>IF(T$103=0,0,T$103/NMM!T$11*1000)</f>
        <v>0</v>
      </c>
      <c r="U209" s="274">
        <f>IF(U$103=0,0,U$103/NMM!U$11*1000)</f>
        <v>0</v>
      </c>
      <c r="V209" s="274">
        <f>IF(V$103=0,0,V$103/NMM!V$11*1000)</f>
        <v>0</v>
      </c>
      <c r="W209" s="274">
        <f>IF(W$103=0,0,W$103/NMM!W$11*1000)</f>
        <v>0</v>
      </c>
      <c r="X209" s="274">
        <f>IF(X$103=0,0,X$103/NMM!X$11*1000)</f>
        <v>0</v>
      </c>
      <c r="Y209" s="274">
        <f>IF(Y$103=0,0,Y$103/NMM!Y$11*1000)</f>
        <v>0</v>
      </c>
      <c r="DA209" s="77"/>
    </row>
    <row r="210" spans="1:105" ht="12" customHeight="1" x14ac:dyDescent="0.25">
      <c r="A210" s="56" t="s">
        <v>95</v>
      </c>
      <c r="B210" s="275">
        <f>IF(B$104=0,0,B$104/NMM!B$11*1000)</f>
        <v>2.8150758869833403</v>
      </c>
      <c r="C210" s="275">
        <f>IF(C$104=0,0,C$104/NMM!C$11*1000)</f>
        <v>3.4760576058154355</v>
      </c>
      <c r="D210" s="275">
        <f>IF(D$104=0,0,D$104/NMM!D$11*1000)</f>
        <v>3.3568260775829861</v>
      </c>
      <c r="E210" s="275">
        <f>IF(E$104=0,0,E$104/NMM!E$11*1000)</f>
        <v>3.6315760523925573</v>
      </c>
      <c r="F210" s="275">
        <f>IF(F$104=0,0,F$104/NMM!F$11*1000)</f>
        <v>3.6824267023331321</v>
      </c>
      <c r="G210" s="275">
        <f>IF(G$104=0,0,G$104/NMM!G$11*1000)</f>
        <v>3.3370606880544984</v>
      </c>
      <c r="H210" s="275">
        <f>IF(H$104=0,0,H$104/NMM!H$11*1000)</f>
        <v>2.195855008671491</v>
      </c>
      <c r="I210" s="275">
        <f>IF(I$104=0,0,I$104/NMM!I$11*1000)</f>
        <v>2.1153681564218592</v>
      </c>
      <c r="J210" s="275">
        <f>IF(J$104=0,0,J$104/NMM!J$11*1000)</f>
        <v>2.3244607904716532</v>
      </c>
      <c r="K210" s="275">
        <f>IF(K$104=0,0,K$104/NMM!K$11*1000)</f>
        <v>1.7823709156870493</v>
      </c>
      <c r="L210" s="275">
        <f>IF(L$104=0,0,L$104/NMM!L$11*1000)</f>
        <v>1.6076213987031123</v>
      </c>
      <c r="M210" s="275">
        <f>IF(M$104=0,0,M$104/NMM!M$11*1000)</f>
        <v>1.8810924254276213</v>
      </c>
      <c r="N210" s="275">
        <f>IF(N$104=0,0,N$104/NMM!N$11*1000)</f>
        <v>2.7169691463080579</v>
      </c>
      <c r="O210" s="275">
        <f>IF(O$104=0,0,O$104/NMM!O$11*1000)</f>
        <v>1.9884568042851867</v>
      </c>
      <c r="P210" s="275">
        <f>IF(P$104=0,0,P$104/NMM!P$11*1000)</f>
        <v>2.1726417924142551</v>
      </c>
      <c r="Q210" s="275">
        <f>IF(Q$104=0,0,Q$104/NMM!Q$11*1000)</f>
        <v>2.0340267777976853</v>
      </c>
      <c r="R210" s="275">
        <f>IF(R$104=0,0,R$104/NMM!R$11*1000)</f>
        <v>1.5596349285506401</v>
      </c>
      <c r="S210" s="275">
        <f>IF(S$104=0,0,S$104/NMM!S$11*1000)</f>
        <v>1.5850538421427918</v>
      </c>
      <c r="T210" s="275">
        <f>IF(T$104=0,0,T$104/NMM!T$11*1000)</f>
        <v>1.4330195298659549</v>
      </c>
      <c r="U210" s="275">
        <f>IF(U$104=0,0,U$104/NMM!U$11*1000)</f>
        <v>1.4447326849932178</v>
      </c>
      <c r="V210" s="275">
        <f>IF(V$104=0,0,V$104/NMM!V$11*1000)</f>
        <v>1.4258520467925668</v>
      </c>
      <c r="W210" s="275">
        <f>IF(W$104=0,0,W$104/NMM!W$11*1000)</f>
        <v>1.4656393258890557</v>
      </c>
      <c r="X210" s="275">
        <f>IF(X$104=0,0,X$104/NMM!X$11*1000)</f>
        <v>1.3150913275270373</v>
      </c>
      <c r="Y210" s="275">
        <f>IF(Y$104=0,0,Y$104/NMM!Y$11*1000)</f>
        <v>1.2483050732566507</v>
      </c>
      <c r="DA210" s="78"/>
    </row>
    <row r="211" spans="1:105" ht="12" customHeight="1" x14ac:dyDescent="0.25">
      <c r="A211" s="174" t="s">
        <v>1553</v>
      </c>
      <c r="B211" s="276">
        <f>IF(B$110=0,0,B$110/NMM!B$11*1000)</f>
        <v>542.48892899159489</v>
      </c>
      <c r="C211" s="276">
        <f>IF(C$110=0,0,C$110/NMM!C$11*1000)</f>
        <v>607.24557438676345</v>
      </c>
      <c r="D211" s="276">
        <f>IF(D$110=0,0,D$110/NMM!D$11*1000)</f>
        <v>602.76155499533331</v>
      </c>
      <c r="E211" s="276">
        <f>IF(E$110=0,0,E$110/NMM!E$11*1000)</f>
        <v>642.4005147789012</v>
      </c>
      <c r="F211" s="276">
        <f>IF(F$110=0,0,F$110/NMM!F$11*1000)</f>
        <v>639.18748956769309</v>
      </c>
      <c r="G211" s="276">
        <f>IF(G$110=0,0,G$110/NMM!G$11*1000)</f>
        <v>613.07500767812542</v>
      </c>
      <c r="H211" s="276">
        <f>IF(H$110=0,0,H$110/NMM!H$11*1000)</f>
        <v>566.22983629532985</v>
      </c>
      <c r="I211" s="276">
        <f>IF(I$110=0,0,I$110/NMM!I$11*1000)</f>
        <v>570.60864391957989</v>
      </c>
      <c r="J211" s="276">
        <f>IF(J$110=0,0,J$110/NMM!J$11*1000)</f>
        <v>578.51799464401643</v>
      </c>
      <c r="K211" s="276">
        <f>IF(K$110=0,0,K$110/NMM!K$11*1000)</f>
        <v>508.2944151676765</v>
      </c>
      <c r="L211" s="276">
        <f>IF(L$110=0,0,L$110/NMM!L$11*1000)</f>
        <v>540.98891480315331</v>
      </c>
      <c r="M211" s="276">
        <f>IF(M$110=0,0,M$110/NMM!M$11*1000)</f>
        <v>511.00228061604867</v>
      </c>
      <c r="N211" s="276">
        <f>IF(N$110=0,0,N$110/NMM!N$11*1000)</f>
        <v>580.35737714696552</v>
      </c>
      <c r="O211" s="276">
        <f>IF(O$110=0,0,O$110/NMM!O$11*1000)</f>
        <v>510.38280850239238</v>
      </c>
      <c r="P211" s="276">
        <f>IF(P$110=0,0,P$110/NMM!P$11*1000)</f>
        <v>505.02328943356821</v>
      </c>
      <c r="Q211" s="276">
        <f>IF(Q$110=0,0,Q$110/NMM!Q$11*1000)</f>
        <v>508.36250310601838</v>
      </c>
      <c r="R211" s="276">
        <f>IF(R$110=0,0,R$110/NMM!R$11*1000)</f>
        <v>450.13464135412238</v>
      </c>
      <c r="S211" s="276">
        <f>IF(S$110=0,0,S$110/NMM!S$11*1000)</f>
        <v>442.98782063047366</v>
      </c>
      <c r="T211" s="276">
        <f>IF(T$110=0,0,T$110/NMM!T$11*1000)</f>
        <v>403.94750629114077</v>
      </c>
      <c r="U211" s="276">
        <f>IF(U$110=0,0,U$110/NMM!U$11*1000)</f>
        <v>387.4189826551513</v>
      </c>
      <c r="V211" s="276">
        <f>IF(V$110=0,0,V$110/NMM!V$11*1000)</f>
        <v>398.41485981620531</v>
      </c>
      <c r="W211" s="276">
        <f>IF(W$110=0,0,W$110/NMM!W$11*1000)</f>
        <v>425.93958572397241</v>
      </c>
      <c r="X211" s="276">
        <f>IF(X$110=0,0,X$110/NMM!X$11*1000)</f>
        <v>375.41684075224418</v>
      </c>
      <c r="Y211" s="276">
        <f>IF(Y$110=0,0,Y$110/NMM!Y$11*1000)</f>
        <v>356.81231780431386</v>
      </c>
      <c r="DA211" s="79"/>
    </row>
    <row r="212" spans="1:105" ht="12" customHeight="1" x14ac:dyDescent="0.25">
      <c r="A212" s="174" t="s">
        <v>1563</v>
      </c>
      <c r="B212" s="276">
        <f>IF(B$118=0,0,B$118/NMM!B$11*1000)</f>
        <v>0</v>
      </c>
      <c r="C212" s="276">
        <f>IF(C$118=0,0,C$118/NMM!C$11*1000)</f>
        <v>0</v>
      </c>
      <c r="D212" s="276">
        <f>IF(D$118=0,0,D$118/NMM!D$11*1000)</f>
        <v>0</v>
      </c>
      <c r="E212" s="276">
        <f>IF(E$118=0,0,E$118/NMM!E$11*1000)</f>
        <v>0</v>
      </c>
      <c r="F212" s="276">
        <f>IF(F$118=0,0,F$118/NMM!F$11*1000)</f>
        <v>0</v>
      </c>
      <c r="G212" s="276">
        <f>IF(G$118=0,0,G$118/NMM!G$11*1000)</f>
        <v>0</v>
      </c>
      <c r="H212" s="276">
        <f>IF(H$118=0,0,H$118/NMM!H$11*1000)</f>
        <v>0</v>
      </c>
      <c r="I212" s="276">
        <f>IF(I$118=0,0,I$118/NMM!I$11*1000)</f>
        <v>0</v>
      </c>
      <c r="J212" s="276">
        <f>IF(J$118=0,0,J$118/NMM!J$11*1000)</f>
        <v>0</v>
      </c>
      <c r="K212" s="276">
        <f>IF(K$118=0,0,K$118/NMM!K$11*1000)</f>
        <v>0</v>
      </c>
      <c r="L212" s="276">
        <f>IF(L$118=0,0,L$118/NMM!L$11*1000)</f>
        <v>0</v>
      </c>
      <c r="M212" s="276">
        <f>IF(M$118=0,0,M$118/NMM!M$11*1000)</f>
        <v>0</v>
      </c>
      <c r="N212" s="276">
        <f>IF(N$118=0,0,N$118/NMM!N$11*1000)</f>
        <v>0</v>
      </c>
      <c r="O212" s="276">
        <f>IF(O$118=0,0,O$118/NMM!O$11*1000)</f>
        <v>0</v>
      </c>
      <c r="P212" s="276">
        <f>IF(P$118=0,0,P$118/NMM!P$11*1000)</f>
        <v>0</v>
      </c>
      <c r="Q212" s="276">
        <f>IF(Q$118=0,0,Q$118/NMM!Q$11*1000)</f>
        <v>0</v>
      </c>
      <c r="R212" s="276">
        <f>IF(R$118=0,0,R$118/NMM!R$11*1000)</f>
        <v>0</v>
      </c>
      <c r="S212" s="276">
        <f>IF(S$118=0,0,S$118/NMM!S$11*1000)</f>
        <v>0</v>
      </c>
      <c r="T212" s="276">
        <f>IF(T$118=0,0,T$118/NMM!T$11*1000)</f>
        <v>0</v>
      </c>
      <c r="U212" s="276">
        <f>IF(U$118=0,0,U$118/NMM!U$11*1000)</f>
        <v>0</v>
      </c>
      <c r="V212" s="276">
        <f>IF(V$118=0,0,V$118/NMM!V$11*1000)</f>
        <v>0</v>
      </c>
      <c r="W212" s="276">
        <f>IF(W$118=0,0,W$118/NMM!W$11*1000)</f>
        <v>0</v>
      </c>
      <c r="X212" s="276">
        <f>IF(X$118=0,0,X$118/NMM!X$11*1000)</f>
        <v>0</v>
      </c>
      <c r="Y212" s="276">
        <f>IF(Y$118=0,0,Y$118/NMM!Y$11*1000)</f>
        <v>0</v>
      </c>
      <c r="DA212" s="79"/>
    </row>
    <row r="213" spans="1:105" ht="12" customHeight="1" x14ac:dyDescent="0.25">
      <c r="A213" s="174" t="s">
        <v>1565</v>
      </c>
      <c r="B213" s="276">
        <f>IF(B$119=0,0,B$119/NMM!B$11*1000)</f>
        <v>45.365883972571496</v>
      </c>
      <c r="C213" s="276">
        <f>IF(C$119=0,0,C$119/NMM!C$11*1000)</f>
        <v>50.781187962112803</v>
      </c>
      <c r="D213" s="276">
        <f>IF(D$119=0,0,D$119/NMM!D$11*1000)</f>
        <v>50.406209796529758</v>
      </c>
      <c r="E213" s="276">
        <f>IF(E$119=0,0,E$119/NMM!E$11*1000)</f>
        <v>53.721035877271127</v>
      </c>
      <c r="F213" s="276">
        <f>IF(F$119=0,0,F$119/NMM!F$11*1000)</f>
        <v>53.452345179373239</v>
      </c>
      <c r="G213" s="276">
        <f>IF(G$119=0,0,G$119/NMM!G$11*1000)</f>
        <v>51.268676978364915</v>
      </c>
      <c r="H213" s="276">
        <f>IF(H$119=0,0,H$119/NMM!H$11*1000)</f>
        <v>47.351228167791952</v>
      </c>
      <c r="I213" s="276">
        <f>IF(I$119=0,0,I$119/NMM!I$11*1000)</f>
        <v>47.717407951385326</v>
      </c>
      <c r="J213" s="276">
        <f>IF(J$119=0,0,J$119/NMM!J$11*1000)</f>
        <v>48.378831011078248</v>
      </c>
      <c r="K213" s="276">
        <f>IF(K$119=0,0,K$119/NMM!K$11*1000)</f>
        <v>42.506352166976981</v>
      </c>
      <c r="L213" s="276">
        <f>IF(L$119=0,0,L$119/NMM!L$11*1000)</f>
        <v>45.240444602303555</v>
      </c>
      <c r="M213" s="276">
        <f>IF(M$119=0,0,M$119/NMM!M$11*1000)</f>
        <v>42.73279864943801</v>
      </c>
      <c r="N213" s="276">
        <f>IF(N$119=0,0,N$119/NMM!N$11*1000)</f>
        <v>48.532650211343004</v>
      </c>
      <c r="O213" s="276">
        <f>IF(O$119=0,0,O$119/NMM!O$11*1000)</f>
        <v>42.680995011556178</v>
      </c>
      <c r="P213" s="276">
        <f>IF(P$119=0,0,P$119/NMM!P$11*1000)</f>
        <v>42.232802786367344</v>
      </c>
      <c r="Q213" s="276">
        <f>IF(Q$119=0,0,Q$119/NMM!Q$11*1000)</f>
        <v>42.51204605185773</v>
      </c>
      <c r="R213" s="276">
        <f>IF(R$119=0,0,R$119/NMM!R$11*1000)</f>
        <v>37.642714570535709</v>
      </c>
      <c r="S213" s="276">
        <f>IF(S$119=0,0,S$119/NMM!S$11*1000)</f>
        <v>37.045058429746781</v>
      </c>
      <c r="T213" s="276">
        <f>IF(T$119=0,0,T$119/NMM!T$11*1000)</f>
        <v>33.780294347163391</v>
      </c>
      <c r="U213" s="276">
        <f>IF(U$119=0,0,U$119/NMM!U$11*1000)</f>
        <v>32.398089023817853</v>
      </c>
      <c r="V213" s="276">
        <f>IF(V$119=0,0,V$119/NMM!V$11*1000)</f>
        <v>33.31762426372088</v>
      </c>
      <c r="W213" s="276">
        <f>IF(W$119=0,0,W$119/NMM!W$11*1000)</f>
        <v>35.619392014501919</v>
      </c>
      <c r="X213" s="276">
        <f>IF(X$119=0,0,X$119/NMM!X$11*1000)</f>
        <v>31.394404436186282</v>
      </c>
      <c r="Y213" s="276">
        <f>IF(Y$119=0,0,Y$119/NMM!Y$11*1000)</f>
        <v>29.838592724065744</v>
      </c>
      <c r="DA213" s="79"/>
    </row>
    <row r="214" spans="1:105" ht="12" customHeight="1" x14ac:dyDescent="0.25">
      <c r="A214" s="41" t="s">
        <v>1575</v>
      </c>
      <c r="B214" s="277">
        <f>IF(B$127=0,0,B$127/NMM!B$11*1000)</f>
        <v>0</v>
      </c>
      <c r="C214" s="277">
        <f>IF(C$127=0,0,C$127/NMM!C$11*1000)</f>
        <v>0</v>
      </c>
      <c r="D214" s="277">
        <f>IF(D$127=0,0,D$127/NMM!D$11*1000)</f>
        <v>0</v>
      </c>
      <c r="E214" s="277">
        <f>IF(E$127=0,0,E$127/NMM!E$11*1000)</f>
        <v>0</v>
      </c>
      <c r="F214" s="277">
        <f>IF(F$127=0,0,F$127/NMM!F$11*1000)</f>
        <v>0</v>
      </c>
      <c r="G214" s="277">
        <f>IF(G$127=0,0,G$127/NMM!G$11*1000)</f>
        <v>0</v>
      </c>
      <c r="H214" s="277">
        <f>IF(H$127=0,0,H$127/NMM!H$11*1000)</f>
        <v>0</v>
      </c>
      <c r="I214" s="277">
        <f>IF(I$127=0,0,I$127/NMM!I$11*1000)</f>
        <v>0</v>
      </c>
      <c r="J214" s="277">
        <f>IF(J$127=0,0,J$127/NMM!J$11*1000)</f>
        <v>0</v>
      </c>
      <c r="K214" s="277">
        <f>IF(K$127=0,0,K$127/NMM!K$11*1000)</f>
        <v>0</v>
      </c>
      <c r="L214" s="277">
        <f>IF(L$127=0,0,L$127/NMM!L$11*1000)</f>
        <v>0</v>
      </c>
      <c r="M214" s="277">
        <f>IF(M$127=0,0,M$127/NMM!M$11*1000)</f>
        <v>0</v>
      </c>
      <c r="N214" s="277">
        <f>IF(N$127=0,0,N$127/NMM!N$11*1000)</f>
        <v>0</v>
      </c>
      <c r="O214" s="277">
        <f>IF(O$127=0,0,O$127/NMM!O$11*1000)</f>
        <v>0</v>
      </c>
      <c r="P214" s="277">
        <f>IF(P$127=0,0,P$127/NMM!P$11*1000)</f>
        <v>0</v>
      </c>
      <c r="Q214" s="277">
        <f>IF(Q$127=0,0,Q$127/NMM!Q$11*1000)</f>
        <v>0</v>
      </c>
      <c r="R214" s="277">
        <f>IF(R$127=0,0,R$127/NMM!R$11*1000)</f>
        <v>0</v>
      </c>
      <c r="S214" s="277">
        <f>IF(S$127=0,0,S$127/NMM!S$11*1000)</f>
        <v>0</v>
      </c>
      <c r="T214" s="277">
        <f>IF(T$127=0,0,T$127/NMM!T$11*1000)</f>
        <v>0</v>
      </c>
      <c r="U214" s="277">
        <f>IF(U$127=0,0,U$127/NMM!U$11*1000)</f>
        <v>0</v>
      </c>
      <c r="V214" s="277">
        <f>IF(V$127=0,0,V$127/NMM!V$11*1000)</f>
        <v>0</v>
      </c>
      <c r="W214" s="277">
        <f>IF(W$127=0,0,W$127/NMM!W$11*1000)</f>
        <v>0</v>
      </c>
      <c r="X214" s="277">
        <f>IF(X$127=0,0,X$127/NMM!X$11*1000)</f>
        <v>0</v>
      </c>
      <c r="Y214" s="277">
        <f>IF(Y$127=0,0,Y$127/NMM!Y$11*1000)</f>
        <v>0</v>
      </c>
      <c r="DA214" s="82"/>
    </row>
  </sheetData>
  <conditionalFormatting sqref="B156:B163">
    <cfRule type="cellIs" dxfId="46" priority="315" operator="lessThan">
      <formula>0</formula>
    </cfRule>
  </conditionalFormatting>
  <conditionalFormatting sqref="B16:V16">
    <cfRule type="cellIs" dxfId="45" priority="434" operator="lessThan">
      <formula>0</formula>
    </cfRule>
  </conditionalFormatting>
  <conditionalFormatting sqref="B49:V59 B100:V110 B147:V152 B166:V171 B195:V200 B206:V211 B214:Y214">
    <cfRule type="cellIs" dxfId="44" priority="349" operator="lessThan">
      <formula>0</formula>
    </cfRule>
  </conditionalFormatting>
  <conditionalFormatting sqref="B133:V139">
    <cfRule type="cellIs" dxfId="43" priority="319" operator="lessThan">
      <formula>0</formula>
    </cfRule>
  </conditionalFormatting>
  <conditionalFormatting sqref="B157:V163">
    <cfRule type="cellIs" dxfId="42" priority="403" operator="lessThan">
      <formula>0</formula>
    </cfRule>
  </conditionalFormatting>
  <conditionalFormatting sqref="B177:V179">
    <cfRule type="cellIs" dxfId="41" priority="314" operator="lessThan">
      <formula>0</formula>
    </cfRule>
  </conditionalFormatting>
  <conditionalFormatting sqref="B184:V190">
    <cfRule type="cellIs" dxfId="40" priority="312" operator="lessThan">
      <formula>0</formula>
    </cfRule>
  </conditionalFormatting>
  <conditionalFormatting sqref="B6:Y16">
    <cfRule type="cellIs" dxfId="39" priority="345" operator="lessThan">
      <formula>0</formula>
    </cfRule>
  </conditionalFormatting>
  <conditionalFormatting sqref="B20:Y25">
    <cfRule type="cellIs" dxfId="38" priority="347" operator="lessThan">
      <formula>0</formula>
    </cfRule>
  </conditionalFormatting>
  <conditionalFormatting sqref="B27:Y46">
    <cfRule type="cellIs" dxfId="37" priority="311" operator="lessThan">
      <formula>0</formula>
    </cfRule>
  </conditionalFormatting>
  <conditionalFormatting sqref="B49:Y58 B100:Y109 B133:Y138 B147:Y151 B156:Y156 B158:Y159 B161:Y162 B166:Y170 B177:Y178 B184:Y189 B195:Y199 B206:Y210">
    <cfRule type="cellIs" dxfId="36" priority="438" operator="lessThan">
      <formula>0</formula>
    </cfRule>
  </conditionalFormatting>
  <conditionalFormatting sqref="B63:Y97">
    <cfRule type="cellIs" dxfId="35" priority="308" operator="lessThan">
      <formula>0</formula>
    </cfRule>
  </conditionalFormatting>
  <conditionalFormatting sqref="B113:Y117">
    <cfRule type="cellIs" dxfId="34" priority="322" operator="lessThan">
      <formula>0</formula>
    </cfRule>
  </conditionalFormatting>
  <conditionalFormatting sqref="B122:Y126">
    <cfRule type="cellIs" dxfId="33" priority="321" operator="lessThan">
      <formula>0</formula>
    </cfRule>
  </conditionalFormatting>
  <conditionalFormatting sqref="B128:Y128">
    <cfRule type="cellIs" dxfId="32" priority="323" operator="lessThan">
      <formula>0</formula>
    </cfRule>
  </conditionalFormatting>
  <conditionalFormatting sqref="B142:Y144">
    <cfRule type="cellIs" dxfId="31" priority="306" operator="lessThan">
      <formula>0</formula>
    </cfRule>
  </conditionalFormatting>
  <conditionalFormatting sqref="B192:Y193">
    <cfRule type="cellIs" dxfId="30" priority="313" operator="lessThan">
      <formula>0</formula>
    </cfRule>
  </conditionalFormatting>
  <conditionalFormatting sqref="W50:Y59 W101:Y110">
    <cfRule type="cellIs" dxfId="29" priority="399" operator="lessThan">
      <formula>0</formula>
    </cfRule>
  </conditionalFormatting>
  <conditionalFormatting sqref="W134:Y139">
    <cfRule type="cellIs" dxfId="28" priority="378" operator="lessThan">
      <formula>0</formula>
    </cfRule>
  </conditionalFormatting>
  <conditionalFormatting sqref="W148:Y152">
    <cfRule type="cellIs" dxfId="27" priority="369" operator="lessThan">
      <formula>0</formula>
    </cfRule>
  </conditionalFormatting>
  <conditionalFormatting sqref="W157:Y157">
    <cfRule type="cellIs" dxfId="26" priority="373" operator="lessThan">
      <formula>0</formula>
    </cfRule>
  </conditionalFormatting>
  <conditionalFormatting sqref="W159:Y160">
    <cfRule type="cellIs" dxfId="25" priority="372" operator="lessThan">
      <formula>0</formula>
    </cfRule>
  </conditionalFormatting>
  <conditionalFormatting sqref="W162:Y163">
    <cfRule type="cellIs" dxfId="24" priority="370" operator="lessThan">
      <formula>0</formula>
    </cfRule>
  </conditionalFormatting>
  <conditionalFormatting sqref="W167:Y171">
    <cfRule type="cellIs" dxfId="23" priority="366" operator="lessThan">
      <formula>0</formula>
    </cfRule>
  </conditionalFormatting>
  <conditionalFormatting sqref="W178:Y179">
    <cfRule type="cellIs" dxfId="22" priority="367" operator="lessThan">
      <formula>0</formula>
    </cfRule>
  </conditionalFormatting>
  <conditionalFormatting sqref="W185:Y190">
    <cfRule type="cellIs" dxfId="21" priority="361" operator="lessThan">
      <formula>0</formula>
    </cfRule>
  </conditionalFormatting>
  <conditionalFormatting sqref="W196:Y200">
    <cfRule type="cellIs" dxfId="20" priority="360" operator="lessThan">
      <formula>0</formula>
    </cfRule>
  </conditionalFormatting>
  <conditionalFormatting sqref="W207:Y211">
    <cfRule type="cellIs" dxfId="19" priority="359" operator="lessThan">
      <formula>0</formula>
    </cfRule>
  </conditionalFormatting>
  <conditionalFormatting sqref="DA6:DA16">
    <cfRule type="cellIs" dxfId="18" priority="45" operator="lessThan">
      <formula>0</formula>
    </cfRule>
  </conditionalFormatting>
  <conditionalFormatting sqref="DA20:DA25">
    <cfRule type="cellIs" dxfId="17" priority="47" operator="lessThan">
      <formula>0</formula>
    </cfRule>
  </conditionalFormatting>
  <conditionalFormatting sqref="DA27:DA46">
    <cfRule type="cellIs" dxfId="16" priority="7" operator="lessThan">
      <formula>0</formula>
    </cfRule>
  </conditionalFormatting>
  <conditionalFormatting sqref="DA49:DA59 DA100:DA110">
    <cfRule type="cellIs" dxfId="15" priority="48" operator="lessThan">
      <formula>0</formula>
    </cfRule>
  </conditionalFormatting>
  <conditionalFormatting sqref="DA63:DA97">
    <cfRule type="cellIs" dxfId="14" priority="4" operator="lessThan">
      <formula>0</formula>
    </cfRule>
  </conditionalFormatting>
  <conditionalFormatting sqref="DA113:DA117">
    <cfRule type="cellIs" dxfId="13" priority="33" operator="lessThan">
      <formula>0</formula>
    </cfRule>
  </conditionalFormatting>
  <conditionalFormatting sqref="DA122:DA126">
    <cfRule type="cellIs" dxfId="12" priority="32" operator="lessThan">
      <formula>0</formula>
    </cfRule>
  </conditionalFormatting>
  <conditionalFormatting sqref="DA128">
    <cfRule type="cellIs" dxfId="11" priority="34" operator="lessThan">
      <formula>0</formula>
    </cfRule>
  </conditionalFormatting>
  <conditionalFormatting sqref="DA133:DA139">
    <cfRule type="cellIs" dxfId="10" priority="27" operator="lessThan">
      <formula>0</formula>
    </cfRule>
  </conditionalFormatting>
  <conditionalFormatting sqref="DA142:DA144">
    <cfRule type="cellIs" dxfId="9" priority="1" operator="lessThan">
      <formula>0</formula>
    </cfRule>
  </conditionalFormatting>
  <conditionalFormatting sqref="DA147:DA152">
    <cfRule type="cellIs" dxfId="8" priority="18" operator="lessThan">
      <formula>0</formula>
    </cfRule>
  </conditionalFormatting>
  <conditionalFormatting sqref="DA156:DA163">
    <cfRule type="cellIs" dxfId="7" priority="19" operator="lessThan">
      <formula>0</formula>
    </cfRule>
  </conditionalFormatting>
  <conditionalFormatting sqref="DA166:DA171">
    <cfRule type="cellIs" dxfId="6" priority="15" operator="lessThan">
      <formula>0</formula>
    </cfRule>
  </conditionalFormatting>
  <conditionalFormatting sqref="DA177:DA179">
    <cfRule type="cellIs" dxfId="5" priority="16" operator="lessThan">
      <formula>0</formula>
    </cfRule>
  </conditionalFormatting>
  <conditionalFormatting sqref="DA184:DA190">
    <cfRule type="cellIs" dxfId="4" priority="10" operator="lessThan">
      <formula>0</formula>
    </cfRule>
  </conditionalFormatting>
  <conditionalFormatting sqref="DA192:DA193">
    <cfRule type="cellIs" dxfId="3" priority="12" operator="lessThan">
      <formula>0</formula>
    </cfRule>
  </conditionalFormatting>
  <conditionalFormatting sqref="DA195:DA200">
    <cfRule type="cellIs" dxfId="2" priority="9" operator="lessThan">
      <formula>0</formula>
    </cfRule>
  </conditionalFormatting>
  <conditionalFormatting sqref="DA206:DA211">
    <cfRule type="cellIs" dxfId="1" priority="8" operator="lessThan">
      <formula>0</formula>
    </cfRule>
  </conditionalFormatting>
  <conditionalFormatting sqref="DA214">
    <cfRule type="cellIs" dxfId="0" priority="6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4" orientation="portrait"/>
  <ignoredErrors>
    <ignoredError sqref="B99:Y99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4" tint="0.39997558519241921"/>
    <pageSetUpPr fitToPage="1"/>
  </sheetPr>
  <dimension ref="A1:DA7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printing"</f>
        <v>IE: Pulp, paper and printing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SUM(B4,B7)</f>
        <v>1157.9993710691824</v>
      </c>
      <c r="C3" s="203">
        <f t="shared" si="0"/>
        <v>1501.4297630643862</v>
      </c>
      <c r="D3" s="203">
        <f t="shared" si="0"/>
        <v>1420.7254954233263</v>
      </c>
      <c r="E3" s="203">
        <f t="shared" si="0"/>
        <v>1425.0507332363147</v>
      </c>
      <c r="F3" s="203">
        <f t="shared" si="0"/>
        <v>1397.8325031316776</v>
      </c>
      <c r="G3" s="203">
        <f t="shared" si="0"/>
        <v>1504.0668099731749</v>
      </c>
      <c r="H3" s="203">
        <f t="shared" si="0"/>
        <v>1449.6216334523672</v>
      </c>
      <c r="I3" s="203">
        <f t="shared" si="0"/>
        <v>980.76096264086095</v>
      </c>
      <c r="J3" s="203">
        <f t="shared" si="0"/>
        <v>893.57521262666205</v>
      </c>
      <c r="K3" s="203">
        <f t="shared" si="0"/>
        <v>890.84018609955228</v>
      </c>
      <c r="L3" s="203">
        <f t="shared" si="0"/>
        <v>829.36911913642768</v>
      </c>
      <c r="M3" s="203">
        <f t="shared" si="0"/>
        <v>737.91659038901594</v>
      </c>
      <c r="N3" s="203">
        <f t="shared" si="0"/>
        <v>641.22486196817135</v>
      </c>
      <c r="O3" s="203">
        <f t="shared" si="0"/>
        <v>682.11951426534324</v>
      </c>
      <c r="P3" s="203">
        <f t="shared" si="0"/>
        <v>776.41226773271399</v>
      </c>
      <c r="Q3" s="203">
        <f t="shared" si="0"/>
        <v>694.94120099999998</v>
      </c>
      <c r="R3" s="203">
        <f t="shared" si="0"/>
        <v>617.84312138612665</v>
      </c>
      <c r="S3" s="203">
        <f t="shared" si="0"/>
        <v>587.21350434782619</v>
      </c>
      <c r="T3" s="203">
        <f t="shared" si="0"/>
        <v>600.42054915684434</v>
      </c>
      <c r="U3" s="203">
        <f t="shared" si="0"/>
        <v>582.39136703353927</v>
      </c>
      <c r="V3" s="203">
        <f t="shared" si="0"/>
        <v>576.11103823357621</v>
      </c>
      <c r="W3" s="203">
        <f t="shared" si="0"/>
        <v>535.86192170818504</v>
      </c>
      <c r="X3" s="203">
        <f t="shared" si="0"/>
        <v>445.4648378397311</v>
      </c>
      <c r="Y3" s="203">
        <f t="shared" si="0"/>
        <v>572.5</v>
      </c>
      <c r="DA3" s="112"/>
    </row>
    <row r="4" spans="1:105" ht="12" customHeight="1" x14ac:dyDescent="0.25">
      <c r="A4" s="50" t="s">
        <v>1809</v>
      </c>
      <c r="B4" s="241">
        <f t="shared" ref="B4:Y4" si="1">SUM(B5:B6)</f>
        <v>473.6874213836478</v>
      </c>
      <c r="C4" s="241">
        <f t="shared" si="1"/>
        <v>439.81925393406419</v>
      </c>
      <c r="D4" s="241">
        <f t="shared" si="1"/>
        <v>470.85671136092037</v>
      </c>
      <c r="E4" s="241">
        <f t="shared" si="1"/>
        <v>471.90778014105001</v>
      </c>
      <c r="F4" s="241">
        <f t="shared" si="1"/>
        <v>391.40461277724557</v>
      </c>
      <c r="G4" s="241">
        <f t="shared" si="1"/>
        <v>339.569146388197</v>
      </c>
      <c r="H4" s="241">
        <f t="shared" si="1"/>
        <v>311.11525745881812</v>
      </c>
      <c r="I4" s="241">
        <f t="shared" si="1"/>
        <v>311.78386947946348</v>
      </c>
      <c r="J4" s="241">
        <f t="shared" si="1"/>
        <v>280.7194519481439</v>
      </c>
      <c r="K4" s="241">
        <f t="shared" si="1"/>
        <v>240.22976137039149</v>
      </c>
      <c r="L4" s="241">
        <f t="shared" si="1"/>
        <v>269.89590074846228</v>
      </c>
      <c r="M4" s="241">
        <f t="shared" si="1"/>
        <v>225.4824370709382</v>
      </c>
      <c r="N4" s="241">
        <f t="shared" si="1"/>
        <v>225.2033904792836</v>
      </c>
      <c r="O4" s="241">
        <f t="shared" si="1"/>
        <v>235.77148063059499</v>
      </c>
      <c r="P4" s="241">
        <f t="shared" si="1"/>
        <v>266.1312019832053</v>
      </c>
      <c r="Q4" s="241">
        <f t="shared" si="1"/>
        <v>231.41272499999999</v>
      </c>
      <c r="R4" s="241">
        <f t="shared" si="1"/>
        <v>222.94396070506789</v>
      </c>
      <c r="S4" s="241">
        <f t="shared" si="1"/>
        <v>247.0213739130435</v>
      </c>
      <c r="T4" s="241">
        <f t="shared" si="1"/>
        <v>259.43124290960827</v>
      </c>
      <c r="U4" s="241">
        <f t="shared" si="1"/>
        <v>247.137836506284</v>
      </c>
      <c r="V4" s="241">
        <f t="shared" si="1"/>
        <v>275.43380698411482</v>
      </c>
      <c r="W4" s="241">
        <f t="shared" si="1"/>
        <v>280.57339857651237</v>
      </c>
      <c r="X4" s="241">
        <f t="shared" si="1"/>
        <v>270.33621550154112</v>
      </c>
      <c r="Y4" s="241">
        <f t="shared" si="1"/>
        <v>284.3</v>
      </c>
      <c r="DA4" s="83"/>
    </row>
    <row r="5" spans="1:105" ht="12" customHeight="1" x14ac:dyDescent="0.25">
      <c r="A5" s="99" t="s">
        <v>54</v>
      </c>
      <c r="B5" s="282">
        <v>0</v>
      </c>
      <c r="C5" s="282">
        <v>0</v>
      </c>
      <c r="D5" s="282">
        <v>0</v>
      </c>
      <c r="E5" s="282">
        <v>0</v>
      </c>
      <c r="F5" s="282">
        <v>0</v>
      </c>
      <c r="G5" s="282">
        <v>0</v>
      </c>
      <c r="H5" s="282">
        <v>0</v>
      </c>
      <c r="I5" s="282">
        <v>0</v>
      </c>
      <c r="J5" s="282">
        <v>0</v>
      </c>
      <c r="K5" s="282">
        <v>0</v>
      </c>
      <c r="L5" s="282">
        <v>0</v>
      </c>
      <c r="M5" s="282">
        <v>0</v>
      </c>
      <c r="N5" s="282">
        <v>0</v>
      </c>
      <c r="O5" s="282">
        <v>0</v>
      </c>
      <c r="P5" s="282">
        <v>0</v>
      </c>
      <c r="Q5" s="282">
        <v>0</v>
      </c>
      <c r="R5" s="282">
        <v>0</v>
      </c>
      <c r="S5" s="282">
        <v>0</v>
      </c>
      <c r="T5" s="282">
        <v>0</v>
      </c>
      <c r="U5" s="282">
        <v>0</v>
      </c>
      <c r="V5" s="282">
        <v>0</v>
      </c>
      <c r="W5" s="282">
        <v>0</v>
      </c>
      <c r="X5" s="282">
        <v>0</v>
      </c>
      <c r="Y5" s="282">
        <v>0</v>
      </c>
      <c r="DA5" s="94" t="s">
        <v>1810</v>
      </c>
    </row>
    <row r="6" spans="1:105" ht="12" customHeight="1" x14ac:dyDescent="0.25">
      <c r="A6" s="99" t="s">
        <v>61</v>
      </c>
      <c r="B6" s="282">
        <v>473.6874213836478</v>
      </c>
      <c r="C6" s="282">
        <v>439.81925393406419</v>
      </c>
      <c r="D6" s="282">
        <v>470.85671136092037</v>
      </c>
      <c r="E6" s="282">
        <v>471.90778014105001</v>
      </c>
      <c r="F6" s="282">
        <v>391.40461277724557</v>
      </c>
      <c r="G6" s="282">
        <v>339.569146388197</v>
      </c>
      <c r="H6" s="282">
        <v>311.11525745881812</v>
      </c>
      <c r="I6" s="282">
        <v>311.78386947946348</v>
      </c>
      <c r="J6" s="282">
        <v>280.7194519481439</v>
      </c>
      <c r="K6" s="282">
        <v>240.22976137039149</v>
      </c>
      <c r="L6" s="282">
        <v>269.89590074846228</v>
      </c>
      <c r="M6" s="282">
        <v>225.4824370709382</v>
      </c>
      <c r="N6" s="282">
        <v>225.2033904792836</v>
      </c>
      <c r="O6" s="282">
        <v>235.77148063059499</v>
      </c>
      <c r="P6" s="282">
        <v>266.1312019832053</v>
      </c>
      <c r="Q6" s="282">
        <v>231.41272499999999</v>
      </c>
      <c r="R6" s="282">
        <v>222.94396070506789</v>
      </c>
      <c r="S6" s="282">
        <v>247.0213739130435</v>
      </c>
      <c r="T6" s="282">
        <v>259.43124290960827</v>
      </c>
      <c r="U6" s="282">
        <v>247.137836506284</v>
      </c>
      <c r="V6" s="282">
        <v>275.43380698411482</v>
      </c>
      <c r="W6" s="282">
        <v>280.57339857651237</v>
      </c>
      <c r="X6" s="282">
        <v>270.33621550154112</v>
      </c>
      <c r="Y6" s="282">
        <v>284.3</v>
      </c>
      <c r="DA6" s="94" t="s">
        <v>1811</v>
      </c>
    </row>
    <row r="7" spans="1:105" ht="12" customHeight="1" x14ac:dyDescent="0.25">
      <c r="A7" s="49" t="s">
        <v>62</v>
      </c>
      <c r="B7" s="242">
        <v>684.3119496855345</v>
      </c>
      <c r="C7" s="242">
        <v>1061.610509130322</v>
      </c>
      <c r="D7" s="242">
        <v>949.86878406240578</v>
      </c>
      <c r="E7" s="242">
        <v>953.14295309526472</v>
      </c>
      <c r="F7" s="242">
        <v>1006.427890354432</v>
      </c>
      <c r="G7" s="242">
        <v>1164.497663584978</v>
      </c>
      <c r="H7" s="242">
        <v>1138.506375993549</v>
      </c>
      <c r="I7" s="242">
        <v>668.97709316139753</v>
      </c>
      <c r="J7" s="242">
        <v>612.8557606785181</v>
      </c>
      <c r="K7" s="242">
        <v>650.61042472916074</v>
      </c>
      <c r="L7" s="242">
        <v>559.4732183879654</v>
      </c>
      <c r="M7" s="242">
        <v>512.43415331807773</v>
      </c>
      <c r="N7" s="242">
        <v>416.02147148888781</v>
      </c>
      <c r="O7" s="242">
        <v>446.34803363474822</v>
      </c>
      <c r="P7" s="242">
        <v>510.28106574950868</v>
      </c>
      <c r="Q7" s="242">
        <v>463.52847600000001</v>
      </c>
      <c r="R7" s="242">
        <v>394.89916068105879</v>
      </c>
      <c r="S7" s="242">
        <v>340.19213043478271</v>
      </c>
      <c r="T7" s="242">
        <v>340.98930624723602</v>
      </c>
      <c r="U7" s="242">
        <v>335.25353052725529</v>
      </c>
      <c r="V7" s="242">
        <v>300.67723124946139</v>
      </c>
      <c r="W7" s="242">
        <v>255.2885231316726</v>
      </c>
      <c r="X7" s="242">
        <v>175.12862233819001</v>
      </c>
      <c r="Y7" s="242">
        <v>288.2</v>
      </c>
      <c r="DA7" s="84" t="s">
        <v>1812</v>
      </c>
    </row>
    <row r="8" spans="1:105" ht="12" customHeight="1" x14ac:dyDescent="0.25">
      <c r="A8" s="152"/>
      <c r="B8" s="328"/>
      <c r="C8" s="328"/>
      <c r="D8" s="328"/>
      <c r="E8" s="328"/>
      <c r="F8" s="328"/>
      <c r="G8" s="328"/>
      <c r="H8" s="328"/>
      <c r="I8" s="328"/>
      <c r="J8" s="328"/>
      <c r="K8" s="328"/>
      <c r="L8" s="328"/>
      <c r="M8" s="328"/>
      <c r="N8" s="328"/>
      <c r="O8" s="328"/>
      <c r="P8" s="328"/>
      <c r="Q8" s="328"/>
      <c r="R8" s="328"/>
      <c r="S8" s="328"/>
      <c r="T8" s="328"/>
      <c r="U8" s="328"/>
      <c r="V8" s="328"/>
      <c r="W8" s="328"/>
      <c r="X8" s="328"/>
      <c r="Y8" s="328"/>
      <c r="DA8" s="153"/>
    </row>
    <row r="9" spans="1:105" ht="12" customHeight="1" x14ac:dyDescent="0.25">
      <c r="A9" s="30" t="s">
        <v>437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DA9" s="112"/>
    </row>
    <row r="10" spans="1:105" ht="12" customHeight="1" x14ac:dyDescent="0.25">
      <c r="A10" s="50" t="s">
        <v>1813</v>
      </c>
      <c r="B10" s="241">
        <v>0</v>
      </c>
      <c r="C10" s="241">
        <v>0</v>
      </c>
      <c r="D10" s="241">
        <v>0</v>
      </c>
      <c r="E10" s="241">
        <v>0</v>
      </c>
      <c r="F10" s="241">
        <v>0</v>
      </c>
      <c r="G10" s="241">
        <v>0</v>
      </c>
      <c r="H10" s="241">
        <v>0</v>
      </c>
      <c r="I10" s="241">
        <v>0</v>
      </c>
      <c r="J10" s="241">
        <v>0</v>
      </c>
      <c r="K10" s="241">
        <v>0</v>
      </c>
      <c r="L10" s="241">
        <v>0</v>
      </c>
      <c r="M10" s="241">
        <v>0</v>
      </c>
      <c r="N10" s="241">
        <v>0</v>
      </c>
      <c r="O10" s="241">
        <v>0</v>
      </c>
      <c r="P10" s="241">
        <v>0</v>
      </c>
      <c r="Q10" s="241">
        <v>0</v>
      </c>
      <c r="R10" s="241">
        <v>0</v>
      </c>
      <c r="S10" s="241">
        <v>0</v>
      </c>
      <c r="T10" s="241">
        <v>0</v>
      </c>
      <c r="U10" s="241">
        <v>0</v>
      </c>
      <c r="V10" s="241">
        <v>0</v>
      </c>
      <c r="W10" s="241">
        <v>0</v>
      </c>
      <c r="X10" s="241">
        <v>0</v>
      </c>
      <c r="Y10" s="241">
        <v>0</v>
      </c>
      <c r="DA10" s="83" t="s">
        <v>1814</v>
      </c>
    </row>
    <row r="11" spans="1:105" ht="12" customHeight="1" x14ac:dyDescent="0.25">
      <c r="A11" s="107" t="s">
        <v>1815</v>
      </c>
      <c r="B11" s="282">
        <v>43</v>
      </c>
      <c r="C11" s="282">
        <v>43</v>
      </c>
      <c r="D11" s="282">
        <v>44</v>
      </c>
      <c r="E11" s="282">
        <v>45</v>
      </c>
      <c r="F11" s="282">
        <v>45</v>
      </c>
      <c r="G11" s="282">
        <v>45</v>
      </c>
      <c r="H11" s="282">
        <v>47</v>
      </c>
      <c r="I11" s="282">
        <v>49</v>
      </c>
      <c r="J11" s="282">
        <v>48</v>
      </c>
      <c r="K11" s="282">
        <v>45</v>
      </c>
      <c r="L11" s="282">
        <v>45</v>
      </c>
      <c r="M11" s="282">
        <v>47</v>
      </c>
      <c r="N11" s="282">
        <v>53</v>
      </c>
      <c r="O11" s="282">
        <v>60</v>
      </c>
      <c r="P11" s="282">
        <v>60</v>
      </c>
      <c r="Q11" s="282">
        <v>60</v>
      </c>
      <c r="R11" s="282">
        <v>60</v>
      </c>
      <c r="S11" s="282">
        <v>60</v>
      </c>
      <c r="T11" s="282">
        <v>60</v>
      </c>
      <c r="U11" s="282">
        <v>60</v>
      </c>
      <c r="V11" s="282">
        <v>60</v>
      </c>
      <c r="W11" s="282">
        <v>42</v>
      </c>
      <c r="X11" s="282">
        <v>36</v>
      </c>
      <c r="Y11" s="282">
        <v>36</v>
      </c>
      <c r="DA11" s="94" t="s">
        <v>1816</v>
      </c>
    </row>
    <row r="12" spans="1:105" ht="12" customHeight="1" x14ac:dyDescent="0.25">
      <c r="A12" s="49" t="s">
        <v>1817</v>
      </c>
      <c r="B12" s="242">
        <v>89.307692307692321</v>
      </c>
      <c r="C12" s="242">
        <v>104.766323024055</v>
      </c>
      <c r="D12" s="242">
        <v>97.935483870967758</v>
      </c>
      <c r="E12" s="242">
        <v>100.1612903225806</v>
      </c>
      <c r="F12" s="242">
        <v>121.6666666666667</v>
      </c>
      <c r="G12" s="242">
        <v>131.47058823529409</v>
      </c>
      <c r="H12" s="242">
        <v>127.0740740740741</v>
      </c>
      <c r="I12" s="242">
        <v>83.432432432432435</v>
      </c>
      <c r="J12" s="242">
        <v>83.506849315068493</v>
      </c>
      <c r="K12" s="242">
        <v>85.434782608695642</v>
      </c>
      <c r="L12" s="242">
        <v>83.571428571428569</v>
      </c>
      <c r="M12" s="242">
        <v>56.982118440623147</v>
      </c>
      <c r="N12" s="242">
        <v>57.416666666666671</v>
      </c>
      <c r="O12" s="242">
        <v>57.647058823529413</v>
      </c>
      <c r="P12" s="242">
        <v>60.000000000000007</v>
      </c>
      <c r="Q12" s="242">
        <v>40.000000000000007</v>
      </c>
      <c r="R12" s="242">
        <v>60</v>
      </c>
      <c r="S12" s="242">
        <v>59.999999999999993</v>
      </c>
      <c r="T12" s="242">
        <v>79.534883720930225</v>
      </c>
      <c r="U12" s="242">
        <v>59.999999999999993</v>
      </c>
      <c r="V12" s="242">
        <v>73.333333333333343</v>
      </c>
      <c r="W12" s="242">
        <v>42</v>
      </c>
      <c r="X12" s="242">
        <v>35.999999999999993</v>
      </c>
      <c r="Y12" s="242">
        <v>36</v>
      </c>
      <c r="DA12" s="84" t="s">
        <v>1818</v>
      </c>
    </row>
    <row r="13" spans="1:105" ht="12" customHeight="1" x14ac:dyDescent="0.25">
      <c r="A13" s="142"/>
      <c r="B13" s="244"/>
      <c r="C13" s="244"/>
      <c r="D13" s="244"/>
      <c r="E13" s="244"/>
      <c r="F13" s="244"/>
      <c r="G13" s="244"/>
      <c r="H13" s="244"/>
      <c r="I13" s="244"/>
      <c r="J13" s="244"/>
      <c r="K13" s="244"/>
      <c r="L13" s="244"/>
      <c r="M13" s="244"/>
      <c r="N13" s="244"/>
      <c r="O13" s="244"/>
      <c r="P13" s="244"/>
      <c r="Q13" s="244"/>
      <c r="R13" s="244"/>
      <c r="S13" s="244"/>
      <c r="T13" s="244"/>
      <c r="U13" s="244"/>
      <c r="V13" s="244"/>
      <c r="W13" s="244"/>
      <c r="X13" s="244"/>
      <c r="Y13" s="244"/>
      <c r="DA13" s="176"/>
    </row>
    <row r="14" spans="1:105" ht="12" customHeight="1" x14ac:dyDescent="0.25">
      <c r="A14" s="30" t="s">
        <v>445</v>
      </c>
      <c r="B14" s="203"/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DA14" s="112"/>
    </row>
    <row r="15" spans="1:105" ht="12" customHeight="1" x14ac:dyDescent="0.25">
      <c r="A15" s="50" t="s">
        <v>1813</v>
      </c>
      <c r="B15" s="241">
        <v>0</v>
      </c>
      <c r="C15" s="241">
        <v>0</v>
      </c>
      <c r="D15" s="241">
        <v>0</v>
      </c>
      <c r="E15" s="241">
        <v>0</v>
      </c>
      <c r="F15" s="241">
        <v>0</v>
      </c>
      <c r="G15" s="241">
        <v>0</v>
      </c>
      <c r="H15" s="241">
        <v>0</v>
      </c>
      <c r="I15" s="241">
        <v>0</v>
      </c>
      <c r="J15" s="241">
        <v>0</v>
      </c>
      <c r="K15" s="241">
        <v>0</v>
      </c>
      <c r="L15" s="241">
        <v>0</v>
      </c>
      <c r="M15" s="241">
        <v>0</v>
      </c>
      <c r="N15" s="241">
        <v>0</v>
      </c>
      <c r="O15" s="241">
        <v>0</v>
      </c>
      <c r="P15" s="241">
        <v>0</v>
      </c>
      <c r="Q15" s="241">
        <v>0</v>
      </c>
      <c r="R15" s="241">
        <v>0</v>
      </c>
      <c r="S15" s="241">
        <v>0</v>
      </c>
      <c r="T15" s="241">
        <v>0</v>
      </c>
      <c r="U15" s="241">
        <v>0</v>
      </c>
      <c r="V15" s="241">
        <v>0</v>
      </c>
      <c r="W15" s="241">
        <v>0</v>
      </c>
      <c r="X15" s="241">
        <v>0</v>
      </c>
      <c r="Y15" s="241">
        <v>0</v>
      </c>
      <c r="DA15" s="83" t="s">
        <v>1819</v>
      </c>
    </row>
    <row r="16" spans="1:105" ht="12" customHeight="1" x14ac:dyDescent="0.25">
      <c r="A16" s="107" t="s">
        <v>1815</v>
      </c>
      <c r="B16" s="282">
        <v>55.555555555555557</v>
      </c>
      <c r="C16" s="282">
        <v>51.087472808693732</v>
      </c>
      <c r="D16" s="282">
        <v>51.087472808693732</v>
      </c>
      <c r="E16" s="282">
        <v>51.087472808693732</v>
      </c>
      <c r="F16" s="282">
        <v>51.087472808693732</v>
      </c>
      <c r="G16" s="282">
        <v>51.087472808693732</v>
      </c>
      <c r="H16" s="282">
        <v>51.087472808693732</v>
      </c>
      <c r="I16" s="282">
        <v>55.555555555555557</v>
      </c>
      <c r="J16" s="282">
        <v>55.555555555555557</v>
      </c>
      <c r="K16" s="282">
        <v>51.087472808693732</v>
      </c>
      <c r="L16" s="282">
        <v>51.087472808693732</v>
      </c>
      <c r="M16" s="282">
        <v>51.087472808693732</v>
      </c>
      <c r="N16" s="282">
        <v>60.023638302417382</v>
      </c>
      <c r="O16" s="282">
        <v>64.491721049279207</v>
      </c>
      <c r="P16" s="282">
        <v>64.491721049279207</v>
      </c>
      <c r="Q16" s="282">
        <v>64.491721049279207</v>
      </c>
      <c r="R16" s="282">
        <v>64.491721049279207</v>
      </c>
      <c r="S16" s="282">
        <v>64.491721049279207</v>
      </c>
      <c r="T16" s="282">
        <v>64.491721049279207</v>
      </c>
      <c r="U16" s="282">
        <v>64.491721049279207</v>
      </c>
      <c r="V16" s="282">
        <v>64.491721049279207</v>
      </c>
      <c r="W16" s="282">
        <v>60.023638302417382</v>
      </c>
      <c r="X16" s="282">
        <v>60.023638302417382</v>
      </c>
      <c r="Y16" s="282">
        <v>55.555555555555557</v>
      </c>
      <c r="DA16" s="94" t="s">
        <v>1820</v>
      </c>
    </row>
    <row r="17" spans="1:105" ht="12" customHeight="1" x14ac:dyDescent="0.25">
      <c r="A17" s="49" t="s">
        <v>1817</v>
      </c>
      <c r="B17" s="242">
        <v>99.230769230769241</v>
      </c>
      <c r="C17" s="242">
        <v>114.2972908284478</v>
      </c>
      <c r="D17" s="242">
        <v>114.2972908284478</v>
      </c>
      <c r="E17" s="242">
        <v>106.76403002960851</v>
      </c>
      <c r="F17" s="242">
        <v>129.3638124261264</v>
      </c>
      <c r="G17" s="242">
        <v>144.43033402380499</v>
      </c>
      <c r="H17" s="242">
        <v>136.89707322496571</v>
      </c>
      <c r="I17" s="242">
        <v>129.3638124261264</v>
      </c>
      <c r="J17" s="242">
        <v>129.3638124261264</v>
      </c>
      <c r="K17" s="242">
        <v>121.83055162728709</v>
      </c>
      <c r="L17" s="242">
        <v>114.2972908284478</v>
      </c>
      <c r="M17" s="242">
        <v>114.2972908284478</v>
      </c>
      <c r="N17" s="242">
        <v>106.76403002960851</v>
      </c>
      <c r="O17" s="242">
        <v>99.230769230769255</v>
      </c>
      <c r="P17" s="242">
        <v>99.230769230769255</v>
      </c>
      <c r="Q17" s="242">
        <v>91.697508431929961</v>
      </c>
      <c r="R17" s="242">
        <v>84.164247633090667</v>
      </c>
      <c r="S17" s="242">
        <v>84.164247633090667</v>
      </c>
      <c r="T17" s="242">
        <v>84.164247633090667</v>
      </c>
      <c r="U17" s="242">
        <v>76.630986834251374</v>
      </c>
      <c r="V17" s="242">
        <v>84.164247633090667</v>
      </c>
      <c r="W17" s="242">
        <v>76.630986834251374</v>
      </c>
      <c r="X17" s="242">
        <v>69.09772603541208</v>
      </c>
      <c r="Y17" s="242">
        <v>69.09772603541208</v>
      </c>
      <c r="DA17" s="84" t="s">
        <v>1821</v>
      </c>
    </row>
    <row r="18" spans="1:105" ht="12" customHeight="1" x14ac:dyDescent="0.25">
      <c r="A18" s="108" t="s">
        <v>450</v>
      </c>
      <c r="B18" s="210"/>
      <c r="C18" s="210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0"/>
      <c r="U18" s="210"/>
      <c r="V18" s="210"/>
      <c r="W18" s="210"/>
      <c r="X18" s="210"/>
      <c r="Y18" s="210"/>
      <c r="DA18" s="109"/>
    </row>
    <row r="19" spans="1:105" ht="12" customHeight="1" x14ac:dyDescent="0.25">
      <c r="A19" s="51" t="s">
        <v>1813</v>
      </c>
      <c r="B19" s="246">
        <v>0</v>
      </c>
      <c r="C19" s="241">
        <v>0</v>
      </c>
      <c r="D19" s="241">
        <v>0</v>
      </c>
      <c r="E19" s="241">
        <v>0</v>
      </c>
      <c r="F19" s="241">
        <v>0</v>
      </c>
      <c r="G19" s="241">
        <v>0</v>
      </c>
      <c r="H19" s="241">
        <v>0</v>
      </c>
      <c r="I19" s="241">
        <v>0</v>
      </c>
      <c r="J19" s="241">
        <v>0</v>
      </c>
      <c r="K19" s="241">
        <v>0</v>
      </c>
      <c r="L19" s="241">
        <v>0</v>
      </c>
      <c r="M19" s="241">
        <v>0</v>
      </c>
      <c r="N19" s="241">
        <v>0</v>
      </c>
      <c r="O19" s="241">
        <v>0</v>
      </c>
      <c r="P19" s="241">
        <v>0</v>
      </c>
      <c r="Q19" s="241">
        <v>0</v>
      </c>
      <c r="R19" s="241">
        <v>0</v>
      </c>
      <c r="S19" s="241">
        <v>0</v>
      </c>
      <c r="T19" s="241">
        <v>0</v>
      </c>
      <c r="U19" s="241">
        <v>0</v>
      </c>
      <c r="V19" s="241">
        <v>0</v>
      </c>
      <c r="W19" s="241">
        <v>0</v>
      </c>
      <c r="X19" s="241">
        <v>0</v>
      </c>
      <c r="Y19" s="241">
        <v>0</v>
      </c>
      <c r="DA19" s="83" t="s">
        <v>1822</v>
      </c>
    </row>
    <row r="20" spans="1:105" ht="12" customHeight="1" x14ac:dyDescent="0.25">
      <c r="A20" s="99" t="s">
        <v>1815</v>
      </c>
      <c r="B20" s="283">
        <v>0</v>
      </c>
      <c r="C20" s="282">
        <v>0</v>
      </c>
      <c r="D20" s="282">
        <v>0</v>
      </c>
      <c r="E20" s="282">
        <v>4.4680827468618238</v>
      </c>
      <c r="F20" s="282">
        <v>0</v>
      </c>
      <c r="G20" s="282">
        <v>4.4680827468618238</v>
      </c>
      <c r="H20" s="282">
        <v>0</v>
      </c>
      <c r="I20" s="282">
        <v>8.9361654937236477</v>
      </c>
      <c r="J20" s="282">
        <v>0</v>
      </c>
      <c r="K20" s="282">
        <v>0</v>
      </c>
      <c r="L20" s="282">
        <v>0</v>
      </c>
      <c r="M20" s="282">
        <v>4.4680827468618238</v>
      </c>
      <c r="N20" s="282">
        <v>8.9361654937236477</v>
      </c>
      <c r="O20" s="282">
        <v>8.9361654937236477</v>
      </c>
      <c r="P20" s="282">
        <v>0</v>
      </c>
      <c r="Q20" s="282">
        <v>4.4680827468618238</v>
      </c>
      <c r="R20" s="282">
        <v>0</v>
      </c>
      <c r="S20" s="282">
        <v>4.4680827468618238</v>
      </c>
      <c r="T20" s="282">
        <v>0</v>
      </c>
      <c r="U20" s="282">
        <v>4.4680827468618238</v>
      </c>
      <c r="V20" s="282">
        <v>0</v>
      </c>
      <c r="W20" s="282">
        <v>0</v>
      </c>
      <c r="X20" s="282">
        <v>0</v>
      </c>
      <c r="Y20" s="282">
        <v>0</v>
      </c>
      <c r="DA20" s="94" t="s">
        <v>1823</v>
      </c>
    </row>
    <row r="21" spans="1:105" ht="12" customHeight="1" x14ac:dyDescent="0.25">
      <c r="A21" s="52" t="s">
        <v>1817</v>
      </c>
      <c r="B21" s="247">
        <v>0</v>
      </c>
      <c r="C21" s="242">
        <v>22.599782396517881</v>
      </c>
      <c r="D21" s="242">
        <v>0</v>
      </c>
      <c r="E21" s="242">
        <v>0</v>
      </c>
      <c r="F21" s="242">
        <v>30.133043195357171</v>
      </c>
      <c r="G21" s="242">
        <v>15.066521597678589</v>
      </c>
      <c r="H21" s="242">
        <v>0</v>
      </c>
      <c r="I21" s="242">
        <v>0</v>
      </c>
      <c r="J21" s="242">
        <v>0</v>
      </c>
      <c r="K21" s="242">
        <v>0</v>
      </c>
      <c r="L21" s="242">
        <v>0</v>
      </c>
      <c r="M21" s="242">
        <v>0</v>
      </c>
      <c r="N21" s="242">
        <v>0</v>
      </c>
      <c r="O21" s="242">
        <v>0</v>
      </c>
      <c r="P21" s="242">
        <v>0</v>
      </c>
      <c r="Q21" s="242">
        <v>0</v>
      </c>
      <c r="R21" s="242">
        <v>0</v>
      </c>
      <c r="S21" s="242">
        <v>0</v>
      </c>
      <c r="T21" s="242">
        <v>7.5332607988392928</v>
      </c>
      <c r="U21" s="242">
        <v>0</v>
      </c>
      <c r="V21" s="242">
        <v>7.5332607988392928</v>
      </c>
      <c r="W21" s="242">
        <v>0</v>
      </c>
      <c r="X21" s="242">
        <v>0</v>
      </c>
      <c r="Y21" s="242">
        <v>0</v>
      </c>
      <c r="DA21" s="84" t="s">
        <v>1824</v>
      </c>
    </row>
    <row r="22" spans="1:105" ht="12" customHeight="1" x14ac:dyDescent="0.25">
      <c r="A22" s="108" t="s">
        <v>455</v>
      </c>
      <c r="B22" s="245"/>
      <c r="C22" s="210"/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DA22" s="109"/>
    </row>
    <row r="23" spans="1:105" ht="12" customHeight="1" x14ac:dyDescent="0.25">
      <c r="A23" s="51" t="s">
        <v>1813</v>
      </c>
      <c r="B23" s="246"/>
      <c r="C23" s="241">
        <f t="shared" ref="C23:Y23" si="2">B15+C19-C15</f>
        <v>0</v>
      </c>
      <c r="D23" s="241">
        <f t="shared" si="2"/>
        <v>0</v>
      </c>
      <c r="E23" s="241">
        <f t="shared" si="2"/>
        <v>0</v>
      </c>
      <c r="F23" s="241">
        <f t="shared" si="2"/>
        <v>0</v>
      </c>
      <c r="G23" s="241">
        <f t="shared" si="2"/>
        <v>0</v>
      </c>
      <c r="H23" s="241">
        <f t="shared" si="2"/>
        <v>0</v>
      </c>
      <c r="I23" s="241">
        <f t="shared" si="2"/>
        <v>0</v>
      </c>
      <c r="J23" s="241">
        <f t="shared" si="2"/>
        <v>0</v>
      </c>
      <c r="K23" s="241">
        <f t="shared" si="2"/>
        <v>0</v>
      </c>
      <c r="L23" s="241">
        <f t="shared" si="2"/>
        <v>0</v>
      </c>
      <c r="M23" s="241">
        <f t="shared" si="2"/>
        <v>0</v>
      </c>
      <c r="N23" s="241">
        <f t="shared" si="2"/>
        <v>0</v>
      </c>
      <c r="O23" s="241">
        <f t="shared" si="2"/>
        <v>0</v>
      </c>
      <c r="P23" s="241">
        <f t="shared" si="2"/>
        <v>0</v>
      </c>
      <c r="Q23" s="241">
        <f t="shared" si="2"/>
        <v>0</v>
      </c>
      <c r="R23" s="241">
        <f t="shared" si="2"/>
        <v>0</v>
      </c>
      <c r="S23" s="241">
        <f t="shared" si="2"/>
        <v>0</v>
      </c>
      <c r="T23" s="241">
        <f t="shared" si="2"/>
        <v>0</v>
      </c>
      <c r="U23" s="241">
        <f t="shared" si="2"/>
        <v>0</v>
      </c>
      <c r="V23" s="241">
        <f t="shared" si="2"/>
        <v>0</v>
      </c>
      <c r="W23" s="241">
        <f t="shared" si="2"/>
        <v>0</v>
      </c>
      <c r="X23" s="241">
        <f t="shared" si="2"/>
        <v>0</v>
      </c>
      <c r="Y23" s="241">
        <f t="shared" si="2"/>
        <v>0</v>
      </c>
      <c r="DA23" s="83"/>
    </row>
    <row r="24" spans="1:105" ht="12" customHeight="1" x14ac:dyDescent="0.25">
      <c r="A24" s="99" t="s">
        <v>1815</v>
      </c>
      <c r="B24" s="283"/>
      <c r="C24" s="282">
        <f t="shared" ref="C24:Y24" si="3">B16+C20-C16</f>
        <v>4.4680827468618247</v>
      </c>
      <c r="D24" s="282">
        <f t="shared" si="3"/>
        <v>0</v>
      </c>
      <c r="E24" s="282">
        <f t="shared" si="3"/>
        <v>4.4680827468618247</v>
      </c>
      <c r="F24" s="282">
        <f t="shared" si="3"/>
        <v>0</v>
      </c>
      <c r="G24" s="282">
        <f t="shared" si="3"/>
        <v>4.4680827468618247</v>
      </c>
      <c r="H24" s="282">
        <f t="shared" si="3"/>
        <v>0</v>
      </c>
      <c r="I24" s="282">
        <f t="shared" si="3"/>
        <v>4.4680827468618247</v>
      </c>
      <c r="J24" s="282">
        <f t="shared" si="3"/>
        <v>0</v>
      </c>
      <c r="K24" s="282">
        <f t="shared" si="3"/>
        <v>4.4680827468618247</v>
      </c>
      <c r="L24" s="282">
        <f t="shared" si="3"/>
        <v>0</v>
      </c>
      <c r="M24" s="282">
        <f t="shared" si="3"/>
        <v>4.4680827468618247</v>
      </c>
      <c r="N24" s="282">
        <f t="shared" si="3"/>
        <v>0</v>
      </c>
      <c r="O24" s="282">
        <f t="shared" si="3"/>
        <v>4.4680827468618247</v>
      </c>
      <c r="P24" s="282">
        <f t="shared" si="3"/>
        <v>0</v>
      </c>
      <c r="Q24" s="282">
        <f t="shared" si="3"/>
        <v>4.4680827468618247</v>
      </c>
      <c r="R24" s="282">
        <f t="shared" si="3"/>
        <v>0</v>
      </c>
      <c r="S24" s="282">
        <f t="shared" si="3"/>
        <v>4.4680827468618247</v>
      </c>
      <c r="T24" s="282">
        <f t="shared" si="3"/>
        <v>0</v>
      </c>
      <c r="U24" s="282">
        <f t="shared" si="3"/>
        <v>4.4680827468618247</v>
      </c>
      <c r="V24" s="282">
        <f t="shared" si="3"/>
        <v>0</v>
      </c>
      <c r="W24" s="282">
        <f t="shared" si="3"/>
        <v>4.4680827468618247</v>
      </c>
      <c r="X24" s="282">
        <f t="shared" si="3"/>
        <v>0</v>
      </c>
      <c r="Y24" s="282">
        <f t="shared" si="3"/>
        <v>4.4680827468618247</v>
      </c>
      <c r="DA24" s="94"/>
    </row>
    <row r="25" spans="1:105" ht="12" customHeight="1" x14ac:dyDescent="0.25">
      <c r="A25" s="52" t="s">
        <v>1817</v>
      </c>
      <c r="B25" s="247"/>
      <c r="C25" s="242">
        <f t="shared" ref="C25:Y25" si="4">B17+C21-C17</f>
        <v>7.5332607988393221</v>
      </c>
      <c r="D25" s="242">
        <f t="shared" si="4"/>
        <v>0</v>
      </c>
      <c r="E25" s="242">
        <f t="shared" si="4"/>
        <v>7.5332607988392937</v>
      </c>
      <c r="F25" s="242">
        <f t="shared" si="4"/>
        <v>7.5332607988392795</v>
      </c>
      <c r="G25" s="242">
        <f t="shared" si="4"/>
        <v>0</v>
      </c>
      <c r="H25" s="242">
        <f t="shared" si="4"/>
        <v>7.5332607988392795</v>
      </c>
      <c r="I25" s="242">
        <f t="shared" si="4"/>
        <v>7.5332607988393079</v>
      </c>
      <c r="J25" s="242">
        <f t="shared" si="4"/>
        <v>0</v>
      </c>
      <c r="K25" s="242">
        <f t="shared" si="4"/>
        <v>7.5332607988393079</v>
      </c>
      <c r="L25" s="242">
        <f t="shared" si="4"/>
        <v>7.5332607988392937</v>
      </c>
      <c r="M25" s="242">
        <f t="shared" si="4"/>
        <v>0</v>
      </c>
      <c r="N25" s="242">
        <f t="shared" si="4"/>
        <v>7.5332607988392937</v>
      </c>
      <c r="O25" s="242">
        <f t="shared" si="4"/>
        <v>7.533260798839251</v>
      </c>
      <c r="P25" s="242">
        <f t="shared" si="4"/>
        <v>0</v>
      </c>
      <c r="Q25" s="242">
        <f t="shared" si="4"/>
        <v>7.5332607988392937</v>
      </c>
      <c r="R25" s="242">
        <f t="shared" si="4"/>
        <v>7.5332607988392937</v>
      </c>
      <c r="S25" s="242">
        <f t="shared" si="4"/>
        <v>0</v>
      </c>
      <c r="T25" s="242">
        <f t="shared" si="4"/>
        <v>7.5332607988392937</v>
      </c>
      <c r="U25" s="242">
        <f t="shared" si="4"/>
        <v>7.5332607988392937</v>
      </c>
      <c r="V25" s="242">
        <f t="shared" si="4"/>
        <v>0</v>
      </c>
      <c r="W25" s="242">
        <f t="shared" si="4"/>
        <v>7.5332607988392937</v>
      </c>
      <c r="X25" s="242">
        <f t="shared" si="4"/>
        <v>7.5332607988392937</v>
      </c>
      <c r="Y25" s="242">
        <f t="shared" si="4"/>
        <v>0</v>
      </c>
      <c r="DA25" s="84"/>
    </row>
    <row r="26" spans="1:105" ht="12" customHeight="1" x14ac:dyDescent="0.25">
      <c r="A26" s="30" t="s">
        <v>456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DA26" s="112"/>
    </row>
    <row r="27" spans="1:105" ht="12" customHeight="1" x14ac:dyDescent="0.25">
      <c r="A27" s="50" t="s">
        <v>1813</v>
      </c>
      <c r="B27" s="241">
        <f t="shared" ref="B27:Y27" si="5">B15-B10</f>
        <v>0</v>
      </c>
      <c r="C27" s="241">
        <f t="shared" si="5"/>
        <v>0</v>
      </c>
      <c r="D27" s="241">
        <f t="shared" si="5"/>
        <v>0</v>
      </c>
      <c r="E27" s="241">
        <f t="shared" si="5"/>
        <v>0</v>
      </c>
      <c r="F27" s="241">
        <f t="shared" si="5"/>
        <v>0</v>
      </c>
      <c r="G27" s="241">
        <f t="shared" si="5"/>
        <v>0</v>
      </c>
      <c r="H27" s="241">
        <f t="shared" si="5"/>
        <v>0</v>
      </c>
      <c r="I27" s="241">
        <f t="shared" si="5"/>
        <v>0</v>
      </c>
      <c r="J27" s="241">
        <f t="shared" si="5"/>
        <v>0</v>
      </c>
      <c r="K27" s="241">
        <f t="shared" si="5"/>
        <v>0</v>
      </c>
      <c r="L27" s="241">
        <f t="shared" si="5"/>
        <v>0</v>
      </c>
      <c r="M27" s="241">
        <f t="shared" si="5"/>
        <v>0</v>
      </c>
      <c r="N27" s="241">
        <f t="shared" si="5"/>
        <v>0</v>
      </c>
      <c r="O27" s="241">
        <f t="shared" si="5"/>
        <v>0</v>
      </c>
      <c r="P27" s="241">
        <f t="shared" si="5"/>
        <v>0</v>
      </c>
      <c r="Q27" s="241">
        <f t="shared" si="5"/>
        <v>0</v>
      </c>
      <c r="R27" s="241">
        <f t="shared" si="5"/>
        <v>0</v>
      </c>
      <c r="S27" s="241">
        <f t="shared" si="5"/>
        <v>0</v>
      </c>
      <c r="T27" s="241">
        <f t="shared" si="5"/>
        <v>0</v>
      </c>
      <c r="U27" s="241">
        <f t="shared" si="5"/>
        <v>0</v>
      </c>
      <c r="V27" s="241">
        <f t="shared" si="5"/>
        <v>0</v>
      </c>
      <c r="W27" s="241">
        <f t="shared" si="5"/>
        <v>0</v>
      </c>
      <c r="X27" s="241">
        <f t="shared" si="5"/>
        <v>0</v>
      </c>
      <c r="Y27" s="241">
        <f t="shared" si="5"/>
        <v>0</v>
      </c>
      <c r="DA27" s="83"/>
    </row>
    <row r="28" spans="1:105" ht="12" customHeight="1" x14ac:dyDescent="0.25">
      <c r="A28" s="107" t="s">
        <v>1815</v>
      </c>
      <c r="B28" s="282">
        <f t="shared" ref="B28:Y28" si="6">B16-B11</f>
        <v>12.555555555555557</v>
      </c>
      <c r="C28" s="282">
        <f t="shared" si="6"/>
        <v>8.0874728086937324</v>
      </c>
      <c r="D28" s="282">
        <f t="shared" si="6"/>
        <v>7.0874728086937324</v>
      </c>
      <c r="E28" s="282">
        <f t="shared" si="6"/>
        <v>6.0874728086937324</v>
      </c>
      <c r="F28" s="282">
        <f t="shared" si="6"/>
        <v>6.0874728086937324</v>
      </c>
      <c r="G28" s="282">
        <f t="shared" si="6"/>
        <v>6.0874728086937324</v>
      </c>
      <c r="H28" s="282">
        <f t="shared" si="6"/>
        <v>4.0874728086937324</v>
      </c>
      <c r="I28" s="282">
        <f t="shared" si="6"/>
        <v>6.5555555555555571</v>
      </c>
      <c r="J28" s="282">
        <f t="shared" si="6"/>
        <v>7.5555555555555571</v>
      </c>
      <c r="K28" s="282">
        <f t="shared" si="6"/>
        <v>6.0874728086937324</v>
      </c>
      <c r="L28" s="282">
        <f t="shared" si="6"/>
        <v>6.0874728086937324</v>
      </c>
      <c r="M28" s="282">
        <f t="shared" si="6"/>
        <v>4.0874728086937324</v>
      </c>
      <c r="N28" s="282">
        <f t="shared" si="6"/>
        <v>7.0236383024173819</v>
      </c>
      <c r="O28" s="282">
        <f t="shared" si="6"/>
        <v>4.4917210492792066</v>
      </c>
      <c r="P28" s="282">
        <f t="shared" si="6"/>
        <v>4.4917210492792066</v>
      </c>
      <c r="Q28" s="282">
        <f t="shared" si="6"/>
        <v>4.4917210492792066</v>
      </c>
      <c r="R28" s="282">
        <f t="shared" si="6"/>
        <v>4.4917210492792066</v>
      </c>
      <c r="S28" s="282">
        <f t="shared" si="6"/>
        <v>4.4917210492792066</v>
      </c>
      <c r="T28" s="282">
        <f t="shared" si="6"/>
        <v>4.4917210492792066</v>
      </c>
      <c r="U28" s="282">
        <f t="shared" si="6"/>
        <v>4.4917210492792066</v>
      </c>
      <c r="V28" s="282">
        <f t="shared" si="6"/>
        <v>4.4917210492792066</v>
      </c>
      <c r="W28" s="282">
        <f t="shared" si="6"/>
        <v>18.023638302417382</v>
      </c>
      <c r="X28" s="282">
        <f t="shared" si="6"/>
        <v>24.023638302417382</v>
      </c>
      <c r="Y28" s="282">
        <f t="shared" si="6"/>
        <v>19.555555555555557</v>
      </c>
      <c r="DA28" s="94"/>
    </row>
    <row r="29" spans="1:105" ht="12" customHeight="1" x14ac:dyDescent="0.25">
      <c r="A29" s="49" t="s">
        <v>1817</v>
      </c>
      <c r="B29" s="242">
        <f t="shared" ref="B29:Y29" si="7">B17-B12</f>
        <v>9.9230769230769198</v>
      </c>
      <c r="C29" s="242">
        <f t="shared" si="7"/>
        <v>9.5309678043928017</v>
      </c>
      <c r="D29" s="242">
        <f t="shared" si="7"/>
        <v>16.361806957480042</v>
      </c>
      <c r="E29" s="242">
        <f t="shared" si="7"/>
        <v>6.6027397070279079</v>
      </c>
      <c r="F29" s="242">
        <f t="shared" si="7"/>
        <v>7.6971457594597013</v>
      </c>
      <c r="G29" s="242">
        <f t="shared" si="7"/>
        <v>12.959745788510901</v>
      </c>
      <c r="H29" s="242">
        <f t="shared" si="7"/>
        <v>9.8229991508916044</v>
      </c>
      <c r="I29" s="242">
        <f t="shared" si="7"/>
        <v>45.931379993693966</v>
      </c>
      <c r="J29" s="242">
        <f t="shared" si="7"/>
        <v>45.856963111057908</v>
      </c>
      <c r="K29" s="242">
        <f t="shared" si="7"/>
        <v>36.395769018591452</v>
      </c>
      <c r="L29" s="242">
        <f t="shared" si="7"/>
        <v>30.72586225701923</v>
      </c>
      <c r="M29" s="242">
        <f t="shared" si="7"/>
        <v>57.315172387824653</v>
      </c>
      <c r="N29" s="242">
        <f t="shared" si="7"/>
        <v>49.347363362941834</v>
      </c>
      <c r="O29" s="242">
        <f t="shared" si="7"/>
        <v>41.583710407239842</v>
      </c>
      <c r="P29" s="242">
        <f t="shared" si="7"/>
        <v>39.230769230769248</v>
      </c>
      <c r="Q29" s="242">
        <f t="shared" si="7"/>
        <v>51.697508431929954</v>
      </c>
      <c r="R29" s="242">
        <f t="shared" si="7"/>
        <v>24.164247633090667</v>
      </c>
      <c r="S29" s="242">
        <f t="shared" si="7"/>
        <v>24.164247633090675</v>
      </c>
      <c r="T29" s="242">
        <f t="shared" si="7"/>
        <v>4.6293639121604429</v>
      </c>
      <c r="U29" s="242">
        <f t="shared" si="7"/>
        <v>16.630986834251381</v>
      </c>
      <c r="V29" s="242">
        <f t="shared" si="7"/>
        <v>10.830914299757325</v>
      </c>
      <c r="W29" s="242">
        <f t="shared" si="7"/>
        <v>34.630986834251374</v>
      </c>
      <c r="X29" s="242">
        <f t="shared" si="7"/>
        <v>33.097726035412087</v>
      </c>
      <c r="Y29" s="242">
        <f t="shared" si="7"/>
        <v>33.09772603541208</v>
      </c>
      <c r="DA29" s="84"/>
    </row>
    <row r="30" spans="1:105" ht="12" customHeight="1" x14ac:dyDescent="0.25">
      <c r="A30" s="142"/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  <c r="V30" s="244"/>
      <c r="W30" s="244"/>
      <c r="X30" s="244"/>
      <c r="Y30" s="244"/>
      <c r="DA30" s="176"/>
    </row>
    <row r="31" spans="1:105" ht="12" customHeight="1" x14ac:dyDescent="0.25">
      <c r="A31" s="30" t="s">
        <v>69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DA31" s="112"/>
    </row>
    <row r="32" spans="1:105" ht="12" customHeight="1" x14ac:dyDescent="0.25">
      <c r="A32" s="31" t="s">
        <v>70</v>
      </c>
      <c r="B32" s="210">
        <v>63.477386070507293</v>
      </c>
      <c r="C32" s="210">
        <v>64.425537403267398</v>
      </c>
      <c r="D32" s="210">
        <v>61.314359415305233</v>
      </c>
      <c r="E32" s="210">
        <v>59.912467755803952</v>
      </c>
      <c r="F32" s="210">
        <v>55.138349097162511</v>
      </c>
      <c r="G32" s="210">
        <v>38.014875322441952</v>
      </c>
      <c r="H32" s="210">
        <v>37.319260533104043</v>
      </c>
      <c r="I32" s="210">
        <v>16.95631986242477</v>
      </c>
      <c r="J32" s="210">
        <v>19.196388650042991</v>
      </c>
      <c r="K32" s="210">
        <v>19.33568357695615</v>
      </c>
      <c r="L32" s="210">
        <v>16.476870163370592</v>
      </c>
      <c r="M32" s="210">
        <v>20.8201203783319</v>
      </c>
      <c r="N32" s="210">
        <v>19.090971625107478</v>
      </c>
      <c r="O32" s="210">
        <v>18.68650042992261</v>
      </c>
      <c r="P32" s="210">
        <v>18.280481513327601</v>
      </c>
      <c r="Q32" s="210">
        <v>14.50077386070507</v>
      </c>
      <c r="R32" s="210">
        <v>18.445571797076521</v>
      </c>
      <c r="S32" s="210">
        <v>21.314961306964751</v>
      </c>
      <c r="T32" s="210">
        <v>25.93757523645743</v>
      </c>
      <c r="U32" s="210">
        <v>13.88744625967326</v>
      </c>
      <c r="V32" s="210">
        <v>24.92184006878762</v>
      </c>
      <c r="W32" s="210">
        <v>15.55898538263112</v>
      </c>
      <c r="X32" s="210">
        <v>13.559759243336201</v>
      </c>
      <c r="Y32" s="210">
        <v>13.52639724849527</v>
      </c>
      <c r="DA32" s="109" t="s">
        <v>1825</v>
      </c>
    </row>
    <row r="33" spans="1:105" ht="12" customHeight="1" x14ac:dyDescent="0.25">
      <c r="A33" s="24" t="s">
        <v>28</v>
      </c>
      <c r="B33" s="213">
        <v>0</v>
      </c>
      <c r="C33" s="213">
        <v>0</v>
      </c>
      <c r="D33" s="213">
        <v>8.7704213241616508E-2</v>
      </c>
      <c r="E33" s="213">
        <v>0.34686156491831471</v>
      </c>
      <c r="F33" s="213">
        <v>0.63895098882201196</v>
      </c>
      <c r="G33" s="213">
        <v>0</v>
      </c>
      <c r="H33" s="213">
        <v>0</v>
      </c>
      <c r="I33" s="213">
        <v>0</v>
      </c>
      <c r="J33" s="213">
        <v>0</v>
      </c>
      <c r="K33" s="213">
        <v>0.29656061908856401</v>
      </c>
      <c r="L33" s="213">
        <v>0.27523645743766117</v>
      </c>
      <c r="M33" s="213">
        <v>0.23740326741186579</v>
      </c>
      <c r="N33" s="213">
        <v>0.15227858985382631</v>
      </c>
      <c r="O33" s="213">
        <v>2.3301805674978509E-2</v>
      </c>
      <c r="P33" s="213">
        <v>0</v>
      </c>
      <c r="Q33" s="213">
        <v>7.3086844368013756E-3</v>
      </c>
      <c r="R33" s="213">
        <v>0</v>
      </c>
      <c r="S33" s="213">
        <v>1.066208082545142E-2</v>
      </c>
      <c r="T33" s="213">
        <v>0</v>
      </c>
      <c r="U33" s="213">
        <v>0</v>
      </c>
      <c r="V33" s="213">
        <v>0</v>
      </c>
      <c r="W33" s="213">
        <v>0</v>
      </c>
      <c r="X33" s="213">
        <v>0</v>
      </c>
      <c r="Y33" s="213">
        <v>0</v>
      </c>
      <c r="DA33" s="85" t="s">
        <v>1826</v>
      </c>
    </row>
    <row r="34" spans="1:105" ht="12" customHeight="1" x14ac:dyDescent="0.25">
      <c r="A34" s="14" t="s">
        <v>29</v>
      </c>
      <c r="B34" s="204">
        <f t="shared" ref="B34:Y34" si="8">B35+B36+B37+B38+B39</f>
        <v>6.93645743766122</v>
      </c>
      <c r="C34" s="204">
        <f t="shared" si="8"/>
        <v>7.1550300945829743</v>
      </c>
      <c r="D34" s="204">
        <f t="shared" si="8"/>
        <v>6.6903697334479784</v>
      </c>
      <c r="E34" s="204">
        <f t="shared" si="8"/>
        <v>6.1197764402407557</v>
      </c>
      <c r="F34" s="204">
        <f t="shared" si="8"/>
        <v>5.2422184006878751</v>
      </c>
      <c r="G34" s="204">
        <f t="shared" si="8"/>
        <v>6.1125537403267396</v>
      </c>
      <c r="H34" s="204">
        <f t="shared" si="8"/>
        <v>10.312037833190026</v>
      </c>
      <c r="I34" s="204">
        <f t="shared" si="8"/>
        <v>1.1050730868443679</v>
      </c>
      <c r="J34" s="204">
        <f t="shared" si="8"/>
        <v>2.2428202923473775</v>
      </c>
      <c r="K34" s="204">
        <f t="shared" si="8"/>
        <v>2.9043852106620802</v>
      </c>
      <c r="L34" s="204">
        <f t="shared" si="8"/>
        <v>2.6963886500429921</v>
      </c>
      <c r="M34" s="204">
        <f t="shared" si="8"/>
        <v>1.8428202923473773</v>
      </c>
      <c r="N34" s="204">
        <f t="shared" si="8"/>
        <v>1.3481513327601031</v>
      </c>
      <c r="O34" s="204">
        <f t="shared" si="8"/>
        <v>2.2995700773860701</v>
      </c>
      <c r="P34" s="204">
        <f t="shared" si="8"/>
        <v>2.1134995700773862</v>
      </c>
      <c r="Q34" s="204">
        <f t="shared" si="8"/>
        <v>1.6338779019776442</v>
      </c>
      <c r="R34" s="204">
        <f t="shared" si="8"/>
        <v>1.4990541702493549</v>
      </c>
      <c r="S34" s="204">
        <f t="shared" si="8"/>
        <v>1.3769561478933789</v>
      </c>
      <c r="T34" s="204">
        <f t="shared" si="8"/>
        <v>1.6911435941530524</v>
      </c>
      <c r="U34" s="204">
        <f t="shared" si="8"/>
        <v>0.66440240756663793</v>
      </c>
      <c r="V34" s="204">
        <f t="shared" si="8"/>
        <v>3.4659501289767838</v>
      </c>
      <c r="W34" s="204">
        <f t="shared" si="8"/>
        <v>0.94264832330180548</v>
      </c>
      <c r="X34" s="204">
        <f t="shared" si="8"/>
        <v>1.004213241616509</v>
      </c>
      <c r="Y34" s="204">
        <f t="shared" si="8"/>
        <v>1.1584694754944109</v>
      </c>
      <c r="DA34" s="71"/>
    </row>
    <row r="35" spans="1:105" ht="12" customHeight="1" x14ac:dyDescent="0.25">
      <c r="A35" s="18" t="s">
        <v>30</v>
      </c>
      <c r="B35" s="204">
        <v>0</v>
      </c>
      <c r="C35" s="204">
        <v>0</v>
      </c>
      <c r="D35" s="204">
        <v>0</v>
      </c>
      <c r="E35" s="204">
        <v>0</v>
      </c>
      <c r="F35" s="204">
        <v>0</v>
      </c>
      <c r="G35" s="204">
        <v>0</v>
      </c>
      <c r="H35" s="204">
        <v>0</v>
      </c>
      <c r="I35" s="204">
        <v>0</v>
      </c>
      <c r="J35" s="204">
        <v>0</v>
      </c>
      <c r="K35" s="204">
        <v>0</v>
      </c>
      <c r="L35" s="204">
        <v>0</v>
      </c>
      <c r="M35" s="204">
        <v>0</v>
      </c>
      <c r="N35" s="204">
        <v>0</v>
      </c>
      <c r="O35" s="204">
        <v>0</v>
      </c>
      <c r="P35" s="204">
        <v>0</v>
      </c>
      <c r="Q35" s="204">
        <v>0</v>
      </c>
      <c r="R35" s="204">
        <v>0</v>
      </c>
      <c r="S35" s="204">
        <v>0</v>
      </c>
      <c r="T35" s="204">
        <v>0</v>
      </c>
      <c r="U35" s="204">
        <v>0</v>
      </c>
      <c r="V35" s="204">
        <v>0</v>
      </c>
      <c r="W35" s="204">
        <v>0</v>
      </c>
      <c r="X35" s="204">
        <v>0</v>
      </c>
      <c r="Y35" s="204">
        <v>0</v>
      </c>
      <c r="DA35" s="71" t="s">
        <v>1827</v>
      </c>
    </row>
    <row r="36" spans="1:105" ht="12" customHeight="1" x14ac:dyDescent="0.25">
      <c r="A36" s="18" t="s">
        <v>31</v>
      </c>
      <c r="B36" s="204">
        <v>1.238177128116939E-2</v>
      </c>
      <c r="C36" s="204">
        <v>0</v>
      </c>
      <c r="D36" s="204">
        <v>0.18469475494411011</v>
      </c>
      <c r="E36" s="204">
        <v>0.34918314703353392</v>
      </c>
      <c r="F36" s="204">
        <v>0.5079965606190886</v>
      </c>
      <c r="G36" s="204">
        <v>0.47308684436801368</v>
      </c>
      <c r="H36" s="204">
        <v>0</v>
      </c>
      <c r="I36" s="204">
        <v>1.461736887360275E-2</v>
      </c>
      <c r="J36" s="204">
        <v>7.2055030094582972E-2</v>
      </c>
      <c r="K36" s="204">
        <v>0.3998280309544282</v>
      </c>
      <c r="L36" s="204">
        <v>0.42347377472055031</v>
      </c>
      <c r="M36" s="204">
        <v>0.51358555460017197</v>
      </c>
      <c r="N36" s="204">
        <v>0.28718830610490109</v>
      </c>
      <c r="O36" s="204">
        <v>0.49441100601891658</v>
      </c>
      <c r="P36" s="204">
        <v>0.41109200343938079</v>
      </c>
      <c r="Q36" s="204">
        <v>0.22072226999140149</v>
      </c>
      <c r="R36" s="204">
        <v>0.34015477214101458</v>
      </c>
      <c r="S36" s="204">
        <v>0.42012037833190019</v>
      </c>
      <c r="T36" s="204">
        <v>0.68478073946689599</v>
      </c>
      <c r="U36" s="204">
        <v>0.36268271711091998</v>
      </c>
      <c r="V36" s="204">
        <v>1.076784178847807</v>
      </c>
      <c r="W36" s="204">
        <v>0.35253654342218388</v>
      </c>
      <c r="X36" s="204">
        <v>0.37171109200343938</v>
      </c>
      <c r="Y36" s="204">
        <v>0.48435081685296638</v>
      </c>
      <c r="DA36" s="71" t="s">
        <v>1828</v>
      </c>
    </row>
    <row r="37" spans="1:105" ht="12" customHeight="1" x14ac:dyDescent="0.25">
      <c r="A37" s="18" t="s">
        <v>71</v>
      </c>
      <c r="B37" s="204">
        <v>4.7758383490971621</v>
      </c>
      <c r="C37" s="204">
        <v>4.0082545141874464</v>
      </c>
      <c r="D37" s="204">
        <v>3.3472914875322441</v>
      </c>
      <c r="E37" s="204">
        <v>2.5963026655202062</v>
      </c>
      <c r="F37" s="204">
        <v>1.5546861564918311</v>
      </c>
      <c r="G37" s="204">
        <v>2.2477214101461729</v>
      </c>
      <c r="H37" s="204">
        <v>1.150214961306965</v>
      </c>
      <c r="I37" s="204">
        <v>0.6216680997420464</v>
      </c>
      <c r="J37" s="204">
        <v>0.8875322441960446</v>
      </c>
      <c r="K37" s="204">
        <v>1.372656921754084</v>
      </c>
      <c r="L37" s="204">
        <v>1.091315563198624</v>
      </c>
      <c r="M37" s="204">
        <v>0.96818572656921742</v>
      </c>
      <c r="N37" s="204">
        <v>0.70756663800515895</v>
      </c>
      <c r="O37" s="204">
        <v>1.007480653482373</v>
      </c>
      <c r="P37" s="204">
        <v>0.90300945829750645</v>
      </c>
      <c r="Q37" s="204">
        <v>0.94436801375752366</v>
      </c>
      <c r="R37" s="204">
        <v>0.79750644883920896</v>
      </c>
      <c r="S37" s="204">
        <v>0.85442820292347366</v>
      </c>
      <c r="T37" s="204">
        <v>0.90713671539122953</v>
      </c>
      <c r="U37" s="204">
        <v>0.26895958727429059</v>
      </c>
      <c r="V37" s="204">
        <v>2.2466895958727431</v>
      </c>
      <c r="W37" s="204">
        <v>0.56371453138435079</v>
      </c>
      <c r="X37" s="204">
        <v>0.61134995700773864</v>
      </c>
      <c r="Y37" s="204">
        <v>0.58753224419604466</v>
      </c>
      <c r="DA37" s="71" t="s">
        <v>1829</v>
      </c>
    </row>
    <row r="38" spans="1:105" ht="12" customHeight="1" x14ac:dyDescent="0.25">
      <c r="A38" s="18" t="s">
        <v>32</v>
      </c>
      <c r="B38" s="204">
        <v>1.969819432502149</v>
      </c>
      <c r="C38" s="204">
        <v>2.9546861564918312</v>
      </c>
      <c r="D38" s="204">
        <v>2.9546861564918312</v>
      </c>
      <c r="E38" s="204">
        <v>2.9546861564918312</v>
      </c>
      <c r="F38" s="204">
        <v>2.9546861564918312</v>
      </c>
      <c r="G38" s="204">
        <v>2.9546861564918312</v>
      </c>
      <c r="H38" s="204">
        <v>8.8641444539982803</v>
      </c>
      <c r="I38" s="204">
        <v>0.40971625107480653</v>
      </c>
      <c r="J38" s="204">
        <v>1.1375752364574381</v>
      </c>
      <c r="K38" s="204">
        <v>0.99570077386070499</v>
      </c>
      <c r="L38" s="204">
        <v>0.97996560619088557</v>
      </c>
      <c r="M38" s="204">
        <v>0.24918314703353389</v>
      </c>
      <c r="N38" s="204">
        <v>0.22355975924333621</v>
      </c>
      <c r="O38" s="204">
        <v>0.51900257953568352</v>
      </c>
      <c r="P38" s="204">
        <v>0.39294926913155631</v>
      </c>
      <c r="Q38" s="204">
        <v>0.3959587274290628</v>
      </c>
      <c r="R38" s="204">
        <v>0.30335339638865</v>
      </c>
      <c r="S38" s="204">
        <v>0</v>
      </c>
      <c r="T38" s="204">
        <v>0</v>
      </c>
      <c r="U38" s="204">
        <v>0</v>
      </c>
      <c r="V38" s="204">
        <v>0</v>
      </c>
      <c r="W38" s="204">
        <v>0</v>
      </c>
      <c r="X38" s="204">
        <v>0</v>
      </c>
      <c r="Y38" s="204">
        <v>0</v>
      </c>
      <c r="DA38" s="71" t="s">
        <v>1830</v>
      </c>
    </row>
    <row r="39" spans="1:105" ht="12" customHeight="1" x14ac:dyDescent="0.25">
      <c r="A39" s="18" t="s">
        <v>33</v>
      </c>
      <c r="B39" s="204">
        <v>0.1784178847807395</v>
      </c>
      <c r="C39" s="204">
        <v>0.19208942390369729</v>
      </c>
      <c r="D39" s="204">
        <v>0.2036973344797936</v>
      </c>
      <c r="E39" s="204">
        <v>0.21960447119518481</v>
      </c>
      <c r="F39" s="204">
        <v>0.22484952708512471</v>
      </c>
      <c r="G39" s="204">
        <v>0.43705932932072228</v>
      </c>
      <c r="H39" s="204">
        <v>0.29767841788478072</v>
      </c>
      <c r="I39" s="204">
        <v>5.9071367153912299E-2</v>
      </c>
      <c r="J39" s="204">
        <v>0.14565778159931209</v>
      </c>
      <c r="K39" s="204">
        <v>0.13619948409286331</v>
      </c>
      <c r="L39" s="204">
        <v>0.20163370593293209</v>
      </c>
      <c r="M39" s="204">
        <v>0.111865864144454</v>
      </c>
      <c r="N39" s="204">
        <v>0.12983662940670679</v>
      </c>
      <c r="O39" s="204">
        <v>0.27867583834909709</v>
      </c>
      <c r="P39" s="204">
        <v>0.40644883920894243</v>
      </c>
      <c r="Q39" s="204">
        <v>7.2828890799656057E-2</v>
      </c>
      <c r="R39" s="204">
        <v>5.8039552880481522E-2</v>
      </c>
      <c r="S39" s="204">
        <v>0.1024075666380052</v>
      </c>
      <c r="T39" s="204">
        <v>9.9226139294926893E-2</v>
      </c>
      <c r="U39" s="204">
        <v>3.2760103181427337E-2</v>
      </c>
      <c r="V39" s="204">
        <v>0.14247635425623389</v>
      </c>
      <c r="W39" s="204">
        <v>2.639724849527085E-2</v>
      </c>
      <c r="X39" s="204">
        <v>2.1152192605331039E-2</v>
      </c>
      <c r="Y39" s="204">
        <v>8.6586414445399815E-2</v>
      </c>
      <c r="DA39" s="71" t="s">
        <v>1831</v>
      </c>
    </row>
    <row r="40" spans="1:105" ht="12" customHeight="1" x14ac:dyDescent="0.25">
      <c r="A40" s="14" t="s">
        <v>34</v>
      </c>
      <c r="B40" s="204">
        <f t="shared" ref="B40:Y40" si="9">B41+B42</f>
        <v>30.214961306964739</v>
      </c>
      <c r="C40" s="204">
        <f t="shared" si="9"/>
        <v>31.110146173688729</v>
      </c>
      <c r="D40" s="204">
        <f t="shared" si="9"/>
        <v>26.809888220120371</v>
      </c>
      <c r="E40" s="204">
        <f t="shared" si="9"/>
        <v>24.327171109200339</v>
      </c>
      <c r="F40" s="204">
        <f t="shared" si="9"/>
        <v>21.508770421324162</v>
      </c>
      <c r="G40" s="204">
        <f t="shared" si="9"/>
        <v>9.4766122098022336</v>
      </c>
      <c r="H40" s="204">
        <f t="shared" si="9"/>
        <v>5.9746345657781594</v>
      </c>
      <c r="I40" s="204">
        <f t="shared" si="9"/>
        <v>2.231470335339639</v>
      </c>
      <c r="J40" s="204">
        <f t="shared" si="9"/>
        <v>3.873430782459157</v>
      </c>
      <c r="K40" s="204">
        <f t="shared" si="9"/>
        <v>7.1142734307824593</v>
      </c>
      <c r="L40" s="204">
        <f t="shared" si="9"/>
        <v>4.9766981943250208</v>
      </c>
      <c r="M40" s="204">
        <f t="shared" si="9"/>
        <v>9.2294067067927763</v>
      </c>
      <c r="N40" s="204">
        <f t="shared" si="9"/>
        <v>7.7983662940670664</v>
      </c>
      <c r="O40" s="204">
        <f t="shared" si="9"/>
        <v>6.0200343938091141</v>
      </c>
      <c r="P40" s="204">
        <f t="shared" si="9"/>
        <v>6.1335339638865003</v>
      </c>
      <c r="Q40" s="204">
        <f t="shared" si="9"/>
        <v>4.9569217540842647</v>
      </c>
      <c r="R40" s="204">
        <f t="shared" si="9"/>
        <v>7.3942390369733451</v>
      </c>
      <c r="S40" s="204">
        <f t="shared" si="9"/>
        <v>10.48950988822012</v>
      </c>
      <c r="T40" s="204">
        <f t="shared" si="9"/>
        <v>14.06680997420464</v>
      </c>
      <c r="U40" s="204">
        <f t="shared" si="9"/>
        <v>6.7802235597592428</v>
      </c>
      <c r="V40" s="204">
        <f t="shared" si="9"/>
        <v>7.7991785073184348</v>
      </c>
      <c r="W40" s="204">
        <f t="shared" si="9"/>
        <v>6.9498538221656103</v>
      </c>
      <c r="X40" s="204">
        <f t="shared" si="9"/>
        <v>5.3666998642784396</v>
      </c>
      <c r="Y40" s="204">
        <f t="shared" si="9"/>
        <v>5.0664590656367006</v>
      </c>
      <c r="DA40" s="71"/>
    </row>
    <row r="41" spans="1:105" ht="12" customHeight="1" x14ac:dyDescent="0.25">
      <c r="A41" s="18" t="s">
        <v>73</v>
      </c>
      <c r="B41" s="204">
        <v>30.214961306964739</v>
      </c>
      <c r="C41" s="204">
        <v>31.110146173688729</v>
      </c>
      <c r="D41" s="204">
        <v>26.809888220120371</v>
      </c>
      <c r="E41" s="204">
        <v>24.327171109200339</v>
      </c>
      <c r="F41" s="204">
        <v>21.508770421324162</v>
      </c>
      <c r="G41" s="204">
        <v>9.4766122098022336</v>
      </c>
      <c r="H41" s="204">
        <v>5.9746345657781594</v>
      </c>
      <c r="I41" s="204">
        <v>2.231470335339639</v>
      </c>
      <c r="J41" s="204">
        <v>3.873430782459157</v>
      </c>
      <c r="K41" s="204">
        <v>7.1142734307824593</v>
      </c>
      <c r="L41" s="204">
        <v>4.9766981943250208</v>
      </c>
      <c r="M41" s="204">
        <v>9.2294067067927763</v>
      </c>
      <c r="N41" s="204">
        <v>7.7983662940670664</v>
      </c>
      <c r="O41" s="204">
        <v>6.0200343938091141</v>
      </c>
      <c r="P41" s="204">
        <v>6.1335339638865003</v>
      </c>
      <c r="Q41" s="204">
        <v>4.9569217540842647</v>
      </c>
      <c r="R41" s="204">
        <v>7.3942390369733451</v>
      </c>
      <c r="S41" s="204">
        <v>10.48950988822012</v>
      </c>
      <c r="T41" s="204">
        <v>14.06680997420464</v>
      </c>
      <c r="U41" s="204">
        <v>6.7802235597592428</v>
      </c>
      <c r="V41" s="204">
        <v>7.7991785073184348</v>
      </c>
      <c r="W41" s="204">
        <v>6.9498538221656103</v>
      </c>
      <c r="X41" s="204">
        <v>5.3666998642784396</v>
      </c>
      <c r="Y41" s="204">
        <v>5.0664590656367006</v>
      </c>
      <c r="DA41" s="71" t="s">
        <v>1832</v>
      </c>
    </row>
    <row r="42" spans="1:105" ht="12" customHeight="1" x14ac:dyDescent="0.25">
      <c r="A42" s="18" t="s">
        <v>36</v>
      </c>
      <c r="B42" s="204">
        <v>0</v>
      </c>
      <c r="C42" s="204">
        <v>0</v>
      </c>
      <c r="D42" s="204">
        <v>0</v>
      </c>
      <c r="E42" s="204">
        <v>0</v>
      </c>
      <c r="F42" s="204">
        <v>0</v>
      </c>
      <c r="G42" s="204">
        <v>0</v>
      </c>
      <c r="H42" s="204">
        <v>0</v>
      </c>
      <c r="I42" s="204">
        <v>0</v>
      </c>
      <c r="J42" s="204">
        <v>0</v>
      </c>
      <c r="K42" s="204">
        <v>0</v>
      </c>
      <c r="L42" s="204">
        <v>0</v>
      </c>
      <c r="M42" s="204">
        <v>0</v>
      </c>
      <c r="N42" s="204">
        <v>0</v>
      </c>
      <c r="O42" s="204">
        <v>0</v>
      </c>
      <c r="P42" s="204">
        <v>0</v>
      </c>
      <c r="Q42" s="204">
        <v>0</v>
      </c>
      <c r="R42" s="204">
        <v>0</v>
      </c>
      <c r="S42" s="204">
        <v>0</v>
      </c>
      <c r="T42" s="204">
        <v>0</v>
      </c>
      <c r="U42" s="204">
        <v>0</v>
      </c>
      <c r="V42" s="204">
        <v>0</v>
      </c>
      <c r="W42" s="204">
        <v>0</v>
      </c>
      <c r="X42" s="204">
        <v>0</v>
      </c>
      <c r="Y42" s="204">
        <v>0</v>
      </c>
      <c r="DA42" s="71" t="s">
        <v>1833</v>
      </c>
    </row>
    <row r="43" spans="1:105" ht="12" customHeight="1" x14ac:dyDescent="0.25">
      <c r="A43" s="14" t="s">
        <v>37</v>
      </c>
      <c r="B43" s="204">
        <f t="shared" ref="B43:Y43" si="10">B44+B45+B46+B47+B48+B49</f>
        <v>0</v>
      </c>
      <c r="C43" s="204">
        <f t="shared" si="10"/>
        <v>0</v>
      </c>
      <c r="D43" s="204">
        <f t="shared" si="10"/>
        <v>0</v>
      </c>
      <c r="E43" s="204">
        <f t="shared" si="10"/>
        <v>0</v>
      </c>
      <c r="F43" s="204">
        <f t="shared" si="10"/>
        <v>0</v>
      </c>
      <c r="G43" s="204">
        <f t="shared" si="10"/>
        <v>0</v>
      </c>
      <c r="H43" s="204">
        <f t="shared" si="10"/>
        <v>0</v>
      </c>
      <c r="I43" s="204">
        <f t="shared" si="10"/>
        <v>0</v>
      </c>
      <c r="J43" s="204">
        <f t="shared" si="10"/>
        <v>0</v>
      </c>
      <c r="K43" s="204">
        <f t="shared" si="10"/>
        <v>0</v>
      </c>
      <c r="L43" s="204">
        <f t="shared" si="10"/>
        <v>0</v>
      </c>
      <c r="M43" s="204">
        <f t="shared" si="10"/>
        <v>0</v>
      </c>
      <c r="N43" s="204">
        <f t="shared" si="10"/>
        <v>0</v>
      </c>
      <c r="O43" s="204">
        <f t="shared" si="10"/>
        <v>0</v>
      </c>
      <c r="P43" s="204">
        <f t="shared" si="10"/>
        <v>0</v>
      </c>
      <c r="Q43" s="204">
        <f t="shared" si="10"/>
        <v>0</v>
      </c>
      <c r="R43" s="204">
        <f t="shared" si="10"/>
        <v>0</v>
      </c>
      <c r="S43" s="204">
        <f t="shared" si="10"/>
        <v>0</v>
      </c>
      <c r="T43" s="204">
        <f t="shared" si="10"/>
        <v>0</v>
      </c>
      <c r="U43" s="204">
        <f t="shared" si="10"/>
        <v>0</v>
      </c>
      <c r="V43" s="204">
        <f t="shared" si="10"/>
        <v>1.3361649927825129E-4</v>
      </c>
      <c r="W43" s="204">
        <f t="shared" si="10"/>
        <v>6.1909270971230467E-4</v>
      </c>
      <c r="X43" s="204">
        <f t="shared" si="10"/>
        <v>3.807444405997827E-3</v>
      </c>
      <c r="Y43" s="204">
        <f t="shared" si="10"/>
        <v>5.6819489806667137E-3</v>
      </c>
      <c r="DA43" s="71"/>
    </row>
    <row r="44" spans="1:105" ht="12" customHeight="1" x14ac:dyDescent="0.25">
      <c r="A44" s="18" t="s">
        <v>38</v>
      </c>
      <c r="B44" s="204">
        <v>0</v>
      </c>
      <c r="C44" s="204">
        <v>0</v>
      </c>
      <c r="D44" s="204">
        <v>0</v>
      </c>
      <c r="E44" s="204">
        <v>0</v>
      </c>
      <c r="F44" s="204">
        <v>0</v>
      </c>
      <c r="G44" s="204">
        <v>0</v>
      </c>
      <c r="H44" s="204">
        <v>0</v>
      </c>
      <c r="I44" s="204">
        <v>0</v>
      </c>
      <c r="J44" s="204">
        <v>0</v>
      </c>
      <c r="K44" s="204">
        <v>0</v>
      </c>
      <c r="L44" s="204">
        <v>0</v>
      </c>
      <c r="M44" s="204">
        <v>0</v>
      </c>
      <c r="N44" s="204">
        <v>0</v>
      </c>
      <c r="O44" s="204">
        <v>0</v>
      </c>
      <c r="P44" s="204">
        <v>0</v>
      </c>
      <c r="Q44" s="204">
        <v>0</v>
      </c>
      <c r="R44" s="204">
        <v>0</v>
      </c>
      <c r="S44" s="204">
        <v>0</v>
      </c>
      <c r="T44" s="204">
        <v>0</v>
      </c>
      <c r="U44" s="204">
        <v>0</v>
      </c>
      <c r="V44" s="204">
        <v>0</v>
      </c>
      <c r="W44" s="204">
        <v>0</v>
      </c>
      <c r="X44" s="204">
        <v>0</v>
      </c>
      <c r="Y44" s="204">
        <v>0</v>
      </c>
      <c r="DA44" s="71" t="s">
        <v>1834</v>
      </c>
    </row>
    <row r="45" spans="1:105" ht="12" customHeight="1" x14ac:dyDescent="0.25">
      <c r="A45" s="18" t="s">
        <v>74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0</v>
      </c>
      <c r="H45" s="204">
        <v>0</v>
      </c>
      <c r="I45" s="204">
        <v>0</v>
      </c>
      <c r="J45" s="204">
        <v>0</v>
      </c>
      <c r="K45" s="204">
        <v>0</v>
      </c>
      <c r="L45" s="204">
        <v>0</v>
      </c>
      <c r="M45" s="204">
        <v>0</v>
      </c>
      <c r="N45" s="204">
        <v>0</v>
      </c>
      <c r="O45" s="204">
        <v>0</v>
      </c>
      <c r="P45" s="204">
        <v>0</v>
      </c>
      <c r="Q45" s="204">
        <v>0</v>
      </c>
      <c r="R45" s="204">
        <v>0</v>
      </c>
      <c r="S45" s="204">
        <v>0</v>
      </c>
      <c r="T45" s="204">
        <v>0</v>
      </c>
      <c r="U45" s="204">
        <v>0</v>
      </c>
      <c r="V45" s="204">
        <v>1.3361649927825129E-4</v>
      </c>
      <c r="W45" s="204">
        <v>6.1909270971230467E-4</v>
      </c>
      <c r="X45" s="204">
        <v>3.807444405997827E-3</v>
      </c>
      <c r="Y45" s="204">
        <v>5.6819489806667137E-3</v>
      </c>
      <c r="DA45" s="71" t="s">
        <v>1835</v>
      </c>
    </row>
    <row r="46" spans="1:105" ht="12" customHeight="1" x14ac:dyDescent="0.25">
      <c r="A46" s="18" t="s">
        <v>75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1836</v>
      </c>
    </row>
    <row r="47" spans="1:105" ht="12" customHeight="1" x14ac:dyDescent="0.25">
      <c r="A47" s="18" t="s">
        <v>76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1837</v>
      </c>
    </row>
    <row r="48" spans="1:105" ht="12" customHeight="1" x14ac:dyDescent="0.25">
      <c r="A48" s="18" t="s">
        <v>77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</v>
      </c>
      <c r="W48" s="204">
        <v>0</v>
      </c>
      <c r="X48" s="204">
        <v>0</v>
      </c>
      <c r="Y48" s="204">
        <v>0</v>
      </c>
      <c r="DA48" s="71" t="s">
        <v>1838</v>
      </c>
    </row>
    <row r="49" spans="1:105" ht="12" customHeight="1" x14ac:dyDescent="0.25">
      <c r="A49" s="18" t="s">
        <v>78</v>
      </c>
      <c r="B49" s="204">
        <v>0</v>
      </c>
      <c r="C49" s="204">
        <v>0</v>
      </c>
      <c r="D49" s="204">
        <v>0</v>
      </c>
      <c r="E49" s="204">
        <v>0</v>
      </c>
      <c r="F49" s="204">
        <v>0</v>
      </c>
      <c r="G49" s="204">
        <v>0</v>
      </c>
      <c r="H49" s="204">
        <v>0</v>
      </c>
      <c r="I49" s="204">
        <v>0</v>
      </c>
      <c r="J49" s="204">
        <v>0</v>
      </c>
      <c r="K49" s="204">
        <v>0</v>
      </c>
      <c r="L49" s="204">
        <v>0</v>
      </c>
      <c r="M49" s="204">
        <v>0</v>
      </c>
      <c r="N49" s="204">
        <v>0</v>
      </c>
      <c r="O49" s="204">
        <v>0</v>
      </c>
      <c r="P49" s="204">
        <v>0</v>
      </c>
      <c r="Q49" s="204">
        <v>0</v>
      </c>
      <c r="R49" s="204">
        <v>0</v>
      </c>
      <c r="S49" s="204">
        <v>0</v>
      </c>
      <c r="T49" s="204">
        <v>0</v>
      </c>
      <c r="U49" s="204">
        <v>0</v>
      </c>
      <c r="V49" s="204">
        <v>0</v>
      </c>
      <c r="W49" s="204">
        <v>0</v>
      </c>
      <c r="X49" s="204">
        <v>0</v>
      </c>
      <c r="Y49" s="204">
        <v>0</v>
      </c>
      <c r="DA49" s="71" t="s">
        <v>1839</v>
      </c>
    </row>
    <row r="50" spans="1:105" ht="12" customHeight="1" x14ac:dyDescent="0.25">
      <c r="A50" s="14" t="s">
        <v>39</v>
      </c>
      <c r="B50" s="204">
        <v>0</v>
      </c>
      <c r="C50" s="204">
        <v>0</v>
      </c>
      <c r="D50" s="204">
        <v>0</v>
      </c>
      <c r="E50" s="204">
        <v>0</v>
      </c>
      <c r="F50" s="204">
        <v>0</v>
      </c>
      <c r="G50" s="204">
        <v>0</v>
      </c>
      <c r="H50" s="204">
        <v>0</v>
      </c>
      <c r="I50" s="204">
        <v>0</v>
      </c>
      <c r="J50" s="204">
        <v>0</v>
      </c>
      <c r="K50" s="204">
        <v>0</v>
      </c>
      <c r="L50" s="204">
        <v>0</v>
      </c>
      <c r="M50" s="204">
        <v>0</v>
      </c>
      <c r="N50" s="204">
        <v>0</v>
      </c>
      <c r="O50" s="204">
        <v>0</v>
      </c>
      <c r="P50" s="204">
        <v>0</v>
      </c>
      <c r="Q50" s="204">
        <v>0</v>
      </c>
      <c r="R50" s="204">
        <v>0</v>
      </c>
      <c r="S50" s="204">
        <v>0</v>
      </c>
      <c r="T50" s="204">
        <v>0</v>
      </c>
      <c r="U50" s="204">
        <v>0</v>
      </c>
      <c r="V50" s="204">
        <v>0</v>
      </c>
      <c r="W50" s="204">
        <v>0</v>
      </c>
      <c r="X50" s="204">
        <v>0</v>
      </c>
      <c r="Y50" s="204">
        <v>0</v>
      </c>
      <c r="DA50" s="71" t="s">
        <v>1840</v>
      </c>
    </row>
    <row r="51" spans="1:105" ht="12" customHeight="1" x14ac:dyDescent="0.25">
      <c r="A51" s="21" t="s">
        <v>40</v>
      </c>
      <c r="B51" s="207">
        <v>26.32596732588134</v>
      </c>
      <c r="C51" s="207">
        <v>26.1603611349957</v>
      </c>
      <c r="D51" s="207">
        <v>27.726397248495271</v>
      </c>
      <c r="E51" s="207">
        <v>29.11865864144454</v>
      </c>
      <c r="F51" s="207">
        <v>27.74840928632846</v>
      </c>
      <c r="G51" s="207">
        <v>22.42570937231298</v>
      </c>
      <c r="H51" s="207">
        <v>21.03258813413585</v>
      </c>
      <c r="I51" s="207">
        <v>13.619776440240759</v>
      </c>
      <c r="J51" s="207">
        <v>13.08013757523646</v>
      </c>
      <c r="K51" s="207">
        <v>9.0204643164230429</v>
      </c>
      <c r="L51" s="207">
        <v>8.5285468615649176</v>
      </c>
      <c r="M51" s="207">
        <v>9.5104901117798786</v>
      </c>
      <c r="N51" s="207">
        <v>9.7921754084264823</v>
      </c>
      <c r="O51" s="207">
        <v>10.34359415305245</v>
      </c>
      <c r="P51" s="207">
        <v>10.033447979363711</v>
      </c>
      <c r="Q51" s="207">
        <v>7.9026655202063623</v>
      </c>
      <c r="R51" s="207">
        <v>9.5522785898538256</v>
      </c>
      <c r="S51" s="207">
        <v>9.4378331900257955</v>
      </c>
      <c r="T51" s="207">
        <v>10.17962166809974</v>
      </c>
      <c r="U51" s="207">
        <v>6.4428202923473776</v>
      </c>
      <c r="V51" s="207">
        <v>13.656577815993121</v>
      </c>
      <c r="W51" s="207">
        <v>7.6658641444539972</v>
      </c>
      <c r="X51" s="207">
        <v>7.1850386930352528</v>
      </c>
      <c r="Y51" s="207">
        <v>7.2957867583834899</v>
      </c>
      <c r="DA51" s="86" t="s">
        <v>1841</v>
      </c>
    </row>
    <row r="52" spans="1:105" ht="12" customHeight="1" x14ac:dyDescent="0.25">
      <c r="A52" s="114" t="s">
        <v>144</v>
      </c>
      <c r="B52" s="284">
        <f t="shared" ref="B52:Y52" si="11">SUM(B53:B55)</f>
        <v>63.477386070507279</v>
      </c>
      <c r="C52" s="284">
        <f t="shared" si="11"/>
        <v>64.425537403267384</v>
      </c>
      <c r="D52" s="284">
        <f t="shared" si="11"/>
        <v>61.314359415305233</v>
      </c>
      <c r="E52" s="284">
        <f t="shared" si="11"/>
        <v>59.912467755803952</v>
      </c>
      <c r="F52" s="284">
        <f t="shared" si="11"/>
        <v>55.138349097162518</v>
      </c>
      <c r="G52" s="284">
        <f t="shared" si="11"/>
        <v>38.014875322441959</v>
      </c>
      <c r="H52" s="284">
        <f t="shared" si="11"/>
        <v>37.31926053310405</v>
      </c>
      <c r="I52" s="284">
        <f t="shared" si="11"/>
        <v>16.956319862424767</v>
      </c>
      <c r="J52" s="284">
        <f t="shared" si="11"/>
        <v>19.196388650042998</v>
      </c>
      <c r="K52" s="284">
        <f t="shared" si="11"/>
        <v>19.335683576956157</v>
      </c>
      <c r="L52" s="284">
        <f t="shared" si="11"/>
        <v>16.476870163370592</v>
      </c>
      <c r="M52" s="284">
        <f t="shared" si="11"/>
        <v>20.8201203783319</v>
      </c>
      <c r="N52" s="284">
        <f t="shared" si="11"/>
        <v>19.090971625107482</v>
      </c>
      <c r="O52" s="284">
        <f t="shared" si="11"/>
        <v>18.686500429922617</v>
      </c>
      <c r="P52" s="284">
        <f t="shared" si="11"/>
        <v>18.280481513327594</v>
      </c>
      <c r="Q52" s="284">
        <f t="shared" si="11"/>
        <v>14.500773860705079</v>
      </c>
      <c r="R52" s="284">
        <f t="shared" si="11"/>
        <v>18.445571797076532</v>
      </c>
      <c r="S52" s="284">
        <f t="shared" si="11"/>
        <v>21.314961306964747</v>
      </c>
      <c r="T52" s="284">
        <f t="shared" si="11"/>
        <v>25.937575236457427</v>
      </c>
      <c r="U52" s="284">
        <f t="shared" si="11"/>
        <v>13.887446259673258</v>
      </c>
      <c r="V52" s="284">
        <f t="shared" si="11"/>
        <v>24.921840068787617</v>
      </c>
      <c r="W52" s="284">
        <f t="shared" si="11"/>
        <v>15.558985382631125</v>
      </c>
      <c r="X52" s="284">
        <f t="shared" si="11"/>
        <v>13.559759243336195</v>
      </c>
      <c r="Y52" s="284">
        <f t="shared" si="11"/>
        <v>13.526397248495272</v>
      </c>
      <c r="DA52" s="118"/>
    </row>
    <row r="53" spans="1:105" ht="12" customHeight="1" x14ac:dyDescent="0.25">
      <c r="A53" s="51" t="s">
        <v>54</v>
      </c>
      <c r="B53" s="241">
        <f>PPA_fec!B5</f>
        <v>0</v>
      </c>
      <c r="C53" s="241">
        <f>PPA_fec!C5</f>
        <v>0</v>
      </c>
      <c r="D53" s="241">
        <f>PPA_fec!D5</f>
        <v>0</v>
      </c>
      <c r="E53" s="241">
        <f>PPA_fec!E5</f>
        <v>0</v>
      </c>
      <c r="F53" s="241">
        <f>PPA_fec!F5</f>
        <v>0</v>
      </c>
      <c r="G53" s="241">
        <f>PPA_fec!G5</f>
        <v>0</v>
      </c>
      <c r="H53" s="241">
        <f>PPA_fec!H5</f>
        <v>0</v>
      </c>
      <c r="I53" s="241">
        <f>PPA_fec!I5</f>
        <v>0</v>
      </c>
      <c r="J53" s="241">
        <f>PPA_fec!J5</f>
        <v>0</v>
      </c>
      <c r="K53" s="241">
        <f>PPA_fec!K5</f>
        <v>0</v>
      </c>
      <c r="L53" s="241">
        <f>PPA_fec!L5</f>
        <v>0</v>
      </c>
      <c r="M53" s="241">
        <f>PPA_fec!M5</f>
        <v>0</v>
      </c>
      <c r="N53" s="241">
        <f>PPA_fec!N5</f>
        <v>0</v>
      </c>
      <c r="O53" s="241">
        <f>PPA_fec!O5</f>
        <v>0</v>
      </c>
      <c r="P53" s="241">
        <f>PPA_fec!P5</f>
        <v>0</v>
      </c>
      <c r="Q53" s="241">
        <f>PPA_fec!Q5</f>
        <v>0</v>
      </c>
      <c r="R53" s="241">
        <f>PPA_fec!R5</f>
        <v>0</v>
      </c>
      <c r="S53" s="241">
        <f>PPA_fec!S5</f>
        <v>0</v>
      </c>
      <c r="T53" s="241">
        <f>PPA_fec!T5</f>
        <v>0</v>
      </c>
      <c r="U53" s="241">
        <f>PPA_fec!U5</f>
        <v>0</v>
      </c>
      <c r="V53" s="241">
        <f>PPA_fec!V5</f>
        <v>0</v>
      </c>
      <c r="W53" s="241">
        <f>PPA_fec!W5</f>
        <v>0</v>
      </c>
      <c r="X53" s="241">
        <f>PPA_fec!X5</f>
        <v>0</v>
      </c>
      <c r="Y53" s="241">
        <f>PPA_fec!Y5</f>
        <v>0</v>
      </c>
      <c r="DA53" s="83"/>
    </row>
    <row r="54" spans="1:105" ht="12" customHeight="1" x14ac:dyDescent="0.25">
      <c r="A54" s="99" t="s">
        <v>61</v>
      </c>
      <c r="B54" s="282">
        <f>PPA_fec!B32</f>
        <v>32.906746898108743</v>
      </c>
      <c r="C54" s="282">
        <f>PPA_fec!C32</f>
        <v>33.398269593980068</v>
      </c>
      <c r="D54" s="282">
        <f>PPA_fec!D32</f>
        <v>31.785431496155429</v>
      </c>
      <c r="E54" s="282">
        <f>PPA_fec!E32</f>
        <v>31.058689314829032</v>
      </c>
      <c r="F54" s="282">
        <f>PPA_fec!F32</f>
        <v>28.58378094057819</v>
      </c>
      <c r="G54" s="282">
        <f>PPA_fec!G32</f>
        <v>19.706953263785529</v>
      </c>
      <c r="H54" s="282">
        <f>PPA_fec!H32</f>
        <v>19.346345790347691</v>
      </c>
      <c r="I54" s="282">
        <f>PPA_fec!I32</f>
        <v>8.7901749044362738</v>
      </c>
      <c r="J54" s="282">
        <f>PPA_fec!J32</f>
        <v>9.9514290327431532</v>
      </c>
      <c r="K54" s="282">
        <f>PPA_fec!K32</f>
        <v>10.95484406643175</v>
      </c>
      <c r="L54" s="282">
        <f>PPA_fec!L32</f>
        <v>9.33515190317266</v>
      </c>
      <c r="M54" s="282">
        <f>PPA_fec!M32</f>
        <v>12.798562755843619</v>
      </c>
      <c r="N54" s="282">
        <f>PPA_fec!N32</f>
        <v>11.735618909689711</v>
      </c>
      <c r="O54" s="282">
        <f>PPA_fec!O32</f>
        <v>12.386921821212139</v>
      </c>
      <c r="P54" s="282">
        <f>PPA_fec!P32</f>
        <v>12.117779688544941</v>
      </c>
      <c r="Q54" s="282">
        <f>PPA_fec!Q32</f>
        <v>11.472207891468431</v>
      </c>
      <c r="R54" s="282">
        <f>PPA_fec!R32</f>
        <v>12.525298557370791</v>
      </c>
      <c r="S54" s="282">
        <f>PPA_fec!S32</f>
        <v>15.56689595872743</v>
      </c>
      <c r="T54" s="282">
        <f>PPA_fec!T32</f>
        <v>16.233266456482269</v>
      </c>
      <c r="U54" s="282">
        <f>PPA_fec!U32</f>
        <v>9.1258144645074974</v>
      </c>
      <c r="V54" s="282">
        <f>PPA_fec!V32</f>
        <v>9.0863571223846389</v>
      </c>
      <c r="W54" s="282">
        <f>PPA_fec!W32</f>
        <v>6.6380911435941536</v>
      </c>
      <c r="X54" s="282">
        <f>PPA_fec!X32</f>
        <v>4.7821725422757249</v>
      </c>
      <c r="Y54" s="282">
        <f>PPA_fec!Y32</f>
        <v>4.7704066390011342</v>
      </c>
      <c r="DA54" s="94"/>
    </row>
    <row r="55" spans="1:105" ht="12" customHeight="1" x14ac:dyDescent="0.25">
      <c r="A55" s="52" t="s">
        <v>62</v>
      </c>
      <c r="B55" s="242">
        <f>PPA_fec!B83</f>
        <v>30.57063917239854</v>
      </c>
      <c r="C55" s="242">
        <f>PPA_fec!C83</f>
        <v>31.02726780928732</v>
      </c>
      <c r="D55" s="242">
        <f>PPA_fec!D83</f>
        <v>29.528927919149801</v>
      </c>
      <c r="E55" s="242">
        <f>PPA_fec!E83</f>
        <v>28.853778440974921</v>
      </c>
      <c r="F55" s="242">
        <f>PPA_fec!F83</f>
        <v>26.554568156584331</v>
      </c>
      <c r="G55" s="242">
        <f>PPA_fec!G83</f>
        <v>18.30792205865643</v>
      </c>
      <c r="H55" s="242">
        <f>PPA_fec!H83</f>
        <v>17.972914742756359</v>
      </c>
      <c r="I55" s="242">
        <f>PPA_fec!I83</f>
        <v>8.166144957988493</v>
      </c>
      <c r="J55" s="242">
        <f>PPA_fec!J83</f>
        <v>9.2449596172998447</v>
      </c>
      <c r="K55" s="242">
        <f>PPA_fec!K83</f>
        <v>8.3808395105244049</v>
      </c>
      <c r="L55" s="242">
        <f>PPA_fec!L83</f>
        <v>7.1417182601979299</v>
      </c>
      <c r="M55" s="242">
        <f>PPA_fec!M83</f>
        <v>8.021557622488281</v>
      </c>
      <c r="N55" s="242">
        <f>PPA_fec!N83</f>
        <v>7.3553527154177711</v>
      </c>
      <c r="O55" s="242">
        <f>PPA_fec!O83</f>
        <v>6.299578608710477</v>
      </c>
      <c r="P55" s="242">
        <f>PPA_fec!P83</f>
        <v>6.1627018247826513</v>
      </c>
      <c r="Q55" s="242">
        <f>PPA_fec!Q83</f>
        <v>3.0285659692366491</v>
      </c>
      <c r="R55" s="242">
        <f>PPA_fec!R83</f>
        <v>5.9202732397057414</v>
      </c>
      <c r="S55" s="242">
        <f>PPA_fec!S83</f>
        <v>5.7480653482373167</v>
      </c>
      <c r="T55" s="242">
        <f>PPA_fec!T83</f>
        <v>9.7043087799751593</v>
      </c>
      <c r="U55" s="242">
        <f>PPA_fec!U83</f>
        <v>4.7616317951657594</v>
      </c>
      <c r="V55" s="242">
        <f>PPA_fec!V83</f>
        <v>15.83548294640298</v>
      </c>
      <c r="W55" s="242">
        <f>PPA_fec!W83</f>
        <v>8.9208942390369721</v>
      </c>
      <c r="X55" s="242">
        <f>PPA_fec!X83</f>
        <v>8.7775867010604713</v>
      </c>
      <c r="Y55" s="242">
        <f>PPA_fec!Y83</f>
        <v>8.7559906094941375</v>
      </c>
      <c r="DA55" s="84"/>
    </row>
    <row r="56" spans="1:105" ht="12" customHeight="1" x14ac:dyDescent="0.25">
      <c r="A56" s="172"/>
      <c r="B56" s="172"/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DA56" s="176"/>
    </row>
    <row r="57" spans="1:105" ht="12" customHeight="1" x14ac:dyDescent="0.25">
      <c r="A57" s="30" t="s">
        <v>84</v>
      </c>
      <c r="B57" s="203">
        <f t="shared" ref="B57:Y57" si="12">SUM(B58:B60)</f>
        <v>92.738562477931794</v>
      </c>
      <c r="C57" s="203">
        <f t="shared" si="12"/>
        <v>95.659788597493929</v>
      </c>
      <c r="D57" s="203">
        <f t="shared" si="12"/>
        <v>84.379035238106553</v>
      </c>
      <c r="E57" s="203">
        <f t="shared" si="12"/>
        <v>77.726650677899784</v>
      </c>
      <c r="F57" s="203">
        <f t="shared" si="12"/>
        <v>69.467511237460712</v>
      </c>
      <c r="G57" s="203">
        <f t="shared" si="12"/>
        <v>41.372415002135718</v>
      </c>
      <c r="H57" s="203">
        <f t="shared" si="12"/>
        <v>47.222740797364274</v>
      </c>
      <c r="I57" s="203">
        <f t="shared" si="12"/>
        <v>8.7141006017686333</v>
      </c>
      <c r="J57" s="203">
        <f t="shared" si="12"/>
        <v>16.166633042516278</v>
      </c>
      <c r="K57" s="203">
        <f t="shared" si="12"/>
        <v>26.836064277717597</v>
      </c>
      <c r="L57" s="203">
        <f t="shared" si="12"/>
        <v>21.066496197592929</v>
      </c>
      <c r="M57" s="203">
        <f t="shared" si="12"/>
        <v>28.123062478042421</v>
      </c>
      <c r="N57" s="203">
        <f t="shared" si="12"/>
        <v>22.989088802217221</v>
      </c>
      <c r="O57" s="203">
        <f t="shared" si="12"/>
        <v>21.184685642220416</v>
      </c>
      <c r="P57" s="203">
        <f t="shared" si="12"/>
        <v>20.790899642440309</v>
      </c>
      <c r="Q57" s="203">
        <f t="shared" si="12"/>
        <v>16.687059121650631</v>
      </c>
      <c r="R57" s="203">
        <f t="shared" si="12"/>
        <v>21.898153082278672</v>
      </c>
      <c r="S57" s="203">
        <f t="shared" si="12"/>
        <v>28.748912041981619</v>
      </c>
      <c r="T57" s="203">
        <f t="shared" si="12"/>
        <v>37.962171717974712</v>
      </c>
      <c r="U57" s="203">
        <f t="shared" si="12"/>
        <v>17.816558042033577</v>
      </c>
      <c r="V57" s="203">
        <f t="shared" si="12"/>
        <v>28.56246452034317</v>
      </c>
      <c r="W57" s="203">
        <f t="shared" si="12"/>
        <v>19.083478956384553</v>
      </c>
      <c r="X57" s="203">
        <f t="shared" si="12"/>
        <v>15.547627652152221</v>
      </c>
      <c r="Y57" s="203">
        <f t="shared" si="12"/>
        <v>15.263087945939638</v>
      </c>
      <c r="DA57" s="112"/>
    </row>
    <row r="58" spans="1:105" ht="12" customHeight="1" x14ac:dyDescent="0.25">
      <c r="A58" s="51" t="s">
        <v>54</v>
      </c>
      <c r="B58" s="241">
        <f>PPA_emi!B5</f>
        <v>0</v>
      </c>
      <c r="C58" s="241">
        <f>PPA_emi!C5</f>
        <v>0</v>
      </c>
      <c r="D58" s="241">
        <f>PPA_emi!D5</f>
        <v>0</v>
      </c>
      <c r="E58" s="241">
        <f>PPA_emi!E5</f>
        <v>0</v>
      </c>
      <c r="F58" s="241">
        <f>PPA_emi!F5</f>
        <v>0</v>
      </c>
      <c r="G58" s="241">
        <f>PPA_emi!G5</f>
        <v>0</v>
      </c>
      <c r="H58" s="241">
        <f>PPA_emi!H5</f>
        <v>0</v>
      </c>
      <c r="I58" s="241">
        <f>PPA_emi!I5</f>
        <v>0</v>
      </c>
      <c r="J58" s="241">
        <f>PPA_emi!J5</f>
        <v>0</v>
      </c>
      <c r="K58" s="241">
        <f>PPA_emi!K5</f>
        <v>0</v>
      </c>
      <c r="L58" s="241">
        <f>PPA_emi!L5</f>
        <v>0</v>
      </c>
      <c r="M58" s="241">
        <f>PPA_emi!M5</f>
        <v>0</v>
      </c>
      <c r="N58" s="241">
        <f>PPA_emi!N5</f>
        <v>0</v>
      </c>
      <c r="O58" s="241">
        <f>PPA_emi!O5</f>
        <v>0</v>
      </c>
      <c r="P58" s="241">
        <f>PPA_emi!P5</f>
        <v>0</v>
      </c>
      <c r="Q58" s="241">
        <f>PPA_emi!Q5</f>
        <v>0</v>
      </c>
      <c r="R58" s="241">
        <f>PPA_emi!R5</f>
        <v>0</v>
      </c>
      <c r="S58" s="241">
        <f>PPA_emi!S5</f>
        <v>0</v>
      </c>
      <c r="T58" s="241">
        <f>PPA_emi!T5</f>
        <v>0</v>
      </c>
      <c r="U58" s="241">
        <f>PPA_emi!U5</f>
        <v>0</v>
      </c>
      <c r="V58" s="241">
        <f>PPA_emi!V5</f>
        <v>0</v>
      </c>
      <c r="W58" s="241">
        <f>PPA_emi!W5</f>
        <v>0</v>
      </c>
      <c r="X58" s="241">
        <f>PPA_emi!X5</f>
        <v>0</v>
      </c>
      <c r="Y58" s="241">
        <f>PPA_emi!Y5</f>
        <v>0</v>
      </c>
      <c r="DA58" s="83"/>
    </row>
    <row r="59" spans="1:105" ht="12" customHeight="1" x14ac:dyDescent="0.25">
      <c r="A59" s="99" t="s">
        <v>61</v>
      </c>
      <c r="B59" s="282">
        <f>PPA_emi!B32</f>
        <v>71.463219529268756</v>
      </c>
      <c r="C59" s="282">
        <f>PPA_emi!C32</f>
        <v>73.149122460740273</v>
      </c>
      <c r="D59" s="282">
        <f>PPA_emi!D32</f>
        <v>68.445472833388123</v>
      </c>
      <c r="E59" s="282">
        <f>PPA_emi!E32</f>
        <v>65.887749713906146</v>
      </c>
      <c r="F59" s="282">
        <f>PPA_emi!F32</f>
        <v>60.310854993245833</v>
      </c>
      <c r="G59" s="282">
        <f>PPA_emi!G32</f>
        <v>39.377321365819007</v>
      </c>
      <c r="H59" s="282">
        <f>PPA_emi!H32</f>
        <v>44.858739107466029</v>
      </c>
      <c r="I59" s="282">
        <f>PPA_emi!I32</f>
        <v>8.7016528012068459</v>
      </c>
      <c r="J59" s="282">
        <f>PPA_emi!J32</f>
        <v>15.9958076776665</v>
      </c>
      <c r="K59" s="282">
        <f>PPA_emi!K32</f>
        <v>23.690275527504038</v>
      </c>
      <c r="L59" s="282">
        <f>PPA_emi!L32</f>
        <v>19.590167223480531</v>
      </c>
      <c r="M59" s="282">
        <f>PPA_emi!M32</f>
        <v>25.684561706237229</v>
      </c>
      <c r="N59" s="282">
        <f>PPA_emi!N32</f>
        <v>21.877539915568789</v>
      </c>
      <c r="O59" s="282">
        <f>PPA_emi!O32</f>
        <v>20.863887465632668</v>
      </c>
      <c r="P59" s="282">
        <f>PPA_emi!P32</f>
        <v>20.451272773343529</v>
      </c>
      <c r="Q59" s="282">
        <f>PPA_emi!Q32</f>
        <v>16.6149865721728</v>
      </c>
      <c r="R59" s="282">
        <f>PPA_emi!R32</f>
        <v>21.41991575639333</v>
      </c>
      <c r="S59" s="282">
        <f>PPA_emi!S32</f>
        <v>27.856682049062869</v>
      </c>
      <c r="T59" s="282">
        <f>PPA_emi!T32</f>
        <v>32.953752662976953</v>
      </c>
      <c r="U59" s="282">
        <f>PPA_emi!U32</f>
        <v>16.84060660377385</v>
      </c>
      <c r="V59" s="282">
        <f>PPA_emi!V32</f>
        <v>19.83438549180017</v>
      </c>
      <c r="W59" s="282">
        <f>PPA_emi!W32</f>
        <v>13.821661152480409</v>
      </c>
      <c r="X59" s="282">
        <f>PPA_emi!X32</f>
        <v>10.125166740616139</v>
      </c>
      <c r="Y59" s="282">
        <f>PPA_emi!Y32</f>
        <v>10.14262518493218</v>
      </c>
      <c r="DA59" s="94"/>
    </row>
    <row r="60" spans="1:105" ht="12" customHeight="1" x14ac:dyDescent="0.25">
      <c r="A60" s="52" t="s">
        <v>62</v>
      </c>
      <c r="B60" s="242">
        <f>PPA_emi!B83</f>
        <v>21.275342948663042</v>
      </c>
      <c r="C60" s="242">
        <f>PPA_emi!C83</f>
        <v>22.510666136753649</v>
      </c>
      <c r="D60" s="242">
        <f>PPA_emi!D83</f>
        <v>15.93356240471843</v>
      </c>
      <c r="E60" s="242">
        <f>PPA_emi!E83</f>
        <v>11.838900963993639</v>
      </c>
      <c r="F60" s="242">
        <f>PPA_emi!F83</f>
        <v>9.1566562442148776</v>
      </c>
      <c r="G60" s="242">
        <f>PPA_emi!G83</f>
        <v>1.9950936363167131</v>
      </c>
      <c r="H60" s="242">
        <f>PPA_emi!H83</f>
        <v>2.3640016898982439</v>
      </c>
      <c r="I60" s="242">
        <f>PPA_emi!I83</f>
        <v>1.2447800561786701E-2</v>
      </c>
      <c r="J60" s="242">
        <f>PPA_emi!J83</f>
        <v>0.17082536484977709</v>
      </c>
      <c r="K60" s="242">
        <f>PPA_emi!K83</f>
        <v>3.1457887502135589</v>
      </c>
      <c r="L60" s="242">
        <f>PPA_emi!L83</f>
        <v>1.4763289741123999</v>
      </c>
      <c r="M60" s="242">
        <f>PPA_emi!M83</f>
        <v>2.4385007718051899</v>
      </c>
      <c r="N60" s="242">
        <f>PPA_emi!N83</f>
        <v>1.1115488866484331</v>
      </c>
      <c r="O60" s="242">
        <f>PPA_emi!O83</f>
        <v>0.32079817658774601</v>
      </c>
      <c r="P60" s="242">
        <f>PPA_emi!P83</f>
        <v>0.33962686909678003</v>
      </c>
      <c r="Q60" s="242">
        <f>PPA_emi!Q83</f>
        <v>7.2072549477829678E-2</v>
      </c>
      <c r="R60" s="242">
        <f>PPA_emi!R83</f>
        <v>0.47823732588534018</v>
      </c>
      <c r="S60" s="242">
        <f>PPA_emi!S83</f>
        <v>0.89222999291875138</v>
      </c>
      <c r="T60" s="242">
        <f>PPA_emi!T83</f>
        <v>5.0084190549977619</v>
      </c>
      <c r="U60" s="242">
        <f>PPA_emi!U83</f>
        <v>0.97595143825972663</v>
      </c>
      <c r="V60" s="242">
        <f>PPA_emi!V83</f>
        <v>8.7280790285430001</v>
      </c>
      <c r="W60" s="242">
        <f>PPA_emi!W83</f>
        <v>5.261817803904143</v>
      </c>
      <c r="X60" s="242">
        <f>PPA_emi!X83</f>
        <v>5.4224609115360813</v>
      </c>
      <c r="Y60" s="242">
        <f>PPA_emi!Y83</f>
        <v>5.1204627610074578</v>
      </c>
      <c r="DA60" s="84"/>
    </row>
    <row r="61" spans="1:105" ht="12" customHeight="1" x14ac:dyDescent="0.25">
      <c r="A61" s="143"/>
      <c r="B61" s="249"/>
      <c r="C61" s="249"/>
      <c r="D61" s="249"/>
      <c r="E61" s="249"/>
      <c r="F61" s="249"/>
      <c r="G61" s="249"/>
      <c r="H61" s="249"/>
      <c r="I61" s="249"/>
      <c r="J61" s="249"/>
      <c r="K61" s="249"/>
      <c r="L61" s="249"/>
      <c r="M61" s="249"/>
      <c r="N61" s="249"/>
      <c r="O61" s="249"/>
      <c r="P61" s="249"/>
      <c r="Q61" s="249"/>
      <c r="R61" s="249"/>
      <c r="S61" s="249"/>
      <c r="T61" s="249"/>
      <c r="U61" s="249"/>
      <c r="V61" s="249"/>
      <c r="W61" s="249"/>
      <c r="X61" s="249"/>
      <c r="Y61" s="249"/>
      <c r="DA61" s="145"/>
    </row>
    <row r="62" spans="1:105" ht="12" customHeight="1" x14ac:dyDescent="0.25">
      <c r="A62" s="115" t="s">
        <v>147</v>
      </c>
      <c r="B62" s="312"/>
      <c r="C62" s="312"/>
      <c r="D62" s="312"/>
      <c r="E62" s="312"/>
      <c r="F62" s="312"/>
      <c r="G62" s="312"/>
      <c r="H62" s="312"/>
      <c r="I62" s="312"/>
      <c r="J62" s="312"/>
      <c r="K62" s="312"/>
      <c r="L62" s="312"/>
      <c r="M62" s="312"/>
      <c r="N62" s="312"/>
      <c r="O62" s="312"/>
      <c r="P62" s="312"/>
      <c r="Q62" s="312"/>
      <c r="R62" s="312"/>
      <c r="S62" s="312"/>
      <c r="T62" s="312"/>
      <c r="U62" s="312"/>
      <c r="V62" s="312"/>
      <c r="W62" s="312"/>
      <c r="X62" s="312"/>
      <c r="Y62" s="312"/>
      <c r="DA62" s="118"/>
    </row>
    <row r="63" spans="1:105" ht="12" customHeight="1" x14ac:dyDescent="0.25">
      <c r="A63" s="50" t="s">
        <v>54</v>
      </c>
      <c r="B63" s="287" t="str">
        <f t="shared" ref="B63:Y63" si="13">IF(B$10=0,"",B$5/B$10*1000)</f>
        <v/>
      </c>
      <c r="C63" s="287" t="str">
        <f t="shared" si="13"/>
        <v/>
      </c>
      <c r="D63" s="287" t="str">
        <f t="shared" si="13"/>
        <v/>
      </c>
      <c r="E63" s="287" t="str">
        <f t="shared" si="13"/>
        <v/>
      </c>
      <c r="F63" s="287" t="str">
        <f t="shared" si="13"/>
        <v/>
      </c>
      <c r="G63" s="287" t="str">
        <f t="shared" si="13"/>
        <v/>
      </c>
      <c r="H63" s="287" t="str">
        <f t="shared" si="13"/>
        <v/>
      </c>
      <c r="I63" s="287" t="str">
        <f t="shared" si="13"/>
        <v/>
      </c>
      <c r="J63" s="287" t="str">
        <f t="shared" si="13"/>
        <v/>
      </c>
      <c r="K63" s="287" t="str">
        <f t="shared" si="13"/>
        <v/>
      </c>
      <c r="L63" s="287" t="str">
        <f t="shared" si="13"/>
        <v/>
      </c>
      <c r="M63" s="287" t="str">
        <f t="shared" si="13"/>
        <v/>
      </c>
      <c r="N63" s="287" t="str">
        <f t="shared" si="13"/>
        <v/>
      </c>
      <c r="O63" s="287" t="str">
        <f t="shared" si="13"/>
        <v/>
      </c>
      <c r="P63" s="287" t="str">
        <f t="shared" si="13"/>
        <v/>
      </c>
      <c r="Q63" s="287" t="str">
        <f t="shared" si="13"/>
        <v/>
      </c>
      <c r="R63" s="287" t="str">
        <f t="shared" si="13"/>
        <v/>
      </c>
      <c r="S63" s="287" t="str">
        <f t="shared" si="13"/>
        <v/>
      </c>
      <c r="T63" s="287" t="str">
        <f t="shared" si="13"/>
        <v/>
      </c>
      <c r="U63" s="287" t="str">
        <f t="shared" si="13"/>
        <v/>
      </c>
      <c r="V63" s="287" t="str">
        <f t="shared" si="13"/>
        <v/>
      </c>
      <c r="W63" s="287" t="str">
        <f t="shared" si="13"/>
        <v/>
      </c>
      <c r="X63" s="287" t="str">
        <f t="shared" si="13"/>
        <v/>
      </c>
      <c r="Y63" s="287" t="str">
        <f t="shared" si="13"/>
        <v/>
      </c>
      <c r="DA63" s="83"/>
    </row>
    <row r="64" spans="1:105" ht="12" customHeight="1" x14ac:dyDescent="0.25">
      <c r="A64" s="107" t="s">
        <v>61</v>
      </c>
      <c r="B64" s="288">
        <f t="shared" ref="B64:Y64" si="14">IF(B$11=0,"",B$6/B$11*1000)</f>
        <v>11015.986543805762</v>
      </c>
      <c r="C64" s="288">
        <f t="shared" si="14"/>
        <v>10228.354742652655</v>
      </c>
      <c r="D64" s="288">
        <f t="shared" si="14"/>
        <v>10701.288894566373</v>
      </c>
      <c r="E64" s="288">
        <f t="shared" si="14"/>
        <v>10486.839558690001</v>
      </c>
      <c r="F64" s="288">
        <f t="shared" si="14"/>
        <v>8697.8802839387899</v>
      </c>
      <c r="G64" s="288">
        <f t="shared" si="14"/>
        <v>7545.9810308488222</v>
      </c>
      <c r="H64" s="288">
        <f t="shared" si="14"/>
        <v>6619.4735629535771</v>
      </c>
      <c r="I64" s="288">
        <f t="shared" si="14"/>
        <v>6362.9361118257857</v>
      </c>
      <c r="J64" s="288">
        <f t="shared" si="14"/>
        <v>5848.3219155863317</v>
      </c>
      <c r="K64" s="288">
        <f t="shared" si="14"/>
        <v>5338.4391415642558</v>
      </c>
      <c r="L64" s="288">
        <f t="shared" si="14"/>
        <v>5997.6866832991618</v>
      </c>
      <c r="M64" s="288">
        <f t="shared" si="14"/>
        <v>4797.4986610837914</v>
      </c>
      <c r="N64" s="288">
        <f t="shared" si="14"/>
        <v>4249.1205750808222</v>
      </c>
      <c r="O64" s="288">
        <f t="shared" si="14"/>
        <v>3929.5246771765828</v>
      </c>
      <c r="P64" s="288">
        <f t="shared" si="14"/>
        <v>4435.5200330534217</v>
      </c>
      <c r="Q64" s="288">
        <f t="shared" si="14"/>
        <v>3856.8787499999999</v>
      </c>
      <c r="R64" s="288">
        <f t="shared" si="14"/>
        <v>3715.7326784177985</v>
      </c>
      <c r="S64" s="288">
        <f t="shared" si="14"/>
        <v>4117.0228985507247</v>
      </c>
      <c r="T64" s="288">
        <f t="shared" si="14"/>
        <v>4323.8540484934711</v>
      </c>
      <c r="U64" s="288">
        <f t="shared" si="14"/>
        <v>4118.9639417714006</v>
      </c>
      <c r="V64" s="288">
        <f t="shared" si="14"/>
        <v>4590.5634497352466</v>
      </c>
      <c r="W64" s="288">
        <f t="shared" si="14"/>
        <v>6680.3190137264846</v>
      </c>
      <c r="X64" s="288">
        <f t="shared" si="14"/>
        <v>7509.3393194872533</v>
      </c>
      <c r="Y64" s="288">
        <f t="shared" si="14"/>
        <v>7897.2222222222217</v>
      </c>
      <c r="DA64" s="94"/>
    </row>
    <row r="65" spans="1:105" ht="12" customHeight="1" x14ac:dyDescent="0.25">
      <c r="A65" s="49" t="s">
        <v>62</v>
      </c>
      <c r="B65" s="289">
        <f t="shared" ref="B65:Y65" si="15">IF(B$12=0,"",B$7/B$12*1000)</f>
        <v>7662.4077053505143</v>
      </c>
      <c r="C65" s="289">
        <f t="shared" si="15"/>
        <v>10133.127502113153</v>
      </c>
      <c r="D65" s="289">
        <f t="shared" si="15"/>
        <v>9698.9236844316783</v>
      </c>
      <c r="E65" s="289">
        <f t="shared" si="15"/>
        <v>9516.0810131894414</v>
      </c>
      <c r="F65" s="289">
        <f t="shared" si="15"/>
        <v>8272.0100577076573</v>
      </c>
      <c r="G65" s="289">
        <f t="shared" si="15"/>
        <v>8857.4766357694079</v>
      </c>
      <c r="H65" s="289">
        <f t="shared" si="15"/>
        <v>8959.3914753208446</v>
      </c>
      <c r="I65" s="289">
        <f t="shared" si="15"/>
        <v>8018.1899731038902</v>
      </c>
      <c r="J65" s="289">
        <f t="shared" si="15"/>
        <v>7338.9879477578452</v>
      </c>
      <c r="K65" s="289">
        <f t="shared" si="15"/>
        <v>7615.2874141326711</v>
      </c>
      <c r="L65" s="289">
        <f t="shared" si="15"/>
        <v>6694.5513311380473</v>
      </c>
      <c r="M65" s="289">
        <f t="shared" si="15"/>
        <v>8992.8940401197524</v>
      </c>
      <c r="N65" s="289">
        <f t="shared" si="15"/>
        <v>7245.6569780357813</v>
      </c>
      <c r="O65" s="289">
        <f t="shared" si="15"/>
        <v>7742.7720120313461</v>
      </c>
      <c r="P65" s="289">
        <f t="shared" si="15"/>
        <v>8504.6844291584766</v>
      </c>
      <c r="Q65" s="289">
        <f t="shared" si="15"/>
        <v>11588.211899999997</v>
      </c>
      <c r="R65" s="289">
        <f t="shared" si="15"/>
        <v>6581.6526780176464</v>
      </c>
      <c r="S65" s="289">
        <f t="shared" si="15"/>
        <v>5669.8688405797129</v>
      </c>
      <c r="T65" s="289">
        <f t="shared" si="15"/>
        <v>4287.292446968173</v>
      </c>
      <c r="U65" s="289">
        <f t="shared" si="15"/>
        <v>5587.5588421209222</v>
      </c>
      <c r="V65" s="289">
        <f t="shared" si="15"/>
        <v>4100.1440624926545</v>
      </c>
      <c r="W65" s="289">
        <f t="shared" si="15"/>
        <v>6078.2981698017284</v>
      </c>
      <c r="X65" s="289">
        <f t="shared" si="15"/>
        <v>4864.683953838613</v>
      </c>
      <c r="Y65" s="289">
        <f t="shared" si="15"/>
        <v>8005.5555555555547</v>
      </c>
      <c r="DA65" s="84"/>
    </row>
    <row r="66" spans="1:105" ht="12" customHeight="1" x14ac:dyDescent="0.25">
      <c r="A66" s="115" t="s">
        <v>148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6"/>
      <c r="Q66" s="286"/>
      <c r="R66" s="286"/>
      <c r="S66" s="286"/>
      <c r="T66" s="286"/>
      <c r="U66" s="286"/>
      <c r="V66" s="286"/>
      <c r="W66" s="286"/>
      <c r="X66" s="286"/>
      <c r="Y66" s="286"/>
      <c r="DA66" s="118"/>
    </row>
    <row r="67" spans="1:105" ht="12" customHeight="1" x14ac:dyDescent="0.25">
      <c r="A67" s="50" t="s">
        <v>54</v>
      </c>
      <c r="B67" s="252" t="str">
        <f t="shared" ref="B67:Y67" si="16">IF(B$53=0,"",B$53/B$10)</f>
        <v/>
      </c>
      <c r="C67" s="252" t="str">
        <f t="shared" si="16"/>
        <v/>
      </c>
      <c r="D67" s="252" t="str">
        <f t="shared" si="16"/>
        <v/>
      </c>
      <c r="E67" s="252" t="str">
        <f t="shared" si="16"/>
        <v/>
      </c>
      <c r="F67" s="252" t="str">
        <f t="shared" si="16"/>
        <v/>
      </c>
      <c r="G67" s="252" t="str">
        <f t="shared" si="16"/>
        <v/>
      </c>
      <c r="H67" s="252" t="str">
        <f t="shared" si="16"/>
        <v/>
      </c>
      <c r="I67" s="252" t="str">
        <f t="shared" si="16"/>
        <v/>
      </c>
      <c r="J67" s="252" t="str">
        <f t="shared" si="16"/>
        <v/>
      </c>
      <c r="K67" s="252" t="str">
        <f t="shared" si="16"/>
        <v/>
      </c>
      <c r="L67" s="252" t="str">
        <f t="shared" si="16"/>
        <v/>
      </c>
      <c r="M67" s="252" t="str">
        <f t="shared" si="16"/>
        <v/>
      </c>
      <c r="N67" s="252" t="str">
        <f t="shared" si="16"/>
        <v/>
      </c>
      <c r="O67" s="252" t="str">
        <f t="shared" si="16"/>
        <v/>
      </c>
      <c r="P67" s="252" t="str">
        <f t="shared" si="16"/>
        <v/>
      </c>
      <c r="Q67" s="252" t="str">
        <f t="shared" si="16"/>
        <v/>
      </c>
      <c r="R67" s="252" t="str">
        <f t="shared" si="16"/>
        <v/>
      </c>
      <c r="S67" s="252" t="str">
        <f t="shared" si="16"/>
        <v/>
      </c>
      <c r="T67" s="252" t="str">
        <f t="shared" si="16"/>
        <v/>
      </c>
      <c r="U67" s="252" t="str">
        <f t="shared" si="16"/>
        <v/>
      </c>
      <c r="V67" s="252" t="str">
        <f t="shared" si="16"/>
        <v/>
      </c>
      <c r="W67" s="252" t="str">
        <f t="shared" si="16"/>
        <v/>
      </c>
      <c r="X67" s="252" t="str">
        <f t="shared" si="16"/>
        <v/>
      </c>
      <c r="Y67" s="252" t="str">
        <f t="shared" si="16"/>
        <v/>
      </c>
      <c r="DA67" s="83"/>
    </row>
    <row r="68" spans="1:105" ht="12" customHeight="1" x14ac:dyDescent="0.25">
      <c r="A68" s="107" t="s">
        <v>61</v>
      </c>
      <c r="B68" s="291">
        <f t="shared" ref="B68:Y68" si="17">IF(B$54=0,"",B$54/B$11)</f>
        <v>0.76527318367694752</v>
      </c>
      <c r="C68" s="291">
        <f t="shared" si="17"/>
        <v>0.77670394404604803</v>
      </c>
      <c r="D68" s="291">
        <f t="shared" si="17"/>
        <v>0.72239617036716886</v>
      </c>
      <c r="E68" s="291">
        <f t="shared" si="17"/>
        <v>0.69019309588508959</v>
      </c>
      <c r="F68" s="291">
        <f t="shared" si="17"/>
        <v>0.63519513201284872</v>
      </c>
      <c r="G68" s="291">
        <f t="shared" si="17"/>
        <v>0.43793229475078954</v>
      </c>
      <c r="H68" s="291">
        <f t="shared" si="17"/>
        <v>0.41162437851803596</v>
      </c>
      <c r="I68" s="291">
        <f t="shared" si="17"/>
        <v>0.17939132458033211</v>
      </c>
      <c r="J68" s="291">
        <f t="shared" si="17"/>
        <v>0.20732143818214901</v>
      </c>
      <c r="K68" s="291">
        <f t="shared" si="17"/>
        <v>0.2434409792540389</v>
      </c>
      <c r="L68" s="291">
        <f t="shared" si="17"/>
        <v>0.20744782007050355</v>
      </c>
      <c r="M68" s="291">
        <f t="shared" si="17"/>
        <v>0.27230984586901319</v>
      </c>
      <c r="N68" s="291">
        <f t="shared" si="17"/>
        <v>0.22142677188093793</v>
      </c>
      <c r="O68" s="291">
        <f t="shared" si="17"/>
        <v>0.20644869702020233</v>
      </c>
      <c r="P68" s="291">
        <f t="shared" si="17"/>
        <v>0.20196299480908234</v>
      </c>
      <c r="Q68" s="291">
        <f t="shared" si="17"/>
        <v>0.19120346485780718</v>
      </c>
      <c r="R68" s="291">
        <f t="shared" si="17"/>
        <v>0.20875497595617984</v>
      </c>
      <c r="S68" s="291">
        <f t="shared" si="17"/>
        <v>0.2594482659787905</v>
      </c>
      <c r="T68" s="291">
        <f t="shared" si="17"/>
        <v>0.27055444094137115</v>
      </c>
      <c r="U68" s="291">
        <f t="shared" si="17"/>
        <v>0.15209690774179163</v>
      </c>
      <c r="V68" s="291">
        <f t="shared" si="17"/>
        <v>0.15143928537307733</v>
      </c>
      <c r="W68" s="291">
        <f t="shared" si="17"/>
        <v>0.15804978913319415</v>
      </c>
      <c r="X68" s="291">
        <f t="shared" si="17"/>
        <v>0.13283812617432569</v>
      </c>
      <c r="Y68" s="291">
        <f t="shared" si="17"/>
        <v>0.13251129552780927</v>
      </c>
      <c r="DA68" s="94"/>
    </row>
    <row r="69" spans="1:105" ht="12" customHeight="1" x14ac:dyDescent="0.25">
      <c r="A69" s="49" t="s">
        <v>62</v>
      </c>
      <c r="B69" s="253">
        <f t="shared" ref="B69:Y69" si="18">IF(B$55=0,"",B$55/B$12)</f>
        <v>0.34230689857121532</v>
      </c>
      <c r="C69" s="253">
        <f t="shared" si="18"/>
        <v>0.29615688432783183</v>
      </c>
      <c r="D69" s="253">
        <f t="shared" si="18"/>
        <v>0.30151408613097619</v>
      </c>
      <c r="E69" s="253">
        <f t="shared" si="18"/>
        <v>0.2880731502963681</v>
      </c>
      <c r="F69" s="253">
        <f t="shared" si="18"/>
        <v>0.21825672457466566</v>
      </c>
      <c r="G69" s="253">
        <f t="shared" si="18"/>
        <v>0.13925488814190576</v>
      </c>
      <c r="H69" s="253">
        <f t="shared" si="18"/>
        <v>0.14143651939796606</v>
      </c>
      <c r="I69" s="253">
        <f t="shared" si="18"/>
        <v>9.7877344815540723E-2</v>
      </c>
      <c r="J69" s="253">
        <f t="shared" si="18"/>
        <v>0.11070899804181245</v>
      </c>
      <c r="K69" s="253">
        <f t="shared" si="18"/>
        <v>9.8096340326748771E-2</v>
      </c>
      <c r="L69" s="253">
        <f t="shared" si="18"/>
        <v>8.5456457814334211E-2</v>
      </c>
      <c r="M69" s="253">
        <f t="shared" si="18"/>
        <v>0.14077324329117305</v>
      </c>
      <c r="N69" s="253">
        <f t="shared" si="18"/>
        <v>0.12810483684327031</v>
      </c>
      <c r="O69" s="253">
        <f t="shared" si="18"/>
        <v>0.1092784044368144</v>
      </c>
      <c r="P69" s="253">
        <f t="shared" si="18"/>
        <v>0.10271169707971084</v>
      </c>
      <c r="Q69" s="253">
        <f t="shared" si="18"/>
        <v>7.5714149230916211E-2</v>
      </c>
      <c r="R69" s="253">
        <f t="shared" si="18"/>
        <v>9.8671220661762357E-2</v>
      </c>
      <c r="S69" s="253">
        <f t="shared" si="18"/>
        <v>9.5801089137288617E-2</v>
      </c>
      <c r="T69" s="253">
        <f t="shared" si="18"/>
        <v>0.12201323904647131</v>
      </c>
      <c r="U69" s="253">
        <f t="shared" si="18"/>
        <v>7.9360529919429337E-2</v>
      </c>
      <c r="V69" s="253">
        <f t="shared" si="18"/>
        <v>0.21593840381458607</v>
      </c>
      <c r="W69" s="253">
        <f t="shared" si="18"/>
        <v>0.21240224378659459</v>
      </c>
      <c r="X69" s="253">
        <f t="shared" si="18"/>
        <v>0.24382185280723537</v>
      </c>
      <c r="Y69" s="253">
        <f t="shared" si="18"/>
        <v>0.24322196137483715</v>
      </c>
      <c r="DA69" s="84"/>
    </row>
    <row r="70" spans="1:105" ht="12" customHeight="1" x14ac:dyDescent="0.25">
      <c r="A70" s="115" t="s">
        <v>149</v>
      </c>
      <c r="B70" s="286"/>
      <c r="C70" s="286"/>
      <c r="D70" s="286"/>
      <c r="E70" s="286"/>
      <c r="F70" s="286"/>
      <c r="G70" s="286"/>
      <c r="H70" s="286"/>
      <c r="I70" s="286"/>
      <c r="J70" s="286"/>
      <c r="K70" s="286"/>
      <c r="L70" s="286"/>
      <c r="M70" s="286"/>
      <c r="N70" s="286"/>
      <c r="O70" s="286"/>
      <c r="P70" s="286"/>
      <c r="Q70" s="286"/>
      <c r="R70" s="286"/>
      <c r="S70" s="286"/>
      <c r="T70" s="286"/>
      <c r="U70" s="286"/>
      <c r="V70" s="286"/>
      <c r="W70" s="286"/>
      <c r="X70" s="286"/>
      <c r="Y70" s="286"/>
      <c r="DA70" s="118"/>
    </row>
    <row r="71" spans="1:105" ht="12" customHeight="1" x14ac:dyDescent="0.25">
      <c r="A71" s="50" t="s">
        <v>54</v>
      </c>
      <c r="B71" s="252" t="str">
        <f>IF(PPA_ued!B$5=0,"",PPA_ued!B$5/B$10)</f>
        <v/>
      </c>
      <c r="C71" s="252" t="str">
        <f>IF(PPA_ued!C$5=0,"",PPA_ued!C$5/C$10)</f>
        <v/>
      </c>
      <c r="D71" s="252" t="str">
        <f>IF(PPA_ued!D$5=0,"",PPA_ued!D$5/D$10)</f>
        <v/>
      </c>
      <c r="E71" s="252" t="str">
        <f>IF(PPA_ued!E$5=0,"",PPA_ued!E$5/E$10)</f>
        <v/>
      </c>
      <c r="F71" s="252" t="str">
        <f>IF(PPA_ued!F$5=0,"",PPA_ued!F$5/F$10)</f>
        <v/>
      </c>
      <c r="G71" s="252" t="str">
        <f>IF(PPA_ued!G$5=0,"",PPA_ued!G$5/G$10)</f>
        <v/>
      </c>
      <c r="H71" s="252" t="str">
        <f>IF(PPA_ued!H$5=0,"",PPA_ued!H$5/H$10)</f>
        <v/>
      </c>
      <c r="I71" s="252" t="str">
        <f>IF(PPA_ued!I$5=0,"",PPA_ued!I$5/I$10)</f>
        <v/>
      </c>
      <c r="J71" s="252" t="str">
        <f>IF(PPA_ued!J$5=0,"",PPA_ued!J$5/J$10)</f>
        <v/>
      </c>
      <c r="K71" s="252" t="str">
        <f>IF(PPA_ued!K$5=0,"",PPA_ued!K$5/K$10)</f>
        <v/>
      </c>
      <c r="L71" s="252" t="str">
        <f>IF(PPA_ued!L$5=0,"",PPA_ued!L$5/L$10)</f>
        <v/>
      </c>
      <c r="M71" s="252" t="str">
        <f>IF(PPA_ued!M$5=0,"",PPA_ued!M$5/M$10)</f>
        <v/>
      </c>
      <c r="N71" s="252" t="str">
        <f>IF(PPA_ued!N$5=0,"",PPA_ued!N$5/N$10)</f>
        <v/>
      </c>
      <c r="O71" s="252" t="str">
        <f>IF(PPA_ued!O$5=0,"",PPA_ued!O$5/O$10)</f>
        <v/>
      </c>
      <c r="P71" s="252" t="str">
        <f>IF(PPA_ued!P$5=0,"",PPA_ued!P$5/P$10)</f>
        <v/>
      </c>
      <c r="Q71" s="252" t="str">
        <f>IF(PPA_ued!Q$5=0,"",PPA_ued!Q$5/Q$10)</f>
        <v/>
      </c>
      <c r="R71" s="252" t="str">
        <f>IF(PPA_ued!R$5=0,"",PPA_ued!R$5/R$10)</f>
        <v/>
      </c>
      <c r="S71" s="252" t="str">
        <f>IF(PPA_ued!S$5=0,"",PPA_ued!S$5/S$10)</f>
        <v/>
      </c>
      <c r="T71" s="252" t="str">
        <f>IF(PPA_ued!T$5=0,"",PPA_ued!T$5/T$10)</f>
        <v/>
      </c>
      <c r="U71" s="252" t="str">
        <f>IF(PPA_ued!U$5=0,"",PPA_ued!U$5/U$10)</f>
        <v/>
      </c>
      <c r="V71" s="252" t="str">
        <f>IF(PPA_ued!V$5=0,"",PPA_ued!V$5/V$10)</f>
        <v/>
      </c>
      <c r="W71" s="252" t="str">
        <f>IF(PPA_ued!W$5=0,"",PPA_ued!W$5/W$10)</f>
        <v/>
      </c>
      <c r="X71" s="252" t="str">
        <f>IF(PPA_ued!X$5=0,"",PPA_ued!X$5/X$10)</f>
        <v/>
      </c>
      <c r="Y71" s="252" t="str">
        <f>IF(PPA_ued!Y$5=0,"",PPA_ued!Y$5/Y$10)</f>
        <v/>
      </c>
      <c r="DA71" s="83"/>
    </row>
    <row r="72" spans="1:105" ht="12" customHeight="1" x14ac:dyDescent="0.25">
      <c r="A72" s="107" t="s">
        <v>61</v>
      </c>
      <c r="B72" s="291">
        <f>IF(PPA_ued!B$32=0,"",PPA_ued!B$32/B$11)</f>
        <v>0.48073482137338208</v>
      </c>
      <c r="C72" s="291">
        <f>IF(PPA_ued!C$32=0,"",PPA_ued!C$32/C$11)</f>
        <v>0.48668183520219838</v>
      </c>
      <c r="D72" s="291">
        <f>IF(PPA_ued!D$32=0,"",PPA_ued!D$32/D$11)</f>
        <v>0.45060036587980112</v>
      </c>
      <c r="E72" s="291">
        <f>IF(PPA_ued!E$32=0,"",PPA_ued!E$32/E$11)</f>
        <v>0.43038393071617931</v>
      </c>
      <c r="F72" s="291">
        <f>IF(PPA_ued!F$32=0,"",PPA_ued!F$32/F$11)</f>
        <v>0.39452036250856309</v>
      </c>
      <c r="G72" s="291">
        <f>IF(PPA_ued!G$32=0,"",PPA_ued!G$32/G$11)</f>
        <v>0.26757044725968177</v>
      </c>
      <c r="H72" s="291">
        <f>IF(PPA_ued!H$32=0,"",PPA_ued!H$32/H$11)</f>
        <v>0.24243259877281595</v>
      </c>
      <c r="I72" s="291">
        <f>IF(PPA_ued!I$32=0,"",PPA_ued!I$32/I$11)</f>
        <v>0.10578967083373786</v>
      </c>
      <c r="J72" s="291">
        <f>IF(PPA_ued!J$32=0,"",PPA_ued!J$32/J$11)</f>
        <v>0.12627533548743894</v>
      </c>
      <c r="K72" s="291">
        <f>IF(PPA_ued!K$32=0,"",PPA_ued!K$32/K$11)</f>
        <v>0.15402018656930241</v>
      </c>
      <c r="L72" s="291">
        <f>IF(PPA_ued!L$32=0,"",PPA_ued!L$32/L$11)</f>
        <v>0.12979795333254823</v>
      </c>
      <c r="M72" s="291">
        <f>IF(PPA_ued!M$32=0,"",PPA_ued!M$32/M$11)</f>
        <v>0.17657369270080206</v>
      </c>
      <c r="N72" s="291">
        <f>IF(PPA_ued!N$32=0,"",PPA_ued!N$32/N$11)</f>
        <v>0.14573495552870772</v>
      </c>
      <c r="O72" s="291">
        <f>IF(PPA_ued!O$32=0,"",PPA_ued!O$32/O$11)</f>
        <v>0.1355503340609655</v>
      </c>
      <c r="P72" s="291">
        <f>IF(PPA_ued!P$32=0,"",PPA_ued!P$32/P$11)</f>
        <v>0.13287797430128689</v>
      </c>
      <c r="Q72" s="291">
        <f>IF(PPA_ued!Q$32=0,"",PPA_ued!Q$32/Q$11)</f>
        <v>0.12517541030074056</v>
      </c>
      <c r="R72" s="291">
        <f>IF(PPA_ued!R$32=0,"",PPA_ued!R$32/R$11)</f>
        <v>0.14037013372685703</v>
      </c>
      <c r="S72" s="291">
        <f>IF(PPA_ued!S$32=0,"",PPA_ued!S$32/S$11)</f>
        <v>0.17876293043904301</v>
      </c>
      <c r="T72" s="291">
        <f>IF(PPA_ued!T$32=0,"",PPA_ued!T$32/T$11)</f>
        <v>0.19002737377510884</v>
      </c>
      <c r="U72" s="291">
        <f>IF(PPA_ued!U$32=0,"",PPA_ued!U$32/U$11)</f>
        <v>0.10707754433459282</v>
      </c>
      <c r="V72" s="291">
        <f>IF(PPA_ued!V$32=0,"",PPA_ued!V$32/V$11)</f>
        <v>0.10709083689782598</v>
      </c>
      <c r="W72" s="291">
        <f>IF(PPA_ued!W$32=0,"",PPA_ued!W$32/W$11)</f>
        <v>0.1128751687481636</v>
      </c>
      <c r="X72" s="291">
        <f>IF(PPA_ued!X$32=0,"",PPA_ued!X$32/X$11)</f>
        <v>9.4792585649480191E-2</v>
      </c>
      <c r="Y72" s="291">
        <f>IF(PPA_ued!Y$32=0,"",PPA_ued!Y$32/Y$11)</f>
        <v>9.4291962842505891E-2</v>
      </c>
      <c r="DA72" s="94"/>
    </row>
    <row r="73" spans="1:105" ht="12" customHeight="1" x14ac:dyDescent="0.25">
      <c r="A73" s="49" t="s">
        <v>62</v>
      </c>
      <c r="B73" s="253">
        <f>IF(PPA_ued!B$83=0,"",PPA_ued!B$83/B$12)</f>
        <v>0.30758659969906249</v>
      </c>
      <c r="C73" s="253">
        <f>IF(PPA_ued!C$83=0,"",PPA_ued!C$83/C$12)</f>
        <v>0.26842725967296344</v>
      </c>
      <c r="D73" s="253">
        <f>IF(PPA_ued!D$83=0,"",PPA_ued!D$83/D$12)</f>
        <v>0.26560306231331399</v>
      </c>
      <c r="E73" s="253">
        <f>IF(PPA_ued!E$83=0,"",PPA_ued!E$83/E$12)</f>
        <v>0.25028566975821226</v>
      </c>
      <c r="F73" s="253">
        <f>IF(PPA_ued!F$83=0,"",PPA_ued!F$83/F$12)</f>
        <v>0.1898417584315584</v>
      </c>
      <c r="G73" s="253">
        <f>IF(PPA_ued!G$83=0,"",PPA_ued!G$83/G$12)</f>
        <v>0.12046253911985232</v>
      </c>
      <c r="H73" s="253">
        <f>IF(PPA_ued!H$83=0,"",PPA_ued!H$83/H$12)</f>
        <v>0.12358107148545378</v>
      </c>
      <c r="I73" s="253">
        <f>IF(PPA_ued!I$83=0,"",PPA_ued!I$83/I$12)</f>
        <v>8.5922395656234399E-2</v>
      </c>
      <c r="J73" s="253">
        <f>IF(PPA_ued!J$83=0,"",PPA_ued!J$83/J$12)</f>
        <v>9.6336248777293493E-2</v>
      </c>
      <c r="K73" s="253">
        <f>IF(PPA_ued!K$83=0,"",PPA_ued!K$83/K$12)</f>
        <v>8.5277375014827475E-2</v>
      </c>
      <c r="L73" s="253">
        <f>IF(PPA_ued!L$83=0,"",PPA_ued!L$83/L$12)</f>
        <v>7.3703191266527954E-2</v>
      </c>
      <c r="M73" s="253">
        <f>IF(PPA_ued!M$83=0,"",PPA_ued!M$83/M$12)</f>
        <v>0.12126556843882852</v>
      </c>
      <c r="N73" s="253">
        <f>IF(PPA_ued!N$83=0,"",PPA_ued!N$83/N$12)</f>
        <v>0.10965048235913664</v>
      </c>
      <c r="O73" s="253">
        <f>IF(PPA_ued!O$83=0,"",PPA_ued!O$83/O$12)</f>
        <v>9.3757508642894782E-2</v>
      </c>
      <c r="P73" s="253">
        <f>IF(PPA_ued!P$83=0,"",PPA_ued!P$83/P$12)</f>
        <v>8.8059747805223951E-2</v>
      </c>
      <c r="Q73" s="253">
        <f>IF(PPA_ued!Q$83=0,"",PPA_ued!Q$83/Q$12)</f>
        <v>6.4740920288590492E-2</v>
      </c>
      <c r="R73" s="253">
        <f>IF(PPA_ued!R$83=0,"",PPA_ued!R$83/R$12)</f>
        <v>8.418013399988436E-2</v>
      </c>
      <c r="S73" s="253">
        <f>IF(PPA_ued!S$83=0,"",PPA_ued!S$83/S$12)</f>
        <v>8.1192301363671573E-2</v>
      </c>
      <c r="T73" s="253">
        <f>IF(PPA_ued!T$83=0,"",PPA_ued!T$83/T$12)</f>
        <v>0.1087429541284362</v>
      </c>
      <c r="U73" s="253">
        <f>IF(PPA_ued!U$83=0,"",PPA_ued!U$83/U$12)</f>
        <v>6.8332863908174238E-2</v>
      </c>
      <c r="V73" s="253">
        <f>IF(PPA_ued!V$83=0,"",PPA_ued!V$83/V$12)</f>
        <v>0.19654146340397163</v>
      </c>
      <c r="W73" s="253">
        <f>IF(PPA_ued!W$83=0,"",PPA_ued!W$83/W$12)</f>
        <v>0.1955479037553938</v>
      </c>
      <c r="X73" s="253">
        <f>IF(PPA_ued!X$83=0,"",PPA_ued!X$83/X$12)</f>
        <v>0.22588110193826294</v>
      </c>
      <c r="Y73" s="253">
        <f>IF(PPA_ued!Y$83=0,"",PPA_ued!Y$83/Y$12)</f>
        <v>0.22424886066172764</v>
      </c>
      <c r="DA73" s="84"/>
    </row>
    <row r="74" spans="1:105" ht="12" customHeight="1" x14ac:dyDescent="0.25">
      <c r="A74" s="110" t="s">
        <v>87</v>
      </c>
      <c r="B74" s="254">
        <f t="shared" ref="B74:Y74" si="19">IF(B$52=0,"",B$57/B$52)</f>
        <v>1.4609700905913607</v>
      </c>
      <c r="C74" s="254">
        <f t="shared" si="19"/>
        <v>1.4848116516082406</v>
      </c>
      <c r="D74" s="254">
        <f t="shared" si="19"/>
        <v>1.3761708683373106</v>
      </c>
      <c r="E74" s="254">
        <f t="shared" si="19"/>
        <v>1.2973368246940571</v>
      </c>
      <c r="F74" s="254">
        <f t="shared" si="19"/>
        <v>1.2598765174315962</v>
      </c>
      <c r="G74" s="254">
        <f t="shared" si="19"/>
        <v>1.0883217333008492</v>
      </c>
      <c r="H74" s="254">
        <f t="shared" si="19"/>
        <v>1.2653718247036365</v>
      </c>
      <c r="I74" s="254">
        <f t="shared" si="19"/>
        <v>0.51391461546317574</v>
      </c>
      <c r="J74" s="254">
        <f t="shared" si="19"/>
        <v>0.84217054245148693</v>
      </c>
      <c r="K74" s="254">
        <f t="shared" si="19"/>
        <v>1.3879035706655971</v>
      </c>
      <c r="L74" s="254">
        <f t="shared" si="19"/>
        <v>1.2785496267625782</v>
      </c>
      <c r="M74" s="254">
        <f t="shared" si="19"/>
        <v>1.3507636827744234</v>
      </c>
      <c r="N74" s="254">
        <f t="shared" si="19"/>
        <v>1.2041864213963387</v>
      </c>
      <c r="O74" s="254">
        <f t="shared" si="19"/>
        <v>1.1336893026956221</v>
      </c>
      <c r="P74" s="254">
        <f t="shared" si="19"/>
        <v>1.1373277901505201</v>
      </c>
      <c r="Q74" s="254">
        <f t="shared" si="19"/>
        <v>1.1507702472948742</v>
      </c>
      <c r="R74" s="254">
        <f t="shared" si="19"/>
        <v>1.1871767014427466</v>
      </c>
      <c r="S74" s="254">
        <f t="shared" si="19"/>
        <v>1.3487667947390456</v>
      </c>
      <c r="T74" s="254">
        <f t="shared" si="19"/>
        <v>1.4635975557428249</v>
      </c>
      <c r="U74" s="254">
        <f t="shared" si="19"/>
        <v>1.2829254355978881</v>
      </c>
      <c r="V74" s="254">
        <f t="shared" si="19"/>
        <v>1.1460816874479147</v>
      </c>
      <c r="W74" s="254">
        <f t="shared" si="19"/>
        <v>1.2265246407190475</v>
      </c>
      <c r="X74" s="254">
        <f t="shared" si="19"/>
        <v>1.1466005681327227</v>
      </c>
      <c r="Y74" s="254">
        <f t="shared" si="19"/>
        <v>1.1283927024720173</v>
      </c>
      <c r="DA74" s="109"/>
    </row>
    <row r="75" spans="1:105" ht="12" customHeight="1" x14ac:dyDescent="0.25">
      <c r="A75" s="50" t="s">
        <v>54</v>
      </c>
      <c r="B75" s="255" t="str">
        <f t="shared" ref="B75:Y75" si="20">IF(B$53=0,"",B$58/B$53)</f>
        <v/>
      </c>
      <c r="C75" s="255" t="str">
        <f t="shared" si="20"/>
        <v/>
      </c>
      <c r="D75" s="255" t="str">
        <f t="shared" si="20"/>
        <v/>
      </c>
      <c r="E75" s="255" t="str">
        <f t="shared" si="20"/>
        <v/>
      </c>
      <c r="F75" s="255" t="str">
        <f t="shared" si="20"/>
        <v/>
      </c>
      <c r="G75" s="255" t="str">
        <f t="shared" si="20"/>
        <v/>
      </c>
      <c r="H75" s="255" t="str">
        <f t="shared" si="20"/>
        <v/>
      </c>
      <c r="I75" s="255" t="str">
        <f t="shared" si="20"/>
        <v/>
      </c>
      <c r="J75" s="255" t="str">
        <f t="shared" si="20"/>
        <v/>
      </c>
      <c r="K75" s="255" t="str">
        <f t="shared" si="20"/>
        <v/>
      </c>
      <c r="L75" s="255" t="str">
        <f t="shared" si="20"/>
        <v/>
      </c>
      <c r="M75" s="255" t="str">
        <f t="shared" si="20"/>
        <v/>
      </c>
      <c r="N75" s="255" t="str">
        <f t="shared" si="20"/>
        <v/>
      </c>
      <c r="O75" s="255" t="str">
        <f t="shared" si="20"/>
        <v/>
      </c>
      <c r="P75" s="255" t="str">
        <f t="shared" si="20"/>
        <v/>
      </c>
      <c r="Q75" s="255" t="str">
        <f t="shared" si="20"/>
        <v/>
      </c>
      <c r="R75" s="255" t="str">
        <f t="shared" si="20"/>
        <v/>
      </c>
      <c r="S75" s="255" t="str">
        <f t="shared" si="20"/>
        <v/>
      </c>
      <c r="T75" s="255" t="str">
        <f t="shared" si="20"/>
        <v/>
      </c>
      <c r="U75" s="255" t="str">
        <f t="shared" si="20"/>
        <v/>
      </c>
      <c r="V75" s="255" t="str">
        <f t="shared" si="20"/>
        <v/>
      </c>
      <c r="W75" s="255" t="str">
        <f t="shared" si="20"/>
        <v/>
      </c>
      <c r="X75" s="255" t="str">
        <f t="shared" si="20"/>
        <v/>
      </c>
      <c r="Y75" s="255" t="str">
        <f t="shared" si="20"/>
        <v/>
      </c>
      <c r="DA75" s="83"/>
    </row>
    <row r="76" spans="1:105" ht="12" customHeight="1" x14ac:dyDescent="0.25">
      <c r="A76" s="107" t="s">
        <v>61</v>
      </c>
      <c r="B76" s="293">
        <f t="shared" ref="B76:Y76" si="21">IF(B$54=0,"",B$59/B$54)</f>
        <v>2.1716889776599575</v>
      </c>
      <c r="C76" s="293">
        <f t="shared" si="21"/>
        <v>2.1902069583247261</v>
      </c>
      <c r="D76" s="293">
        <f t="shared" si="21"/>
        <v>2.1533598762586208</v>
      </c>
      <c r="E76" s="293">
        <f t="shared" si="21"/>
        <v>2.1213950481306343</v>
      </c>
      <c r="F76" s="293">
        <f t="shared" si="21"/>
        <v>2.1099677162592285</v>
      </c>
      <c r="G76" s="293">
        <f t="shared" si="21"/>
        <v>1.9981435404416734</v>
      </c>
      <c r="H76" s="293">
        <f t="shared" si="21"/>
        <v>2.3187189763684994</v>
      </c>
      <c r="I76" s="293">
        <f t="shared" si="21"/>
        <v>0.98992942641166881</v>
      </c>
      <c r="J76" s="293">
        <f t="shared" si="21"/>
        <v>1.6073880067913411</v>
      </c>
      <c r="K76" s="293">
        <f t="shared" si="21"/>
        <v>2.1625388169692603</v>
      </c>
      <c r="L76" s="293">
        <f t="shared" si="21"/>
        <v>2.0985375949611043</v>
      </c>
      <c r="M76" s="293">
        <f t="shared" si="21"/>
        <v>2.006831719796824</v>
      </c>
      <c r="N76" s="293">
        <f t="shared" si="21"/>
        <v>1.8641999270703338</v>
      </c>
      <c r="O76" s="293">
        <f t="shared" si="21"/>
        <v>1.6843480379365956</v>
      </c>
      <c r="P76" s="293">
        <f t="shared" si="21"/>
        <v>1.6877079216645872</v>
      </c>
      <c r="Q76" s="293">
        <f t="shared" si="21"/>
        <v>1.4482815103559024</v>
      </c>
      <c r="R76" s="293">
        <f t="shared" si="21"/>
        <v>1.7101321504059721</v>
      </c>
      <c r="S76" s="293">
        <f t="shared" si="21"/>
        <v>1.7894821243052819</v>
      </c>
      <c r="T76" s="293">
        <f t="shared" si="21"/>
        <v>2.030013660609745</v>
      </c>
      <c r="U76" s="293">
        <f t="shared" si="21"/>
        <v>1.8453812171254464</v>
      </c>
      <c r="V76" s="293">
        <f t="shared" si="21"/>
        <v>2.1828754059134758</v>
      </c>
      <c r="W76" s="293">
        <f t="shared" si="21"/>
        <v>2.0821740547835796</v>
      </c>
      <c r="X76" s="293">
        <f t="shared" si="21"/>
        <v>2.1172734047353732</v>
      </c>
      <c r="Y76" s="293">
        <f t="shared" si="21"/>
        <v>2.1261552635806167</v>
      </c>
      <c r="DA76" s="94"/>
    </row>
    <row r="77" spans="1:105" ht="12" customHeight="1" x14ac:dyDescent="0.25">
      <c r="A77" s="49" t="s">
        <v>62</v>
      </c>
      <c r="B77" s="256">
        <f t="shared" ref="B77:Y77" si="22">IF(B$55=0,"",B$60/B$55)</f>
        <v>0.69594040309997873</v>
      </c>
      <c r="C77" s="256">
        <f t="shared" si="22"/>
        <v>0.7255123549749225</v>
      </c>
      <c r="D77" s="256">
        <f t="shared" si="22"/>
        <v>0.53959163191919868</v>
      </c>
      <c r="E77" s="256">
        <f t="shared" si="22"/>
        <v>0.41030678142247573</v>
      </c>
      <c r="F77" s="256">
        <f t="shared" si="22"/>
        <v>0.34482414438904896</v>
      </c>
      <c r="G77" s="256">
        <f t="shared" si="22"/>
        <v>0.10897433525905713</v>
      </c>
      <c r="H77" s="256">
        <f t="shared" si="22"/>
        <v>0.13153134723743179</v>
      </c>
      <c r="I77" s="256">
        <f t="shared" si="22"/>
        <v>1.5243178544864916E-3</v>
      </c>
      <c r="J77" s="256">
        <f t="shared" si="22"/>
        <v>1.8477675611488466E-2</v>
      </c>
      <c r="K77" s="256">
        <f t="shared" si="22"/>
        <v>0.37535484914884393</v>
      </c>
      <c r="L77" s="256">
        <f t="shared" si="22"/>
        <v>0.20671901639417012</v>
      </c>
      <c r="M77" s="256">
        <f t="shared" si="22"/>
        <v>0.30399342454000461</v>
      </c>
      <c r="N77" s="256">
        <f t="shared" si="22"/>
        <v>0.15112108550803863</v>
      </c>
      <c r="O77" s="256">
        <f t="shared" si="22"/>
        <v>5.0923751652876569E-2</v>
      </c>
      <c r="P77" s="256">
        <f t="shared" si="22"/>
        <v>5.5110060287357508E-2</v>
      </c>
      <c r="Q77" s="256">
        <f t="shared" si="22"/>
        <v>2.3797582819698519E-2</v>
      </c>
      <c r="R77" s="256">
        <f t="shared" si="22"/>
        <v>8.0779603663886007E-2</v>
      </c>
      <c r="S77" s="256">
        <f t="shared" si="22"/>
        <v>0.15522265994981421</v>
      </c>
      <c r="T77" s="256">
        <f t="shared" si="22"/>
        <v>0.5161026064352604</v>
      </c>
      <c r="U77" s="256">
        <f t="shared" si="22"/>
        <v>0.20496155104864683</v>
      </c>
      <c r="V77" s="256">
        <f t="shared" si="22"/>
        <v>0.55117226661695073</v>
      </c>
      <c r="W77" s="256">
        <f t="shared" si="22"/>
        <v>0.58983075719908618</v>
      </c>
      <c r="X77" s="256">
        <f t="shared" si="22"/>
        <v>0.61776215903181708</v>
      </c>
      <c r="Y77" s="256">
        <f t="shared" si="22"/>
        <v>0.58479536917905439</v>
      </c>
      <c r="DA7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Y4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final energy consumption"</f>
        <v>IE: Pulp, paper and printing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1842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1843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1844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1845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1846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1847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1848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1849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1850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1851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1852</v>
      </c>
    </row>
    <row r="16" spans="1:105" ht="12" customHeight="1" x14ac:dyDescent="0.25">
      <c r="A16" s="57" t="s">
        <v>1853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1854</v>
      </c>
    </row>
    <row r="17" spans="1:105" ht="12" customHeight="1" x14ac:dyDescent="0.25">
      <c r="A17" s="57" t="s">
        <v>1855</v>
      </c>
      <c r="B17" s="294">
        <f t="shared" ref="B17:Y17" si="0">B18+B29</f>
        <v>0</v>
      </c>
      <c r="C17" s="294">
        <f t="shared" si="0"/>
        <v>0</v>
      </c>
      <c r="D17" s="294">
        <f t="shared" si="0"/>
        <v>0</v>
      </c>
      <c r="E17" s="294">
        <f t="shared" si="0"/>
        <v>0</v>
      </c>
      <c r="F17" s="294">
        <f t="shared" si="0"/>
        <v>0</v>
      </c>
      <c r="G17" s="294">
        <f t="shared" si="0"/>
        <v>0</v>
      </c>
      <c r="H17" s="294">
        <f t="shared" si="0"/>
        <v>0</v>
      </c>
      <c r="I17" s="294">
        <f t="shared" si="0"/>
        <v>0</v>
      </c>
      <c r="J17" s="294">
        <f t="shared" si="0"/>
        <v>0</v>
      </c>
      <c r="K17" s="294">
        <f t="shared" si="0"/>
        <v>0</v>
      </c>
      <c r="L17" s="294">
        <f t="shared" si="0"/>
        <v>0</v>
      </c>
      <c r="M17" s="294">
        <f t="shared" si="0"/>
        <v>0</v>
      </c>
      <c r="N17" s="294">
        <f t="shared" si="0"/>
        <v>0</v>
      </c>
      <c r="O17" s="294">
        <f t="shared" si="0"/>
        <v>0</v>
      </c>
      <c r="P17" s="294">
        <f t="shared" si="0"/>
        <v>0</v>
      </c>
      <c r="Q17" s="294">
        <f t="shared" si="0"/>
        <v>0</v>
      </c>
      <c r="R17" s="294">
        <f t="shared" si="0"/>
        <v>0</v>
      </c>
      <c r="S17" s="294">
        <f t="shared" si="0"/>
        <v>0</v>
      </c>
      <c r="T17" s="294">
        <f t="shared" si="0"/>
        <v>0</v>
      </c>
      <c r="U17" s="294">
        <f t="shared" si="0"/>
        <v>0</v>
      </c>
      <c r="V17" s="294">
        <f t="shared" si="0"/>
        <v>0</v>
      </c>
      <c r="W17" s="294">
        <f t="shared" si="0"/>
        <v>0</v>
      </c>
      <c r="X17" s="294">
        <f t="shared" si="0"/>
        <v>0</v>
      </c>
      <c r="Y17" s="294">
        <f t="shared" si="0"/>
        <v>0</v>
      </c>
      <c r="DA17" s="70"/>
    </row>
    <row r="18" spans="1:105" ht="12" customHeight="1" x14ac:dyDescent="0.25">
      <c r="A18" s="60" t="s">
        <v>1856</v>
      </c>
      <c r="B18" s="329">
        <v>0</v>
      </c>
      <c r="C18" s="329">
        <v>0</v>
      </c>
      <c r="D18" s="329">
        <v>0</v>
      </c>
      <c r="E18" s="329">
        <v>0</v>
      </c>
      <c r="F18" s="329">
        <v>0</v>
      </c>
      <c r="G18" s="329">
        <v>0</v>
      </c>
      <c r="H18" s="329">
        <v>0</v>
      </c>
      <c r="I18" s="329">
        <v>0</v>
      </c>
      <c r="J18" s="329">
        <v>0</v>
      </c>
      <c r="K18" s="329">
        <v>0</v>
      </c>
      <c r="L18" s="329">
        <v>0</v>
      </c>
      <c r="M18" s="329">
        <v>0</v>
      </c>
      <c r="N18" s="329">
        <v>0</v>
      </c>
      <c r="O18" s="329">
        <v>0</v>
      </c>
      <c r="P18" s="329">
        <v>0</v>
      </c>
      <c r="Q18" s="329">
        <v>0</v>
      </c>
      <c r="R18" s="329">
        <v>0</v>
      </c>
      <c r="S18" s="329">
        <v>0</v>
      </c>
      <c r="T18" s="329">
        <v>0</v>
      </c>
      <c r="U18" s="329">
        <v>0</v>
      </c>
      <c r="V18" s="329">
        <v>0</v>
      </c>
      <c r="W18" s="329">
        <v>0</v>
      </c>
      <c r="X18" s="329">
        <v>0</v>
      </c>
      <c r="Y18" s="329">
        <v>0</v>
      </c>
      <c r="DA18" s="72" t="s">
        <v>1857</v>
      </c>
    </row>
    <row r="19" spans="1:105" ht="12" customHeight="1" x14ac:dyDescent="0.25">
      <c r="A19" s="64" t="s">
        <v>28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1858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1859</v>
      </c>
    </row>
    <row r="21" spans="1:105" ht="12" customHeight="1" x14ac:dyDescent="0.25">
      <c r="A21" s="64" t="s">
        <v>31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1860</v>
      </c>
    </row>
    <row r="22" spans="1:105" ht="12" customHeight="1" x14ac:dyDescent="0.25">
      <c r="A22" s="64" t="s">
        <v>159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1861</v>
      </c>
    </row>
    <row r="23" spans="1:105" ht="12" customHeight="1" x14ac:dyDescent="0.25">
      <c r="A23" s="64" t="s">
        <v>32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1862</v>
      </c>
    </row>
    <row r="24" spans="1:105" ht="12" customHeight="1" x14ac:dyDescent="0.25">
      <c r="A24" s="64" t="s">
        <v>33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1863</v>
      </c>
    </row>
    <row r="25" spans="1:105" ht="12" customHeight="1" x14ac:dyDescent="0.25">
      <c r="A25" s="64" t="s">
        <v>35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1864</v>
      </c>
    </row>
    <row r="26" spans="1:105" ht="12" customHeight="1" x14ac:dyDescent="0.25">
      <c r="A26" s="64" t="s">
        <v>36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1865</v>
      </c>
    </row>
    <row r="27" spans="1:105" ht="12" customHeight="1" x14ac:dyDescent="0.25">
      <c r="A27" s="64" t="s">
        <v>38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1866</v>
      </c>
    </row>
    <row r="28" spans="1:105" ht="12" customHeight="1" x14ac:dyDescent="0.25">
      <c r="A28" s="64" t="s">
        <v>39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1867</v>
      </c>
    </row>
    <row r="29" spans="1:105" ht="12" customHeight="1" x14ac:dyDescent="0.25">
      <c r="A29" s="60" t="s">
        <v>1868</v>
      </c>
      <c r="B29" s="262">
        <v>0</v>
      </c>
      <c r="C29" s="262">
        <v>0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1869</v>
      </c>
    </row>
    <row r="30" spans="1:105" ht="12" customHeight="1" x14ac:dyDescent="0.25">
      <c r="A30" s="132" t="s">
        <v>1870</v>
      </c>
      <c r="B30" s="316">
        <v>0</v>
      </c>
      <c r="C30" s="316">
        <v>0</v>
      </c>
      <c r="D30" s="316">
        <v>0</v>
      </c>
      <c r="E30" s="316">
        <v>0</v>
      </c>
      <c r="F30" s="316">
        <v>0</v>
      </c>
      <c r="G30" s="316">
        <v>0</v>
      </c>
      <c r="H30" s="316">
        <v>0</v>
      </c>
      <c r="I30" s="316">
        <v>0</v>
      </c>
      <c r="J30" s="316">
        <v>0</v>
      </c>
      <c r="K30" s="316">
        <v>0</v>
      </c>
      <c r="L30" s="316">
        <v>0</v>
      </c>
      <c r="M30" s="316">
        <v>0</v>
      </c>
      <c r="N30" s="316">
        <v>0</v>
      </c>
      <c r="O30" s="316">
        <v>0</v>
      </c>
      <c r="P30" s="316">
        <v>0</v>
      </c>
      <c r="Q30" s="316">
        <v>0</v>
      </c>
      <c r="R30" s="316">
        <v>0</v>
      </c>
      <c r="S30" s="316">
        <v>0</v>
      </c>
      <c r="T30" s="316">
        <v>0</v>
      </c>
      <c r="U30" s="316">
        <v>0</v>
      </c>
      <c r="V30" s="316">
        <v>0</v>
      </c>
      <c r="W30" s="316">
        <v>0</v>
      </c>
      <c r="X30" s="316">
        <v>0</v>
      </c>
      <c r="Y30" s="316">
        <v>0</v>
      </c>
      <c r="DA30" s="139" t="s">
        <v>1871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32.906746898108743</v>
      </c>
      <c r="C32" s="223">
        <v>33.398269593980068</v>
      </c>
      <c r="D32" s="223">
        <v>31.785431496155429</v>
      </c>
      <c r="E32" s="223">
        <v>31.058689314829032</v>
      </c>
      <c r="F32" s="223">
        <v>28.58378094057819</v>
      </c>
      <c r="G32" s="223">
        <v>19.706953263785529</v>
      </c>
      <c r="H32" s="223">
        <v>19.346345790347691</v>
      </c>
      <c r="I32" s="223">
        <v>8.7901749044362738</v>
      </c>
      <c r="J32" s="223">
        <v>9.9514290327431532</v>
      </c>
      <c r="K32" s="223">
        <v>10.95484406643175</v>
      </c>
      <c r="L32" s="223">
        <v>9.33515190317266</v>
      </c>
      <c r="M32" s="223">
        <v>12.798562755843619</v>
      </c>
      <c r="N32" s="223">
        <v>11.735618909689711</v>
      </c>
      <c r="O32" s="223">
        <v>12.386921821212139</v>
      </c>
      <c r="P32" s="223">
        <v>12.117779688544941</v>
      </c>
      <c r="Q32" s="223">
        <v>11.472207891468431</v>
      </c>
      <c r="R32" s="223">
        <v>12.525298557370791</v>
      </c>
      <c r="S32" s="223">
        <v>15.56689595872743</v>
      </c>
      <c r="T32" s="223">
        <v>16.233266456482269</v>
      </c>
      <c r="U32" s="223">
        <v>9.1258144645074974</v>
      </c>
      <c r="V32" s="223">
        <v>9.0863571223846389</v>
      </c>
      <c r="W32" s="223">
        <v>6.6380911435941536</v>
      </c>
      <c r="X32" s="223">
        <v>4.7821725422757249</v>
      </c>
      <c r="Y32" s="223">
        <v>4.7704066390011342</v>
      </c>
      <c r="DA32" s="89" t="s">
        <v>1872</v>
      </c>
    </row>
    <row r="33" spans="1:105" ht="12" customHeight="1" x14ac:dyDescent="0.25">
      <c r="A33" s="55" t="s">
        <v>91</v>
      </c>
      <c r="B33" s="259">
        <v>0.17368582868988319</v>
      </c>
      <c r="C33" s="259">
        <v>0.17628014550288851</v>
      </c>
      <c r="D33" s="259">
        <v>0.16776738906373781</v>
      </c>
      <c r="E33" s="259">
        <v>0.1639315550808525</v>
      </c>
      <c r="F33" s="259">
        <v>0.15086868644586121</v>
      </c>
      <c r="G33" s="259">
        <v>0.1040157059368214</v>
      </c>
      <c r="H33" s="259">
        <v>0.10211237564988319</v>
      </c>
      <c r="I33" s="259">
        <v>4.6395616601547243E-2</v>
      </c>
      <c r="J33" s="259">
        <v>5.252485770356128E-2</v>
      </c>
      <c r="K33" s="259">
        <v>5.7821004783043438E-2</v>
      </c>
      <c r="L33" s="259">
        <v>4.9272071748850801E-2</v>
      </c>
      <c r="M33" s="259">
        <v>6.755237718049556E-2</v>
      </c>
      <c r="N33" s="259">
        <v>6.1942029758699967E-2</v>
      </c>
      <c r="O33" s="259">
        <v>6.5379686062461792E-2</v>
      </c>
      <c r="P33" s="259">
        <v>6.3959121018921108E-2</v>
      </c>
      <c r="Q33" s="259">
        <v>6.055171423575554E-2</v>
      </c>
      <c r="R33" s="259">
        <v>6.611005537457619E-2</v>
      </c>
      <c r="S33" s="259">
        <v>8.2163977897756688E-2</v>
      </c>
      <c r="T33" s="259">
        <v>8.5681162757524146E-2</v>
      </c>
      <c r="U33" s="259">
        <v>4.8167163188193897E-2</v>
      </c>
      <c r="V33" s="259">
        <v>4.7958902513663179E-2</v>
      </c>
      <c r="W33" s="259">
        <v>3.5036655695923027E-2</v>
      </c>
      <c r="X33" s="259">
        <v>2.5240890673604771E-2</v>
      </c>
      <c r="Y33" s="259">
        <v>2.5178788799633939E-2</v>
      </c>
      <c r="DA33" s="67" t="s">
        <v>1873</v>
      </c>
    </row>
    <row r="34" spans="1:105" ht="12" customHeight="1" x14ac:dyDescent="0.25">
      <c r="A34" s="173" t="s">
        <v>92</v>
      </c>
      <c r="B34" s="224">
        <v>0.24647324235000209</v>
      </c>
      <c r="C34" s="224">
        <v>0.25015477285486698</v>
      </c>
      <c r="D34" s="224">
        <v>0.23807453178557619</v>
      </c>
      <c r="E34" s="224">
        <v>0.23263119512414859</v>
      </c>
      <c r="F34" s="224">
        <v>0.21409400293556111</v>
      </c>
      <c r="G34" s="224">
        <v>0.1476061028752545</v>
      </c>
      <c r="H34" s="224">
        <v>0.1449051341743352</v>
      </c>
      <c r="I34" s="224">
        <v>6.583886630744451E-2</v>
      </c>
      <c r="J34" s="224">
        <v>7.4536720006583401E-2</v>
      </c>
      <c r="K34" s="224">
        <v>8.2052350685774794E-2</v>
      </c>
      <c r="L34" s="224">
        <v>6.992077230966727E-2</v>
      </c>
      <c r="M34" s="224">
        <v>9.5861899371510739E-2</v>
      </c>
      <c r="N34" s="224">
        <v>8.7900394796322112E-2</v>
      </c>
      <c r="O34" s="224">
        <v>9.2778687410430188E-2</v>
      </c>
      <c r="P34" s="224">
        <v>9.0762798866778738E-2</v>
      </c>
      <c r="Q34" s="224">
        <v>8.5927432595465161E-2</v>
      </c>
      <c r="R34" s="224">
        <v>9.3815136347154854E-2</v>
      </c>
      <c r="S34" s="224">
        <v>0.1165968587626838</v>
      </c>
      <c r="T34" s="224">
        <v>0.1215880083738536</v>
      </c>
      <c r="U34" s="224">
        <v>6.835282403490256E-2</v>
      </c>
      <c r="V34" s="224">
        <v>6.805728648821395E-2</v>
      </c>
      <c r="W34" s="224">
        <v>4.9719647225184488E-2</v>
      </c>
      <c r="X34" s="224">
        <v>3.5818720566047353E-2</v>
      </c>
      <c r="Y34" s="224">
        <v>3.5730593340302687E-2</v>
      </c>
      <c r="DA34" s="177" t="s">
        <v>1874</v>
      </c>
    </row>
    <row r="35" spans="1:105" ht="12" customHeight="1" x14ac:dyDescent="0.25">
      <c r="A35" s="173" t="s">
        <v>93</v>
      </c>
      <c r="B35" s="224">
        <v>0.87704972707341033</v>
      </c>
      <c r="C35" s="224">
        <v>0.89015007538594193</v>
      </c>
      <c r="D35" s="224">
        <v>0.84716377783986963</v>
      </c>
      <c r="E35" s="224">
        <v>0.82779422320685858</v>
      </c>
      <c r="F35" s="224">
        <v>0.76183152804897614</v>
      </c>
      <c r="G35" s="224">
        <v>0.52524116211071725</v>
      </c>
      <c r="H35" s="224">
        <v>0.51563004230156939</v>
      </c>
      <c r="I35" s="224">
        <v>0.23428084596610349</v>
      </c>
      <c r="J35" s="224">
        <v>0.26523126533098329</v>
      </c>
      <c r="K35" s="224">
        <v>0.29197486546023799</v>
      </c>
      <c r="L35" s="224">
        <v>0.2488058893787469</v>
      </c>
      <c r="M35" s="224">
        <v>0.3411147266084622</v>
      </c>
      <c r="N35" s="224">
        <v>0.31278452999893608</v>
      </c>
      <c r="O35" s="224">
        <v>0.33014343340359881</v>
      </c>
      <c r="P35" s="224">
        <v>0.32297010099573759</v>
      </c>
      <c r="Q35" s="224">
        <v>0.30576394657458811</v>
      </c>
      <c r="R35" s="224">
        <v>0.33383153053094983</v>
      </c>
      <c r="S35" s="224">
        <v>0.41489795070822982</v>
      </c>
      <c r="T35" s="224">
        <v>0.43265844414971599</v>
      </c>
      <c r="U35" s="224">
        <v>0.24322650642692609</v>
      </c>
      <c r="V35" s="224">
        <v>0.24217486641037969</v>
      </c>
      <c r="W35" s="224">
        <v>0.1769222598496559</v>
      </c>
      <c r="X35" s="224">
        <v>0.12745723956501639</v>
      </c>
      <c r="Y35" s="224">
        <v>0.12714364788037691</v>
      </c>
      <c r="DA35" s="177" t="s">
        <v>1875</v>
      </c>
    </row>
    <row r="36" spans="1:105" ht="12" customHeight="1" x14ac:dyDescent="0.25">
      <c r="A36" s="173" t="s">
        <v>94</v>
      </c>
      <c r="B36" s="224">
        <v>0.69474331475953266</v>
      </c>
      <c r="C36" s="224">
        <v>0.70512058201155381</v>
      </c>
      <c r="D36" s="224">
        <v>0.67106955625495124</v>
      </c>
      <c r="E36" s="224">
        <v>0.6557262203234101</v>
      </c>
      <c r="F36" s="224">
        <v>0.60347474578344462</v>
      </c>
      <c r="G36" s="224">
        <v>0.4160628237472852</v>
      </c>
      <c r="H36" s="224">
        <v>0.40844950259953289</v>
      </c>
      <c r="I36" s="224">
        <v>0.18558246640618889</v>
      </c>
      <c r="J36" s="224">
        <v>0.21009943081424509</v>
      </c>
      <c r="K36" s="224">
        <v>0.23128401913217381</v>
      </c>
      <c r="L36" s="224">
        <v>0.19708828699540321</v>
      </c>
      <c r="M36" s="224">
        <v>0.27020950872198218</v>
      </c>
      <c r="N36" s="224">
        <v>0.24776811903479989</v>
      </c>
      <c r="O36" s="224">
        <v>0.26151874424984711</v>
      </c>
      <c r="P36" s="224">
        <v>0.25583648407568438</v>
      </c>
      <c r="Q36" s="224">
        <v>0.24220685694302219</v>
      </c>
      <c r="R36" s="224">
        <v>0.26444022149830471</v>
      </c>
      <c r="S36" s="224">
        <v>0.32865591159102681</v>
      </c>
      <c r="T36" s="224">
        <v>0.34272465103009653</v>
      </c>
      <c r="U36" s="224">
        <v>0.19266865275277559</v>
      </c>
      <c r="V36" s="224">
        <v>0.19183561005465269</v>
      </c>
      <c r="W36" s="224">
        <v>0.14014662278369211</v>
      </c>
      <c r="X36" s="224">
        <v>0.100963562694419</v>
      </c>
      <c r="Y36" s="224">
        <v>0.1007151551985357</v>
      </c>
      <c r="DA36" s="177" t="s">
        <v>1876</v>
      </c>
    </row>
    <row r="37" spans="1:105" ht="12" customHeight="1" x14ac:dyDescent="0.25">
      <c r="A37" s="56" t="s">
        <v>95</v>
      </c>
      <c r="B37" s="260">
        <v>0.36121733892423352</v>
      </c>
      <c r="C37" s="260">
        <v>0.36458138458268191</v>
      </c>
      <c r="D37" s="260">
        <v>0.34253881260579172</v>
      </c>
      <c r="E37" s="260">
        <v>0.33867975484455443</v>
      </c>
      <c r="F37" s="260">
        <v>0.31550544043533257</v>
      </c>
      <c r="G37" s="260">
        <v>0.28461836390704082</v>
      </c>
      <c r="H37" s="260">
        <v>0.22906789132478039</v>
      </c>
      <c r="I37" s="260">
        <v>0.38908919876966858</v>
      </c>
      <c r="J37" s="260">
        <v>0.24603160262326099</v>
      </c>
      <c r="K37" s="260">
        <v>0.12215260419035071</v>
      </c>
      <c r="L37" s="260">
        <v>0.11575526566907279</v>
      </c>
      <c r="M37" s="260">
        <v>0.1529945408433187</v>
      </c>
      <c r="N37" s="260">
        <v>0.1646022563866264</v>
      </c>
      <c r="O37" s="260">
        <v>0.24010332757019029</v>
      </c>
      <c r="P37" s="260">
        <v>0.22943334727452599</v>
      </c>
      <c r="Q37" s="260">
        <v>0.2840660591345735</v>
      </c>
      <c r="R37" s="260">
        <v>0.2135666699618908</v>
      </c>
      <c r="S37" s="260">
        <v>0.22380226792952901</v>
      </c>
      <c r="T37" s="260">
        <v>0.18586253666551661</v>
      </c>
      <c r="U37" s="260">
        <v>0.1202192777483288</v>
      </c>
      <c r="V37" s="260">
        <v>8.9371245841451494E-2</v>
      </c>
      <c r="W37" s="260">
        <v>6.9637978395109323E-2</v>
      </c>
      <c r="X37" s="260">
        <v>4.7873643453328119E-2</v>
      </c>
      <c r="Y37" s="260">
        <v>4.6918660570345862E-2</v>
      </c>
      <c r="DA37" s="68" t="s">
        <v>1877</v>
      </c>
    </row>
    <row r="38" spans="1:105" ht="12" customHeight="1" x14ac:dyDescent="0.25">
      <c r="A38" s="37" t="s">
        <v>159</v>
      </c>
      <c r="B38" s="226">
        <v>4.4364079393403602E-2</v>
      </c>
      <c r="C38" s="226">
        <v>3.7942554197838457E-2</v>
      </c>
      <c r="D38" s="226">
        <v>3.10886941547889E-2</v>
      </c>
      <c r="E38" s="226">
        <v>2.318104667814232E-2</v>
      </c>
      <c r="F38" s="226">
        <v>1.3581043779477039E-2</v>
      </c>
      <c r="G38" s="226">
        <v>1.301746431348683E-2</v>
      </c>
      <c r="H38" s="226">
        <v>1.0065968303515849E-2</v>
      </c>
      <c r="I38" s="226">
        <v>2.8487021840822852E-4</v>
      </c>
      <c r="J38" s="226">
        <v>1.944930631216925E-3</v>
      </c>
      <c r="K38" s="226">
        <v>1.3206464001131121E-2</v>
      </c>
      <c r="L38" s="226">
        <v>8.8802324621447357E-3</v>
      </c>
      <c r="M38" s="226">
        <v>8.7625094028721418E-3</v>
      </c>
      <c r="N38" s="226">
        <v>4.771463934454984E-3</v>
      </c>
      <c r="O38" s="226">
        <v>4.2685221008116319E-3</v>
      </c>
      <c r="P38" s="226">
        <v>3.9704215103615829E-3</v>
      </c>
      <c r="Q38" s="226">
        <v>2.736305155132178E-3</v>
      </c>
      <c r="R38" s="226">
        <v>4.1642829681787404E-3</v>
      </c>
      <c r="S38" s="226">
        <v>6.3370905324862444E-3</v>
      </c>
      <c r="T38" s="226">
        <v>9.3036870187194962E-3</v>
      </c>
      <c r="U38" s="226">
        <v>2.1310188663512149E-3</v>
      </c>
      <c r="V38" s="226">
        <v>1.5843312881744891E-2</v>
      </c>
      <c r="W38" s="226">
        <v>4.4135497077692678E-3</v>
      </c>
      <c r="X38" s="226">
        <v>4.1557912629011876E-3</v>
      </c>
      <c r="Y38" s="226">
        <v>4.0354274469172266E-3</v>
      </c>
      <c r="DA38" s="69" t="s">
        <v>1878</v>
      </c>
    </row>
    <row r="39" spans="1:105" ht="12" customHeight="1" x14ac:dyDescent="0.25">
      <c r="A39" s="37" t="s">
        <v>35</v>
      </c>
      <c r="B39" s="226">
        <v>0.28067510755346331</v>
      </c>
      <c r="C39" s="226">
        <v>0.29449187997413168</v>
      </c>
      <c r="D39" s="226">
        <v>0.24900263938886241</v>
      </c>
      <c r="E39" s="226">
        <v>0.21720475679461559</v>
      </c>
      <c r="F39" s="226">
        <v>0.18789101035920819</v>
      </c>
      <c r="G39" s="226">
        <v>5.4882896384312922E-2</v>
      </c>
      <c r="H39" s="226">
        <v>5.2286297941974959E-2</v>
      </c>
      <c r="I39" s="226">
        <v>1.022538299879716E-3</v>
      </c>
      <c r="J39" s="226">
        <v>8.4882033593354014E-3</v>
      </c>
      <c r="K39" s="226">
        <v>6.8447107553845365E-2</v>
      </c>
      <c r="L39" s="226">
        <v>4.0496294884689199E-2</v>
      </c>
      <c r="M39" s="226">
        <v>8.3530216188764661E-2</v>
      </c>
      <c r="N39" s="226">
        <v>5.2588154275780133E-2</v>
      </c>
      <c r="O39" s="226">
        <v>2.550584943621444E-2</v>
      </c>
      <c r="P39" s="226">
        <v>2.6968394362847349E-2</v>
      </c>
      <c r="Q39" s="226">
        <v>1.4362674668871429E-2</v>
      </c>
      <c r="R39" s="226">
        <v>3.8609974538925153E-2</v>
      </c>
      <c r="S39" s="226">
        <v>7.7798197175162967E-2</v>
      </c>
      <c r="T39" s="226">
        <v>0.1442706431470572</v>
      </c>
      <c r="U39" s="226">
        <v>5.3721023557307783E-2</v>
      </c>
      <c r="V39" s="226">
        <v>5.4999561339949932E-2</v>
      </c>
      <c r="W39" s="226">
        <v>5.4418071549393057E-2</v>
      </c>
      <c r="X39" s="226">
        <v>3.650725267082211E-2</v>
      </c>
      <c r="Y39" s="226">
        <v>3.4837674471857212E-2</v>
      </c>
      <c r="DA39" s="69" t="s">
        <v>1879</v>
      </c>
    </row>
    <row r="40" spans="1:105" ht="12" customHeight="1" x14ac:dyDescent="0.25">
      <c r="A40" s="37" t="s">
        <v>96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1880</v>
      </c>
    </row>
    <row r="41" spans="1:105" ht="12" customHeight="1" x14ac:dyDescent="0.25">
      <c r="A41" s="37" t="s">
        <v>78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1881</v>
      </c>
    </row>
    <row r="42" spans="1:105" ht="12" customHeight="1" x14ac:dyDescent="0.25">
      <c r="A42" s="37" t="s">
        <v>40</v>
      </c>
      <c r="B42" s="226">
        <v>3.6178151977366631E-2</v>
      </c>
      <c r="C42" s="226">
        <v>3.2146950410711729E-2</v>
      </c>
      <c r="D42" s="226">
        <v>6.2447479062140411E-2</v>
      </c>
      <c r="E42" s="226">
        <v>9.8293951371796515E-2</v>
      </c>
      <c r="F42" s="226">
        <v>0.1140333862966473</v>
      </c>
      <c r="G42" s="226">
        <v>0.21671800320924109</v>
      </c>
      <c r="H42" s="226">
        <v>0.16671562507928961</v>
      </c>
      <c r="I42" s="226">
        <v>0.38778179025138071</v>
      </c>
      <c r="J42" s="226">
        <v>0.2355984686327087</v>
      </c>
      <c r="K42" s="226">
        <v>4.0499032635374202E-2</v>
      </c>
      <c r="L42" s="226">
        <v>6.6378738322238895E-2</v>
      </c>
      <c r="M42" s="226">
        <v>6.0701815251681938E-2</v>
      </c>
      <c r="N42" s="226">
        <v>0.10724263817639131</v>
      </c>
      <c r="O42" s="226">
        <v>0.2103289560331642</v>
      </c>
      <c r="P42" s="226">
        <v>0.19849453140131709</v>
      </c>
      <c r="Q42" s="226">
        <v>0.2669670793105699</v>
      </c>
      <c r="R42" s="226">
        <v>0.17079241245478699</v>
      </c>
      <c r="S42" s="226">
        <v>0.13966698022187979</v>
      </c>
      <c r="T42" s="226">
        <v>3.228820649973993E-2</v>
      </c>
      <c r="U42" s="226">
        <v>6.4367235324669772E-2</v>
      </c>
      <c r="V42" s="226">
        <v>1.8528371619756678E-2</v>
      </c>
      <c r="W42" s="226">
        <v>1.080635713794699E-2</v>
      </c>
      <c r="X42" s="226">
        <v>7.2105995196048234E-3</v>
      </c>
      <c r="Y42" s="226">
        <v>8.0455586515714213E-3</v>
      </c>
      <c r="DA42" s="69" t="s">
        <v>1882</v>
      </c>
    </row>
    <row r="43" spans="1:105" ht="12" customHeight="1" x14ac:dyDescent="0.25">
      <c r="A43" s="57" t="s">
        <v>1883</v>
      </c>
      <c r="B43" s="261">
        <f t="shared" ref="B43:Y43" si="1">B44+B55</f>
        <v>1.420468927414462</v>
      </c>
      <c r="C43" s="261">
        <f t="shared" si="1"/>
        <v>1.4056927938976773</v>
      </c>
      <c r="D43" s="261">
        <f t="shared" si="1"/>
        <v>1.507873855704684</v>
      </c>
      <c r="E43" s="261">
        <f t="shared" si="1"/>
        <v>1.6210405546258815</v>
      </c>
      <c r="F43" s="261">
        <f t="shared" si="1"/>
        <v>1.5669250783277324</v>
      </c>
      <c r="G43" s="261">
        <f t="shared" si="1"/>
        <v>1.4887475768579819</v>
      </c>
      <c r="H43" s="261">
        <f t="shared" si="1"/>
        <v>1.226078476956709</v>
      </c>
      <c r="I43" s="261">
        <f t="shared" si="1"/>
        <v>1.5768713727056789</v>
      </c>
      <c r="J43" s="261">
        <f t="shared" si="1"/>
        <v>1.1493741486294615</v>
      </c>
      <c r="K43" s="261">
        <f t="shared" si="1"/>
        <v>0.59927694615285632</v>
      </c>
      <c r="L43" s="261">
        <f t="shared" si="1"/>
        <v>0.60911930464960073</v>
      </c>
      <c r="M43" s="261">
        <f t="shared" si="1"/>
        <v>0.77666915657247948</v>
      </c>
      <c r="N43" s="261">
        <f t="shared" si="1"/>
        <v>0.88388074037989561</v>
      </c>
      <c r="O43" s="261">
        <f t="shared" si="1"/>
        <v>1.2463588371669447</v>
      </c>
      <c r="P43" s="261">
        <f t="shared" si="1"/>
        <v>1.1987004671694135</v>
      </c>
      <c r="Q43" s="261">
        <f t="shared" si="1"/>
        <v>1.4511453884468326</v>
      </c>
      <c r="R43" s="261">
        <f t="shared" si="1"/>
        <v>1.1528354656295745</v>
      </c>
      <c r="S43" s="261">
        <f t="shared" si="1"/>
        <v>1.2402084473886292</v>
      </c>
      <c r="T43" s="261">
        <f t="shared" si="1"/>
        <v>0.81365577128770306</v>
      </c>
      <c r="U43" s="261">
        <f t="shared" si="1"/>
        <v>0.64339562000605421</v>
      </c>
      <c r="V43" s="261">
        <f t="shared" si="1"/>
        <v>0.40975163966747685</v>
      </c>
      <c r="W43" s="261">
        <f t="shared" si="1"/>
        <v>0.29743915443268965</v>
      </c>
      <c r="X43" s="261">
        <f t="shared" si="1"/>
        <v>0.20592162603554653</v>
      </c>
      <c r="Y43" s="261">
        <f t="shared" si="1"/>
        <v>0.20797757936753741</v>
      </c>
      <c r="DA43" s="70"/>
    </row>
    <row r="44" spans="1:105" ht="12" customHeight="1" x14ac:dyDescent="0.25">
      <c r="A44" s="60" t="s">
        <v>1884</v>
      </c>
      <c r="B44" s="262">
        <v>0.81589654370740605</v>
      </c>
      <c r="C44" s="262">
        <v>0.83151865908618561</v>
      </c>
      <c r="D44" s="262">
        <v>0.77557783271303782</v>
      </c>
      <c r="E44" s="262">
        <v>0.74389225678575754</v>
      </c>
      <c r="F44" s="262">
        <v>0.67746526969463017</v>
      </c>
      <c r="G44" s="262">
        <v>0.42669784636318508</v>
      </c>
      <c r="H44" s="262">
        <v>0.44253367339519578</v>
      </c>
      <c r="I44" s="262">
        <v>9.6529932007308888E-2</v>
      </c>
      <c r="J44" s="262">
        <v>0.17499112042201731</v>
      </c>
      <c r="K44" s="262">
        <v>0.25971941215795219</v>
      </c>
      <c r="L44" s="262">
        <v>0.21173016995648439</v>
      </c>
      <c r="M44" s="262">
        <v>0.29593729159856091</v>
      </c>
      <c r="N44" s="262">
        <v>0.25450716030558179</v>
      </c>
      <c r="O44" s="262">
        <v>0.2371756001613127</v>
      </c>
      <c r="P44" s="262">
        <v>0.2341222290687511</v>
      </c>
      <c r="Q44" s="262">
        <v>0.18990791437607671</v>
      </c>
      <c r="R44" s="262">
        <v>0.2508138190905746</v>
      </c>
      <c r="S44" s="262">
        <v>0.33107505145734872</v>
      </c>
      <c r="T44" s="262">
        <v>0.39167249403248938</v>
      </c>
      <c r="U44" s="262">
        <v>0.20226920531366199</v>
      </c>
      <c r="V44" s="262">
        <v>0.22397642872935211</v>
      </c>
      <c r="W44" s="262">
        <v>0.16366809500879179</v>
      </c>
      <c r="X44" s="262">
        <v>0.11876419102383939</v>
      </c>
      <c r="Y44" s="262">
        <v>0.118258537956331</v>
      </c>
      <c r="DA44" s="72" t="s">
        <v>1885</v>
      </c>
    </row>
    <row r="45" spans="1:105" ht="12" customHeight="1" x14ac:dyDescent="0.25">
      <c r="A45" s="64" t="s">
        <v>28</v>
      </c>
      <c r="B45" s="229">
        <v>0</v>
      </c>
      <c r="C45" s="229">
        <v>0</v>
      </c>
      <c r="D45" s="229">
        <v>2.542151108381633E-3</v>
      </c>
      <c r="E45" s="229">
        <v>1.0053958403098711E-2</v>
      </c>
      <c r="F45" s="229">
        <v>1.8520318515769262E-2</v>
      </c>
      <c r="G45" s="229">
        <v>0</v>
      </c>
      <c r="H45" s="229">
        <v>0</v>
      </c>
      <c r="I45" s="229">
        <v>0</v>
      </c>
      <c r="J45" s="229">
        <v>0</v>
      </c>
      <c r="K45" s="229">
        <v>8.5959599727168257E-3</v>
      </c>
      <c r="L45" s="229">
        <v>7.9778683305016633E-3</v>
      </c>
      <c r="M45" s="229">
        <v>6.8812541273298141E-3</v>
      </c>
      <c r="N45" s="229">
        <v>4.4138721701418504E-3</v>
      </c>
      <c r="O45" s="229">
        <v>6.7541465731896222E-4</v>
      </c>
      <c r="P45" s="229">
        <v>0</v>
      </c>
      <c r="Q45" s="229">
        <v>2.118459257256201E-4</v>
      </c>
      <c r="R45" s="229">
        <v>0</v>
      </c>
      <c r="S45" s="229">
        <v>3.0904582105045151E-4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1886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1887</v>
      </c>
    </row>
    <row r="47" spans="1:105" ht="12" customHeight="1" x14ac:dyDescent="0.25">
      <c r="A47" s="64" t="s">
        <v>31</v>
      </c>
      <c r="B47" s="229">
        <v>3.5889192118318682E-4</v>
      </c>
      <c r="C47" s="229">
        <v>0</v>
      </c>
      <c r="D47" s="229">
        <v>5.3534711576507321E-3</v>
      </c>
      <c r="E47" s="229">
        <v>1.012125063832024E-2</v>
      </c>
      <c r="F47" s="229">
        <v>1.472453798831447E-2</v>
      </c>
      <c r="G47" s="229">
        <v>1.3712662156362391E-2</v>
      </c>
      <c r="H47" s="229">
        <v>0</v>
      </c>
      <c r="I47" s="229">
        <v>4.2369185149497378E-4</v>
      </c>
      <c r="J47" s="229">
        <v>2.0885515972755881E-3</v>
      </c>
      <c r="K47" s="229">
        <v>1.1589218287368299E-2</v>
      </c>
      <c r="L47" s="229">
        <v>1.2274602164236389E-2</v>
      </c>
      <c r="M47" s="229">
        <v>1.488653781330713E-2</v>
      </c>
      <c r="N47" s="229">
        <v>8.3242987285566238E-3</v>
      </c>
      <c r="O47" s="229">
        <v>1.433075379920307E-2</v>
      </c>
      <c r="P47" s="229">
        <v>1.191571024606973E-2</v>
      </c>
      <c r="Q47" s="229">
        <v>6.3977469569137246E-3</v>
      </c>
      <c r="R47" s="229">
        <v>9.8595586138601962E-3</v>
      </c>
      <c r="S47" s="229">
        <v>1.2177402271391181E-2</v>
      </c>
      <c r="T47" s="229">
        <v>1.984871708473564E-2</v>
      </c>
      <c r="U47" s="229">
        <v>1.0512542526284269E-2</v>
      </c>
      <c r="V47" s="229">
        <v>3.1211135615904839E-2</v>
      </c>
      <c r="W47" s="229">
        <v>1.021845053265065E-2</v>
      </c>
      <c r="X47" s="229">
        <v>1.0774234548685179E-2</v>
      </c>
      <c r="Y47" s="229">
        <v>1.403915410933069E-2</v>
      </c>
      <c r="DA47" s="73" t="s">
        <v>1888</v>
      </c>
    </row>
    <row r="48" spans="1:105" ht="12" customHeight="1" x14ac:dyDescent="0.25">
      <c r="A48" s="64" t="s">
        <v>159</v>
      </c>
      <c r="B48" s="229">
        <v>0.102812605814404</v>
      </c>
      <c r="C48" s="229">
        <v>8.4495361795931923E-2</v>
      </c>
      <c r="D48" s="229">
        <v>7.5047484310510476E-2</v>
      </c>
      <c r="E48" s="229">
        <v>6.091735403144357E-2</v>
      </c>
      <c r="F48" s="229">
        <v>3.7213848335793068E-2</v>
      </c>
      <c r="G48" s="229">
        <v>6.0327425206406167E-2</v>
      </c>
      <c r="H48" s="229">
        <v>2.8570101079891351E-2</v>
      </c>
      <c r="I48" s="229">
        <v>1.7979824518778081E-2</v>
      </c>
      <c r="J48" s="229">
        <v>2.529839036318416E-2</v>
      </c>
      <c r="K48" s="229">
        <v>3.3435319830658283E-2</v>
      </c>
      <c r="L48" s="229">
        <v>2.8277102659512419E-2</v>
      </c>
      <c r="M48" s="229">
        <v>2.5036767408051872E-2</v>
      </c>
      <c r="N48" s="229">
        <v>1.9259474875633072E-2</v>
      </c>
      <c r="O48" s="229">
        <v>2.853602280253453E-2</v>
      </c>
      <c r="P48" s="229">
        <v>2.5542511667078958E-2</v>
      </c>
      <c r="Q48" s="229">
        <v>2.7158292717505979E-2</v>
      </c>
      <c r="R48" s="229">
        <v>2.2438266777854932E-2</v>
      </c>
      <c r="S48" s="229">
        <v>2.3772596104812312E-2</v>
      </c>
      <c r="T48" s="229">
        <v>2.2351219263130231E-2</v>
      </c>
      <c r="U48" s="229">
        <v>7.2801906740921846E-3</v>
      </c>
      <c r="V48" s="229">
        <v>4.2186486256102551E-2</v>
      </c>
      <c r="W48" s="229">
        <v>1.1454395546795899E-2</v>
      </c>
      <c r="X48" s="229">
        <v>1.097398840778821E-2</v>
      </c>
      <c r="Y48" s="229">
        <v>1.055850506315437E-2</v>
      </c>
      <c r="DA48" s="73" t="s">
        <v>1889</v>
      </c>
    </row>
    <row r="49" spans="1:105" ht="12" customHeight="1" x14ac:dyDescent="0.25">
      <c r="A49" s="64" t="s">
        <v>32</v>
      </c>
      <c r="B49" s="229">
        <v>5.709621543323349E-2</v>
      </c>
      <c r="C49" s="229">
        <v>8.5643076996916589E-2</v>
      </c>
      <c r="D49" s="229">
        <v>8.5643076997370574E-2</v>
      </c>
      <c r="E49" s="229">
        <v>8.5643076996946191E-2</v>
      </c>
      <c r="F49" s="229">
        <v>8.5643076996013895E-2</v>
      </c>
      <c r="G49" s="229">
        <v>8.564307700455849E-2</v>
      </c>
      <c r="H49" s="229">
        <v>0.25693172328868552</v>
      </c>
      <c r="I49" s="229">
        <v>1.1875833366903239E-2</v>
      </c>
      <c r="J49" s="229">
        <v>3.2973195264864003E-2</v>
      </c>
      <c r="K49" s="229">
        <v>2.88608919930591E-2</v>
      </c>
      <c r="L49" s="229">
        <v>2.8404800175797381E-2</v>
      </c>
      <c r="M49" s="229">
        <v>7.2226999134378106E-3</v>
      </c>
      <c r="N49" s="229">
        <v>6.4799930222297067E-3</v>
      </c>
      <c r="O49" s="229">
        <v>1.504355303165039E-2</v>
      </c>
      <c r="P49" s="229">
        <v>1.1389833889257199E-2</v>
      </c>
      <c r="Q49" s="229">
        <v>1.1477064564311541E-2</v>
      </c>
      <c r="R49" s="229">
        <v>8.792852070196859E-3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1890</v>
      </c>
    </row>
    <row r="50" spans="1:105" ht="12" customHeight="1" x14ac:dyDescent="0.25">
      <c r="A50" s="64" t="s">
        <v>33</v>
      </c>
      <c r="B50" s="229">
        <v>5.1715328920493922E-3</v>
      </c>
      <c r="C50" s="229">
        <v>5.567809388327901E-3</v>
      </c>
      <c r="D50" s="229">
        <v>5.9042705644667508E-3</v>
      </c>
      <c r="E50" s="229">
        <v>6.3653469909554054E-3</v>
      </c>
      <c r="F50" s="229">
        <v>6.5173775963849618E-3</v>
      </c>
      <c r="G50" s="229">
        <v>1.26683863578317E-2</v>
      </c>
      <c r="H50" s="229">
        <v>8.628359938164994E-3</v>
      </c>
      <c r="I50" s="229">
        <v>1.7122135410414529E-3</v>
      </c>
      <c r="J50" s="229">
        <v>4.2219646847074513E-3</v>
      </c>
      <c r="K50" s="229">
        <v>3.94781113272933E-3</v>
      </c>
      <c r="L50" s="229">
        <v>5.8444552436820989E-3</v>
      </c>
      <c r="M50" s="229">
        <v>3.2424888155219451E-3</v>
      </c>
      <c r="N50" s="229">
        <v>3.7633805629103301E-3</v>
      </c>
      <c r="O50" s="229">
        <v>8.0775605327334174E-3</v>
      </c>
      <c r="P50" s="229">
        <v>1.1781125775605861E-2</v>
      </c>
      <c r="Q50" s="229">
        <v>2.1109823422305902E-3</v>
      </c>
      <c r="R50" s="229">
        <v>1.6823058807774599E-3</v>
      </c>
      <c r="S50" s="229">
        <v>2.9683352650894182E-3</v>
      </c>
      <c r="T50" s="229">
        <v>2.8761199793803259E-3</v>
      </c>
      <c r="U50" s="229">
        <v>9.4956820827745542E-4</v>
      </c>
      <c r="V50" s="229">
        <v>4.1297493983513834E-3</v>
      </c>
      <c r="W50" s="229">
        <v>7.6513763744481714E-4</v>
      </c>
      <c r="X50" s="229">
        <v>6.1310703191685251E-4</v>
      </c>
      <c r="Y50" s="229">
        <v>2.5097511429249069E-3</v>
      </c>
      <c r="DA50" s="73" t="s">
        <v>1891</v>
      </c>
    </row>
    <row r="51" spans="1:105" ht="12" customHeight="1" x14ac:dyDescent="0.25">
      <c r="A51" s="64" t="s">
        <v>35</v>
      </c>
      <c r="B51" s="229">
        <v>0.65045729764653604</v>
      </c>
      <c r="C51" s="229">
        <v>0.65581241090500919</v>
      </c>
      <c r="D51" s="229">
        <v>0.60108737857465766</v>
      </c>
      <c r="E51" s="229">
        <v>0.57079126972499339</v>
      </c>
      <c r="F51" s="229">
        <v>0.51484611026235449</v>
      </c>
      <c r="G51" s="229">
        <v>0.2543462956380263</v>
      </c>
      <c r="H51" s="229">
        <v>0.14840348908845399</v>
      </c>
      <c r="I51" s="229">
        <v>6.4538368729091147E-2</v>
      </c>
      <c r="J51" s="229">
        <v>0.1104090185119861</v>
      </c>
      <c r="K51" s="229">
        <v>0.17329021094142039</v>
      </c>
      <c r="L51" s="229">
        <v>0.12895134138275449</v>
      </c>
      <c r="M51" s="229">
        <v>0.2386675435209123</v>
      </c>
      <c r="N51" s="229">
        <v>0.21226614094611021</v>
      </c>
      <c r="O51" s="229">
        <v>0.17051229533787229</v>
      </c>
      <c r="P51" s="229">
        <v>0.17349304749073929</v>
      </c>
      <c r="Q51" s="229">
        <v>0.14255198186938919</v>
      </c>
      <c r="R51" s="229">
        <v>0.20804083574788509</v>
      </c>
      <c r="S51" s="229">
        <v>0.29184767199500528</v>
      </c>
      <c r="T51" s="229">
        <v>0.34659643770524318</v>
      </c>
      <c r="U51" s="229">
        <v>0.18352690390500809</v>
      </c>
      <c r="V51" s="229">
        <v>0.14644905745899339</v>
      </c>
      <c r="W51" s="229">
        <v>0.14123011129190041</v>
      </c>
      <c r="X51" s="229">
        <v>9.6402861035449192E-2</v>
      </c>
      <c r="Y51" s="229">
        <v>9.1151127640920981E-2</v>
      </c>
      <c r="DA51" s="73" t="s">
        <v>1892</v>
      </c>
    </row>
    <row r="52" spans="1:105" ht="12" customHeight="1" x14ac:dyDescent="0.25">
      <c r="A52" s="64" t="s">
        <v>36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1893</v>
      </c>
    </row>
    <row r="53" spans="1:105" ht="12" customHeight="1" x14ac:dyDescent="0.25">
      <c r="A53" s="64" t="s">
        <v>38</v>
      </c>
      <c r="B53" s="229">
        <v>0</v>
      </c>
      <c r="C53" s="229">
        <v>0</v>
      </c>
      <c r="D53" s="229">
        <v>0</v>
      </c>
      <c r="E53" s="229">
        <v>0</v>
      </c>
      <c r="F53" s="229">
        <v>0</v>
      </c>
      <c r="G53" s="229">
        <v>0</v>
      </c>
      <c r="H53" s="229">
        <v>0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9">
        <v>0</v>
      </c>
      <c r="O53" s="229">
        <v>0</v>
      </c>
      <c r="P53" s="229">
        <v>0</v>
      </c>
      <c r="Q53" s="229">
        <v>0</v>
      </c>
      <c r="R53" s="229">
        <v>0</v>
      </c>
      <c r="S53" s="229">
        <v>0</v>
      </c>
      <c r="T53" s="229">
        <v>0</v>
      </c>
      <c r="U53" s="229">
        <v>0</v>
      </c>
      <c r="V53" s="229">
        <v>0</v>
      </c>
      <c r="W53" s="229">
        <v>0</v>
      </c>
      <c r="X53" s="229">
        <v>0</v>
      </c>
      <c r="Y53" s="229">
        <v>0</v>
      </c>
      <c r="DA53" s="73" t="s">
        <v>1894</v>
      </c>
    </row>
    <row r="54" spans="1:105" ht="12" customHeight="1" x14ac:dyDescent="0.25">
      <c r="A54" s="64" t="s">
        <v>39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1895</v>
      </c>
    </row>
    <row r="55" spans="1:105" ht="12" customHeight="1" x14ac:dyDescent="0.25">
      <c r="A55" s="60" t="s">
        <v>1896</v>
      </c>
      <c r="B55" s="262">
        <v>0.6045723837070559</v>
      </c>
      <c r="C55" s="262">
        <v>0.57417413481149171</v>
      </c>
      <c r="D55" s="262">
        <v>0.7322960229916462</v>
      </c>
      <c r="E55" s="262">
        <v>0.87714829784012383</v>
      </c>
      <c r="F55" s="262">
        <v>0.88945980863310226</v>
      </c>
      <c r="G55" s="262">
        <v>1.0620497304947969</v>
      </c>
      <c r="H55" s="262">
        <v>0.78354480356151335</v>
      </c>
      <c r="I55" s="262">
        <v>1.4803414406983699</v>
      </c>
      <c r="J55" s="262">
        <v>0.97438302820744416</v>
      </c>
      <c r="K55" s="262">
        <v>0.33955753399490413</v>
      </c>
      <c r="L55" s="262">
        <v>0.39738913469311632</v>
      </c>
      <c r="M55" s="262">
        <v>0.48073186497391862</v>
      </c>
      <c r="N55" s="262">
        <v>0.62937358007431377</v>
      </c>
      <c r="O55" s="262">
        <v>1.009183237005632</v>
      </c>
      <c r="P55" s="262">
        <v>0.96457823810066246</v>
      </c>
      <c r="Q55" s="262">
        <v>1.2612374740707559</v>
      </c>
      <c r="R55" s="262">
        <v>0.90202164653899986</v>
      </c>
      <c r="S55" s="262">
        <v>0.90913339593128051</v>
      </c>
      <c r="T55" s="262">
        <v>0.42198327725521367</v>
      </c>
      <c r="U55" s="262">
        <v>0.44112641469239228</v>
      </c>
      <c r="V55" s="262">
        <v>0.18577521093812471</v>
      </c>
      <c r="W55" s="262">
        <v>0.13377105942389789</v>
      </c>
      <c r="X55" s="262">
        <v>8.7157435011707127E-2</v>
      </c>
      <c r="Y55" s="262">
        <v>8.9719041411206402E-2</v>
      </c>
      <c r="DA55" s="72" t="s">
        <v>1897</v>
      </c>
    </row>
    <row r="56" spans="1:105" ht="12" customHeight="1" x14ac:dyDescent="0.25">
      <c r="A56" s="57" t="s">
        <v>1898</v>
      </c>
      <c r="B56" s="261">
        <f t="shared" ref="B56:Y56" si="2">B57+B68</f>
        <v>25.658397124825154</v>
      </c>
      <c r="C56" s="261">
        <f t="shared" si="2"/>
        <v>26.067654042373231</v>
      </c>
      <c r="D56" s="261">
        <f t="shared" si="2"/>
        <v>24.698442935177674</v>
      </c>
      <c r="E56" s="261">
        <f t="shared" si="2"/>
        <v>24.030956865164885</v>
      </c>
      <c r="F56" s="261">
        <f t="shared" si="2"/>
        <v>22.062207332597801</v>
      </c>
      <c r="G56" s="261">
        <f t="shared" si="2"/>
        <v>14.876472836010539</v>
      </c>
      <c r="H56" s="261">
        <f t="shared" si="2"/>
        <v>14.80727237633007</v>
      </c>
      <c r="I56" s="261">
        <f t="shared" si="2"/>
        <v>5.788892519234401</v>
      </c>
      <c r="J56" s="261">
        <f t="shared" si="2"/>
        <v>7.1539461959892527</v>
      </c>
      <c r="K56" s="261">
        <f t="shared" si="2"/>
        <v>8.4551712310047336</v>
      </c>
      <c r="L56" s="261">
        <f t="shared" si="2"/>
        <v>7.128512827744232</v>
      </c>
      <c r="M56" s="261">
        <f t="shared" si="2"/>
        <v>9.8176011075526226</v>
      </c>
      <c r="N56" s="261">
        <f t="shared" si="2"/>
        <v>8.8651839856595291</v>
      </c>
      <c r="O56" s="261">
        <f t="shared" si="2"/>
        <v>9.0874897730344451</v>
      </c>
      <c r="P56" s="261">
        <f t="shared" si="2"/>
        <v>8.9087181972846103</v>
      </c>
      <c r="Q56" s="261">
        <f t="shared" si="2"/>
        <v>8.1620425429944632</v>
      </c>
      <c r="R56" s="261">
        <f t="shared" si="2"/>
        <v>9.2872131027105027</v>
      </c>
      <c r="S56" s="261">
        <f t="shared" si="2"/>
        <v>11.708948389150496</v>
      </c>
      <c r="T56" s="261">
        <f t="shared" si="2"/>
        <v>12.574846272797837</v>
      </c>
      <c r="U56" s="261">
        <f t="shared" si="2"/>
        <v>6.9301585698981389</v>
      </c>
      <c r="V56" s="261">
        <f t="shared" si="2"/>
        <v>7.0823487486294576</v>
      </c>
      <c r="W56" s="261">
        <f t="shared" si="2"/>
        <v>5.1714683136247297</v>
      </c>
      <c r="X56" s="261">
        <f t="shared" si="2"/>
        <v>3.733255344096563</v>
      </c>
      <c r="Y56" s="261">
        <f t="shared" si="2"/>
        <v>3.7230918359194982</v>
      </c>
      <c r="DA56" s="70"/>
    </row>
    <row r="57" spans="1:105" ht="12" customHeight="1" x14ac:dyDescent="0.25">
      <c r="A57" s="60" t="s">
        <v>1899</v>
      </c>
      <c r="B57" s="262">
        <v>24.47689631122218</v>
      </c>
      <c r="C57" s="262">
        <v>24.945559772585561</v>
      </c>
      <c r="D57" s="262">
        <v>23.267334981391141</v>
      </c>
      <c r="E57" s="262">
        <v>22.316767703572729</v>
      </c>
      <c r="F57" s="262">
        <v>20.323958090838911</v>
      </c>
      <c r="G57" s="262">
        <v>12.80093539089555</v>
      </c>
      <c r="H57" s="262">
        <v>13.276010201855881</v>
      </c>
      <c r="I57" s="262">
        <v>2.8958979602192669</v>
      </c>
      <c r="J57" s="262">
        <v>5.2497336126605179</v>
      </c>
      <c r="K57" s="262">
        <v>7.7915823647385682</v>
      </c>
      <c r="L57" s="262">
        <v>6.3519050986945356</v>
      </c>
      <c r="M57" s="262">
        <v>8.8781187479568278</v>
      </c>
      <c r="N57" s="262">
        <v>7.6352148091674552</v>
      </c>
      <c r="O57" s="262">
        <v>7.115268004839379</v>
      </c>
      <c r="P57" s="262">
        <v>7.0236668720625337</v>
      </c>
      <c r="Q57" s="262">
        <v>5.6972374312823026</v>
      </c>
      <c r="R57" s="262">
        <v>7.5244145727172382</v>
      </c>
      <c r="S57" s="262">
        <v>9.9322515437204615</v>
      </c>
      <c r="T57" s="262">
        <v>11.75017482097468</v>
      </c>
      <c r="U57" s="262">
        <v>6.0680761594098591</v>
      </c>
      <c r="V57" s="262">
        <v>6.7192928618805627</v>
      </c>
      <c r="W57" s="262">
        <v>4.9100428502637534</v>
      </c>
      <c r="X57" s="262">
        <v>3.562925730715186</v>
      </c>
      <c r="Y57" s="262">
        <v>3.547756138689929</v>
      </c>
      <c r="DA57" s="72" t="s">
        <v>1900</v>
      </c>
    </row>
    <row r="58" spans="1:105" ht="12" customHeight="1" x14ac:dyDescent="0.25">
      <c r="A58" s="64" t="s">
        <v>28</v>
      </c>
      <c r="B58" s="229">
        <v>0</v>
      </c>
      <c r="C58" s="229">
        <v>0</v>
      </c>
      <c r="D58" s="229">
        <v>7.6264533251448982E-2</v>
      </c>
      <c r="E58" s="229">
        <v>0.30161875209296141</v>
      </c>
      <c r="F58" s="229">
        <v>0.555609555473078</v>
      </c>
      <c r="G58" s="229">
        <v>0</v>
      </c>
      <c r="H58" s="229">
        <v>0</v>
      </c>
      <c r="I58" s="229">
        <v>0</v>
      </c>
      <c r="J58" s="229">
        <v>0</v>
      </c>
      <c r="K58" s="229">
        <v>0.25787879918150469</v>
      </c>
      <c r="L58" s="229">
        <v>0.23933604991505</v>
      </c>
      <c r="M58" s="229">
        <v>0.2064376238198945</v>
      </c>
      <c r="N58" s="229">
        <v>0.1324161651042555</v>
      </c>
      <c r="O58" s="229">
        <v>2.026243971956886E-2</v>
      </c>
      <c r="P58" s="229">
        <v>0</v>
      </c>
      <c r="Q58" s="229">
        <v>6.3553777717686036E-3</v>
      </c>
      <c r="R58" s="229">
        <v>0</v>
      </c>
      <c r="S58" s="229">
        <v>9.2713746315135469E-3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1901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1902</v>
      </c>
    </row>
    <row r="60" spans="1:105" ht="12" customHeight="1" x14ac:dyDescent="0.25">
      <c r="A60" s="64" t="s">
        <v>31</v>
      </c>
      <c r="B60" s="229">
        <v>1.0766757635495601E-2</v>
      </c>
      <c r="C60" s="229">
        <v>0</v>
      </c>
      <c r="D60" s="229">
        <v>0.16060413472952201</v>
      </c>
      <c r="E60" s="229">
        <v>0.30363751914960729</v>
      </c>
      <c r="F60" s="229">
        <v>0.44173613964943431</v>
      </c>
      <c r="G60" s="229">
        <v>0.41137986469087168</v>
      </c>
      <c r="H60" s="229">
        <v>0</v>
      </c>
      <c r="I60" s="229">
        <v>1.271075554484921E-2</v>
      </c>
      <c r="J60" s="229">
        <v>6.2656547918267622E-2</v>
      </c>
      <c r="K60" s="229">
        <v>0.34767654862104891</v>
      </c>
      <c r="L60" s="229">
        <v>0.36823806492709188</v>
      </c>
      <c r="M60" s="229">
        <v>0.44659613439921408</v>
      </c>
      <c r="N60" s="229">
        <v>0.24972896185669879</v>
      </c>
      <c r="O60" s="229">
        <v>0.42992261397609199</v>
      </c>
      <c r="P60" s="229">
        <v>0.35747130738209199</v>
      </c>
      <c r="Q60" s="229">
        <v>0.19193240870741191</v>
      </c>
      <c r="R60" s="229">
        <v>0.29578675841580587</v>
      </c>
      <c r="S60" s="229">
        <v>0.36532206814173529</v>
      </c>
      <c r="T60" s="229">
        <v>0.59546151254206936</v>
      </c>
      <c r="U60" s="229">
        <v>0.31537627578852823</v>
      </c>
      <c r="V60" s="229">
        <v>0.93633406847714518</v>
      </c>
      <c r="W60" s="229">
        <v>0.30655351597951952</v>
      </c>
      <c r="X60" s="229">
        <v>0.32322703646055551</v>
      </c>
      <c r="Y60" s="229">
        <v>0.42117462327992072</v>
      </c>
      <c r="DA60" s="73" t="s">
        <v>1903</v>
      </c>
    </row>
    <row r="61" spans="1:105" ht="12" customHeight="1" x14ac:dyDescent="0.25">
      <c r="A61" s="64" t="s">
        <v>159</v>
      </c>
      <c r="B61" s="229">
        <v>3.084378174432119</v>
      </c>
      <c r="C61" s="229">
        <v>2.5348608538779569</v>
      </c>
      <c r="D61" s="229">
        <v>2.2514245293153139</v>
      </c>
      <c r="E61" s="229">
        <v>1.8275206209433079</v>
      </c>
      <c r="F61" s="229">
        <v>1.1164154500737919</v>
      </c>
      <c r="G61" s="229">
        <v>1.8098227561921849</v>
      </c>
      <c r="H61" s="229">
        <v>0.85710303239674068</v>
      </c>
      <c r="I61" s="229">
        <v>0.53939473556334261</v>
      </c>
      <c r="J61" s="229">
        <v>0.75895171089552482</v>
      </c>
      <c r="K61" s="229">
        <v>1.0030595949197481</v>
      </c>
      <c r="L61" s="229">
        <v>0.84831307978537285</v>
      </c>
      <c r="M61" s="229">
        <v>0.75110302224155645</v>
      </c>
      <c r="N61" s="229">
        <v>0.57778424626899205</v>
      </c>
      <c r="O61" s="229">
        <v>0.85608068407603566</v>
      </c>
      <c r="P61" s="229">
        <v>0.76627535001236902</v>
      </c>
      <c r="Q61" s="229">
        <v>0.81474878152517971</v>
      </c>
      <c r="R61" s="229">
        <v>0.67314800333564773</v>
      </c>
      <c r="S61" s="229">
        <v>0.71317788314436936</v>
      </c>
      <c r="T61" s="229">
        <v>0.67053657789390719</v>
      </c>
      <c r="U61" s="229">
        <v>0.21840572022276561</v>
      </c>
      <c r="V61" s="229">
        <v>1.265594587683077</v>
      </c>
      <c r="W61" s="229">
        <v>0.34363186640387688</v>
      </c>
      <c r="X61" s="229">
        <v>0.32921965223364652</v>
      </c>
      <c r="Y61" s="229">
        <v>0.31675515189463122</v>
      </c>
      <c r="DA61" s="73" t="s">
        <v>1904</v>
      </c>
    </row>
    <row r="62" spans="1:105" ht="12" customHeight="1" x14ac:dyDescent="0.25">
      <c r="A62" s="64" t="s">
        <v>32</v>
      </c>
      <c r="B62" s="229">
        <v>1.7128864629970051</v>
      </c>
      <c r="C62" s="229">
        <v>2.5692923099074969</v>
      </c>
      <c r="D62" s="229">
        <v>2.569292309921118</v>
      </c>
      <c r="E62" s="229">
        <v>2.569292309908386</v>
      </c>
      <c r="F62" s="229">
        <v>2.5692923098804168</v>
      </c>
      <c r="G62" s="229">
        <v>2.5692923101367549</v>
      </c>
      <c r="H62" s="229">
        <v>7.7079516986605654</v>
      </c>
      <c r="I62" s="229">
        <v>0.35627500100709708</v>
      </c>
      <c r="J62" s="229">
        <v>0.98919585794591991</v>
      </c>
      <c r="K62" s="229">
        <v>0.86582675979177315</v>
      </c>
      <c r="L62" s="229">
        <v>0.85214400527392231</v>
      </c>
      <c r="M62" s="229">
        <v>0.2166809974031344</v>
      </c>
      <c r="N62" s="229">
        <v>0.19439979066689131</v>
      </c>
      <c r="O62" s="229">
        <v>0.45130659094951159</v>
      </c>
      <c r="P62" s="229">
        <v>0.34169501667771618</v>
      </c>
      <c r="Q62" s="229">
        <v>0.34431193692934631</v>
      </c>
      <c r="R62" s="229">
        <v>0.26378556210590581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1905</v>
      </c>
    </row>
    <row r="63" spans="1:105" ht="12" customHeight="1" x14ac:dyDescent="0.25">
      <c r="A63" s="64" t="s">
        <v>33</v>
      </c>
      <c r="B63" s="229">
        <v>0.15514598676148181</v>
      </c>
      <c r="C63" s="229">
        <v>0.167034281649837</v>
      </c>
      <c r="D63" s="229">
        <v>0.17712811693400249</v>
      </c>
      <c r="E63" s="229">
        <v>0.19096040972866221</v>
      </c>
      <c r="F63" s="229">
        <v>0.19552132789154891</v>
      </c>
      <c r="G63" s="229">
        <v>0.38005159073495121</v>
      </c>
      <c r="H63" s="229">
        <v>0.25885079814494982</v>
      </c>
      <c r="I63" s="229">
        <v>5.1366406231243597E-2</v>
      </c>
      <c r="J63" s="229">
        <v>0.12665894054122351</v>
      </c>
      <c r="K63" s="229">
        <v>0.1184343339818799</v>
      </c>
      <c r="L63" s="229">
        <v>0.1753336573104631</v>
      </c>
      <c r="M63" s="229">
        <v>9.7274664465658398E-2</v>
      </c>
      <c r="N63" s="229">
        <v>0.1129014168873099</v>
      </c>
      <c r="O63" s="229">
        <v>0.24232681598200251</v>
      </c>
      <c r="P63" s="229">
        <v>0.35343377326817599</v>
      </c>
      <c r="Q63" s="229">
        <v>6.3329470266917737E-2</v>
      </c>
      <c r="R63" s="229">
        <v>5.0469176423323811E-2</v>
      </c>
      <c r="S63" s="229">
        <v>8.905005795268256E-2</v>
      </c>
      <c r="T63" s="229">
        <v>8.6283599381409809E-2</v>
      </c>
      <c r="U63" s="229">
        <v>2.8487046248323659E-2</v>
      </c>
      <c r="V63" s="229">
        <v>0.12389248195054151</v>
      </c>
      <c r="W63" s="229">
        <v>2.2954129123344508E-2</v>
      </c>
      <c r="X63" s="229">
        <v>1.8393210957505589E-2</v>
      </c>
      <c r="Y63" s="229">
        <v>7.5292534287747223E-2</v>
      </c>
      <c r="DA63" s="73" t="s">
        <v>1906</v>
      </c>
    </row>
    <row r="64" spans="1:105" ht="12" customHeight="1" x14ac:dyDescent="0.25">
      <c r="A64" s="64" t="s">
        <v>35</v>
      </c>
      <c r="B64" s="229">
        <v>19.513718929396081</v>
      </c>
      <c r="C64" s="229">
        <v>19.67437232715027</v>
      </c>
      <c r="D64" s="229">
        <v>18.03262135723973</v>
      </c>
      <c r="E64" s="229">
        <v>17.1237380917498</v>
      </c>
      <c r="F64" s="229">
        <v>15.445383307870641</v>
      </c>
      <c r="G64" s="229">
        <v>7.6303888691407886</v>
      </c>
      <c r="H64" s="229">
        <v>4.4521046726536229</v>
      </c>
      <c r="I64" s="229">
        <v>1.9361510618727349</v>
      </c>
      <c r="J64" s="229">
        <v>3.312270555359583</v>
      </c>
      <c r="K64" s="229">
        <v>5.1987063282426131</v>
      </c>
      <c r="L64" s="229">
        <v>3.868540241482636</v>
      </c>
      <c r="M64" s="229">
        <v>7.1600263056273699</v>
      </c>
      <c r="N64" s="229">
        <v>6.3679842283833077</v>
      </c>
      <c r="O64" s="229">
        <v>5.1153688601361678</v>
      </c>
      <c r="P64" s="229">
        <v>5.2047914247221803</v>
      </c>
      <c r="Q64" s="229">
        <v>4.276559456081678</v>
      </c>
      <c r="R64" s="229">
        <v>6.2412250724365554</v>
      </c>
      <c r="S64" s="229">
        <v>8.7554301598501603</v>
      </c>
      <c r="T64" s="229">
        <v>10.3978931311573</v>
      </c>
      <c r="U64" s="229">
        <v>5.5058071171502423</v>
      </c>
      <c r="V64" s="229">
        <v>4.3934717237698004</v>
      </c>
      <c r="W64" s="229">
        <v>4.2369033387570134</v>
      </c>
      <c r="X64" s="229">
        <v>2.8920858310634778</v>
      </c>
      <c r="Y64" s="229">
        <v>2.73453382922763</v>
      </c>
      <c r="DA64" s="73" t="s">
        <v>1907</v>
      </c>
    </row>
    <row r="65" spans="1:105" ht="12" customHeight="1" x14ac:dyDescent="0.25">
      <c r="A65" s="64" t="s">
        <v>36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1908</v>
      </c>
    </row>
    <row r="66" spans="1:105" ht="12" customHeight="1" x14ac:dyDescent="0.25">
      <c r="A66" s="64" t="s">
        <v>38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1909</v>
      </c>
    </row>
    <row r="67" spans="1:105" ht="12" customHeight="1" x14ac:dyDescent="0.25">
      <c r="A67" s="64" t="s">
        <v>39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1910</v>
      </c>
    </row>
    <row r="68" spans="1:105" ht="12" customHeight="1" x14ac:dyDescent="0.25">
      <c r="A68" s="60" t="s">
        <v>1911</v>
      </c>
      <c r="B68" s="262">
        <v>1.181500813602973</v>
      </c>
      <c r="C68" s="262">
        <v>1.122094269787671</v>
      </c>
      <c r="D68" s="262">
        <v>1.431107953786533</v>
      </c>
      <c r="E68" s="262">
        <v>1.714189161592157</v>
      </c>
      <c r="F68" s="262">
        <v>1.7382492417588911</v>
      </c>
      <c r="G68" s="262">
        <v>2.0755374451149882</v>
      </c>
      <c r="H68" s="262">
        <v>1.531262174474189</v>
      </c>
      <c r="I68" s="262">
        <v>2.892994559015134</v>
      </c>
      <c r="J68" s="262">
        <v>1.9042125833287351</v>
      </c>
      <c r="K68" s="262">
        <v>0.66358886626616553</v>
      </c>
      <c r="L68" s="262">
        <v>0.77660772904969655</v>
      </c>
      <c r="M68" s="262">
        <v>0.93948235959579551</v>
      </c>
      <c r="N68" s="262">
        <v>1.2299691764920739</v>
      </c>
      <c r="O68" s="262">
        <v>1.9722217681950669</v>
      </c>
      <c r="P68" s="262">
        <v>1.8850513252220771</v>
      </c>
      <c r="Q68" s="262">
        <v>2.464805111712161</v>
      </c>
      <c r="R68" s="262">
        <v>1.7627985299932649</v>
      </c>
      <c r="S68" s="262">
        <v>1.776696845430034</v>
      </c>
      <c r="T68" s="262">
        <v>0.82467145182315627</v>
      </c>
      <c r="U68" s="262">
        <v>0.86208241048828005</v>
      </c>
      <c r="V68" s="262">
        <v>0.36305588674889488</v>
      </c>
      <c r="W68" s="262">
        <v>0.26142546336097627</v>
      </c>
      <c r="X68" s="262">
        <v>0.17032961338137689</v>
      </c>
      <c r="Y68" s="262">
        <v>0.1753356972295691</v>
      </c>
      <c r="DA68" s="72" t="s">
        <v>1912</v>
      </c>
    </row>
    <row r="69" spans="1:105" ht="12" customHeight="1" x14ac:dyDescent="0.25">
      <c r="A69" s="57" t="s">
        <v>1913</v>
      </c>
      <c r="B69" s="261">
        <f t="shared" ref="B69:Y69" si="3">B70+B81</f>
        <v>3.4747113940720706</v>
      </c>
      <c r="C69" s="261">
        <f t="shared" si="3"/>
        <v>3.5386357973712244</v>
      </c>
      <c r="D69" s="261">
        <f t="shared" si="3"/>
        <v>3.3125006377231427</v>
      </c>
      <c r="E69" s="261">
        <f t="shared" si="3"/>
        <v>3.1879289464584391</v>
      </c>
      <c r="F69" s="261">
        <f t="shared" si="3"/>
        <v>2.9088741260034805</v>
      </c>
      <c r="G69" s="261">
        <f t="shared" si="3"/>
        <v>1.864188692339884</v>
      </c>
      <c r="H69" s="261">
        <f t="shared" si="3"/>
        <v>1.9128299910108097</v>
      </c>
      <c r="I69" s="261">
        <f t="shared" si="3"/>
        <v>0.50322401844524167</v>
      </c>
      <c r="J69" s="261">
        <f t="shared" si="3"/>
        <v>0.79968481164580374</v>
      </c>
      <c r="K69" s="261">
        <f t="shared" si="3"/>
        <v>1.1151110450225734</v>
      </c>
      <c r="L69" s="261">
        <f t="shared" si="3"/>
        <v>0.91667748467708621</v>
      </c>
      <c r="M69" s="261">
        <f t="shared" si="3"/>
        <v>1.2765594389927502</v>
      </c>
      <c r="N69" s="261">
        <f t="shared" si="3"/>
        <v>1.1115568536748972</v>
      </c>
      <c r="O69" s="261">
        <f t="shared" si="3"/>
        <v>1.0631493323142212</v>
      </c>
      <c r="P69" s="261">
        <f t="shared" si="3"/>
        <v>1.0473991718592723</v>
      </c>
      <c r="Q69" s="261">
        <f t="shared" si="3"/>
        <v>0.88050395054372443</v>
      </c>
      <c r="R69" s="261">
        <f t="shared" si="3"/>
        <v>1.1134863753178312</v>
      </c>
      <c r="S69" s="261">
        <f t="shared" si="3"/>
        <v>1.4516221552990796</v>
      </c>
      <c r="T69" s="261">
        <f t="shared" si="3"/>
        <v>1.6762496094200237</v>
      </c>
      <c r="U69" s="261">
        <f t="shared" si="3"/>
        <v>0.87962585045217612</v>
      </c>
      <c r="V69" s="261">
        <f t="shared" si="3"/>
        <v>0.95485882277934397</v>
      </c>
      <c r="W69" s="261">
        <f t="shared" si="3"/>
        <v>0.69772051158716952</v>
      </c>
      <c r="X69" s="261">
        <f t="shared" si="3"/>
        <v>0.50564151519120004</v>
      </c>
      <c r="Y69" s="261">
        <f t="shared" si="3"/>
        <v>0.50365037792490364</v>
      </c>
      <c r="DA69" s="70"/>
    </row>
    <row r="70" spans="1:105" ht="12" customHeight="1" x14ac:dyDescent="0.25">
      <c r="A70" s="60" t="s">
        <v>1914</v>
      </c>
      <c r="B70" s="262">
        <v>2.8556379029759138</v>
      </c>
      <c r="C70" s="262">
        <v>2.910315306801643</v>
      </c>
      <c r="D70" s="262">
        <v>2.714522414495625</v>
      </c>
      <c r="E70" s="262">
        <v>2.603622898750146</v>
      </c>
      <c r="F70" s="262">
        <v>2.371128443931199</v>
      </c>
      <c r="G70" s="262">
        <v>1.493442462271144</v>
      </c>
      <c r="H70" s="262">
        <v>1.548867856883182</v>
      </c>
      <c r="I70" s="262">
        <v>0.3378547620255804</v>
      </c>
      <c r="J70" s="262">
        <v>0.61246892147705911</v>
      </c>
      <c r="K70" s="262">
        <v>0.90901794255283064</v>
      </c>
      <c r="L70" s="262">
        <v>0.74105559484769379</v>
      </c>
      <c r="M70" s="262">
        <v>1.0357805205949611</v>
      </c>
      <c r="N70" s="262">
        <v>0.89077506106953397</v>
      </c>
      <c r="O70" s="262">
        <v>0.83011460056459208</v>
      </c>
      <c r="P70" s="262">
        <v>0.81942780174062646</v>
      </c>
      <c r="Q70" s="262">
        <v>0.66467770031626694</v>
      </c>
      <c r="R70" s="262">
        <v>0.87784836681700862</v>
      </c>
      <c r="S70" s="262">
        <v>1.158762680100718</v>
      </c>
      <c r="T70" s="262">
        <v>1.37085372911371</v>
      </c>
      <c r="U70" s="262">
        <v>0.70794221859781525</v>
      </c>
      <c r="V70" s="262">
        <v>0.78391750055273046</v>
      </c>
      <c r="W70" s="262">
        <v>0.57283833253076999</v>
      </c>
      <c r="X70" s="262">
        <v>0.41567466858343699</v>
      </c>
      <c r="Y70" s="262">
        <v>0.41390488284715732</v>
      </c>
      <c r="DA70" s="72" t="s">
        <v>1915</v>
      </c>
    </row>
    <row r="71" spans="1:105" ht="12" customHeight="1" x14ac:dyDescent="0.25">
      <c r="A71" s="64" t="s">
        <v>28</v>
      </c>
      <c r="B71" s="229">
        <v>0</v>
      </c>
      <c r="C71" s="229">
        <v>0</v>
      </c>
      <c r="D71" s="229">
        <v>8.8975288793356928E-3</v>
      </c>
      <c r="E71" s="229">
        <v>3.5188854410845398E-2</v>
      </c>
      <c r="F71" s="229">
        <v>6.4821114805192259E-2</v>
      </c>
      <c r="G71" s="229">
        <v>0</v>
      </c>
      <c r="H71" s="229">
        <v>0</v>
      </c>
      <c r="I71" s="229">
        <v>0</v>
      </c>
      <c r="J71" s="229">
        <v>0</v>
      </c>
      <c r="K71" s="229">
        <v>3.0085859904508811E-2</v>
      </c>
      <c r="L71" s="229">
        <v>2.792253915675575E-2</v>
      </c>
      <c r="M71" s="229">
        <v>2.4084389445654289E-2</v>
      </c>
      <c r="N71" s="229">
        <v>1.5448552595496439E-2</v>
      </c>
      <c r="O71" s="229">
        <v>2.3639513006163608E-3</v>
      </c>
      <c r="P71" s="229">
        <v>0</v>
      </c>
      <c r="Q71" s="229">
        <v>7.4146074003966854E-4</v>
      </c>
      <c r="R71" s="229">
        <v>0</v>
      </c>
      <c r="S71" s="229">
        <v>1.0816603736765781E-3</v>
      </c>
      <c r="T71" s="229">
        <v>0</v>
      </c>
      <c r="U71" s="229">
        <v>0</v>
      </c>
      <c r="V71" s="229">
        <v>0</v>
      </c>
      <c r="W71" s="229">
        <v>0</v>
      </c>
      <c r="X71" s="229">
        <v>0</v>
      </c>
      <c r="Y71" s="229">
        <v>0</v>
      </c>
      <c r="DA71" s="73" t="s">
        <v>1916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1917</v>
      </c>
    </row>
    <row r="73" spans="1:105" ht="12" customHeight="1" x14ac:dyDescent="0.25">
      <c r="A73" s="64" t="s">
        <v>31</v>
      </c>
      <c r="B73" s="229">
        <v>1.2561217241411501E-3</v>
      </c>
      <c r="C73" s="229">
        <v>0</v>
      </c>
      <c r="D73" s="229">
        <v>1.8737149051777521E-2</v>
      </c>
      <c r="E73" s="229">
        <v>3.5424377234120771E-2</v>
      </c>
      <c r="F73" s="229">
        <v>5.1535882959100519E-2</v>
      </c>
      <c r="G73" s="229">
        <v>4.7994317547268239E-2</v>
      </c>
      <c r="H73" s="229">
        <v>0</v>
      </c>
      <c r="I73" s="229">
        <v>1.4829214802324049E-3</v>
      </c>
      <c r="J73" s="229">
        <v>7.3099305904645376E-3</v>
      </c>
      <c r="K73" s="229">
        <v>4.0562264005788932E-2</v>
      </c>
      <c r="L73" s="229">
        <v>4.2961107574827267E-2</v>
      </c>
      <c r="M73" s="229">
        <v>5.2102882346574848E-2</v>
      </c>
      <c r="N73" s="229">
        <v>2.913504554994811E-2</v>
      </c>
      <c r="O73" s="229">
        <v>5.0157638297210608E-2</v>
      </c>
      <c r="P73" s="229">
        <v>4.1704985861243958E-2</v>
      </c>
      <c r="Q73" s="229">
        <v>2.2392114349197991E-2</v>
      </c>
      <c r="R73" s="229">
        <v>3.4508455148510593E-2</v>
      </c>
      <c r="S73" s="229">
        <v>4.2620907949869009E-2</v>
      </c>
      <c r="T73" s="229">
        <v>6.9470509796574598E-2</v>
      </c>
      <c r="U73" s="229">
        <v>3.6793898841994847E-2</v>
      </c>
      <c r="V73" s="229">
        <v>0.1092389746556667</v>
      </c>
      <c r="W73" s="229">
        <v>3.5764576864277177E-2</v>
      </c>
      <c r="X73" s="229">
        <v>3.7709820920398027E-2</v>
      </c>
      <c r="Y73" s="229">
        <v>4.9137039382657302E-2</v>
      </c>
      <c r="DA73" s="73" t="s">
        <v>1918</v>
      </c>
    </row>
    <row r="74" spans="1:105" ht="12" customHeight="1" x14ac:dyDescent="0.25">
      <c r="A74" s="64" t="s">
        <v>159</v>
      </c>
      <c r="B74" s="229">
        <v>0.35984412035041302</v>
      </c>
      <c r="C74" s="229">
        <v>0.29573376628576109</v>
      </c>
      <c r="D74" s="229">
        <v>0.26266619508678601</v>
      </c>
      <c r="E74" s="229">
        <v>0.21321073911005201</v>
      </c>
      <c r="F74" s="229">
        <v>0.13024846917527541</v>
      </c>
      <c r="G74" s="229">
        <v>0.21114598822242109</v>
      </c>
      <c r="H74" s="229">
        <v>9.9995353779619489E-2</v>
      </c>
      <c r="I74" s="229">
        <v>6.292938581572316E-2</v>
      </c>
      <c r="J74" s="229">
        <v>8.8544366271144356E-2</v>
      </c>
      <c r="K74" s="229">
        <v>0.1170236194073037</v>
      </c>
      <c r="L74" s="229">
        <v>9.8969859308293232E-2</v>
      </c>
      <c r="M74" s="229">
        <v>8.7628685928181349E-2</v>
      </c>
      <c r="N74" s="229">
        <v>6.7408162064715574E-2</v>
      </c>
      <c r="O74" s="229">
        <v>9.9876079808870588E-2</v>
      </c>
      <c r="P74" s="229">
        <v>8.9398790834776129E-2</v>
      </c>
      <c r="Q74" s="229">
        <v>9.5054024511270693E-2</v>
      </c>
      <c r="R74" s="229">
        <v>7.8533933722492039E-2</v>
      </c>
      <c r="S74" s="229">
        <v>8.32040863668429E-2</v>
      </c>
      <c r="T74" s="229">
        <v>7.8229267420955637E-2</v>
      </c>
      <c r="U74" s="229">
        <v>2.5480667359322591E-2</v>
      </c>
      <c r="V74" s="229">
        <v>0.1476527018963586</v>
      </c>
      <c r="W74" s="229">
        <v>4.0090384413785533E-2</v>
      </c>
      <c r="X74" s="229">
        <v>3.8408959427258652E-2</v>
      </c>
      <c r="Y74" s="229">
        <v>3.6954767721040213E-2</v>
      </c>
      <c r="DA74" s="73" t="s">
        <v>1919</v>
      </c>
    </row>
    <row r="75" spans="1:105" ht="12" customHeight="1" x14ac:dyDescent="0.25">
      <c r="A75" s="64" t="s">
        <v>32</v>
      </c>
      <c r="B75" s="229">
        <v>0.1998367540163167</v>
      </c>
      <c r="C75" s="229">
        <v>0.29975076948920742</v>
      </c>
      <c r="D75" s="229">
        <v>0.29975076949079632</v>
      </c>
      <c r="E75" s="229">
        <v>0.29975076948931112</v>
      </c>
      <c r="F75" s="229">
        <v>0.2997507694860479</v>
      </c>
      <c r="G75" s="229">
        <v>0.29975076951595392</v>
      </c>
      <c r="H75" s="229">
        <v>0.89926103151039716</v>
      </c>
      <c r="I75" s="229">
        <v>4.1565416784161237E-2</v>
      </c>
      <c r="J75" s="229">
        <v>0.1154061834270237</v>
      </c>
      <c r="K75" s="229">
        <v>0.1010131219757066</v>
      </c>
      <c r="L75" s="229">
        <v>9.9416800615290637E-2</v>
      </c>
      <c r="M75" s="229">
        <v>2.5279449697032289E-2</v>
      </c>
      <c r="N75" s="229">
        <v>2.2679975577803921E-2</v>
      </c>
      <c r="O75" s="229">
        <v>5.2652435610776233E-2</v>
      </c>
      <c r="P75" s="229">
        <v>3.9864418612400108E-2</v>
      </c>
      <c r="Q75" s="229">
        <v>4.0169725975090297E-2</v>
      </c>
      <c r="R75" s="229">
        <v>3.077498224568892E-2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1920</v>
      </c>
    </row>
    <row r="76" spans="1:105" ht="12" customHeight="1" x14ac:dyDescent="0.25">
      <c r="A76" s="64" t="s">
        <v>33</v>
      </c>
      <c r="B76" s="229">
        <v>1.8100365122172831E-2</v>
      </c>
      <c r="C76" s="229">
        <v>1.94873328591476E-2</v>
      </c>
      <c r="D76" s="229">
        <v>2.066494697563357E-2</v>
      </c>
      <c r="E76" s="229">
        <v>2.2278714468343869E-2</v>
      </c>
      <c r="F76" s="229">
        <v>2.2810821587347312E-2</v>
      </c>
      <c r="G76" s="229">
        <v>4.4339352252410848E-2</v>
      </c>
      <c r="H76" s="229">
        <v>3.019925978357741E-2</v>
      </c>
      <c r="I76" s="229">
        <v>5.9927473936450728E-3</v>
      </c>
      <c r="J76" s="229">
        <v>1.4776876396476041E-2</v>
      </c>
      <c r="K76" s="229">
        <v>1.381733896455262E-2</v>
      </c>
      <c r="L76" s="229">
        <v>2.04555933528873E-2</v>
      </c>
      <c r="M76" s="229">
        <v>1.1348710854326779E-2</v>
      </c>
      <c r="N76" s="229">
        <v>1.3171831970186121E-2</v>
      </c>
      <c r="O76" s="229">
        <v>2.8271461864566892E-2</v>
      </c>
      <c r="P76" s="229">
        <v>4.1233940214620422E-2</v>
      </c>
      <c r="Q76" s="229">
        <v>7.3884381978070509E-3</v>
      </c>
      <c r="R76" s="229">
        <v>5.8880705827210958E-3</v>
      </c>
      <c r="S76" s="229">
        <v>1.0389173427812939E-2</v>
      </c>
      <c r="T76" s="229">
        <v>1.0066419927831119E-2</v>
      </c>
      <c r="U76" s="229">
        <v>3.3234887289710861E-3</v>
      </c>
      <c r="V76" s="229">
        <v>1.4454122894229799E-2</v>
      </c>
      <c r="W76" s="229">
        <v>2.6779817310568529E-3</v>
      </c>
      <c r="X76" s="229">
        <v>2.145874611708978E-3</v>
      </c>
      <c r="Y76" s="229">
        <v>8.7841290002371522E-3</v>
      </c>
      <c r="DA76" s="73" t="s">
        <v>1921</v>
      </c>
    </row>
    <row r="77" spans="1:105" ht="12" customHeight="1" x14ac:dyDescent="0.25">
      <c r="A77" s="64" t="s">
        <v>35</v>
      </c>
      <c r="B77" s="229">
        <v>2.2766005417628699</v>
      </c>
      <c r="C77" s="229">
        <v>2.2953434381675271</v>
      </c>
      <c r="D77" s="229">
        <v>2.103805825011297</v>
      </c>
      <c r="E77" s="229">
        <v>1.997769444037472</v>
      </c>
      <c r="F77" s="229">
        <v>1.801961385918236</v>
      </c>
      <c r="G77" s="229">
        <v>0.89021203473308941</v>
      </c>
      <c r="H77" s="229">
        <v>0.51941221180958796</v>
      </c>
      <c r="I77" s="229">
        <v>0.2258842905518185</v>
      </c>
      <c r="J77" s="229">
        <v>0.3864315647919504</v>
      </c>
      <c r="K77" s="229">
        <v>0.60651573829496996</v>
      </c>
      <c r="L77" s="229">
        <v>0.45132969483963958</v>
      </c>
      <c r="M77" s="229">
        <v>0.83533640232319095</v>
      </c>
      <c r="N77" s="229">
        <v>0.74293149331138386</v>
      </c>
      <c r="O77" s="229">
        <v>0.59679303368255132</v>
      </c>
      <c r="P77" s="229">
        <v>0.60722566621758589</v>
      </c>
      <c r="Q77" s="229">
        <v>0.49893193654286122</v>
      </c>
      <c r="R77" s="229">
        <v>0.72814292511759604</v>
      </c>
      <c r="S77" s="229">
        <v>1.0214668519825161</v>
      </c>
      <c r="T77" s="229">
        <v>1.213087531968349</v>
      </c>
      <c r="U77" s="229">
        <v>0.64234416366752678</v>
      </c>
      <c r="V77" s="229">
        <v>0.51257170110647543</v>
      </c>
      <c r="W77" s="229">
        <v>0.49430538952165037</v>
      </c>
      <c r="X77" s="229">
        <v>0.33741001362407141</v>
      </c>
      <c r="Y77" s="229">
        <v>0.31902894674322257</v>
      </c>
      <c r="DA77" s="73" t="s">
        <v>1922</v>
      </c>
    </row>
    <row r="78" spans="1:105" ht="12" customHeight="1" x14ac:dyDescent="0.25">
      <c r="A78" s="64" t="s">
        <v>36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1923</v>
      </c>
    </row>
    <row r="79" spans="1:105" ht="12" customHeight="1" x14ac:dyDescent="0.25">
      <c r="A79" s="64" t="s">
        <v>38</v>
      </c>
      <c r="B79" s="229">
        <v>0</v>
      </c>
      <c r="C79" s="229">
        <v>0</v>
      </c>
      <c r="D79" s="229">
        <v>0</v>
      </c>
      <c r="E79" s="229">
        <v>0</v>
      </c>
      <c r="F79" s="229">
        <v>0</v>
      </c>
      <c r="G79" s="229">
        <v>0</v>
      </c>
      <c r="H79" s="229">
        <v>0</v>
      </c>
      <c r="I79" s="229">
        <v>0</v>
      </c>
      <c r="J79" s="229">
        <v>0</v>
      </c>
      <c r="K79" s="229">
        <v>0</v>
      </c>
      <c r="L79" s="229">
        <v>0</v>
      </c>
      <c r="M79" s="229">
        <v>0</v>
      </c>
      <c r="N79" s="229">
        <v>0</v>
      </c>
      <c r="O79" s="229">
        <v>0</v>
      </c>
      <c r="P79" s="229">
        <v>0</v>
      </c>
      <c r="Q79" s="229">
        <v>0</v>
      </c>
      <c r="R79" s="229">
        <v>0</v>
      </c>
      <c r="S79" s="229">
        <v>0</v>
      </c>
      <c r="T79" s="229">
        <v>0</v>
      </c>
      <c r="U79" s="229">
        <v>0</v>
      </c>
      <c r="V79" s="229">
        <v>0</v>
      </c>
      <c r="W79" s="229">
        <v>0</v>
      </c>
      <c r="X79" s="229">
        <v>0</v>
      </c>
      <c r="Y79" s="229">
        <v>0</v>
      </c>
      <c r="DA79" s="73" t="s">
        <v>1924</v>
      </c>
    </row>
    <row r="80" spans="1:105" ht="12" customHeight="1" x14ac:dyDescent="0.25">
      <c r="A80" s="64" t="s">
        <v>39</v>
      </c>
      <c r="B80" s="229">
        <v>0</v>
      </c>
      <c r="C80" s="229">
        <v>0</v>
      </c>
      <c r="D80" s="229">
        <v>0</v>
      </c>
      <c r="E80" s="229">
        <v>0</v>
      </c>
      <c r="F80" s="229">
        <v>0</v>
      </c>
      <c r="G80" s="229">
        <v>0</v>
      </c>
      <c r="H80" s="229">
        <v>0</v>
      </c>
      <c r="I80" s="229">
        <v>0</v>
      </c>
      <c r="J80" s="229">
        <v>0</v>
      </c>
      <c r="K80" s="229">
        <v>0</v>
      </c>
      <c r="L80" s="229">
        <v>0</v>
      </c>
      <c r="M80" s="229">
        <v>0</v>
      </c>
      <c r="N80" s="229">
        <v>0</v>
      </c>
      <c r="O80" s="229">
        <v>0</v>
      </c>
      <c r="P80" s="229">
        <v>0</v>
      </c>
      <c r="Q80" s="229">
        <v>0</v>
      </c>
      <c r="R80" s="229">
        <v>0</v>
      </c>
      <c r="S80" s="229">
        <v>0</v>
      </c>
      <c r="T80" s="229">
        <v>0</v>
      </c>
      <c r="U80" s="229">
        <v>0</v>
      </c>
      <c r="V80" s="229">
        <v>0</v>
      </c>
      <c r="W80" s="229">
        <v>0</v>
      </c>
      <c r="X80" s="229">
        <v>0</v>
      </c>
      <c r="Y80" s="229">
        <v>0</v>
      </c>
      <c r="DA80" s="73" t="s">
        <v>1925</v>
      </c>
    </row>
    <row r="81" spans="1:105" ht="12" customHeight="1" x14ac:dyDescent="0.25">
      <c r="A81" s="61" t="s">
        <v>1926</v>
      </c>
      <c r="B81" s="263">
        <v>0.61907349109615684</v>
      </c>
      <c r="C81" s="263">
        <v>0.62832049056958139</v>
      </c>
      <c r="D81" s="263">
        <v>0.59797822322751781</v>
      </c>
      <c r="E81" s="263">
        <v>0.58430604770829297</v>
      </c>
      <c r="F81" s="263">
        <v>0.53774568207228168</v>
      </c>
      <c r="G81" s="263">
        <v>0.37074623006874019</v>
      </c>
      <c r="H81" s="263">
        <v>0.36396213412762768</v>
      </c>
      <c r="I81" s="263">
        <v>0.1653692564196613</v>
      </c>
      <c r="J81" s="263">
        <v>0.1872158901687446</v>
      </c>
      <c r="K81" s="263">
        <v>0.2060931024697428</v>
      </c>
      <c r="L81" s="263">
        <v>0.17562188982939239</v>
      </c>
      <c r="M81" s="263">
        <v>0.24077891839778909</v>
      </c>
      <c r="N81" s="263">
        <v>0.22078179260536321</v>
      </c>
      <c r="O81" s="263">
        <v>0.23303473174962899</v>
      </c>
      <c r="P81" s="263">
        <v>0.22797137011864591</v>
      </c>
      <c r="Q81" s="263">
        <v>0.21582625022745749</v>
      </c>
      <c r="R81" s="263">
        <v>0.23563800850082259</v>
      </c>
      <c r="S81" s="263">
        <v>0.29285947519836147</v>
      </c>
      <c r="T81" s="263">
        <v>0.30539588030631382</v>
      </c>
      <c r="U81" s="263">
        <v>0.17168363185436089</v>
      </c>
      <c r="V81" s="263">
        <v>0.17094132222661351</v>
      </c>
      <c r="W81" s="263">
        <v>0.12488217905639951</v>
      </c>
      <c r="X81" s="263">
        <v>8.9966846607763051E-2</v>
      </c>
      <c r="Y81" s="263">
        <v>8.9745495077746276E-2</v>
      </c>
      <c r="DA81" s="74" t="s">
        <v>1927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30.57063917239854</v>
      </c>
      <c r="C83" s="223">
        <v>31.02726780928732</v>
      </c>
      <c r="D83" s="223">
        <v>29.528927919149801</v>
      </c>
      <c r="E83" s="223">
        <v>28.853778440974921</v>
      </c>
      <c r="F83" s="223">
        <v>26.554568156584331</v>
      </c>
      <c r="G83" s="223">
        <v>18.30792205865643</v>
      </c>
      <c r="H83" s="223">
        <v>17.972914742756359</v>
      </c>
      <c r="I83" s="223">
        <v>8.166144957988493</v>
      </c>
      <c r="J83" s="223">
        <v>9.2449596172998447</v>
      </c>
      <c r="K83" s="223">
        <v>8.3808395105244049</v>
      </c>
      <c r="L83" s="223">
        <v>7.1417182601979299</v>
      </c>
      <c r="M83" s="223">
        <v>8.021557622488281</v>
      </c>
      <c r="N83" s="223">
        <v>7.3553527154177711</v>
      </c>
      <c r="O83" s="223">
        <v>6.299578608710477</v>
      </c>
      <c r="P83" s="223">
        <v>6.1627018247826513</v>
      </c>
      <c r="Q83" s="223">
        <v>3.0285659692366491</v>
      </c>
      <c r="R83" s="223">
        <v>5.9202732397057414</v>
      </c>
      <c r="S83" s="223">
        <v>5.7480653482373167</v>
      </c>
      <c r="T83" s="223">
        <v>9.7043087799751593</v>
      </c>
      <c r="U83" s="223">
        <v>4.7616317951657594</v>
      </c>
      <c r="V83" s="223">
        <v>15.83548294640298</v>
      </c>
      <c r="W83" s="223">
        <v>8.9208942390369721</v>
      </c>
      <c r="X83" s="223">
        <v>8.7775867010604713</v>
      </c>
      <c r="Y83" s="223">
        <v>8.7559906094941375</v>
      </c>
      <c r="DA83" s="89" t="s">
        <v>1928</v>
      </c>
    </row>
    <row r="84" spans="1:105" ht="12" customHeight="1" x14ac:dyDescent="0.25">
      <c r="A84" s="55" t="s">
        <v>91</v>
      </c>
      <c r="B84" s="259">
        <v>1.1319622294245231</v>
      </c>
      <c r="C84" s="259">
        <v>1.148870164091953</v>
      </c>
      <c r="D84" s="259">
        <v>1.093389997225884</v>
      </c>
      <c r="E84" s="259">
        <v>1.0683907257309559</v>
      </c>
      <c r="F84" s="259">
        <v>0.98325612371442361</v>
      </c>
      <c r="G84" s="259">
        <v>0.6779013075998872</v>
      </c>
      <c r="H84" s="259">
        <v>0.66549673780132879</v>
      </c>
      <c r="I84" s="259">
        <v>0.30237403934927132</v>
      </c>
      <c r="J84" s="259">
        <v>0.34232012748566032</v>
      </c>
      <c r="K84" s="259">
        <v>0.31032369730845161</v>
      </c>
      <c r="L84" s="259">
        <v>0.26444181551058132</v>
      </c>
      <c r="M84" s="259">
        <v>0.2970202945006134</v>
      </c>
      <c r="N84" s="259">
        <v>0.27235222039546558</v>
      </c>
      <c r="O84" s="259">
        <v>0.23325927226229659</v>
      </c>
      <c r="P84" s="259">
        <v>0.2281910318289023</v>
      </c>
      <c r="Q84" s="259">
        <v>0.1121410078128236</v>
      </c>
      <c r="R84" s="259">
        <v>0.21921444484734839</v>
      </c>
      <c r="S84" s="259">
        <v>0.21283797271727031</v>
      </c>
      <c r="T84" s="259">
        <v>0.35932879714651189</v>
      </c>
      <c r="U84" s="259">
        <v>0.17631254982213601</v>
      </c>
      <c r="V84" s="259">
        <v>0.58635243048259011</v>
      </c>
      <c r="W84" s="259">
        <v>0.33032071310328792</v>
      </c>
      <c r="X84" s="259">
        <v>0.32501435626665448</v>
      </c>
      <c r="Y84" s="259">
        <v>0.32421470141326991</v>
      </c>
      <c r="DA84" s="67" t="s">
        <v>1929</v>
      </c>
    </row>
    <row r="85" spans="1:105" ht="12" customHeight="1" x14ac:dyDescent="0.25">
      <c r="A85" s="173" t="s">
        <v>92</v>
      </c>
      <c r="B85" s="224">
        <v>0.49912409930273333</v>
      </c>
      <c r="C85" s="224">
        <v>0.50657943433298513</v>
      </c>
      <c r="D85" s="224">
        <v>0.48211617257709571</v>
      </c>
      <c r="E85" s="224">
        <v>0.47109306726158201</v>
      </c>
      <c r="F85" s="224">
        <v>0.43355406600656549</v>
      </c>
      <c r="G85" s="224">
        <v>0.29891181063873112</v>
      </c>
      <c r="H85" s="224">
        <v>0.29344217608114442</v>
      </c>
      <c r="I85" s="224">
        <v>0.13332792041962521</v>
      </c>
      <c r="J85" s="224">
        <v>0.15094163114553791</v>
      </c>
      <c r="K85" s="224">
        <v>0.13683321924099831</v>
      </c>
      <c r="L85" s="224">
        <v>0.1166021970996332</v>
      </c>
      <c r="M85" s="224">
        <v>0.13096725589741631</v>
      </c>
      <c r="N85" s="224">
        <v>0.1200901877857669</v>
      </c>
      <c r="O85" s="224">
        <v>0.10285265810602109</v>
      </c>
      <c r="P85" s="224">
        <v>0.1006178830617568</v>
      </c>
      <c r="Q85" s="224">
        <v>4.9447126471642143E-2</v>
      </c>
      <c r="R85" s="224">
        <v>9.6659773174770147E-2</v>
      </c>
      <c r="S85" s="224">
        <v>9.3848150290257296E-2</v>
      </c>
      <c r="T85" s="224">
        <v>0.15844138396779081</v>
      </c>
      <c r="U85" s="224">
        <v>7.7742737644595356E-2</v>
      </c>
      <c r="V85" s="224">
        <v>0.25854451776838677</v>
      </c>
      <c r="W85" s="224">
        <v>0.14565064462666191</v>
      </c>
      <c r="X85" s="224">
        <v>0.14331087523523089</v>
      </c>
      <c r="Y85" s="224">
        <v>0.14295827777387249</v>
      </c>
      <c r="DA85" s="177" t="s">
        <v>1930</v>
      </c>
    </row>
    <row r="86" spans="1:105" ht="12" customHeight="1" x14ac:dyDescent="0.25">
      <c r="A86" s="173" t="s">
        <v>93</v>
      </c>
      <c r="B86" s="224">
        <v>3.8715259267865409</v>
      </c>
      <c r="C86" s="224">
        <v>3.9293542762948519</v>
      </c>
      <c r="D86" s="224">
        <v>3.739601562943605</v>
      </c>
      <c r="E86" s="224">
        <v>3.654099303921595</v>
      </c>
      <c r="F86" s="224">
        <v>3.362922787244687</v>
      </c>
      <c r="G86" s="224">
        <v>2.3185512908056438</v>
      </c>
      <c r="H86" s="224">
        <v>2.276125304904888</v>
      </c>
      <c r="I86" s="224">
        <v>1.0341766734770139</v>
      </c>
      <c r="J86" s="224">
        <v>1.1707998856952819</v>
      </c>
      <c r="K86" s="224">
        <v>1.061366014338412</v>
      </c>
      <c r="L86" s="224">
        <v>0.90444125984327595</v>
      </c>
      <c r="M86" s="224">
        <v>1.015865848744359</v>
      </c>
      <c r="N86" s="224">
        <v>0.93149634773148071</v>
      </c>
      <c r="O86" s="224">
        <v>0.79779103644293192</v>
      </c>
      <c r="P86" s="224">
        <v>0.78045669106371407</v>
      </c>
      <c r="Q86" s="224">
        <v>0.38354355641710702</v>
      </c>
      <c r="R86" s="224">
        <v>0.74975505780267482</v>
      </c>
      <c r="S86" s="224">
        <v>0.72794631142287769</v>
      </c>
      <c r="T86" s="224">
        <v>1.228972768023354</v>
      </c>
      <c r="U86" s="224">
        <v>0.60302242434473174</v>
      </c>
      <c r="V86" s="224">
        <v>2.005436734405647</v>
      </c>
      <c r="W86" s="224">
        <v>1.12975960830791</v>
      </c>
      <c r="X86" s="224">
        <v>1.1116108595813281</v>
      </c>
      <c r="Y86" s="224">
        <v>1.1088758880276099</v>
      </c>
      <c r="DA86" s="177" t="s">
        <v>1931</v>
      </c>
    </row>
    <row r="87" spans="1:105" ht="12" customHeight="1" x14ac:dyDescent="0.25">
      <c r="A87" s="173" t="s">
        <v>94</v>
      </c>
      <c r="B87" s="224">
        <v>1.7094953976478651</v>
      </c>
      <c r="C87" s="224">
        <v>1.735029850782752</v>
      </c>
      <c r="D87" s="224">
        <v>1.6512434068070569</v>
      </c>
      <c r="E87" s="224">
        <v>1.6134893736297711</v>
      </c>
      <c r="F87" s="224">
        <v>1.4849186434899191</v>
      </c>
      <c r="G87" s="224">
        <v>1.0237701711925791</v>
      </c>
      <c r="H87" s="224">
        <v>1.0050367237071289</v>
      </c>
      <c r="I87" s="224">
        <v>0.45664688732464492</v>
      </c>
      <c r="J87" s="224">
        <v>0.51697368273186417</v>
      </c>
      <c r="K87" s="224">
        <v>0.46865250318428558</v>
      </c>
      <c r="L87" s="224">
        <v>0.39936144052333628</v>
      </c>
      <c r="M87" s="224">
        <v>0.44856163329314369</v>
      </c>
      <c r="N87" s="224">
        <v>0.41130777618076869</v>
      </c>
      <c r="O87" s="224">
        <v>0.35226939735772772</v>
      </c>
      <c r="P87" s="224">
        <v>0.34461531361726089</v>
      </c>
      <c r="Q87" s="224">
        <v>0.16935594824667941</v>
      </c>
      <c r="R87" s="224">
        <v>0.33105882406958992</v>
      </c>
      <c r="S87" s="224">
        <v>0.32142904184166171</v>
      </c>
      <c r="T87" s="224">
        <v>0.54266026639121534</v>
      </c>
      <c r="U87" s="224">
        <v>0.26626815333028619</v>
      </c>
      <c r="V87" s="224">
        <v>0.88551256857679761</v>
      </c>
      <c r="W87" s="224">
        <v>0.49885210311735351</v>
      </c>
      <c r="X87" s="224">
        <v>0.49083841471441653</v>
      </c>
      <c r="Y87" s="224">
        <v>0.48963077168885139</v>
      </c>
      <c r="DA87" s="177" t="s">
        <v>1932</v>
      </c>
    </row>
    <row r="88" spans="1:105" ht="12" customHeight="1" x14ac:dyDescent="0.25">
      <c r="A88" s="56" t="s">
        <v>95</v>
      </c>
      <c r="B88" s="260">
        <v>9.6438389534537521</v>
      </c>
      <c r="C88" s="260">
        <v>10.139388290762289</v>
      </c>
      <c r="D88" s="260">
        <v>8.0108813272774295</v>
      </c>
      <c r="E88" s="260">
        <v>6.8883139744865076</v>
      </c>
      <c r="F88" s="260">
        <v>5.9757282368881741</v>
      </c>
      <c r="G88" s="260">
        <v>3.3541609376728472</v>
      </c>
      <c r="H88" s="260">
        <v>3.5154614660792558</v>
      </c>
      <c r="I88" s="260">
        <v>1.474136723101851</v>
      </c>
      <c r="J88" s="260">
        <v>1.618281081769871</v>
      </c>
      <c r="K88" s="260">
        <v>1.90475821063092</v>
      </c>
      <c r="L88" s="260">
        <v>1.3931366671691019</v>
      </c>
      <c r="M88" s="260">
        <v>1.6701440861146311</v>
      </c>
      <c r="N88" s="260">
        <v>1.3227370657880471</v>
      </c>
      <c r="O88" s="260">
        <v>1.052958581447837</v>
      </c>
      <c r="P88" s="260">
        <v>1.0298778841514229</v>
      </c>
      <c r="Q88" s="260">
        <v>0.48487346427587968</v>
      </c>
      <c r="R88" s="260">
        <v>0.98580487228112568</v>
      </c>
      <c r="S88" s="260">
        <v>0.98661404747705217</v>
      </c>
      <c r="T88" s="260">
        <v>2.531442686172003</v>
      </c>
      <c r="U88" s="260">
        <v>0.88355536290262093</v>
      </c>
      <c r="V88" s="260">
        <v>4.3740587786117722</v>
      </c>
      <c r="W88" s="260">
        <v>2.589590617426007</v>
      </c>
      <c r="X88" s="260">
        <v>2.6333158754237331</v>
      </c>
      <c r="Y88" s="260">
        <v>2.5489003698002519</v>
      </c>
      <c r="DA88" s="68" t="s">
        <v>1933</v>
      </c>
    </row>
    <row r="89" spans="1:105" ht="12" customHeight="1" x14ac:dyDescent="0.25">
      <c r="A89" s="37" t="s">
        <v>159</v>
      </c>
      <c r="B89" s="226">
        <v>1.184439369002608</v>
      </c>
      <c r="C89" s="226">
        <v>1.055221977928303</v>
      </c>
      <c r="D89" s="226">
        <v>0.7270645845924979</v>
      </c>
      <c r="E89" s="226">
        <v>0.47147290469003728</v>
      </c>
      <c r="F89" s="226">
        <v>0.25722734507353029</v>
      </c>
      <c r="G89" s="226">
        <v>0.1534077763236264</v>
      </c>
      <c r="H89" s="226">
        <v>0.15448050569258059</v>
      </c>
      <c r="I89" s="226">
        <v>1.0792837519044249E-3</v>
      </c>
      <c r="J89" s="226">
        <v>1.2792846172175061E-2</v>
      </c>
      <c r="K89" s="226">
        <v>0.20593192348447109</v>
      </c>
      <c r="L89" s="226">
        <v>0.1068752888647599</v>
      </c>
      <c r="M89" s="226">
        <v>9.56547415225623E-2</v>
      </c>
      <c r="N89" s="226">
        <v>3.834329092883116E-2</v>
      </c>
      <c r="O89" s="226">
        <v>1.871934479889888E-2</v>
      </c>
      <c r="P89" s="226">
        <v>1.7822384378099049E-2</v>
      </c>
      <c r="Q89" s="226">
        <v>4.6706099416697561E-3</v>
      </c>
      <c r="R89" s="226">
        <v>1.9221962117592788E-2</v>
      </c>
      <c r="S89" s="226">
        <v>2.7936546833624929E-2</v>
      </c>
      <c r="T89" s="226">
        <v>0.12671596374666541</v>
      </c>
      <c r="U89" s="226">
        <v>1.5661990182248071E-2</v>
      </c>
      <c r="V89" s="226">
        <v>0.7754125070118153</v>
      </c>
      <c r="W89" s="226">
        <v>0.16412433525763101</v>
      </c>
      <c r="X89" s="226">
        <v>0.2285915655910698</v>
      </c>
      <c r="Y89" s="226">
        <v>0.21922839200252961</v>
      </c>
      <c r="DA89" s="69" t="s">
        <v>1934</v>
      </c>
    </row>
    <row r="90" spans="1:105" ht="12" customHeight="1" x14ac:dyDescent="0.25">
      <c r="A90" s="37" t="s">
        <v>35</v>
      </c>
      <c r="B90" s="226">
        <v>7.4935094299464611</v>
      </c>
      <c r="C90" s="226">
        <v>8.1901261167027837</v>
      </c>
      <c r="D90" s="226">
        <v>5.8233710193263679</v>
      </c>
      <c r="E90" s="226">
        <v>4.4176675462635808</v>
      </c>
      <c r="F90" s="226">
        <v>3.5586886061671579</v>
      </c>
      <c r="G90" s="226">
        <v>0.64678211437802025</v>
      </c>
      <c r="H90" s="226">
        <v>0.80242789400081915</v>
      </c>
      <c r="I90" s="226">
        <v>3.8740763387861191E-3</v>
      </c>
      <c r="J90" s="226">
        <v>5.5831441035084507E-2</v>
      </c>
      <c r="K90" s="226">
        <v>1.0673140451754981</v>
      </c>
      <c r="L90" s="226">
        <v>0.48738062119472431</v>
      </c>
      <c r="M90" s="226">
        <v>0.91184623850344537</v>
      </c>
      <c r="N90" s="226">
        <v>0.42259627789407478</v>
      </c>
      <c r="O90" s="226">
        <v>0.11185435584239201</v>
      </c>
      <c r="P90" s="226">
        <v>0.12105543180755469</v>
      </c>
      <c r="Q90" s="226">
        <v>2.4515705410845811E-2</v>
      </c>
      <c r="R90" s="226">
        <v>0.17822022989783209</v>
      </c>
      <c r="S90" s="226">
        <v>0.34296700793744639</v>
      </c>
      <c r="T90" s="226">
        <v>1.9649622294846649</v>
      </c>
      <c r="U90" s="226">
        <v>0.39482435224775903</v>
      </c>
      <c r="V90" s="226">
        <v>2.6918200796438341</v>
      </c>
      <c r="W90" s="226">
        <v>2.0236160030834882</v>
      </c>
      <c r="X90" s="226">
        <v>2.0081013495432658</v>
      </c>
      <c r="Y90" s="226">
        <v>1.892589435948663</v>
      </c>
      <c r="DA90" s="69" t="s">
        <v>1935</v>
      </c>
    </row>
    <row r="91" spans="1:105" ht="12" customHeight="1" x14ac:dyDescent="0.25">
      <c r="A91" s="37" t="s">
        <v>96</v>
      </c>
      <c r="B91" s="226">
        <v>0</v>
      </c>
      <c r="C91" s="226">
        <v>0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  <c r="K91" s="226">
        <v>0</v>
      </c>
      <c r="L91" s="226">
        <v>0</v>
      </c>
      <c r="M91" s="226">
        <v>0</v>
      </c>
      <c r="N91" s="226">
        <v>0</v>
      </c>
      <c r="O91" s="226">
        <v>0</v>
      </c>
      <c r="P91" s="226">
        <v>0</v>
      </c>
      <c r="Q91" s="226">
        <v>0</v>
      </c>
      <c r="R91" s="226">
        <v>0</v>
      </c>
      <c r="S91" s="226">
        <v>0</v>
      </c>
      <c r="T91" s="226">
        <v>0</v>
      </c>
      <c r="U91" s="226">
        <v>0</v>
      </c>
      <c r="V91" s="226">
        <v>0</v>
      </c>
      <c r="W91" s="226">
        <v>0</v>
      </c>
      <c r="X91" s="226">
        <v>0</v>
      </c>
      <c r="Y91" s="226">
        <v>0</v>
      </c>
      <c r="DA91" s="69" t="s">
        <v>1936</v>
      </c>
    </row>
    <row r="92" spans="1:105" ht="12" customHeight="1" x14ac:dyDescent="0.25">
      <c r="A92" s="37" t="s">
        <v>78</v>
      </c>
      <c r="B92" s="226">
        <v>0</v>
      </c>
      <c r="C92" s="226">
        <v>0</v>
      </c>
      <c r="D92" s="226">
        <v>0</v>
      </c>
      <c r="E92" s="226">
        <v>0</v>
      </c>
      <c r="F92" s="226">
        <v>0</v>
      </c>
      <c r="G92" s="226">
        <v>0</v>
      </c>
      <c r="H92" s="226">
        <v>0</v>
      </c>
      <c r="I92" s="226">
        <v>0</v>
      </c>
      <c r="J92" s="226">
        <v>0</v>
      </c>
      <c r="K92" s="226">
        <v>0</v>
      </c>
      <c r="L92" s="226">
        <v>0</v>
      </c>
      <c r="M92" s="226">
        <v>0</v>
      </c>
      <c r="N92" s="226">
        <v>0</v>
      </c>
      <c r="O92" s="226">
        <v>0</v>
      </c>
      <c r="P92" s="226">
        <v>0</v>
      </c>
      <c r="Q92" s="226">
        <v>0</v>
      </c>
      <c r="R92" s="226">
        <v>0</v>
      </c>
      <c r="S92" s="226">
        <v>0</v>
      </c>
      <c r="T92" s="226">
        <v>0</v>
      </c>
      <c r="U92" s="226">
        <v>0</v>
      </c>
      <c r="V92" s="226">
        <v>0</v>
      </c>
      <c r="W92" s="226">
        <v>0</v>
      </c>
      <c r="X92" s="226">
        <v>0</v>
      </c>
      <c r="Y92" s="226">
        <v>0</v>
      </c>
      <c r="DA92" s="69" t="s">
        <v>1937</v>
      </c>
    </row>
    <row r="93" spans="1:105" ht="12" customHeight="1" x14ac:dyDescent="0.25">
      <c r="A93" s="37" t="s">
        <v>40</v>
      </c>
      <c r="B93" s="226">
        <v>0.96589015450468252</v>
      </c>
      <c r="C93" s="226">
        <v>0.89404019613120289</v>
      </c>
      <c r="D93" s="226">
        <v>1.460445723358563</v>
      </c>
      <c r="E93" s="226">
        <v>1.99917352353289</v>
      </c>
      <c r="F93" s="226">
        <v>2.1598122856474862</v>
      </c>
      <c r="G93" s="226">
        <v>2.5539710469712</v>
      </c>
      <c r="H93" s="226">
        <v>2.5585530663858558</v>
      </c>
      <c r="I93" s="226">
        <v>1.469183363011161</v>
      </c>
      <c r="J93" s="226">
        <v>1.549656794562611</v>
      </c>
      <c r="K93" s="226">
        <v>0.63151224197095157</v>
      </c>
      <c r="L93" s="226">
        <v>0.79888075710961759</v>
      </c>
      <c r="M93" s="226">
        <v>0.66264310608862376</v>
      </c>
      <c r="N93" s="226">
        <v>0.86179749696514063</v>
      </c>
      <c r="O93" s="226">
        <v>0.92238488080654579</v>
      </c>
      <c r="P93" s="226">
        <v>0.89100006796576958</v>
      </c>
      <c r="Q93" s="226">
        <v>0.45568714892336409</v>
      </c>
      <c r="R93" s="226">
        <v>0.78836268026570078</v>
      </c>
      <c r="S93" s="226">
        <v>0.61571049270598077</v>
      </c>
      <c r="T93" s="226">
        <v>0.43976449294067199</v>
      </c>
      <c r="U93" s="226">
        <v>0.47306902047261379</v>
      </c>
      <c r="V93" s="226">
        <v>0.90682619195612268</v>
      </c>
      <c r="W93" s="226">
        <v>0.40185027908488802</v>
      </c>
      <c r="X93" s="226">
        <v>0.39662296028939742</v>
      </c>
      <c r="Y93" s="226">
        <v>0.43708254184905959</v>
      </c>
      <c r="DA93" s="69" t="s">
        <v>1938</v>
      </c>
    </row>
    <row r="94" spans="1:105" ht="12" customHeight="1" x14ac:dyDescent="0.25">
      <c r="A94" s="132" t="s">
        <v>1939</v>
      </c>
      <c r="B94" s="316">
        <v>13.71469256578313</v>
      </c>
      <c r="C94" s="316">
        <v>13.568045793022479</v>
      </c>
      <c r="D94" s="316">
        <v>14.551695452318731</v>
      </c>
      <c r="E94" s="316">
        <v>15.158391995944511</v>
      </c>
      <c r="F94" s="316">
        <v>14.314188299240559</v>
      </c>
      <c r="G94" s="316">
        <v>10.634626540746741</v>
      </c>
      <c r="H94" s="316">
        <v>10.21735233418261</v>
      </c>
      <c r="I94" s="316">
        <v>4.7654827143160867</v>
      </c>
      <c r="J94" s="316">
        <v>5.4456432084716289</v>
      </c>
      <c r="K94" s="316">
        <v>4.4989058658213361</v>
      </c>
      <c r="L94" s="316">
        <v>4.0637348800520012</v>
      </c>
      <c r="M94" s="316">
        <v>4.4589985039381173</v>
      </c>
      <c r="N94" s="316">
        <v>4.2973691175362418</v>
      </c>
      <c r="O94" s="316">
        <v>3.7604476630936632</v>
      </c>
      <c r="P94" s="316">
        <v>3.678943021059593</v>
      </c>
      <c r="Q94" s="316">
        <v>1.8292048660125171</v>
      </c>
      <c r="R94" s="316">
        <v>3.5377802675302319</v>
      </c>
      <c r="S94" s="316">
        <v>3.4053898244881968</v>
      </c>
      <c r="T94" s="316">
        <v>4.883462878274285</v>
      </c>
      <c r="U94" s="316">
        <v>2.754730567121388</v>
      </c>
      <c r="V94" s="316">
        <v>7.7255779165577891</v>
      </c>
      <c r="W94" s="316">
        <v>4.2267205524557534</v>
      </c>
      <c r="X94" s="316">
        <v>4.0734963198391094</v>
      </c>
      <c r="Y94" s="316">
        <v>4.1414106007902793</v>
      </c>
      <c r="DA94" s="139" t="s">
        <v>1940</v>
      </c>
    </row>
    <row r="95" spans="1:105" ht="12" customHeight="1" x14ac:dyDescent="0.25">
      <c r="J95" s="131"/>
    </row>
    <row r="96" spans="1:105" ht="15" customHeight="1" x14ac:dyDescent="0.25">
      <c r="A96" s="32" t="s">
        <v>251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0</v>
      </c>
      <c r="C98" s="232">
        <f t="shared" si="4"/>
        <v>0</v>
      </c>
      <c r="D98" s="232">
        <f t="shared" si="4"/>
        <v>0</v>
      </c>
      <c r="E98" s="232">
        <f t="shared" si="4"/>
        <v>0</v>
      </c>
      <c r="F98" s="232">
        <f t="shared" si="4"/>
        <v>0</v>
      </c>
      <c r="G98" s="232">
        <f t="shared" si="4"/>
        <v>0</v>
      </c>
      <c r="H98" s="232">
        <f t="shared" si="4"/>
        <v>0</v>
      </c>
      <c r="I98" s="232">
        <f t="shared" si="4"/>
        <v>0</v>
      </c>
      <c r="J98" s="232">
        <f t="shared" si="4"/>
        <v>0</v>
      </c>
      <c r="K98" s="232">
        <f t="shared" si="4"/>
        <v>0</v>
      </c>
      <c r="L98" s="232">
        <f t="shared" si="4"/>
        <v>0</v>
      </c>
      <c r="M98" s="232">
        <f t="shared" si="4"/>
        <v>0</v>
      </c>
      <c r="N98" s="232">
        <f t="shared" si="4"/>
        <v>0</v>
      </c>
      <c r="O98" s="232">
        <f t="shared" si="4"/>
        <v>0</v>
      </c>
      <c r="P98" s="232">
        <f t="shared" si="4"/>
        <v>0</v>
      </c>
      <c r="Q98" s="232">
        <f t="shared" si="4"/>
        <v>0</v>
      </c>
      <c r="R98" s="232">
        <f t="shared" si="4"/>
        <v>0</v>
      </c>
      <c r="S98" s="232">
        <f t="shared" si="4"/>
        <v>0</v>
      </c>
      <c r="T98" s="232">
        <f t="shared" si="4"/>
        <v>0</v>
      </c>
      <c r="U98" s="232">
        <f t="shared" si="4"/>
        <v>0</v>
      </c>
      <c r="V98" s="232">
        <f t="shared" si="4"/>
        <v>0</v>
      </c>
      <c r="W98" s="232">
        <f t="shared" si="4"/>
        <v>0</v>
      </c>
      <c r="X98" s="232">
        <f t="shared" si="4"/>
        <v>0</v>
      </c>
      <c r="Y98" s="232">
        <f t="shared" si="4"/>
        <v>0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0</v>
      </c>
      <c r="C99" s="266">
        <f t="shared" si="5"/>
        <v>0</v>
      </c>
      <c r="D99" s="266">
        <f t="shared" si="5"/>
        <v>0</v>
      </c>
      <c r="E99" s="266">
        <f t="shared" si="5"/>
        <v>0</v>
      </c>
      <c r="F99" s="266">
        <f t="shared" si="5"/>
        <v>0</v>
      </c>
      <c r="G99" s="266">
        <f t="shared" si="5"/>
        <v>0</v>
      </c>
      <c r="H99" s="266">
        <f t="shared" si="5"/>
        <v>0</v>
      </c>
      <c r="I99" s="266">
        <f t="shared" si="5"/>
        <v>0</v>
      </c>
      <c r="J99" s="266">
        <f t="shared" si="5"/>
        <v>0</v>
      </c>
      <c r="K99" s="266">
        <f t="shared" si="5"/>
        <v>0</v>
      </c>
      <c r="L99" s="266">
        <f t="shared" si="5"/>
        <v>0</v>
      </c>
      <c r="M99" s="266">
        <f t="shared" si="5"/>
        <v>0</v>
      </c>
      <c r="N99" s="266">
        <f t="shared" si="5"/>
        <v>0</v>
      </c>
      <c r="O99" s="266">
        <f t="shared" si="5"/>
        <v>0</v>
      </c>
      <c r="P99" s="266">
        <f t="shared" si="5"/>
        <v>0</v>
      </c>
      <c r="Q99" s="266">
        <f t="shared" si="5"/>
        <v>0</v>
      </c>
      <c r="R99" s="266">
        <f t="shared" si="5"/>
        <v>0</v>
      </c>
      <c r="S99" s="266">
        <f t="shared" si="5"/>
        <v>0</v>
      </c>
      <c r="T99" s="266">
        <f t="shared" si="5"/>
        <v>0</v>
      </c>
      <c r="U99" s="266">
        <f t="shared" si="5"/>
        <v>0</v>
      </c>
      <c r="V99" s="266">
        <f t="shared" si="5"/>
        <v>0</v>
      </c>
      <c r="W99" s="266">
        <f t="shared" si="5"/>
        <v>0</v>
      </c>
      <c r="X99" s="266">
        <f t="shared" si="5"/>
        <v>0</v>
      </c>
      <c r="Y99" s="266">
        <f t="shared" si="5"/>
        <v>0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0</v>
      </c>
      <c r="C100" s="267">
        <f t="shared" si="6"/>
        <v>0</v>
      </c>
      <c r="D100" s="267">
        <f t="shared" si="6"/>
        <v>0</v>
      </c>
      <c r="E100" s="267">
        <f t="shared" si="6"/>
        <v>0</v>
      </c>
      <c r="F100" s="267">
        <f t="shared" si="6"/>
        <v>0</v>
      </c>
      <c r="G100" s="267">
        <f t="shared" si="6"/>
        <v>0</v>
      </c>
      <c r="H100" s="267">
        <f t="shared" si="6"/>
        <v>0</v>
      </c>
      <c r="I100" s="267">
        <f t="shared" si="6"/>
        <v>0</v>
      </c>
      <c r="J100" s="267">
        <f t="shared" si="6"/>
        <v>0</v>
      </c>
      <c r="K100" s="267">
        <f t="shared" si="6"/>
        <v>0</v>
      </c>
      <c r="L100" s="267">
        <f t="shared" si="6"/>
        <v>0</v>
      </c>
      <c r="M100" s="267">
        <f t="shared" si="6"/>
        <v>0</v>
      </c>
      <c r="N100" s="267">
        <f t="shared" si="6"/>
        <v>0</v>
      </c>
      <c r="O100" s="267">
        <f t="shared" si="6"/>
        <v>0</v>
      </c>
      <c r="P100" s="267">
        <f t="shared" si="6"/>
        <v>0</v>
      </c>
      <c r="Q100" s="267">
        <f t="shared" si="6"/>
        <v>0</v>
      </c>
      <c r="R100" s="267">
        <f t="shared" si="6"/>
        <v>0</v>
      </c>
      <c r="S100" s="267">
        <f t="shared" si="6"/>
        <v>0</v>
      </c>
      <c r="T100" s="267">
        <f t="shared" si="6"/>
        <v>0</v>
      </c>
      <c r="U100" s="267">
        <f t="shared" si="6"/>
        <v>0</v>
      </c>
      <c r="V100" s="267">
        <f t="shared" si="6"/>
        <v>0</v>
      </c>
      <c r="W100" s="267">
        <f t="shared" si="6"/>
        <v>0</v>
      </c>
      <c r="X100" s="267">
        <f t="shared" si="6"/>
        <v>0</v>
      </c>
      <c r="Y100" s="267">
        <f t="shared" si="6"/>
        <v>0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0</v>
      </c>
      <c r="C101" s="267">
        <f t="shared" si="7"/>
        <v>0</v>
      </c>
      <c r="D101" s="267">
        <f t="shared" si="7"/>
        <v>0</v>
      </c>
      <c r="E101" s="267">
        <f t="shared" si="7"/>
        <v>0</v>
      </c>
      <c r="F101" s="267">
        <f t="shared" si="7"/>
        <v>0</v>
      </c>
      <c r="G101" s="267">
        <f t="shared" si="7"/>
        <v>0</v>
      </c>
      <c r="H101" s="267">
        <f t="shared" si="7"/>
        <v>0</v>
      </c>
      <c r="I101" s="267">
        <f t="shared" si="7"/>
        <v>0</v>
      </c>
      <c r="J101" s="267">
        <f t="shared" si="7"/>
        <v>0</v>
      </c>
      <c r="K101" s="267">
        <f t="shared" si="7"/>
        <v>0</v>
      </c>
      <c r="L101" s="267">
        <f t="shared" si="7"/>
        <v>0</v>
      </c>
      <c r="M101" s="267">
        <f t="shared" si="7"/>
        <v>0</v>
      </c>
      <c r="N101" s="267">
        <f t="shared" si="7"/>
        <v>0</v>
      </c>
      <c r="O101" s="267">
        <f t="shared" si="7"/>
        <v>0</v>
      </c>
      <c r="P101" s="267">
        <f t="shared" si="7"/>
        <v>0</v>
      </c>
      <c r="Q101" s="267">
        <f t="shared" si="7"/>
        <v>0</v>
      </c>
      <c r="R101" s="267">
        <f t="shared" si="7"/>
        <v>0</v>
      </c>
      <c r="S101" s="267">
        <f t="shared" si="7"/>
        <v>0</v>
      </c>
      <c r="T101" s="267">
        <f t="shared" si="7"/>
        <v>0</v>
      </c>
      <c r="U101" s="267">
        <f t="shared" si="7"/>
        <v>0</v>
      </c>
      <c r="V101" s="267">
        <f t="shared" si="7"/>
        <v>0</v>
      </c>
      <c r="W101" s="267">
        <f t="shared" si="7"/>
        <v>0</v>
      </c>
      <c r="X101" s="267">
        <f t="shared" si="7"/>
        <v>0</v>
      </c>
      <c r="Y101" s="267">
        <f t="shared" si="7"/>
        <v>0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0</v>
      </c>
      <c r="C102" s="267">
        <f t="shared" si="8"/>
        <v>0</v>
      </c>
      <c r="D102" s="267">
        <f t="shared" si="8"/>
        <v>0</v>
      </c>
      <c r="E102" s="267">
        <f t="shared" si="8"/>
        <v>0</v>
      </c>
      <c r="F102" s="267">
        <f t="shared" si="8"/>
        <v>0</v>
      </c>
      <c r="G102" s="267">
        <f t="shared" si="8"/>
        <v>0</v>
      </c>
      <c r="H102" s="267">
        <f t="shared" si="8"/>
        <v>0</v>
      </c>
      <c r="I102" s="267">
        <f t="shared" si="8"/>
        <v>0</v>
      </c>
      <c r="J102" s="267">
        <f t="shared" si="8"/>
        <v>0</v>
      </c>
      <c r="K102" s="267">
        <f t="shared" si="8"/>
        <v>0</v>
      </c>
      <c r="L102" s="267">
        <f t="shared" si="8"/>
        <v>0</v>
      </c>
      <c r="M102" s="267">
        <f t="shared" si="8"/>
        <v>0</v>
      </c>
      <c r="N102" s="267">
        <f t="shared" si="8"/>
        <v>0</v>
      </c>
      <c r="O102" s="267">
        <f t="shared" si="8"/>
        <v>0</v>
      </c>
      <c r="P102" s="267">
        <f t="shared" si="8"/>
        <v>0</v>
      </c>
      <c r="Q102" s="267">
        <f t="shared" si="8"/>
        <v>0</v>
      </c>
      <c r="R102" s="267">
        <f t="shared" si="8"/>
        <v>0</v>
      </c>
      <c r="S102" s="267">
        <f t="shared" si="8"/>
        <v>0</v>
      </c>
      <c r="T102" s="267">
        <f t="shared" si="8"/>
        <v>0</v>
      </c>
      <c r="U102" s="267">
        <f t="shared" si="8"/>
        <v>0</v>
      </c>
      <c r="V102" s="267">
        <f t="shared" si="8"/>
        <v>0</v>
      </c>
      <c r="W102" s="267">
        <f t="shared" si="8"/>
        <v>0</v>
      </c>
      <c r="X102" s="267">
        <f t="shared" si="8"/>
        <v>0</v>
      </c>
      <c r="Y102" s="267">
        <f t="shared" si="8"/>
        <v>0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0</v>
      </c>
      <c r="C103" s="268">
        <f t="shared" si="9"/>
        <v>0</v>
      </c>
      <c r="D103" s="268">
        <f t="shared" si="9"/>
        <v>0</v>
      </c>
      <c r="E103" s="268">
        <f t="shared" si="9"/>
        <v>0</v>
      </c>
      <c r="F103" s="268">
        <f t="shared" si="9"/>
        <v>0</v>
      </c>
      <c r="G103" s="268">
        <f t="shared" si="9"/>
        <v>0</v>
      </c>
      <c r="H103" s="268">
        <f t="shared" si="9"/>
        <v>0</v>
      </c>
      <c r="I103" s="268">
        <f t="shared" si="9"/>
        <v>0</v>
      </c>
      <c r="J103" s="268">
        <f t="shared" si="9"/>
        <v>0</v>
      </c>
      <c r="K103" s="268">
        <f t="shared" si="9"/>
        <v>0</v>
      </c>
      <c r="L103" s="268">
        <f t="shared" si="9"/>
        <v>0</v>
      </c>
      <c r="M103" s="268">
        <f t="shared" si="9"/>
        <v>0</v>
      </c>
      <c r="N103" s="268">
        <f t="shared" si="9"/>
        <v>0</v>
      </c>
      <c r="O103" s="268">
        <f t="shared" si="9"/>
        <v>0</v>
      </c>
      <c r="P103" s="268">
        <f t="shared" si="9"/>
        <v>0</v>
      </c>
      <c r="Q103" s="268">
        <f t="shared" si="9"/>
        <v>0</v>
      </c>
      <c r="R103" s="268">
        <f t="shared" si="9"/>
        <v>0</v>
      </c>
      <c r="S103" s="268">
        <f t="shared" si="9"/>
        <v>0</v>
      </c>
      <c r="T103" s="268">
        <f t="shared" si="9"/>
        <v>0</v>
      </c>
      <c r="U103" s="268">
        <f t="shared" si="9"/>
        <v>0</v>
      </c>
      <c r="V103" s="268">
        <f t="shared" si="9"/>
        <v>0</v>
      </c>
      <c r="W103" s="268">
        <f t="shared" si="9"/>
        <v>0</v>
      </c>
      <c r="X103" s="268">
        <f t="shared" si="9"/>
        <v>0</v>
      </c>
      <c r="Y103" s="268">
        <f t="shared" si="9"/>
        <v>0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0</v>
      </c>
      <c r="C104" s="269">
        <f t="shared" si="10"/>
        <v>0</v>
      </c>
      <c r="D104" s="269">
        <f t="shared" si="10"/>
        <v>0</v>
      </c>
      <c r="E104" s="269">
        <f t="shared" si="10"/>
        <v>0</v>
      </c>
      <c r="F104" s="269">
        <f t="shared" si="10"/>
        <v>0</v>
      </c>
      <c r="G104" s="269">
        <f t="shared" si="10"/>
        <v>0</v>
      </c>
      <c r="H104" s="269">
        <f t="shared" si="10"/>
        <v>0</v>
      </c>
      <c r="I104" s="269">
        <f t="shared" si="10"/>
        <v>0</v>
      </c>
      <c r="J104" s="269">
        <f t="shared" si="10"/>
        <v>0</v>
      </c>
      <c r="K104" s="269">
        <f t="shared" si="10"/>
        <v>0</v>
      </c>
      <c r="L104" s="269">
        <f t="shared" si="10"/>
        <v>0</v>
      </c>
      <c r="M104" s="269">
        <f t="shared" si="10"/>
        <v>0</v>
      </c>
      <c r="N104" s="269">
        <f t="shared" si="10"/>
        <v>0</v>
      </c>
      <c r="O104" s="269">
        <f t="shared" si="10"/>
        <v>0</v>
      </c>
      <c r="P104" s="269">
        <f t="shared" si="10"/>
        <v>0</v>
      </c>
      <c r="Q104" s="269">
        <f t="shared" si="10"/>
        <v>0</v>
      </c>
      <c r="R104" s="269">
        <f t="shared" si="10"/>
        <v>0</v>
      </c>
      <c r="S104" s="269">
        <f t="shared" si="10"/>
        <v>0</v>
      </c>
      <c r="T104" s="269">
        <f t="shared" si="10"/>
        <v>0</v>
      </c>
      <c r="U104" s="269">
        <f t="shared" si="10"/>
        <v>0</v>
      </c>
      <c r="V104" s="269">
        <f t="shared" si="10"/>
        <v>0</v>
      </c>
      <c r="W104" s="269">
        <f t="shared" si="10"/>
        <v>0</v>
      </c>
      <c r="X104" s="269">
        <f t="shared" si="10"/>
        <v>0</v>
      </c>
      <c r="Y104" s="269">
        <f t="shared" si="10"/>
        <v>0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</v>
      </c>
      <c r="C105" s="269">
        <f t="shared" si="11"/>
        <v>0</v>
      </c>
      <c r="D105" s="269">
        <f t="shared" si="11"/>
        <v>0</v>
      </c>
      <c r="E105" s="269">
        <f t="shared" si="11"/>
        <v>0</v>
      </c>
      <c r="F105" s="269">
        <f t="shared" si="11"/>
        <v>0</v>
      </c>
      <c r="G105" s="269">
        <f t="shared" si="11"/>
        <v>0</v>
      </c>
      <c r="H105" s="269">
        <f t="shared" si="11"/>
        <v>0</v>
      </c>
      <c r="I105" s="269">
        <f t="shared" si="11"/>
        <v>0</v>
      </c>
      <c r="J105" s="269">
        <f t="shared" si="11"/>
        <v>0</v>
      </c>
      <c r="K105" s="269">
        <f t="shared" si="11"/>
        <v>0</v>
      </c>
      <c r="L105" s="269">
        <f t="shared" si="11"/>
        <v>0</v>
      </c>
      <c r="M105" s="269">
        <f t="shared" si="11"/>
        <v>0</v>
      </c>
      <c r="N105" s="269">
        <f t="shared" si="11"/>
        <v>0</v>
      </c>
      <c r="O105" s="269">
        <f t="shared" si="11"/>
        <v>0</v>
      </c>
      <c r="P105" s="269">
        <f t="shared" si="11"/>
        <v>0</v>
      </c>
      <c r="Q105" s="269">
        <f t="shared" si="11"/>
        <v>0</v>
      </c>
      <c r="R105" s="269">
        <f t="shared" si="11"/>
        <v>0</v>
      </c>
      <c r="S105" s="269">
        <f t="shared" si="11"/>
        <v>0</v>
      </c>
      <c r="T105" s="269">
        <f t="shared" si="11"/>
        <v>0</v>
      </c>
      <c r="U105" s="269">
        <f t="shared" si="11"/>
        <v>0</v>
      </c>
      <c r="V105" s="269">
        <f t="shared" si="11"/>
        <v>0</v>
      </c>
      <c r="W105" s="269">
        <f t="shared" si="11"/>
        <v>0</v>
      </c>
      <c r="X105" s="269">
        <f t="shared" si="11"/>
        <v>0</v>
      </c>
      <c r="Y105" s="269">
        <f t="shared" si="11"/>
        <v>0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</v>
      </c>
      <c r="C106" s="318">
        <f t="shared" si="12"/>
        <v>0</v>
      </c>
      <c r="D106" s="318">
        <f t="shared" si="12"/>
        <v>0</v>
      </c>
      <c r="E106" s="318">
        <f t="shared" si="12"/>
        <v>0</v>
      </c>
      <c r="F106" s="318">
        <f t="shared" si="12"/>
        <v>0</v>
      </c>
      <c r="G106" s="318">
        <f t="shared" si="12"/>
        <v>0</v>
      </c>
      <c r="H106" s="318">
        <f t="shared" si="12"/>
        <v>0</v>
      </c>
      <c r="I106" s="318">
        <f t="shared" si="12"/>
        <v>0</v>
      </c>
      <c r="J106" s="318">
        <f t="shared" si="12"/>
        <v>0</v>
      </c>
      <c r="K106" s="318">
        <f t="shared" si="12"/>
        <v>0</v>
      </c>
      <c r="L106" s="318">
        <f t="shared" si="12"/>
        <v>0</v>
      </c>
      <c r="M106" s="318">
        <f t="shared" si="12"/>
        <v>0</v>
      </c>
      <c r="N106" s="318">
        <f t="shared" si="12"/>
        <v>0</v>
      </c>
      <c r="O106" s="318">
        <f t="shared" si="12"/>
        <v>0</v>
      </c>
      <c r="P106" s="318">
        <f t="shared" si="12"/>
        <v>0</v>
      </c>
      <c r="Q106" s="318">
        <f t="shared" si="12"/>
        <v>0</v>
      </c>
      <c r="R106" s="318">
        <f t="shared" si="12"/>
        <v>0</v>
      </c>
      <c r="S106" s="318">
        <f t="shared" si="12"/>
        <v>0</v>
      </c>
      <c r="T106" s="318">
        <f t="shared" si="12"/>
        <v>0</v>
      </c>
      <c r="U106" s="318">
        <f t="shared" si="12"/>
        <v>0</v>
      </c>
      <c r="V106" s="318">
        <f t="shared" si="12"/>
        <v>0</v>
      </c>
      <c r="W106" s="318">
        <f t="shared" si="12"/>
        <v>0</v>
      </c>
      <c r="X106" s="318">
        <f t="shared" si="12"/>
        <v>0</v>
      </c>
      <c r="Y106" s="318">
        <f t="shared" si="12"/>
        <v>0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0</v>
      </c>
      <c r="C107" s="318">
        <f t="shared" si="13"/>
        <v>0</v>
      </c>
      <c r="D107" s="318">
        <f t="shared" si="13"/>
        <v>0</v>
      </c>
      <c r="E107" s="318">
        <f t="shared" si="13"/>
        <v>0</v>
      </c>
      <c r="F107" s="318">
        <f t="shared" si="13"/>
        <v>0</v>
      </c>
      <c r="G107" s="318">
        <f t="shared" si="13"/>
        <v>0</v>
      </c>
      <c r="H107" s="318">
        <f t="shared" si="13"/>
        <v>0</v>
      </c>
      <c r="I107" s="318">
        <f t="shared" si="13"/>
        <v>0</v>
      </c>
      <c r="J107" s="318">
        <f t="shared" si="13"/>
        <v>0</v>
      </c>
      <c r="K107" s="318">
        <f t="shared" si="13"/>
        <v>0</v>
      </c>
      <c r="L107" s="318">
        <f t="shared" si="13"/>
        <v>0</v>
      </c>
      <c r="M107" s="318">
        <f t="shared" si="13"/>
        <v>0</v>
      </c>
      <c r="N107" s="318">
        <f t="shared" si="13"/>
        <v>0</v>
      </c>
      <c r="O107" s="318">
        <f t="shared" si="13"/>
        <v>0</v>
      </c>
      <c r="P107" s="318">
        <f t="shared" si="13"/>
        <v>0</v>
      </c>
      <c r="Q107" s="318">
        <f t="shared" si="13"/>
        <v>0</v>
      </c>
      <c r="R107" s="318">
        <f t="shared" si="13"/>
        <v>0</v>
      </c>
      <c r="S107" s="318">
        <f t="shared" si="13"/>
        <v>0</v>
      </c>
      <c r="T107" s="318">
        <f t="shared" si="13"/>
        <v>0</v>
      </c>
      <c r="U107" s="318">
        <f t="shared" si="13"/>
        <v>0</v>
      </c>
      <c r="V107" s="318">
        <f t="shared" si="13"/>
        <v>0</v>
      </c>
      <c r="W107" s="318">
        <f t="shared" si="13"/>
        <v>0</v>
      </c>
      <c r="X107" s="318">
        <f t="shared" si="13"/>
        <v>0</v>
      </c>
      <c r="Y107" s="318">
        <f t="shared" si="13"/>
        <v>0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0</v>
      </c>
      <c r="C108" s="319">
        <f t="shared" si="14"/>
        <v>0</v>
      </c>
      <c r="D108" s="319">
        <f t="shared" si="14"/>
        <v>0</v>
      </c>
      <c r="E108" s="319">
        <f t="shared" si="14"/>
        <v>0</v>
      </c>
      <c r="F108" s="319">
        <f t="shared" si="14"/>
        <v>0</v>
      </c>
      <c r="G108" s="319">
        <f t="shared" si="14"/>
        <v>0</v>
      </c>
      <c r="H108" s="319">
        <f t="shared" si="14"/>
        <v>0</v>
      </c>
      <c r="I108" s="319">
        <f t="shared" si="14"/>
        <v>0</v>
      </c>
      <c r="J108" s="319">
        <f t="shared" si="14"/>
        <v>0</v>
      </c>
      <c r="K108" s="319">
        <f t="shared" si="14"/>
        <v>0</v>
      </c>
      <c r="L108" s="319">
        <f t="shared" si="14"/>
        <v>0</v>
      </c>
      <c r="M108" s="319">
        <f t="shared" si="14"/>
        <v>0</v>
      </c>
      <c r="N108" s="319">
        <f t="shared" si="14"/>
        <v>0</v>
      </c>
      <c r="O108" s="319">
        <f t="shared" si="14"/>
        <v>0</v>
      </c>
      <c r="P108" s="319">
        <f t="shared" si="14"/>
        <v>0</v>
      </c>
      <c r="Q108" s="319">
        <f t="shared" si="14"/>
        <v>0</v>
      </c>
      <c r="R108" s="319">
        <f t="shared" si="14"/>
        <v>0</v>
      </c>
      <c r="S108" s="319">
        <f t="shared" si="14"/>
        <v>0</v>
      </c>
      <c r="T108" s="319">
        <f t="shared" si="14"/>
        <v>0</v>
      </c>
      <c r="U108" s="319">
        <f t="shared" si="14"/>
        <v>0</v>
      </c>
      <c r="V108" s="319">
        <f t="shared" si="14"/>
        <v>0</v>
      </c>
      <c r="W108" s="319">
        <f t="shared" si="14"/>
        <v>0</v>
      </c>
      <c r="X108" s="319">
        <f t="shared" si="14"/>
        <v>0</v>
      </c>
      <c r="Y108" s="319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1.0000000000000002</v>
      </c>
      <c r="C110" s="232">
        <f t="shared" si="15"/>
        <v>1</v>
      </c>
      <c r="D110" s="232">
        <f t="shared" si="15"/>
        <v>1</v>
      </c>
      <c r="E110" s="232">
        <f t="shared" si="15"/>
        <v>1</v>
      </c>
      <c r="F110" s="232">
        <f t="shared" si="15"/>
        <v>1</v>
      </c>
      <c r="G110" s="232">
        <f t="shared" si="15"/>
        <v>0.99999999999999967</v>
      </c>
      <c r="H110" s="232">
        <f t="shared" si="15"/>
        <v>1</v>
      </c>
      <c r="I110" s="232">
        <f t="shared" si="15"/>
        <v>1</v>
      </c>
      <c r="J110" s="232">
        <f t="shared" si="15"/>
        <v>0.99999999999999989</v>
      </c>
      <c r="K110" s="232">
        <f t="shared" si="15"/>
        <v>0.99999999999999944</v>
      </c>
      <c r="L110" s="232">
        <f t="shared" si="15"/>
        <v>1</v>
      </c>
      <c r="M110" s="232">
        <f t="shared" si="15"/>
        <v>1.0000000000000002</v>
      </c>
      <c r="N110" s="232">
        <f t="shared" si="15"/>
        <v>0.99999999999999967</v>
      </c>
      <c r="O110" s="232">
        <f t="shared" si="15"/>
        <v>1.0000000000000002</v>
      </c>
      <c r="P110" s="232">
        <f t="shared" si="15"/>
        <v>1.0000000000000002</v>
      </c>
      <c r="Q110" s="232">
        <f t="shared" si="15"/>
        <v>0.99999999999999956</v>
      </c>
      <c r="R110" s="232">
        <f t="shared" si="15"/>
        <v>0.99999999999999956</v>
      </c>
      <c r="S110" s="232">
        <f t="shared" si="15"/>
        <v>1</v>
      </c>
      <c r="T110" s="232">
        <f t="shared" si="15"/>
        <v>1</v>
      </c>
      <c r="U110" s="232">
        <f t="shared" si="15"/>
        <v>0.99999999999999989</v>
      </c>
      <c r="V110" s="232">
        <f t="shared" si="15"/>
        <v>1</v>
      </c>
      <c r="W110" s="232">
        <f t="shared" si="15"/>
        <v>1</v>
      </c>
      <c r="X110" s="232">
        <f t="shared" si="15"/>
        <v>1</v>
      </c>
      <c r="Y110" s="232">
        <f t="shared" si="15"/>
        <v>1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5.2781221196880291E-3</v>
      </c>
      <c r="C111" s="299">
        <f t="shared" si="16"/>
        <v>5.278122119675998E-3</v>
      </c>
      <c r="D111" s="299">
        <f t="shared" si="16"/>
        <v>5.2781221196896424E-3</v>
      </c>
      <c r="E111" s="299">
        <f t="shared" si="16"/>
        <v>5.2781221196795021E-3</v>
      </c>
      <c r="F111" s="299">
        <f t="shared" si="16"/>
        <v>5.2781221196557858E-3</v>
      </c>
      <c r="G111" s="299">
        <f t="shared" si="16"/>
        <v>5.278122119869528E-3</v>
      </c>
      <c r="H111" s="299">
        <f t="shared" si="16"/>
        <v>5.2781221196216421E-3</v>
      </c>
      <c r="I111" s="299">
        <f t="shared" si="16"/>
        <v>5.2781221199742056E-3</v>
      </c>
      <c r="J111" s="299">
        <f t="shared" si="16"/>
        <v>5.2781221200230563E-3</v>
      </c>
      <c r="K111" s="299">
        <f t="shared" si="16"/>
        <v>5.2781221195307339E-3</v>
      </c>
      <c r="L111" s="299">
        <f t="shared" si="16"/>
        <v>5.2781221194810029E-3</v>
      </c>
      <c r="M111" s="299">
        <f t="shared" si="16"/>
        <v>5.2781221195834843E-3</v>
      </c>
      <c r="N111" s="299">
        <f t="shared" si="16"/>
        <v>5.2781221199639065E-3</v>
      </c>
      <c r="O111" s="299">
        <f t="shared" si="16"/>
        <v>5.2781221199363288E-3</v>
      </c>
      <c r="P111" s="299">
        <f t="shared" si="16"/>
        <v>5.27812211996083E-3</v>
      </c>
      <c r="Q111" s="299">
        <f t="shared" si="16"/>
        <v>5.2781221198742578E-3</v>
      </c>
      <c r="R111" s="299">
        <f t="shared" si="16"/>
        <v>5.2781221199451776E-3</v>
      </c>
      <c r="S111" s="299">
        <f t="shared" si="16"/>
        <v>5.2781221198881494E-3</v>
      </c>
      <c r="T111" s="299">
        <f t="shared" si="16"/>
        <v>5.2781221196125895E-3</v>
      </c>
      <c r="U111" s="299">
        <f t="shared" si="16"/>
        <v>5.2781221200066753E-3</v>
      </c>
      <c r="V111" s="299">
        <f t="shared" si="16"/>
        <v>5.2781221195361471E-3</v>
      </c>
      <c r="W111" s="299">
        <f t="shared" si="16"/>
        <v>5.2781221194490328E-3</v>
      </c>
      <c r="X111" s="299">
        <f t="shared" si="16"/>
        <v>5.2781221192812122E-3</v>
      </c>
      <c r="Y111" s="299">
        <f t="shared" si="16"/>
        <v>5.2781221193558617E-3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7.4900519067768352E-3</v>
      </c>
      <c r="C112" s="233">
        <f t="shared" si="17"/>
        <v>7.4900519067597621E-3</v>
      </c>
      <c r="D112" s="233">
        <f t="shared" si="17"/>
        <v>7.4900519067791242E-3</v>
      </c>
      <c r="E112" s="233">
        <f t="shared" si="17"/>
        <v>7.4900519067647321E-3</v>
      </c>
      <c r="F112" s="233">
        <f t="shared" si="17"/>
        <v>7.4900519067310775E-3</v>
      </c>
      <c r="G112" s="233">
        <f t="shared" si="17"/>
        <v>7.4900519070343948E-3</v>
      </c>
      <c r="H112" s="233">
        <f t="shared" si="17"/>
        <v>7.4900519066826302E-3</v>
      </c>
      <c r="I112" s="233">
        <f t="shared" si="17"/>
        <v>7.4900519071829375E-3</v>
      </c>
      <c r="J112" s="233">
        <f t="shared" si="17"/>
        <v>7.4900519072522631E-3</v>
      </c>
      <c r="K112" s="233">
        <f t="shared" si="17"/>
        <v>7.4900519065536249E-3</v>
      </c>
      <c r="L112" s="233">
        <f t="shared" si="17"/>
        <v>7.490051906483052E-3</v>
      </c>
      <c r="M112" s="233">
        <f t="shared" si="17"/>
        <v>7.4900519066284791E-3</v>
      </c>
      <c r="N112" s="233">
        <f t="shared" si="17"/>
        <v>7.4900519071683276E-3</v>
      </c>
      <c r="O112" s="233">
        <f t="shared" si="17"/>
        <v>7.4900519071291922E-3</v>
      </c>
      <c r="P112" s="233">
        <f t="shared" si="17"/>
        <v>7.4900519071639604E-3</v>
      </c>
      <c r="Q112" s="233">
        <f t="shared" si="17"/>
        <v>7.4900519070411073E-3</v>
      </c>
      <c r="R112" s="233">
        <f t="shared" si="17"/>
        <v>7.4900519071417464E-3</v>
      </c>
      <c r="S112" s="233">
        <f t="shared" si="17"/>
        <v>7.4900519070608225E-3</v>
      </c>
      <c r="T112" s="233">
        <f t="shared" si="17"/>
        <v>7.4900519066697794E-3</v>
      </c>
      <c r="U112" s="233">
        <f t="shared" si="17"/>
        <v>7.4900519072290204E-3</v>
      </c>
      <c r="V112" s="233">
        <f t="shared" si="17"/>
        <v>7.4900519065613045E-3</v>
      </c>
      <c r="W112" s="233">
        <f t="shared" si="17"/>
        <v>7.4900519064376829E-3</v>
      </c>
      <c r="X112" s="233">
        <f t="shared" si="17"/>
        <v>7.4900519061995314E-3</v>
      </c>
      <c r="Y112" s="233">
        <f t="shared" si="17"/>
        <v>7.490051906305464E-3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2.6652580693833861E-2</v>
      </c>
      <c r="C113" s="233">
        <f t="shared" si="18"/>
        <v>2.665258069377309E-2</v>
      </c>
      <c r="D113" s="233">
        <f t="shared" si="18"/>
        <v>2.6652580693842E-2</v>
      </c>
      <c r="E113" s="233">
        <f t="shared" si="18"/>
        <v>2.6652580693790791E-2</v>
      </c>
      <c r="F113" s="233">
        <f t="shared" si="18"/>
        <v>2.6652580693671026E-2</v>
      </c>
      <c r="G113" s="233">
        <f t="shared" si="18"/>
        <v>2.6652580694750332E-2</v>
      </c>
      <c r="H113" s="233">
        <f t="shared" si="18"/>
        <v>2.6652580693498632E-2</v>
      </c>
      <c r="I113" s="233">
        <f t="shared" si="18"/>
        <v>2.6652580695278923E-2</v>
      </c>
      <c r="J113" s="233">
        <f t="shared" si="18"/>
        <v>2.6652580695525615E-2</v>
      </c>
      <c r="K113" s="233">
        <f t="shared" si="18"/>
        <v>2.6652580693039572E-2</v>
      </c>
      <c r="L113" s="233">
        <f t="shared" si="18"/>
        <v>2.665258069278844E-2</v>
      </c>
      <c r="M113" s="233">
        <f t="shared" si="18"/>
        <v>2.6652580693305946E-2</v>
      </c>
      <c r="N113" s="233">
        <f t="shared" si="18"/>
        <v>2.6652580695226927E-2</v>
      </c>
      <c r="O113" s="233">
        <f t="shared" si="18"/>
        <v>2.6652580695087667E-2</v>
      </c>
      <c r="P113" s="233">
        <f t="shared" si="18"/>
        <v>2.6652580695211391E-2</v>
      </c>
      <c r="Q113" s="233">
        <f t="shared" si="18"/>
        <v>2.6652580694774233E-2</v>
      </c>
      <c r="R113" s="233">
        <f t="shared" si="18"/>
        <v>2.6652580695132353E-2</v>
      </c>
      <c r="S113" s="233">
        <f t="shared" si="18"/>
        <v>2.6652580694844389E-2</v>
      </c>
      <c r="T113" s="233">
        <f t="shared" si="18"/>
        <v>2.6652580693452905E-2</v>
      </c>
      <c r="U113" s="233">
        <f t="shared" si="18"/>
        <v>2.6652580695442896E-2</v>
      </c>
      <c r="V113" s="233">
        <f t="shared" si="18"/>
        <v>2.6652580693066894E-2</v>
      </c>
      <c r="W113" s="233">
        <f t="shared" si="18"/>
        <v>2.6652580692627013E-2</v>
      </c>
      <c r="X113" s="233">
        <f t="shared" si="18"/>
        <v>2.665258069177957E-2</v>
      </c>
      <c r="Y113" s="233">
        <f t="shared" si="18"/>
        <v>2.6652580692156522E-2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2.1112488478752113E-2</v>
      </c>
      <c r="C114" s="233">
        <f t="shared" si="19"/>
        <v>2.1112488478703985E-2</v>
      </c>
      <c r="D114" s="233">
        <f t="shared" si="19"/>
        <v>2.111248847875857E-2</v>
      </c>
      <c r="E114" s="233">
        <f t="shared" si="19"/>
        <v>2.1112488478718012E-2</v>
      </c>
      <c r="F114" s="233">
        <f t="shared" si="19"/>
        <v>2.1112488478623136E-2</v>
      </c>
      <c r="G114" s="233">
        <f t="shared" si="19"/>
        <v>2.1112488479478095E-2</v>
      </c>
      <c r="H114" s="233">
        <f t="shared" si="19"/>
        <v>2.1112488478486575E-2</v>
      </c>
      <c r="I114" s="233">
        <f t="shared" si="19"/>
        <v>2.1112488479896812E-2</v>
      </c>
      <c r="J114" s="233">
        <f t="shared" si="19"/>
        <v>2.1112488480092222E-2</v>
      </c>
      <c r="K114" s="233">
        <f t="shared" si="19"/>
        <v>2.1112488478122943E-2</v>
      </c>
      <c r="L114" s="233">
        <f t="shared" si="19"/>
        <v>2.1112488477924012E-2</v>
      </c>
      <c r="M114" s="233">
        <f t="shared" si="19"/>
        <v>2.111248847833393E-2</v>
      </c>
      <c r="N114" s="233">
        <f t="shared" si="19"/>
        <v>2.111248847985563E-2</v>
      </c>
      <c r="O114" s="233">
        <f t="shared" si="19"/>
        <v>2.1112488479745312E-2</v>
      </c>
      <c r="P114" s="233">
        <f t="shared" si="19"/>
        <v>2.1112488479843317E-2</v>
      </c>
      <c r="Q114" s="233">
        <f t="shared" si="19"/>
        <v>2.1112488479497031E-2</v>
      </c>
      <c r="R114" s="233">
        <f t="shared" si="19"/>
        <v>2.1112488479780707E-2</v>
      </c>
      <c r="S114" s="233">
        <f t="shared" si="19"/>
        <v>2.1112488479552601E-2</v>
      </c>
      <c r="T114" s="233">
        <f t="shared" si="19"/>
        <v>2.1112488478450354E-2</v>
      </c>
      <c r="U114" s="233">
        <f t="shared" si="19"/>
        <v>2.1112488480026701E-2</v>
      </c>
      <c r="V114" s="233">
        <f t="shared" si="19"/>
        <v>2.1112488478144585E-2</v>
      </c>
      <c r="W114" s="233">
        <f t="shared" si="19"/>
        <v>2.1112488477796131E-2</v>
      </c>
      <c r="X114" s="233">
        <f t="shared" si="19"/>
        <v>2.1112488477124831E-2</v>
      </c>
      <c r="Y114" s="233">
        <f t="shared" si="19"/>
        <v>2.1112488477423436E-2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1.0976999338241904E-2</v>
      </c>
      <c r="C115" s="300">
        <f t="shared" si="20"/>
        <v>1.0916175868237094E-2</v>
      </c>
      <c r="D115" s="300">
        <f t="shared" si="20"/>
        <v>1.0776597846319095E-2</v>
      </c>
      <c r="E115" s="300">
        <f t="shared" si="20"/>
        <v>1.0904508925392777E-2</v>
      </c>
      <c r="F115" s="300">
        <f t="shared" si="20"/>
        <v>1.1037918359758831E-2</v>
      </c>
      <c r="G115" s="300">
        <f t="shared" si="20"/>
        <v>1.4442535083800579E-2</v>
      </c>
      <c r="H115" s="300">
        <f t="shared" si="20"/>
        <v>1.1840369949299019E-2</v>
      </c>
      <c r="I115" s="300">
        <f t="shared" si="20"/>
        <v>4.4264102022964401E-2</v>
      </c>
      <c r="J115" s="300">
        <f t="shared" si="20"/>
        <v>2.4723243447121419E-2</v>
      </c>
      <c r="K115" s="300">
        <f t="shared" si="20"/>
        <v>1.1150556178581798E-2</v>
      </c>
      <c r="L115" s="300">
        <f t="shared" si="20"/>
        <v>1.2399933806083221E-2</v>
      </c>
      <c r="M115" s="300">
        <f t="shared" si="20"/>
        <v>1.1954040759261335E-2</v>
      </c>
      <c r="N115" s="300">
        <f t="shared" si="20"/>
        <v>1.4025869249274939E-2</v>
      </c>
      <c r="O115" s="300">
        <f t="shared" si="20"/>
        <v>1.9383615319103924E-2</v>
      </c>
      <c r="P115" s="300">
        <f t="shared" si="20"/>
        <v>1.8933612689081288E-2</v>
      </c>
      <c r="Q115" s="300">
        <f t="shared" si="20"/>
        <v>2.4761237054100608E-2</v>
      </c>
      <c r="R115" s="300">
        <f t="shared" si="20"/>
        <v>1.7050824695608771E-2</v>
      </c>
      <c r="S115" s="300">
        <f t="shared" si="20"/>
        <v>1.4376807587260607E-2</v>
      </c>
      <c r="T115" s="300">
        <f t="shared" si="20"/>
        <v>1.1449484745646984E-2</v>
      </c>
      <c r="U115" s="300">
        <f t="shared" si="20"/>
        <v>1.3173539547170357E-2</v>
      </c>
      <c r="V115" s="300">
        <f t="shared" si="20"/>
        <v>9.8357619712394432E-3</v>
      </c>
      <c r="W115" s="300">
        <f t="shared" si="20"/>
        <v>1.0490663187460284E-2</v>
      </c>
      <c r="X115" s="300">
        <f t="shared" si="20"/>
        <v>1.0010856578283593E-2</v>
      </c>
      <c r="Y115" s="300">
        <f t="shared" si="20"/>
        <v>9.8353587274417481E-3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4.3166495059896087E-2</v>
      </c>
      <c r="C116" s="301">
        <f t="shared" si="21"/>
        <v>4.208879115554684E-2</v>
      </c>
      <c r="D116" s="301">
        <f t="shared" si="21"/>
        <v>4.7439150098908277E-2</v>
      </c>
      <c r="E116" s="301">
        <f t="shared" si="21"/>
        <v>5.219281915582679E-2</v>
      </c>
      <c r="F116" s="301">
        <f t="shared" si="21"/>
        <v>5.4818677822404162E-2</v>
      </c>
      <c r="G116" s="301">
        <f t="shared" si="21"/>
        <v>7.5544279063866154E-2</v>
      </c>
      <c r="H116" s="301">
        <f t="shared" si="21"/>
        <v>6.337519706529933E-2</v>
      </c>
      <c r="I116" s="301">
        <f t="shared" si="21"/>
        <v>0.17939021576349462</v>
      </c>
      <c r="J116" s="301">
        <f t="shared" si="21"/>
        <v>0.11549840177201481</v>
      </c>
      <c r="K116" s="301">
        <f t="shared" si="21"/>
        <v>5.4704288123021624E-2</v>
      </c>
      <c r="L116" s="301">
        <f t="shared" si="21"/>
        <v>6.525006887596381E-2</v>
      </c>
      <c r="M116" s="301">
        <f t="shared" si="21"/>
        <v>6.0684091752244977E-2</v>
      </c>
      <c r="N116" s="301">
        <f t="shared" si="21"/>
        <v>7.5316073841670564E-2</v>
      </c>
      <c r="O116" s="301">
        <f t="shared" si="21"/>
        <v>0.10061893141463135</v>
      </c>
      <c r="P116" s="301">
        <f t="shared" si="21"/>
        <v>9.8920800507914589E-2</v>
      </c>
      <c r="Q116" s="301">
        <f t="shared" si="21"/>
        <v>0.12649224998145386</v>
      </c>
      <c r="R116" s="301">
        <f t="shared" si="21"/>
        <v>9.2040557783843235E-2</v>
      </c>
      <c r="S116" s="301">
        <f t="shared" si="21"/>
        <v>7.9669604696838633E-2</v>
      </c>
      <c r="T116" s="301">
        <f t="shared" si="21"/>
        <v>5.0122738604022235E-2</v>
      </c>
      <c r="U116" s="301">
        <f t="shared" si="21"/>
        <v>7.0502816215295153E-2</v>
      </c>
      <c r="V116" s="301">
        <f t="shared" si="21"/>
        <v>4.5095260306029103E-2</v>
      </c>
      <c r="W116" s="301">
        <f t="shared" si="21"/>
        <v>4.4807934690641059E-2</v>
      </c>
      <c r="X116" s="301">
        <f t="shared" si="21"/>
        <v>4.3060266900690543E-2</v>
      </c>
      <c r="Y116" s="301">
        <f t="shared" si="21"/>
        <v>4.3597453027837775E-2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2.4794202424011053E-2</v>
      </c>
      <c r="C117" s="302">
        <f t="shared" si="22"/>
        <v>2.4897058116929036E-2</v>
      </c>
      <c r="D117" s="302">
        <f t="shared" si="22"/>
        <v>2.4400418563040333E-2</v>
      </c>
      <c r="E117" s="302">
        <f t="shared" si="22"/>
        <v>2.3951179949843689E-2</v>
      </c>
      <c r="F117" s="302">
        <f t="shared" si="22"/>
        <v>2.3701037700470374E-2</v>
      </c>
      <c r="G117" s="302">
        <f t="shared" si="22"/>
        <v>2.1652146866725772E-2</v>
      </c>
      <c r="H117" s="302">
        <f t="shared" si="22"/>
        <v>2.2874277043884193E-2</v>
      </c>
      <c r="I117" s="302">
        <f t="shared" si="22"/>
        <v>1.0981571249349275E-2</v>
      </c>
      <c r="J117" s="302">
        <f t="shared" si="22"/>
        <v>1.7584521765290656E-2</v>
      </c>
      <c r="K117" s="302">
        <f t="shared" si="22"/>
        <v>2.3708179740667811E-2</v>
      </c>
      <c r="L117" s="302">
        <f t="shared" si="22"/>
        <v>2.2680956041489311E-2</v>
      </c>
      <c r="M117" s="302">
        <f t="shared" si="22"/>
        <v>2.3122697231252834E-2</v>
      </c>
      <c r="N117" s="302">
        <f t="shared" si="22"/>
        <v>2.1686726730317026E-2</v>
      </c>
      <c r="O117" s="302">
        <f t="shared" si="22"/>
        <v>1.9147258986906526E-2</v>
      </c>
      <c r="P117" s="302">
        <f t="shared" si="22"/>
        <v>1.9320555009765462E-2</v>
      </c>
      <c r="Q117" s="302">
        <f t="shared" si="22"/>
        <v>1.6553737185786711E-2</v>
      </c>
      <c r="R117" s="302">
        <f t="shared" si="22"/>
        <v>2.0024578092230592E-2</v>
      </c>
      <c r="S117" s="302">
        <f t="shared" si="22"/>
        <v>2.1267891321116891E-2</v>
      </c>
      <c r="T117" s="302">
        <f t="shared" si="22"/>
        <v>2.4127768436652913E-2</v>
      </c>
      <c r="U117" s="302">
        <f t="shared" si="22"/>
        <v>2.2164509929534063E-2</v>
      </c>
      <c r="V117" s="302">
        <f t="shared" si="22"/>
        <v>2.4649749697552209E-2</v>
      </c>
      <c r="W117" s="302">
        <f t="shared" si="22"/>
        <v>2.4655897526615567E-2</v>
      </c>
      <c r="X117" s="302">
        <f t="shared" si="22"/>
        <v>2.4834777493687475E-2</v>
      </c>
      <c r="Y117" s="302">
        <f t="shared" si="22"/>
        <v>2.4790032989953435E-2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1.8372292635885034E-2</v>
      </c>
      <c r="C118" s="302">
        <f t="shared" si="23"/>
        <v>1.7191733038617808E-2</v>
      </c>
      <c r="D118" s="302">
        <f t="shared" si="23"/>
        <v>2.303873153586794E-2</v>
      </c>
      <c r="E118" s="302">
        <f t="shared" si="23"/>
        <v>2.8241639205983094E-2</v>
      </c>
      <c r="F118" s="302">
        <f t="shared" si="23"/>
        <v>3.1117640121933791E-2</v>
      </c>
      <c r="G118" s="302">
        <f t="shared" si="23"/>
        <v>5.3892132197140383E-2</v>
      </c>
      <c r="H118" s="302">
        <f t="shared" si="23"/>
        <v>4.0500920021415143E-2</v>
      </c>
      <c r="I118" s="302">
        <f t="shared" si="23"/>
        <v>0.16840864451414533</v>
      </c>
      <c r="J118" s="302">
        <f t="shared" si="23"/>
        <v>9.7913880006724158E-2</v>
      </c>
      <c r="K118" s="302">
        <f t="shared" si="23"/>
        <v>3.0996108382353813E-2</v>
      </c>
      <c r="L118" s="302">
        <f t="shared" si="23"/>
        <v>4.2569112834474496E-2</v>
      </c>
      <c r="M118" s="302">
        <f t="shared" si="23"/>
        <v>3.7561394520992143E-2</v>
      </c>
      <c r="N118" s="302">
        <f t="shared" si="23"/>
        <v>5.3629347111353531E-2</v>
      </c>
      <c r="O118" s="302">
        <f t="shared" si="23"/>
        <v>8.1471672427724823E-2</v>
      </c>
      <c r="P118" s="302">
        <f t="shared" si="23"/>
        <v>7.9600245498149133E-2</v>
      </c>
      <c r="Q118" s="302">
        <f t="shared" si="23"/>
        <v>0.10993851279566717</v>
      </c>
      <c r="R118" s="302">
        <f t="shared" si="23"/>
        <v>7.2015979691612636E-2</v>
      </c>
      <c r="S118" s="302">
        <f t="shared" si="23"/>
        <v>5.8401713375721739E-2</v>
      </c>
      <c r="T118" s="302">
        <f t="shared" si="23"/>
        <v>2.5994970167369319E-2</v>
      </c>
      <c r="U118" s="302">
        <f t="shared" si="23"/>
        <v>4.8338306285761093E-2</v>
      </c>
      <c r="V118" s="302">
        <f t="shared" si="23"/>
        <v>2.0445510608476894E-2</v>
      </c>
      <c r="W118" s="302">
        <f t="shared" si="23"/>
        <v>2.0152037164025496E-2</v>
      </c>
      <c r="X118" s="302">
        <f t="shared" si="23"/>
        <v>1.8225489407003061E-2</v>
      </c>
      <c r="Y118" s="302">
        <f t="shared" si="23"/>
        <v>1.8807420037884336E-2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0.77973058851040133</v>
      </c>
      <c r="C119" s="301">
        <f t="shared" si="24"/>
        <v>0.78050912095972313</v>
      </c>
      <c r="D119" s="301">
        <f t="shared" si="24"/>
        <v>0.77703657847668506</v>
      </c>
      <c r="E119" s="301">
        <f t="shared" si="24"/>
        <v>0.77372733348703349</v>
      </c>
      <c r="F119" s="301">
        <f t="shared" si="24"/>
        <v>0.7718435632592533</v>
      </c>
      <c r="G119" s="301">
        <f t="shared" si="24"/>
        <v>0.75488446320864222</v>
      </c>
      <c r="H119" s="301">
        <f t="shared" si="24"/>
        <v>0.76537825472538268</v>
      </c>
      <c r="I119" s="301">
        <f t="shared" si="24"/>
        <v>0.65856397422909418</v>
      </c>
      <c r="J119" s="301">
        <f t="shared" si="24"/>
        <v>0.71888631998988772</v>
      </c>
      <c r="K119" s="301">
        <f t="shared" si="24"/>
        <v>0.77182031800100115</v>
      </c>
      <c r="L119" s="301">
        <f t="shared" si="24"/>
        <v>0.76362044256843042</v>
      </c>
      <c r="M119" s="301">
        <f t="shared" si="24"/>
        <v>0.76708621857325843</v>
      </c>
      <c r="N119" s="301">
        <f t="shared" si="24"/>
        <v>0.7554083047413751</v>
      </c>
      <c r="O119" s="301">
        <f t="shared" si="24"/>
        <v>0.73363583820093703</v>
      </c>
      <c r="P119" s="301">
        <f t="shared" si="24"/>
        <v>0.73517743565730209</v>
      </c>
      <c r="Q119" s="301">
        <f t="shared" si="24"/>
        <v>0.71146222420396976</v>
      </c>
      <c r="R119" s="301">
        <f t="shared" si="24"/>
        <v>0.74147638558645257</v>
      </c>
      <c r="S119" s="301">
        <f t="shared" si="24"/>
        <v>0.75216975948156106</v>
      </c>
      <c r="T119" s="301">
        <f t="shared" si="24"/>
        <v>0.77463437851575756</v>
      </c>
      <c r="U119" s="301">
        <f t="shared" si="24"/>
        <v>0.75940165087195277</v>
      </c>
      <c r="V119" s="301">
        <f t="shared" si="24"/>
        <v>0.77944864517615986</v>
      </c>
      <c r="W119" s="301">
        <f t="shared" si="24"/>
        <v>0.77905955217491485</v>
      </c>
      <c r="X119" s="301">
        <f t="shared" si="24"/>
        <v>0.7806609466918133</v>
      </c>
      <c r="Y119" s="301">
        <f t="shared" si="24"/>
        <v>0.78045586417745494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0.74382607272033163</v>
      </c>
      <c r="C120" s="302">
        <f t="shared" si="25"/>
        <v>0.74691174350787082</v>
      </c>
      <c r="D120" s="302">
        <f t="shared" si="25"/>
        <v>0.73201255689121025</v>
      </c>
      <c r="E120" s="302">
        <f t="shared" si="25"/>
        <v>0.71853539849531078</v>
      </c>
      <c r="F120" s="302">
        <f t="shared" si="25"/>
        <v>0.71103113101411142</v>
      </c>
      <c r="G120" s="302">
        <f t="shared" si="25"/>
        <v>0.64956440600177301</v>
      </c>
      <c r="H120" s="302">
        <f t="shared" si="25"/>
        <v>0.68622831131652617</v>
      </c>
      <c r="I120" s="302">
        <f t="shared" si="25"/>
        <v>0.32944713748047827</v>
      </c>
      <c r="J120" s="302">
        <f t="shared" si="25"/>
        <v>0.52753565295871951</v>
      </c>
      <c r="K120" s="302">
        <f t="shared" si="25"/>
        <v>0.71124539222003458</v>
      </c>
      <c r="L120" s="302">
        <f t="shared" si="25"/>
        <v>0.68042868124467981</v>
      </c>
      <c r="M120" s="302">
        <f t="shared" si="25"/>
        <v>0.69368091693758505</v>
      </c>
      <c r="N120" s="302">
        <f t="shared" si="25"/>
        <v>0.65060180190951089</v>
      </c>
      <c r="O120" s="302">
        <f t="shared" si="25"/>
        <v>0.57441776960719571</v>
      </c>
      <c r="P120" s="302">
        <f t="shared" si="25"/>
        <v>0.57961665029296383</v>
      </c>
      <c r="Q120" s="302">
        <f t="shared" si="25"/>
        <v>0.49661211557360141</v>
      </c>
      <c r="R120" s="302">
        <f t="shared" si="25"/>
        <v>0.60073734276691781</v>
      </c>
      <c r="S120" s="302">
        <f t="shared" si="25"/>
        <v>0.63803673963350671</v>
      </c>
      <c r="T120" s="302">
        <f t="shared" si="25"/>
        <v>0.72383305309958734</v>
      </c>
      <c r="U120" s="302">
        <f t="shared" si="25"/>
        <v>0.66493529788602179</v>
      </c>
      <c r="V120" s="302">
        <f t="shared" si="25"/>
        <v>0.73949249092656621</v>
      </c>
      <c r="W120" s="302">
        <f t="shared" si="25"/>
        <v>0.739676925798467</v>
      </c>
      <c r="X120" s="302">
        <f t="shared" si="25"/>
        <v>0.74504332481062518</v>
      </c>
      <c r="Y120" s="302">
        <f t="shared" si="25"/>
        <v>0.74370098969860288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3.5904515790069716E-2</v>
      </c>
      <c r="C121" s="302">
        <f t="shared" si="26"/>
        <v>3.3597377451852324E-2</v>
      </c>
      <c r="D121" s="302">
        <f t="shared" si="26"/>
        <v>4.5024021585474812E-2</v>
      </c>
      <c r="E121" s="302">
        <f t="shared" si="26"/>
        <v>5.5191934991722716E-2</v>
      </c>
      <c r="F121" s="302">
        <f t="shared" si="26"/>
        <v>6.0812432245141948E-2</v>
      </c>
      <c r="G121" s="302">
        <f t="shared" si="26"/>
        <v>0.10532005720686913</v>
      </c>
      <c r="H121" s="302">
        <f t="shared" si="26"/>
        <v>7.9149943408856505E-2</v>
      </c>
      <c r="I121" s="302">
        <f t="shared" si="26"/>
        <v>0.32911683674861597</v>
      </c>
      <c r="J121" s="302">
        <f t="shared" si="26"/>
        <v>0.19135066703116818</v>
      </c>
      <c r="K121" s="302">
        <f t="shared" si="26"/>
        <v>6.0574925780966592E-2</v>
      </c>
      <c r="L121" s="302">
        <f t="shared" si="26"/>
        <v>8.3191761323750654E-2</v>
      </c>
      <c r="M121" s="302">
        <f t="shared" si="26"/>
        <v>7.340530163567334E-2</v>
      </c>
      <c r="N121" s="302">
        <f t="shared" si="26"/>
        <v>0.10480650283186421</v>
      </c>
      <c r="O121" s="302">
        <f t="shared" si="26"/>
        <v>0.15921806859374144</v>
      </c>
      <c r="P121" s="302">
        <f t="shared" si="26"/>
        <v>0.15556078536433823</v>
      </c>
      <c r="Q121" s="302">
        <f t="shared" si="26"/>
        <v>0.21485010863036832</v>
      </c>
      <c r="R121" s="302">
        <f t="shared" si="26"/>
        <v>0.14073904281953478</v>
      </c>
      <c r="S121" s="302">
        <f t="shared" si="26"/>
        <v>0.1141330198480543</v>
      </c>
      <c r="T121" s="302">
        <f t="shared" si="26"/>
        <v>5.0801325416170225E-2</v>
      </c>
      <c r="U121" s="302">
        <f t="shared" si="26"/>
        <v>9.4466352985930993E-2</v>
      </c>
      <c r="V121" s="302">
        <f t="shared" si="26"/>
        <v>3.9956154249593694E-2</v>
      </c>
      <c r="W121" s="302">
        <f t="shared" si="26"/>
        <v>3.9382626376447891E-2</v>
      </c>
      <c r="X121" s="302">
        <f t="shared" si="26"/>
        <v>3.5617621881188125E-2</v>
      </c>
      <c r="Y121" s="302">
        <f t="shared" si="26"/>
        <v>3.6754874478852034E-2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0.10559267389240999</v>
      </c>
      <c r="C122" s="301">
        <f t="shared" si="27"/>
        <v>0.10595266881758006</v>
      </c>
      <c r="D122" s="301">
        <f t="shared" si="27"/>
        <v>0.10421443037901822</v>
      </c>
      <c r="E122" s="301">
        <f t="shared" si="27"/>
        <v>0.10264209523279387</v>
      </c>
      <c r="F122" s="301">
        <f t="shared" si="27"/>
        <v>0.10176659735990266</v>
      </c>
      <c r="G122" s="301">
        <f t="shared" si="27"/>
        <v>9.4595479442558444E-2</v>
      </c>
      <c r="H122" s="301">
        <f t="shared" si="27"/>
        <v>9.8872935061729436E-2</v>
      </c>
      <c r="I122" s="301">
        <f t="shared" si="27"/>
        <v>5.7248464782113928E-2</v>
      </c>
      <c r="J122" s="301">
        <f t="shared" si="27"/>
        <v>8.0358791588082831E-2</v>
      </c>
      <c r="K122" s="301">
        <f t="shared" si="27"/>
        <v>0.10179159450014803</v>
      </c>
      <c r="L122" s="301">
        <f t="shared" si="27"/>
        <v>9.8196311552846041E-2</v>
      </c>
      <c r="M122" s="301">
        <f t="shared" si="27"/>
        <v>9.9742405717383659E-2</v>
      </c>
      <c r="N122" s="301">
        <f t="shared" si="27"/>
        <v>9.4716508965464241E-2</v>
      </c>
      <c r="O122" s="301">
        <f t="shared" si="27"/>
        <v>8.5828371863429204E-2</v>
      </c>
      <c r="P122" s="301">
        <f t="shared" si="27"/>
        <v>8.6434907943522807E-2</v>
      </c>
      <c r="Q122" s="301">
        <f t="shared" si="27"/>
        <v>7.6751045559288661E-2</v>
      </c>
      <c r="R122" s="301">
        <f t="shared" si="27"/>
        <v>8.8898988732094966E-2</v>
      </c>
      <c r="S122" s="301">
        <f t="shared" si="27"/>
        <v>9.3250585032993785E-2</v>
      </c>
      <c r="T122" s="301">
        <f t="shared" si="27"/>
        <v>0.10326015493638765</v>
      </c>
      <c r="U122" s="301">
        <f t="shared" si="27"/>
        <v>9.6388750162876319E-2</v>
      </c>
      <c r="V122" s="301">
        <f t="shared" si="27"/>
        <v>0.1050870893492627</v>
      </c>
      <c r="W122" s="301">
        <f t="shared" si="27"/>
        <v>0.10510860675067396</v>
      </c>
      <c r="X122" s="301">
        <f t="shared" si="27"/>
        <v>0.10573468663482748</v>
      </c>
      <c r="Y122" s="301">
        <f t="shared" si="27"/>
        <v>0.10557808087202436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8.6779708484038473E-2</v>
      </c>
      <c r="C123" s="302">
        <f t="shared" si="28"/>
        <v>8.7139703409251423E-2</v>
      </c>
      <c r="D123" s="302">
        <f t="shared" si="28"/>
        <v>8.5401464970640939E-2</v>
      </c>
      <c r="E123" s="302">
        <f t="shared" si="28"/>
        <v>8.3829129824452744E-2</v>
      </c>
      <c r="F123" s="302">
        <f t="shared" si="28"/>
        <v>8.2953631951646067E-2</v>
      </c>
      <c r="G123" s="302">
        <f t="shared" si="28"/>
        <v>7.5782514033540013E-2</v>
      </c>
      <c r="H123" s="302">
        <f t="shared" si="28"/>
        <v>8.0059969653594507E-2</v>
      </c>
      <c r="I123" s="302">
        <f t="shared" si="28"/>
        <v>3.8435499372722379E-2</v>
      </c>
      <c r="J123" s="302">
        <f t="shared" si="28"/>
        <v>6.1545826178517143E-2</v>
      </c>
      <c r="K123" s="302">
        <f t="shared" si="28"/>
        <v>8.297862909233715E-2</v>
      </c>
      <c r="L123" s="302">
        <f t="shared" si="28"/>
        <v>7.9383346145212419E-2</v>
      </c>
      <c r="M123" s="302">
        <f t="shared" si="28"/>
        <v>8.0929440309384759E-2</v>
      </c>
      <c r="N123" s="302">
        <f t="shared" si="28"/>
        <v>7.5903543556109385E-2</v>
      </c>
      <c r="O123" s="302">
        <f t="shared" si="28"/>
        <v>6.7015406454172657E-2</v>
      </c>
      <c r="P123" s="302">
        <f t="shared" si="28"/>
        <v>6.7621942534178914E-2</v>
      </c>
      <c r="Q123" s="302">
        <f t="shared" si="28"/>
        <v>5.7938080150253354E-2</v>
      </c>
      <c r="R123" s="302">
        <f t="shared" si="28"/>
        <v>7.0086023322806876E-2</v>
      </c>
      <c r="S123" s="302">
        <f t="shared" si="28"/>
        <v>7.4437619623908963E-2</v>
      </c>
      <c r="T123" s="302">
        <f t="shared" si="28"/>
        <v>8.4447189528285019E-2</v>
      </c>
      <c r="U123" s="302">
        <f t="shared" si="28"/>
        <v>7.7575784753369029E-2</v>
      </c>
      <c r="V123" s="302">
        <f t="shared" si="28"/>
        <v>8.6274123941432523E-2</v>
      </c>
      <c r="W123" s="302">
        <f t="shared" si="28"/>
        <v>8.6295641343154289E-2</v>
      </c>
      <c r="X123" s="302">
        <f t="shared" si="28"/>
        <v>8.6921721227905979E-2</v>
      </c>
      <c r="Y123" s="302">
        <f t="shared" si="28"/>
        <v>8.676511546483677E-2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1.8812965408371529E-2</v>
      </c>
      <c r="C124" s="303">
        <f t="shared" si="29"/>
        <v>1.8812965408328646E-2</v>
      </c>
      <c r="D124" s="303">
        <f t="shared" si="29"/>
        <v>1.8812965408377281E-2</v>
      </c>
      <c r="E124" s="303">
        <f t="shared" si="29"/>
        <v>1.8812965408341133E-2</v>
      </c>
      <c r="F124" s="303">
        <f t="shared" si="29"/>
        <v>1.8812965408256596E-2</v>
      </c>
      <c r="G124" s="303">
        <f t="shared" si="29"/>
        <v>1.8812965409018438E-2</v>
      </c>
      <c r="H124" s="303">
        <f t="shared" si="29"/>
        <v>1.8812965408134916E-2</v>
      </c>
      <c r="I124" s="303">
        <f t="shared" si="29"/>
        <v>1.8812965409391549E-2</v>
      </c>
      <c r="J124" s="303">
        <f t="shared" si="29"/>
        <v>1.8812965409565681E-2</v>
      </c>
      <c r="K124" s="303">
        <f t="shared" si="29"/>
        <v>1.881296540781088E-2</v>
      </c>
      <c r="L124" s="303">
        <f t="shared" si="29"/>
        <v>1.8812965407633619E-2</v>
      </c>
      <c r="M124" s="303">
        <f t="shared" si="29"/>
        <v>1.8812965407998899E-2</v>
      </c>
      <c r="N124" s="303">
        <f t="shared" si="29"/>
        <v>1.881296540935485E-2</v>
      </c>
      <c r="O124" s="303">
        <f t="shared" si="29"/>
        <v>1.8812965409256539E-2</v>
      </c>
      <c r="P124" s="303">
        <f t="shared" si="29"/>
        <v>1.8812965409343886E-2</v>
      </c>
      <c r="Q124" s="303">
        <f t="shared" si="29"/>
        <v>1.881296540903531E-2</v>
      </c>
      <c r="R124" s="303">
        <f t="shared" si="29"/>
        <v>1.881296540928808E-2</v>
      </c>
      <c r="S124" s="303">
        <f t="shared" si="29"/>
        <v>1.8812965409084823E-2</v>
      </c>
      <c r="T124" s="303">
        <f t="shared" si="29"/>
        <v>1.8812965408102639E-2</v>
      </c>
      <c r="U124" s="303">
        <f t="shared" si="29"/>
        <v>1.8812965409507297E-2</v>
      </c>
      <c r="V124" s="303">
        <f t="shared" si="29"/>
        <v>1.881296540783017E-2</v>
      </c>
      <c r="W124" s="303">
        <f t="shared" si="29"/>
        <v>1.8812965407519672E-2</v>
      </c>
      <c r="X124" s="303">
        <f t="shared" si="29"/>
        <v>1.8812965406921497E-2</v>
      </c>
      <c r="Y124" s="303">
        <f t="shared" si="29"/>
        <v>1.8812965407187573E-2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1.0000000000000002</v>
      </c>
      <c r="C126" s="232">
        <f t="shared" si="30"/>
        <v>0.99999999999999978</v>
      </c>
      <c r="D126" s="232">
        <f t="shared" si="30"/>
        <v>1</v>
      </c>
      <c r="E126" s="232">
        <f t="shared" si="30"/>
        <v>1</v>
      </c>
      <c r="F126" s="232">
        <f t="shared" si="30"/>
        <v>0.99999999999999989</v>
      </c>
      <c r="G126" s="232">
        <f t="shared" si="30"/>
        <v>0.99999999999999989</v>
      </c>
      <c r="H126" s="232">
        <f t="shared" si="30"/>
        <v>0.99999999999999989</v>
      </c>
      <c r="I126" s="232">
        <f t="shared" si="30"/>
        <v>1</v>
      </c>
      <c r="J126" s="232">
        <f t="shared" si="30"/>
        <v>1</v>
      </c>
      <c r="K126" s="232">
        <f t="shared" si="30"/>
        <v>0.99999999999999989</v>
      </c>
      <c r="L126" s="232">
        <f t="shared" si="30"/>
        <v>1</v>
      </c>
      <c r="M126" s="232">
        <f t="shared" si="30"/>
        <v>1</v>
      </c>
      <c r="N126" s="232">
        <f t="shared" si="30"/>
        <v>0.99999999999999989</v>
      </c>
      <c r="O126" s="232">
        <f t="shared" si="30"/>
        <v>1</v>
      </c>
      <c r="P126" s="232">
        <f t="shared" si="30"/>
        <v>0.99999999999999978</v>
      </c>
      <c r="Q126" s="232">
        <f t="shared" si="30"/>
        <v>1</v>
      </c>
      <c r="R126" s="232">
        <f t="shared" si="30"/>
        <v>1</v>
      </c>
      <c r="S126" s="232">
        <f t="shared" si="30"/>
        <v>0.99999999999999978</v>
      </c>
      <c r="T126" s="232">
        <f t="shared" si="30"/>
        <v>1</v>
      </c>
      <c r="U126" s="232">
        <f t="shared" si="30"/>
        <v>0.99999999999999978</v>
      </c>
      <c r="V126" s="232">
        <f t="shared" si="30"/>
        <v>1.0000000000000002</v>
      </c>
      <c r="W126" s="232">
        <f t="shared" si="30"/>
        <v>1.0000000000000002</v>
      </c>
      <c r="X126" s="232">
        <f t="shared" si="30"/>
        <v>1.0000000000000002</v>
      </c>
      <c r="Y126" s="232">
        <f t="shared" si="30"/>
        <v>0.99999999999999978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3.7027758007969397E-2</v>
      </c>
      <c r="C127" s="299">
        <f t="shared" si="31"/>
        <v>3.7027758008008178E-2</v>
      </c>
      <c r="D127" s="299">
        <f t="shared" si="31"/>
        <v>3.7027758007997638E-2</v>
      </c>
      <c r="E127" s="299">
        <f t="shared" si="31"/>
        <v>3.7027758008072405E-2</v>
      </c>
      <c r="F127" s="299">
        <f t="shared" si="31"/>
        <v>3.7027758008206228E-2</v>
      </c>
      <c r="G127" s="299">
        <f t="shared" si="31"/>
        <v>3.7027758007051326E-2</v>
      </c>
      <c r="H127" s="299">
        <f t="shared" si="31"/>
        <v>3.7027758008452392E-2</v>
      </c>
      <c r="I127" s="299">
        <f t="shared" si="31"/>
        <v>3.702775800636203E-2</v>
      </c>
      <c r="J127" s="299">
        <f t="shared" si="31"/>
        <v>3.7027758006112417E-2</v>
      </c>
      <c r="K127" s="299">
        <f t="shared" si="31"/>
        <v>3.702775800905822E-2</v>
      </c>
      <c r="L127" s="299">
        <f t="shared" si="31"/>
        <v>3.7027758009492304E-2</v>
      </c>
      <c r="M127" s="299">
        <f t="shared" si="31"/>
        <v>3.7027758008983537E-2</v>
      </c>
      <c r="N127" s="299">
        <f t="shared" si="31"/>
        <v>3.7027758006027374E-2</v>
      </c>
      <c r="O127" s="299">
        <f t="shared" si="31"/>
        <v>3.7027758005871561E-2</v>
      </c>
      <c r="P127" s="299">
        <f t="shared" si="31"/>
        <v>3.7027758005629331E-2</v>
      </c>
      <c r="Q127" s="299">
        <f t="shared" si="31"/>
        <v>3.702775800557806E-2</v>
      </c>
      <c r="R127" s="299">
        <f t="shared" si="31"/>
        <v>3.7027758005683559E-2</v>
      </c>
      <c r="S127" s="299">
        <f t="shared" si="31"/>
        <v>3.7027758006011276E-2</v>
      </c>
      <c r="T127" s="299">
        <f t="shared" si="31"/>
        <v>3.7027758008688558E-2</v>
      </c>
      <c r="U127" s="299">
        <f t="shared" si="31"/>
        <v>3.7027758005383174E-2</v>
      </c>
      <c r="V127" s="299">
        <f t="shared" si="31"/>
        <v>3.7027758008212799E-2</v>
      </c>
      <c r="W127" s="299">
        <f t="shared" si="31"/>
        <v>3.7027758008590254E-2</v>
      </c>
      <c r="X127" s="299">
        <f t="shared" si="31"/>
        <v>3.7027758008632103E-2</v>
      </c>
      <c r="Y127" s="299">
        <f t="shared" si="31"/>
        <v>3.7027758008525417E-2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1.6326910814261939E-2</v>
      </c>
      <c r="C128" s="233">
        <f t="shared" si="32"/>
        <v>1.632691081427904E-2</v>
      </c>
      <c r="D128" s="233">
        <f t="shared" si="32"/>
        <v>1.6326910814274384E-2</v>
      </c>
      <c r="E128" s="233">
        <f t="shared" si="32"/>
        <v>1.6326910814307361E-2</v>
      </c>
      <c r="F128" s="233">
        <f t="shared" si="32"/>
        <v>1.6326910814366366E-2</v>
      </c>
      <c r="G128" s="233">
        <f t="shared" si="32"/>
        <v>1.6326910813857128E-2</v>
      </c>
      <c r="H128" s="233">
        <f t="shared" si="32"/>
        <v>1.6326910814474915E-2</v>
      </c>
      <c r="I128" s="233">
        <f t="shared" si="32"/>
        <v>1.6326910813553194E-2</v>
      </c>
      <c r="J128" s="233">
        <f t="shared" si="32"/>
        <v>1.6326910813443132E-2</v>
      </c>
      <c r="K128" s="233">
        <f t="shared" si="32"/>
        <v>1.6326910814742041E-2</v>
      </c>
      <c r="L128" s="233">
        <f t="shared" si="32"/>
        <v>1.6326910814933437E-2</v>
      </c>
      <c r="M128" s="233">
        <f t="shared" si="32"/>
        <v>1.6326910814709123E-2</v>
      </c>
      <c r="N128" s="233">
        <f t="shared" si="32"/>
        <v>1.6326910813405635E-2</v>
      </c>
      <c r="O128" s="233">
        <f t="shared" si="32"/>
        <v>1.6326910813336929E-2</v>
      </c>
      <c r="P128" s="233">
        <f t="shared" si="32"/>
        <v>1.6326910813230108E-2</v>
      </c>
      <c r="Q128" s="233">
        <f t="shared" si="32"/>
        <v>1.6326910813207515E-2</v>
      </c>
      <c r="R128" s="233">
        <f t="shared" si="32"/>
        <v>1.632691081325403E-2</v>
      </c>
      <c r="S128" s="233">
        <f t="shared" si="32"/>
        <v>1.632691081339854E-2</v>
      </c>
      <c r="T128" s="233">
        <f t="shared" si="32"/>
        <v>1.6326910814579047E-2</v>
      </c>
      <c r="U128" s="233">
        <f t="shared" si="32"/>
        <v>1.6326910813121581E-2</v>
      </c>
      <c r="V128" s="233">
        <f t="shared" si="32"/>
        <v>1.632691081436926E-2</v>
      </c>
      <c r="W128" s="233">
        <f t="shared" si="32"/>
        <v>1.6326910814535696E-2</v>
      </c>
      <c r="X128" s="233">
        <f t="shared" si="32"/>
        <v>1.632691081455415E-2</v>
      </c>
      <c r="Y128" s="233">
        <f t="shared" si="32"/>
        <v>1.6326910814507104E-2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0.12664196862072954</v>
      </c>
      <c r="C129" s="233">
        <f t="shared" si="33"/>
        <v>0.12664196862086219</v>
      </c>
      <c r="D129" s="233">
        <f t="shared" si="33"/>
        <v>0.12664196862082611</v>
      </c>
      <c r="E129" s="233">
        <f t="shared" si="33"/>
        <v>0.1266419686210819</v>
      </c>
      <c r="F129" s="233">
        <f t="shared" si="33"/>
        <v>0.12664196862153959</v>
      </c>
      <c r="G129" s="233">
        <f t="shared" si="33"/>
        <v>0.12664196861758958</v>
      </c>
      <c r="H129" s="233">
        <f t="shared" si="33"/>
        <v>0.12664196862238147</v>
      </c>
      <c r="I129" s="233">
        <f t="shared" si="33"/>
        <v>0.12664196861523203</v>
      </c>
      <c r="J129" s="233">
        <f t="shared" si="33"/>
        <v>0.12664196861437832</v>
      </c>
      <c r="K129" s="233">
        <f t="shared" si="33"/>
        <v>0.12664196862445351</v>
      </c>
      <c r="L129" s="233">
        <f t="shared" si="33"/>
        <v>0.12664196862593816</v>
      </c>
      <c r="M129" s="233">
        <f t="shared" si="33"/>
        <v>0.12664196862419824</v>
      </c>
      <c r="N129" s="233">
        <f t="shared" si="33"/>
        <v>0.1266419686140875</v>
      </c>
      <c r="O129" s="233">
        <f t="shared" si="33"/>
        <v>0.12664196861355456</v>
      </c>
      <c r="P129" s="233">
        <f t="shared" si="33"/>
        <v>0.12664196861272606</v>
      </c>
      <c r="Q129" s="233">
        <f t="shared" si="33"/>
        <v>0.12664196861255073</v>
      </c>
      <c r="R129" s="233">
        <f t="shared" si="33"/>
        <v>0.12664196861291158</v>
      </c>
      <c r="S129" s="233">
        <f t="shared" si="33"/>
        <v>0.12664196861403243</v>
      </c>
      <c r="T129" s="233">
        <f t="shared" si="33"/>
        <v>0.12664196862318924</v>
      </c>
      <c r="U129" s="233">
        <f t="shared" si="33"/>
        <v>0.12664196861188418</v>
      </c>
      <c r="V129" s="233">
        <f t="shared" si="33"/>
        <v>0.12664196862156205</v>
      </c>
      <c r="W129" s="233">
        <f t="shared" si="33"/>
        <v>0.12664196862285296</v>
      </c>
      <c r="X129" s="233">
        <f t="shared" si="33"/>
        <v>0.12664196862299609</v>
      </c>
      <c r="Y129" s="233">
        <f t="shared" si="33"/>
        <v>0.12664196862263119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5.5919517678626927E-2</v>
      </c>
      <c r="C130" s="233">
        <f t="shared" si="34"/>
        <v>5.5919517678685506E-2</v>
      </c>
      <c r="D130" s="233">
        <f t="shared" si="34"/>
        <v>5.5919517678669574E-2</v>
      </c>
      <c r="E130" s="233">
        <f t="shared" si="34"/>
        <v>5.5919517678782525E-2</v>
      </c>
      <c r="F130" s="233">
        <f t="shared" si="34"/>
        <v>5.5919517678984607E-2</v>
      </c>
      <c r="G130" s="233">
        <f t="shared" si="34"/>
        <v>5.5919517677240474E-2</v>
      </c>
      <c r="H130" s="233">
        <f t="shared" si="34"/>
        <v>5.5919517679356372E-2</v>
      </c>
      <c r="I130" s="233">
        <f t="shared" si="34"/>
        <v>5.5919517676199494E-2</v>
      </c>
      <c r="J130" s="233">
        <f t="shared" si="34"/>
        <v>5.5919517675822532E-2</v>
      </c>
      <c r="K130" s="233">
        <f t="shared" si="34"/>
        <v>5.5919517680271286E-2</v>
      </c>
      <c r="L130" s="233">
        <f t="shared" si="34"/>
        <v>5.5919517680926852E-2</v>
      </c>
      <c r="M130" s="233">
        <f t="shared" si="34"/>
        <v>5.5919517680158508E-2</v>
      </c>
      <c r="N130" s="233">
        <f t="shared" si="34"/>
        <v>5.5919517675694107E-2</v>
      </c>
      <c r="O130" s="233">
        <f t="shared" si="34"/>
        <v>5.5919517675458809E-2</v>
      </c>
      <c r="P130" s="233">
        <f t="shared" si="34"/>
        <v>5.5919517675092928E-2</v>
      </c>
      <c r="Q130" s="233">
        <f t="shared" si="34"/>
        <v>5.5919517675015552E-2</v>
      </c>
      <c r="R130" s="233">
        <f t="shared" si="34"/>
        <v>5.5919517675174855E-2</v>
      </c>
      <c r="S130" s="233">
        <f t="shared" si="34"/>
        <v>5.59195176756698E-2</v>
      </c>
      <c r="T130" s="233">
        <f t="shared" si="34"/>
        <v>5.5919517679713031E-2</v>
      </c>
      <c r="U130" s="233">
        <f t="shared" si="34"/>
        <v>5.5919517674721218E-2</v>
      </c>
      <c r="V130" s="233">
        <f t="shared" si="34"/>
        <v>5.5919517678994515E-2</v>
      </c>
      <c r="W130" s="233">
        <f t="shared" si="34"/>
        <v>5.5919517679564552E-2</v>
      </c>
      <c r="X130" s="233">
        <f t="shared" si="34"/>
        <v>5.5919517679627759E-2</v>
      </c>
      <c r="Y130" s="233">
        <f t="shared" si="34"/>
        <v>5.5919517679466652E-2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0.31546082170767731</v>
      </c>
      <c r="C131" s="300">
        <f t="shared" si="35"/>
        <v>0.32678959530324131</v>
      </c>
      <c r="D131" s="300">
        <f t="shared" si="35"/>
        <v>0.27128927095528904</v>
      </c>
      <c r="E131" s="300">
        <f t="shared" si="35"/>
        <v>0.2387317830341586</v>
      </c>
      <c r="F131" s="300">
        <f t="shared" si="35"/>
        <v>0.2250357905145019</v>
      </c>
      <c r="G131" s="300">
        <f t="shared" si="35"/>
        <v>0.18320817222874938</v>
      </c>
      <c r="H131" s="300">
        <f t="shared" si="35"/>
        <v>0.19559773784027409</v>
      </c>
      <c r="I131" s="300">
        <f t="shared" si="35"/>
        <v>0.18051806950350344</v>
      </c>
      <c r="J131" s="300">
        <f t="shared" si="35"/>
        <v>0.17504468908026652</v>
      </c>
      <c r="K131" s="300">
        <f t="shared" si="35"/>
        <v>0.22727534732516738</v>
      </c>
      <c r="L131" s="300">
        <f t="shared" si="35"/>
        <v>0.19507023609896529</v>
      </c>
      <c r="M131" s="300">
        <f t="shared" si="35"/>
        <v>0.20820695489768901</v>
      </c>
      <c r="N131" s="300">
        <f t="shared" si="35"/>
        <v>0.17983326115896781</v>
      </c>
      <c r="O131" s="300">
        <f t="shared" si="35"/>
        <v>0.1671474628464677</v>
      </c>
      <c r="P131" s="300">
        <f t="shared" si="35"/>
        <v>0.16711467038854261</v>
      </c>
      <c r="Q131" s="300">
        <f t="shared" si="35"/>
        <v>0.16010001736831644</v>
      </c>
      <c r="R131" s="300">
        <f t="shared" si="35"/>
        <v>0.16651340780516469</v>
      </c>
      <c r="S131" s="300">
        <f t="shared" si="35"/>
        <v>0.17164280287446698</v>
      </c>
      <c r="T131" s="300">
        <f t="shared" si="35"/>
        <v>0.26085759878082559</v>
      </c>
      <c r="U131" s="300">
        <f t="shared" si="35"/>
        <v>0.18555726291135097</v>
      </c>
      <c r="V131" s="300">
        <f t="shared" si="35"/>
        <v>0.2762188430511579</v>
      </c>
      <c r="W131" s="300">
        <f t="shared" si="35"/>
        <v>0.29028374824736836</v>
      </c>
      <c r="X131" s="300">
        <f t="shared" si="35"/>
        <v>0.30000454169317253</v>
      </c>
      <c r="Y131" s="300">
        <f t="shared" si="35"/>
        <v>0.29110359792260104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0.44862302317073505</v>
      </c>
      <c r="C132" s="235">
        <f t="shared" si="36"/>
        <v>0.43729424957492352</v>
      </c>
      <c r="D132" s="235">
        <f t="shared" si="36"/>
        <v>0.49279457392294329</v>
      </c>
      <c r="E132" s="235">
        <f t="shared" si="36"/>
        <v>0.52535206184359728</v>
      </c>
      <c r="F132" s="235">
        <f t="shared" si="36"/>
        <v>0.53904805436240122</v>
      </c>
      <c r="G132" s="235">
        <f t="shared" si="36"/>
        <v>0.58087567265551199</v>
      </c>
      <c r="H132" s="235">
        <f t="shared" si="36"/>
        <v>0.56848610703506064</v>
      </c>
      <c r="I132" s="235">
        <f t="shared" si="36"/>
        <v>0.58356577538514987</v>
      </c>
      <c r="J132" s="235">
        <f t="shared" si="36"/>
        <v>0.58903915580997701</v>
      </c>
      <c r="K132" s="235">
        <f t="shared" si="36"/>
        <v>0.53680849754630744</v>
      </c>
      <c r="L132" s="235">
        <f t="shared" si="36"/>
        <v>0.56901360876974394</v>
      </c>
      <c r="M132" s="235">
        <f t="shared" si="36"/>
        <v>0.55587688997426155</v>
      </c>
      <c r="N132" s="235">
        <f t="shared" si="36"/>
        <v>0.58425058373181749</v>
      </c>
      <c r="O132" s="235">
        <f t="shared" si="36"/>
        <v>0.59693638204531052</v>
      </c>
      <c r="P132" s="235">
        <f t="shared" si="36"/>
        <v>0.59696917450477871</v>
      </c>
      <c r="Q132" s="235">
        <f t="shared" si="36"/>
        <v>0.60398382752533164</v>
      </c>
      <c r="R132" s="235">
        <f t="shared" si="36"/>
        <v>0.59757043708781121</v>
      </c>
      <c r="S132" s="235">
        <f t="shared" si="36"/>
        <v>0.59244104201642078</v>
      </c>
      <c r="T132" s="235">
        <f t="shared" si="36"/>
        <v>0.50322624609300459</v>
      </c>
      <c r="U132" s="235">
        <f t="shared" si="36"/>
        <v>0.57852658198353868</v>
      </c>
      <c r="V132" s="235">
        <f t="shared" si="36"/>
        <v>0.48786500182570369</v>
      </c>
      <c r="W132" s="235">
        <f t="shared" si="36"/>
        <v>0.47380009662708839</v>
      </c>
      <c r="X132" s="235">
        <f t="shared" si="36"/>
        <v>0.46407930318101748</v>
      </c>
      <c r="Y132" s="235">
        <f t="shared" si="36"/>
        <v>0.47298024695226831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252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0">
        <f t="shared" ref="B136:Y136" si="37">SUM(B$137:B$144)</f>
        <v>0</v>
      </c>
      <c r="C136" s="320">
        <f t="shared" si="37"/>
        <v>0</v>
      </c>
      <c r="D136" s="320">
        <f t="shared" si="37"/>
        <v>0</v>
      </c>
      <c r="E136" s="320">
        <f t="shared" si="37"/>
        <v>0</v>
      </c>
      <c r="F136" s="320">
        <f t="shared" si="37"/>
        <v>0</v>
      </c>
      <c r="G136" s="320">
        <f t="shared" si="37"/>
        <v>0</v>
      </c>
      <c r="H136" s="320">
        <f t="shared" si="37"/>
        <v>0</v>
      </c>
      <c r="I136" s="320">
        <f t="shared" si="37"/>
        <v>0</v>
      </c>
      <c r="J136" s="320">
        <f t="shared" si="37"/>
        <v>0</v>
      </c>
      <c r="K136" s="320">
        <f t="shared" si="37"/>
        <v>0</v>
      </c>
      <c r="L136" s="320">
        <f t="shared" si="37"/>
        <v>0</v>
      </c>
      <c r="M136" s="320">
        <f t="shared" si="37"/>
        <v>0</v>
      </c>
      <c r="N136" s="320">
        <f t="shared" si="37"/>
        <v>0</v>
      </c>
      <c r="O136" s="320">
        <f t="shared" si="37"/>
        <v>0</v>
      </c>
      <c r="P136" s="320">
        <f t="shared" si="37"/>
        <v>0</v>
      </c>
      <c r="Q136" s="320">
        <f t="shared" si="37"/>
        <v>0</v>
      </c>
      <c r="R136" s="320">
        <f t="shared" si="37"/>
        <v>0</v>
      </c>
      <c r="S136" s="320">
        <f t="shared" si="37"/>
        <v>0</v>
      </c>
      <c r="T136" s="320">
        <f t="shared" si="37"/>
        <v>0</v>
      </c>
      <c r="U136" s="320">
        <f t="shared" si="37"/>
        <v>0</v>
      </c>
      <c r="V136" s="320">
        <f t="shared" si="37"/>
        <v>0</v>
      </c>
      <c r="W136" s="320">
        <f t="shared" si="37"/>
        <v>0</v>
      </c>
      <c r="X136" s="320">
        <f t="shared" si="37"/>
        <v>0</v>
      </c>
      <c r="Y136" s="320">
        <f t="shared" si="37"/>
        <v>0</v>
      </c>
      <c r="DA136" s="95"/>
    </row>
    <row r="137" spans="1:105" ht="12" customHeight="1" x14ac:dyDescent="0.25">
      <c r="A137" s="55" t="s">
        <v>91</v>
      </c>
      <c r="B137" s="273">
        <f>IF(B$6=0,0,B$6/PPA!B$10*1000)</f>
        <v>0</v>
      </c>
      <c r="C137" s="273">
        <f>IF(C$6=0,0,C$6/PPA!C$10*1000)</f>
        <v>0</v>
      </c>
      <c r="D137" s="273">
        <f>IF(D$6=0,0,D$6/PPA!D$10*1000)</f>
        <v>0</v>
      </c>
      <c r="E137" s="273">
        <f>IF(E$6=0,0,E$6/PPA!E$10*1000)</f>
        <v>0</v>
      </c>
      <c r="F137" s="273">
        <f>IF(F$6=0,0,F$6/PPA!F$10*1000)</f>
        <v>0</v>
      </c>
      <c r="G137" s="273">
        <f>IF(G$6=0,0,G$6/PPA!G$10*1000)</f>
        <v>0</v>
      </c>
      <c r="H137" s="273">
        <f>IF(H$6=0,0,H$6/PPA!H$10*1000)</f>
        <v>0</v>
      </c>
      <c r="I137" s="273">
        <f>IF(I$6=0,0,I$6/PPA!I$10*1000)</f>
        <v>0</v>
      </c>
      <c r="J137" s="273">
        <f>IF(J$6=0,0,J$6/PPA!J$10*1000)</f>
        <v>0</v>
      </c>
      <c r="K137" s="273">
        <f>IF(K$6=0,0,K$6/PPA!K$10*1000)</f>
        <v>0</v>
      </c>
      <c r="L137" s="273">
        <f>IF(L$6=0,0,L$6/PPA!L$10*1000)</f>
        <v>0</v>
      </c>
      <c r="M137" s="273">
        <f>IF(M$6=0,0,M$6/PPA!M$10*1000)</f>
        <v>0</v>
      </c>
      <c r="N137" s="273">
        <f>IF(N$6=0,0,N$6/PPA!N$10*1000)</f>
        <v>0</v>
      </c>
      <c r="O137" s="273">
        <f>IF(O$6=0,0,O$6/PPA!O$10*1000)</f>
        <v>0</v>
      </c>
      <c r="P137" s="273">
        <f>IF(P$6=0,0,P$6/PPA!P$10*1000)</f>
        <v>0</v>
      </c>
      <c r="Q137" s="273">
        <f>IF(Q$6=0,0,Q$6/PPA!Q$10*1000)</f>
        <v>0</v>
      </c>
      <c r="R137" s="273">
        <f>IF(R$6=0,0,R$6/PPA!R$10*1000)</f>
        <v>0</v>
      </c>
      <c r="S137" s="273">
        <f>IF(S$6=0,0,S$6/PPA!S$10*1000)</f>
        <v>0</v>
      </c>
      <c r="T137" s="273">
        <f>IF(T$6=0,0,T$6/PPA!T$10*1000)</f>
        <v>0</v>
      </c>
      <c r="U137" s="273">
        <f>IF(U$6=0,0,U$6/PPA!U$10*1000)</f>
        <v>0</v>
      </c>
      <c r="V137" s="273">
        <f>IF(V$6=0,0,V$6/PPA!V$10*1000)</f>
        <v>0</v>
      </c>
      <c r="W137" s="273">
        <f>IF(W$6=0,0,W$6/PPA!W$10*1000)</f>
        <v>0</v>
      </c>
      <c r="X137" s="273">
        <f>IF(X$6=0,0,X$6/PPA!X$10*1000)</f>
        <v>0</v>
      </c>
      <c r="Y137" s="273">
        <f>IF(Y$6=0,0,Y$6/PPA!Y$10*1000)</f>
        <v>0</v>
      </c>
      <c r="DA137" s="76"/>
    </row>
    <row r="138" spans="1:105" ht="12" customHeight="1" x14ac:dyDescent="0.25">
      <c r="A138" s="173" t="s">
        <v>92</v>
      </c>
      <c r="B138" s="274">
        <f>IF(B$7=0,0,B$7/PPA!B$10*1000)</f>
        <v>0</v>
      </c>
      <c r="C138" s="274">
        <f>IF(C$7=0,0,C$7/PPA!C$10*1000)</f>
        <v>0</v>
      </c>
      <c r="D138" s="274">
        <f>IF(D$7=0,0,D$7/PPA!D$10*1000)</f>
        <v>0</v>
      </c>
      <c r="E138" s="274">
        <f>IF(E$7=0,0,E$7/PPA!E$10*1000)</f>
        <v>0</v>
      </c>
      <c r="F138" s="274">
        <f>IF(F$7=0,0,F$7/PPA!F$10*1000)</f>
        <v>0</v>
      </c>
      <c r="G138" s="274">
        <f>IF(G$7=0,0,G$7/PPA!G$10*1000)</f>
        <v>0</v>
      </c>
      <c r="H138" s="274">
        <f>IF(H$7=0,0,H$7/PPA!H$10*1000)</f>
        <v>0</v>
      </c>
      <c r="I138" s="274">
        <f>IF(I$7=0,0,I$7/PPA!I$10*1000)</f>
        <v>0</v>
      </c>
      <c r="J138" s="274">
        <f>IF(J$7=0,0,J$7/PPA!J$10*1000)</f>
        <v>0</v>
      </c>
      <c r="K138" s="274">
        <f>IF(K$7=0,0,K$7/PPA!K$10*1000)</f>
        <v>0</v>
      </c>
      <c r="L138" s="274">
        <f>IF(L$7=0,0,L$7/PPA!L$10*1000)</f>
        <v>0</v>
      </c>
      <c r="M138" s="274">
        <f>IF(M$7=0,0,M$7/PPA!M$10*1000)</f>
        <v>0</v>
      </c>
      <c r="N138" s="274">
        <f>IF(N$7=0,0,N$7/PPA!N$10*1000)</f>
        <v>0</v>
      </c>
      <c r="O138" s="274">
        <f>IF(O$7=0,0,O$7/PPA!O$10*1000)</f>
        <v>0</v>
      </c>
      <c r="P138" s="274">
        <f>IF(P$7=0,0,P$7/PPA!P$10*1000)</f>
        <v>0</v>
      </c>
      <c r="Q138" s="274">
        <f>IF(Q$7=0,0,Q$7/PPA!Q$10*1000)</f>
        <v>0</v>
      </c>
      <c r="R138" s="274">
        <f>IF(R$7=0,0,R$7/PPA!R$10*1000)</f>
        <v>0</v>
      </c>
      <c r="S138" s="274">
        <f>IF(S$7=0,0,S$7/PPA!S$10*1000)</f>
        <v>0</v>
      </c>
      <c r="T138" s="274">
        <f>IF(T$7=0,0,T$7/PPA!T$10*1000)</f>
        <v>0</v>
      </c>
      <c r="U138" s="274">
        <f>IF(U$7=0,0,U$7/PPA!U$10*1000)</f>
        <v>0</v>
      </c>
      <c r="V138" s="274">
        <f>IF(V$7=0,0,V$7/PPA!V$10*1000)</f>
        <v>0</v>
      </c>
      <c r="W138" s="274">
        <f>IF(W$7=0,0,W$7/PPA!W$10*1000)</f>
        <v>0</v>
      </c>
      <c r="X138" s="274">
        <f>IF(X$7=0,0,X$7/PPA!X$10*1000)</f>
        <v>0</v>
      </c>
      <c r="Y138" s="274">
        <f>IF(Y$7=0,0,Y$7/PPA!Y$10*1000)</f>
        <v>0</v>
      </c>
      <c r="DA138" s="77"/>
    </row>
    <row r="139" spans="1:105" ht="12" customHeight="1" x14ac:dyDescent="0.25">
      <c r="A139" s="173" t="s">
        <v>93</v>
      </c>
      <c r="B139" s="274">
        <f>IF(B$8=0,0,B$8/PPA!B$10*1000)</f>
        <v>0</v>
      </c>
      <c r="C139" s="274">
        <f>IF(C$8=0,0,C$8/PPA!C$10*1000)</f>
        <v>0</v>
      </c>
      <c r="D139" s="274">
        <f>IF(D$8=0,0,D$8/PPA!D$10*1000)</f>
        <v>0</v>
      </c>
      <c r="E139" s="274">
        <f>IF(E$8=0,0,E$8/PPA!E$10*1000)</f>
        <v>0</v>
      </c>
      <c r="F139" s="274">
        <f>IF(F$8=0,0,F$8/PPA!F$10*1000)</f>
        <v>0</v>
      </c>
      <c r="G139" s="274">
        <f>IF(G$8=0,0,G$8/PPA!G$10*1000)</f>
        <v>0</v>
      </c>
      <c r="H139" s="274">
        <f>IF(H$8=0,0,H$8/PPA!H$10*1000)</f>
        <v>0</v>
      </c>
      <c r="I139" s="274">
        <f>IF(I$8=0,0,I$8/PPA!I$10*1000)</f>
        <v>0</v>
      </c>
      <c r="J139" s="274">
        <f>IF(J$8=0,0,J$8/PPA!J$10*1000)</f>
        <v>0</v>
      </c>
      <c r="K139" s="274">
        <f>IF(K$8=0,0,K$8/PPA!K$10*1000)</f>
        <v>0</v>
      </c>
      <c r="L139" s="274">
        <f>IF(L$8=0,0,L$8/PPA!L$10*1000)</f>
        <v>0</v>
      </c>
      <c r="M139" s="274">
        <f>IF(M$8=0,0,M$8/PPA!M$10*1000)</f>
        <v>0</v>
      </c>
      <c r="N139" s="274">
        <f>IF(N$8=0,0,N$8/PPA!N$10*1000)</f>
        <v>0</v>
      </c>
      <c r="O139" s="274">
        <f>IF(O$8=0,0,O$8/PPA!O$10*1000)</f>
        <v>0</v>
      </c>
      <c r="P139" s="274">
        <f>IF(P$8=0,0,P$8/PPA!P$10*1000)</f>
        <v>0</v>
      </c>
      <c r="Q139" s="274">
        <f>IF(Q$8=0,0,Q$8/PPA!Q$10*1000)</f>
        <v>0</v>
      </c>
      <c r="R139" s="274">
        <f>IF(R$8=0,0,R$8/PPA!R$10*1000)</f>
        <v>0</v>
      </c>
      <c r="S139" s="274">
        <f>IF(S$8=0,0,S$8/PPA!S$10*1000)</f>
        <v>0</v>
      </c>
      <c r="T139" s="274">
        <f>IF(T$8=0,0,T$8/PPA!T$10*1000)</f>
        <v>0</v>
      </c>
      <c r="U139" s="274">
        <f>IF(U$8=0,0,U$8/PPA!U$10*1000)</f>
        <v>0</v>
      </c>
      <c r="V139" s="274">
        <f>IF(V$8=0,0,V$8/PPA!V$10*1000)</f>
        <v>0</v>
      </c>
      <c r="W139" s="274">
        <f>IF(W$8=0,0,W$8/PPA!W$10*1000)</f>
        <v>0</v>
      </c>
      <c r="X139" s="274">
        <f>IF(X$8=0,0,X$8/PPA!X$10*1000)</f>
        <v>0</v>
      </c>
      <c r="Y139" s="274">
        <f>IF(Y$8=0,0,Y$8/PPA!Y$10*1000)</f>
        <v>0</v>
      </c>
      <c r="DA139" s="77"/>
    </row>
    <row r="140" spans="1:105" ht="12" customHeight="1" x14ac:dyDescent="0.25">
      <c r="A140" s="173" t="s">
        <v>94</v>
      </c>
      <c r="B140" s="274">
        <f>IF(B$9=0,0,B$9/PPA!B$10*1000)</f>
        <v>0</v>
      </c>
      <c r="C140" s="274">
        <f>IF(C$9=0,0,C$9/PPA!C$10*1000)</f>
        <v>0</v>
      </c>
      <c r="D140" s="274">
        <f>IF(D$9=0,0,D$9/PPA!D$10*1000)</f>
        <v>0</v>
      </c>
      <c r="E140" s="274">
        <f>IF(E$9=0,0,E$9/PPA!E$10*1000)</f>
        <v>0</v>
      </c>
      <c r="F140" s="274">
        <f>IF(F$9=0,0,F$9/PPA!F$10*1000)</f>
        <v>0</v>
      </c>
      <c r="G140" s="274">
        <f>IF(G$9=0,0,G$9/PPA!G$10*1000)</f>
        <v>0</v>
      </c>
      <c r="H140" s="274">
        <f>IF(H$9=0,0,H$9/PPA!H$10*1000)</f>
        <v>0</v>
      </c>
      <c r="I140" s="274">
        <f>IF(I$9=0,0,I$9/PPA!I$10*1000)</f>
        <v>0</v>
      </c>
      <c r="J140" s="274">
        <f>IF(J$9=0,0,J$9/PPA!J$10*1000)</f>
        <v>0</v>
      </c>
      <c r="K140" s="274">
        <f>IF(K$9=0,0,K$9/PPA!K$10*1000)</f>
        <v>0</v>
      </c>
      <c r="L140" s="274">
        <f>IF(L$9=0,0,L$9/PPA!L$10*1000)</f>
        <v>0</v>
      </c>
      <c r="M140" s="274">
        <f>IF(M$9=0,0,M$9/PPA!M$10*1000)</f>
        <v>0</v>
      </c>
      <c r="N140" s="274">
        <f>IF(N$9=0,0,N$9/PPA!N$10*1000)</f>
        <v>0</v>
      </c>
      <c r="O140" s="274">
        <f>IF(O$9=0,0,O$9/PPA!O$10*1000)</f>
        <v>0</v>
      </c>
      <c r="P140" s="274">
        <f>IF(P$9=0,0,P$9/PPA!P$10*1000)</f>
        <v>0</v>
      </c>
      <c r="Q140" s="274">
        <f>IF(Q$9=0,0,Q$9/PPA!Q$10*1000)</f>
        <v>0</v>
      </c>
      <c r="R140" s="274">
        <f>IF(R$9=0,0,R$9/PPA!R$10*1000)</f>
        <v>0</v>
      </c>
      <c r="S140" s="274">
        <f>IF(S$9=0,0,S$9/PPA!S$10*1000)</f>
        <v>0</v>
      </c>
      <c r="T140" s="274">
        <f>IF(T$9=0,0,T$9/PPA!T$10*1000)</f>
        <v>0</v>
      </c>
      <c r="U140" s="274">
        <f>IF(U$9=0,0,U$9/PPA!U$10*1000)</f>
        <v>0</v>
      </c>
      <c r="V140" s="274">
        <f>IF(V$9=0,0,V$9/PPA!V$10*1000)</f>
        <v>0</v>
      </c>
      <c r="W140" s="274">
        <f>IF(W$9=0,0,W$9/PPA!W$10*1000)</f>
        <v>0</v>
      </c>
      <c r="X140" s="274">
        <f>IF(X$9=0,0,X$9/PPA!X$10*1000)</f>
        <v>0</v>
      </c>
      <c r="Y140" s="274">
        <f>IF(Y$9=0,0,Y$9/PPA!Y$10*1000)</f>
        <v>0</v>
      </c>
      <c r="DA140" s="77"/>
    </row>
    <row r="141" spans="1:105" ht="12" customHeight="1" x14ac:dyDescent="0.25">
      <c r="A141" s="56" t="s">
        <v>95</v>
      </c>
      <c r="B141" s="275">
        <f>IF(B$10=0,0,B$10/PPA!B$10*1000)</f>
        <v>0</v>
      </c>
      <c r="C141" s="275">
        <f>IF(C$10=0,0,C$10/PPA!C$10*1000)</f>
        <v>0</v>
      </c>
      <c r="D141" s="275">
        <f>IF(D$10=0,0,D$10/PPA!D$10*1000)</f>
        <v>0</v>
      </c>
      <c r="E141" s="275">
        <f>IF(E$10=0,0,E$10/PPA!E$10*1000)</f>
        <v>0</v>
      </c>
      <c r="F141" s="275">
        <f>IF(F$10=0,0,F$10/PPA!F$10*1000)</f>
        <v>0</v>
      </c>
      <c r="G141" s="275">
        <f>IF(G$10=0,0,G$10/PPA!G$10*1000)</f>
        <v>0</v>
      </c>
      <c r="H141" s="275">
        <f>IF(H$10=0,0,H$10/PPA!H$10*1000)</f>
        <v>0</v>
      </c>
      <c r="I141" s="275">
        <f>IF(I$10=0,0,I$10/PPA!I$10*1000)</f>
        <v>0</v>
      </c>
      <c r="J141" s="275">
        <f>IF(J$10=0,0,J$10/PPA!J$10*1000)</f>
        <v>0</v>
      </c>
      <c r="K141" s="275">
        <f>IF(K$10=0,0,K$10/PPA!K$10*1000)</f>
        <v>0</v>
      </c>
      <c r="L141" s="275">
        <f>IF(L$10=0,0,L$10/PPA!L$10*1000)</f>
        <v>0</v>
      </c>
      <c r="M141" s="275">
        <f>IF(M$10=0,0,M$10/PPA!M$10*1000)</f>
        <v>0</v>
      </c>
      <c r="N141" s="275">
        <f>IF(N$10=0,0,N$10/PPA!N$10*1000)</f>
        <v>0</v>
      </c>
      <c r="O141" s="275">
        <f>IF(O$10=0,0,O$10/PPA!O$10*1000)</f>
        <v>0</v>
      </c>
      <c r="P141" s="275">
        <f>IF(P$10=0,0,P$10/PPA!P$10*1000)</f>
        <v>0</v>
      </c>
      <c r="Q141" s="275">
        <f>IF(Q$10=0,0,Q$10/PPA!Q$10*1000)</f>
        <v>0</v>
      </c>
      <c r="R141" s="275">
        <f>IF(R$10=0,0,R$10/PPA!R$10*1000)</f>
        <v>0</v>
      </c>
      <c r="S141" s="275">
        <f>IF(S$10=0,0,S$10/PPA!S$10*1000)</f>
        <v>0</v>
      </c>
      <c r="T141" s="275">
        <f>IF(T$10=0,0,T$10/PPA!T$10*1000)</f>
        <v>0</v>
      </c>
      <c r="U141" s="275">
        <f>IF(U$10=0,0,U$10/PPA!U$10*1000)</f>
        <v>0</v>
      </c>
      <c r="V141" s="275">
        <f>IF(V$10=0,0,V$10/PPA!V$10*1000)</f>
        <v>0</v>
      </c>
      <c r="W141" s="275">
        <f>IF(W$10=0,0,W$10/PPA!W$10*1000)</f>
        <v>0</v>
      </c>
      <c r="X141" s="275">
        <f>IF(X$10=0,0,X$10/PPA!X$10*1000)</f>
        <v>0</v>
      </c>
      <c r="Y141" s="275">
        <f>IF(Y$10=0,0,Y$10/PPA!Y$10*1000)</f>
        <v>0</v>
      </c>
      <c r="DA141" s="78"/>
    </row>
    <row r="142" spans="1:105" ht="12" customHeight="1" x14ac:dyDescent="0.25">
      <c r="A142" s="174" t="s">
        <v>1853</v>
      </c>
      <c r="B142" s="276">
        <f>IF(B$16=0,0,B$16/PPA!B$10*1000)</f>
        <v>0</v>
      </c>
      <c r="C142" s="276">
        <f>IF(C$16=0,0,C$16/PPA!C$10*1000)</f>
        <v>0</v>
      </c>
      <c r="D142" s="276">
        <f>IF(D$16=0,0,D$16/PPA!D$10*1000)</f>
        <v>0</v>
      </c>
      <c r="E142" s="276">
        <f>IF(E$16=0,0,E$16/PPA!E$10*1000)</f>
        <v>0</v>
      </c>
      <c r="F142" s="276">
        <f>IF(F$16=0,0,F$16/PPA!F$10*1000)</f>
        <v>0</v>
      </c>
      <c r="G142" s="276">
        <f>IF(G$16=0,0,G$16/PPA!G$10*1000)</f>
        <v>0</v>
      </c>
      <c r="H142" s="276">
        <f>IF(H$16=0,0,H$16/PPA!H$10*1000)</f>
        <v>0</v>
      </c>
      <c r="I142" s="276">
        <f>IF(I$16=0,0,I$16/PPA!I$10*1000)</f>
        <v>0</v>
      </c>
      <c r="J142" s="276">
        <f>IF(J$16=0,0,J$16/PPA!J$10*1000)</f>
        <v>0</v>
      </c>
      <c r="K142" s="276">
        <f>IF(K$16=0,0,K$16/PPA!K$10*1000)</f>
        <v>0</v>
      </c>
      <c r="L142" s="276">
        <f>IF(L$16=0,0,L$16/PPA!L$10*1000)</f>
        <v>0</v>
      </c>
      <c r="M142" s="276">
        <f>IF(M$16=0,0,M$16/PPA!M$10*1000)</f>
        <v>0</v>
      </c>
      <c r="N142" s="276">
        <f>IF(N$16=0,0,N$16/PPA!N$10*1000)</f>
        <v>0</v>
      </c>
      <c r="O142" s="276">
        <f>IF(O$16=0,0,O$16/PPA!O$10*1000)</f>
        <v>0</v>
      </c>
      <c r="P142" s="276">
        <f>IF(P$16=0,0,P$16/PPA!P$10*1000)</f>
        <v>0</v>
      </c>
      <c r="Q142" s="276">
        <f>IF(Q$16=0,0,Q$16/PPA!Q$10*1000)</f>
        <v>0</v>
      </c>
      <c r="R142" s="276">
        <f>IF(R$16=0,0,R$16/PPA!R$10*1000)</f>
        <v>0</v>
      </c>
      <c r="S142" s="276">
        <f>IF(S$16=0,0,S$16/PPA!S$10*1000)</f>
        <v>0</v>
      </c>
      <c r="T142" s="276">
        <f>IF(T$16=0,0,T$16/PPA!T$10*1000)</f>
        <v>0</v>
      </c>
      <c r="U142" s="276">
        <f>IF(U$16=0,0,U$16/PPA!U$10*1000)</f>
        <v>0</v>
      </c>
      <c r="V142" s="276">
        <f>IF(V$16=0,0,V$16/PPA!V$10*1000)</f>
        <v>0</v>
      </c>
      <c r="W142" s="276">
        <f>IF(W$16=0,0,W$16/PPA!W$10*1000)</f>
        <v>0</v>
      </c>
      <c r="X142" s="276">
        <f>IF(X$16=0,0,X$16/PPA!X$10*1000)</f>
        <v>0</v>
      </c>
      <c r="Y142" s="276">
        <f>IF(Y$16=0,0,Y$16/PPA!Y$10*1000)</f>
        <v>0</v>
      </c>
      <c r="DA142" s="79"/>
    </row>
    <row r="143" spans="1:105" ht="12" customHeight="1" x14ac:dyDescent="0.25">
      <c r="A143" s="174" t="s">
        <v>1855</v>
      </c>
      <c r="B143" s="276">
        <f>IF(B$17=0,0,B$17/PPA!B$10*1000)</f>
        <v>0</v>
      </c>
      <c r="C143" s="276">
        <f>IF(C$17=0,0,C$17/PPA!C$10*1000)</f>
        <v>0</v>
      </c>
      <c r="D143" s="276">
        <f>IF(D$17=0,0,D$17/PPA!D$10*1000)</f>
        <v>0</v>
      </c>
      <c r="E143" s="276">
        <f>IF(E$17=0,0,E$17/PPA!E$10*1000)</f>
        <v>0</v>
      </c>
      <c r="F143" s="276">
        <f>IF(F$17=0,0,F$17/PPA!F$10*1000)</f>
        <v>0</v>
      </c>
      <c r="G143" s="276">
        <f>IF(G$17=0,0,G$17/PPA!G$10*1000)</f>
        <v>0</v>
      </c>
      <c r="H143" s="276">
        <f>IF(H$17=0,0,H$17/PPA!H$10*1000)</f>
        <v>0</v>
      </c>
      <c r="I143" s="276">
        <f>IF(I$17=0,0,I$17/PPA!I$10*1000)</f>
        <v>0</v>
      </c>
      <c r="J143" s="276">
        <f>IF(J$17=0,0,J$17/PPA!J$10*1000)</f>
        <v>0</v>
      </c>
      <c r="K143" s="276">
        <f>IF(K$17=0,0,K$17/PPA!K$10*1000)</f>
        <v>0</v>
      </c>
      <c r="L143" s="276">
        <f>IF(L$17=0,0,L$17/PPA!L$10*1000)</f>
        <v>0</v>
      </c>
      <c r="M143" s="276">
        <f>IF(M$17=0,0,M$17/PPA!M$10*1000)</f>
        <v>0</v>
      </c>
      <c r="N143" s="276">
        <f>IF(N$17=0,0,N$17/PPA!N$10*1000)</f>
        <v>0</v>
      </c>
      <c r="O143" s="276">
        <f>IF(O$17=0,0,O$17/PPA!O$10*1000)</f>
        <v>0</v>
      </c>
      <c r="P143" s="276">
        <f>IF(P$17=0,0,P$17/PPA!P$10*1000)</f>
        <v>0</v>
      </c>
      <c r="Q143" s="276">
        <f>IF(Q$17=0,0,Q$17/PPA!Q$10*1000)</f>
        <v>0</v>
      </c>
      <c r="R143" s="276">
        <f>IF(R$17=0,0,R$17/PPA!R$10*1000)</f>
        <v>0</v>
      </c>
      <c r="S143" s="276">
        <f>IF(S$17=0,0,S$17/PPA!S$10*1000)</f>
        <v>0</v>
      </c>
      <c r="T143" s="276">
        <f>IF(T$17=0,0,T$17/PPA!T$10*1000)</f>
        <v>0</v>
      </c>
      <c r="U143" s="276">
        <f>IF(U$17=0,0,U$17/PPA!U$10*1000)</f>
        <v>0</v>
      </c>
      <c r="V143" s="276">
        <f>IF(V$17=0,0,V$17/PPA!V$10*1000)</f>
        <v>0</v>
      </c>
      <c r="W143" s="276">
        <f>IF(W$17=0,0,W$17/PPA!W$10*1000)</f>
        <v>0</v>
      </c>
      <c r="X143" s="276">
        <f>IF(X$17=0,0,X$17/PPA!X$10*1000)</f>
        <v>0</v>
      </c>
      <c r="Y143" s="276">
        <f>IF(Y$17=0,0,Y$17/PPA!Y$10*1000)</f>
        <v>0</v>
      </c>
      <c r="DA143" s="79"/>
    </row>
    <row r="144" spans="1:105" ht="12" customHeight="1" x14ac:dyDescent="0.25">
      <c r="A144" s="41" t="s">
        <v>1870</v>
      </c>
      <c r="B144" s="277">
        <f>IF(B$30=0,0,B$30/PPA!B$10*1000)</f>
        <v>0</v>
      </c>
      <c r="C144" s="277">
        <f>IF(C$30=0,0,C$30/PPA!C$10*1000)</f>
        <v>0</v>
      </c>
      <c r="D144" s="277">
        <f>IF(D$30=0,0,D$30/PPA!D$10*1000)</f>
        <v>0</v>
      </c>
      <c r="E144" s="277">
        <f>IF(E$30=0,0,E$30/PPA!E$10*1000)</f>
        <v>0</v>
      </c>
      <c r="F144" s="277">
        <f>IF(F$30=0,0,F$30/PPA!F$10*1000)</f>
        <v>0</v>
      </c>
      <c r="G144" s="277">
        <f>IF(G$30=0,0,G$30/PPA!G$10*1000)</f>
        <v>0</v>
      </c>
      <c r="H144" s="277">
        <f>IF(H$30=0,0,H$30/PPA!H$10*1000)</f>
        <v>0</v>
      </c>
      <c r="I144" s="277">
        <f>IF(I$30=0,0,I$30/PPA!I$10*1000)</f>
        <v>0</v>
      </c>
      <c r="J144" s="277">
        <f>IF(J$30=0,0,J$30/PPA!J$10*1000)</f>
        <v>0</v>
      </c>
      <c r="K144" s="277">
        <f>IF(K$30=0,0,K$30/PPA!K$10*1000)</f>
        <v>0</v>
      </c>
      <c r="L144" s="277">
        <f>IF(L$30=0,0,L$30/PPA!L$10*1000)</f>
        <v>0</v>
      </c>
      <c r="M144" s="277">
        <f>IF(M$30=0,0,M$30/PPA!M$10*1000)</f>
        <v>0</v>
      </c>
      <c r="N144" s="277">
        <f>IF(N$30=0,0,N$30/PPA!N$10*1000)</f>
        <v>0</v>
      </c>
      <c r="O144" s="277">
        <f>IF(O$30=0,0,O$30/PPA!O$10*1000)</f>
        <v>0</v>
      </c>
      <c r="P144" s="277">
        <f>IF(P$30=0,0,P$30/PPA!P$10*1000)</f>
        <v>0</v>
      </c>
      <c r="Q144" s="277">
        <f>IF(Q$30=0,0,Q$30/PPA!Q$10*1000)</f>
        <v>0</v>
      </c>
      <c r="R144" s="277">
        <f>IF(R$30=0,0,R$30/PPA!R$10*1000)</f>
        <v>0</v>
      </c>
      <c r="S144" s="277">
        <f>IF(S$30=0,0,S$30/PPA!S$10*1000)</f>
        <v>0</v>
      </c>
      <c r="T144" s="277">
        <f>IF(T$30=0,0,T$30/PPA!T$10*1000)</f>
        <v>0</v>
      </c>
      <c r="U144" s="277">
        <f>IF(U$30=0,0,U$30/PPA!U$10*1000)</f>
        <v>0</v>
      </c>
      <c r="V144" s="277">
        <f>IF(V$30=0,0,V$30/PPA!V$10*1000)</f>
        <v>0</v>
      </c>
      <c r="W144" s="277">
        <f>IF(W$30=0,0,W$30/PPA!W$10*1000)</f>
        <v>0</v>
      </c>
      <c r="X144" s="277">
        <f>IF(X$30=0,0,X$30/PPA!X$10*1000)</f>
        <v>0</v>
      </c>
      <c r="Y144" s="277">
        <f>IF(Y$30=0,0,Y$30/PPA!Y$10*1000)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0">
        <f t="shared" ref="B146:Y146" si="38">SUM(B$147:B$154)</f>
        <v>765.27318367694761</v>
      </c>
      <c r="C146" s="320">
        <f t="shared" si="38"/>
        <v>776.70394404604804</v>
      </c>
      <c r="D146" s="320">
        <f t="shared" si="38"/>
        <v>722.39617036716879</v>
      </c>
      <c r="E146" s="320">
        <f t="shared" si="38"/>
        <v>690.19309588508952</v>
      </c>
      <c r="F146" s="320">
        <f t="shared" si="38"/>
        <v>635.19513201284872</v>
      </c>
      <c r="G146" s="320">
        <f t="shared" si="38"/>
        <v>437.93229475078942</v>
      </c>
      <c r="H146" s="320">
        <f t="shared" si="38"/>
        <v>411.624378518036</v>
      </c>
      <c r="I146" s="320">
        <f t="shared" si="38"/>
        <v>179.39132458033214</v>
      </c>
      <c r="J146" s="320">
        <f t="shared" si="38"/>
        <v>207.321438182149</v>
      </c>
      <c r="K146" s="320">
        <f t="shared" si="38"/>
        <v>243.44097925403875</v>
      </c>
      <c r="L146" s="320">
        <f t="shared" si="38"/>
        <v>207.44782007050355</v>
      </c>
      <c r="M146" s="320">
        <f t="shared" si="38"/>
        <v>272.3098458690132</v>
      </c>
      <c r="N146" s="320">
        <f t="shared" si="38"/>
        <v>221.42677188093785</v>
      </c>
      <c r="O146" s="320">
        <f t="shared" si="38"/>
        <v>206.44869702020233</v>
      </c>
      <c r="P146" s="320">
        <f t="shared" si="38"/>
        <v>201.9629948090824</v>
      </c>
      <c r="Q146" s="320">
        <f t="shared" si="38"/>
        <v>191.20346485780709</v>
      </c>
      <c r="R146" s="320">
        <f t="shared" si="38"/>
        <v>208.75497595617975</v>
      </c>
      <c r="S146" s="320">
        <f t="shared" si="38"/>
        <v>259.44826597879057</v>
      </c>
      <c r="T146" s="320">
        <f t="shared" si="38"/>
        <v>270.55444094137113</v>
      </c>
      <c r="U146" s="320">
        <f t="shared" si="38"/>
        <v>152.0969077417916</v>
      </c>
      <c r="V146" s="320">
        <f t="shared" si="38"/>
        <v>151.43928537307733</v>
      </c>
      <c r="W146" s="320">
        <f t="shared" si="38"/>
        <v>158.04978913319414</v>
      </c>
      <c r="X146" s="320">
        <f t="shared" si="38"/>
        <v>132.83812617432571</v>
      </c>
      <c r="Y146" s="320">
        <f t="shared" si="38"/>
        <v>132.5112955278093</v>
      </c>
      <c r="DA146" s="95"/>
    </row>
    <row r="147" spans="1:105" ht="12" customHeight="1" x14ac:dyDescent="0.25">
      <c r="A147" s="55" t="s">
        <v>91</v>
      </c>
      <c r="B147" s="273">
        <f>IF(B$33=0,0,B$33/PPA!B$11*1000)</f>
        <v>4.0392053183693761</v>
      </c>
      <c r="C147" s="273">
        <f>IF(C$33=0,0,C$33/PPA!C$11*1000)</f>
        <v>4.0995382675090344</v>
      </c>
      <c r="D147" s="273">
        <f>IF(D$33=0,0,D$33/PPA!D$11*1000)</f>
        <v>3.8128952059940411</v>
      </c>
      <c r="E147" s="273">
        <f>IF(E$33=0,0,E$33/PPA!E$11*1000)</f>
        <v>3.6429234462411664</v>
      </c>
      <c r="F147" s="273">
        <f>IF(F$33=0,0,F$33/PPA!F$11*1000)</f>
        <v>3.3526374765746936</v>
      </c>
      <c r="G147" s="273">
        <f>IF(G$33=0,0,G$33/PPA!G$11*1000)</f>
        <v>2.3114601319293646</v>
      </c>
      <c r="H147" s="273">
        <f>IF(H$33=0,0,H$33/PPA!H$11*1000)</f>
        <v>2.1726037372315576</v>
      </c>
      <c r="I147" s="273">
        <f>IF(I$33=0,0,I$33/PPA!I$11*1000)</f>
        <v>0.94684931839892339</v>
      </c>
      <c r="J147" s="273">
        <f>IF(J$33=0,0,J$33/PPA!J$11*1000)</f>
        <v>1.0942678688241934</v>
      </c>
      <c r="K147" s="273">
        <f>IF(K$33=0,0,K$33/PPA!K$11*1000)</f>
        <v>1.2849112174009651</v>
      </c>
      <c r="L147" s="273">
        <f>IF(L$33=0,0,L$33/PPA!L$11*1000)</f>
        <v>1.09493492775224</v>
      </c>
      <c r="M147" s="273">
        <f>IF(M$33=0,0,M$33/PPA!M$11*1000)</f>
        <v>1.4372846208616077</v>
      </c>
      <c r="N147" s="273">
        <f>IF(N$33=0,0,N$33/PPA!N$11*1000)</f>
        <v>1.1687175426169805</v>
      </c>
      <c r="O147" s="273">
        <f>IF(O$33=0,0,O$33/PPA!O$11*1000)</f>
        <v>1.0896614343743631</v>
      </c>
      <c r="P147" s="273">
        <f>IF(P$33=0,0,P$33/PPA!P$11*1000)</f>
        <v>1.0659853503153518</v>
      </c>
      <c r="Q147" s="273">
        <f>IF(Q$33=0,0,Q$33/PPA!Q$11*1000)</f>
        <v>1.0091952372625923</v>
      </c>
      <c r="R147" s="273">
        <f>IF(R$33=0,0,R$33/PPA!R$11*1000)</f>
        <v>1.1018342562429364</v>
      </c>
      <c r="S147" s="273">
        <f>IF(S$33=0,0,S$33/PPA!S$11*1000)</f>
        <v>1.369399631629278</v>
      </c>
      <c r="T147" s="273">
        <f>IF(T$33=0,0,T$33/PPA!T$11*1000)</f>
        <v>1.428019379292069</v>
      </c>
      <c r="U147" s="273">
        <f>IF(U$33=0,0,U$33/PPA!U$11*1000)</f>
        <v>0.80278605313656493</v>
      </c>
      <c r="V147" s="273">
        <f>IF(V$33=0,0,V$33/PPA!V$11*1000)</f>
        <v>0.79931504189438629</v>
      </c>
      <c r="W147" s="273">
        <f>IF(W$33=0,0,W$33/PPA!W$11*1000)</f>
        <v>0.83420608799816731</v>
      </c>
      <c r="X147" s="273">
        <f>IF(X$33=0,0,X$33/PPA!X$11*1000)</f>
        <v>0.70113585204457696</v>
      </c>
      <c r="Y147" s="273">
        <f>IF(Y$33=0,0,Y$33/PPA!Y$11*1000)</f>
        <v>0.69941079998983169</v>
      </c>
      <c r="DA147" s="76"/>
    </row>
    <row r="148" spans="1:105" ht="12" customHeight="1" x14ac:dyDescent="0.25">
      <c r="A148" s="173" t="s">
        <v>92</v>
      </c>
      <c r="B148" s="274">
        <f>IF(B$34=0,0,B$34/PPA!B$11*1000)</f>
        <v>5.7319358686047002</v>
      </c>
      <c r="C148" s="274">
        <f>IF(C$34=0,0,C$34/PPA!C$11*1000)</f>
        <v>5.8175528570899298</v>
      </c>
      <c r="D148" s="274">
        <f>IF(D$34=0,0,D$34/PPA!D$11*1000)</f>
        <v>5.4107848133085499</v>
      </c>
      <c r="E148" s="274">
        <f>IF(E$34=0,0,E$34/PPA!E$11*1000)</f>
        <v>5.1695821138699687</v>
      </c>
      <c r="F148" s="274">
        <f>IF(F$34=0,0,F$34/PPA!F$11*1000)</f>
        <v>4.7576445096791362</v>
      </c>
      <c r="G148" s="274">
        <f>IF(G$34=0,0,G$34/PPA!G$11*1000)</f>
        <v>3.2801356194500997</v>
      </c>
      <c r="H148" s="274">
        <f>IF(H$34=0,0,H$34/PPA!H$11*1000)</f>
        <v>3.0830879611560684</v>
      </c>
      <c r="I148" s="274">
        <f>IF(I$34=0,0,I$34/PPA!I$11*1000)</f>
        <v>1.34365033280499</v>
      </c>
      <c r="J148" s="274">
        <f>IF(J$34=0,0,J$34/PPA!J$11*1000)</f>
        <v>1.5528483334704875</v>
      </c>
      <c r="K148" s="274">
        <f>IF(K$34=0,0,K$34/PPA!K$11*1000)</f>
        <v>1.8233855707949953</v>
      </c>
      <c r="L148" s="274">
        <f>IF(L$34=0,0,L$34/PPA!L$11*1000)</f>
        <v>1.5537949402148281</v>
      </c>
      <c r="M148" s="274">
        <f>IF(M$34=0,0,M$34/PPA!M$11*1000)</f>
        <v>2.0396148802449092</v>
      </c>
      <c r="N148" s="274">
        <f>IF(N$34=0,0,N$34/PPA!N$11*1000)</f>
        <v>1.6584980150249455</v>
      </c>
      <c r="O148" s="274">
        <f>IF(O$34=0,0,O$34/PPA!O$11*1000)</f>
        <v>1.5463114568405032</v>
      </c>
      <c r="P148" s="274">
        <f>IF(P$34=0,0,P$34/PPA!P$11*1000)</f>
        <v>1.5127133144463123</v>
      </c>
      <c r="Q148" s="274">
        <f>IF(Q$34=0,0,Q$34/PPA!Q$11*1000)</f>
        <v>1.432123876591086</v>
      </c>
      <c r="R148" s="274">
        <f>IF(R$34=0,0,R$34/PPA!R$11*1000)</f>
        <v>1.5635856057859141</v>
      </c>
      <c r="S148" s="274">
        <f>IF(S$34=0,0,S$34/PPA!S$11*1000)</f>
        <v>1.9432809793780634</v>
      </c>
      <c r="T148" s="274">
        <f>IF(T$34=0,0,T$34/PPA!T$11*1000)</f>
        <v>2.0264668062308933</v>
      </c>
      <c r="U148" s="274">
        <f>IF(U$34=0,0,U$34/PPA!U$11*1000)</f>
        <v>1.1392137339150428</v>
      </c>
      <c r="V148" s="274">
        <f>IF(V$34=0,0,V$34/PPA!V$11*1000)</f>
        <v>1.1342881081368992</v>
      </c>
      <c r="W148" s="274">
        <f>IF(W$34=0,0,W$34/PPA!W$11*1000)</f>
        <v>1.1838011244091544</v>
      </c>
      <c r="X148" s="274">
        <f>IF(X$34=0,0,X$34/PPA!X$11*1000)</f>
        <v>0.9949644601679819</v>
      </c>
      <c r="Y148" s="274">
        <f>IF(Y$34=0,0,Y$34/PPA!Y$11*1000)</f>
        <v>0.99251648167507456</v>
      </c>
      <c r="DA148" s="77"/>
    </row>
    <row r="149" spans="1:105" ht="12" customHeight="1" x14ac:dyDescent="0.25">
      <c r="A149" s="173" t="s">
        <v>93</v>
      </c>
      <c r="B149" s="274">
        <f>IF(B$35=0,0,B$35/PPA!B$11*1000)</f>
        <v>20.396505280776985</v>
      </c>
      <c r="C149" s="274">
        <f>IF(C$35=0,0,C$35/PPA!C$11*1000)</f>
        <v>20.701164543859115</v>
      </c>
      <c r="D149" s="274">
        <f>IF(D$35=0,0,D$35/PPA!D$11*1000)</f>
        <v>19.2537222236334</v>
      </c>
      <c r="E149" s="274">
        <f>IF(E$35=0,0,E$35/PPA!E$11*1000)</f>
        <v>18.395427182374636</v>
      </c>
      <c r="F149" s="274">
        <f>IF(F$35=0,0,F$35/PPA!F$11*1000)</f>
        <v>16.92958951219947</v>
      </c>
      <c r="G149" s="274">
        <f>IF(G$35=0,0,G$35/PPA!G$11*1000)</f>
        <v>11.672025824682606</v>
      </c>
      <c r="H149" s="274">
        <f>IF(H$35=0,0,H$35/PPA!H$11*1000)</f>
        <v>10.970851963863179</v>
      </c>
      <c r="I149" s="274">
        <f>IF(I$35=0,0,I$35/PPA!I$11*1000)</f>
        <v>4.7812417544102752</v>
      </c>
      <c r="J149" s="274">
        <f>IF(J$35=0,0,J$35/PPA!J$11*1000)</f>
        <v>5.5256513610621516</v>
      </c>
      <c r="K149" s="274">
        <f>IF(K$35=0,0,K$35/PPA!K$11*1000)</f>
        <v>6.4883303435608441</v>
      </c>
      <c r="L149" s="274">
        <f>IF(L$35=0,0,L$35/PPA!L$11*1000)</f>
        <v>5.529019763972153</v>
      </c>
      <c r="M149" s="274">
        <f>IF(M$35=0,0,M$35/PPA!M$11*1000)</f>
        <v>7.2577601406055789</v>
      </c>
      <c r="N149" s="274">
        <f>IF(N$35=0,0,N$35/PPA!N$11*1000)</f>
        <v>5.9015949056403034</v>
      </c>
      <c r="O149" s="274">
        <f>IF(O$35=0,0,O$35/PPA!O$11*1000)</f>
        <v>5.5023905567266471</v>
      </c>
      <c r="P149" s="274">
        <f>IF(P$35=0,0,P$35/PPA!P$11*1000)</f>
        <v>5.3828350165956262</v>
      </c>
      <c r="Q149" s="274">
        <f>IF(Q$35=0,0,Q$35/PPA!Q$11*1000)</f>
        <v>5.0960657762431349</v>
      </c>
      <c r="R149" s="274">
        <f>IF(R$35=0,0,R$35/PPA!R$11*1000)</f>
        <v>5.5638588421824968</v>
      </c>
      <c r="S149" s="274">
        <f>IF(S$35=0,0,S$35/PPA!S$11*1000)</f>
        <v>6.9149658451371634</v>
      </c>
      <c r="T149" s="274">
        <f>IF(T$35=0,0,T$35/PPA!T$11*1000)</f>
        <v>7.2109740691619333</v>
      </c>
      <c r="U149" s="274">
        <f>IF(U$35=0,0,U$35/PPA!U$11*1000)</f>
        <v>4.0537751071154347</v>
      </c>
      <c r="V149" s="274">
        <f>IF(V$35=0,0,V$35/PPA!V$11*1000)</f>
        <v>4.0362477735063278</v>
      </c>
      <c r="W149" s="274">
        <f>IF(W$35=0,0,W$35/PPA!W$11*1000)</f>
        <v>4.2124347583251405</v>
      </c>
      <c r="X149" s="274">
        <f>IF(X$35=0,0,X$35/PPA!X$11*1000)</f>
        <v>3.5404788768060111</v>
      </c>
      <c r="Y149" s="274">
        <f>IF(Y$35=0,0,Y$35/PPA!Y$11*1000)</f>
        <v>3.5317679966771367</v>
      </c>
      <c r="DA149" s="77"/>
    </row>
    <row r="150" spans="1:105" ht="12" customHeight="1" x14ac:dyDescent="0.25">
      <c r="A150" s="173" t="s">
        <v>94</v>
      </c>
      <c r="B150" s="274">
        <f>IF(B$36=0,0,B$36/PPA!B$11*1000)</f>
        <v>16.156821273477505</v>
      </c>
      <c r="C150" s="274">
        <f>IF(C$36=0,0,C$36/PPA!C$11*1000)</f>
        <v>16.398153070036134</v>
      </c>
      <c r="D150" s="274">
        <f>IF(D$36=0,0,D$36/PPA!D$11*1000)</f>
        <v>15.251580823976164</v>
      </c>
      <c r="E150" s="274">
        <f>IF(E$36=0,0,E$36/PPA!E$11*1000)</f>
        <v>14.571693784964669</v>
      </c>
      <c r="F150" s="274">
        <f>IF(F$36=0,0,F$36/PPA!F$11*1000)</f>
        <v>13.410549906298769</v>
      </c>
      <c r="G150" s="274">
        <f>IF(G$36=0,0,G$36/PPA!G$11*1000)</f>
        <v>9.2458405277174496</v>
      </c>
      <c r="H150" s="274">
        <f>IF(H$36=0,0,H$36/PPA!H$11*1000)</f>
        <v>8.6904149489262323</v>
      </c>
      <c r="I150" s="274">
        <f>IF(I$36=0,0,I$36/PPA!I$11*1000)</f>
        <v>3.7873972735956918</v>
      </c>
      <c r="J150" s="274">
        <f>IF(J$36=0,0,J$36/PPA!J$11*1000)</f>
        <v>4.3770714752967734</v>
      </c>
      <c r="K150" s="274">
        <f>IF(K$36=0,0,K$36/PPA!K$11*1000)</f>
        <v>5.1396448696038624</v>
      </c>
      <c r="L150" s="274">
        <f>IF(L$36=0,0,L$36/PPA!L$11*1000)</f>
        <v>4.37973971100896</v>
      </c>
      <c r="M150" s="274">
        <f>IF(M$36=0,0,M$36/PPA!M$11*1000)</f>
        <v>5.7491384834464299</v>
      </c>
      <c r="N150" s="274">
        <f>IF(N$36=0,0,N$36/PPA!N$11*1000)</f>
        <v>4.6748701704679219</v>
      </c>
      <c r="O150" s="274">
        <f>IF(O$36=0,0,O$36/PPA!O$11*1000)</f>
        <v>4.3586457374974517</v>
      </c>
      <c r="P150" s="274">
        <f>IF(P$36=0,0,P$36/PPA!P$11*1000)</f>
        <v>4.2639414012614063</v>
      </c>
      <c r="Q150" s="274">
        <f>IF(Q$36=0,0,Q$36/PPA!Q$11*1000)</f>
        <v>4.0367809490503701</v>
      </c>
      <c r="R150" s="274">
        <f>IF(R$36=0,0,R$36/PPA!R$11*1000)</f>
        <v>4.4073370249717447</v>
      </c>
      <c r="S150" s="274">
        <f>IF(S$36=0,0,S$36/PPA!S$11*1000)</f>
        <v>5.477598526517113</v>
      </c>
      <c r="T150" s="274">
        <f>IF(T$36=0,0,T$36/PPA!T$11*1000)</f>
        <v>5.7120775171682752</v>
      </c>
      <c r="U150" s="274">
        <f>IF(U$36=0,0,U$36/PPA!U$11*1000)</f>
        <v>3.2111442125462597</v>
      </c>
      <c r="V150" s="274">
        <f>IF(V$36=0,0,V$36/PPA!V$11*1000)</f>
        <v>3.1972601675775447</v>
      </c>
      <c r="W150" s="274">
        <f>IF(W$36=0,0,W$36/PPA!W$11*1000)</f>
        <v>3.3368243519926692</v>
      </c>
      <c r="X150" s="274">
        <f>IF(X$36=0,0,X$36/PPA!X$11*1000)</f>
        <v>2.8045434081783056</v>
      </c>
      <c r="Y150" s="274">
        <f>IF(Y$36=0,0,Y$36/PPA!Y$11*1000)</f>
        <v>2.797643199959325</v>
      </c>
      <c r="DA150" s="77"/>
    </row>
    <row r="151" spans="1:105" ht="12" customHeight="1" x14ac:dyDescent="0.25">
      <c r="A151" s="56" t="s">
        <v>95</v>
      </c>
      <c r="B151" s="275">
        <f>IF(B$37=0,0,B$37/PPA!B$11*1000)</f>
        <v>8.4004032307961278</v>
      </c>
      <c r="C151" s="275">
        <f>IF(C$37=0,0,C$37/PPA!C$11*1000)</f>
        <v>8.4786368507600454</v>
      </c>
      <c r="D151" s="275">
        <f>IF(D$37=0,0,D$37/PPA!D$11*1000)</f>
        <v>7.7849730137679938</v>
      </c>
      <c r="E151" s="275">
        <f>IF(E$37=0,0,E$37/PPA!E$11*1000)</f>
        <v>7.5262167743234318</v>
      </c>
      <c r="F151" s="275">
        <f>IF(F$37=0,0,F$37/PPA!F$11*1000)</f>
        <v>7.0112320096740577</v>
      </c>
      <c r="G151" s="275">
        <f>IF(G$37=0,0,G$37/PPA!G$11*1000)</f>
        <v>6.3248525312675739</v>
      </c>
      <c r="H151" s="275">
        <f>IF(H$37=0,0,H$37/PPA!H$11*1000)</f>
        <v>4.8737849218038383</v>
      </c>
      <c r="I151" s="275">
        <f>IF(I$37=0,0,I$37/PPA!I$11*1000)</f>
        <v>7.9405958932585419</v>
      </c>
      <c r="J151" s="275">
        <f>IF(J$37=0,0,J$37/PPA!J$11*1000)</f>
        <v>5.1256583879846032</v>
      </c>
      <c r="K151" s="275">
        <f>IF(K$37=0,0,K$37/PPA!K$11*1000)</f>
        <v>2.7145023153411265</v>
      </c>
      <c r="L151" s="275">
        <f>IF(L$37=0,0,L$37/PPA!L$11*1000)</f>
        <v>2.5723392370905063</v>
      </c>
      <c r="M151" s="275">
        <f>IF(M$37=0,0,M$37/PPA!M$11*1000)</f>
        <v>3.2552029966663554</v>
      </c>
      <c r="N151" s="275">
        <f>IF(N$37=0,0,N$37/PPA!N$11*1000)</f>
        <v>3.1057029506910641</v>
      </c>
      <c r="O151" s="275">
        <f>IF(O$37=0,0,O$37/PPA!O$11*1000)</f>
        <v>4.0017221261698381</v>
      </c>
      <c r="P151" s="275">
        <f>IF(P$37=0,0,P$37/PPA!P$11*1000)</f>
        <v>3.8238891212420998</v>
      </c>
      <c r="Q151" s="275">
        <f>IF(Q$37=0,0,Q$37/PPA!Q$11*1000)</f>
        <v>4.7344343189095586</v>
      </c>
      <c r="R151" s="275">
        <f>IF(R$37=0,0,R$37/PPA!R$11*1000)</f>
        <v>3.5594444993648469</v>
      </c>
      <c r="S151" s="275">
        <f>IF(S$37=0,0,S$37/PPA!S$11*1000)</f>
        <v>3.7300377988254834</v>
      </c>
      <c r="T151" s="275">
        <f>IF(T$37=0,0,T$37/PPA!T$11*1000)</f>
        <v>3.097708944425277</v>
      </c>
      <c r="U151" s="275">
        <f>IF(U$37=0,0,U$37/PPA!U$11*1000)</f>
        <v>2.0036546291388131</v>
      </c>
      <c r="V151" s="275">
        <f>IF(V$37=0,0,V$37/PPA!V$11*1000)</f>
        <v>1.4895207640241916</v>
      </c>
      <c r="W151" s="275">
        <f>IF(W$37=0,0,W$37/PPA!W$11*1000)</f>
        <v>1.6580471046454599</v>
      </c>
      <c r="X151" s="275">
        <f>IF(X$37=0,0,X$37/PPA!X$11*1000)</f>
        <v>1.3298234292591142</v>
      </c>
      <c r="Y151" s="275">
        <f>IF(Y$37=0,0,Y$37/PPA!Y$11*1000)</f>
        <v>1.3032961269540517</v>
      </c>
      <c r="DA151" s="78"/>
    </row>
    <row r="152" spans="1:105" ht="12" customHeight="1" x14ac:dyDescent="0.25">
      <c r="A152" s="174" t="s">
        <v>1883</v>
      </c>
      <c r="B152" s="276">
        <f>IF(B$43=0,0,B$43/PPA!B$11*1000)</f>
        <v>33.034161102661905</v>
      </c>
      <c r="C152" s="276">
        <f>IF(C$43=0,0,C$43/PPA!C$11*1000)</f>
        <v>32.690530090643662</v>
      </c>
      <c r="D152" s="276">
        <f>IF(D$43=0,0,D$43/PPA!D$11*1000)</f>
        <v>34.269860356924632</v>
      </c>
      <c r="E152" s="276">
        <f>IF(E$43=0,0,E$43/PPA!E$11*1000)</f>
        <v>36.023123436130696</v>
      </c>
      <c r="F152" s="276">
        <f>IF(F$43=0,0,F$43/PPA!F$11*1000)</f>
        <v>34.820557296171835</v>
      </c>
      <c r="G152" s="276">
        <f>IF(G$43=0,0,G$43/PPA!G$11*1000)</f>
        <v>33.08327948573293</v>
      </c>
      <c r="H152" s="276">
        <f>IF(H$43=0,0,H$43/PPA!H$11*1000)</f>
        <v>26.086776105461894</v>
      </c>
      <c r="I152" s="276">
        <f>IF(I$43=0,0,I$43/PPA!I$11*1000)</f>
        <v>32.181048422564878</v>
      </c>
      <c r="J152" s="276">
        <f>IF(J$43=0,0,J$43/PPA!J$11*1000)</f>
        <v>23.945294763113782</v>
      </c>
      <c r="K152" s="276">
        <f>IF(K$43=0,0,K$43/PPA!K$11*1000)</f>
        <v>13.317265470063473</v>
      </c>
      <c r="L152" s="276">
        <f>IF(L$43=0,0,L$43/PPA!L$11*1000)</f>
        <v>13.535984547768905</v>
      </c>
      <c r="M152" s="276">
        <f>IF(M$43=0,0,M$43/PPA!M$11*1000)</f>
        <v>16.524875671754881</v>
      </c>
      <c r="N152" s="276">
        <f>IF(N$43=0,0,N$43/PPA!N$11*1000)</f>
        <v>16.676995101507465</v>
      </c>
      <c r="O152" s="276">
        <f>IF(O$43=0,0,O$43/PPA!O$11*1000)</f>
        <v>20.772647286115745</v>
      </c>
      <c r="P152" s="276">
        <f>IF(P$43=0,0,P$43/PPA!P$11*1000)</f>
        <v>19.978341119490224</v>
      </c>
      <c r="Q152" s="276">
        <f>IF(Q$43=0,0,Q$43/PPA!Q$11*1000)</f>
        <v>24.185756474113877</v>
      </c>
      <c r="R152" s="276">
        <f>IF(R$43=0,0,R$43/PPA!R$11*1000)</f>
        <v>19.213924427159576</v>
      </c>
      <c r="S152" s="276">
        <f>IF(S$43=0,0,S$43/PPA!S$11*1000)</f>
        <v>20.670140789810489</v>
      </c>
      <c r="T152" s="276">
        <f>IF(T$43=0,0,T$43/PPA!T$11*1000)</f>
        <v>13.560929521461716</v>
      </c>
      <c r="U152" s="276">
        <f>IF(U$43=0,0,U$43/PPA!U$11*1000)</f>
        <v>10.723260333434236</v>
      </c>
      <c r="V152" s="276">
        <f>IF(V$43=0,0,V$43/PPA!V$11*1000)</f>
        <v>6.8291939944579472</v>
      </c>
      <c r="W152" s="276">
        <f>IF(W$43=0,0,W$43/PPA!W$11*1000)</f>
        <v>7.0818846293497542</v>
      </c>
      <c r="X152" s="276">
        <f>IF(X$43=0,0,X$43/PPA!X$11*1000)</f>
        <v>5.72004516765407</v>
      </c>
      <c r="Y152" s="276">
        <f>IF(Y$43=0,0,Y$43/PPA!Y$11*1000)</f>
        <v>5.7771549824315951</v>
      </c>
      <c r="DA152" s="79"/>
    </row>
    <row r="153" spans="1:105" ht="12" customHeight="1" x14ac:dyDescent="0.25">
      <c r="A153" s="174" t="s">
        <v>1898</v>
      </c>
      <c r="B153" s="276">
        <f>IF(B$56=0,0,B$56/PPA!B$11*1000)</f>
        <v>596.70690987965475</v>
      </c>
      <c r="C153" s="276">
        <f>IF(C$56=0,0,C$56/PPA!C$11*1000)</f>
        <v>606.22451261333094</v>
      </c>
      <c r="D153" s="276">
        <f>IF(D$56=0,0,D$56/PPA!D$11*1000)</f>
        <v>561.32824852676538</v>
      </c>
      <c r="E153" s="276">
        <f>IF(E$56=0,0,E$56/PPA!E$11*1000)</f>
        <v>534.02126367033077</v>
      </c>
      <c r="F153" s="276">
        <f>IF(F$56=0,0,F$56/PPA!F$11*1000)</f>
        <v>490.27127405772893</v>
      </c>
      <c r="G153" s="276">
        <f>IF(G$56=0,0,G$56/PPA!G$11*1000)</f>
        <v>330.58828524467867</v>
      </c>
      <c r="H153" s="276">
        <f>IF(H$56=0,0,H$56/PPA!H$11*1000)</f>
        <v>315.04834843255469</v>
      </c>
      <c r="I153" s="276">
        <f>IF(I$56=0,0,I$56/PPA!I$11*1000)</f>
        <v>118.14066365784493</v>
      </c>
      <c r="J153" s="276">
        <f>IF(J$56=0,0,J$56/PPA!J$11*1000)</f>
        <v>149.0405457497761</v>
      </c>
      <c r="K153" s="276">
        <f>IF(K$56=0,0,K$56/PPA!K$11*1000)</f>
        <v>187.89269402232742</v>
      </c>
      <c r="L153" s="276">
        <f>IF(L$56=0,0,L$56/PPA!L$11*1000)</f>
        <v>158.41139617209404</v>
      </c>
      <c r="M153" s="276">
        <f>IF(M$56=0,0,M$56/PPA!M$11*1000)</f>
        <v>208.88512994792814</v>
      </c>
      <c r="N153" s="276">
        <f>IF(N$56=0,0,N$56/PPA!N$11*1000)</f>
        <v>167.2676223709345</v>
      </c>
      <c r="O153" s="276">
        <f>IF(O$56=0,0,O$56/PPA!O$11*1000)</f>
        <v>151.45816288390742</v>
      </c>
      <c r="P153" s="276">
        <f>IF(P$56=0,0,P$56/PPA!P$11*1000)</f>
        <v>148.47863662141017</v>
      </c>
      <c r="Q153" s="276">
        <f>IF(Q$56=0,0,Q$56/PPA!Q$11*1000)</f>
        <v>136.03404238324106</v>
      </c>
      <c r="R153" s="276">
        <f>IF(R$56=0,0,R$56/PPA!R$11*1000)</f>
        <v>154.78688504517504</v>
      </c>
      <c r="S153" s="276">
        <f>IF(S$56=0,0,S$56/PPA!S$11*1000)</f>
        <v>195.14913981917496</v>
      </c>
      <c r="T153" s="276">
        <f>IF(T$56=0,0,T$56/PPA!T$11*1000)</f>
        <v>209.58077121329725</v>
      </c>
      <c r="U153" s="276">
        <f>IF(U$56=0,0,U$56/PPA!U$11*1000)</f>
        <v>115.50264283163565</v>
      </c>
      <c r="V153" s="276">
        <f>IF(V$56=0,0,V$56/PPA!V$11*1000)</f>
        <v>118.03914581049096</v>
      </c>
      <c r="W153" s="276">
        <f>IF(W$56=0,0,W$56/PPA!W$11*1000)</f>
        <v>123.13019794344595</v>
      </c>
      <c r="X153" s="276">
        <f>IF(X$56=0,0,X$56/PPA!X$11*1000)</f>
        <v>103.70153733601565</v>
      </c>
      <c r="Y153" s="276">
        <f>IF(Y$56=0,0,Y$56/PPA!Y$11*1000)</f>
        <v>103.41921766443051</v>
      </c>
      <c r="DA153" s="79"/>
    </row>
    <row r="154" spans="1:105" ht="12" customHeight="1" x14ac:dyDescent="0.25">
      <c r="A154" s="41" t="s">
        <v>1913</v>
      </c>
      <c r="B154" s="277">
        <f>IF(B$69=0,0,B$69/PPA!B$11*1000)</f>
        <v>80.807241722606292</v>
      </c>
      <c r="C154" s="277">
        <f>IF(C$69=0,0,C$69/PPA!C$11*1000)</f>
        <v>82.293855752819169</v>
      </c>
      <c r="D154" s="277">
        <f>IF(D$69=0,0,D$69/PPA!D$11*1000)</f>
        <v>75.284105402798701</v>
      </c>
      <c r="E154" s="277">
        <f>IF(E$69=0,0,E$69/PPA!E$11*1000)</f>
        <v>70.8428654768542</v>
      </c>
      <c r="F154" s="277">
        <f>IF(F$69=0,0,F$69/PPA!F$11*1000)</f>
        <v>64.641647244521792</v>
      </c>
      <c r="G154" s="277">
        <f>IF(G$69=0,0,G$69/PPA!G$11*1000)</f>
        <v>41.426415385330756</v>
      </c>
      <c r="H154" s="277">
        <f>IF(H$69=0,0,H$69/PPA!H$11*1000)</f>
        <v>40.698510447038501</v>
      </c>
      <c r="I154" s="277">
        <f>IF(I$69=0,0,I$69/PPA!I$11*1000)</f>
        <v>10.269877927453912</v>
      </c>
      <c r="J154" s="277">
        <f>IF(J$69=0,0,J$69/PPA!J$11*1000)</f>
        <v>16.66010024262091</v>
      </c>
      <c r="K154" s="277">
        <f>IF(K$69=0,0,K$69/PPA!K$11*1000)</f>
        <v>24.780245444946075</v>
      </c>
      <c r="L154" s="277">
        <f>IF(L$69=0,0,L$69/PPA!L$11*1000)</f>
        <v>20.370610770601917</v>
      </c>
      <c r="M154" s="277">
        <f>IF(M$69=0,0,M$69/PPA!M$11*1000)</f>
        <v>27.160839127505323</v>
      </c>
      <c r="N154" s="277">
        <f>IF(N$69=0,0,N$69/PPA!N$11*1000)</f>
        <v>20.972770824054663</v>
      </c>
      <c r="O154" s="277">
        <f>IF(O$69=0,0,O$69/PPA!O$11*1000)</f>
        <v>17.719155538570352</v>
      </c>
      <c r="P154" s="277">
        <f>IF(P$69=0,0,P$69/PPA!P$11*1000)</f>
        <v>17.456652864321203</v>
      </c>
      <c r="Q154" s="277">
        <f>IF(Q$69=0,0,Q$69/PPA!Q$11*1000)</f>
        <v>14.675065842395409</v>
      </c>
      <c r="R154" s="277">
        <f>IF(R$69=0,0,R$69/PPA!R$11*1000)</f>
        <v>18.558106255297186</v>
      </c>
      <c r="S154" s="277">
        <f>IF(S$69=0,0,S$69/PPA!S$11*1000)</f>
        <v>24.193702588317993</v>
      </c>
      <c r="T154" s="277">
        <f>IF(T$69=0,0,T$69/PPA!T$11*1000)</f>
        <v>27.937493490333729</v>
      </c>
      <c r="U154" s="277">
        <f>IF(U$69=0,0,U$69/PPA!U$11*1000)</f>
        <v>14.660430840869601</v>
      </c>
      <c r="V154" s="277">
        <f>IF(V$69=0,0,V$69/PPA!V$11*1000)</f>
        <v>15.914313712989067</v>
      </c>
      <c r="W154" s="277">
        <f>IF(W$69=0,0,W$69/PPA!W$11*1000)</f>
        <v>16.612393133027844</v>
      </c>
      <c r="X154" s="277">
        <f>IF(X$69=0,0,X$69/PPA!X$11*1000)</f>
        <v>14.045597644200001</v>
      </c>
      <c r="Y154" s="277">
        <f>IF(Y$69=0,0,Y$69/PPA!Y$11*1000)</f>
        <v>13.990288275691768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0">
        <f t="shared" ref="B156:Y156" si="39">SUM(B$157:B$162)</f>
        <v>342.30689857121536</v>
      </c>
      <c r="C156" s="320">
        <f t="shared" si="39"/>
        <v>296.15688432783179</v>
      </c>
      <c r="D156" s="320">
        <f t="shared" si="39"/>
        <v>301.51408613097612</v>
      </c>
      <c r="E156" s="320">
        <f t="shared" si="39"/>
        <v>288.07315029636811</v>
      </c>
      <c r="F156" s="320">
        <f t="shared" si="39"/>
        <v>218.25672457466567</v>
      </c>
      <c r="G156" s="320">
        <f t="shared" si="39"/>
        <v>139.25488814190575</v>
      </c>
      <c r="H156" s="320">
        <f t="shared" si="39"/>
        <v>141.43651939796607</v>
      </c>
      <c r="I156" s="320">
        <f t="shared" si="39"/>
        <v>97.877344815540724</v>
      </c>
      <c r="J156" s="320">
        <f t="shared" si="39"/>
        <v>110.70899804181244</v>
      </c>
      <c r="K156" s="320">
        <f t="shared" si="39"/>
        <v>98.096340326748759</v>
      </c>
      <c r="L156" s="320">
        <f t="shared" si="39"/>
        <v>85.4564578143342</v>
      </c>
      <c r="M156" s="320">
        <f t="shared" si="39"/>
        <v>140.77324329117306</v>
      </c>
      <c r="N156" s="320">
        <f t="shared" si="39"/>
        <v>128.10483684327031</v>
      </c>
      <c r="O156" s="320">
        <f t="shared" si="39"/>
        <v>109.2784044368144</v>
      </c>
      <c r="P156" s="320">
        <f t="shared" si="39"/>
        <v>102.71169707971082</v>
      </c>
      <c r="Q156" s="320">
        <f t="shared" si="39"/>
        <v>75.714149230916206</v>
      </c>
      <c r="R156" s="320">
        <f t="shared" si="39"/>
        <v>98.671220661762334</v>
      </c>
      <c r="S156" s="320">
        <f t="shared" si="39"/>
        <v>95.801089137288614</v>
      </c>
      <c r="T156" s="320">
        <f t="shared" si="39"/>
        <v>122.01323904647133</v>
      </c>
      <c r="U156" s="320">
        <f t="shared" si="39"/>
        <v>79.360529919429325</v>
      </c>
      <c r="V156" s="320">
        <f t="shared" si="39"/>
        <v>215.93840381458611</v>
      </c>
      <c r="W156" s="320">
        <f t="shared" si="39"/>
        <v>212.4022437865946</v>
      </c>
      <c r="X156" s="320">
        <f t="shared" si="39"/>
        <v>243.82185280723539</v>
      </c>
      <c r="Y156" s="320">
        <f t="shared" si="39"/>
        <v>243.22196137483712</v>
      </c>
      <c r="DA156" s="95"/>
    </row>
    <row r="157" spans="1:105" ht="12" customHeight="1" x14ac:dyDescent="0.25">
      <c r="A157" s="55" t="s">
        <v>91</v>
      </c>
      <c r="B157" s="330">
        <f>IF(B$84=0,0,B$84/PPA!B$12*1000)</f>
        <v>12.674857004753488</v>
      </c>
      <c r="C157" s="330">
        <f>IF(C$84=0,0,C$84/PPA!C$12*1000)</f>
        <v>10.966025445296626</v>
      </c>
      <c r="D157" s="330">
        <f>IF(D$84=0,0,D$84/PPA!D$12*1000)</f>
        <v>11.164390617260343</v>
      </c>
      <c r="E157" s="330">
        <f>IF(E$84=0,0,E$84/PPA!E$12*1000)</f>
        <v>10.666702897796988</v>
      </c>
      <c r="F157" s="330">
        <f>IF(F$84=0,0,F$84/PPA!F$12*1000)</f>
        <v>8.0815571812144391</v>
      </c>
      <c r="G157" s="330">
        <f>IF(G$84=0,0,G$84/PPA!G$12*1000)</f>
        <v>5.1562962994174875</v>
      </c>
      <c r="H157" s="330">
        <f>IF(H$84=0,0,H$84/PPA!H$12*1000)</f>
        <v>5.2370772138256694</v>
      </c>
      <c r="I157" s="330">
        <f>IF(I$84=0,0,I$84/PPA!I$12*1000)</f>
        <v>3.6241786381350951</v>
      </c>
      <c r="J157" s="330">
        <f>IF(J$84=0,0,J$84/PPA!J$12*1000)</f>
        <v>4.0993059885914054</v>
      </c>
      <c r="K157" s="330">
        <f>IF(K$84=0,0,K$84/PPA!K$12*1000)</f>
        <v>3.6322875511930728</v>
      </c>
      <c r="L157" s="330">
        <f>IF(L$84=0,0,L$84/PPA!L$12*1000)</f>
        <v>3.164261040297554</v>
      </c>
      <c r="M157" s="330">
        <f>IF(M$84=0,0,M$84/PPA!M$12*1000)</f>
        <v>5.2125175867253217</v>
      </c>
      <c r="N157" s="330">
        <f>IF(N$84=0,0,N$84/PPA!N$12*1000)</f>
        <v>4.7434348980342333</v>
      </c>
      <c r="O157" s="330">
        <f>IF(O$84=0,0,O$84/PPA!O$12*1000)</f>
        <v>4.046334314754124</v>
      </c>
      <c r="P157" s="330">
        <f>IF(P$84=0,0,P$84/PPA!P$12*1000)</f>
        <v>3.8031838638150375</v>
      </c>
      <c r="Q157" s="330">
        <f>IF(Q$84=0,0,Q$84/PPA!Q$12*1000)</f>
        <v>2.8035251953205895</v>
      </c>
      <c r="R157" s="330">
        <f>IF(R$84=0,0,R$84/PPA!R$12*1000)</f>
        <v>3.6535740807891397</v>
      </c>
      <c r="S157" s="330">
        <f>IF(S$84=0,0,S$84/PPA!S$12*1000)</f>
        <v>3.5472995452878391</v>
      </c>
      <c r="T157" s="330">
        <f>IF(T$84=0,0,T$84/PPA!T$12*1000)</f>
        <v>4.5178766892690092</v>
      </c>
      <c r="U157" s="330">
        <f>IF(U$84=0,0,U$84/PPA!U$12*1000)</f>
        <v>2.9385424970356002</v>
      </c>
      <c r="V157" s="330">
        <f>IF(V$84=0,0,V$84/PPA!V$12*1000)</f>
        <v>7.9957149611262279</v>
      </c>
      <c r="W157" s="330">
        <f>IF(W$84=0,0,W$84/PPA!W$12*1000)</f>
        <v>7.8647788834116179</v>
      </c>
      <c r="X157" s="330">
        <f>IF(X$84=0,0,X$84/PPA!X$12*1000)</f>
        <v>9.0281765629626261</v>
      </c>
      <c r="Y157" s="330">
        <f>IF(Y$84=0,0,Y$84/PPA!Y$12*1000)</f>
        <v>9.0059639281463859</v>
      </c>
      <c r="DA157" s="67"/>
    </row>
    <row r="158" spans="1:105" ht="12" customHeight="1" x14ac:dyDescent="0.25">
      <c r="A158" s="173" t="s">
        <v>92</v>
      </c>
      <c r="B158" s="331">
        <f>IF(B$85=0,0,B$85/PPA!B$12*1000)</f>
        <v>5.5888142040788393</v>
      </c>
      <c r="C158" s="331">
        <f>IF(C$85=0,0,C$85/PPA!C$12*1000)</f>
        <v>4.835327037455265</v>
      </c>
      <c r="D158" s="331">
        <f>IF(D$85=0,0,D$85/PPA!D$12*1000)</f>
        <v>4.9227935935078939</v>
      </c>
      <c r="E158" s="331">
        <f>IF(E$85=0,0,E$85/PPA!E$12*1000)</f>
        <v>4.7033446328853623</v>
      </c>
      <c r="F158" s="331">
        <f>IF(F$85=0,0,F$85/PPA!F$12*1000)</f>
        <v>3.5634580767662904</v>
      </c>
      <c r="G158" s="331">
        <f>IF(G$85=0,0,G$85/PPA!G$12*1000)</f>
        <v>2.2736021390865462</v>
      </c>
      <c r="H158" s="331">
        <f>IF(H$85=0,0,H$85/PPA!H$12*1000)</f>
        <v>2.3092214381203431</v>
      </c>
      <c r="I158" s="331">
        <f>IF(I$85=0,0,I$85/PPA!I$12*1000)</f>
        <v>1.5980346794707265</v>
      </c>
      <c r="J158" s="331">
        <f>IF(J$85=0,0,J$85/PPA!J$12*1000)</f>
        <v>1.807535937274322</v>
      </c>
      <c r="K158" s="331">
        <f>IF(K$85=0,0,K$85/PPA!K$12*1000)</f>
        <v>1.6016101997674104</v>
      </c>
      <c r="L158" s="331">
        <f>IF(L$85=0,0,L$85/PPA!L$12*1000)</f>
        <v>1.3952399652947562</v>
      </c>
      <c r="M158" s="331">
        <f>IF(M$85=0,0,M$85/PPA!M$12*1000)</f>
        <v>2.2983921883123317</v>
      </c>
      <c r="N158" s="331">
        <f>IF(N$85=0,0,N$85/PPA!N$12*1000)</f>
        <v>2.0915562459059545</v>
      </c>
      <c r="O158" s="331">
        <f>IF(O$85=0,0,O$85/PPA!O$12*1000)</f>
        <v>1.7841787630636312</v>
      </c>
      <c r="P158" s="331">
        <f>IF(P$85=0,0,P$85/PPA!P$12*1000)</f>
        <v>1.6769647176959466</v>
      </c>
      <c r="Q158" s="331">
        <f>IF(Q$85=0,0,Q$85/PPA!Q$12*1000)</f>
        <v>1.2361781617910532</v>
      </c>
      <c r="R158" s="331">
        <f>IF(R$85=0,0,R$85/PPA!R$12*1000)</f>
        <v>1.6109962195795025</v>
      </c>
      <c r="S158" s="331">
        <f>IF(S$85=0,0,S$85/PPA!S$12*1000)</f>
        <v>1.5641358381709551</v>
      </c>
      <c r="T158" s="331">
        <f>IF(T$85=0,0,T$85/PPA!T$12*1000)</f>
        <v>1.9920992721096507</v>
      </c>
      <c r="U158" s="331">
        <f>IF(U$85=0,0,U$85/PPA!U$12*1000)</f>
        <v>1.2957122940765893</v>
      </c>
      <c r="V158" s="331">
        <f>IF(V$85=0,0,V$85/PPA!V$12*1000)</f>
        <v>3.5256070604780012</v>
      </c>
      <c r="W158" s="331">
        <f>IF(W$85=0,0,W$85/PPA!W$12*1000)</f>
        <v>3.4678724911109979</v>
      </c>
      <c r="X158" s="331">
        <f>IF(X$85=0,0,X$85/PPA!X$12*1000)</f>
        <v>3.9808576454230811</v>
      </c>
      <c r="Y158" s="331">
        <f>IF(Y$85=0,0,Y$85/PPA!Y$12*1000)</f>
        <v>3.9710632714964578</v>
      </c>
      <c r="DA158" s="177"/>
    </row>
    <row r="159" spans="1:105" ht="12" customHeight="1" x14ac:dyDescent="0.25">
      <c r="A159" s="173" t="s">
        <v>93</v>
      </c>
      <c r="B159" s="331">
        <f>IF(B$86=0,0,B$86/PPA!B$12*1000)</f>
        <v>43.350419507515092</v>
      </c>
      <c r="C159" s="331">
        <f>IF(C$86=0,0,C$86/PPA!C$12*1000)</f>
        <v>37.50589085189759</v>
      </c>
      <c r="D159" s="331">
        <f>IF(D$86=0,0,D$86/PPA!D$12*1000)</f>
        <v>38.18433743453614</v>
      </c>
      <c r="E159" s="331">
        <f>IF(E$86=0,0,E$86/PPA!E$12*1000)</f>
        <v>36.482150860408851</v>
      </c>
      <c r="F159" s="331">
        <f>IF(F$86=0,0,F$86/PPA!F$12*1000)</f>
        <v>27.640461265024815</v>
      </c>
      <c r="G159" s="331">
        <f>IF(G$86=0,0,G$86/PPA!G$12*1000)</f>
        <v>17.635513173913179</v>
      </c>
      <c r="H159" s="331">
        <f>IF(H$86=0,0,H$86/PPA!H$12*1000)</f>
        <v>17.911799251656067</v>
      </c>
      <c r="I159" s="331">
        <f>IF(I$86=0,0,I$86/PPA!I$12*1000)</f>
        <v>12.39537963027195</v>
      </c>
      <c r="J159" s="331">
        <f>IF(J$86=0,0,J$86/PPA!J$12*1000)</f>
        <v>14.020405455340482</v>
      </c>
      <c r="K159" s="331">
        <f>IF(K$86=0,0,K$86/PPA!K$12*1000)</f>
        <v>12.423113653833832</v>
      </c>
      <c r="L159" s="331">
        <f>IF(L$86=0,0,L$86/PPA!L$12*1000)</f>
        <v>10.82237404940672</v>
      </c>
      <c r="M159" s="331">
        <f>IF(M$86=0,0,M$86/PPA!M$12*1000)</f>
        <v>17.827800660007362</v>
      </c>
      <c r="N159" s="331">
        <f>IF(N$86=0,0,N$86/PPA!N$12*1000)</f>
        <v>16.223448726818241</v>
      </c>
      <c r="O159" s="331">
        <f>IF(O$86=0,0,O$86/PPA!O$12*1000)</f>
        <v>13.83923226482637</v>
      </c>
      <c r="P159" s="331">
        <f>IF(P$86=0,0,P$86/PPA!P$12*1000)</f>
        <v>13.007611517728566</v>
      </c>
      <c r="Q159" s="331">
        <f>IF(Q$86=0,0,Q$86/PPA!Q$12*1000)</f>
        <v>9.5885889104276743</v>
      </c>
      <c r="R159" s="331">
        <f>IF(R$86=0,0,R$86/PPA!R$12*1000)</f>
        <v>12.495917630044579</v>
      </c>
      <c r="S159" s="331">
        <f>IF(S$86=0,0,S$86/PPA!S$12*1000)</f>
        <v>12.132438523714629</v>
      </c>
      <c r="T159" s="331">
        <f>IF(T$86=0,0,T$86/PPA!T$12*1000)</f>
        <v>15.451996790936908</v>
      </c>
      <c r="U159" s="331">
        <f>IF(U$86=0,0,U$86/PPA!U$12*1000)</f>
        <v>10.050373739078864</v>
      </c>
      <c r="V159" s="331">
        <f>IF(V$86=0,0,V$86/PPA!V$12*1000)</f>
        <v>27.346864560077002</v>
      </c>
      <c r="W159" s="331">
        <f>IF(W$86=0,0,W$86/PPA!W$12*1000)</f>
        <v>26.899038293045479</v>
      </c>
      <c r="X159" s="331">
        <f>IF(X$86=0,0,X$86/PPA!X$12*1000)</f>
        <v>30.878079432814676</v>
      </c>
      <c r="Y159" s="331">
        <f>IF(Y$86=0,0,Y$86/PPA!Y$12*1000)</f>
        <v>30.802108000766943</v>
      </c>
      <c r="DA159" s="177"/>
    </row>
    <row r="160" spans="1:105" ht="12" customHeight="1" x14ac:dyDescent="0.25">
      <c r="A160" s="173" t="s">
        <v>94</v>
      </c>
      <c r="B160" s="331">
        <f>IF(B$87=0,0,B$87/PPA!B$12*1000)</f>
        <v>19.141636666169031</v>
      </c>
      <c r="C160" s="331">
        <f>IF(C$87=0,0,C$87/PPA!C$12*1000)</f>
        <v>16.560950128834612</v>
      </c>
      <c r="D160" s="331">
        <f>IF(D$87=0,0,D$87/PPA!D$12*1000)</f>
        <v>16.860522269769021</v>
      </c>
      <c r="E160" s="331">
        <f>IF(E$87=0,0,E$87/PPA!E$12*1000)</f>
        <v>16.108911620780329</v>
      </c>
      <c r="F160" s="331">
        <f>IF(F$87=0,0,F$87/PPA!F$12*1000)</f>
        <v>12.20481076841029</v>
      </c>
      <c r="G160" s="331">
        <f>IF(G$87=0,0,G$87/PPA!G$12*1000)</f>
        <v>7.7870661790934443</v>
      </c>
      <c r="H160" s="331">
        <f>IF(H$87=0,0,H$87/PPA!H$12*1000)</f>
        <v>7.9090619469811934</v>
      </c>
      <c r="I160" s="331">
        <f>IF(I$87=0,0,I$87/PPA!I$12*1000)</f>
        <v>5.473253913512103</v>
      </c>
      <c r="J160" s="331">
        <f>IF(J$87=0,0,J$87/PPA!J$12*1000)</f>
        <v>6.190793772871733</v>
      </c>
      <c r="K160" s="331">
        <f>IF(K$87=0,0,K$87/PPA!K$12*1000)</f>
        <v>5.4855000372715361</v>
      </c>
      <c r="L160" s="331">
        <f>IF(L$87=0,0,L$87/PPA!L$12*1000)</f>
        <v>4.7786839036980409</v>
      </c>
      <c r="M160" s="331">
        <f>IF(M$87=0,0,M$87/PPA!M$12*1000)</f>
        <v>7.8719718671140075</v>
      </c>
      <c r="N160" s="331">
        <f>IF(N$87=0,0,N$87/PPA!N$12*1000)</f>
        <v>7.1635606881991638</v>
      </c>
      <c r="O160" s="331">
        <f>IF(O$87=0,0,O$87/PPA!O$12*1000)</f>
        <v>6.110795668450379</v>
      </c>
      <c r="P160" s="331">
        <f>IF(P$87=0,0,P$87/PPA!P$12*1000)</f>
        <v>5.7435885602876811</v>
      </c>
      <c r="Q160" s="331">
        <f>IF(Q$87=0,0,Q$87/PPA!Q$12*1000)</f>
        <v>4.2338987061669844</v>
      </c>
      <c r="R160" s="331">
        <f>IF(R$87=0,0,R$87/PPA!R$12*1000)</f>
        <v>5.5176470678264984</v>
      </c>
      <c r="S160" s="331">
        <f>IF(S$87=0,0,S$87/PPA!S$12*1000)</f>
        <v>5.3571506973610292</v>
      </c>
      <c r="T160" s="331">
        <f>IF(T$87=0,0,T$87/PPA!T$12*1000)</f>
        <v>6.8229214780182046</v>
      </c>
      <c r="U160" s="331">
        <f>IF(U$87=0,0,U$87/PPA!U$12*1000)</f>
        <v>4.4378025555047698</v>
      </c>
      <c r="V160" s="331">
        <f>IF(V$87=0,0,V$87/PPA!V$12*1000)</f>
        <v>12.075171389683602</v>
      </c>
      <c r="W160" s="331">
        <f>IF(W$87=0,0,W$87/PPA!W$12*1000)</f>
        <v>11.877431026603654</v>
      </c>
      <c r="X160" s="331">
        <f>IF(X$87=0,0,X$87/PPA!X$12*1000)</f>
        <v>13.634400408733795</v>
      </c>
      <c r="Y160" s="331">
        <f>IF(Y$87=0,0,Y$87/PPA!Y$12*1000)</f>
        <v>13.600854769134759</v>
      </c>
      <c r="DA160" s="177"/>
    </row>
    <row r="161" spans="1:105" ht="12" customHeight="1" x14ac:dyDescent="0.25">
      <c r="A161" s="56" t="s">
        <v>95</v>
      </c>
      <c r="B161" s="332">
        <f>IF(B$88=0,0,B$88/PPA!B$12*1000)</f>
        <v>107.98441549948214</v>
      </c>
      <c r="C161" s="332">
        <f>IF(C$88=0,0,C$88/PPA!C$12*1000)</f>
        <v>96.780988375760998</v>
      </c>
      <c r="D161" s="332">
        <f>IF(D$88=0,0,D$88/PPA!D$12*1000)</f>
        <v>81.797536609222746</v>
      </c>
      <c r="E161" s="332">
        <f>IF(E$88=0,0,E$88/PPA!E$12*1000)</f>
        <v>68.772216814519112</v>
      </c>
      <c r="F161" s="332">
        <f>IF(F$88=0,0,F$88/PPA!F$12*1000)</f>
        <v>49.115574549765803</v>
      </c>
      <c r="G161" s="332">
        <f>IF(G$88=0,0,G$88/PPA!G$12*1000)</f>
        <v>25.512633530397501</v>
      </c>
      <c r="H161" s="332">
        <f>IF(H$88=0,0,H$88/PPA!H$12*1000)</f>
        <v>27.66466324224421</v>
      </c>
      <c r="I161" s="332">
        <f>IF(I$88=0,0,I$88/PPA!I$12*1000)</f>
        <v>17.668629334230154</v>
      </c>
      <c r="J161" s="332">
        <f>IF(J$88=0,0,J$88/PPA!J$12*1000)</f>
        <v>19.379022140616893</v>
      </c>
      <c r="K161" s="332">
        <f>IF(K$88=0,0,K$88/PPA!K$12*1000)</f>
        <v>22.294879819089651</v>
      </c>
      <c r="L161" s="332">
        <f>IF(L$88=0,0,L$88/PPA!L$12*1000)</f>
        <v>16.670011402023441</v>
      </c>
      <c r="M161" s="332">
        <f>IF(M$88=0,0,M$88/PPA!M$12*1000)</f>
        <v>29.309968316726671</v>
      </c>
      <c r="N161" s="332">
        <f>IF(N$88=0,0,N$88/PPA!N$12*1000)</f>
        <v>23.037510579762792</v>
      </c>
      <c r="O161" s="332">
        <f>IF(O$88=0,0,O$88/PPA!O$12*1000)</f>
        <v>18.265608045523702</v>
      </c>
      <c r="P161" s="332">
        <f>IF(P$88=0,0,P$88/PPA!P$12*1000)</f>
        <v>17.16463140252371</v>
      </c>
      <c r="Q161" s="332">
        <f>IF(Q$88=0,0,Q$88/PPA!Q$12*1000)</f>
        <v>12.12183660689699</v>
      </c>
      <c r="R161" s="332">
        <f>IF(R$88=0,0,R$88/PPA!R$12*1000)</f>
        <v>16.430081204685429</v>
      </c>
      <c r="S161" s="332">
        <f>IF(S$88=0,0,S$88/PPA!S$12*1000)</f>
        <v>16.44356745795087</v>
      </c>
      <c r="T161" s="332">
        <f>IF(T$88=0,0,T$88/PPA!T$12*1000)</f>
        <v>31.828080557133376</v>
      </c>
      <c r="U161" s="332">
        <f>IF(U$88=0,0,U$88/PPA!U$12*1000)</f>
        <v>14.725922715043685</v>
      </c>
      <c r="V161" s="332">
        <f>IF(V$88=0,0,V$88/PPA!V$12*1000)</f>
        <v>59.646256071978705</v>
      </c>
      <c r="W161" s="332">
        <f>IF(W$88=0,0,W$88/PPA!W$12*1000)</f>
        <v>61.656919462523973</v>
      </c>
      <c r="X161" s="332">
        <f>IF(X$88=0,0,X$88/PPA!X$12*1000)</f>
        <v>73.14766320621483</v>
      </c>
      <c r="Y161" s="332">
        <f>IF(Y$88=0,0,Y$88/PPA!Y$12*1000)</f>
        <v>70.80278805000701</v>
      </c>
      <c r="DA161" s="68"/>
    </row>
    <row r="162" spans="1:105" ht="12" customHeight="1" x14ac:dyDescent="0.25">
      <c r="A162" s="41" t="s">
        <v>1939</v>
      </c>
      <c r="B162" s="333">
        <f>IF(B$94=0,0,B$94/PPA!B$12*1000)</f>
        <v>153.56675568921676</v>
      </c>
      <c r="C162" s="333">
        <f>IF(C$94=0,0,C$94/PPA!C$12*1000)</f>
        <v>129.50770248858666</v>
      </c>
      <c r="D162" s="333">
        <f>IF(D$94=0,0,D$94/PPA!D$12*1000)</f>
        <v>148.58450560668001</v>
      </c>
      <c r="E162" s="333">
        <f>IF(E$94=0,0,E$94/PPA!E$12*1000)</f>
        <v>151.33982346997749</v>
      </c>
      <c r="F162" s="333">
        <f>IF(F$94=0,0,F$94/PPA!F$12*1000)</f>
        <v>117.65086273348402</v>
      </c>
      <c r="G162" s="333">
        <f>IF(G$94=0,0,G$94/PPA!G$12*1000)</f>
        <v>80.889776819997593</v>
      </c>
      <c r="H162" s="333">
        <f>IF(H$94=0,0,H$94/PPA!H$12*1000)</f>
        <v>80.404696305138572</v>
      </c>
      <c r="I162" s="333">
        <f>IF(I$94=0,0,I$94/PPA!I$12*1000)</f>
        <v>57.117868619920699</v>
      </c>
      <c r="J162" s="333">
        <f>IF(J$94=0,0,J$94/PPA!J$12*1000)</f>
        <v>65.21193474711761</v>
      </c>
      <c r="K162" s="333">
        <f>IF(K$94=0,0,K$94/PPA!K$12*1000)</f>
        <v>52.658949065593255</v>
      </c>
      <c r="L162" s="333">
        <f>IF(L$94=0,0,L$94/PPA!L$12*1000)</f>
        <v>48.625887453613686</v>
      </c>
      <c r="M162" s="333">
        <f>IF(M$94=0,0,M$94/PPA!M$12*1000)</f>
        <v>78.252592672287363</v>
      </c>
      <c r="N162" s="333">
        <f>IF(N$94=0,0,N$94/PPA!N$12*1000)</f>
        <v>74.845325704549921</v>
      </c>
      <c r="O162" s="333">
        <f>IF(O$94=0,0,O$94/PPA!O$12*1000)</f>
        <v>65.232255380196193</v>
      </c>
      <c r="P162" s="333">
        <f>IF(P$94=0,0,P$94/PPA!P$12*1000)</f>
        <v>61.315717017659878</v>
      </c>
      <c r="Q162" s="333">
        <f>IF(Q$94=0,0,Q$94/PPA!Q$12*1000)</f>
        <v>45.730121650312917</v>
      </c>
      <c r="R162" s="333">
        <f>IF(R$94=0,0,R$94/PPA!R$12*1000)</f>
        <v>58.963004458837197</v>
      </c>
      <c r="S162" s="333">
        <f>IF(S$94=0,0,S$94/PPA!S$12*1000)</f>
        <v>56.756497074803285</v>
      </c>
      <c r="T162" s="333">
        <f>IF(T$94=0,0,T$94/PPA!T$12*1000)</f>
        <v>61.400264259004175</v>
      </c>
      <c r="U162" s="333">
        <f>IF(U$94=0,0,U$94/PPA!U$12*1000)</f>
        <v>45.912176118689807</v>
      </c>
      <c r="V162" s="333">
        <f>IF(V$94=0,0,V$94/PPA!V$12*1000)</f>
        <v>105.34878977124256</v>
      </c>
      <c r="W162" s="333">
        <f>IF(W$94=0,0,W$94/PPA!W$12*1000)</f>
        <v>100.63620362989889</v>
      </c>
      <c r="X162" s="333">
        <f>IF(X$94=0,0,X$94/PPA!X$12*1000)</f>
        <v>113.15267555108639</v>
      </c>
      <c r="Y162" s="333">
        <f>IF(Y$94=0,0,Y$94/PPA!Y$12*1000)</f>
        <v>115.03918335528554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useful energy demand"</f>
        <v>IE: Pulp, paper and printing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1941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1942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1943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1944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1945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1946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1947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1948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1949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1950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1951</v>
      </c>
    </row>
    <row r="16" spans="1:105" ht="12" customHeight="1" x14ac:dyDescent="0.25">
      <c r="A16" s="57" t="s">
        <v>1853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1952</v>
      </c>
    </row>
    <row r="17" spans="1:105" ht="12" customHeight="1" x14ac:dyDescent="0.25">
      <c r="A17" s="57" t="s">
        <v>1855</v>
      </c>
      <c r="B17" s="294">
        <f t="shared" ref="B17:Y17" si="0">B18+B29</f>
        <v>0</v>
      </c>
      <c r="C17" s="294">
        <f t="shared" si="0"/>
        <v>0</v>
      </c>
      <c r="D17" s="294">
        <f t="shared" si="0"/>
        <v>0</v>
      </c>
      <c r="E17" s="294">
        <f t="shared" si="0"/>
        <v>0</v>
      </c>
      <c r="F17" s="294">
        <f t="shared" si="0"/>
        <v>0</v>
      </c>
      <c r="G17" s="294">
        <f t="shared" si="0"/>
        <v>0</v>
      </c>
      <c r="H17" s="294">
        <f t="shared" si="0"/>
        <v>0</v>
      </c>
      <c r="I17" s="294">
        <f t="shared" si="0"/>
        <v>0</v>
      </c>
      <c r="J17" s="294">
        <f t="shared" si="0"/>
        <v>0</v>
      </c>
      <c r="K17" s="294">
        <f t="shared" si="0"/>
        <v>0</v>
      </c>
      <c r="L17" s="294">
        <f t="shared" si="0"/>
        <v>0</v>
      </c>
      <c r="M17" s="294">
        <f t="shared" si="0"/>
        <v>0</v>
      </c>
      <c r="N17" s="294">
        <f t="shared" si="0"/>
        <v>0</v>
      </c>
      <c r="O17" s="294">
        <f t="shared" si="0"/>
        <v>0</v>
      </c>
      <c r="P17" s="294">
        <f t="shared" si="0"/>
        <v>0</v>
      </c>
      <c r="Q17" s="294">
        <f t="shared" si="0"/>
        <v>0</v>
      </c>
      <c r="R17" s="294">
        <f t="shared" si="0"/>
        <v>0</v>
      </c>
      <c r="S17" s="294">
        <f t="shared" si="0"/>
        <v>0</v>
      </c>
      <c r="T17" s="294">
        <f t="shared" si="0"/>
        <v>0</v>
      </c>
      <c r="U17" s="294">
        <f t="shared" si="0"/>
        <v>0</v>
      </c>
      <c r="V17" s="294">
        <f t="shared" si="0"/>
        <v>0</v>
      </c>
      <c r="W17" s="294">
        <f t="shared" si="0"/>
        <v>0</v>
      </c>
      <c r="X17" s="294">
        <f t="shared" si="0"/>
        <v>0</v>
      </c>
      <c r="Y17" s="294">
        <f t="shared" si="0"/>
        <v>0</v>
      </c>
      <c r="DA17" s="70"/>
    </row>
    <row r="18" spans="1:105" ht="12" customHeight="1" x14ac:dyDescent="0.25">
      <c r="A18" s="60" t="s">
        <v>1856</v>
      </c>
      <c r="B18" s="329">
        <v>0</v>
      </c>
      <c r="C18" s="329">
        <v>0</v>
      </c>
      <c r="D18" s="329">
        <v>0</v>
      </c>
      <c r="E18" s="329">
        <v>0</v>
      </c>
      <c r="F18" s="329">
        <v>0</v>
      </c>
      <c r="G18" s="329">
        <v>0</v>
      </c>
      <c r="H18" s="329">
        <v>0</v>
      </c>
      <c r="I18" s="329">
        <v>0</v>
      </c>
      <c r="J18" s="329">
        <v>0</v>
      </c>
      <c r="K18" s="329">
        <v>0</v>
      </c>
      <c r="L18" s="329">
        <v>0</v>
      </c>
      <c r="M18" s="329">
        <v>0</v>
      </c>
      <c r="N18" s="329">
        <v>0</v>
      </c>
      <c r="O18" s="329">
        <v>0</v>
      </c>
      <c r="P18" s="329">
        <v>0</v>
      </c>
      <c r="Q18" s="329">
        <v>0</v>
      </c>
      <c r="R18" s="329">
        <v>0</v>
      </c>
      <c r="S18" s="329">
        <v>0</v>
      </c>
      <c r="T18" s="329">
        <v>0</v>
      </c>
      <c r="U18" s="329">
        <v>0</v>
      </c>
      <c r="V18" s="329">
        <v>0</v>
      </c>
      <c r="W18" s="329">
        <v>0</v>
      </c>
      <c r="X18" s="329">
        <v>0</v>
      </c>
      <c r="Y18" s="329">
        <v>0</v>
      </c>
      <c r="DA18" s="72" t="s">
        <v>1953</v>
      </c>
    </row>
    <row r="19" spans="1:105" ht="12" customHeight="1" x14ac:dyDescent="0.25">
      <c r="A19" s="64" t="s">
        <v>28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1954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1955</v>
      </c>
    </row>
    <row r="21" spans="1:105" ht="12" customHeight="1" x14ac:dyDescent="0.25">
      <c r="A21" s="64" t="s">
        <v>31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1956</v>
      </c>
    </row>
    <row r="22" spans="1:105" ht="12" customHeight="1" x14ac:dyDescent="0.25">
      <c r="A22" s="64" t="s">
        <v>159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1957</v>
      </c>
    </row>
    <row r="23" spans="1:105" ht="12" customHeight="1" x14ac:dyDescent="0.25">
      <c r="A23" s="64" t="s">
        <v>32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1958</v>
      </c>
    </row>
    <row r="24" spans="1:105" ht="12" customHeight="1" x14ac:dyDescent="0.25">
      <c r="A24" s="64" t="s">
        <v>33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1959</v>
      </c>
    </row>
    <row r="25" spans="1:105" ht="12" customHeight="1" x14ac:dyDescent="0.25">
      <c r="A25" s="64" t="s">
        <v>35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1960</v>
      </c>
    </row>
    <row r="26" spans="1:105" ht="12" customHeight="1" x14ac:dyDescent="0.25">
      <c r="A26" s="64" t="s">
        <v>36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1961</v>
      </c>
    </row>
    <row r="27" spans="1:105" ht="12" customHeight="1" x14ac:dyDescent="0.25">
      <c r="A27" s="64" t="s">
        <v>38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1962</v>
      </c>
    </row>
    <row r="28" spans="1:105" ht="12" customHeight="1" x14ac:dyDescent="0.25">
      <c r="A28" s="64" t="s">
        <v>39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1963</v>
      </c>
    </row>
    <row r="29" spans="1:105" ht="12" customHeight="1" x14ac:dyDescent="0.25">
      <c r="A29" s="60" t="s">
        <v>1868</v>
      </c>
      <c r="B29" s="262">
        <v>0</v>
      </c>
      <c r="C29" s="262">
        <v>0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1964</v>
      </c>
    </row>
    <row r="30" spans="1:105" ht="12" customHeight="1" x14ac:dyDescent="0.25">
      <c r="A30" s="132" t="s">
        <v>1870</v>
      </c>
      <c r="B30" s="316">
        <v>0</v>
      </c>
      <c r="C30" s="316">
        <v>0</v>
      </c>
      <c r="D30" s="316">
        <v>0</v>
      </c>
      <c r="E30" s="316">
        <v>0</v>
      </c>
      <c r="F30" s="316">
        <v>0</v>
      </c>
      <c r="G30" s="316">
        <v>0</v>
      </c>
      <c r="H30" s="316">
        <v>0</v>
      </c>
      <c r="I30" s="316">
        <v>0</v>
      </c>
      <c r="J30" s="316">
        <v>0</v>
      </c>
      <c r="K30" s="316">
        <v>0</v>
      </c>
      <c r="L30" s="316">
        <v>0</v>
      </c>
      <c r="M30" s="316">
        <v>0</v>
      </c>
      <c r="N30" s="316">
        <v>0</v>
      </c>
      <c r="O30" s="316">
        <v>0</v>
      </c>
      <c r="P30" s="316">
        <v>0</v>
      </c>
      <c r="Q30" s="316">
        <v>0</v>
      </c>
      <c r="R30" s="316">
        <v>0</v>
      </c>
      <c r="S30" s="316">
        <v>0</v>
      </c>
      <c r="T30" s="316">
        <v>0</v>
      </c>
      <c r="U30" s="316">
        <v>0</v>
      </c>
      <c r="V30" s="316">
        <v>0</v>
      </c>
      <c r="W30" s="316">
        <v>0</v>
      </c>
      <c r="X30" s="316">
        <v>0</v>
      </c>
      <c r="Y30" s="316">
        <v>0</v>
      </c>
      <c r="DA30" s="139" t="s">
        <v>1965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20.671597319055429</v>
      </c>
      <c r="C32" s="223">
        <v>20.927318913694531</v>
      </c>
      <c r="D32" s="223">
        <v>19.826416098711249</v>
      </c>
      <c r="E32" s="223">
        <v>19.367276882228069</v>
      </c>
      <c r="F32" s="223">
        <v>17.753416312885339</v>
      </c>
      <c r="G32" s="223">
        <v>12.040670126685679</v>
      </c>
      <c r="H32" s="223">
        <v>11.39433214232235</v>
      </c>
      <c r="I32" s="223">
        <v>5.1836938708531548</v>
      </c>
      <c r="J32" s="223">
        <v>6.0612161033970686</v>
      </c>
      <c r="K32" s="223">
        <v>6.9309083956186086</v>
      </c>
      <c r="L32" s="223">
        <v>5.8409078999646704</v>
      </c>
      <c r="M32" s="223">
        <v>8.2989635569376965</v>
      </c>
      <c r="N32" s="223">
        <v>7.7239526430215086</v>
      </c>
      <c r="O32" s="223">
        <v>8.1330200436579307</v>
      </c>
      <c r="P32" s="223">
        <v>7.9726784580772136</v>
      </c>
      <c r="Q32" s="223">
        <v>7.5105246180444336</v>
      </c>
      <c r="R32" s="223">
        <v>8.4222080236114216</v>
      </c>
      <c r="S32" s="223">
        <v>10.725775826342581</v>
      </c>
      <c r="T32" s="223">
        <v>11.40164242650653</v>
      </c>
      <c r="U32" s="223">
        <v>6.4246526600755693</v>
      </c>
      <c r="V32" s="223">
        <v>6.4254502138695582</v>
      </c>
      <c r="W32" s="223">
        <v>4.7407570874228711</v>
      </c>
      <c r="X32" s="223">
        <v>3.412533083381287</v>
      </c>
      <c r="Y32" s="223">
        <v>3.3945106623302119</v>
      </c>
      <c r="DA32" s="89" t="s">
        <v>1966</v>
      </c>
    </row>
    <row r="33" spans="1:105" ht="12" customHeight="1" x14ac:dyDescent="0.25">
      <c r="A33" s="55" t="s">
        <v>91</v>
      </c>
      <c r="B33" s="259">
        <v>6.7420905756155641E-2</v>
      </c>
      <c r="C33" s="259">
        <v>6.8427960797264042E-2</v>
      </c>
      <c r="D33" s="259">
        <v>6.5123501510410811E-2</v>
      </c>
      <c r="E33" s="259">
        <v>6.3892667934526137E-2</v>
      </c>
      <c r="F33" s="259">
        <v>5.8801387445201213E-2</v>
      </c>
      <c r="G33" s="259">
        <v>4.0803210634872952E-2</v>
      </c>
      <c r="H33" s="259">
        <v>4.0056573519773792E-2</v>
      </c>
      <c r="I33" s="259">
        <v>1.8492705081333761E-2</v>
      </c>
      <c r="J33" s="259">
        <v>2.0935742945133909E-2</v>
      </c>
      <c r="K33" s="259">
        <v>2.3046720084404539E-2</v>
      </c>
      <c r="L33" s="259">
        <v>1.9639223666820031E-2</v>
      </c>
      <c r="M33" s="259">
        <v>2.7278820000662299E-2</v>
      </c>
      <c r="N33" s="259">
        <v>2.5580860056439499E-2</v>
      </c>
      <c r="O33" s="259">
        <v>2.7539323560815919E-2</v>
      </c>
      <c r="P33" s="259">
        <v>2.6940951149913309E-2</v>
      </c>
      <c r="Q33" s="259">
        <v>2.578142848146953E-2</v>
      </c>
      <c r="R33" s="259">
        <v>2.8148033231719449E-2</v>
      </c>
      <c r="S33" s="259">
        <v>3.5416713962786478E-2</v>
      </c>
      <c r="T33" s="259">
        <v>3.6932793555325631E-2</v>
      </c>
      <c r="U33" s="259">
        <v>2.1050239849546151E-2</v>
      </c>
      <c r="V33" s="259">
        <v>2.0959224791570419E-2</v>
      </c>
      <c r="W33" s="259">
        <v>1.531188380439895E-2</v>
      </c>
      <c r="X33" s="259">
        <v>1.103089257342406E-2</v>
      </c>
      <c r="Y33" s="259">
        <v>1.100375252083087E-2</v>
      </c>
      <c r="DA33" s="67" t="s">
        <v>1967</v>
      </c>
    </row>
    <row r="34" spans="1:105" ht="12" customHeight="1" x14ac:dyDescent="0.25">
      <c r="A34" s="173" t="s">
        <v>92</v>
      </c>
      <c r="B34" s="224">
        <v>2.48666968009814E-2</v>
      </c>
      <c r="C34" s="224">
        <v>2.5238126583602739E-2</v>
      </c>
      <c r="D34" s="224">
        <v>2.4019350504346872E-2</v>
      </c>
      <c r="E34" s="224">
        <v>2.356538500209316E-2</v>
      </c>
      <c r="F34" s="224">
        <v>2.168757978964634E-2</v>
      </c>
      <c r="G34" s="224">
        <v>1.504935384632276E-2</v>
      </c>
      <c r="H34" s="224">
        <v>1.477397340529635E-2</v>
      </c>
      <c r="I34" s="224">
        <v>6.8206216622283969E-3</v>
      </c>
      <c r="J34" s="224">
        <v>7.7216816695227829E-3</v>
      </c>
      <c r="K34" s="224">
        <v>8.5002684874735807E-3</v>
      </c>
      <c r="L34" s="224">
        <v>7.2434894614996099E-3</v>
      </c>
      <c r="M34" s="224">
        <v>1.006118411547865E-2</v>
      </c>
      <c r="N34" s="224">
        <v>9.4349294747310443E-3</v>
      </c>
      <c r="O34" s="224">
        <v>1.015726504131707E-2</v>
      </c>
      <c r="P34" s="224">
        <v>9.9365687283692293E-3</v>
      </c>
      <c r="Q34" s="224">
        <v>9.5089046632446887E-3</v>
      </c>
      <c r="R34" s="224">
        <v>1.038177402197254E-2</v>
      </c>
      <c r="S34" s="224">
        <v>1.306266473169246E-2</v>
      </c>
      <c r="T34" s="224">
        <v>1.362183686281419E-2</v>
      </c>
      <c r="U34" s="224">
        <v>7.7639112980740169E-3</v>
      </c>
      <c r="V34" s="224">
        <v>7.730342424656745E-3</v>
      </c>
      <c r="W34" s="224">
        <v>5.6474467043344696E-3</v>
      </c>
      <c r="X34" s="224">
        <v>4.0684986057531467E-3</v>
      </c>
      <c r="Y34" s="224">
        <v>4.0584886028997534E-3</v>
      </c>
      <c r="DA34" s="177" t="s">
        <v>1968</v>
      </c>
    </row>
    <row r="35" spans="1:105" ht="12" customHeight="1" x14ac:dyDescent="0.25">
      <c r="A35" s="173" t="s">
        <v>93</v>
      </c>
      <c r="B35" s="224">
        <v>0.48507506789067539</v>
      </c>
      <c r="C35" s="224">
        <v>0.49232055483506743</v>
      </c>
      <c r="D35" s="224">
        <v>0.46854586959560129</v>
      </c>
      <c r="E35" s="224">
        <v>0.4596903569962339</v>
      </c>
      <c r="F35" s="224">
        <v>0.42305997949964758</v>
      </c>
      <c r="G35" s="224">
        <v>0.29356799566670622</v>
      </c>
      <c r="H35" s="224">
        <v>0.28819614482556949</v>
      </c>
      <c r="I35" s="224">
        <v>0.13304998015383679</v>
      </c>
      <c r="J35" s="224">
        <v>0.15062697269571099</v>
      </c>
      <c r="K35" s="224">
        <v>0.16581487869701639</v>
      </c>
      <c r="L35" s="224">
        <v>0.14129886934414401</v>
      </c>
      <c r="M35" s="224">
        <v>0.1962636858017982</v>
      </c>
      <c r="N35" s="224">
        <v>0.18404732611362651</v>
      </c>
      <c r="O35" s="224">
        <v>0.19813793801941601</v>
      </c>
      <c r="P35" s="224">
        <v>0.1938328113737986</v>
      </c>
      <c r="Q35" s="224">
        <v>0.18549036134575531</v>
      </c>
      <c r="R35" s="224">
        <v>0.20251743843738959</v>
      </c>
      <c r="S35" s="224">
        <v>0.25481361808009728</v>
      </c>
      <c r="T35" s="224">
        <v>0.26572139813779039</v>
      </c>
      <c r="U35" s="224">
        <v>0.15145074676190209</v>
      </c>
      <c r="V35" s="224">
        <v>0.150795918190089</v>
      </c>
      <c r="W35" s="224">
        <v>0.1101648367468693</v>
      </c>
      <c r="X35" s="224">
        <v>7.9364269938777612E-2</v>
      </c>
      <c r="Y35" s="224">
        <v>7.9169004646706162E-2</v>
      </c>
      <c r="DA35" s="177" t="s">
        <v>1969</v>
      </c>
    </row>
    <row r="36" spans="1:105" ht="12" customHeight="1" x14ac:dyDescent="0.25">
      <c r="A36" s="173" t="s">
        <v>94</v>
      </c>
      <c r="B36" s="224">
        <v>0.27082070380511258</v>
      </c>
      <c r="C36" s="224">
        <v>0.27486590835916991</v>
      </c>
      <c r="D36" s="224">
        <v>0.26159234017250671</v>
      </c>
      <c r="E36" s="224">
        <v>0.25664824736405861</v>
      </c>
      <c r="F36" s="224">
        <v>0.23619725890693111</v>
      </c>
      <c r="G36" s="224">
        <v>0.16390100515129349</v>
      </c>
      <c r="H36" s="224">
        <v>0.16090186435467629</v>
      </c>
      <c r="I36" s="224">
        <v>7.4282707258496464E-2</v>
      </c>
      <c r="J36" s="224">
        <v>8.4096061533056779E-2</v>
      </c>
      <c r="K36" s="224">
        <v>9.2575572571390416E-2</v>
      </c>
      <c r="L36" s="224">
        <v>7.888811809901583E-2</v>
      </c>
      <c r="M36" s="224">
        <v>0.1095753483091977</v>
      </c>
      <c r="N36" s="224">
        <v>0.1027548717527058</v>
      </c>
      <c r="O36" s="224">
        <v>0.1106217560474696</v>
      </c>
      <c r="P36" s="224">
        <v>0.1082181746117009</v>
      </c>
      <c r="Q36" s="224">
        <v>0.1035605281202451</v>
      </c>
      <c r="R36" s="224">
        <v>0.113066860865303</v>
      </c>
      <c r="S36" s="224">
        <v>0.14226417302307551</v>
      </c>
      <c r="T36" s="224">
        <v>0.14835406068731141</v>
      </c>
      <c r="U36" s="224">
        <v>8.4555980187199148E-2</v>
      </c>
      <c r="V36" s="224">
        <v>8.4190384949618072E-2</v>
      </c>
      <c r="W36" s="224">
        <v>6.1505776316433107E-2</v>
      </c>
      <c r="X36" s="224">
        <v>4.430961074800658E-2</v>
      </c>
      <c r="Y36" s="224">
        <v>4.4200592809695613E-2</v>
      </c>
      <c r="DA36" s="177" t="s">
        <v>1970</v>
      </c>
    </row>
    <row r="37" spans="1:105" ht="12" customHeight="1" x14ac:dyDescent="0.25">
      <c r="A37" s="56" t="s">
        <v>95</v>
      </c>
      <c r="B37" s="260">
        <v>0.2013528517277261</v>
      </c>
      <c r="C37" s="260">
        <v>0.2030075608688231</v>
      </c>
      <c r="D37" s="260">
        <v>0.19534838760185941</v>
      </c>
      <c r="E37" s="260">
        <v>0.19931347375228611</v>
      </c>
      <c r="F37" s="260">
        <v>0.18916723319223411</v>
      </c>
      <c r="G37" s="260">
        <v>0.18729504755215051</v>
      </c>
      <c r="H37" s="260">
        <v>0.14970773428148451</v>
      </c>
      <c r="I37" s="260">
        <v>0.27386346563981828</v>
      </c>
      <c r="J37" s="260">
        <v>0.1717369059312098</v>
      </c>
      <c r="K37" s="260">
        <v>7.3948292603722154E-2</v>
      </c>
      <c r="L37" s="260">
        <v>7.4172184687140014E-2</v>
      </c>
      <c r="M37" s="260">
        <v>9.5679664942499187E-2</v>
      </c>
      <c r="N37" s="260">
        <v>0.1115862471743531</v>
      </c>
      <c r="O37" s="260">
        <v>0.17409689492991551</v>
      </c>
      <c r="P37" s="260">
        <v>0.16600097636267419</v>
      </c>
      <c r="Q37" s="260">
        <v>0.2110314281558931</v>
      </c>
      <c r="R37" s="260">
        <v>0.15408762807880719</v>
      </c>
      <c r="S37" s="260">
        <v>0.1574414478507512</v>
      </c>
      <c r="T37" s="260">
        <v>0.11791936792213149</v>
      </c>
      <c r="U37" s="260">
        <v>8.4197604356849504E-2</v>
      </c>
      <c r="V37" s="260">
        <v>5.7249915347282958E-2</v>
      </c>
      <c r="W37" s="260">
        <v>4.4540277571294397E-2</v>
      </c>
      <c r="X37" s="260">
        <v>3.0517998202771221E-2</v>
      </c>
      <c r="Y37" s="260">
        <v>3.0060763238413842E-2</v>
      </c>
      <c r="DA37" s="68" t="s">
        <v>1971</v>
      </c>
    </row>
    <row r="38" spans="1:105" ht="12" customHeight="1" x14ac:dyDescent="0.25">
      <c r="A38" s="37" t="s">
        <v>159</v>
      </c>
      <c r="B38" s="226">
        <v>2.201502145963213E-2</v>
      </c>
      <c r="C38" s="226">
        <v>1.8828434091723061E-2</v>
      </c>
      <c r="D38" s="226">
        <v>1.5427306918745229E-2</v>
      </c>
      <c r="E38" s="226">
        <v>1.1549919242468201E-2</v>
      </c>
      <c r="F38" s="226">
        <v>6.7667332307859082E-3</v>
      </c>
      <c r="G38" s="226">
        <v>6.527986593402626E-3</v>
      </c>
      <c r="H38" s="226">
        <v>5.0478729614712638E-3</v>
      </c>
      <c r="I38" s="226">
        <v>1.4515365736726579E-4</v>
      </c>
      <c r="J38" s="226">
        <v>9.910260048391459E-4</v>
      </c>
      <c r="K38" s="226">
        <v>6.7292627546844492E-3</v>
      </c>
      <c r="L38" s="226">
        <v>4.5248612766696844E-3</v>
      </c>
      <c r="M38" s="226">
        <v>4.5234613334070228E-3</v>
      </c>
      <c r="N38" s="226">
        <v>2.5190616515926149E-3</v>
      </c>
      <c r="O38" s="226">
        <v>2.2985047937054328E-3</v>
      </c>
      <c r="P38" s="226">
        <v>2.1379842153943659E-3</v>
      </c>
      <c r="Q38" s="226">
        <v>1.4893696666711861E-3</v>
      </c>
      <c r="R38" s="226">
        <v>2.266617348802704E-3</v>
      </c>
      <c r="S38" s="226">
        <v>3.49199939787152E-3</v>
      </c>
      <c r="T38" s="226">
        <v>5.1267169532778142E-3</v>
      </c>
      <c r="U38" s="226">
        <v>1.190558433397315E-3</v>
      </c>
      <c r="V38" s="226">
        <v>8.8513480861905115E-3</v>
      </c>
      <c r="W38" s="226">
        <v>2.465763634838203E-3</v>
      </c>
      <c r="X38" s="226">
        <v>2.3217590485050421E-3</v>
      </c>
      <c r="Y38" s="226">
        <v>2.2545141458632598E-3</v>
      </c>
      <c r="DA38" s="69" t="s">
        <v>1972</v>
      </c>
    </row>
    <row r="39" spans="1:105" ht="12" customHeight="1" x14ac:dyDescent="0.25">
      <c r="A39" s="37" t="s">
        <v>35</v>
      </c>
      <c r="B39" s="226">
        <v>0.1545207083307176</v>
      </c>
      <c r="C39" s="226">
        <v>0.162127287624107</v>
      </c>
      <c r="D39" s="226">
        <v>0.13708399205745839</v>
      </c>
      <c r="E39" s="226">
        <v>0.12006333193783381</v>
      </c>
      <c r="F39" s="226">
        <v>0.1038596993813711</v>
      </c>
      <c r="G39" s="226">
        <v>3.0534093705016061E-2</v>
      </c>
      <c r="H39" s="226">
        <v>2.9089476431221679E-2</v>
      </c>
      <c r="I39" s="226">
        <v>5.7803704409110348E-4</v>
      </c>
      <c r="J39" s="226">
        <v>4.7983493430530386E-3</v>
      </c>
      <c r="K39" s="226">
        <v>3.8692891729986773E-2</v>
      </c>
      <c r="L39" s="226">
        <v>2.2892402753560422E-2</v>
      </c>
      <c r="M39" s="226">
        <v>4.7838895483687638E-2</v>
      </c>
      <c r="N39" s="226">
        <v>3.0801384108481281E-2</v>
      </c>
      <c r="O39" s="226">
        <v>1.5237117773789889E-2</v>
      </c>
      <c r="P39" s="226">
        <v>1.6110837716044511E-2</v>
      </c>
      <c r="Q39" s="226">
        <v>8.6729821476807575E-3</v>
      </c>
      <c r="R39" s="226">
        <v>2.3314851002248518E-2</v>
      </c>
      <c r="S39" s="226">
        <v>4.7560776336887878E-2</v>
      </c>
      <c r="T39" s="226">
        <v>8.8197722310289259E-2</v>
      </c>
      <c r="U39" s="226">
        <v>3.3296827266136607E-2</v>
      </c>
      <c r="V39" s="226">
        <v>3.4089277760987129E-2</v>
      </c>
      <c r="W39" s="226">
        <v>3.3728864577635548E-2</v>
      </c>
      <c r="X39" s="226">
        <v>2.2627560043505739E-2</v>
      </c>
      <c r="Y39" s="226">
        <v>2.1592738790724909E-2</v>
      </c>
      <c r="DA39" s="69" t="s">
        <v>1973</v>
      </c>
    </row>
    <row r="40" spans="1:105" ht="12" customHeight="1" x14ac:dyDescent="0.25">
      <c r="A40" s="37" t="s">
        <v>96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1974</v>
      </c>
    </row>
    <row r="41" spans="1:105" ht="12" customHeight="1" x14ac:dyDescent="0.25">
      <c r="A41" s="37" t="s">
        <v>78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1975</v>
      </c>
    </row>
    <row r="42" spans="1:105" ht="12" customHeight="1" x14ac:dyDescent="0.25">
      <c r="A42" s="37" t="s">
        <v>40</v>
      </c>
      <c r="B42" s="226">
        <v>2.4817121937376389E-2</v>
      </c>
      <c r="C42" s="226">
        <v>2.2051839152993011E-2</v>
      </c>
      <c r="D42" s="226">
        <v>4.2837088625655759E-2</v>
      </c>
      <c r="E42" s="226">
        <v>6.7700222571984062E-2</v>
      </c>
      <c r="F42" s="226">
        <v>7.8540800580077022E-2</v>
      </c>
      <c r="G42" s="226">
        <v>0.15023296725373181</v>
      </c>
      <c r="H42" s="226">
        <v>0.1155703848887915</v>
      </c>
      <c r="I42" s="226">
        <v>0.27314027493836002</v>
      </c>
      <c r="J42" s="226">
        <v>0.1659475305833176</v>
      </c>
      <c r="K42" s="226">
        <v>2.8526138119050939E-2</v>
      </c>
      <c r="L42" s="226">
        <v>4.6754920656909907E-2</v>
      </c>
      <c r="M42" s="226">
        <v>4.3317308125404533E-2</v>
      </c>
      <c r="N42" s="226">
        <v>7.8265801414279176E-2</v>
      </c>
      <c r="O42" s="226">
        <v>0.15656127236242021</v>
      </c>
      <c r="P42" s="226">
        <v>0.14775215443123529</v>
      </c>
      <c r="Q42" s="226">
        <v>0.20086907634154111</v>
      </c>
      <c r="R42" s="226">
        <v>0.12850615972775589</v>
      </c>
      <c r="S42" s="226">
        <v>0.1063886721159918</v>
      </c>
      <c r="T42" s="226">
        <v>2.4594928658564469E-2</v>
      </c>
      <c r="U42" s="226">
        <v>4.9710218657315577E-2</v>
      </c>
      <c r="V42" s="226">
        <v>1.4309289500105319E-2</v>
      </c>
      <c r="W42" s="226">
        <v>8.3456493588206452E-3</v>
      </c>
      <c r="X42" s="226">
        <v>5.5686791107604459E-3</v>
      </c>
      <c r="Y42" s="226">
        <v>6.2135103018256654E-3</v>
      </c>
      <c r="DA42" s="69" t="s">
        <v>1976</v>
      </c>
    </row>
    <row r="43" spans="1:105" ht="12" customHeight="1" x14ac:dyDescent="0.25">
      <c r="A43" s="57" t="s">
        <v>1883</v>
      </c>
      <c r="B43" s="261">
        <f t="shared" ref="B43:Y43" si="1">B44+B55</f>
        <v>0.81309034019604698</v>
      </c>
      <c r="C43" s="261">
        <f t="shared" si="1"/>
        <v>0.8053564542318663</v>
      </c>
      <c r="D43" s="261">
        <f t="shared" si="1"/>
        <v>0.85092336891373488</v>
      </c>
      <c r="E43" s="261">
        <f t="shared" si="1"/>
        <v>0.90826254055549982</v>
      </c>
      <c r="F43" s="261">
        <f t="shared" si="1"/>
        <v>0.87242834684817505</v>
      </c>
      <c r="G43" s="261">
        <f t="shared" si="1"/>
        <v>0.808508866090482</v>
      </c>
      <c r="H43" s="261">
        <f t="shared" si="1"/>
        <v>0.66038094600259045</v>
      </c>
      <c r="I43" s="261">
        <f t="shared" si="1"/>
        <v>0.83757668694686993</v>
      </c>
      <c r="J43" s="261">
        <f t="shared" si="1"/>
        <v>0.62012318019679791</v>
      </c>
      <c r="K43" s="261">
        <f t="shared" si="1"/>
        <v>0.34055316342543485</v>
      </c>
      <c r="L43" s="261">
        <f t="shared" si="1"/>
        <v>0.34003103016682013</v>
      </c>
      <c r="M43" s="261">
        <f t="shared" si="1"/>
        <v>0.44640577363707556</v>
      </c>
      <c r="N43" s="261">
        <f t="shared" si="1"/>
        <v>0.51032429677858793</v>
      </c>
      <c r="O43" s="261">
        <f t="shared" si="1"/>
        <v>0.71808854821785584</v>
      </c>
      <c r="P43" s="261">
        <f t="shared" si="1"/>
        <v>0.69153518486424448</v>
      </c>
      <c r="Q43" s="261">
        <f t="shared" si="1"/>
        <v>0.83577444932267919</v>
      </c>
      <c r="R43" s="261">
        <f t="shared" si="1"/>
        <v>0.67681307507604682</v>
      </c>
      <c r="S43" s="261">
        <f t="shared" si="1"/>
        <v>0.74596015550139372</v>
      </c>
      <c r="T43" s="261">
        <f t="shared" si="1"/>
        <v>0.51166122662982061</v>
      </c>
      <c r="U43" s="261">
        <f t="shared" si="1"/>
        <v>0.39659155440424471</v>
      </c>
      <c r="V43" s="261">
        <f t="shared" si="1"/>
        <v>0.26282083169869996</v>
      </c>
      <c r="W43" s="261">
        <f t="shared" si="1"/>
        <v>0.19218544857633879</v>
      </c>
      <c r="X43" s="261">
        <f t="shared" si="1"/>
        <v>0.1335643578687874</v>
      </c>
      <c r="Y43" s="261">
        <f t="shared" si="1"/>
        <v>0.13444461447249872</v>
      </c>
      <c r="DA43" s="70"/>
    </row>
    <row r="44" spans="1:105" ht="12" customHeight="1" x14ac:dyDescent="0.25">
      <c r="A44" s="60" t="s">
        <v>1884</v>
      </c>
      <c r="B44" s="262">
        <v>0.50398961942734211</v>
      </c>
      <c r="C44" s="262">
        <v>0.51179749636359562</v>
      </c>
      <c r="D44" s="262">
        <v>0.47652117221589019</v>
      </c>
      <c r="E44" s="262">
        <v>0.45798218078050262</v>
      </c>
      <c r="F44" s="262">
        <v>0.41582792520577561</v>
      </c>
      <c r="G44" s="262">
        <v>0.25977497450286491</v>
      </c>
      <c r="H44" s="262">
        <v>0.25554341632189281</v>
      </c>
      <c r="I44" s="262">
        <v>6.0423012466631468E-2</v>
      </c>
      <c r="J44" s="262">
        <v>0.1085889287707508</v>
      </c>
      <c r="K44" s="262">
        <v>0.16229132599616211</v>
      </c>
      <c r="L44" s="262">
        <v>0.1314086017630175</v>
      </c>
      <c r="M44" s="262">
        <v>0.1907183491280183</v>
      </c>
      <c r="N44" s="262">
        <v>0.1679826523506327</v>
      </c>
      <c r="O44" s="262">
        <v>0.15819948922495769</v>
      </c>
      <c r="P44" s="262">
        <v>0.15639272286931349</v>
      </c>
      <c r="Q44" s="262">
        <v>0.12848217349695901</v>
      </c>
      <c r="R44" s="262">
        <v>0.17096627275621579</v>
      </c>
      <c r="S44" s="262">
        <v>0.229810153615855</v>
      </c>
      <c r="T44" s="262">
        <v>0.27208508706030038</v>
      </c>
      <c r="U44" s="262">
        <v>0.14267526753775289</v>
      </c>
      <c r="V44" s="262">
        <v>0.15588696833859819</v>
      </c>
      <c r="W44" s="262">
        <v>0.1151856372574027</v>
      </c>
      <c r="X44" s="262">
        <v>8.3395763257620228E-2</v>
      </c>
      <c r="Y44" s="262">
        <v>8.2801536439549045E-2</v>
      </c>
      <c r="DA44" s="72" t="s">
        <v>1977</v>
      </c>
    </row>
    <row r="45" spans="1:105" ht="12" customHeight="1" x14ac:dyDescent="0.25">
      <c r="A45" s="64" t="s">
        <v>28</v>
      </c>
      <c r="B45" s="229">
        <v>0</v>
      </c>
      <c r="C45" s="229">
        <v>0</v>
      </c>
      <c r="D45" s="229">
        <v>1.3214948219862569E-3</v>
      </c>
      <c r="E45" s="229">
        <v>5.2475846708409293E-3</v>
      </c>
      <c r="F45" s="229">
        <v>9.6665348757051187E-3</v>
      </c>
      <c r="G45" s="229">
        <v>0</v>
      </c>
      <c r="H45" s="229">
        <v>0</v>
      </c>
      <c r="I45" s="229">
        <v>0</v>
      </c>
      <c r="J45" s="229">
        <v>0</v>
      </c>
      <c r="K45" s="229">
        <v>4.5882997631058187E-3</v>
      </c>
      <c r="L45" s="229">
        <v>4.258378527484106E-3</v>
      </c>
      <c r="M45" s="229">
        <v>3.721229426908891E-3</v>
      </c>
      <c r="N45" s="229">
        <v>2.441087613299885E-3</v>
      </c>
      <c r="O45" s="229">
        <v>3.8099109516171018E-4</v>
      </c>
      <c r="P45" s="229">
        <v>0</v>
      </c>
      <c r="Q45" s="229">
        <v>1.2079099433811451E-4</v>
      </c>
      <c r="R45" s="229">
        <v>0</v>
      </c>
      <c r="S45" s="229">
        <v>1.7839537403391669E-4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1978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1979</v>
      </c>
    </row>
    <row r="47" spans="1:105" ht="12" customHeight="1" x14ac:dyDescent="0.25">
      <c r="A47" s="64" t="s">
        <v>31</v>
      </c>
      <c r="B47" s="229">
        <v>2.186940847873106E-4</v>
      </c>
      <c r="C47" s="229">
        <v>0</v>
      </c>
      <c r="D47" s="229">
        <v>3.262186764744982E-3</v>
      </c>
      <c r="E47" s="229">
        <v>6.1924969405929044E-3</v>
      </c>
      <c r="F47" s="229">
        <v>9.0089317716386657E-3</v>
      </c>
      <c r="G47" s="229">
        <v>8.4442357417511583E-3</v>
      </c>
      <c r="H47" s="229">
        <v>0</v>
      </c>
      <c r="I47" s="229">
        <v>2.6510429324603981E-4</v>
      </c>
      <c r="J47" s="229">
        <v>1.306808221942405E-3</v>
      </c>
      <c r="K47" s="229">
        <v>7.2513821365839956E-3</v>
      </c>
      <c r="L47" s="229">
        <v>7.6802273164906527E-3</v>
      </c>
      <c r="M47" s="229">
        <v>9.4367359910277199E-3</v>
      </c>
      <c r="N47" s="229">
        <v>5.3966036524610416E-3</v>
      </c>
      <c r="O47" s="229">
        <v>9.4759471365859164E-3</v>
      </c>
      <c r="P47" s="229">
        <v>7.8790440453251637E-3</v>
      </c>
      <c r="Q47" s="229">
        <v>4.2761285209165657E-3</v>
      </c>
      <c r="R47" s="229">
        <v>6.5899355001552843E-3</v>
      </c>
      <c r="S47" s="229">
        <v>8.2399507573233197E-3</v>
      </c>
      <c r="T47" s="229">
        <v>1.3430816173208279E-2</v>
      </c>
      <c r="U47" s="229">
        <v>7.2120196545839297E-3</v>
      </c>
      <c r="V47" s="229">
        <v>2.1412072573403579E-2</v>
      </c>
      <c r="W47" s="229">
        <v>7.0102609237118934E-3</v>
      </c>
      <c r="X47" s="229">
        <v>7.3915507246637251E-3</v>
      </c>
      <c r="Y47" s="229">
        <v>9.6314145809228355E-3</v>
      </c>
      <c r="DA47" s="73" t="s">
        <v>1980</v>
      </c>
    </row>
    <row r="48" spans="1:105" ht="12" customHeight="1" x14ac:dyDescent="0.25">
      <c r="A48" s="64" t="s">
        <v>159</v>
      </c>
      <c r="B48" s="229">
        <v>6.1026997474693458E-2</v>
      </c>
      <c r="C48" s="229">
        <v>5.0154338469468367E-2</v>
      </c>
      <c r="D48" s="229">
        <v>4.4546314133572677E-2</v>
      </c>
      <c r="E48" s="229">
        <v>3.6305710040494682E-2</v>
      </c>
      <c r="F48" s="229">
        <v>2.2178822581047551E-2</v>
      </c>
      <c r="G48" s="229">
        <v>3.6187255375180333E-2</v>
      </c>
      <c r="H48" s="229">
        <v>1.713770379450831E-2</v>
      </c>
      <c r="I48" s="229">
        <v>1.095858247536447E-2</v>
      </c>
      <c r="J48" s="229">
        <v>1.541919928080368E-2</v>
      </c>
      <c r="K48" s="229">
        <v>2.0378603226732659E-2</v>
      </c>
      <c r="L48" s="229">
        <v>1.7234704450812641E-2</v>
      </c>
      <c r="M48" s="229">
        <v>1.545996966279242E-2</v>
      </c>
      <c r="N48" s="229">
        <v>1.216240860961147E-2</v>
      </c>
      <c r="O48" s="229">
        <v>1.838016137622471E-2</v>
      </c>
      <c r="P48" s="229">
        <v>1.6452029410115119E-2</v>
      </c>
      <c r="Q48" s="229">
        <v>1.7681879968944669E-2</v>
      </c>
      <c r="R48" s="229">
        <v>1.460882478895472E-2</v>
      </c>
      <c r="S48" s="229">
        <v>1.5669273379022661E-2</v>
      </c>
      <c r="T48" s="229">
        <v>1.473239874367648E-2</v>
      </c>
      <c r="U48" s="229">
        <v>4.8651268963399771E-3</v>
      </c>
      <c r="V48" s="229">
        <v>2.819192767533309E-2</v>
      </c>
      <c r="W48" s="229">
        <v>7.6546192745126909E-3</v>
      </c>
      <c r="X48" s="229">
        <v>7.3335779999348823E-3</v>
      </c>
      <c r="Y48" s="229">
        <v>7.0559232947974438E-3</v>
      </c>
      <c r="DA48" s="73" t="s">
        <v>1981</v>
      </c>
    </row>
    <row r="49" spans="1:105" ht="12" customHeight="1" x14ac:dyDescent="0.25">
      <c r="A49" s="64" t="s">
        <v>32</v>
      </c>
      <c r="B49" s="229">
        <v>3.0628403851547199E-2</v>
      </c>
      <c r="C49" s="229">
        <v>4.5941937297369499E-2</v>
      </c>
      <c r="D49" s="229">
        <v>4.5941937297613047E-2</v>
      </c>
      <c r="E49" s="229">
        <v>4.6128312965048768E-2</v>
      </c>
      <c r="F49" s="229">
        <v>4.6128312964546628E-2</v>
      </c>
      <c r="G49" s="229">
        <v>4.6427417137190181E-2</v>
      </c>
      <c r="H49" s="229">
        <v>0.13928360248273189</v>
      </c>
      <c r="I49" s="229">
        <v>6.5414561256007314E-3</v>
      </c>
      <c r="J49" s="229">
        <v>1.8162322043612341E-2</v>
      </c>
      <c r="K49" s="229">
        <v>1.5897179834506839E-2</v>
      </c>
      <c r="L49" s="229">
        <v>1.5645954971401421E-2</v>
      </c>
      <c r="M49" s="229">
        <v>4.0306153986386772E-3</v>
      </c>
      <c r="N49" s="229">
        <v>3.6982059449360461E-3</v>
      </c>
      <c r="O49" s="229">
        <v>8.7568458343527649E-3</v>
      </c>
      <c r="P49" s="229">
        <v>6.6300174724195316E-3</v>
      </c>
      <c r="Q49" s="229">
        <v>6.7530226097719014E-3</v>
      </c>
      <c r="R49" s="229">
        <v>5.1736511981520699E-3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1982</v>
      </c>
    </row>
    <row r="50" spans="1:105" ht="12" customHeight="1" x14ac:dyDescent="0.25">
      <c r="A50" s="64" t="s">
        <v>33</v>
      </c>
      <c r="B50" s="229">
        <v>2.819177720189886E-3</v>
      </c>
      <c r="C50" s="229">
        <v>3.0352014587337909E-3</v>
      </c>
      <c r="D50" s="229">
        <v>3.2186178405454202E-3</v>
      </c>
      <c r="E50" s="229">
        <v>3.4840430549190789E-3</v>
      </c>
      <c r="F50" s="229">
        <v>3.5672562993399452E-3</v>
      </c>
      <c r="G50" s="229">
        <v>6.9789434937432716E-3</v>
      </c>
      <c r="H50" s="229">
        <v>4.7533154382290461E-3</v>
      </c>
      <c r="I50" s="229">
        <v>9.5841672937022569E-4</v>
      </c>
      <c r="J50" s="229">
        <v>2.363257553828648E-3</v>
      </c>
      <c r="K50" s="229">
        <v>2.2097992705398229E-3</v>
      </c>
      <c r="L50" s="229">
        <v>3.2714515715098241E-3</v>
      </c>
      <c r="M50" s="229">
        <v>1.838808048649091E-3</v>
      </c>
      <c r="N50" s="229">
        <v>2.1826334795185969E-3</v>
      </c>
      <c r="O50" s="229">
        <v>4.7781923070924137E-3</v>
      </c>
      <c r="P50" s="229">
        <v>6.9689956914304784E-3</v>
      </c>
      <c r="Q50" s="229">
        <v>1.2622288444283679E-3</v>
      </c>
      <c r="R50" s="229">
        <v>1.0059084651674599E-3</v>
      </c>
      <c r="S50" s="229">
        <v>1.796853725054293E-3</v>
      </c>
      <c r="T50" s="229">
        <v>1.741032072567091E-3</v>
      </c>
      <c r="U50" s="229">
        <v>5.8278063325023434E-4</v>
      </c>
      <c r="V50" s="229">
        <v>2.5345603912981531E-3</v>
      </c>
      <c r="W50" s="229">
        <v>4.6958964399468252E-4</v>
      </c>
      <c r="X50" s="229">
        <v>3.7628355835421252E-4</v>
      </c>
      <c r="Y50" s="229">
        <v>1.5403152165630509E-3</v>
      </c>
      <c r="DA50" s="73" t="s">
        <v>1983</v>
      </c>
    </row>
    <row r="51" spans="1:105" ht="12" customHeight="1" x14ac:dyDescent="0.25">
      <c r="A51" s="64" t="s">
        <v>35</v>
      </c>
      <c r="B51" s="229">
        <v>0.40929634629612432</v>
      </c>
      <c r="C51" s="229">
        <v>0.41266601913802398</v>
      </c>
      <c r="D51" s="229">
        <v>0.3782306213574278</v>
      </c>
      <c r="E51" s="229">
        <v>0.36062403310860619</v>
      </c>
      <c r="F51" s="229">
        <v>0.32527806671349768</v>
      </c>
      <c r="G51" s="229">
        <v>0.16173712275499999</v>
      </c>
      <c r="H51" s="229">
        <v>9.4368794606423556E-2</v>
      </c>
      <c r="I51" s="229">
        <v>4.169945284305001E-2</v>
      </c>
      <c r="J51" s="229">
        <v>7.1337341670563728E-2</v>
      </c>
      <c r="K51" s="229">
        <v>0.111966061764693</v>
      </c>
      <c r="L51" s="229">
        <v>8.3317884925318872E-2</v>
      </c>
      <c r="M51" s="229">
        <v>0.15623099060000151</v>
      </c>
      <c r="N51" s="229">
        <v>0.14210171305080571</v>
      </c>
      <c r="O51" s="229">
        <v>0.1164273514755402</v>
      </c>
      <c r="P51" s="229">
        <v>0.11846263625002321</v>
      </c>
      <c r="Q51" s="229">
        <v>9.8388122558559402E-2</v>
      </c>
      <c r="R51" s="229">
        <v>0.14358795280378631</v>
      </c>
      <c r="S51" s="229">
        <v>0.2039256803804208</v>
      </c>
      <c r="T51" s="229">
        <v>0.24218084007084861</v>
      </c>
      <c r="U51" s="229">
        <v>0.13001534035357881</v>
      </c>
      <c r="V51" s="229">
        <v>0.10374840769856331</v>
      </c>
      <c r="W51" s="229">
        <v>0.1000511674151834</v>
      </c>
      <c r="X51" s="229">
        <v>6.8294350974667406E-2</v>
      </c>
      <c r="Y51" s="229">
        <v>6.4573883347265729E-2</v>
      </c>
      <c r="DA51" s="73" t="s">
        <v>1984</v>
      </c>
    </row>
    <row r="52" spans="1:105" ht="12" customHeight="1" x14ac:dyDescent="0.25">
      <c r="A52" s="64" t="s">
        <v>36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1985</v>
      </c>
    </row>
    <row r="53" spans="1:105" ht="12" customHeight="1" x14ac:dyDescent="0.25">
      <c r="A53" s="64" t="s">
        <v>38</v>
      </c>
      <c r="B53" s="229">
        <v>0</v>
      </c>
      <c r="C53" s="229">
        <v>0</v>
      </c>
      <c r="D53" s="229">
        <v>0</v>
      </c>
      <c r="E53" s="229">
        <v>0</v>
      </c>
      <c r="F53" s="229">
        <v>0</v>
      </c>
      <c r="G53" s="229">
        <v>0</v>
      </c>
      <c r="H53" s="229">
        <v>0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9">
        <v>0</v>
      </c>
      <c r="O53" s="229">
        <v>0</v>
      </c>
      <c r="P53" s="229">
        <v>0</v>
      </c>
      <c r="Q53" s="229">
        <v>0</v>
      </c>
      <c r="R53" s="229">
        <v>0</v>
      </c>
      <c r="S53" s="229">
        <v>0</v>
      </c>
      <c r="T53" s="229">
        <v>0</v>
      </c>
      <c r="U53" s="229">
        <v>0</v>
      </c>
      <c r="V53" s="229">
        <v>0</v>
      </c>
      <c r="W53" s="229">
        <v>0</v>
      </c>
      <c r="X53" s="229">
        <v>0</v>
      </c>
      <c r="Y53" s="229">
        <v>0</v>
      </c>
      <c r="DA53" s="73" t="s">
        <v>1986</v>
      </c>
    </row>
    <row r="54" spans="1:105" ht="12" customHeight="1" x14ac:dyDescent="0.25">
      <c r="A54" s="64" t="s">
        <v>39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1987</v>
      </c>
    </row>
    <row r="55" spans="1:105" ht="12" customHeight="1" x14ac:dyDescent="0.25">
      <c r="A55" s="60" t="s">
        <v>1896</v>
      </c>
      <c r="B55" s="262">
        <v>0.30910072076870487</v>
      </c>
      <c r="C55" s="262">
        <v>0.29355895786827069</v>
      </c>
      <c r="D55" s="262">
        <v>0.37440219669784469</v>
      </c>
      <c r="E55" s="262">
        <v>0.4502803597749972</v>
      </c>
      <c r="F55" s="262">
        <v>0.4566004216423995</v>
      </c>
      <c r="G55" s="262">
        <v>0.5487338915876171</v>
      </c>
      <c r="H55" s="262">
        <v>0.40483752968069769</v>
      </c>
      <c r="I55" s="262">
        <v>0.77715367448023842</v>
      </c>
      <c r="J55" s="262">
        <v>0.51153425142604714</v>
      </c>
      <c r="K55" s="262">
        <v>0.17826183742927271</v>
      </c>
      <c r="L55" s="262">
        <v>0.2086224284038026</v>
      </c>
      <c r="M55" s="262">
        <v>0.25568742450905729</v>
      </c>
      <c r="N55" s="262">
        <v>0.34234164442795523</v>
      </c>
      <c r="O55" s="262">
        <v>0.5598890589928982</v>
      </c>
      <c r="P55" s="262">
        <v>0.53514246199493098</v>
      </c>
      <c r="Q55" s="262">
        <v>0.70729227582572018</v>
      </c>
      <c r="R55" s="262">
        <v>0.50584680231983103</v>
      </c>
      <c r="S55" s="262">
        <v>0.51615000188553872</v>
      </c>
      <c r="T55" s="262">
        <v>0.2395761395695202</v>
      </c>
      <c r="U55" s="262">
        <v>0.25391628686649181</v>
      </c>
      <c r="V55" s="262">
        <v>0.1069338633601018</v>
      </c>
      <c r="W55" s="262">
        <v>7.6999811318936101E-2</v>
      </c>
      <c r="X55" s="262">
        <v>5.0168594611167162E-2</v>
      </c>
      <c r="Y55" s="262">
        <v>5.1643078032949687E-2</v>
      </c>
      <c r="DA55" s="72" t="s">
        <v>1988</v>
      </c>
    </row>
    <row r="56" spans="1:105" ht="12" customHeight="1" x14ac:dyDescent="0.25">
      <c r="A56" s="57" t="s">
        <v>1898</v>
      </c>
      <c r="B56" s="261">
        <f t="shared" ref="B56:Y56" si="2">B57+B68</f>
        <v>16.648683304714304</v>
      </c>
      <c r="C56" s="261">
        <f t="shared" si="2"/>
        <v>16.864538697321009</v>
      </c>
      <c r="D56" s="261">
        <f t="shared" si="2"/>
        <v>15.911280098229831</v>
      </c>
      <c r="E56" s="261">
        <f t="shared" si="2"/>
        <v>15.479404053588951</v>
      </c>
      <c r="F56" s="261">
        <f t="shared" si="2"/>
        <v>14.153464201367736</v>
      </c>
      <c r="G56" s="261">
        <f t="shared" si="2"/>
        <v>9.3871336961261829</v>
      </c>
      <c r="H56" s="261">
        <f t="shared" si="2"/>
        <v>8.9549644577081917</v>
      </c>
      <c r="I56" s="261">
        <f t="shared" si="2"/>
        <v>3.5274309071673411</v>
      </c>
      <c r="J56" s="261">
        <f t="shared" si="2"/>
        <v>4.5077787132735665</v>
      </c>
      <c r="K56" s="261">
        <f t="shared" si="2"/>
        <v>5.5240014358036591</v>
      </c>
      <c r="L56" s="261">
        <f t="shared" si="2"/>
        <v>4.6058439070883219</v>
      </c>
      <c r="M56" s="261">
        <f t="shared" si="2"/>
        <v>6.5871890104885056</v>
      </c>
      <c r="N56" s="261">
        <f t="shared" si="2"/>
        <v>6.0443040226733977</v>
      </c>
      <c r="O56" s="261">
        <f t="shared" si="2"/>
        <v>6.1837009170274788</v>
      </c>
      <c r="P56" s="261">
        <f t="shared" si="2"/>
        <v>6.075103050875974</v>
      </c>
      <c r="Q56" s="261">
        <f t="shared" si="2"/>
        <v>5.5447506590870743</v>
      </c>
      <c r="R56" s="261">
        <f t="shared" si="2"/>
        <v>6.4774080438182384</v>
      </c>
      <c r="S56" s="261">
        <f t="shared" si="2"/>
        <v>8.3678863283181588</v>
      </c>
      <c r="T56" s="261">
        <f t="shared" si="2"/>
        <v>9.1384415141277859</v>
      </c>
      <c r="U56" s="261">
        <f t="shared" si="2"/>
        <v>5.0574497584129601</v>
      </c>
      <c r="V56" s="261">
        <f t="shared" si="2"/>
        <v>5.1729747320371988</v>
      </c>
      <c r="W56" s="261">
        <f t="shared" si="2"/>
        <v>3.8181684060756202</v>
      </c>
      <c r="X56" s="261">
        <f t="shared" si="2"/>
        <v>2.752852381189645</v>
      </c>
      <c r="Y56" s="261">
        <f t="shared" si="2"/>
        <v>2.7370279901922725</v>
      </c>
      <c r="DA56" s="70"/>
    </row>
    <row r="57" spans="1:105" ht="12" customHeight="1" x14ac:dyDescent="0.25">
      <c r="A57" s="60" t="s">
        <v>1899</v>
      </c>
      <c r="B57" s="262">
        <v>16.009082028868509</v>
      </c>
      <c r="C57" s="262">
        <v>16.25709694331421</v>
      </c>
      <c r="D57" s="262">
        <v>15.136554882151801</v>
      </c>
      <c r="E57" s="262">
        <v>14.547669271851261</v>
      </c>
      <c r="F57" s="262">
        <v>13.20865174183052</v>
      </c>
      <c r="G57" s="262">
        <v>8.2516756606792399</v>
      </c>
      <c r="H57" s="262">
        <v>8.1172614596366</v>
      </c>
      <c r="I57" s="262">
        <v>1.919319219528294</v>
      </c>
      <c r="J57" s="262">
        <v>3.4492953844826721</v>
      </c>
      <c r="K57" s="262">
        <v>5.1551362375251504</v>
      </c>
      <c r="L57" s="262">
        <v>4.1741555854134997</v>
      </c>
      <c r="M57" s="262">
        <v>6.058112266419406</v>
      </c>
      <c r="N57" s="262">
        <v>5.3359195452553934</v>
      </c>
      <c r="O57" s="262">
        <v>5.0251602459692446</v>
      </c>
      <c r="P57" s="262">
        <v>4.9677688440840768</v>
      </c>
      <c r="Q57" s="262">
        <v>4.0811984522563476</v>
      </c>
      <c r="R57" s="262">
        <v>5.4306933699033264</v>
      </c>
      <c r="S57" s="262">
        <v>7.2998519383859826</v>
      </c>
      <c r="T57" s="262">
        <v>8.6427027654448381</v>
      </c>
      <c r="U57" s="262">
        <v>4.5320379100227388</v>
      </c>
      <c r="V57" s="262">
        <v>4.9517037001672346</v>
      </c>
      <c r="W57" s="262">
        <v>3.6588378893527902</v>
      </c>
      <c r="X57" s="262">
        <v>2.6490418917126441</v>
      </c>
      <c r="Y57" s="262">
        <v>2.630166451609206</v>
      </c>
      <c r="DA57" s="72" t="s">
        <v>1989</v>
      </c>
    </row>
    <row r="58" spans="1:105" ht="12" customHeight="1" x14ac:dyDescent="0.25">
      <c r="A58" s="64" t="s">
        <v>28</v>
      </c>
      <c r="B58" s="229">
        <v>0</v>
      </c>
      <c r="C58" s="229">
        <v>0</v>
      </c>
      <c r="D58" s="229">
        <v>4.1976894345445832E-2</v>
      </c>
      <c r="E58" s="229">
        <v>0.16668798366200599</v>
      </c>
      <c r="F58" s="229">
        <v>0.3070546372282803</v>
      </c>
      <c r="G58" s="229">
        <v>0</v>
      </c>
      <c r="H58" s="229">
        <v>0</v>
      </c>
      <c r="I58" s="229">
        <v>0</v>
      </c>
      <c r="J58" s="229">
        <v>0</v>
      </c>
      <c r="K58" s="229">
        <v>0.14574599247512601</v>
      </c>
      <c r="L58" s="229">
        <v>0.1352661414612599</v>
      </c>
      <c r="M58" s="229">
        <v>0.1182037582665178</v>
      </c>
      <c r="N58" s="229">
        <v>7.7540430069525754E-2</v>
      </c>
      <c r="O58" s="229">
        <v>1.2102070081607271E-2</v>
      </c>
      <c r="P58" s="229">
        <v>0</v>
      </c>
      <c r="Q58" s="229">
        <v>3.8368904083871691E-3</v>
      </c>
      <c r="R58" s="229">
        <v>0</v>
      </c>
      <c r="S58" s="229">
        <v>5.6666765869597072E-3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1990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1991</v>
      </c>
    </row>
    <row r="60" spans="1:105" ht="12" customHeight="1" x14ac:dyDescent="0.25">
      <c r="A60" s="64" t="s">
        <v>31</v>
      </c>
      <c r="B60" s="229">
        <v>6.9467532814792756E-3</v>
      </c>
      <c r="C60" s="229">
        <v>0</v>
      </c>
      <c r="D60" s="229">
        <v>0.10362240311542879</v>
      </c>
      <c r="E60" s="229">
        <v>0.19670284399530399</v>
      </c>
      <c r="F60" s="229">
        <v>0.28616606804028699</v>
      </c>
      <c r="G60" s="229">
        <v>0.26822866473797802</v>
      </c>
      <c r="H60" s="229">
        <v>0</v>
      </c>
      <c r="I60" s="229">
        <v>8.4209599031094973E-3</v>
      </c>
      <c r="J60" s="229">
        <v>4.1510378814641091E-2</v>
      </c>
      <c r="K60" s="229">
        <v>0.23033802080913859</v>
      </c>
      <c r="L60" s="229">
        <v>0.2439601618179385</v>
      </c>
      <c r="M60" s="229">
        <v>0.29975514324440999</v>
      </c>
      <c r="N60" s="229">
        <v>0.1714215277840567</v>
      </c>
      <c r="O60" s="229">
        <v>0.30100067375037598</v>
      </c>
      <c r="P60" s="229">
        <v>0.25027551673385823</v>
      </c>
      <c r="Q60" s="229">
        <v>0.1358299647820557</v>
      </c>
      <c r="R60" s="229">
        <v>0.20932736294610901</v>
      </c>
      <c r="S60" s="229">
        <v>0.2617396122914466</v>
      </c>
      <c r="T60" s="229">
        <v>0.42662592550190992</v>
      </c>
      <c r="U60" s="229">
        <v>0.22908768314560721</v>
      </c>
      <c r="V60" s="229">
        <v>0.68014818762576079</v>
      </c>
      <c r="W60" s="229">
        <v>0.2226788764002601</v>
      </c>
      <c r="X60" s="229">
        <v>0.23479043478343611</v>
      </c>
      <c r="Y60" s="229">
        <v>0.30593905139401939</v>
      </c>
      <c r="DA60" s="73" t="s">
        <v>1992</v>
      </c>
    </row>
    <row r="61" spans="1:105" ht="12" customHeight="1" x14ac:dyDescent="0.25">
      <c r="A61" s="64" t="s">
        <v>159</v>
      </c>
      <c r="B61" s="229">
        <v>1.9385046256667331</v>
      </c>
      <c r="C61" s="229">
        <v>1.593137810206642</v>
      </c>
      <c r="D61" s="229">
        <v>1.4150005665958381</v>
      </c>
      <c r="E61" s="229">
        <v>1.1532402012863019</v>
      </c>
      <c r="F61" s="229">
        <v>0.70450377610386339</v>
      </c>
      <c r="G61" s="229">
        <v>1.149477523682199</v>
      </c>
      <c r="H61" s="229">
        <v>0.54437412053144074</v>
      </c>
      <c r="I61" s="229">
        <v>0.34809614921745979</v>
      </c>
      <c r="J61" s="229">
        <v>0.48978633009611688</v>
      </c>
      <c r="K61" s="229">
        <v>0.6473203377903316</v>
      </c>
      <c r="L61" s="229">
        <v>0.54745531784934298</v>
      </c>
      <c r="M61" s="229">
        <v>0.4910813892887006</v>
      </c>
      <c r="N61" s="229">
        <v>0.38633533230530559</v>
      </c>
      <c r="O61" s="229">
        <v>0.58384042018596127</v>
      </c>
      <c r="P61" s="229">
        <v>0.52259387538012747</v>
      </c>
      <c r="Q61" s="229">
        <v>0.56165971666059578</v>
      </c>
      <c r="R61" s="229">
        <v>0.46404502270797338</v>
      </c>
      <c r="S61" s="229">
        <v>0.49772986027483768</v>
      </c>
      <c r="T61" s="229">
        <v>0.46797031303442937</v>
      </c>
      <c r="U61" s="229">
        <v>0.154539324942564</v>
      </c>
      <c r="V61" s="229">
        <v>0.89550829086352157</v>
      </c>
      <c r="W61" s="229">
        <v>0.24314672989628541</v>
      </c>
      <c r="X61" s="229">
        <v>0.23294894823322579</v>
      </c>
      <c r="Y61" s="229">
        <v>0.22412932818768361</v>
      </c>
      <c r="DA61" s="73" t="s">
        <v>1993</v>
      </c>
    </row>
    <row r="62" spans="1:105" ht="12" customHeight="1" x14ac:dyDescent="0.25">
      <c r="A62" s="64" t="s">
        <v>32</v>
      </c>
      <c r="B62" s="229">
        <v>0.97290223999032321</v>
      </c>
      <c r="C62" s="229">
        <v>1.4593321259164429</v>
      </c>
      <c r="D62" s="229">
        <v>1.4593321259241789</v>
      </c>
      <c r="E62" s="229">
        <v>1.465252294183903</v>
      </c>
      <c r="F62" s="229">
        <v>1.465252294167952</v>
      </c>
      <c r="G62" s="229">
        <v>1.474753250240159</v>
      </c>
      <c r="H62" s="229">
        <v>4.4243026670985452</v>
      </c>
      <c r="I62" s="229">
        <v>0.20778742987202331</v>
      </c>
      <c r="J62" s="229">
        <v>0.57692081785592142</v>
      </c>
      <c r="K62" s="229">
        <v>0.50496924180198188</v>
      </c>
      <c r="L62" s="229">
        <v>0.4969891579151044</v>
      </c>
      <c r="M62" s="229">
        <v>0.1280313126626404</v>
      </c>
      <c r="N62" s="229">
        <v>0.1174724241332627</v>
      </c>
      <c r="O62" s="229">
        <v>0.27815863238532312</v>
      </c>
      <c r="P62" s="229">
        <v>0.21060055500626751</v>
      </c>
      <c r="Q62" s="229">
        <v>0.2145077770162841</v>
      </c>
      <c r="R62" s="229">
        <v>0.16433950864718341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1994</v>
      </c>
    </row>
    <row r="63" spans="1:105" ht="12" customHeight="1" x14ac:dyDescent="0.25">
      <c r="A63" s="64" t="s">
        <v>33</v>
      </c>
      <c r="B63" s="229">
        <v>8.9550351111914048E-2</v>
      </c>
      <c r="C63" s="229">
        <v>9.6412281630367469E-2</v>
      </c>
      <c r="D63" s="229">
        <v>0.1022384490526192</v>
      </c>
      <c r="E63" s="229">
        <v>0.110669602920959</v>
      </c>
      <c r="F63" s="229">
        <v>0.1133128471555041</v>
      </c>
      <c r="G63" s="229">
        <v>0.22168408744831569</v>
      </c>
      <c r="H63" s="229">
        <v>0.1509876668613932</v>
      </c>
      <c r="I63" s="229">
        <v>3.044382552117187E-2</v>
      </c>
      <c r="J63" s="229">
        <v>7.5068181121615868E-2</v>
      </c>
      <c r="K63" s="229">
        <v>7.0193623887735548E-2</v>
      </c>
      <c r="L63" s="229">
        <v>0.1039166969773709</v>
      </c>
      <c r="M63" s="229">
        <v>5.8409196839441728E-2</v>
      </c>
      <c r="N63" s="229">
        <v>6.9330710525884839E-2</v>
      </c>
      <c r="O63" s="229">
        <v>0.15177787328411191</v>
      </c>
      <c r="P63" s="229">
        <v>0.22136809843367411</v>
      </c>
      <c r="Q63" s="229">
        <v>4.0094327999489372E-2</v>
      </c>
      <c r="R63" s="229">
        <v>3.1952386540613428E-2</v>
      </c>
      <c r="S63" s="229">
        <v>5.7076530089959908E-2</v>
      </c>
      <c r="T63" s="229">
        <v>5.5303371716837031E-2</v>
      </c>
      <c r="U63" s="229">
        <v>1.8511855409125089E-2</v>
      </c>
      <c r="V63" s="229">
        <v>8.0509565370647199E-2</v>
      </c>
      <c r="W63" s="229">
        <v>1.4916376926889911E-2</v>
      </c>
      <c r="X63" s="229">
        <v>1.195253655948676E-2</v>
      </c>
      <c r="Y63" s="229">
        <v>4.8927659820238091E-2</v>
      </c>
      <c r="DA63" s="73" t="s">
        <v>1995</v>
      </c>
    </row>
    <row r="64" spans="1:105" ht="12" customHeight="1" x14ac:dyDescent="0.25">
      <c r="A64" s="64" t="s">
        <v>35</v>
      </c>
      <c r="B64" s="229">
        <v>13.001178058818059</v>
      </c>
      <c r="C64" s="229">
        <v>13.10821472556076</v>
      </c>
      <c r="D64" s="229">
        <v>12.01438444311829</v>
      </c>
      <c r="E64" s="229">
        <v>11.455116345802789</v>
      </c>
      <c r="F64" s="229">
        <v>10.332362119134631</v>
      </c>
      <c r="G64" s="229">
        <v>5.1375321345705878</v>
      </c>
      <c r="H64" s="229">
        <v>2.997597005145221</v>
      </c>
      <c r="I64" s="229">
        <v>1.3245708550145301</v>
      </c>
      <c r="J64" s="229">
        <v>2.266009676594376</v>
      </c>
      <c r="K64" s="229">
        <v>3.5565690207608358</v>
      </c>
      <c r="L64" s="229">
        <v>2.6465681093924829</v>
      </c>
      <c r="M64" s="229">
        <v>4.9626314661176956</v>
      </c>
      <c r="N64" s="229">
        <v>4.5138191204373586</v>
      </c>
      <c r="O64" s="229">
        <v>3.6982805762818649</v>
      </c>
      <c r="P64" s="229">
        <v>3.7629307985301499</v>
      </c>
      <c r="Q64" s="229">
        <v>3.1252697753895351</v>
      </c>
      <c r="R64" s="229">
        <v>4.5610290890614458</v>
      </c>
      <c r="S64" s="229">
        <v>6.4776392591427792</v>
      </c>
      <c r="T64" s="229">
        <v>7.6928031551916609</v>
      </c>
      <c r="U64" s="229">
        <v>4.1298990465254422</v>
      </c>
      <c r="V64" s="229">
        <v>3.2955376563073049</v>
      </c>
      <c r="W64" s="229">
        <v>3.178095906129355</v>
      </c>
      <c r="X64" s="229">
        <v>2.1693499721364962</v>
      </c>
      <c r="Y64" s="229">
        <v>2.0511704122072651</v>
      </c>
      <c r="DA64" s="73" t="s">
        <v>1996</v>
      </c>
    </row>
    <row r="65" spans="1:105" ht="12" customHeight="1" x14ac:dyDescent="0.25">
      <c r="A65" s="64" t="s">
        <v>36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1997</v>
      </c>
    </row>
    <row r="66" spans="1:105" ht="12" customHeight="1" x14ac:dyDescent="0.25">
      <c r="A66" s="64" t="s">
        <v>38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1998</v>
      </c>
    </row>
    <row r="67" spans="1:105" ht="12" customHeight="1" x14ac:dyDescent="0.25">
      <c r="A67" s="64" t="s">
        <v>39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1999</v>
      </c>
    </row>
    <row r="68" spans="1:105" ht="12" customHeight="1" x14ac:dyDescent="0.25">
      <c r="A68" s="60" t="s">
        <v>1911</v>
      </c>
      <c r="B68" s="262">
        <v>0.63960127584579451</v>
      </c>
      <c r="C68" s="262">
        <v>0.60744175400679867</v>
      </c>
      <c r="D68" s="262">
        <v>0.77472521607802958</v>
      </c>
      <c r="E68" s="262">
        <v>0.93173478173768942</v>
      </c>
      <c r="F68" s="262">
        <v>0.94481245953721626</v>
      </c>
      <c r="G68" s="262">
        <v>1.135458035446943</v>
      </c>
      <c r="H68" s="262">
        <v>0.83770299807159154</v>
      </c>
      <c r="I68" s="262">
        <v>1.6081116876390471</v>
      </c>
      <c r="J68" s="262">
        <v>1.0584833287908939</v>
      </c>
      <c r="K68" s="262">
        <v>0.36886519827850911</v>
      </c>
      <c r="L68" s="262">
        <v>0.43168832167482207</v>
      </c>
      <c r="M68" s="262">
        <v>0.52907674406909966</v>
      </c>
      <c r="N68" s="262">
        <v>0.70838447741800425</v>
      </c>
      <c r="O68" s="262">
        <v>1.158540671058234</v>
      </c>
      <c r="P68" s="262">
        <v>1.107334206791897</v>
      </c>
      <c r="Q68" s="262">
        <v>1.463552206830727</v>
      </c>
      <c r="R68" s="262">
        <v>1.046714673914912</v>
      </c>
      <c r="S68" s="262">
        <v>1.0680343899321769</v>
      </c>
      <c r="T68" s="262">
        <v>0.49573874868294859</v>
      </c>
      <c r="U68" s="262">
        <v>0.52541184839022126</v>
      </c>
      <c r="V68" s="262">
        <v>0.22127103186996411</v>
      </c>
      <c r="W68" s="262">
        <v>0.15933051672283011</v>
      </c>
      <c r="X68" s="262">
        <v>0.10381048947700069</v>
      </c>
      <c r="Y68" s="262">
        <v>0.1068615385830663</v>
      </c>
      <c r="DA68" s="72" t="s">
        <v>2000</v>
      </c>
    </row>
    <row r="69" spans="1:105" ht="12" customHeight="1" x14ac:dyDescent="0.25">
      <c r="A69" s="57" t="s">
        <v>1913</v>
      </c>
      <c r="B69" s="261">
        <f t="shared" ref="B69:Y69" si="3">B70+B81</f>
        <v>2.1602874481644307</v>
      </c>
      <c r="C69" s="261">
        <f t="shared" si="3"/>
        <v>2.1935636506977341</v>
      </c>
      <c r="D69" s="261">
        <f t="shared" si="3"/>
        <v>2.0495831821829551</v>
      </c>
      <c r="E69" s="261">
        <f t="shared" si="3"/>
        <v>1.9765001570344196</v>
      </c>
      <c r="F69" s="261">
        <f t="shared" si="3"/>
        <v>1.7986103258357615</v>
      </c>
      <c r="G69" s="261">
        <f t="shared" si="3"/>
        <v>1.1444109516176666</v>
      </c>
      <c r="H69" s="261">
        <f t="shared" si="3"/>
        <v>1.1253504482247647</v>
      </c>
      <c r="I69" s="261">
        <f t="shared" si="3"/>
        <v>0.31217679694322986</v>
      </c>
      <c r="J69" s="261">
        <f t="shared" si="3"/>
        <v>0.49819684515207097</v>
      </c>
      <c r="K69" s="261">
        <f t="shared" si="3"/>
        <v>0.70246806394550776</v>
      </c>
      <c r="L69" s="261">
        <f t="shared" si="3"/>
        <v>0.57379107745090907</v>
      </c>
      <c r="M69" s="261">
        <f t="shared" si="3"/>
        <v>0.82651006964247942</v>
      </c>
      <c r="N69" s="261">
        <f t="shared" si="3"/>
        <v>0.73592008899766681</v>
      </c>
      <c r="O69" s="261">
        <f t="shared" si="3"/>
        <v>0.71067740081366115</v>
      </c>
      <c r="P69" s="261">
        <f t="shared" si="3"/>
        <v>0.70111074011053809</v>
      </c>
      <c r="Q69" s="261">
        <f t="shared" si="3"/>
        <v>0.59462685886807365</v>
      </c>
      <c r="R69" s="261">
        <f t="shared" si="3"/>
        <v>0.7597851700819459</v>
      </c>
      <c r="S69" s="261">
        <f t="shared" si="3"/>
        <v>1.0089307248746251</v>
      </c>
      <c r="T69" s="261">
        <f t="shared" si="3"/>
        <v>1.1689902285835456</v>
      </c>
      <c r="U69" s="261">
        <f t="shared" si="3"/>
        <v>0.62159286480479392</v>
      </c>
      <c r="V69" s="261">
        <f t="shared" si="3"/>
        <v>0.66872886443044277</v>
      </c>
      <c r="W69" s="261">
        <f t="shared" si="3"/>
        <v>0.49323301162758143</v>
      </c>
      <c r="X69" s="261">
        <f t="shared" si="3"/>
        <v>0.3568250742541213</v>
      </c>
      <c r="Y69" s="261">
        <f t="shared" si="3"/>
        <v>0.35454545584689501</v>
      </c>
      <c r="DA69" s="70"/>
    </row>
    <row r="70" spans="1:105" ht="12" customHeight="1" x14ac:dyDescent="0.25">
      <c r="A70" s="60" t="s">
        <v>1914</v>
      </c>
      <c r="B70" s="262">
        <v>1.8158449523485081</v>
      </c>
      <c r="C70" s="262">
        <v>1.843976273662951</v>
      </c>
      <c r="D70" s="262">
        <v>1.716877752836659</v>
      </c>
      <c r="E70" s="262">
        <v>1.6500828572238659</v>
      </c>
      <c r="F70" s="262">
        <v>1.498203554050217</v>
      </c>
      <c r="G70" s="262">
        <v>0.93595395225296674</v>
      </c>
      <c r="H70" s="262">
        <v>0.92070789704211198</v>
      </c>
      <c r="I70" s="262">
        <v>0.2177005596224218</v>
      </c>
      <c r="J70" s="262">
        <v>0.39123952277696877</v>
      </c>
      <c r="K70" s="262">
        <v>0.58472610101558276</v>
      </c>
      <c r="L70" s="262">
        <v>0.47345746223440027</v>
      </c>
      <c r="M70" s="262">
        <v>0.68714699318182892</v>
      </c>
      <c r="N70" s="262">
        <v>0.60523161508683687</v>
      </c>
      <c r="O70" s="262">
        <v>0.56998345382521376</v>
      </c>
      <c r="P70" s="262">
        <v>0.5634737809262016</v>
      </c>
      <c r="Q70" s="262">
        <v>0.46291371333463072</v>
      </c>
      <c r="R70" s="262">
        <v>0.6159814239010698</v>
      </c>
      <c r="S70" s="262">
        <v>0.82799246523359338</v>
      </c>
      <c r="T70" s="262">
        <v>0.98030656367313895</v>
      </c>
      <c r="U70" s="262">
        <v>0.51405059627572602</v>
      </c>
      <c r="V70" s="262">
        <v>0.56165157710230051</v>
      </c>
      <c r="W70" s="262">
        <v>0.41500707541269982</v>
      </c>
      <c r="X70" s="262">
        <v>0.30047002938407208</v>
      </c>
      <c r="Y70" s="262">
        <v>0.29832906511308038</v>
      </c>
      <c r="DA70" s="72" t="s">
        <v>2001</v>
      </c>
    </row>
    <row r="71" spans="1:105" ht="12" customHeight="1" x14ac:dyDescent="0.25">
      <c r="A71" s="64" t="s">
        <v>28</v>
      </c>
      <c r="B71" s="229">
        <v>0</v>
      </c>
      <c r="C71" s="229">
        <v>0</v>
      </c>
      <c r="D71" s="229">
        <v>4.761268108626945E-3</v>
      </c>
      <c r="E71" s="229">
        <v>1.8906738887588599E-2</v>
      </c>
      <c r="F71" s="229">
        <v>3.4827956537466877E-2</v>
      </c>
      <c r="G71" s="229">
        <v>0</v>
      </c>
      <c r="H71" s="229">
        <v>0</v>
      </c>
      <c r="I71" s="229">
        <v>0</v>
      </c>
      <c r="J71" s="229">
        <v>0</v>
      </c>
      <c r="K71" s="229">
        <v>1.6531374146484149E-2</v>
      </c>
      <c r="L71" s="229">
        <v>1.534268734167063E-2</v>
      </c>
      <c r="M71" s="229">
        <v>1.340737072930406E-2</v>
      </c>
      <c r="N71" s="229">
        <v>8.7950950773304434E-3</v>
      </c>
      <c r="O71" s="229">
        <v>1.372688504626747E-3</v>
      </c>
      <c r="P71" s="229">
        <v>0</v>
      </c>
      <c r="Q71" s="229">
        <v>4.3520284724761748E-4</v>
      </c>
      <c r="R71" s="229">
        <v>0</v>
      </c>
      <c r="S71" s="229">
        <v>6.4274803879866866E-4</v>
      </c>
      <c r="T71" s="229">
        <v>0</v>
      </c>
      <c r="U71" s="229">
        <v>0</v>
      </c>
      <c r="V71" s="229">
        <v>0</v>
      </c>
      <c r="W71" s="229">
        <v>0</v>
      </c>
      <c r="X71" s="229">
        <v>0</v>
      </c>
      <c r="Y71" s="229">
        <v>0</v>
      </c>
      <c r="DA71" s="73" t="s">
        <v>2002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2003</v>
      </c>
    </row>
    <row r="73" spans="1:105" ht="12" customHeight="1" x14ac:dyDescent="0.25">
      <c r="A73" s="64" t="s">
        <v>31</v>
      </c>
      <c r="B73" s="229">
        <v>7.8794192313074937E-4</v>
      </c>
      <c r="C73" s="229">
        <v>0</v>
      </c>
      <c r="D73" s="229">
        <v>1.175346702003704E-2</v>
      </c>
      <c r="E73" s="229">
        <v>2.231120221243027E-2</v>
      </c>
      <c r="F73" s="229">
        <v>3.2458651236051003E-2</v>
      </c>
      <c r="G73" s="229">
        <v>3.0424084657779831E-2</v>
      </c>
      <c r="H73" s="229">
        <v>0</v>
      </c>
      <c r="I73" s="229">
        <v>9.5515517419528825E-4</v>
      </c>
      <c r="J73" s="229">
        <v>4.7083531525865946E-3</v>
      </c>
      <c r="K73" s="229">
        <v>2.6126303286221678E-2</v>
      </c>
      <c r="L73" s="229">
        <v>2.767140724323832E-2</v>
      </c>
      <c r="M73" s="229">
        <v>3.4000004673555677E-2</v>
      </c>
      <c r="N73" s="229">
        <v>1.9443645512543409E-2</v>
      </c>
      <c r="O73" s="229">
        <v>3.4141280124463859E-2</v>
      </c>
      <c r="P73" s="229">
        <v>2.838773222212735E-2</v>
      </c>
      <c r="Q73" s="229">
        <v>1.540663952389054E-2</v>
      </c>
      <c r="R73" s="229">
        <v>2.3743149963794709E-2</v>
      </c>
      <c r="S73" s="229">
        <v>2.9688057875650129E-2</v>
      </c>
      <c r="T73" s="229">
        <v>4.8390440624059117E-2</v>
      </c>
      <c r="U73" s="229">
        <v>2.5984482579015571E-2</v>
      </c>
      <c r="V73" s="229">
        <v>7.7146437948292124E-2</v>
      </c>
      <c r="W73" s="229">
        <v>2.5257557739844248E-2</v>
      </c>
      <c r="X73" s="229">
        <v>2.6631322463861878E-2</v>
      </c>
      <c r="Y73" s="229">
        <v>3.4701420181266013E-2</v>
      </c>
      <c r="DA73" s="73" t="s">
        <v>2004</v>
      </c>
    </row>
    <row r="74" spans="1:105" ht="12" customHeight="1" x14ac:dyDescent="0.25">
      <c r="A74" s="64" t="s">
        <v>159</v>
      </c>
      <c r="B74" s="229">
        <v>0.21987668207793909</v>
      </c>
      <c r="C74" s="229">
        <v>0.18070313125029</v>
      </c>
      <c r="D74" s="229">
        <v>0.16049774945184231</v>
      </c>
      <c r="E74" s="229">
        <v>0.13080733764589961</v>
      </c>
      <c r="F74" s="229">
        <v>7.9908993122891708E-2</v>
      </c>
      <c r="G74" s="229">
        <v>0.13038055245469349</v>
      </c>
      <c r="H74" s="229">
        <v>6.1746138671390123E-2</v>
      </c>
      <c r="I74" s="229">
        <v>3.9483128036239559E-2</v>
      </c>
      <c r="J74" s="229">
        <v>5.5554467997013128E-2</v>
      </c>
      <c r="K74" s="229">
        <v>7.3422908684551341E-2</v>
      </c>
      <c r="L74" s="229">
        <v>6.2095626330133637E-2</v>
      </c>
      <c r="M74" s="229">
        <v>5.5701361285060799E-2</v>
      </c>
      <c r="N74" s="229">
        <v>4.3820442784629467E-2</v>
      </c>
      <c r="O74" s="229">
        <v>6.6222640252574155E-2</v>
      </c>
      <c r="P74" s="229">
        <v>5.9275694198208731E-2</v>
      </c>
      <c r="Q74" s="229">
        <v>6.3706773417521095E-2</v>
      </c>
      <c r="R74" s="229">
        <v>5.2634736371969082E-2</v>
      </c>
      <c r="S74" s="229">
        <v>5.6455470262655072E-2</v>
      </c>
      <c r="T74" s="229">
        <v>5.3079966061775417E-2</v>
      </c>
      <c r="U74" s="229">
        <v>1.7528766023577821E-2</v>
      </c>
      <c r="V74" s="229">
        <v>0.10157385706553811</v>
      </c>
      <c r="W74" s="229">
        <v>2.7579142974347121E-2</v>
      </c>
      <c r="X74" s="229">
        <v>2.642245014682414E-2</v>
      </c>
      <c r="Y74" s="229">
        <v>2.5422076576843668E-2</v>
      </c>
      <c r="DA74" s="73" t="s">
        <v>2005</v>
      </c>
    </row>
    <row r="75" spans="1:105" ht="12" customHeight="1" x14ac:dyDescent="0.25">
      <c r="A75" s="64" t="s">
        <v>32</v>
      </c>
      <c r="B75" s="229">
        <v>0.11035233740630961</v>
      </c>
      <c r="C75" s="229">
        <v>0.16552609761552209</v>
      </c>
      <c r="D75" s="229">
        <v>0.16552609761639961</v>
      </c>
      <c r="E75" s="229">
        <v>0.16619759818289601</v>
      </c>
      <c r="F75" s="229">
        <v>0.1661975981810867</v>
      </c>
      <c r="G75" s="229">
        <v>0.1672752529207584</v>
      </c>
      <c r="H75" s="229">
        <v>0.50183062659219491</v>
      </c>
      <c r="I75" s="229">
        <v>2.3568481629002581E-2</v>
      </c>
      <c r="J75" s="229">
        <v>6.5437777951250192E-2</v>
      </c>
      <c r="K75" s="229">
        <v>5.7276603815502432E-2</v>
      </c>
      <c r="L75" s="229">
        <v>5.6371455411666757E-2</v>
      </c>
      <c r="M75" s="229">
        <v>1.452207018627167E-2</v>
      </c>
      <c r="N75" s="229">
        <v>1.332441847807837E-2</v>
      </c>
      <c r="O75" s="229">
        <v>3.1550400432594439E-2</v>
      </c>
      <c r="P75" s="229">
        <v>2.388756295209972E-2</v>
      </c>
      <c r="Q75" s="229">
        <v>2.4330743226384E-2</v>
      </c>
      <c r="R75" s="229">
        <v>1.864036093451844E-2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2006</v>
      </c>
    </row>
    <row r="76" spans="1:105" ht="12" customHeight="1" x14ac:dyDescent="0.25">
      <c r="A76" s="64" t="s">
        <v>33</v>
      </c>
      <c r="B76" s="229">
        <v>1.0157331491860591E-2</v>
      </c>
      <c r="C76" s="229">
        <v>1.093565231455554E-2</v>
      </c>
      <c r="D76" s="229">
        <v>1.159649074902391E-2</v>
      </c>
      <c r="E76" s="229">
        <v>1.25528021831643E-2</v>
      </c>
      <c r="F76" s="229">
        <v>1.285261460791594E-2</v>
      </c>
      <c r="G76" s="229">
        <v>2.5144722881869069E-2</v>
      </c>
      <c r="H76" s="229">
        <v>1.712591591714873E-2</v>
      </c>
      <c r="I76" s="229">
        <v>3.4531190984662462E-3</v>
      </c>
      <c r="J76" s="229">
        <v>8.5146779512943697E-3</v>
      </c>
      <c r="K76" s="229">
        <v>7.9617767835625762E-3</v>
      </c>
      <c r="L76" s="229">
        <v>1.178684757382213E-2</v>
      </c>
      <c r="M76" s="229">
        <v>6.6251172341033268E-3</v>
      </c>
      <c r="N76" s="229">
        <v>7.8639000365008059E-3</v>
      </c>
      <c r="O76" s="229">
        <v>1.7215545812318201E-2</v>
      </c>
      <c r="P76" s="229">
        <v>2.5108881535300921E-2</v>
      </c>
      <c r="Q76" s="229">
        <v>4.5477362777198481E-3</v>
      </c>
      <c r="R76" s="229">
        <v>3.6242290289121618E-3</v>
      </c>
      <c r="S76" s="229">
        <v>6.4739582740926567E-3</v>
      </c>
      <c r="T76" s="229">
        <v>6.2728361438078879E-3</v>
      </c>
      <c r="U76" s="229">
        <v>2.0997243403868692E-3</v>
      </c>
      <c r="V76" s="229">
        <v>9.1318719980594994E-3</v>
      </c>
      <c r="W76" s="229">
        <v>1.6919038643926009E-3</v>
      </c>
      <c r="X76" s="229">
        <v>1.3557275264232619E-3</v>
      </c>
      <c r="Y76" s="229">
        <v>5.5496651184992127E-3</v>
      </c>
      <c r="DA76" s="73" t="s">
        <v>2007</v>
      </c>
    </row>
    <row r="77" spans="1:105" ht="12" customHeight="1" x14ac:dyDescent="0.25">
      <c r="A77" s="64" t="s">
        <v>35</v>
      </c>
      <c r="B77" s="229">
        <v>1.474670659449268</v>
      </c>
      <c r="C77" s="229">
        <v>1.486811392482583</v>
      </c>
      <c r="D77" s="229">
        <v>1.3627426798907289</v>
      </c>
      <c r="E77" s="229">
        <v>1.299307178111887</v>
      </c>
      <c r="F77" s="229">
        <v>1.1719577403648049</v>
      </c>
      <c r="G77" s="229">
        <v>0.58272933933786586</v>
      </c>
      <c r="H77" s="229">
        <v>0.34000521586137827</v>
      </c>
      <c r="I77" s="229">
        <v>0.1502406756845181</v>
      </c>
      <c r="J77" s="229">
        <v>0.25702424572482452</v>
      </c>
      <c r="K77" s="229">
        <v>0.40340713429926062</v>
      </c>
      <c r="L77" s="229">
        <v>0.30018943833386869</v>
      </c>
      <c r="M77" s="229">
        <v>0.56289106907353337</v>
      </c>
      <c r="N77" s="229">
        <v>0.51198411319775439</v>
      </c>
      <c r="O77" s="229">
        <v>0.41948089869863631</v>
      </c>
      <c r="P77" s="229">
        <v>0.4268139100184648</v>
      </c>
      <c r="Q77" s="229">
        <v>0.35448661804186771</v>
      </c>
      <c r="R77" s="229">
        <v>0.51733894760187538</v>
      </c>
      <c r="S77" s="229">
        <v>0.7347322307823968</v>
      </c>
      <c r="T77" s="229">
        <v>0.87256332084349653</v>
      </c>
      <c r="U77" s="229">
        <v>0.4684376233327458</v>
      </c>
      <c r="V77" s="229">
        <v>0.3737994100904109</v>
      </c>
      <c r="W77" s="229">
        <v>0.36047847083411583</v>
      </c>
      <c r="X77" s="229">
        <v>0.24606052924696281</v>
      </c>
      <c r="Y77" s="229">
        <v>0.23265590323647151</v>
      </c>
      <c r="DA77" s="73" t="s">
        <v>2008</v>
      </c>
    </row>
    <row r="78" spans="1:105" ht="12" customHeight="1" x14ac:dyDescent="0.25">
      <c r="A78" s="64" t="s">
        <v>36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2009</v>
      </c>
    </row>
    <row r="79" spans="1:105" ht="12" customHeight="1" x14ac:dyDescent="0.25">
      <c r="A79" s="64" t="s">
        <v>38</v>
      </c>
      <c r="B79" s="229">
        <v>0</v>
      </c>
      <c r="C79" s="229">
        <v>0</v>
      </c>
      <c r="D79" s="229">
        <v>0</v>
      </c>
      <c r="E79" s="229">
        <v>0</v>
      </c>
      <c r="F79" s="229">
        <v>0</v>
      </c>
      <c r="G79" s="229">
        <v>0</v>
      </c>
      <c r="H79" s="229">
        <v>0</v>
      </c>
      <c r="I79" s="229">
        <v>0</v>
      </c>
      <c r="J79" s="229">
        <v>0</v>
      </c>
      <c r="K79" s="229">
        <v>0</v>
      </c>
      <c r="L79" s="229">
        <v>0</v>
      </c>
      <c r="M79" s="229">
        <v>0</v>
      </c>
      <c r="N79" s="229">
        <v>0</v>
      </c>
      <c r="O79" s="229">
        <v>0</v>
      </c>
      <c r="P79" s="229">
        <v>0</v>
      </c>
      <c r="Q79" s="229">
        <v>0</v>
      </c>
      <c r="R79" s="229">
        <v>0</v>
      </c>
      <c r="S79" s="229">
        <v>0</v>
      </c>
      <c r="T79" s="229">
        <v>0</v>
      </c>
      <c r="U79" s="229">
        <v>0</v>
      </c>
      <c r="V79" s="229">
        <v>0</v>
      </c>
      <c r="W79" s="229">
        <v>0</v>
      </c>
      <c r="X79" s="229">
        <v>0</v>
      </c>
      <c r="Y79" s="229">
        <v>0</v>
      </c>
      <c r="DA79" s="73" t="s">
        <v>2010</v>
      </c>
    </row>
    <row r="80" spans="1:105" ht="12" customHeight="1" x14ac:dyDescent="0.25">
      <c r="A80" s="64" t="s">
        <v>39</v>
      </c>
      <c r="B80" s="229">
        <v>0</v>
      </c>
      <c r="C80" s="229">
        <v>0</v>
      </c>
      <c r="D80" s="229">
        <v>0</v>
      </c>
      <c r="E80" s="229">
        <v>0</v>
      </c>
      <c r="F80" s="229">
        <v>0</v>
      </c>
      <c r="G80" s="229">
        <v>0</v>
      </c>
      <c r="H80" s="229">
        <v>0</v>
      </c>
      <c r="I80" s="229">
        <v>0</v>
      </c>
      <c r="J80" s="229">
        <v>0</v>
      </c>
      <c r="K80" s="229">
        <v>0</v>
      </c>
      <c r="L80" s="229">
        <v>0</v>
      </c>
      <c r="M80" s="229">
        <v>0</v>
      </c>
      <c r="N80" s="229">
        <v>0</v>
      </c>
      <c r="O80" s="229">
        <v>0</v>
      </c>
      <c r="P80" s="229">
        <v>0</v>
      </c>
      <c r="Q80" s="229">
        <v>0</v>
      </c>
      <c r="R80" s="229">
        <v>0</v>
      </c>
      <c r="S80" s="229">
        <v>0</v>
      </c>
      <c r="T80" s="229">
        <v>0</v>
      </c>
      <c r="U80" s="229">
        <v>0</v>
      </c>
      <c r="V80" s="229">
        <v>0</v>
      </c>
      <c r="W80" s="229">
        <v>0</v>
      </c>
      <c r="X80" s="229">
        <v>0</v>
      </c>
      <c r="Y80" s="229">
        <v>0</v>
      </c>
      <c r="DA80" s="73" t="s">
        <v>2011</v>
      </c>
    </row>
    <row r="81" spans="1:105" ht="12" customHeight="1" x14ac:dyDescent="0.25">
      <c r="A81" s="61" t="s">
        <v>1926</v>
      </c>
      <c r="B81" s="263">
        <v>0.34444249581592262</v>
      </c>
      <c r="C81" s="263">
        <v>0.34958737703478288</v>
      </c>
      <c r="D81" s="263">
        <v>0.33270542934629588</v>
      </c>
      <c r="E81" s="263">
        <v>0.32641729981055367</v>
      </c>
      <c r="F81" s="263">
        <v>0.30040677178554459</v>
      </c>
      <c r="G81" s="263">
        <v>0.20845699936469991</v>
      </c>
      <c r="H81" s="263">
        <v>0.2046425511826527</v>
      </c>
      <c r="I81" s="263">
        <v>9.4476237320808037E-2</v>
      </c>
      <c r="J81" s="263">
        <v>0.10695732237510221</v>
      </c>
      <c r="K81" s="263">
        <v>0.117741962929925</v>
      </c>
      <c r="L81" s="263">
        <v>0.1003336152165088</v>
      </c>
      <c r="M81" s="263">
        <v>0.13936307646065049</v>
      </c>
      <c r="N81" s="263">
        <v>0.13068847391082991</v>
      </c>
      <c r="O81" s="263">
        <v>0.14069394698844739</v>
      </c>
      <c r="P81" s="263">
        <v>0.13763695918433649</v>
      </c>
      <c r="Q81" s="263">
        <v>0.13171314553344299</v>
      </c>
      <c r="R81" s="263">
        <v>0.1438037461808761</v>
      </c>
      <c r="S81" s="263">
        <v>0.18093825964103161</v>
      </c>
      <c r="T81" s="263">
        <v>0.1886836649104067</v>
      </c>
      <c r="U81" s="263">
        <v>0.1075422685290679</v>
      </c>
      <c r="V81" s="263">
        <v>0.1070772873281422</v>
      </c>
      <c r="W81" s="263">
        <v>7.8225936214881595E-2</v>
      </c>
      <c r="X81" s="263">
        <v>5.6355044870049199E-2</v>
      </c>
      <c r="Y81" s="263">
        <v>5.6216390733814597E-2</v>
      </c>
      <c r="DA81" s="74" t="s">
        <v>2012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27.4698494038932</v>
      </c>
      <c r="C83" s="223">
        <v>28.122136995359579</v>
      </c>
      <c r="D83" s="223">
        <v>26.011964425265209</v>
      </c>
      <c r="E83" s="223">
        <v>25.068935632233831</v>
      </c>
      <c r="F83" s="223">
        <v>23.097413942506279</v>
      </c>
      <c r="G83" s="223">
        <v>15.83728087840411</v>
      </c>
      <c r="H83" s="223">
        <v>15.703950232096</v>
      </c>
      <c r="I83" s="223">
        <v>7.1687144700215022</v>
      </c>
      <c r="J83" s="223">
        <v>8.0447366102243993</v>
      </c>
      <c r="K83" s="223">
        <v>7.285653995831999</v>
      </c>
      <c r="L83" s="223">
        <v>6.1594809844169784</v>
      </c>
      <c r="M83" s="223">
        <v>6.9099689835508187</v>
      </c>
      <c r="N83" s="223">
        <v>6.2957651954537628</v>
      </c>
      <c r="O83" s="223">
        <v>5.4048446158845227</v>
      </c>
      <c r="P83" s="223">
        <v>5.2835848683134374</v>
      </c>
      <c r="Q83" s="223">
        <v>2.5896368115436199</v>
      </c>
      <c r="R83" s="223">
        <v>5.0508080399930613</v>
      </c>
      <c r="S83" s="223">
        <v>4.8715380818202938</v>
      </c>
      <c r="T83" s="223">
        <v>8.6488582120756217</v>
      </c>
      <c r="U83" s="223">
        <v>4.0999718344904537</v>
      </c>
      <c r="V83" s="223">
        <v>14.413040649624589</v>
      </c>
      <c r="W83" s="223">
        <v>8.2130119577265397</v>
      </c>
      <c r="X83" s="223">
        <v>8.1317196697774641</v>
      </c>
      <c r="Y83" s="223">
        <v>8.0729589838221951</v>
      </c>
      <c r="DA83" s="89" t="s">
        <v>2013</v>
      </c>
    </row>
    <row r="84" spans="1:105" ht="12" customHeight="1" x14ac:dyDescent="0.25">
      <c r="A84" s="55" t="s">
        <v>91</v>
      </c>
      <c r="B84" s="259">
        <v>0.61635343392165265</v>
      </c>
      <c r="C84" s="259">
        <v>0.62555980434806846</v>
      </c>
      <c r="D84" s="259">
        <v>0.59535085348949368</v>
      </c>
      <c r="E84" s="259">
        <v>0.58173875016050558</v>
      </c>
      <c r="F84" s="259">
        <v>0.53538295936250369</v>
      </c>
      <c r="G84" s="259">
        <v>0.36911726198813849</v>
      </c>
      <c r="H84" s="259">
        <v>0.3623629737328235</v>
      </c>
      <c r="I84" s="259">
        <v>0.16464266442567821</v>
      </c>
      <c r="J84" s="259">
        <v>0.18639330941594201</v>
      </c>
      <c r="K84" s="259">
        <v>0.16897125318445189</v>
      </c>
      <c r="L84" s="259">
        <v>0.14398856854551151</v>
      </c>
      <c r="M84" s="259">
        <v>0.161727550355584</v>
      </c>
      <c r="N84" s="259">
        <v>0.148295784005331</v>
      </c>
      <c r="O84" s="259">
        <v>0.12700967374682051</v>
      </c>
      <c r="P84" s="259">
        <v>0.12425001683083731</v>
      </c>
      <c r="Q84" s="259">
        <v>6.1060778754082459E-2</v>
      </c>
      <c r="R84" s="259">
        <v>0.1193622652193812</v>
      </c>
      <c r="S84" s="259">
        <v>0.1158902761445537</v>
      </c>
      <c r="T84" s="259">
        <v>0.1956545300462757</v>
      </c>
      <c r="U84" s="259">
        <v>9.6002183378153055E-2</v>
      </c>
      <c r="V84" s="259">
        <v>0.31926889839777028</v>
      </c>
      <c r="W84" s="259">
        <v>0.1798596282847402</v>
      </c>
      <c r="X84" s="259">
        <v>0.1769703169871934</v>
      </c>
      <c r="Y84" s="259">
        <v>0.17653490491952539</v>
      </c>
      <c r="DA84" s="67" t="s">
        <v>2014</v>
      </c>
    </row>
    <row r="85" spans="1:105" ht="12" customHeight="1" x14ac:dyDescent="0.25">
      <c r="A85" s="173" t="s">
        <v>92</v>
      </c>
      <c r="B85" s="224">
        <v>8.2892695101464214E-2</v>
      </c>
      <c r="C85" s="224">
        <v>8.4130849729552204E-2</v>
      </c>
      <c r="D85" s="224">
        <v>8.0068081170087568E-2</v>
      </c>
      <c r="E85" s="224">
        <v>7.8237404371939198E-2</v>
      </c>
      <c r="F85" s="224">
        <v>7.2003065076776826E-2</v>
      </c>
      <c r="G85" s="224">
        <v>4.9642174393335813E-2</v>
      </c>
      <c r="H85" s="224">
        <v>4.8733797598202393E-2</v>
      </c>
      <c r="I85" s="224">
        <v>2.2142610768134782E-2</v>
      </c>
      <c r="J85" s="224">
        <v>2.5067831078771211E-2</v>
      </c>
      <c r="K85" s="224">
        <v>2.2724757907184E-2</v>
      </c>
      <c r="L85" s="224">
        <v>1.9364864140688061E-2</v>
      </c>
      <c r="M85" s="224">
        <v>2.1750560284598371E-2</v>
      </c>
      <c r="N85" s="224">
        <v>1.994413680827983E-2</v>
      </c>
      <c r="O85" s="224">
        <v>1.70813912625494E-2</v>
      </c>
      <c r="P85" s="224">
        <v>1.6710248040606512E-2</v>
      </c>
      <c r="Q85" s="224">
        <v>8.2119969442135208E-3</v>
      </c>
      <c r="R85" s="224">
        <v>1.6052899704794989E-2</v>
      </c>
      <c r="S85" s="224">
        <v>1.558595571464943E-2</v>
      </c>
      <c r="T85" s="224">
        <v>2.631336245042773E-2</v>
      </c>
      <c r="U85" s="224">
        <v>1.291122800307406E-2</v>
      </c>
      <c r="V85" s="224">
        <v>4.2938122826506088E-2</v>
      </c>
      <c r="W85" s="224">
        <v>2.4189123493006798E-2</v>
      </c>
      <c r="X85" s="224">
        <v>2.3800543195957279E-2</v>
      </c>
      <c r="Y85" s="224">
        <v>2.374198510609794E-2</v>
      </c>
      <c r="DA85" s="177" t="s">
        <v>2015</v>
      </c>
    </row>
    <row r="86" spans="1:105" ht="12" customHeight="1" x14ac:dyDescent="0.25">
      <c r="A86" s="173" t="s">
        <v>93</v>
      </c>
      <c r="B86" s="224">
        <v>2.936546294452528</v>
      </c>
      <c r="C86" s="224">
        <v>2.9804090061259818</v>
      </c>
      <c r="D86" s="224">
        <v>2.8364818730545989</v>
      </c>
      <c r="E86" s="224">
        <v>2.771628544768403</v>
      </c>
      <c r="F86" s="224">
        <v>2.550771617229012</v>
      </c>
      <c r="G86" s="224">
        <v>1.758617488367096</v>
      </c>
      <c r="H86" s="224">
        <v>1.72643744513831</v>
      </c>
      <c r="I86" s="224">
        <v>0.78442137176358129</v>
      </c>
      <c r="J86" s="224">
        <v>0.88804986222516047</v>
      </c>
      <c r="K86" s="224">
        <v>0.80504444381967277</v>
      </c>
      <c r="L86" s="224">
        <v>0.68601726563852228</v>
      </c>
      <c r="M86" s="224">
        <v>0.77053264015390288</v>
      </c>
      <c r="N86" s="224">
        <v>0.70653850702670518</v>
      </c>
      <c r="O86" s="224">
        <v>0.60512323980701654</v>
      </c>
      <c r="P86" s="224">
        <v>0.59197516624307345</v>
      </c>
      <c r="Q86" s="224">
        <v>0.29091718114687931</v>
      </c>
      <c r="R86" s="224">
        <v>0.56868802595490864</v>
      </c>
      <c r="S86" s="224">
        <v>0.55214612630620741</v>
      </c>
      <c r="T86" s="224">
        <v>0.93217390149768398</v>
      </c>
      <c r="U86" s="224">
        <v>0.45739155546637689</v>
      </c>
      <c r="V86" s="224">
        <v>1.5211205923825339</v>
      </c>
      <c r="W86" s="224">
        <v>0.85692087671292272</v>
      </c>
      <c r="X86" s="224">
        <v>0.8431550794976036</v>
      </c>
      <c r="Y86" s="224">
        <v>0.84108060789819239</v>
      </c>
      <c r="DA86" s="177" t="s">
        <v>2016</v>
      </c>
    </row>
    <row r="87" spans="1:105" ht="12" customHeight="1" x14ac:dyDescent="0.25">
      <c r="A87" s="173" t="s">
        <v>94</v>
      </c>
      <c r="B87" s="224">
        <v>1.102636425228317</v>
      </c>
      <c r="C87" s="224">
        <v>1.11910632515525</v>
      </c>
      <c r="D87" s="224">
        <v>1.065063485850114</v>
      </c>
      <c r="E87" s="224">
        <v>1.040711871778597</v>
      </c>
      <c r="F87" s="224">
        <v>0.95778285631271121</v>
      </c>
      <c r="G87" s="224">
        <v>0.66033888325898615</v>
      </c>
      <c r="H87" s="224">
        <v>0.64825567929366368</v>
      </c>
      <c r="I87" s="224">
        <v>0.29454041942674042</v>
      </c>
      <c r="J87" s="224">
        <v>0.3334516221856485</v>
      </c>
      <c r="K87" s="224">
        <v>0.30228412518479791</v>
      </c>
      <c r="L87" s="224">
        <v>0.25759090767870518</v>
      </c>
      <c r="M87" s="224">
        <v>0.28932537432359262</v>
      </c>
      <c r="N87" s="224">
        <v>0.26529637729389882</v>
      </c>
      <c r="O87" s="224">
        <v>0.22721621219589219</v>
      </c>
      <c r="P87" s="224">
        <v>0.22227927493031149</v>
      </c>
      <c r="Q87" s="224">
        <v>0.10923576490630379</v>
      </c>
      <c r="R87" s="224">
        <v>0.21353524485333311</v>
      </c>
      <c r="S87" s="224">
        <v>0.20732396831749711</v>
      </c>
      <c r="T87" s="224">
        <v>0.3500196473593023</v>
      </c>
      <c r="U87" s="224">
        <v>0.17174481144799761</v>
      </c>
      <c r="V87" s="224">
        <v>0.57116176765009996</v>
      </c>
      <c r="W87" s="224">
        <v>0.32176307725412812</v>
      </c>
      <c r="X87" s="224">
        <v>0.31659419247931908</v>
      </c>
      <c r="Y87" s="224">
        <v>0.31581525432570201</v>
      </c>
      <c r="DA87" s="177" t="s">
        <v>2017</v>
      </c>
    </row>
    <row r="88" spans="1:105" ht="12" customHeight="1" x14ac:dyDescent="0.25">
      <c r="A88" s="56" t="s">
        <v>95</v>
      </c>
      <c r="B88" s="260">
        <v>12.863939261228181</v>
      </c>
      <c r="C88" s="260">
        <v>13.550959502722421</v>
      </c>
      <c r="D88" s="260">
        <v>10.965309908428001</v>
      </c>
      <c r="E88" s="260">
        <v>9.6904212919322408</v>
      </c>
      <c r="F88" s="260">
        <v>8.6826654615169261</v>
      </c>
      <c r="G88" s="260">
        <v>5.3481373802937364</v>
      </c>
      <c r="H88" s="260">
        <v>5.5669541355544574</v>
      </c>
      <c r="I88" s="260">
        <v>2.4742859866344431</v>
      </c>
      <c r="J88" s="260">
        <v>2.6937289955796881</v>
      </c>
      <c r="K88" s="260">
        <v>2.7497453761300918</v>
      </c>
      <c r="L88" s="260">
        <v>2.128733247576537</v>
      </c>
      <c r="M88" s="260">
        <v>2.458461467323485</v>
      </c>
      <c r="N88" s="260">
        <v>2.0638085142117788</v>
      </c>
      <c r="O88" s="260">
        <v>1.722837813110458</v>
      </c>
      <c r="P88" s="260">
        <v>1.6814350401191001</v>
      </c>
      <c r="Q88" s="260">
        <v>0.80413019978129063</v>
      </c>
      <c r="R88" s="260">
        <v>1.5877986129273229</v>
      </c>
      <c r="S88" s="260">
        <v>1.530473370940056</v>
      </c>
      <c r="T88" s="260">
        <v>3.6311306904039542</v>
      </c>
      <c r="U88" s="260">
        <v>1.3799416209359381</v>
      </c>
      <c r="V88" s="260">
        <v>6.4001331550178922</v>
      </c>
      <c r="W88" s="260">
        <v>3.7892277820994948</v>
      </c>
      <c r="X88" s="260">
        <v>3.840390221678748</v>
      </c>
      <c r="Y88" s="260">
        <v>3.7361137789895871</v>
      </c>
      <c r="DA88" s="68" t="s">
        <v>2018</v>
      </c>
    </row>
    <row r="89" spans="1:105" ht="12" customHeight="1" x14ac:dyDescent="0.25">
      <c r="A89" s="37" t="s">
        <v>159</v>
      </c>
      <c r="B89" s="226">
        <v>1.4064856616696539</v>
      </c>
      <c r="C89" s="226">
        <v>1.256816971666799</v>
      </c>
      <c r="D89" s="226">
        <v>0.865966714612733</v>
      </c>
      <c r="E89" s="226">
        <v>0.56154549534576048</v>
      </c>
      <c r="F89" s="226">
        <v>0.3105891010761776</v>
      </c>
      <c r="G89" s="226">
        <v>0.18640412319771499</v>
      </c>
      <c r="H89" s="226">
        <v>0.18770758500545609</v>
      </c>
      <c r="I89" s="226">
        <v>1.3114259672917261E-3</v>
      </c>
      <c r="J89" s="226">
        <v>1.5544448469789069E-2</v>
      </c>
      <c r="K89" s="226">
        <v>0.25022564406749598</v>
      </c>
      <c r="L89" s="226">
        <v>0.12986300297001241</v>
      </c>
      <c r="M89" s="226">
        <v>0.1162290377353656</v>
      </c>
      <c r="N89" s="226">
        <v>4.6590516448304108E-2</v>
      </c>
      <c r="O89" s="226">
        <v>2.2745672596892051E-2</v>
      </c>
      <c r="P89" s="226">
        <v>2.165578572942627E-2</v>
      </c>
      <c r="Q89" s="226">
        <v>5.6752074232458392E-3</v>
      </c>
      <c r="R89" s="226">
        <v>2.3356397443052901E-2</v>
      </c>
      <c r="S89" s="226">
        <v>3.3945394702209433E-2</v>
      </c>
      <c r="T89" s="226">
        <v>0.15786871654836479</v>
      </c>
      <c r="U89" s="226">
        <v>1.95124451218141E-2</v>
      </c>
      <c r="V89" s="226">
        <v>0.99108079039758656</v>
      </c>
      <c r="W89" s="226">
        <v>0.20977282986761639</v>
      </c>
      <c r="X89" s="226">
        <v>0.29217056399732161</v>
      </c>
      <c r="Y89" s="226">
        <v>0.28020317709441872</v>
      </c>
      <c r="DA89" s="69" t="s">
        <v>2019</v>
      </c>
    </row>
    <row r="90" spans="1:105" ht="12" customHeight="1" x14ac:dyDescent="0.25">
      <c r="A90" s="37" t="s">
        <v>35</v>
      </c>
      <c r="B90" s="226">
        <v>9.8719486191145673</v>
      </c>
      <c r="C90" s="226">
        <v>10.822160019449329</v>
      </c>
      <c r="D90" s="226">
        <v>7.6948086178122468</v>
      </c>
      <c r="E90" s="226">
        <v>5.8373588412628257</v>
      </c>
      <c r="F90" s="226">
        <v>4.7670995100180109</v>
      </c>
      <c r="G90" s="226">
        <v>0.87188919328856562</v>
      </c>
      <c r="H90" s="226">
        <v>1.0817061783556221</v>
      </c>
      <c r="I90" s="226">
        <v>5.2224160481165851E-3</v>
      </c>
      <c r="J90" s="226">
        <v>7.5263104841775175E-2</v>
      </c>
      <c r="K90" s="226">
        <v>1.438783728162482</v>
      </c>
      <c r="L90" s="226">
        <v>0.65700935012186401</v>
      </c>
      <c r="M90" s="226">
        <v>1.2292066580358729</v>
      </c>
      <c r="N90" s="226">
        <v>0.56967736062730057</v>
      </c>
      <c r="O90" s="226">
        <v>0.1507843242929191</v>
      </c>
      <c r="P90" s="226">
        <v>0.1631877574156288</v>
      </c>
      <c r="Q90" s="226">
        <v>3.3048190632355048E-2</v>
      </c>
      <c r="R90" s="226">
        <v>0.24024828302921311</v>
      </c>
      <c r="S90" s="226">
        <v>0.46233379252104939</v>
      </c>
      <c r="T90" s="226">
        <v>2.715902077393257</v>
      </c>
      <c r="U90" s="226">
        <v>0.54571241237362622</v>
      </c>
      <c r="V90" s="226">
        <v>3.8068487443697498</v>
      </c>
      <c r="W90" s="226">
        <v>2.869455640721414</v>
      </c>
      <c r="X90" s="226">
        <v>2.8474561062015278</v>
      </c>
      <c r="Y90" s="226">
        <v>2.683662030878196</v>
      </c>
      <c r="DA90" s="69" t="s">
        <v>2020</v>
      </c>
    </row>
    <row r="91" spans="1:105" ht="12" customHeight="1" x14ac:dyDescent="0.25">
      <c r="A91" s="37" t="s">
        <v>96</v>
      </c>
      <c r="B91" s="226">
        <v>0</v>
      </c>
      <c r="C91" s="226">
        <v>0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  <c r="K91" s="226">
        <v>0</v>
      </c>
      <c r="L91" s="226">
        <v>0</v>
      </c>
      <c r="M91" s="226">
        <v>0</v>
      </c>
      <c r="N91" s="226">
        <v>0</v>
      </c>
      <c r="O91" s="226">
        <v>0</v>
      </c>
      <c r="P91" s="226">
        <v>0</v>
      </c>
      <c r="Q91" s="226">
        <v>0</v>
      </c>
      <c r="R91" s="226">
        <v>0</v>
      </c>
      <c r="S91" s="226">
        <v>0</v>
      </c>
      <c r="T91" s="226">
        <v>0</v>
      </c>
      <c r="U91" s="226">
        <v>0</v>
      </c>
      <c r="V91" s="226">
        <v>0</v>
      </c>
      <c r="W91" s="226">
        <v>0</v>
      </c>
      <c r="X91" s="226">
        <v>0</v>
      </c>
      <c r="Y91" s="226">
        <v>0</v>
      </c>
      <c r="DA91" s="69" t="s">
        <v>2021</v>
      </c>
    </row>
    <row r="92" spans="1:105" ht="12" customHeight="1" x14ac:dyDescent="0.25">
      <c r="A92" s="37" t="s">
        <v>78</v>
      </c>
      <c r="B92" s="226">
        <v>0</v>
      </c>
      <c r="C92" s="226">
        <v>0</v>
      </c>
      <c r="D92" s="226">
        <v>0</v>
      </c>
      <c r="E92" s="226">
        <v>0</v>
      </c>
      <c r="F92" s="226">
        <v>0</v>
      </c>
      <c r="G92" s="226">
        <v>0</v>
      </c>
      <c r="H92" s="226">
        <v>0</v>
      </c>
      <c r="I92" s="226">
        <v>0</v>
      </c>
      <c r="J92" s="226">
        <v>0</v>
      </c>
      <c r="K92" s="226">
        <v>0</v>
      </c>
      <c r="L92" s="226">
        <v>0</v>
      </c>
      <c r="M92" s="226">
        <v>0</v>
      </c>
      <c r="N92" s="226">
        <v>0</v>
      </c>
      <c r="O92" s="226">
        <v>0</v>
      </c>
      <c r="P92" s="226">
        <v>0</v>
      </c>
      <c r="Q92" s="226">
        <v>0</v>
      </c>
      <c r="R92" s="226">
        <v>0</v>
      </c>
      <c r="S92" s="226">
        <v>0</v>
      </c>
      <c r="T92" s="226">
        <v>0</v>
      </c>
      <c r="U92" s="226">
        <v>0</v>
      </c>
      <c r="V92" s="226">
        <v>0</v>
      </c>
      <c r="W92" s="226">
        <v>0</v>
      </c>
      <c r="X92" s="226">
        <v>0</v>
      </c>
      <c r="Y92" s="226">
        <v>0</v>
      </c>
      <c r="DA92" s="69" t="s">
        <v>2022</v>
      </c>
    </row>
    <row r="93" spans="1:105" ht="12" customHeight="1" x14ac:dyDescent="0.25">
      <c r="A93" s="37" t="s">
        <v>40</v>
      </c>
      <c r="B93" s="226">
        <v>1.585504980443956</v>
      </c>
      <c r="C93" s="226">
        <v>1.4719825116062899</v>
      </c>
      <c r="D93" s="226">
        <v>2.4045345760030248</v>
      </c>
      <c r="E93" s="226">
        <v>3.291516955323655</v>
      </c>
      <c r="F93" s="226">
        <v>3.6049768504227382</v>
      </c>
      <c r="G93" s="226">
        <v>4.2898440638074558</v>
      </c>
      <c r="H93" s="226">
        <v>4.2975403721933798</v>
      </c>
      <c r="I93" s="226">
        <v>2.4677521446190349</v>
      </c>
      <c r="J93" s="226">
        <v>2.6029214422681242</v>
      </c>
      <c r="K93" s="226">
        <v>1.060736003900115</v>
      </c>
      <c r="L93" s="226">
        <v>1.3418608944846599</v>
      </c>
      <c r="M93" s="226">
        <v>1.113025771552246</v>
      </c>
      <c r="N93" s="226">
        <v>1.4475406371361741</v>
      </c>
      <c r="O93" s="226">
        <v>1.549307816220646</v>
      </c>
      <c r="P93" s="226">
        <v>1.496591496974045</v>
      </c>
      <c r="Q93" s="226">
        <v>0.76540680172568976</v>
      </c>
      <c r="R93" s="226">
        <v>1.3241939324550569</v>
      </c>
      <c r="S93" s="226">
        <v>1.0341941837167981</v>
      </c>
      <c r="T93" s="226">
        <v>0.75735989646233226</v>
      </c>
      <c r="U93" s="226">
        <v>0.81471676344049737</v>
      </c>
      <c r="V93" s="226">
        <v>1.6022036202505561</v>
      </c>
      <c r="W93" s="226">
        <v>0.70999931151046503</v>
      </c>
      <c r="X93" s="226">
        <v>0.70076355147989866</v>
      </c>
      <c r="Y93" s="226">
        <v>0.7722485710169722</v>
      </c>
      <c r="DA93" s="69" t="s">
        <v>2023</v>
      </c>
    </row>
    <row r="94" spans="1:105" ht="12" customHeight="1" x14ac:dyDescent="0.25">
      <c r="A94" s="132" t="s">
        <v>1939</v>
      </c>
      <c r="B94" s="316">
        <v>9.8674812939610632</v>
      </c>
      <c r="C94" s="316">
        <v>9.7619715072782984</v>
      </c>
      <c r="D94" s="316">
        <v>10.469690223272909</v>
      </c>
      <c r="E94" s="316">
        <v>10.90619776922215</v>
      </c>
      <c r="F94" s="316">
        <v>10.29880798300835</v>
      </c>
      <c r="G94" s="316">
        <v>7.6514276901028193</v>
      </c>
      <c r="H94" s="316">
        <v>7.3512062007785399</v>
      </c>
      <c r="I94" s="316">
        <v>3.4286814170029238</v>
      </c>
      <c r="J94" s="316">
        <v>3.9180449897391889</v>
      </c>
      <c r="K94" s="316">
        <v>3.236884039605799</v>
      </c>
      <c r="L94" s="316">
        <v>2.9237861308370139</v>
      </c>
      <c r="M94" s="316">
        <v>3.2081713911096572</v>
      </c>
      <c r="N94" s="316">
        <v>3.0918818761077689</v>
      </c>
      <c r="O94" s="316">
        <v>2.705576285761786</v>
      </c>
      <c r="P94" s="316">
        <v>2.6469351221495092</v>
      </c>
      <c r="Q94" s="316">
        <v>1.3160808900108509</v>
      </c>
      <c r="R94" s="316">
        <v>2.54537099133332</v>
      </c>
      <c r="S94" s="316">
        <v>2.4501183843973289</v>
      </c>
      <c r="T94" s="316">
        <v>3.513566080317978</v>
      </c>
      <c r="U94" s="316">
        <v>1.9819804352589141</v>
      </c>
      <c r="V94" s="316">
        <v>5.5584181133497896</v>
      </c>
      <c r="W94" s="316">
        <v>3.041051469882246</v>
      </c>
      <c r="X94" s="316">
        <v>2.9308093159386419</v>
      </c>
      <c r="Y94" s="316">
        <v>2.9796724525830922</v>
      </c>
      <c r="DA94" s="139" t="s">
        <v>2024</v>
      </c>
    </row>
    <row r="95" spans="1:105" ht="12" customHeight="1" x14ac:dyDescent="0.25">
      <c r="J95" s="131"/>
    </row>
    <row r="96" spans="1:105" ht="15" customHeight="1" x14ac:dyDescent="0.25">
      <c r="A96" s="32" t="s">
        <v>340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0</v>
      </c>
      <c r="C98" s="232">
        <f t="shared" si="4"/>
        <v>0</v>
      </c>
      <c r="D98" s="232">
        <f t="shared" si="4"/>
        <v>0</v>
      </c>
      <c r="E98" s="232">
        <f t="shared" si="4"/>
        <v>0</v>
      </c>
      <c r="F98" s="232">
        <f t="shared" si="4"/>
        <v>0</v>
      </c>
      <c r="G98" s="232">
        <f t="shared" si="4"/>
        <v>0</v>
      </c>
      <c r="H98" s="232">
        <f t="shared" si="4"/>
        <v>0</v>
      </c>
      <c r="I98" s="232">
        <f t="shared" si="4"/>
        <v>0</v>
      </c>
      <c r="J98" s="232">
        <f t="shared" si="4"/>
        <v>0</v>
      </c>
      <c r="K98" s="232">
        <f t="shared" si="4"/>
        <v>0</v>
      </c>
      <c r="L98" s="232">
        <f t="shared" si="4"/>
        <v>0</v>
      </c>
      <c r="M98" s="232">
        <f t="shared" si="4"/>
        <v>0</v>
      </c>
      <c r="N98" s="232">
        <f t="shared" si="4"/>
        <v>0</v>
      </c>
      <c r="O98" s="232">
        <f t="shared" si="4"/>
        <v>0</v>
      </c>
      <c r="P98" s="232">
        <f t="shared" si="4"/>
        <v>0</v>
      </c>
      <c r="Q98" s="232">
        <f t="shared" si="4"/>
        <v>0</v>
      </c>
      <c r="R98" s="232">
        <f t="shared" si="4"/>
        <v>0</v>
      </c>
      <c r="S98" s="232">
        <f t="shared" si="4"/>
        <v>0</v>
      </c>
      <c r="T98" s="232">
        <f t="shared" si="4"/>
        <v>0</v>
      </c>
      <c r="U98" s="232">
        <f t="shared" si="4"/>
        <v>0</v>
      </c>
      <c r="V98" s="232">
        <f t="shared" si="4"/>
        <v>0</v>
      </c>
      <c r="W98" s="232">
        <f t="shared" si="4"/>
        <v>0</v>
      </c>
      <c r="X98" s="232">
        <f t="shared" si="4"/>
        <v>0</v>
      </c>
      <c r="Y98" s="232">
        <f t="shared" si="4"/>
        <v>0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0</v>
      </c>
      <c r="C99" s="266">
        <f t="shared" si="5"/>
        <v>0</v>
      </c>
      <c r="D99" s="266">
        <f t="shared" si="5"/>
        <v>0</v>
      </c>
      <c r="E99" s="266">
        <f t="shared" si="5"/>
        <v>0</v>
      </c>
      <c r="F99" s="266">
        <f t="shared" si="5"/>
        <v>0</v>
      </c>
      <c r="G99" s="266">
        <f t="shared" si="5"/>
        <v>0</v>
      </c>
      <c r="H99" s="266">
        <f t="shared" si="5"/>
        <v>0</v>
      </c>
      <c r="I99" s="266">
        <f t="shared" si="5"/>
        <v>0</v>
      </c>
      <c r="J99" s="266">
        <f t="shared" si="5"/>
        <v>0</v>
      </c>
      <c r="K99" s="266">
        <f t="shared" si="5"/>
        <v>0</v>
      </c>
      <c r="L99" s="266">
        <f t="shared" si="5"/>
        <v>0</v>
      </c>
      <c r="M99" s="266">
        <f t="shared" si="5"/>
        <v>0</v>
      </c>
      <c r="N99" s="266">
        <f t="shared" si="5"/>
        <v>0</v>
      </c>
      <c r="O99" s="266">
        <f t="shared" si="5"/>
        <v>0</v>
      </c>
      <c r="P99" s="266">
        <f t="shared" si="5"/>
        <v>0</v>
      </c>
      <c r="Q99" s="266">
        <f t="shared" si="5"/>
        <v>0</v>
      </c>
      <c r="R99" s="266">
        <f t="shared" si="5"/>
        <v>0</v>
      </c>
      <c r="S99" s="266">
        <f t="shared" si="5"/>
        <v>0</v>
      </c>
      <c r="T99" s="266">
        <f t="shared" si="5"/>
        <v>0</v>
      </c>
      <c r="U99" s="266">
        <f t="shared" si="5"/>
        <v>0</v>
      </c>
      <c r="V99" s="266">
        <f t="shared" si="5"/>
        <v>0</v>
      </c>
      <c r="W99" s="266">
        <f t="shared" si="5"/>
        <v>0</v>
      </c>
      <c r="X99" s="266">
        <f t="shared" si="5"/>
        <v>0</v>
      </c>
      <c r="Y99" s="266">
        <f t="shared" si="5"/>
        <v>0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0</v>
      </c>
      <c r="C100" s="267">
        <f t="shared" si="6"/>
        <v>0</v>
      </c>
      <c r="D100" s="267">
        <f t="shared" si="6"/>
        <v>0</v>
      </c>
      <c r="E100" s="267">
        <f t="shared" si="6"/>
        <v>0</v>
      </c>
      <c r="F100" s="267">
        <f t="shared" si="6"/>
        <v>0</v>
      </c>
      <c r="G100" s="267">
        <f t="shared" si="6"/>
        <v>0</v>
      </c>
      <c r="H100" s="267">
        <f t="shared" si="6"/>
        <v>0</v>
      </c>
      <c r="I100" s="267">
        <f t="shared" si="6"/>
        <v>0</v>
      </c>
      <c r="J100" s="267">
        <f t="shared" si="6"/>
        <v>0</v>
      </c>
      <c r="K100" s="267">
        <f t="shared" si="6"/>
        <v>0</v>
      </c>
      <c r="L100" s="267">
        <f t="shared" si="6"/>
        <v>0</v>
      </c>
      <c r="M100" s="267">
        <f t="shared" si="6"/>
        <v>0</v>
      </c>
      <c r="N100" s="267">
        <f t="shared" si="6"/>
        <v>0</v>
      </c>
      <c r="O100" s="267">
        <f t="shared" si="6"/>
        <v>0</v>
      </c>
      <c r="P100" s="267">
        <f t="shared" si="6"/>
        <v>0</v>
      </c>
      <c r="Q100" s="267">
        <f t="shared" si="6"/>
        <v>0</v>
      </c>
      <c r="R100" s="267">
        <f t="shared" si="6"/>
        <v>0</v>
      </c>
      <c r="S100" s="267">
        <f t="shared" si="6"/>
        <v>0</v>
      </c>
      <c r="T100" s="267">
        <f t="shared" si="6"/>
        <v>0</v>
      </c>
      <c r="U100" s="267">
        <f t="shared" si="6"/>
        <v>0</v>
      </c>
      <c r="V100" s="267">
        <f t="shared" si="6"/>
        <v>0</v>
      </c>
      <c r="W100" s="267">
        <f t="shared" si="6"/>
        <v>0</v>
      </c>
      <c r="X100" s="267">
        <f t="shared" si="6"/>
        <v>0</v>
      </c>
      <c r="Y100" s="267">
        <f t="shared" si="6"/>
        <v>0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0</v>
      </c>
      <c r="C101" s="267">
        <f t="shared" si="7"/>
        <v>0</v>
      </c>
      <c r="D101" s="267">
        <f t="shared" si="7"/>
        <v>0</v>
      </c>
      <c r="E101" s="267">
        <f t="shared" si="7"/>
        <v>0</v>
      </c>
      <c r="F101" s="267">
        <f t="shared" si="7"/>
        <v>0</v>
      </c>
      <c r="G101" s="267">
        <f t="shared" si="7"/>
        <v>0</v>
      </c>
      <c r="H101" s="267">
        <f t="shared" si="7"/>
        <v>0</v>
      </c>
      <c r="I101" s="267">
        <f t="shared" si="7"/>
        <v>0</v>
      </c>
      <c r="J101" s="267">
        <f t="shared" si="7"/>
        <v>0</v>
      </c>
      <c r="K101" s="267">
        <f t="shared" si="7"/>
        <v>0</v>
      </c>
      <c r="L101" s="267">
        <f t="shared" si="7"/>
        <v>0</v>
      </c>
      <c r="M101" s="267">
        <f t="shared" si="7"/>
        <v>0</v>
      </c>
      <c r="N101" s="267">
        <f t="shared" si="7"/>
        <v>0</v>
      </c>
      <c r="O101" s="267">
        <f t="shared" si="7"/>
        <v>0</v>
      </c>
      <c r="P101" s="267">
        <f t="shared" si="7"/>
        <v>0</v>
      </c>
      <c r="Q101" s="267">
        <f t="shared" si="7"/>
        <v>0</v>
      </c>
      <c r="R101" s="267">
        <f t="shared" si="7"/>
        <v>0</v>
      </c>
      <c r="S101" s="267">
        <f t="shared" si="7"/>
        <v>0</v>
      </c>
      <c r="T101" s="267">
        <f t="shared" si="7"/>
        <v>0</v>
      </c>
      <c r="U101" s="267">
        <f t="shared" si="7"/>
        <v>0</v>
      </c>
      <c r="V101" s="267">
        <f t="shared" si="7"/>
        <v>0</v>
      </c>
      <c r="W101" s="267">
        <f t="shared" si="7"/>
        <v>0</v>
      </c>
      <c r="X101" s="267">
        <f t="shared" si="7"/>
        <v>0</v>
      </c>
      <c r="Y101" s="267">
        <f t="shared" si="7"/>
        <v>0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0</v>
      </c>
      <c r="C102" s="267">
        <f t="shared" si="8"/>
        <v>0</v>
      </c>
      <c r="D102" s="267">
        <f t="shared" si="8"/>
        <v>0</v>
      </c>
      <c r="E102" s="267">
        <f t="shared" si="8"/>
        <v>0</v>
      </c>
      <c r="F102" s="267">
        <f t="shared" si="8"/>
        <v>0</v>
      </c>
      <c r="G102" s="267">
        <f t="shared" si="8"/>
        <v>0</v>
      </c>
      <c r="H102" s="267">
        <f t="shared" si="8"/>
        <v>0</v>
      </c>
      <c r="I102" s="267">
        <f t="shared" si="8"/>
        <v>0</v>
      </c>
      <c r="J102" s="267">
        <f t="shared" si="8"/>
        <v>0</v>
      </c>
      <c r="K102" s="267">
        <f t="shared" si="8"/>
        <v>0</v>
      </c>
      <c r="L102" s="267">
        <f t="shared" si="8"/>
        <v>0</v>
      </c>
      <c r="M102" s="267">
        <f t="shared" si="8"/>
        <v>0</v>
      </c>
      <c r="N102" s="267">
        <f t="shared" si="8"/>
        <v>0</v>
      </c>
      <c r="O102" s="267">
        <f t="shared" si="8"/>
        <v>0</v>
      </c>
      <c r="P102" s="267">
        <f t="shared" si="8"/>
        <v>0</v>
      </c>
      <c r="Q102" s="267">
        <f t="shared" si="8"/>
        <v>0</v>
      </c>
      <c r="R102" s="267">
        <f t="shared" si="8"/>
        <v>0</v>
      </c>
      <c r="S102" s="267">
        <f t="shared" si="8"/>
        <v>0</v>
      </c>
      <c r="T102" s="267">
        <f t="shared" si="8"/>
        <v>0</v>
      </c>
      <c r="U102" s="267">
        <f t="shared" si="8"/>
        <v>0</v>
      </c>
      <c r="V102" s="267">
        <f t="shared" si="8"/>
        <v>0</v>
      </c>
      <c r="W102" s="267">
        <f t="shared" si="8"/>
        <v>0</v>
      </c>
      <c r="X102" s="267">
        <f t="shared" si="8"/>
        <v>0</v>
      </c>
      <c r="Y102" s="267">
        <f t="shared" si="8"/>
        <v>0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0</v>
      </c>
      <c r="C103" s="268">
        <f t="shared" si="9"/>
        <v>0</v>
      </c>
      <c r="D103" s="268">
        <f t="shared" si="9"/>
        <v>0</v>
      </c>
      <c r="E103" s="268">
        <f t="shared" si="9"/>
        <v>0</v>
      </c>
      <c r="F103" s="268">
        <f t="shared" si="9"/>
        <v>0</v>
      </c>
      <c r="G103" s="268">
        <f t="shared" si="9"/>
        <v>0</v>
      </c>
      <c r="H103" s="268">
        <f t="shared" si="9"/>
        <v>0</v>
      </c>
      <c r="I103" s="268">
        <f t="shared" si="9"/>
        <v>0</v>
      </c>
      <c r="J103" s="268">
        <f t="shared" si="9"/>
        <v>0</v>
      </c>
      <c r="K103" s="268">
        <f t="shared" si="9"/>
        <v>0</v>
      </c>
      <c r="L103" s="268">
        <f t="shared" si="9"/>
        <v>0</v>
      </c>
      <c r="M103" s="268">
        <f t="shared" si="9"/>
        <v>0</v>
      </c>
      <c r="N103" s="268">
        <f t="shared" si="9"/>
        <v>0</v>
      </c>
      <c r="O103" s="268">
        <f t="shared" si="9"/>
        <v>0</v>
      </c>
      <c r="P103" s="268">
        <f t="shared" si="9"/>
        <v>0</v>
      </c>
      <c r="Q103" s="268">
        <f t="shared" si="9"/>
        <v>0</v>
      </c>
      <c r="R103" s="268">
        <f t="shared" si="9"/>
        <v>0</v>
      </c>
      <c r="S103" s="268">
        <f t="shared" si="9"/>
        <v>0</v>
      </c>
      <c r="T103" s="268">
        <f t="shared" si="9"/>
        <v>0</v>
      </c>
      <c r="U103" s="268">
        <f t="shared" si="9"/>
        <v>0</v>
      </c>
      <c r="V103" s="268">
        <f t="shared" si="9"/>
        <v>0</v>
      </c>
      <c r="W103" s="268">
        <f t="shared" si="9"/>
        <v>0</v>
      </c>
      <c r="X103" s="268">
        <f t="shared" si="9"/>
        <v>0</v>
      </c>
      <c r="Y103" s="268">
        <f t="shared" si="9"/>
        <v>0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0</v>
      </c>
      <c r="C104" s="269">
        <f t="shared" si="10"/>
        <v>0</v>
      </c>
      <c r="D104" s="269">
        <f t="shared" si="10"/>
        <v>0</v>
      </c>
      <c r="E104" s="269">
        <f t="shared" si="10"/>
        <v>0</v>
      </c>
      <c r="F104" s="269">
        <f t="shared" si="10"/>
        <v>0</v>
      </c>
      <c r="G104" s="269">
        <f t="shared" si="10"/>
        <v>0</v>
      </c>
      <c r="H104" s="269">
        <f t="shared" si="10"/>
        <v>0</v>
      </c>
      <c r="I104" s="269">
        <f t="shared" si="10"/>
        <v>0</v>
      </c>
      <c r="J104" s="269">
        <f t="shared" si="10"/>
        <v>0</v>
      </c>
      <c r="K104" s="269">
        <f t="shared" si="10"/>
        <v>0</v>
      </c>
      <c r="L104" s="269">
        <f t="shared" si="10"/>
        <v>0</v>
      </c>
      <c r="M104" s="269">
        <f t="shared" si="10"/>
        <v>0</v>
      </c>
      <c r="N104" s="269">
        <f t="shared" si="10"/>
        <v>0</v>
      </c>
      <c r="O104" s="269">
        <f t="shared" si="10"/>
        <v>0</v>
      </c>
      <c r="P104" s="269">
        <f t="shared" si="10"/>
        <v>0</v>
      </c>
      <c r="Q104" s="269">
        <f t="shared" si="10"/>
        <v>0</v>
      </c>
      <c r="R104" s="269">
        <f t="shared" si="10"/>
        <v>0</v>
      </c>
      <c r="S104" s="269">
        <f t="shared" si="10"/>
        <v>0</v>
      </c>
      <c r="T104" s="269">
        <f t="shared" si="10"/>
        <v>0</v>
      </c>
      <c r="U104" s="269">
        <f t="shared" si="10"/>
        <v>0</v>
      </c>
      <c r="V104" s="269">
        <f t="shared" si="10"/>
        <v>0</v>
      </c>
      <c r="W104" s="269">
        <f t="shared" si="10"/>
        <v>0</v>
      </c>
      <c r="X104" s="269">
        <f t="shared" si="10"/>
        <v>0</v>
      </c>
      <c r="Y104" s="269">
        <f t="shared" si="10"/>
        <v>0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</v>
      </c>
      <c r="C105" s="269">
        <f t="shared" si="11"/>
        <v>0</v>
      </c>
      <c r="D105" s="269">
        <f t="shared" si="11"/>
        <v>0</v>
      </c>
      <c r="E105" s="269">
        <f t="shared" si="11"/>
        <v>0</v>
      </c>
      <c r="F105" s="269">
        <f t="shared" si="11"/>
        <v>0</v>
      </c>
      <c r="G105" s="269">
        <f t="shared" si="11"/>
        <v>0</v>
      </c>
      <c r="H105" s="269">
        <f t="shared" si="11"/>
        <v>0</v>
      </c>
      <c r="I105" s="269">
        <f t="shared" si="11"/>
        <v>0</v>
      </c>
      <c r="J105" s="269">
        <f t="shared" si="11"/>
        <v>0</v>
      </c>
      <c r="K105" s="269">
        <f t="shared" si="11"/>
        <v>0</v>
      </c>
      <c r="L105" s="269">
        <f t="shared" si="11"/>
        <v>0</v>
      </c>
      <c r="M105" s="269">
        <f t="shared" si="11"/>
        <v>0</v>
      </c>
      <c r="N105" s="269">
        <f t="shared" si="11"/>
        <v>0</v>
      </c>
      <c r="O105" s="269">
        <f t="shared" si="11"/>
        <v>0</v>
      </c>
      <c r="P105" s="269">
        <f t="shared" si="11"/>
        <v>0</v>
      </c>
      <c r="Q105" s="269">
        <f t="shared" si="11"/>
        <v>0</v>
      </c>
      <c r="R105" s="269">
        <f t="shared" si="11"/>
        <v>0</v>
      </c>
      <c r="S105" s="269">
        <f t="shared" si="11"/>
        <v>0</v>
      </c>
      <c r="T105" s="269">
        <f t="shared" si="11"/>
        <v>0</v>
      </c>
      <c r="U105" s="269">
        <f t="shared" si="11"/>
        <v>0</v>
      </c>
      <c r="V105" s="269">
        <f t="shared" si="11"/>
        <v>0</v>
      </c>
      <c r="W105" s="269">
        <f t="shared" si="11"/>
        <v>0</v>
      </c>
      <c r="X105" s="269">
        <f t="shared" si="11"/>
        <v>0</v>
      </c>
      <c r="Y105" s="269">
        <f t="shared" si="11"/>
        <v>0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</v>
      </c>
      <c r="C106" s="318">
        <f t="shared" si="12"/>
        <v>0</v>
      </c>
      <c r="D106" s="318">
        <f t="shared" si="12"/>
        <v>0</v>
      </c>
      <c r="E106" s="318">
        <f t="shared" si="12"/>
        <v>0</v>
      </c>
      <c r="F106" s="318">
        <f t="shared" si="12"/>
        <v>0</v>
      </c>
      <c r="G106" s="318">
        <f t="shared" si="12"/>
        <v>0</v>
      </c>
      <c r="H106" s="318">
        <f t="shared" si="12"/>
        <v>0</v>
      </c>
      <c r="I106" s="318">
        <f t="shared" si="12"/>
        <v>0</v>
      </c>
      <c r="J106" s="318">
        <f t="shared" si="12"/>
        <v>0</v>
      </c>
      <c r="K106" s="318">
        <f t="shared" si="12"/>
        <v>0</v>
      </c>
      <c r="L106" s="318">
        <f t="shared" si="12"/>
        <v>0</v>
      </c>
      <c r="M106" s="318">
        <f t="shared" si="12"/>
        <v>0</v>
      </c>
      <c r="N106" s="318">
        <f t="shared" si="12"/>
        <v>0</v>
      </c>
      <c r="O106" s="318">
        <f t="shared" si="12"/>
        <v>0</v>
      </c>
      <c r="P106" s="318">
        <f t="shared" si="12"/>
        <v>0</v>
      </c>
      <c r="Q106" s="318">
        <f t="shared" si="12"/>
        <v>0</v>
      </c>
      <c r="R106" s="318">
        <f t="shared" si="12"/>
        <v>0</v>
      </c>
      <c r="S106" s="318">
        <f t="shared" si="12"/>
        <v>0</v>
      </c>
      <c r="T106" s="318">
        <f t="shared" si="12"/>
        <v>0</v>
      </c>
      <c r="U106" s="318">
        <f t="shared" si="12"/>
        <v>0</v>
      </c>
      <c r="V106" s="318">
        <f t="shared" si="12"/>
        <v>0</v>
      </c>
      <c r="W106" s="318">
        <f t="shared" si="12"/>
        <v>0</v>
      </c>
      <c r="X106" s="318">
        <f t="shared" si="12"/>
        <v>0</v>
      </c>
      <c r="Y106" s="318">
        <f t="shared" si="12"/>
        <v>0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0</v>
      </c>
      <c r="C107" s="318">
        <f t="shared" si="13"/>
        <v>0</v>
      </c>
      <c r="D107" s="318">
        <f t="shared" si="13"/>
        <v>0</v>
      </c>
      <c r="E107" s="318">
        <f t="shared" si="13"/>
        <v>0</v>
      </c>
      <c r="F107" s="318">
        <f t="shared" si="13"/>
        <v>0</v>
      </c>
      <c r="G107" s="318">
        <f t="shared" si="13"/>
        <v>0</v>
      </c>
      <c r="H107" s="318">
        <f t="shared" si="13"/>
        <v>0</v>
      </c>
      <c r="I107" s="318">
        <f t="shared" si="13"/>
        <v>0</v>
      </c>
      <c r="J107" s="318">
        <f t="shared" si="13"/>
        <v>0</v>
      </c>
      <c r="K107" s="318">
        <f t="shared" si="13"/>
        <v>0</v>
      </c>
      <c r="L107" s="318">
        <f t="shared" si="13"/>
        <v>0</v>
      </c>
      <c r="M107" s="318">
        <f t="shared" si="13"/>
        <v>0</v>
      </c>
      <c r="N107" s="318">
        <f t="shared" si="13"/>
        <v>0</v>
      </c>
      <c r="O107" s="318">
        <f t="shared" si="13"/>
        <v>0</v>
      </c>
      <c r="P107" s="318">
        <f t="shared" si="13"/>
        <v>0</v>
      </c>
      <c r="Q107" s="318">
        <f t="shared" si="13"/>
        <v>0</v>
      </c>
      <c r="R107" s="318">
        <f t="shared" si="13"/>
        <v>0</v>
      </c>
      <c r="S107" s="318">
        <f t="shared" si="13"/>
        <v>0</v>
      </c>
      <c r="T107" s="318">
        <f t="shared" si="13"/>
        <v>0</v>
      </c>
      <c r="U107" s="318">
        <f t="shared" si="13"/>
        <v>0</v>
      </c>
      <c r="V107" s="318">
        <f t="shared" si="13"/>
        <v>0</v>
      </c>
      <c r="W107" s="318">
        <f t="shared" si="13"/>
        <v>0</v>
      </c>
      <c r="X107" s="318">
        <f t="shared" si="13"/>
        <v>0</v>
      </c>
      <c r="Y107" s="318">
        <f t="shared" si="13"/>
        <v>0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0</v>
      </c>
      <c r="C108" s="319">
        <f t="shared" si="14"/>
        <v>0</v>
      </c>
      <c r="D108" s="319">
        <f t="shared" si="14"/>
        <v>0</v>
      </c>
      <c r="E108" s="319">
        <f t="shared" si="14"/>
        <v>0</v>
      </c>
      <c r="F108" s="319">
        <f t="shared" si="14"/>
        <v>0</v>
      </c>
      <c r="G108" s="319">
        <f t="shared" si="14"/>
        <v>0</v>
      </c>
      <c r="H108" s="319">
        <f t="shared" si="14"/>
        <v>0</v>
      </c>
      <c r="I108" s="319">
        <f t="shared" si="14"/>
        <v>0</v>
      </c>
      <c r="J108" s="319">
        <f t="shared" si="14"/>
        <v>0</v>
      </c>
      <c r="K108" s="319">
        <f t="shared" si="14"/>
        <v>0</v>
      </c>
      <c r="L108" s="319">
        <f t="shared" si="14"/>
        <v>0</v>
      </c>
      <c r="M108" s="319">
        <f t="shared" si="14"/>
        <v>0</v>
      </c>
      <c r="N108" s="319">
        <f t="shared" si="14"/>
        <v>0</v>
      </c>
      <c r="O108" s="319">
        <f t="shared" si="14"/>
        <v>0</v>
      </c>
      <c r="P108" s="319">
        <f t="shared" si="14"/>
        <v>0</v>
      </c>
      <c r="Q108" s="319">
        <f t="shared" si="14"/>
        <v>0</v>
      </c>
      <c r="R108" s="319">
        <f t="shared" si="14"/>
        <v>0</v>
      </c>
      <c r="S108" s="319">
        <f t="shared" si="14"/>
        <v>0</v>
      </c>
      <c r="T108" s="319">
        <f t="shared" si="14"/>
        <v>0</v>
      </c>
      <c r="U108" s="319">
        <f t="shared" si="14"/>
        <v>0</v>
      </c>
      <c r="V108" s="319">
        <f t="shared" si="14"/>
        <v>0</v>
      </c>
      <c r="W108" s="319">
        <f t="shared" si="14"/>
        <v>0</v>
      </c>
      <c r="X108" s="319">
        <f t="shared" si="14"/>
        <v>0</v>
      </c>
      <c r="Y108" s="319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1.0000000000000002</v>
      </c>
      <c r="C110" s="232">
        <f t="shared" si="15"/>
        <v>1.0000000000000002</v>
      </c>
      <c r="D110" s="232">
        <f t="shared" si="15"/>
        <v>0.99999999999999978</v>
      </c>
      <c r="E110" s="232">
        <f t="shared" si="15"/>
        <v>1</v>
      </c>
      <c r="F110" s="232">
        <f t="shared" si="15"/>
        <v>0.99999999999999978</v>
      </c>
      <c r="G110" s="232">
        <f t="shared" si="15"/>
        <v>0.99999999999999978</v>
      </c>
      <c r="H110" s="232">
        <f t="shared" si="15"/>
        <v>0.99999999999999978</v>
      </c>
      <c r="I110" s="232">
        <f t="shared" si="15"/>
        <v>0.99999999999999989</v>
      </c>
      <c r="J110" s="232">
        <f t="shared" si="15"/>
        <v>1</v>
      </c>
      <c r="K110" s="232">
        <f t="shared" si="15"/>
        <v>1</v>
      </c>
      <c r="L110" s="232">
        <f t="shared" si="15"/>
        <v>0.99999999999999989</v>
      </c>
      <c r="M110" s="232">
        <f t="shared" si="15"/>
        <v>1</v>
      </c>
      <c r="N110" s="232">
        <f t="shared" si="15"/>
        <v>1</v>
      </c>
      <c r="O110" s="232">
        <f t="shared" si="15"/>
        <v>0.99999999999999978</v>
      </c>
      <c r="P110" s="232">
        <f t="shared" si="15"/>
        <v>0.99999999999999989</v>
      </c>
      <c r="Q110" s="232">
        <f t="shared" si="15"/>
        <v>1</v>
      </c>
      <c r="R110" s="232">
        <f t="shared" si="15"/>
        <v>1.0000000000000002</v>
      </c>
      <c r="S110" s="232">
        <f t="shared" si="15"/>
        <v>1</v>
      </c>
      <c r="T110" s="232">
        <f t="shared" si="15"/>
        <v>0.99999999999999956</v>
      </c>
      <c r="U110" s="232">
        <f t="shared" si="15"/>
        <v>1</v>
      </c>
      <c r="V110" s="232">
        <f t="shared" si="15"/>
        <v>0.99999999999999989</v>
      </c>
      <c r="W110" s="232">
        <f t="shared" si="15"/>
        <v>1</v>
      </c>
      <c r="X110" s="232">
        <f t="shared" si="15"/>
        <v>0.99999999999999967</v>
      </c>
      <c r="Y110" s="232">
        <f t="shared" si="15"/>
        <v>1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3.2615237572379521E-3</v>
      </c>
      <c r="C111" s="299">
        <f t="shared" si="16"/>
        <v>3.2697910840593053E-3</v>
      </c>
      <c r="D111" s="299">
        <f t="shared" si="16"/>
        <v>3.2846834842048911E-3</v>
      </c>
      <c r="E111" s="299">
        <f t="shared" si="16"/>
        <v>3.2990011101228052E-3</v>
      </c>
      <c r="F111" s="299">
        <f t="shared" si="16"/>
        <v>3.3121167446810485E-3</v>
      </c>
      <c r="G111" s="299">
        <f t="shared" si="16"/>
        <v>3.3887823688850171E-3</v>
      </c>
      <c r="H111" s="299">
        <f t="shared" si="16"/>
        <v>3.5154823485433005E-3</v>
      </c>
      <c r="I111" s="299">
        <f t="shared" si="16"/>
        <v>3.5674763097632831E-3</v>
      </c>
      <c r="J111" s="299">
        <f t="shared" si="16"/>
        <v>3.454049911436133E-3</v>
      </c>
      <c r="K111" s="299">
        <f t="shared" si="16"/>
        <v>3.3252091600249082E-3</v>
      </c>
      <c r="L111" s="299">
        <f t="shared" si="16"/>
        <v>3.3623580448749794E-3</v>
      </c>
      <c r="M111" s="299">
        <f t="shared" si="16"/>
        <v>3.2870152776918733E-3</v>
      </c>
      <c r="N111" s="299">
        <f t="shared" si="16"/>
        <v>3.3118872213116785E-3</v>
      </c>
      <c r="O111" s="299">
        <f t="shared" si="16"/>
        <v>3.3861128354516819E-3</v>
      </c>
      <c r="P111" s="299">
        <f t="shared" si="16"/>
        <v>3.3791593743027625E-3</v>
      </c>
      <c r="Q111" s="299">
        <f t="shared" si="16"/>
        <v>3.4327067405555507E-3</v>
      </c>
      <c r="R111" s="299">
        <f t="shared" si="16"/>
        <v>3.3421203979772567E-3</v>
      </c>
      <c r="S111" s="299">
        <f t="shared" si="16"/>
        <v>3.3020188503103693E-3</v>
      </c>
      <c r="T111" s="299">
        <f t="shared" si="16"/>
        <v>3.2392520457810796E-3</v>
      </c>
      <c r="U111" s="299">
        <f t="shared" si="16"/>
        <v>3.276479050822111E-3</v>
      </c>
      <c r="V111" s="299">
        <f t="shared" si="16"/>
        <v>3.2619075852971676E-3</v>
      </c>
      <c r="W111" s="299">
        <f t="shared" si="16"/>
        <v>3.2298393530900489E-3</v>
      </c>
      <c r="X111" s="299">
        <f t="shared" si="16"/>
        <v>3.2324646542310352E-3</v>
      </c>
      <c r="Y111" s="299">
        <f t="shared" si="16"/>
        <v>3.2416314501357854E-3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1.2029402671296647E-3</v>
      </c>
      <c r="C112" s="233">
        <f t="shared" si="17"/>
        <v>1.2059894861681149E-3</v>
      </c>
      <c r="D112" s="233">
        <f t="shared" si="17"/>
        <v>1.2114822156843652E-3</v>
      </c>
      <c r="E112" s="233">
        <f t="shared" si="17"/>
        <v>1.2167629525510315E-3</v>
      </c>
      <c r="F112" s="233">
        <f t="shared" si="17"/>
        <v>1.2216003617233717E-3</v>
      </c>
      <c r="G112" s="233">
        <f t="shared" si="17"/>
        <v>1.2498767666567785E-3</v>
      </c>
      <c r="H112" s="233">
        <f t="shared" si="17"/>
        <v>1.2966072272389607E-3</v>
      </c>
      <c r="I112" s="233">
        <f t="shared" si="17"/>
        <v>1.3157840397519133E-3</v>
      </c>
      <c r="J112" s="233">
        <f t="shared" si="17"/>
        <v>1.2739492434851629E-3</v>
      </c>
      <c r="K112" s="233">
        <f t="shared" si="17"/>
        <v>1.2264292070065515E-3</v>
      </c>
      <c r="L112" s="233">
        <f t="shared" si="17"/>
        <v>1.2401307443220297E-3</v>
      </c>
      <c r="M112" s="233">
        <f t="shared" si="17"/>
        <v>1.2123422456853407E-3</v>
      </c>
      <c r="N112" s="233">
        <f t="shared" si="17"/>
        <v>1.2215157071496783E-3</v>
      </c>
      <c r="O112" s="233">
        <f t="shared" si="17"/>
        <v>1.2488921688122029E-3</v>
      </c>
      <c r="P112" s="233">
        <f t="shared" si="17"/>
        <v>1.2463275398122164E-3</v>
      </c>
      <c r="Q112" s="233">
        <f t="shared" si="17"/>
        <v>1.2660772911121335E-3</v>
      </c>
      <c r="R112" s="233">
        <f t="shared" si="17"/>
        <v>1.2326665398037582E-3</v>
      </c>
      <c r="S112" s="233">
        <f t="shared" si="17"/>
        <v>1.2178759786877573E-3</v>
      </c>
      <c r="T112" s="233">
        <f t="shared" si="17"/>
        <v>1.1947258432825566E-3</v>
      </c>
      <c r="U112" s="233">
        <f t="shared" si="17"/>
        <v>1.2084561934874616E-3</v>
      </c>
      <c r="V112" s="233">
        <f t="shared" si="17"/>
        <v>1.2030818335453804E-3</v>
      </c>
      <c r="W112" s="233">
        <f t="shared" si="17"/>
        <v>1.1912541815983415E-3</v>
      </c>
      <c r="X112" s="233">
        <f t="shared" si="17"/>
        <v>1.1922224653487903E-3</v>
      </c>
      <c r="Y112" s="233">
        <f t="shared" si="17"/>
        <v>1.195603433489805E-3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2.3465775789059368E-2</v>
      </c>
      <c r="C113" s="233">
        <f t="shared" si="18"/>
        <v>2.3525256955533851E-2</v>
      </c>
      <c r="D113" s="233">
        <f t="shared" si="18"/>
        <v>2.3632403721520683E-2</v>
      </c>
      <c r="E113" s="233">
        <f t="shared" si="18"/>
        <v>2.3735415143367834E-2</v>
      </c>
      <c r="F113" s="233">
        <f t="shared" si="18"/>
        <v>2.3829778564511711E-2</v>
      </c>
      <c r="G113" s="233">
        <f t="shared" si="18"/>
        <v>2.4381366865625934E-2</v>
      </c>
      <c r="H113" s="233">
        <f t="shared" si="18"/>
        <v>2.5292938737068484E-2</v>
      </c>
      <c r="I113" s="233">
        <f t="shared" si="18"/>
        <v>2.5667021137561669E-2</v>
      </c>
      <c r="J113" s="233">
        <f t="shared" si="18"/>
        <v>2.4850949071307755E-2</v>
      </c>
      <c r="K113" s="233">
        <f t="shared" si="18"/>
        <v>2.3923974929727348E-2</v>
      </c>
      <c r="L113" s="233">
        <f t="shared" si="18"/>
        <v>2.4191251045920219E-2</v>
      </c>
      <c r="M113" s="233">
        <f t="shared" si="18"/>
        <v>2.364918034104721E-2</v>
      </c>
      <c r="N113" s="233">
        <f t="shared" si="18"/>
        <v>2.3828127206335332E-2</v>
      </c>
      <c r="O113" s="233">
        <f t="shared" si="18"/>
        <v>2.4362160299103468E-2</v>
      </c>
      <c r="P113" s="233">
        <f t="shared" si="18"/>
        <v>2.4312132038565321E-2</v>
      </c>
      <c r="Q113" s="233">
        <f t="shared" si="18"/>
        <v>2.4697390765500572E-2</v>
      </c>
      <c r="R113" s="233">
        <f t="shared" si="18"/>
        <v>2.4045646684294389E-2</v>
      </c>
      <c r="S113" s="233">
        <f t="shared" si="18"/>
        <v>2.3757126962720334E-2</v>
      </c>
      <c r="T113" s="233">
        <f t="shared" si="18"/>
        <v>2.3305536886513951E-2</v>
      </c>
      <c r="U113" s="233">
        <f t="shared" si="18"/>
        <v>2.3573375056219877E-2</v>
      </c>
      <c r="V113" s="233">
        <f t="shared" si="18"/>
        <v>2.346853732748419E-2</v>
      </c>
      <c r="W113" s="233">
        <f t="shared" si="18"/>
        <v>2.323781512432567E-2</v>
      </c>
      <c r="X113" s="233">
        <f t="shared" si="18"/>
        <v>2.3256703451542814E-2</v>
      </c>
      <c r="Y113" s="233">
        <f t="shared" si="18"/>
        <v>2.3322656053276155E-2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1.3101101943170374E-2</v>
      </c>
      <c r="C114" s="233">
        <f t="shared" si="19"/>
        <v>1.3134310682258571E-2</v>
      </c>
      <c r="D114" s="233">
        <f t="shared" si="19"/>
        <v>1.3194131449178586E-2</v>
      </c>
      <c r="E114" s="233">
        <f t="shared" si="19"/>
        <v>1.3251643425388621E-2</v>
      </c>
      <c r="F114" s="233">
        <f t="shared" si="19"/>
        <v>1.3304327164090685E-2</v>
      </c>
      <c r="G114" s="233">
        <f t="shared" si="19"/>
        <v>1.361228265759399E-2</v>
      </c>
      <c r="H114" s="233">
        <f t="shared" si="19"/>
        <v>1.4121219422508591E-2</v>
      </c>
      <c r="I114" s="233">
        <f t="shared" si="19"/>
        <v>1.4330072166524505E-2</v>
      </c>
      <c r="J114" s="233">
        <f t="shared" si="19"/>
        <v>1.3874453591239604E-2</v>
      </c>
      <c r="K114" s="233">
        <f t="shared" si="19"/>
        <v>1.3356917634333805E-2</v>
      </c>
      <c r="L114" s="233">
        <f t="shared" si="19"/>
        <v>1.3506139704666974E-2</v>
      </c>
      <c r="M114" s="233">
        <f t="shared" si="19"/>
        <v>1.3203497949764562E-2</v>
      </c>
      <c r="N114" s="233">
        <f t="shared" si="19"/>
        <v>1.3303405199608972E-2</v>
      </c>
      <c r="O114" s="233">
        <f t="shared" si="19"/>
        <v>1.3601559501102131E-2</v>
      </c>
      <c r="P114" s="233">
        <f t="shared" si="19"/>
        <v>1.3573628383578396E-2</v>
      </c>
      <c r="Q114" s="233">
        <f t="shared" si="19"/>
        <v>1.3788720946528216E-2</v>
      </c>
      <c r="R114" s="233">
        <f t="shared" si="19"/>
        <v>1.342484780099509E-2</v>
      </c>
      <c r="S114" s="233">
        <f t="shared" si="19"/>
        <v>1.3263765281544828E-2</v>
      </c>
      <c r="T114" s="233">
        <f t="shared" si="19"/>
        <v>1.3011639475942343E-2</v>
      </c>
      <c r="U114" s="233">
        <f t="shared" si="19"/>
        <v>1.3161175344567899E-2</v>
      </c>
      <c r="V114" s="233">
        <f t="shared" si="19"/>
        <v>1.3102643728822331E-2</v>
      </c>
      <c r="W114" s="233">
        <f t="shared" si="19"/>
        <v>1.2973829956317871E-2</v>
      </c>
      <c r="X114" s="233">
        <f t="shared" si="19"/>
        <v>1.2984375437644894E-2</v>
      </c>
      <c r="Y114" s="233">
        <f t="shared" si="19"/>
        <v>1.3021197222975716E-2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9.7405560208990542E-3</v>
      </c>
      <c r="C115" s="300">
        <f t="shared" si="20"/>
        <v>9.700600526328193E-3</v>
      </c>
      <c r="D115" s="300">
        <f t="shared" si="20"/>
        <v>9.8529349242578133E-3</v>
      </c>
      <c r="E115" s="300">
        <f t="shared" si="20"/>
        <v>1.0291249253279457E-2</v>
      </c>
      <c r="F115" s="300">
        <f t="shared" si="20"/>
        <v>1.0655258112487201E-2</v>
      </c>
      <c r="G115" s="300">
        <f t="shared" si="20"/>
        <v>1.5555201295403767E-2</v>
      </c>
      <c r="H115" s="300">
        <f t="shared" si="20"/>
        <v>1.3138789743140807E-2</v>
      </c>
      <c r="I115" s="300">
        <f t="shared" si="20"/>
        <v>5.283172048019584E-2</v>
      </c>
      <c r="J115" s="300">
        <f t="shared" si="20"/>
        <v>2.8333737487920643E-2</v>
      </c>
      <c r="K115" s="300">
        <f t="shared" si="20"/>
        <v>1.0669350737699658E-2</v>
      </c>
      <c r="L115" s="300">
        <f t="shared" si="20"/>
        <v>1.2698742380031134E-2</v>
      </c>
      <c r="M115" s="300">
        <f t="shared" si="20"/>
        <v>1.1529110145629417E-2</v>
      </c>
      <c r="N115" s="300">
        <f t="shared" si="20"/>
        <v>1.4446780337936151E-2</v>
      </c>
      <c r="O115" s="300">
        <f t="shared" si="20"/>
        <v>2.1406180483432471E-2</v>
      </c>
      <c r="P115" s="300">
        <f t="shared" si="20"/>
        <v>2.0821230560790605E-2</v>
      </c>
      <c r="Q115" s="300">
        <f t="shared" si="20"/>
        <v>2.8098094192898177E-2</v>
      </c>
      <c r="R115" s="300">
        <f t="shared" si="20"/>
        <v>1.8295395654776857E-2</v>
      </c>
      <c r="S115" s="300">
        <f t="shared" si="20"/>
        <v>1.4678793441130282E-2</v>
      </c>
      <c r="T115" s="300">
        <f t="shared" si="20"/>
        <v>1.0342314160632913E-2</v>
      </c>
      <c r="U115" s="300">
        <f t="shared" si="20"/>
        <v>1.3105393989635408E-2</v>
      </c>
      <c r="V115" s="300">
        <f t="shared" si="20"/>
        <v>8.9098683270017447E-3</v>
      </c>
      <c r="W115" s="300">
        <f t="shared" si="20"/>
        <v>9.3951824044009383E-3</v>
      </c>
      <c r="X115" s="300">
        <f t="shared" si="20"/>
        <v>8.9429164368811497E-3</v>
      </c>
      <c r="Y115" s="300">
        <f t="shared" si="20"/>
        <v>8.8556985759408943E-3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3.9333696745656246E-2</v>
      </c>
      <c r="C116" s="301">
        <f t="shared" si="21"/>
        <v>3.8483498892199368E-2</v>
      </c>
      <c r="D116" s="301">
        <f t="shared" si="21"/>
        <v>4.2918667936614439E-2</v>
      </c>
      <c r="E116" s="301">
        <f t="shared" si="21"/>
        <v>4.6896760245574112E-2</v>
      </c>
      <c r="F116" s="301">
        <f t="shared" si="21"/>
        <v>4.9141434610248565E-2</v>
      </c>
      <c r="G116" s="301">
        <f t="shared" si="21"/>
        <v>6.7148161820211952E-2</v>
      </c>
      <c r="H116" s="301">
        <f t="shared" si="21"/>
        <v>5.7956968232452638E-2</v>
      </c>
      <c r="I116" s="301">
        <f t="shared" si="21"/>
        <v>0.16157911863900595</v>
      </c>
      <c r="J116" s="301">
        <f t="shared" si="21"/>
        <v>0.10231002650594222</v>
      </c>
      <c r="K116" s="301">
        <f t="shared" si="21"/>
        <v>4.9135429872470451E-2</v>
      </c>
      <c r="L116" s="301">
        <f t="shared" si="21"/>
        <v>5.8215441159220616E-2</v>
      </c>
      <c r="M116" s="301">
        <f t="shared" si="21"/>
        <v>5.3790545117395179E-2</v>
      </c>
      <c r="N116" s="301">
        <f t="shared" si="21"/>
        <v>6.6070355472681377E-2</v>
      </c>
      <c r="O116" s="301">
        <f t="shared" si="21"/>
        <v>8.8292976577355908E-2</v>
      </c>
      <c r="P116" s="301">
        <f t="shared" si="21"/>
        <v>8.6738125524633711E-2</v>
      </c>
      <c r="Q116" s="301">
        <f t="shared" si="21"/>
        <v>0.11128043536595124</v>
      </c>
      <c r="R116" s="301">
        <f t="shared" si="21"/>
        <v>8.0360526975660124E-2</v>
      </c>
      <c r="S116" s="301">
        <f t="shared" si="21"/>
        <v>6.9548363454446843E-2</v>
      </c>
      <c r="T116" s="301">
        <f t="shared" si="21"/>
        <v>4.4876098327755916E-2</v>
      </c>
      <c r="U116" s="301">
        <f t="shared" si="21"/>
        <v>6.1729649116872232E-2</v>
      </c>
      <c r="V116" s="301">
        <f t="shared" si="21"/>
        <v>4.0903099853048748E-2</v>
      </c>
      <c r="W116" s="301">
        <f t="shared" si="21"/>
        <v>4.0538978275474764E-2</v>
      </c>
      <c r="X116" s="301">
        <f t="shared" si="21"/>
        <v>3.9139359122768121E-2</v>
      </c>
      <c r="Y116" s="301">
        <f t="shared" si="21"/>
        <v>3.9606478767165582E-2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2.4380777723584809E-2</v>
      </c>
      <c r="C117" s="302">
        <f t="shared" si="22"/>
        <v>2.4455951499295154E-2</v>
      </c>
      <c r="D117" s="302">
        <f t="shared" si="22"/>
        <v>2.4034660114233396E-2</v>
      </c>
      <c r="E117" s="302">
        <f t="shared" si="22"/>
        <v>2.3647216052389858E-2</v>
      </c>
      <c r="F117" s="302">
        <f t="shared" si="22"/>
        <v>2.342241729012854E-2</v>
      </c>
      <c r="G117" s="302">
        <f t="shared" si="22"/>
        <v>2.1574793742345527E-2</v>
      </c>
      <c r="H117" s="302">
        <f t="shared" si="22"/>
        <v>2.242723953716597E-2</v>
      </c>
      <c r="I117" s="302">
        <f t="shared" si="22"/>
        <v>1.1656362040663251E-2</v>
      </c>
      <c r="J117" s="302">
        <f t="shared" si="22"/>
        <v>1.791536993869779E-2</v>
      </c>
      <c r="K117" s="302">
        <f t="shared" si="22"/>
        <v>2.3415592406149096E-2</v>
      </c>
      <c r="L117" s="302">
        <f t="shared" si="22"/>
        <v>2.249797531712704E-2</v>
      </c>
      <c r="M117" s="302">
        <f t="shared" si="22"/>
        <v>2.2980984049337488E-2</v>
      </c>
      <c r="N117" s="302">
        <f t="shared" si="22"/>
        <v>2.1748275800525893E-2</v>
      </c>
      <c r="O117" s="302">
        <f t="shared" si="22"/>
        <v>1.9451506128811337E-2</v>
      </c>
      <c r="P117" s="302">
        <f t="shared" si="22"/>
        <v>1.9616083063135475E-2</v>
      </c>
      <c r="Q117" s="302">
        <f t="shared" si="22"/>
        <v>1.7106950583488371E-2</v>
      </c>
      <c r="R117" s="302">
        <f t="shared" si="22"/>
        <v>2.0299459747006567E-2</v>
      </c>
      <c r="S117" s="302">
        <f t="shared" si="22"/>
        <v>2.1425970236245255E-2</v>
      </c>
      <c r="T117" s="302">
        <f t="shared" si="22"/>
        <v>2.3863674800724953E-2</v>
      </c>
      <c r="U117" s="302">
        <f t="shared" si="22"/>
        <v>2.2207467872056866E-2</v>
      </c>
      <c r="V117" s="302">
        <f t="shared" si="22"/>
        <v>2.4260863153543814E-2</v>
      </c>
      <c r="W117" s="302">
        <f t="shared" si="22"/>
        <v>2.4296886580202091E-2</v>
      </c>
      <c r="X117" s="302">
        <f t="shared" si="22"/>
        <v>2.443808198190069E-2</v>
      </c>
      <c r="Y117" s="302">
        <f t="shared" si="22"/>
        <v>2.4392775476718847E-2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1.4952919022071439E-2</v>
      </c>
      <c r="C118" s="302">
        <f t="shared" si="23"/>
        <v>1.402754739290421E-2</v>
      </c>
      <c r="D118" s="302">
        <f t="shared" si="23"/>
        <v>1.8884007822381043E-2</v>
      </c>
      <c r="E118" s="302">
        <f t="shared" si="23"/>
        <v>2.324954419318425E-2</v>
      </c>
      <c r="F118" s="302">
        <f t="shared" si="23"/>
        <v>2.5719017320120031E-2</v>
      </c>
      <c r="G118" s="302">
        <f t="shared" si="23"/>
        <v>4.5573368077866432E-2</v>
      </c>
      <c r="H118" s="302">
        <f t="shared" si="23"/>
        <v>3.5529728695286679E-2</v>
      </c>
      <c r="I118" s="302">
        <f t="shared" si="23"/>
        <v>0.1499227565983427</v>
      </c>
      <c r="J118" s="302">
        <f t="shared" si="23"/>
        <v>8.439465656724443E-2</v>
      </c>
      <c r="K118" s="302">
        <f t="shared" si="23"/>
        <v>2.5719837466321352E-2</v>
      </c>
      <c r="L118" s="302">
        <f t="shared" si="23"/>
        <v>3.5717465842093572E-2</v>
      </c>
      <c r="M118" s="302">
        <f t="shared" si="23"/>
        <v>3.0809561068057698E-2</v>
      </c>
      <c r="N118" s="302">
        <f t="shared" si="23"/>
        <v>4.4322079672155484E-2</v>
      </c>
      <c r="O118" s="302">
        <f t="shared" si="23"/>
        <v>6.8841470448544578E-2</v>
      </c>
      <c r="P118" s="302">
        <f t="shared" si="23"/>
        <v>6.7122042461498235E-2</v>
      </c>
      <c r="Q118" s="302">
        <f t="shared" si="23"/>
        <v>9.417348478246286E-2</v>
      </c>
      <c r="R118" s="302">
        <f t="shared" si="23"/>
        <v>6.0061067228653564E-2</v>
      </c>
      <c r="S118" s="302">
        <f t="shared" si="23"/>
        <v>4.8122393218201588E-2</v>
      </c>
      <c r="T118" s="302">
        <f t="shared" si="23"/>
        <v>2.1012423527030963E-2</v>
      </c>
      <c r="U118" s="302">
        <f t="shared" si="23"/>
        <v>3.9522181244815366E-2</v>
      </c>
      <c r="V118" s="302">
        <f t="shared" si="23"/>
        <v>1.6642236699504934E-2</v>
      </c>
      <c r="W118" s="302">
        <f t="shared" si="23"/>
        <v>1.6242091695272676E-2</v>
      </c>
      <c r="X118" s="302">
        <f t="shared" si="23"/>
        <v>1.4701277140867429E-2</v>
      </c>
      <c r="Y118" s="302">
        <f t="shared" si="23"/>
        <v>1.521370329044674E-2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0.80538930048561197</v>
      </c>
      <c r="C119" s="301">
        <f t="shared" si="24"/>
        <v>0.80586236425560953</v>
      </c>
      <c r="D119" s="301">
        <f t="shared" si="24"/>
        <v>0.80252931336713407</v>
      </c>
      <c r="E119" s="301">
        <f t="shared" si="24"/>
        <v>0.79925557669871838</v>
      </c>
      <c r="F119" s="301">
        <f t="shared" si="24"/>
        <v>0.79722482433396347</v>
      </c>
      <c r="G119" s="301">
        <f t="shared" si="24"/>
        <v>0.77961887481009251</v>
      </c>
      <c r="H119" s="301">
        <f t="shared" si="24"/>
        <v>0.78591393912825014</v>
      </c>
      <c r="I119" s="301">
        <f t="shared" si="24"/>
        <v>0.68048596137232564</v>
      </c>
      <c r="J119" s="301">
        <f t="shared" si="24"/>
        <v>0.74370862816574668</v>
      </c>
      <c r="K119" s="301">
        <f t="shared" si="24"/>
        <v>0.79700973097489947</v>
      </c>
      <c r="L119" s="301">
        <f t="shared" si="24"/>
        <v>0.78854931219103475</v>
      </c>
      <c r="M119" s="301">
        <f t="shared" si="24"/>
        <v>0.79373634614671895</v>
      </c>
      <c r="N119" s="301">
        <f t="shared" si="24"/>
        <v>0.78254027465255738</v>
      </c>
      <c r="O119" s="301">
        <f t="shared" si="24"/>
        <v>0.76032038330576635</v>
      </c>
      <c r="P119" s="301">
        <f t="shared" si="24"/>
        <v>0.76199022484359902</v>
      </c>
      <c r="Q119" s="301">
        <f t="shared" si="24"/>
        <v>0.73826409486302957</v>
      </c>
      <c r="R119" s="301">
        <f t="shared" si="24"/>
        <v>0.76908668435391392</v>
      </c>
      <c r="S119" s="301">
        <f t="shared" si="24"/>
        <v>0.78016606572799807</v>
      </c>
      <c r="T119" s="301">
        <f t="shared" si="24"/>
        <v>0.80150220225138291</v>
      </c>
      <c r="U119" s="301">
        <f t="shared" si="24"/>
        <v>0.78719426963596695</v>
      </c>
      <c r="V119" s="301">
        <f t="shared" si="24"/>
        <v>0.80507584058019044</v>
      </c>
      <c r="W119" s="301">
        <f t="shared" si="24"/>
        <v>0.80539212106124158</v>
      </c>
      <c r="X119" s="301">
        <f t="shared" si="24"/>
        <v>0.80668884782268502</v>
      </c>
      <c r="Y119" s="301">
        <f t="shared" si="24"/>
        <v>0.80631002888451653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0.77444823357269377</v>
      </c>
      <c r="C120" s="302">
        <f t="shared" si="25"/>
        <v>0.77683610644819878</v>
      </c>
      <c r="D120" s="302">
        <f t="shared" si="25"/>
        <v>0.76345390951094294</v>
      </c>
      <c r="E120" s="302">
        <f t="shared" si="25"/>
        <v>0.75114686284061916</v>
      </c>
      <c r="F120" s="302">
        <f t="shared" si="25"/>
        <v>0.74400619627467124</v>
      </c>
      <c r="G120" s="302">
        <f t="shared" si="25"/>
        <v>0.68531697769803446</v>
      </c>
      <c r="H120" s="302">
        <f t="shared" si="25"/>
        <v>0.71239466765115467</v>
      </c>
      <c r="I120" s="302">
        <f t="shared" si="25"/>
        <v>0.37026091187989157</v>
      </c>
      <c r="J120" s="302">
        <f t="shared" si="25"/>
        <v>0.56907645687628272</v>
      </c>
      <c r="K120" s="302">
        <f t="shared" si="25"/>
        <v>0.74378940584238318</v>
      </c>
      <c r="L120" s="302">
        <f t="shared" si="25"/>
        <v>0.71464156889697705</v>
      </c>
      <c r="M120" s="302">
        <f t="shared" si="25"/>
        <v>0.72998419921424973</v>
      </c>
      <c r="N120" s="302">
        <f t="shared" si="25"/>
        <v>0.69082758425199919</v>
      </c>
      <c r="O120" s="302">
        <f t="shared" si="25"/>
        <v>0.61787137115047785</v>
      </c>
      <c r="P120" s="302">
        <f t="shared" si="25"/>
        <v>0.62309910906430355</v>
      </c>
      <c r="Q120" s="302">
        <f t="shared" si="25"/>
        <v>0.5433972538284545</v>
      </c>
      <c r="R120" s="302">
        <f t="shared" si="25"/>
        <v>0.64480636843432637</v>
      </c>
      <c r="S120" s="302">
        <f t="shared" si="25"/>
        <v>0.68058964279837875</v>
      </c>
      <c r="T120" s="302">
        <f t="shared" si="25"/>
        <v>0.75802261131714577</v>
      </c>
      <c r="U120" s="302">
        <f t="shared" si="25"/>
        <v>0.70541368534768867</v>
      </c>
      <c r="V120" s="302">
        <f t="shared" si="25"/>
        <v>0.77063918252433261</v>
      </c>
      <c r="W120" s="302">
        <f t="shared" si="25"/>
        <v>0.77178345607700727</v>
      </c>
      <c r="X120" s="302">
        <f t="shared" si="25"/>
        <v>0.77626848648390467</v>
      </c>
      <c r="Y120" s="302">
        <f t="shared" si="25"/>
        <v>0.77482933867224602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3.0941066912918199E-2</v>
      </c>
      <c r="C121" s="302">
        <f t="shared" si="26"/>
        <v>2.9026257807410662E-2</v>
      </c>
      <c r="D121" s="302">
        <f t="shared" si="26"/>
        <v>3.9075403856191036E-2</v>
      </c>
      <c r="E121" s="302">
        <f t="shared" si="26"/>
        <v>4.8108713858099179E-2</v>
      </c>
      <c r="F121" s="302">
        <f t="shared" si="26"/>
        <v>5.3218628059292242E-2</v>
      </c>
      <c r="G121" s="302">
        <f t="shared" si="26"/>
        <v>9.4301897112057984E-2</v>
      </c>
      <c r="H121" s="302">
        <f t="shared" si="26"/>
        <v>7.3519271477095458E-2</v>
      </c>
      <c r="I121" s="302">
        <f t="shared" si="26"/>
        <v>0.31022504949243407</v>
      </c>
      <c r="J121" s="302">
        <f t="shared" si="26"/>
        <v>0.17463217128946393</v>
      </c>
      <c r="K121" s="302">
        <f t="shared" si="26"/>
        <v>5.3220325132516275E-2</v>
      </c>
      <c r="L121" s="302">
        <f t="shared" si="26"/>
        <v>7.3907743294057623E-2</v>
      </c>
      <c r="M121" s="302">
        <f t="shared" si="26"/>
        <v>6.375214693246925E-2</v>
      </c>
      <c r="N121" s="302">
        <f t="shared" si="26"/>
        <v>9.1712690400558128E-2</v>
      </c>
      <c r="O121" s="302">
        <f t="shared" si="26"/>
        <v>0.14244901215528855</v>
      </c>
      <c r="P121" s="302">
        <f t="shared" si="26"/>
        <v>0.13889111577929544</v>
      </c>
      <c r="Q121" s="302">
        <f t="shared" si="26"/>
        <v>0.19486684103457502</v>
      </c>
      <c r="R121" s="302">
        <f t="shared" si="26"/>
        <v>0.12428031591958749</v>
      </c>
      <c r="S121" s="302">
        <f t="shared" si="26"/>
        <v>9.9576422929619407E-2</v>
      </c>
      <c r="T121" s="302">
        <f t="shared" si="26"/>
        <v>4.347959093423729E-2</v>
      </c>
      <c r="U121" s="302">
        <f t="shared" si="26"/>
        <v>8.1780584288278266E-2</v>
      </c>
      <c r="V121" s="302">
        <f t="shared" si="26"/>
        <v>3.4436658055857765E-2</v>
      </c>
      <c r="W121" s="302">
        <f t="shared" si="26"/>
        <v>3.3608664984234399E-2</v>
      </c>
      <c r="X121" s="302">
        <f t="shared" si="26"/>
        <v>3.0420361338780261E-2</v>
      </c>
      <c r="Y121" s="302">
        <f t="shared" si="26"/>
        <v>3.1480690212270422E-2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0.10450510499123554</v>
      </c>
      <c r="C122" s="301">
        <f t="shared" si="27"/>
        <v>0.10481818811784333</v>
      </c>
      <c r="D122" s="301">
        <f t="shared" si="27"/>
        <v>0.10337638290140504</v>
      </c>
      <c r="E122" s="301">
        <f t="shared" si="27"/>
        <v>0.10205359117099777</v>
      </c>
      <c r="F122" s="301">
        <f t="shared" si="27"/>
        <v>0.10131066010829359</v>
      </c>
      <c r="G122" s="301">
        <f t="shared" si="27"/>
        <v>9.5045453415529932E-2</v>
      </c>
      <c r="H122" s="301">
        <f t="shared" si="27"/>
        <v>9.876405516079681E-2</v>
      </c>
      <c r="I122" s="301">
        <f t="shared" si="27"/>
        <v>6.0222845854871143E-2</v>
      </c>
      <c r="J122" s="301">
        <f t="shared" si="27"/>
        <v>8.2194206022921976E-2</v>
      </c>
      <c r="K122" s="301">
        <f t="shared" si="27"/>
        <v>0.10135295748383787</v>
      </c>
      <c r="L122" s="301">
        <f t="shared" si="27"/>
        <v>9.8236624729929348E-2</v>
      </c>
      <c r="M122" s="301">
        <f t="shared" si="27"/>
        <v>9.9591962776067453E-2</v>
      </c>
      <c r="N122" s="301">
        <f t="shared" si="27"/>
        <v>9.5277654202419418E-2</v>
      </c>
      <c r="O122" s="301">
        <f t="shared" si="27"/>
        <v>8.7381734828975641E-2</v>
      </c>
      <c r="P122" s="301">
        <f t="shared" si="27"/>
        <v>8.7939171734717908E-2</v>
      </c>
      <c r="Q122" s="301">
        <f t="shared" si="27"/>
        <v>7.9172479834424755E-2</v>
      </c>
      <c r="R122" s="301">
        <f t="shared" si="27"/>
        <v>9.0212111592578775E-2</v>
      </c>
      <c r="S122" s="301">
        <f t="shared" si="27"/>
        <v>9.4065990303161484E-2</v>
      </c>
      <c r="T122" s="301">
        <f t="shared" si="27"/>
        <v>0.10252823100870782</v>
      </c>
      <c r="U122" s="301">
        <f t="shared" si="27"/>
        <v>9.6751201612428103E-2</v>
      </c>
      <c r="V122" s="301">
        <f t="shared" si="27"/>
        <v>0.10407502076461012</v>
      </c>
      <c r="W122" s="301">
        <f t="shared" si="27"/>
        <v>0.10404097964355066</v>
      </c>
      <c r="X122" s="301">
        <f t="shared" si="27"/>
        <v>0.10456311060889802</v>
      </c>
      <c r="Y122" s="301">
        <f t="shared" si="27"/>
        <v>0.10444670561249969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8.7842507974680378E-2</v>
      </c>
      <c r="C123" s="302">
        <f t="shared" si="28"/>
        <v>8.811335466657795E-2</v>
      </c>
      <c r="D123" s="302">
        <f t="shared" si="28"/>
        <v>8.6595466588046593E-2</v>
      </c>
      <c r="E123" s="302">
        <f t="shared" si="28"/>
        <v>8.5199528424051499E-2</v>
      </c>
      <c r="F123" s="302">
        <f t="shared" si="28"/>
        <v>8.4389591707080547E-2</v>
      </c>
      <c r="G123" s="302">
        <f t="shared" si="28"/>
        <v>7.7732712748156477E-2</v>
      </c>
      <c r="H123" s="302">
        <f t="shared" si="28"/>
        <v>8.0804024803024288E-2</v>
      </c>
      <c r="I123" s="302">
        <f t="shared" si="28"/>
        <v>4.199718676415428E-2</v>
      </c>
      <c r="J123" s="302">
        <f t="shared" si="28"/>
        <v>6.4548024043837457E-2</v>
      </c>
      <c r="K123" s="302">
        <f t="shared" si="28"/>
        <v>8.4365002051566412E-2</v>
      </c>
      <c r="L123" s="302">
        <f t="shared" si="28"/>
        <v>8.1058881657295787E-2</v>
      </c>
      <c r="M123" s="302">
        <f t="shared" si="28"/>
        <v>8.2799133707171624E-2</v>
      </c>
      <c r="N123" s="302">
        <f t="shared" si="28"/>
        <v>7.8357758398953398E-2</v>
      </c>
      <c r="O123" s="302">
        <f t="shared" si="28"/>
        <v>7.0082632375864193E-2</v>
      </c>
      <c r="P123" s="302">
        <f t="shared" si="28"/>
        <v>7.0675593389237928E-2</v>
      </c>
      <c r="Q123" s="302">
        <f t="shared" si="28"/>
        <v>6.1635336661097676E-2</v>
      </c>
      <c r="R123" s="302">
        <f t="shared" si="28"/>
        <v>7.3137759382596979E-2</v>
      </c>
      <c r="S123" s="302">
        <f t="shared" si="28"/>
        <v>7.7196510410001112E-2</v>
      </c>
      <c r="T123" s="302">
        <f t="shared" si="28"/>
        <v>8.5979416561435304E-2</v>
      </c>
      <c r="U123" s="302">
        <f t="shared" si="28"/>
        <v>8.0012200421381158E-2</v>
      </c>
      <c r="V123" s="302">
        <f t="shared" si="28"/>
        <v>8.7410462832620814E-2</v>
      </c>
      <c r="W123" s="302">
        <f t="shared" si="28"/>
        <v>8.7540253119845535E-2</v>
      </c>
      <c r="X123" s="302">
        <f t="shared" si="28"/>
        <v>8.804897184655372E-2</v>
      </c>
      <c r="Y123" s="302">
        <f t="shared" si="28"/>
        <v>8.7885735173472104E-2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1.6662597016555158E-2</v>
      </c>
      <c r="C124" s="303">
        <f t="shared" si="29"/>
        <v>1.6704833451265371E-2</v>
      </c>
      <c r="D124" s="303">
        <f t="shared" si="29"/>
        <v>1.6780916313358433E-2</v>
      </c>
      <c r="E124" s="303">
        <f t="shared" si="29"/>
        <v>1.6854062746946265E-2</v>
      </c>
      <c r="F124" s="303">
        <f t="shared" si="29"/>
        <v>1.692106840121306E-2</v>
      </c>
      <c r="G124" s="303">
        <f t="shared" si="29"/>
        <v>1.7312740667373459E-2</v>
      </c>
      <c r="H124" s="303">
        <f t="shared" si="29"/>
        <v>1.7960030357772529E-2</v>
      </c>
      <c r="I124" s="303">
        <f t="shared" si="29"/>
        <v>1.8225659090716852E-2</v>
      </c>
      <c r="J124" s="303">
        <f t="shared" si="29"/>
        <v>1.7646181979084512E-2</v>
      </c>
      <c r="K124" s="303">
        <f t="shared" si="29"/>
        <v>1.6987955432271457E-2</v>
      </c>
      <c r="L124" s="303">
        <f t="shared" si="29"/>
        <v>1.7177743072633568E-2</v>
      </c>
      <c r="M124" s="303">
        <f t="shared" si="29"/>
        <v>1.6792829068895832E-2</v>
      </c>
      <c r="N124" s="303">
        <f t="shared" si="29"/>
        <v>1.691989580346602E-2</v>
      </c>
      <c r="O124" s="303">
        <f t="shared" si="29"/>
        <v>1.7299102453111437E-2</v>
      </c>
      <c r="P124" s="303">
        <f t="shared" si="29"/>
        <v>1.726357834547998E-2</v>
      </c>
      <c r="Q124" s="303">
        <f t="shared" si="29"/>
        <v>1.753714317332709E-2</v>
      </c>
      <c r="R124" s="303">
        <f t="shared" si="29"/>
        <v>1.7074352209981797E-2</v>
      </c>
      <c r="S124" s="303">
        <f t="shared" si="29"/>
        <v>1.6869479893160361E-2</v>
      </c>
      <c r="T124" s="303">
        <f t="shared" si="29"/>
        <v>1.654881444727253E-2</v>
      </c>
      <c r="U124" s="303">
        <f t="shared" si="29"/>
        <v>1.6739001191046949E-2</v>
      </c>
      <c r="V124" s="303">
        <f t="shared" si="29"/>
        <v>1.6664557931989288E-2</v>
      </c>
      <c r="W124" s="303">
        <f t="shared" si="29"/>
        <v>1.6500726523705118E-2</v>
      </c>
      <c r="X124" s="303">
        <f t="shared" si="29"/>
        <v>1.6514138762344293E-2</v>
      </c>
      <c r="Y124" s="303">
        <f t="shared" si="29"/>
        <v>1.6560970439027586E-2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1.0000000000000002</v>
      </c>
      <c r="C126" s="232">
        <f t="shared" si="30"/>
        <v>0.99999999999999978</v>
      </c>
      <c r="D126" s="232">
        <f t="shared" si="30"/>
        <v>0.99999999999999978</v>
      </c>
      <c r="E126" s="232">
        <f t="shared" si="30"/>
        <v>1.0000000000000002</v>
      </c>
      <c r="F126" s="232">
        <f t="shared" si="30"/>
        <v>1</v>
      </c>
      <c r="G126" s="232">
        <f t="shared" si="30"/>
        <v>1</v>
      </c>
      <c r="H126" s="232">
        <f t="shared" si="30"/>
        <v>0.99999999999999978</v>
      </c>
      <c r="I126" s="232">
        <f t="shared" si="30"/>
        <v>1</v>
      </c>
      <c r="J126" s="232">
        <f t="shared" si="30"/>
        <v>1</v>
      </c>
      <c r="K126" s="232">
        <f t="shared" si="30"/>
        <v>0.99999999999999978</v>
      </c>
      <c r="L126" s="232">
        <f t="shared" si="30"/>
        <v>1</v>
      </c>
      <c r="M126" s="232">
        <f t="shared" si="30"/>
        <v>1.0000000000000002</v>
      </c>
      <c r="N126" s="232">
        <f t="shared" si="30"/>
        <v>1</v>
      </c>
      <c r="O126" s="232">
        <f t="shared" si="30"/>
        <v>1</v>
      </c>
      <c r="P126" s="232">
        <f t="shared" si="30"/>
        <v>1</v>
      </c>
      <c r="Q126" s="232">
        <f t="shared" si="30"/>
        <v>1.0000000000000004</v>
      </c>
      <c r="R126" s="232">
        <f t="shared" si="30"/>
        <v>1</v>
      </c>
      <c r="S126" s="232">
        <f t="shared" si="30"/>
        <v>0.99999999999999967</v>
      </c>
      <c r="T126" s="232">
        <f t="shared" si="30"/>
        <v>1</v>
      </c>
      <c r="U126" s="232">
        <f t="shared" si="30"/>
        <v>1</v>
      </c>
      <c r="V126" s="232">
        <f t="shared" si="30"/>
        <v>1.0000000000000002</v>
      </c>
      <c r="W126" s="232">
        <f t="shared" si="30"/>
        <v>0.99999999999999978</v>
      </c>
      <c r="X126" s="232">
        <f t="shared" si="30"/>
        <v>0.99999999999999989</v>
      </c>
      <c r="Y126" s="232">
        <f t="shared" si="30"/>
        <v>1.0000000000000002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2.2437452235697337E-2</v>
      </c>
      <c r="C127" s="299">
        <f t="shared" si="31"/>
        <v>2.2244390760605845E-2</v>
      </c>
      <c r="D127" s="299">
        <f t="shared" si="31"/>
        <v>2.2887577568391347E-2</v>
      </c>
      <c r="E127" s="299">
        <f t="shared" si="31"/>
        <v>2.3205562401799835E-2</v>
      </c>
      <c r="F127" s="299">
        <f t="shared" si="31"/>
        <v>2.3179346427923513E-2</v>
      </c>
      <c r="G127" s="299">
        <f t="shared" si="31"/>
        <v>2.330685834406529E-2</v>
      </c>
      <c r="H127" s="299">
        <f t="shared" si="31"/>
        <v>2.3074638443021801E-2</v>
      </c>
      <c r="I127" s="299">
        <f t="shared" si="31"/>
        <v>2.2966832493355585E-2</v>
      </c>
      <c r="J127" s="299">
        <f t="shared" si="31"/>
        <v>2.3169597520327365E-2</v>
      </c>
      <c r="K127" s="299">
        <f t="shared" si="31"/>
        <v>2.3192324708408815E-2</v>
      </c>
      <c r="L127" s="299">
        <f t="shared" si="31"/>
        <v>2.337673724617248E-2</v>
      </c>
      <c r="M127" s="299">
        <f t="shared" si="31"/>
        <v>2.3404960389920192E-2</v>
      </c>
      <c r="N127" s="299">
        <f t="shared" si="31"/>
        <v>2.3554846694793657E-2</v>
      </c>
      <c r="O127" s="299">
        <f t="shared" si="31"/>
        <v>2.3499227595469904E-2</v>
      </c>
      <c r="P127" s="299">
        <f t="shared" si="31"/>
        <v>2.3516233755605197E-2</v>
      </c>
      <c r="Q127" s="299">
        <f t="shared" si="31"/>
        <v>2.357889665527484E-2</v>
      </c>
      <c r="R127" s="299">
        <f t="shared" si="31"/>
        <v>2.363231076577307E-2</v>
      </c>
      <c r="S127" s="299">
        <f t="shared" si="31"/>
        <v>2.3789257971119106E-2</v>
      </c>
      <c r="T127" s="299">
        <f t="shared" si="31"/>
        <v>2.2622006887926652E-2</v>
      </c>
      <c r="U127" s="299">
        <f t="shared" si="31"/>
        <v>2.3415327532386392E-2</v>
      </c>
      <c r="V127" s="299">
        <f t="shared" si="31"/>
        <v>2.2151390963161276E-2</v>
      </c>
      <c r="W127" s="299">
        <f t="shared" si="31"/>
        <v>2.1899350592754708E-2</v>
      </c>
      <c r="X127" s="299">
        <f t="shared" si="31"/>
        <v>2.176296333049027E-2</v>
      </c>
      <c r="Y127" s="299">
        <f t="shared" si="31"/>
        <v>2.1867434886426711E-2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3.0175882613217436E-3</v>
      </c>
      <c r="C128" s="233">
        <f t="shared" si="32"/>
        <v>2.9916236359788231E-3</v>
      </c>
      <c r="D128" s="233">
        <f t="shared" si="32"/>
        <v>3.0781251220041686E-3</v>
      </c>
      <c r="E128" s="233">
        <f t="shared" si="32"/>
        <v>3.1208905523432331E-3</v>
      </c>
      <c r="F128" s="233">
        <f t="shared" si="32"/>
        <v>3.1173647948642964E-3</v>
      </c>
      <c r="G128" s="233">
        <f t="shared" si="32"/>
        <v>3.1345137321538842E-3</v>
      </c>
      <c r="H128" s="233">
        <f t="shared" si="32"/>
        <v>3.1032827331940616E-3</v>
      </c>
      <c r="I128" s="233">
        <f t="shared" si="32"/>
        <v>3.0887840296516043E-3</v>
      </c>
      <c r="J128" s="233">
        <f t="shared" si="32"/>
        <v>3.1160536750092518E-3</v>
      </c>
      <c r="K128" s="233">
        <f t="shared" si="32"/>
        <v>3.1191102295256476E-3</v>
      </c>
      <c r="L128" s="233">
        <f t="shared" si="32"/>
        <v>3.1439116688045153E-3</v>
      </c>
      <c r="M128" s="233">
        <f t="shared" si="32"/>
        <v>3.1477073683507961E-3</v>
      </c>
      <c r="N128" s="233">
        <f t="shared" si="32"/>
        <v>3.1678654125604456E-3</v>
      </c>
      <c r="O128" s="233">
        <f t="shared" si="32"/>
        <v>3.1603852610948683E-3</v>
      </c>
      <c r="P128" s="233">
        <f t="shared" si="32"/>
        <v>3.1626724008581237E-3</v>
      </c>
      <c r="Q128" s="233">
        <f t="shared" si="32"/>
        <v>3.1710998652813203E-3</v>
      </c>
      <c r="R128" s="233">
        <f t="shared" si="32"/>
        <v>3.1782834702260912E-3</v>
      </c>
      <c r="S128" s="233">
        <f t="shared" si="32"/>
        <v>3.199391127170579E-3</v>
      </c>
      <c r="T128" s="233">
        <f t="shared" si="32"/>
        <v>3.0424088134187182E-3</v>
      </c>
      <c r="U128" s="233">
        <f t="shared" si="32"/>
        <v>3.1491016339332181E-3</v>
      </c>
      <c r="V128" s="233">
        <f t="shared" si="32"/>
        <v>2.9791161955561737E-3</v>
      </c>
      <c r="W128" s="233">
        <f t="shared" si="32"/>
        <v>2.9452195634818773E-3</v>
      </c>
      <c r="X128" s="233">
        <f t="shared" si="32"/>
        <v>2.9268769906585592E-3</v>
      </c>
      <c r="Y128" s="233">
        <f t="shared" si="32"/>
        <v>2.9409272552574201E-3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0.10690070598043913</v>
      </c>
      <c r="C129" s="233">
        <f t="shared" si="33"/>
        <v>0.10598088639628553</v>
      </c>
      <c r="D129" s="233">
        <f t="shared" si="33"/>
        <v>0.10904527726862287</v>
      </c>
      <c r="E129" s="233">
        <f t="shared" si="33"/>
        <v>0.11056028007844983</v>
      </c>
      <c r="F129" s="233">
        <f t="shared" si="33"/>
        <v>0.1104353770330459</v>
      </c>
      <c r="G129" s="233">
        <f t="shared" si="33"/>
        <v>0.11104289314999559</v>
      </c>
      <c r="H129" s="233">
        <f t="shared" si="33"/>
        <v>0.10993650766988473</v>
      </c>
      <c r="I129" s="233">
        <f t="shared" si="33"/>
        <v>0.10942287840364054</v>
      </c>
      <c r="J129" s="233">
        <f t="shared" si="33"/>
        <v>0.11038892946432827</v>
      </c>
      <c r="K129" s="233">
        <f t="shared" si="33"/>
        <v>0.11049721058400869</v>
      </c>
      <c r="L129" s="233">
        <f t="shared" si="33"/>
        <v>0.11137582328350297</v>
      </c>
      <c r="M129" s="233">
        <f t="shared" si="33"/>
        <v>0.11151028926297005</v>
      </c>
      <c r="N129" s="233">
        <f t="shared" si="33"/>
        <v>0.11222440562696079</v>
      </c>
      <c r="O129" s="233">
        <f t="shared" si="33"/>
        <v>0.11195941471260704</v>
      </c>
      <c r="P129" s="233">
        <f t="shared" si="33"/>
        <v>0.11204043864105408</v>
      </c>
      <c r="Q129" s="233">
        <f t="shared" si="33"/>
        <v>0.11233898894628032</v>
      </c>
      <c r="R129" s="233">
        <f t="shared" si="33"/>
        <v>0.11259347444051544</v>
      </c>
      <c r="S129" s="233">
        <f t="shared" si="33"/>
        <v>0.11334123166700014</v>
      </c>
      <c r="T129" s="233">
        <f t="shared" si="33"/>
        <v>0.10777999576824759</v>
      </c>
      <c r="U129" s="233">
        <f t="shared" si="33"/>
        <v>0.11155968234187193</v>
      </c>
      <c r="V129" s="233">
        <f t="shared" si="33"/>
        <v>0.10553779936936165</v>
      </c>
      <c r="W129" s="233">
        <f t="shared" si="33"/>
        <v>0.10433698150247533</v>
      </c>
      <c r="X129" s="233">
        <f t="shared" si="33"/>
        <v>0.10368717980174515</v>
      </c>
      <c r="Y129" s="233">
        <f t="shared" si="33"/>
        <v>0.10418492272581537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4.0139878781863446E-2</v>
      </c>
      <c r="C130" s="233">
        <f t="shared" si="34"/>
        <v>3.9794498026231549E-2</v>
      </c>
      <c r="D130" s="233">
        <f t="shared" si="34"/>
        <v>4.0945138492332646E-2</v>
      </c>
      <c r="E130" s="233">
        <f t="shared" si="34"/>
        <v>4.1514003109108535E-2</v>
      </c>
      <c r="F130" s="233">
        <f t="shared" si="34"/>
        <v>4.1467103576911656E-2</v>
      </c>
      <c r="G130" s="233">
        <f t="shared" si="34"/>
        <v>4.1695218284562442E-2</v>
      </c>
      <c r="H130" s="233">
        <f t="shared" si="34"/>
        <v>4.1279784367168185E-2</v>
      </c>
      <c r="I130" s="233">
        <f t="shared" si="34"/>
        <v>4.1086922998323429E-2</v>
      </c>
      <c r="J130" s="233">
        <f t="shared" si="34"/>
        <v>4.1449663095476687E-2</v>
      </c>
      <c r="K130" s="233">
        <f t="shared" si="34"/>
        <v>4.1490321302346998E-2</v>
      </c>
      <c r="L130" s="233">
        <f t="shared" si="34"/>
        <v>4.1820229387896597E-2</v>
      </c>
      <c r="M130" s="233">
        <f t="shared" si="34"/>
        <v>4.1870719682292598E-2</v>
      </c>
      <c r="N130" s="233">
        <f t="shared" si="34"/>
        <v>4.213886145014939E-2</v>
      </c>
      <c r="O130" s="233">
        <f t="shared" si="34"/>
        <v>4.2039360674332248E-2</v>
      </c>
      <c r="P130" s="233">
        <f t="shared" si="34"/>
        <v>4.2069784146623317E-2</v>
      </c>
      <c r="Q130" s="233">
        <f t="shared" si="34"/>
        <v>4.2181886054203484E-2</v>
      </c>
      <c r="R130" s="233">
        <f t="shared" si="34"/>
        <v>4.2277442176089204E-2</v>
      </c>
      <c r="S130" s="233">
        <f t="shared" si="34"/>
        <v>4.2558215667284419E-2</v>
      </c>
      <c r="T130" s="233">
        <f t="shared" si="34"/>
        <v>4.0470041105611074E-2</v>
      </c>
      <c r="U130" s="233">
        <f t="shared" si="34"/>
        <v>4.188926616598139E-2</v>
      </c>
      <c r="V130" s="233">
        <f t="shared" si="34"/>
        <v>3.9628124386437279E-2</v>
      </c>
      <c r="W130" s="233">
        <f t="shared" si="34"/>
        <v>3.9177232288262247E-2</v>
      </c>
      <c r="X130" s="233">
        <f t="shared" si="34"/>
        <v>3.8933239872493433E-2</v>
      </c>
      <c r="Y130" s="233">
        <f t="shared" si="34"/>
        <v>3.9120136118439341E-2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0.46829303910945441</v>
      </c>
      <c r="C131" s="300">
        <f t="shared" si="35"/>
        <v>0.48186094481221176</v>
      </c>
      <c r="D131" s="300">
        <f t="shared" si="35"/>
        <v>0.42154870463291444</v>
      </c>
      <c r="E131" s="300">
        <f t="shared" si="35"/>
        <v>0.3865509662672803</v>
      </c>
      <c r="F131" s="300">
        <f t="shared" si="35"/>
        <v>0.37591504759492472</v>
      </c>
      <c r="G131" s="300">
        <f t="shared" si="35"/>
        <v>0.33769290456839185</v>
      </c>
      <c r="H131" s="300">
        <f t="shared" si="35"/>
        <v>0.35449387276945277</v>
      </c>
      <c r="I131" s="300">
        <f t="shared" si="35"/>
        <v>0.34515058410842547</v>
      </c>
      <c r="J131" s="300">
        <f t="shared" si="35"/>
        <v>0.33484365319755938</v>
      </c>
      <c r="K131" s="300">
        <f t="shared" si="35"/>
        <v>0.37741915519226898</v>
      </c>
      <c r="L131" s="300">
        <f t="shared" si="35"/>
        <v>0.34560269817571826</v>
      </c>
      <c r="M131" s="300">
        <f t="shared" si="35"/>
        <v>0.35578473263423505</v>
      </c>
      <c r="N131" s="300">
        <f t="shared" si="35"/>
        <v>0.32780900337612279</v>
      </c>
      <c r="O131" s="300">
        <f t="shared" si="35"/>
        <v>0.31875806531923939</v>
      </c>
      <c r="P131" s="300">
        <f t="shared" si="35"/>
        <v>0.31823753796460313</v>
      </c>
      <c r="Q131" s="300">
        <f t="shared" si="35"/>
        <v>0.31051852375467587</v>
      </c>
      <c r="R131" s="300">
        <f t="shared" si="35"/>
        <v>0.31436526598415415</v>
      </c>
      <c r="S131" s="300">
        <f t="shared" si="35"/>
        <v>0.31416635675116816</v>
      </c>
      <c r="T131" s="300">
        <f t="shared" si="35"/>
        <v>0.41983931304760364</v>
      </c>
      <c r="U131" s="300">
        <f t="shared" si="35"/>
        <v>0.33657343919472021</v>
      </c>
      <c r="V131" s="300">
        <f t="shared" si="35"/>
        <v>0.44405155793303019</v>
      </c>
      <c r="W131" s="300">
        <f t="shared" si="35"/>
        <v>0.46136883783965638</v>
      </c>
      <c r="X131" s="300">
        <f t="shared" si="35"/>
        <v>0.47227282513833213</v>
      </c>
      <c r="Y131" s="300">
        <f t="shared" si="35"/>
        <v>0.4627936034948984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0.35921133563122415</v>
      </c>
      <c r="C132" s="235">
        <f t="shared" si="36"/>
        <v>0.34712765636868625</v>
      </c>
      <c r="D132" s="235">
        <f t="shared" si="36"/>
        <v>0.40249517691573439</v>
      </c>
      <c r="E132" s="235">
        <f t="shared" si="36"/>
        <v>0.43504829759101843</v>
      </c>
      <c r="F132" s="235">
        <f t="shared" si="36"/>
        <v>0.44588576057232998</v>
      </c>
      <c r="G132" s="235">
        <f t="shared" si="36"/>
        <v>0.48312761192083103</v>
      </c>
      <c r="H132" s="235">
        <f t="shared" si="36"/>
        <v>0.46811191401727825</v>
      </c>
      <c r="I132" s="235">
        <f t="shared" si="36"/>
        <v>0.47828399796660331</v>
      </c>
      <c r="J132" s="235">
        <f t="shared" si="36"/>
        <v>0.48703210304729905</v>
      </c>
      <c r="K132" s="235">
        <f t="shared" si="36"/>
        <v>0.44428187798344065</v>
      </c>
      <c r="L132" s="235">
        <f t="shared" si="36"/>
        <v>0.47468060023790509</v>
      </c>
      <c r="M132" s="235">
        <f t="shared" si="36"/>
        <v>0.46428159066223151</v>
      </c>
      <c r="N132" s="235">
        <f t="shared" si="36"/>
        <v>0.49110501743941287</v>
      </c>
      <c r="O132" s="235">
        <f t="shared" si="36"/>
        <v>0.50058354643725655</v>
      </c>
      <c r="P132" s="235">
        <f t="shared" si="36"/>
        <v>0.50097333309125625</v>
      </c>
      <c r="Q132" s="235">
        <f t="shared" si="36"/>
        <v>0.50821060472428448</v>
      </c>
      <c r="R132" s="235">
        <f t="shared" si="36"/>
        <v>0.50395322316324198</v>
      </c>
      <c r="S132" s="235">
        <f t="shared" si="36"/>
        <v>0.50294554681625725</v>
      </c>
      <c r="T132" s="235">
        <f t="shared" si="36"/>
        <v>0.40624623437719237</v>
      </c>
      <c r="U132" s="235">
        <f t="shared" si="36"/>
        <v>0.48341318313110693</v>
      </c>
      <c r="V132" s="235">
        <f t="shared" si="36"/>
        <v>0.38565201115245362</v>
      </c>
      <c r="W132" s="235">
        <f t="shared" si="36"/>
        <v>0.37027237821336928</v>
      </c>
      <c r="X132" s="235">
        <f t="shared" si="36"/>
        <v>0.36041691486628036</v>
      </c>
      <c r="Y132" s="235">
        <f t="shared" si="36"/>
        <v>0.36909297551916298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341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2">
        <f>IF(B$5=0,0,B$5/PPA_fec!B$5)</f>
        <v>0</v>
      </c>
      <c r="C136" s="322">
        <f>IF(C$5=0,0,C$5/PPA_fec!C$5)</f>
        <v>0</v>
      </c>
      <c r="D136" s="322">
        <f>IF(D$5=0,0,D$5/PPA_fec!D$5)</f>
        <v>0</v>
      </c>
      <c r="E136" s="322">
        <f>IF(E$5=0,0,E$5/PPA_fec!E$5)</f>
        <v>0</v>
      </c>
      <c r="F136" s="322">
        <f>IF(F$5=0,0,F$5/PPA_fec!F$5)</f>
        <v>0</v>
      </c>
      <c r="G136" s="322">
        <f>IF(G$5=0,0,G$5/PPA_fec!G$5)</f>
        <v>0</v>
      </c>
      <c r="H136" s="322">
        <f>IF(H$5=0,0,H$5/PPA_fec!H$5)</f>
        <v>0</v>
      </c>
      <c r="I136" s="322">
        <f>IF(I$5=0,0,I$5/PPA_fec!I$5)</f>
        <v>0</v>
      </c>
      <c r="J136" s="322">
        <f>IF(J$5=0,0,J$5/PPA_fec!J$5)</f>
        <v>0</v>
      </c>
      <c r="K136" s="322">
        <f>IF(K$5=0,0,K$5/PPA_fec!K$5)</f>
        <v>0</v>
      </c>
      <c r="L136" s="322">
        <f>IF(L$5=0,0,L$5/PPA_fec!L$5)</f>
        <v>0</v>
      </c>
      <c r="M136" s="322">
        <f>IF(M$5=0,0,M$5/PPA_fec!M$5)</f>
        <v>0</v>
      </c>
      <c r="N136" s="322">
        <f>IF(N$5=0,0,N$5/PPA_fec!N$5)</f>
        <v>0</v>
      </c>
      <c r="O136" s="322">
        <f>IF(O$5=0,0,O$5/PPA_fec!O$5)</f>
        <v>0</v>
      </c>
      <c r="P136" s="322">
        <f>IF(P$5=0,0,P$5/PPA_fec!P$5)</f>
        <v>0</v>
      </c>
      <c r="Q136" s="322">
        <f>IF(Q$5=0,0,Q$5/PPA_fec!Q$5)</f>
        <v>0</v>
      </c>
      <c r="R136" s="322">
        <f>IF(R$5=0,0,R$5/PPA_fec!R$5)</f>
        <v>0</v>
      </c>
      <c r="S136" s="322">
        <f>IF(S$5=0,0,S$5/PPA_fec!S$5)</f>
        <v>0</v>
      </c>
      <c r="T136" s="322">
        <f>IF(T$5=0,0,T$5/PPA_fec!T$5)</f>
        <v>0</v>
      </c>
      <c r="U136" s="322">
        <f>IF(U$5=0,0,U$5/PPA_fec!U$5)</f>
        <v>0</v>
      </c>
      <c r="V136" s="322">
        <f>IF(V$5=0,0,V$5/PPA_fec!V$5)</f>
        <v>0</v>
      </c>
      <c r="W136" s="322">
        <f>IF(W$5=0,0,W$5/PPA_fec!W$5)</f>
        <v>0</v>
      </c>
      <c r="X136" s="322">
        <f>IF(X$5=0,0,X$5/PPA_fec!X$5)</f>
        <v>0</v>
      </c>
      <c r="Y136" s="322">
        <f>IF(Y$5=0,0,Y$5/PPA_fec!Y$5)</f>
        <v>0</v>
      </c>
      <c r="DA136" s="95"/>
    </row>
    <row r="137" spans="1:105" ht="12" customHeight="1" x14ac:dyDescent="0.25">
      <c r="A137" s="55" t="s">
        <v>91</v>
      </c>
      <c r="B137" s="305">
        <f>IF(B$6=0,0,B$6/PPA_fec!B$6)</f>
        <v>0</v>
      </c>
      <c r="C137" s="305">
        <f>IF(C$6=0,0,C$6/PPA_fec!C$6)</f>
        <v>0</v>
      </c>
      <c r="D137" s="305">
        <f>IF(D$6=0,0,D$6/PPA_fec!D$6)</f>
        <v>0</v>
      </c>
      <c r="E137" s="305">
        <f>IF(E$6=0,0,E$6/PPA_fec!E$6)</f>
        <v>0</v>
      </c>
      <c r="F137" s="305">
        <f>IF(F$6=0,0,F$6/PPA_fec!F$6)</f>
        <v>0</v>
      </c>
      <c r="G137" s="305">
        <f>IF(G$6=0,0,G$6/PPA_fec!G$6)</f>
        <v>0</v>
      </c>
      <c r="H137" s="305">
        <f>IF(H$6=0,0,H$6/PPA_fec!H$6)</f>
        <v>0</v>
      </c>
      <c r="I137" s="305">
        <f>IF(I$6=0,0,I$6/PPA_fec!I$6)</f>
        <v>0</v>
      </c>
      <c r="J137" s="305">
        <f>IF(J$6=0,0,J$6/PPA_fec!J$6)</f>
        <v>0</v>
      </c>
      <c r="K137" s="305">
        <f>IF(K$6=0,0,K$6/PPA_fec!K$6)</f>
        <v>0</v>
      </c>
      <c r="L137" s="305">
        <f>IF(L$6=0,0,L$6/PPA_fec!L$6)</f>
        <v>0</v>
      </c>
      <c r="M137" s="305">
        <f>IF(M$6=0,0,M$6/PPA_fec!M$6)</f>
        <v>0</v>
      </c>
      <c r="N137" s="305">
        <f>IF(N$6=0,0,N$6/PPA_fec!N$6)</f>
        <v>0</v>
      </c>
      <c r="O137" s="305">
        <f>IF(O$6=0,0,O$6/PPA_fec!O$6)</f>
        <v>0</v>
      </c>
      <c r="P137" s="305">
        <f>IF(P$6=0,0,P$6/PPA_fec!P$6)</f>
        <v>0</v>
      </c>
      <c r="Q137" s="305">
        <f>IF(Q$6=0,0,Q$6/PPA_fec!Q$6)</f>
        <v>0</v>
      </c>
      <c r="R137" s="305">
        <f>IF(R$6=0,0,R$6/PPA_fec!R$6)</f>
        <v>0</v>
      </c>
      <c r="S137" s="305">
        <f>IF(S$6=0,0,S$6/PPA_fec!S$6)</f>
        <v>0</v>
      </c>
      <c r="T137" s="305">
        <f>IF(T$6=0,0,T$6/PPA_fec!T$6)</f>
        <v>0</v>
      </c>
      <c r="U137" s="305">
        <f>IF(U$6=0,0,U$6/PPA_fec!U$6)</f>
        <v>0</v>
      </c>
      <c r="V137" s="305">
        <f>IF(V$6=0,0,V$6/PPA_fec!V$6)</f>
        <v>0</v>
      </c>
      <c r="W137" s="305">
        <f>IF(W$6=0,0,W$6/PPA_fec!W$6)</f>
        <v>0</v>
      </c>
      <c r="X137" s="305">
        <f>IF(X$6=0,0,X$6/PPA_fec!X$6)</f>
        <v>0</v>
      </c>
      <c r="Y137" s="305">
        <f>IF(Y$6=0,0,Y$6/PPA_fec!Y$6)</f>
        <v>0</v>
      </c>
      <c r="DA137" s="76"/>
    </row>
    <row r="138" spans="1:105" ht="12" customHeight="1" x14ac:dyDescent="0.25">
      <c r="A138" s="173" t="s">
        <v>92</v>
      </c>
      <c r="B138" s="306">
        <f>IF(B$7=0,0,B$7/PPA_fec!B$7)</f>
        <v>0</v>
      </c>
      <c r="C138" s="306">
        <f>IF(C$7=0,0,C$7/PPA_fec!C$7)</f>
        <v>0</v>
      </c>
      <c r="D138" s="306">
        <f>IF(D$7=0,0,D$7/PPA_fec!D$7)</f>
        <v>0</v>
      </c>
      <c r="E138" s="306">
        <f>IF(E$7=0,0,E$7/PPA_fec!E$7)</f>
        <v>0</v>
      </c>
      <c r="F138" s="306">
        <f>IF(F$7=0,0,F$7/PPA_fec!F$7)</f>
        <v>0</v>
      </c>
      <c r="G138" s="306">
        <f>IF(G$7=0,0,G$7/PPA_fec!G$7)</f>
        <v>0</v>
      </c>
      <c r="H138" s="306">
        <f>IF(H$7=0,0,H$7/PPA_fec!H$7)</f>
        <v>0</v>
      </c>
      <c r="I138" s="306">
        <f>IF(I$7=0,0,I$7/PPA_fec!I$7)</f>
        <v>0</v>
      </c>
      <c r="J138" s="306">
        <f>IF(J$7=0,0,J$7/PPA_fec!J$7)</f>
        <v>0</v>
      </c>
      <c r="K138" s="306">
        <f>IF(K$7=0,0,K$7/PPA_fec!K$7)</f>
        <v>0</v>
      </c>
      <c r="L138" s="306">
        <f>IF(L$7=0,0,L$7/PPA_fec!L$7)</f>
        <v>0</v>
      </c>
      <c r="M138" s="306">
        <f>IF(M$7=0,0,M$7/PPA_fec!M$7)</f>
        <v>0</v>
      </c>
      <c r="N138" s="306">
        <f>IF(N$7=0,0,N$7/PPA_fec!N$7)</f>
        <v>0</v>
      </c>
      <c r="O138" s="306">
        <f>IF(O$7=0,0,O$7/PPA_fec!O$7)</f>
        <v>0</v>
      </c>
      <c r="P138" s="306">
        <f>IF(P$7=0,0,P$7/PPA_fec!P$7)</f>
        <v>0</v>
      </c>
      <c r="Q138" s="306">
        <f>IF(Q$7=0,0,Q$7/PPA_fec!Q$7)</f>
        <v>0</v>
      </c>
      <c r="R138" s="306">
        <f>IF(R$7=0,0,R$7/PPA_fec!R$7)</f>
        <v>0</v>
      </c>
      <c r="S138" s="306">
        <f>IF(S$7=0,0,S$7/PPA_fec!S$7)</f>
        <v>0</v>
      </c>
      <c r="T138" s="306">
        <f>IF(T$7=0,0,T$7/PPA_fec!T$7)</f>
        <v>0</v>
      </c>
      <c r="U138" s="306">
        <f>IF(U$7=0,0,U$7/PPA_fec!U$7)</f>
        <v>0</v>
      </c>
      <c r="V138" s="306">
        <f>IF(V$7=0,0,V$7/PPA_fec!V$7)</f>
        <v>0</v>
      </c>
      <c r="W138" s="306">
        <f>IF(W$7=0,0,W$7/PPA_fec!W$7)</f>
        <v>0</v>
      </c>
      <c r="X138" s="306">
        <f>IF(X$7=0,0,X$7/PPA_fec!X$7)</f>
        <v>0</v>
      </c>
      <c r="Y138" s="306">
        <f>IF(Y$7=0,0,Y$7/PPA_fec!Y$7)</f>
        <v>0</v>
      </c>
      <c r="DA138" s="77"/>
    </row>
    <row r="139" spans="1:105" ht="12" customHeight="1" x14ac:dyDescent="0.25">
      <c r="A139" s="173" t="s">
        <v>93</v>
      </c>
      <c r="B139" s="306">
        <f>IF(B$8=0,0,B$8/PPA_fec!B$8)</f>
        <v>0</v>
      </c>
      <c r="C139" s="306">
        <f>IF(C$8=0,0,C$8/PPA_fec!C$8)</f>
        <v>0</v>
      </c>
      <c r="D139" s="306">
        <f>IF(D$8=0,0,D$8/PPA_fec!D$8)</f>
        <v>0</v>
      </c>
      <c r="E139" s="306">
        <f>IF(E$8=0,0,E$8/PPA_fec!E$8)</f>
        <v>0</v>
      </c>
      <c r="F139" s="306">
        <f>IF(F$8=0,0,F$8/PPA_fec!F$8)</f>
        <v>0</v>
      </c>
      <c r="G139" s="306">
        <f>IF(G$8=0,0,G$8/PPA_fec!G$8)</f>
        <v>0</v>
      </c>
      <c r="H139" s="306">
        <f>IF(H$8=0,0,H$8/PPA_fec!H$8)</f>
        <v>0</v>
      </c>
      <c r="I139" s="306">
        <f>IF(I$8=0,0,I$8/PPA_fec!I$8)</f>
        <v>0</v>
      </c>
      <c r="J139" s="306">
        <f>IF(J$8=0,0,J$8/PPA_fec!J$8)</f>
        <v>0</v>
      </c>
      <c r="K139" s="306">
        <f>IF(K$8=0,0,K$8/PPA_fec!K$8)</f>
        <v>0</v>
      </c>
      <c r="L139" s="306">
        <f>IF(L$8=0,0,L$8/PPA_fec!L$8)</f>
        <v>0</v>
      </c>
      <c r="M139" s="306">
        <f>IF(M$8=0,0,M$8/PPA_fec!M$8)</f>
        <v>0</v>
      </c>
      <c r="N139" s="306">
        <f>IF(N$8=0,0,N$8/PPA_fec!N$8)</f>
        <v>0</v>
      </c>
      <c r="O139" s="306">
        <f>IF(O$8=0,0,O$8/PPA_fec!O$8)</f>
        <v>0</v>
      </c>
      <c r="P139" s="306">
        <f>IF(P$8=0,0,P$8/PPA_fec!P$8)</f>
        <v>0</v>
      </c>
      <c r="Q139" s="306">
        <f>IF(Q$8=0,0,Q$8/PPA_fec!Q$8)</f>
        <v>0</v>
      </c>
      <c r="R139" s="306">
        <f>IF(R$8=0,0,R$8/PPA_fec!R$8)</f>
        <v>0</v>
      </c>
      <c r="S139" s="306">
        <f>IF(S$8=0,0,S$8/PPA_fec!S$8)</f>
        <v>0</v>
      </c>
      <c r="T139" s="306">
        <f>IF(T$8=0,0,T$8/PPA_fec!T$8)</f>
        <v>0</v>
      </c>
      <c r="U139" s="306">
        <f>IF(U$8=0,0,U$8/PPA_fec!U$8)</f>
        <v>0</v>
      </c>
      <c r="V139" s="306">
        <f>IF(V$8=0,0,V$8/PPA_fec!V$8)</f>
        <v>0</v>
      </c>
      <c r="W139" s="306">
        <f>IF(W$8=0,0,W$8/PPA_fec!W$8)</f>
        <v>0</v>
      </c>
      <c r="X139" s="306">
        <f>IF(X$8=0,0,X$8/PPA_fec!X$8)</f>
        <v>0</v>
      </c>
      <c r="Y139" s="306">
        <f>IF(Y$8=0,0,Y$8/PPA_fec!Y$8)</f>
        <v>0</v>
      </c>
      <c r="DA139" s="77"/>
    </row>
    <row r="140" spans="1:105" ht="12" customHeight="1" x14ac:dyDescent="0.25">
      <c r="A140" s="173" t="s">
        <v>94</v>
      </c>
      <c r="B140" s="306">
        <f>IF(B$9=0,0,B$9/PPA_fec!B$9)</f>
        <v>0</v>
      </c>
      <c r="C140" s="306">
        <f>IF(C$9=0,0,C$9/PPA_fec!C$9)</f>
        <v>0</v>
      </c>
      <c r="D140" s="306">
        <f>IF(D$9=0,0,D$9/PPA_fec!D$9)</f>
        <v>0</v>
      </c>
      <c r="E140" s="306">
        <f>IF(E$9=0,0,E$9/PPA_fec!E$9)</f>
        <v>0</v>
      </c>
      <c r="F140" s="306">
        <f>IF(F$9=0,0,F$9/PPA_fec!F$9)</f>
        <v>0</v>
      </c>
      <c r="G140" s="306">
        <f>IF(G$9=0,0,G$9/PPA_fec!G$9)</f>
        <v>0</v>
      </c>
      <c r="H140" s="306">
        <f>IF(H$9=0,0,H$9/PPA_fec!H$9)</f>
        <v>0</v>
      </c>
      <c r="I140" s="306">
        <f>IF(I$9=0,0,I$9/PPA_fec!I$9)</f>
        <v>0</v>
      </c>
      <c r="J140" s="306">
        <f>IF(J$9=0,0,J$9/PPA_fec!J$9)</f>
        <v>0</v>
      </c>
      <c r="K140" s="306">
        <f>IF(K$9=0,0,K$9/PPA_fec!K$9)</f>
        <v>0</v>
      </c>
      <c r="L140" s="306">
        <f>IF(L$9=0,0,L$9/PPA_fec!L$9)</f>
        <v>0</v>
      </c>
      <c r="M140" s="306">
        <f>IF(M$9=0,0,M$9/PPA_fec!M$9)</f>
        <v>0</v>
      </c>
      <c r="N140" s="306">
        <f>IF(N$9=0,0,N$9/PPA_fec!N$9)</f>
        <v>0</v>
      </c>
      <c r="O140" s="306">
        <f>IF(O$9=0,0,O$9/PPA_fec!O$9)</f>
        <v>0</v>
      </c>
      <c r="P140" s="306">
        <f>IF(P$9=0,0,P$9/PPA_fec!P$9)</f>
        <v>0</v>
      </c>
      <c r="Q140" s="306">
        <f>IF(Q$9=0,0,Q$9/PPA_fec!Q$9)</f>
        <v>0</v>
      </c>
      <c r="R140" s="306">
        <f>IF(R$9=0,0,R$9/PPA_fec!R$9)</f>
        <v>0</v>
      </c>
      <c r="S140" s="306">
        <f>IF(S$9=0,0,S$9/PPA_fec!S$9)</f>
        <v>0</v>
      </c>
      <c r="T140" s="306">
        <f>IF(T$9=0,0,T$9/PPA_fec!T$9)</f>
        <v>0</v>
      </c>
      <c r="U140" s="306">
        <f>IF(U$9=0,0,U$9/PPA_fec!U$9)</f>
        <v>0</v>
      </c>
      <c r="V140" s="306">
        <f>IF(V$9=0,0,V$9/PPA_fec!V$9)</f>
        <v>0</v>
      </c>
      <c r="W140" s="306">
        <f>IF(W$9=0,0,W$9/PPA_fec!W$9)</f>
        <v>0</v>
      </c>
      <c r="X140" s="306">
        <f>IF(X$9=0,0,X$9/PPA_fec!X$9)</f>
        <v>0</v>
      </c>
      <c r="Y140" s="306">
        <f>IF(Y$9=0,0,Y$9/PPA_fec!Y$9)</f>
        <v>0</v>
      </c>
      <c r="DA140" s="77"/>
    </row>
    <row r="141" spans="1:105" ht="12" customHeight="1" x14ac:dyDescent="0.25">
      <c r="A141" s="56" t="s">
        <v>95</v>
      </c>
      <c r="B141" s="307">
        <f>IF(B$10=0,0,B$10/PPA_fec!B$10)</f>
        <v>0</v>
      </c>
      <c r="C141" s="307">
        <f>IF(C$10=0,0,C$10/PPA_fec!C$10)</f>
        <v>0</v>
      </c>
      <c r="D141" s="307">
        <f>IF(D$10=0,0,D$10/PPA_fec!D$10)</f>
        <v>0</v>
      </c>
      <c r="E141" s="307">
        <f>IF(E$10=0,0,E$10/PPA_fec!E$10)</f>
        <v>0</v>
      </c>
      <c r="F141" s="307">
        <f>IF(F$10=0,0,F$10/PPA_fec!F$10)</f>
        <v>0</v>
      </c>
      <c r="G141" s="307">
        <f>IF(G$10=0,0,G$10/PPA_fec!G$10)</f>
        <v>0</v>
      </c>
      <c r="H141" s="307">
        <f>IF(H$10=0,0,H$10/PPA_fec!H$10)</f>
        <v>0</v>
      </c>
      <c r="I141" s="307">
        <f>IF(I$10=0,0,I$10/PPA_fec!I$10)</f>
        <v>0</v>
      </c>
      <c r="J141" s="307">
        <f>IF(J$10=0,0,J$10/PPA_fec!J$10)</f>
        <v>0</v>
      </c>
      <c r="K141" s="307">
        <f>IF(K$10=0,0,K$10/PPA_fec!K$10)</f>
        <v>0</v>
      </c>
      <c r="L141" s="307">
        <f>IF(L$10=0,0,L$10/PPA_fec!L$10)</f>
        <v>0</v>
      </c>
      <c r="M141" s="307">
        <f>IF(M$10=0,0,M$10/PPA_fec!M$10)</f>
        <v>0</v>
      </c>
      <c r="N141" s="307">
        <f>IF(N$10=0,0,N$10/PPA_fec!N$10)</f>
        <v>0</v>
      </c>
      <c r="O141" s="307">
        <f>IF(O$10=0,0,O$10/PPA_fec!O$10)</f>
        <v>0</v>
      </c>
      <c r="P141" s="307">
        <f>IF(P$10=0,0,P$10/PPA_fec!P$10)</f>
        <v>0</v>
      </c>
      <c r="Q141" s="307">
        <f>IF(Q$10=0,0,Q$10/PPA_fec!Q$10)</f>
        <v>0</v>
      </c>
      <c r="R141" s="307">
        <f>IF(R$10=0,0,R$10/PPA_fec!R$10)</f>
        <v>0</v>
      </c>
      <c r="S141" s="307">
        <f>IF(S$10=0,0,S$10/PPA_fec!S$10)</f>
        <v>0</v>
      </c>
      <c r="T141" s="307">
        <f>IF(T$10=0,0,T$10/PPA_fec!T$10)</f>
        <v>0</v>
      </c>
      <c r="U141" s="307">
        <f>IF(U$10=0,0,U$10/PPA_fec!U$10)</f>
        <v>0</v>
      </c>
      <c r="V141" s="307">
        <f>IF(V$10=0,0,V$10/PPA_fec!V$10)</f>
        <v>0</v>
      </c>
      <c r="W141" s="307">
        <f>IF(W$10=0,0,W$10/PPA_fec!W$10)</f>
        <v>0</v>
      </c>
      <c r="X141" s="307">
        <f>IF(X$10=0,0,X$10/PPA_fec!X$10)</f>
        <v>0</v>
      </c>
      <c r="Y141" s="307">
        <f>IF(Y$10=0,0,Y$10/PPA_fec!Y$10)</f>
        <v>0</v>
      </c>
      <c r="DA141" s="78"/>
    </row>
    <row r="142" spans="1:105" ht="12" customHeight="1" x14ac:dyDescent="0.25">
      <c r="A142" s="174" t="s">
        <v>1853</v>
      </c>
      <c r="B142" s="308">
        <f>IF(B$16=0,0,B$16/PPA_fec!B$16)</f>
        <v>0</v>
      </c>
      <c r="C142" s="308">
        <f>IF(C$16=0,0,C$16/PPA_fec!C$16)</f>
        <v>0</v>
      </c>
      <c r="D142" s="308">
        <f>IF(D$16=0,0,D$16/PPA_fec!D$16)</f>
        <v>0</v>
      </c>
      <c r="E142" s="308">
        <f>IF(E$16=0,0,E$16/PPA_fec!E$16)</f>
        <v>0</v>
      </c>
      <c r="F142" s="308">
        <f>IF(F$16=0,0,F$16/PPA_fec!F$16)</f>
        <v>0</v>
      </c>
      <c r="G142" s="308">
        <f>IF(G$16=0,0,G$16/PPA_fec!G$16)</f>
        <v>0</v>
      </c>
      <c r="H142" s="308">
        <f>IF(H$16=0,0,H$16/PPA_fec!H$16)</f>
        <v>0</v>
      </c>
      <c r="I142" s="308">
        <f>IF(I$16=0,0,I$16/PPA_fec!I$16)</f>
        <v>0</v>
      </c>
      <c r="J142" s="308">
        <f>IF(J$16=0,0,J$16/PPA_fec!J$16)</f>
        <v>0</v>
      </c>
      <c r="K142" s="308">
        <f>IF(K$16=0,0,K$16/PPA_fec!K$16)</f>
        <v>0</v>
      </c>
      <c r="L142" s="308">
        <f>IF(L$16=0,0,L$16/PPA_fec!L$16)</f>
        <v>0</v>
      </c>
      <c r="M142" s="308">
        <f>IF(M$16=0,0,M$16/PPA_fec!M$16)</f>
        <v>0</v>
      </c>
      <c r="N142" s="308">
        <f>IF(N$16=0,0,N$16/PPA_fec!N$16)</f>
        <v>0</v>
      </c>
      <c r="O142" s="308">
        <f>IF(O$16=0,0,O$16/PPA_fec!O$16)</f>
        <v>0</v>
      </c>
      <c r="P142" s="308">
        <f>IF(P$16=0,0,P$16/PPA_fec!P$16)</f>
        <v>0</v>
      </c>
      <c r="Q142" s="308">
        <f>IF(Q$16=0,0,Q$16/PPA_fec!Q$16)</f>
        <v>0</v>
      </c>
      <c r="R142" s="308">
        <f>IF(R$16=0,0,R$16/PPA_fec!R$16)</f>
        <v>0</v>
      </c>
      <c r="S142" s="308">
        <f>IF(S$16=0,0,S$16/PPA_fec!S$16)</f>
        <v>0</v>
      </c>
      <c r="T142" s="308">
        <f>IF(T$16=0,0,T$16/PPA_fec!T$16)</f>
        <v>0</v>
      </c>
      <c r="U142" s="308">
        <f>IF(U$16=0,0,U$16/PPA_fec!U$16)</f>
        <v>0</v>
      </c>
      <c r="V142" s="308">
        <f>IF(V$16=0,0,V$16/PPA_fec!V$16)</f>
        <v>0</v>
      </c>
      <c r="W142" s="308">
        <f>IF(W$16=0,0,W$16/PPA_fec!W$16)</f>
        <v>0</v>
      </c>
      <c r="X142" s="308">
        <f>IF(X$16=0,0,X$16/PPA_fec!X$16)</f>
        <v>0</v>
      </c>
      <c r="Y142" s="308">
        <f>IF(Y$16=0,0,Y$16/PPA_fec!Y$16)</f>
        <v>0</v>
      </c>
      <c r="DA142" s="79"/>
    </row>
    <row r="143" spans="1:105" ht="12" customHeight="1" x14ac:dyDescent="0.25">
      <c r="A143" s="174" t="s">
        <v>1855</v>
      </c>
      <c r="B143" s="308">
        <f>IF(B$17=0,0,B$17/PPA_fec!B$17)</f>
        <v>0</v>
      </c>
      <c r="C143" s="308">
        <f>IF(C$17=0,0,C$17/PPA_fec!C$17)</f>
        <v>0</v>
      </c>
      <c r="D143" s="308">
        <f>IF(D$17=0,0,D$17/PPA_fec!D$17)</f>
        <v>0</v>
      </c>
      <c r="E143" s="308">
        <f>IF(E$17=0,0,E$17/PPA_fec!E$17)</f>
        <v>0</v>
      </c>
      <c r="F143" s="308">
        <f>IF(F$17=0,0,F$17/PPA_fec!F$17)</f>
        <v>0</v>
      </c>
      <c r="G143" s="308">
        <f>IF(G$17=0,0,G$17/PPA_fec!G$17)</f>
        <v>0</v>
      </c>
      <c r="H143" s="308">
        <f>IF(H$17=0,0,H$17/PPA_fec!H$17)</f>
        <v>0</v>
      </c>
      <c r="I143" s="308">
        <f>IF(I$17=0,0,I$17/PPA_fec!I$17)</f>
        <v>0</v>
      </c>
      <c r="J143" s="308">
        <f>IF(J$17=0,0,J$17/PPA_fec!J$17)</f>
        <v>0</v>
      </c>
      <c r="K143" s="308">
        <f>IF(K$17=0,0,K$17/PPA_fec!K$17)</f>
        <v>0</v>
      </c>
      <c r="L143" s="308">
        <f>IF(L$17=0,0,L$17/PPA_fec!L$17)</f>
        <v>0</v>
      </c>
      <c r="M143" s="308">
        <f>IF(M$17=0,0,M$17/PPA_fec!M$17)</f>
        <v>0</v>
      </c>
      <c r="N143" s="308">
        <f>IF(N$17=0,0,N$17/PPA_fec!N$17)</f>
        <v>0</v>
      </c>
      <c r="O143" s="308">
        <f>IF(O$17=0,0,O$17/PPA_fec!O$17)</f>
        <v>0</v>
      </c>
      <c r="P143" s="308">
        <f>IF(P$17=0,0,P$17/PPA_fec!P$17)</f>
        <v>0</v>
      </c>
      <c r="Q143" s="308">
        <f>IF(Q$17=0,0,Q$17/PPA_fec!Q$17)</f>
        <v>0</v>
      </c>
      <c r="R143" s="308">
        <f>IF(R$17=0,0,R$17/PPA_fec!R$17)</f>
        <v>0</v>
      </c>
      <c r="S143" s="308">
        <f>IF(S$17=0,0,S$17/PPA_fec!S$17)</f>
        <v>0</v>
      </c>
      <c r="T143" s="308">
        <f>IF(T$17=0,0,T$17/PPA_fec!T$17)</f>
        <v>0</v>
      </c>
      <c r="U143" s="308">
        <f>IF(U$17=0,0,U$17/PPA_fec!U$17)</f>
        <v>0</v>
      </c>
      <c r="V143" s="308">
        <f>IF(V$17=0,0,V$17/PPA_fec!V$17)</f>
        <v>0</v>
      </c>
      <c r="W143" s="308">
        <f>IF(W$17=0,0,W$17/PPA_fec!W$17)</f>
        <v>0</v>
      </c>
      <c r="X143" s="308">
        <f>IF(X$17=0,0,X$17/PPA_fec!X$17)</f>
        <v>0</v>
      </c>
      <c r="Y143" s="308">
        <f>IF(Y$17=0,0,Y$17/PPA_fec!Y$17)</f>
        <v>0</v>
      </c>
      <c r="DA143" s="79"/>
    </row>
    <row r="144" spans="1:105" ht="12" customHeight="1" x14ac:dyDescent="0.25">
      <c r="A144" s="41" t="s">
        <v>1870</v>
      </c>
      <c r="B144" s="309">
        <f>IF(B$30=0,0,B$30/PPA_fec!B$30)</f>
        <v>0</v>
      </c>
      <c r="C144" s="309">
        <f>IF(C$30=0,0,C$30/PPA_fec!C$30)</f>
        <v>0</v>
      </c>
      <c r="D144" s="309">
        <f>IF(D$30=0,0,D$30/PPA_fec!D$30)</f>
        <v>0</v>
      </c>
      <c r="E144" s="309">
        <f>IF(E$30=0,0,E$30/PPA_fec!E$30)</f>
        <v>0</v>
      </c>
      <c r="F144" s="309">
        <f>IF(F$30=0,0,F$30/PPA_fec!F$30)</f>
        <v>0</v>
      </c>
      <c r="G144" s="309">
        <f>IF(G$30=0,0,G$30/PPA_fec!G$30)</f>
        <v>0</v>
      </c>
      <c r="H144" s="309">
        <f>IF(H$30=0,0,H$30/PPA_fec!H$30)</f>
        <v>0</v>
      </c>
      <c r="I144" s="309">
        <f>IF(I$30=0,0,I$30/PPA_fec!I$30)</f>
        <v>0</v>
      </c>
      <c r="J144" s="309">
        <f>IF(J$30=0,0,J$30/PPA_fec!J$30)</f>
        <v>0</v>
      </c>
      <c r="K144" s="309">
        <f>IF(K$30=0,0,K$30/PPA_fec!K$30)</f>
        <v>0</v>
      </c>
      <c r="L144" s="309">
        <f>IF(L$30=0,0,L$30/PPA_fec!L$30)</f>
        <v>0</v>
      </c>
      <c r="M144" s="309">
        <f>IF(M$30=0,0,M$30/PPA_fec!M$30)</f>
        <v>0</v>
      </c>
      <c r="N144" s="309">
        <f>IF(N$30=0,0,N$30/PPA_fec!N$30)</f>
        <v>0</v>
      </c>
      <c r="O144" s="309">
        <f>IF(O$30=0,0,O$30/PPA_fec!O$30)</f>
        <v>0</v>
      </c>
      <c r="P144" s="309">
        <f>IF(P$30=0,0,P$30/PPA_fec!P$30)</f>
        <v>0</v>
      </c>
      <c r="Q144" s="309">
        <f>IF(Q$30=0,0,Q$30/PPA_fec!Q$30)</f>
        <v>0</v>
      </c>
      <c r="R144" s="309">
        <f>IF(R$30=0,0,R$30/PPA_fec!R$30)</f>
        <v>0</v>
      </c>
      <c r="S144" s="309">
        <f>IF(S$30=0,0,S$30/PPA_fec!S$30)</f>
        <v>0</v>
      </c>
      <c r="T144" s="309">
        <f>IF(T$30=0,0,T$30/PPA_fec!T$30)</f>
        <v>0</v>
      </c>
      <c r="U144" s="309">
        <f>IF(U$30=0,0,U$30/PPA_fec!U$30)</f>
        <v>0</v>
      </c>
      <c r="V144" s="309">
        <f>IF(V$30=0,0,V$30/PPA_fec!V$30)</f>
        <v>0</v>
      </c>
      <c r="W144" s="309">
        <f>IF(W$30=0,0,W$30/PPA_fec!W$30)</f>
        <v>0</v>
      </c>
      <c r="X144" s="309">
        <f>IF(X$30=0,0,X$30/PPA_fec!X$30)</f>
        <v>0</v>
      </c>
      <c r="Y144" s="309">
        <f>IF(Y$30=0,0,Y$30/PPA_fec!Y$30)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2">
        <f>IF(B$32=0,0,B$32/PPA_fec!B$32)</f>
        <v>0.62818720376894788</v>
      </c>
      <c r="C146" s="322">
        <f>IF(C$32=0,0,C$32/PPA_fec!C$32)</f>
        <v>0.62659889773051636</v>
      </c>
      <c r="D146" s="322">
        <f>IF(D$32=0,0,D$32/PPA_fec!D$32)</f>
        <v>0.62375796600745625</v>
      </c>
      <c r="E146" s="322">
        <f>IF(E$32=0,0,E$32/PPA_fec!E$32)</f>
        <v>0.62357032152612846</v>
      </c>
      <c r="F146" s="322">
        <f>IF(F$32=0,0,F$32/PPA_fec!F$32)</f>
        <v>0.62110104852091774</v>
      </c>
      <c r="G146" s="322">
        <f>IF(G$32=0,0,G$32/PPA_fec!G$32)</f>
        <v>0.61098587719351882</v>
      </c>
      <c r="H146" s="322">
        <f>IF(H$32=0,0,H$32/PPA_fec!H$32)</f>
        <v>0.58896559928166015</v>
      </c>
      <c r="I146" s="322">
        <f>IF(I$32=0,0,I$32/PPA_fec!I$32)</f>
        <v>0.58971453096308923</v>
      </c>
      <c r="J146" s="322">
        <f>IF(J$32=0,0,J$32/PPA_fec!J$32)</f>
        <v>0.60907997067093278</v>
      </c>
      <c r="K146" s="322">
        <f>IF(K$32=0,0,K$32/PPA_fec!K$32)</f>
        <v>0.63267978563533933</v>
      </c>
      <c r="L146" s="322">
        <f>IF(L$32=0,0,L$32/PPA_fec!L$32)</f>
        <v>0.62568964710467856</v>
      </c>
      <c r="M146" s="322">
        <f>IF(M$32=0,0,M$32/PPA_fec!M$32)</f>
        <v>0.64842933657910318</v>
      </c>
      <c r="N146" s="322">
        <f>IF(N$32=0,0,N$32/PPA_fec!N$32)</f>
        <v>0.65816321256342925</v>
      </c>
      <c r="O146" s="322">
        <f>IF(O$32=0,0,O$32/PPA_fec!O$32)</f>
        <v>0.65658120403492326</v>
      </c>
      <c r="P146" s="322">
        <f>IF(P$32=0,0,P$32/PPA_fec!P$32)</f>
        <v>0.6579322832229626</v>
      </c>
      <c r="Q146" s="322">
        <f>IF(Q$32=0,0,Q$32/PPA_fec!Q$32)</f>
        <v>0.65467124455004055</v>
      </c>
      <c r="R146" s="322">
        <f>IF(R$32=0,0,R$32/PPA_fec!R$32)</f>
        <v>0.67241575001461229</v>
      </c>
      <c r="S146" s="322">
        <f>IF(S$32=0,0,S$32/PPA_fec!S$32)</f>
        <v>0.68901185276627208</v>
      </c>
      <c r="T146" s="322">
        <f>IF(T$32=0,0,T$32/PPA_fec!T$32)</f>
        <v>0.70236279661100653</v>
      </c>
      <c r="U146" s="322">
        <f>IF(U$32=0,0,U$32/PPA_fec!U$32)</f>
        <v>0.70400868712185627</v>
      </c>
      <c r="V146" s="322">
        <f>IF(V$32=0,0,V$32/PPA_fec!V$32)</f>
        <v>0.70715360703137897</v>
      </c>
      <c r="W146" s="322">
        <f>IF(W$32=0,0,W$32/PPA_fec!W$32)</f>
        <v>0.71417475067328129</v>
      </c>
      <c r="X146" s="322">
        <f>IF(X$32=0,0,X$32/PPA_fec!X$32)</f>
        <v>0.7135947214814089</v>
      </c>
      <c r="Y146" s="322">
        <f>IF(Y$32=0,0,Y$32/PPA_fec!Y$32)</f>
        <v>0.71157679401540108</v>
      </c>
      <c r="DA146" s="95"/>
    </row>
    <row r="147" spans="1:105" ht="12" customHeight="1" x14ac:dyDescent="0.25">
      <c r="A147" s="55" t="s">
        <v>91</v>
      </c>
      <c r="B147" s="305">
        <f>IF(B$33=0,0,B$33/PPA_fec!B$33)</f>
        <v>0.38817735600372993</v>
      </c>
      <c r="C147" s="305">
        <f>IF(C$33=0,0,C$33/PPA_fec!C$33)</f>
        <v>0.38817735600372982</v>
      </c>
      <c r="D147" s="305">
        <f>IF(D$33=0,0,D$33/PPA_fec!D$33)</f>
        <v>0.38817735600372988</v>
      </c>
      <c r="E147" s="305">
        <f>IF(E$33=0,0,E$33/PPA_fec!E$33)</f>
        <v>0.38975210052154818</v>
      </c>
      <c r="F147" s="305">
        <f>IF(F$33=0,0,F$33/PPA_fec!F$33)</f>
        <v>0.38975210052154807</v>
      </c>
      <c r="G147" s="305">
        <f>IF(G$33=0,0,G$33/PPA_fec!G$33)</f>
        <v>0.39227932231365725</v>
      </c>
      <c r="H147" s="305">
        <f>IF(H$33=0,0,H$33/PPA_fec!H$33)</f>
        <v>0.39227932231365742</v>
      </c>
      <c r="I147" s="305">
        <f>IF(I$33=0,0,I$33/PPA_fec!I$33)</f>
        <v>0.39858733294035043</v>
      </c>
      <c r="J147" s="305">
        <f>IF(J$33=0,0,J$33/PPA_fec!J$33)</f>
        <v>0.39858733294035043</v>
      </c>
      <c r="K147" s="305">
        <f>IF(K$33=0,0,K$33/PPA_fec!K$33)</f>
        <v>0.39858733294035059</v>
      </c>
      <c r="L147" s="305">
        <f>IF(L$33=0,0,L$33/PPA_fec!L$33)</f>
        <v>0.39858733294035048</v>
      </c>
      <c r="M147" s="305">
        <f>IF(M$33=0,0,M$33/PPA_fec!M$33)</f>
        <v>0.4038173213027732</v>
      </c>
      <c r="N147" s="305">
        <f>IF(N$33=0,0,N$33/PPA_fec!N$33)</f>
        <v>0.41298065555958929</v>
      </c>
      <c r="O147" s="305">
        <f>IF(O$33=0,0,O$33/PPA_fec!O$33)</f>
        <v>0.4212214101870369</v>
      </c>
      <c r="P147" s="305">
        <f>IF(P$33=0,0,P$33/PPA_fec!P$33)</f>
        <v>0.42122141018703702</v>
      </c>
      <c r="Q147" s="305">
        <f>IF(Q$33=0,0,Q$33/PPA_fec!Q$33)</f>
        <v>0.42577536915124531</v>
      </c>
      <c r="R147" s="305">
        <f>IF(R$33=0,0,R$33/PPA_fec!R$33)</f>
        <v>0.42577536915124536</v>
      </c>
      <c r="S147" s="305">
        <f>IF(S$33=0,0,S$33/PPA_fec!S$33)</f>
        <v>0.43104916374494884</v>
      </c>
      <c r="T147" s="305">
        <f>IF(T$33=0,0,T$33/PPA_fec!T$33)</f>
        <v>0.43104916374494878</v>
      </c>
      <c r="U147" s="305">
        <f>IF(U$33=0,0,U$33/PPA_fec!U$33)</f>
        <v>0.43702469600089938</v>
      </c>
      <c r="V147" s="305">
        <f>IF(V$33=0,0,V$33/PPA_fec!V$33)</f>
        <v>0.43702469600089938</v>
      </c>
      <c r="W147" s="305">
        <f>IF(W$33=0,0,W$33/PPA_fec!W$33)</f>
        <v>0.43702469600089966</v>
      </c>
      <c r="X147" s="305">
        <f>IF(X$33=0,0,X$33/PPA_fec!X$33)</f>
        <v>0.43702469600089933</v>
      </c>
      <c r="Y147" s="305">
        <f>IF(Y$33=0,0,Y$33/PPA_fec!Y$33)</f>
        <v>0.43702469600089927</v>
      </c>
      <c r="DA147" s="76"/>
    </row>
    <row r="148" spans="1:105" ht="12" customHeight="1" x14ac:dyDescent="0.25">
      <c r="A148" s="173" t="s">
        <v>92</v>
      </c>
      <c r="B148" s="306">
        <f>IF(B$34=0,0,B$34/PPA_fec!B$34)</f>
        <v>0.10089004617251585</v>
      </c>
      <c r="C148" s="306">
        <f>IF(C$34=0,0,C$34/PPA_fec!C$34)</f>
        <v>0.10089004617251583</v>
      </c>
      <c r="D148" s="306">
        <f>IF(D$34=0,0,D$34/PPA_fec!D$34)</f>
        <v>0.10089004617251583</v>
      </c>
      <c r="E148" s="306">
        <f>IF(E$34=0,0,E$34/PPA_fec!E$34)</f>
        <v>0.10129933343426702</v>
      </c>
      <c r="F148" s="306">
        <f>IF(F$34=0,0,F$34/PPA_fec!F$34)</f>
        <v>0.10129933343426699</v>
      </c>
      <c r="G148" s="306">
        <f>IF(G$34=0,0,G$34/PPA_fec!G$34)</f>
        <v>0.10195617629063301</v>
      </c>
      <c r="H148" s="306">
        <f>IF(H$34=0,0,H$34/PPA_fec!H$34)</f>
        <v>0.10195617629063301</v>
      </c>
      <c r="I148" s="306">
        <f>IF(I$34=0,0,I$34/PPA_fec!I$34)</f>
        <v>0.10359567296281312</v>
      </c>
      <c r="J148" s="306">
        <f>IF(J$34=0,0,J$34/PPA_fec!J$34)</f>
        <v>0.10359567296281311</v>
      </c>
      <c r="K148" s="306">
        <f>IF(K$34=0,0,K$34/PPA_fec!K$34)</f>
        <v>0.10359567296281312</v>
      </c>
      <c r="L148" s="306">
        <f>IF(L$34=0,0,L$34/PPA_fec!L$34)</f>
        <v>0.10359567296281312</v>
      </c>
      <c r="M148" s="306">
        <f>IF(M$34=0,0,M$34/PPA_fec!M$34)</f>
        <v>0.10495498400763735</v>
      </c>
      <c r="N148" s="306">
        <f>IF(N$34=0,0,N$34/PPA_fec!N$34)</f>
        <v>0.10733659952942345</v>
      </c>
      <c r="O148" s="306">
        <f>IF(O$34=0,0,O$34/PPA_fec!O$34)</f>
        <v>0.10947843006642051</v>
      </c>
      <c r="P148" s="306">
        <f>IF(P$34=0,0,P$34/PPA_fec!P$34)</f>
        <v>0.10947843006642054</v>
      </c>
      <c r="Q148" s="306">
        <f>IF(Q$34=0,0,Q$34/PPA_fec!Q$34)</f>
        <v>0.1106620362790465</v>
      </c>
      <c r="R148" s="306">
        <f>IF(R$34=0,0,R$34/PPA_fec!R$34)</f>
        <v>0.11066203627904646</v>
      </c>
      <c r="S148" s="306">
        <f>IF(S$34=0,0,S$34/PPA_fec!S$34)</f>
        <v>0.11203273287387307</v>
      </c>
      <c r="T148" s="306">
        <f>IF(T$34=0,0,T$34/PPA_fec!T$34)</f>
        <v>0.11203273287387314</v>
      </c>
      <c r="U148" s="306">
        <f>IF(U$34=0,0,U$34/PPA_fec!U$34)</f>
        <v>0.11358581606093672</v>
      </c>
      <c r="V148" s="306">
        <f>IF(V$34=0,0,V$34/PPA_fec!V$34)</f>
        <v>0.11358581606093673</v>
      </c>
      <c r="W148" s="306">
        <f>IF(W$34=0,0,W$34/PPA_fec!W$34)</f>
        <v>0.11358581606093675</v>
      </c>
      <c r="X148" s="306">
        <f>IF(X$34=0,0,X$34/PPA_fec!X$34)</f>
        <v>0.11358581606093675</v>
      </c>
      <c r="Y148" s="306">
        <f>IF(Y$34=0,0,Y$34/PPA_fec!Y$34)</f>
        <v>0.11358581606093678</v>
      </c>
      <c r="DA148" s="77"/>
    </row>
    <row r="149" spans="1:105" ht="12" customHeight="1" x14ac:dyDescent="0.25">
      <c r="A149" s="173" t="s">
        <v>93</v>
      </c>
      <c r="B149" s="306">
        <f>IF(B$35=0,0,B$35/PPA_fec!B$35)</f>
        <v>0.55307590084920455</v>
      </c>
      <c r="C149" s="306">
        <f>IF(C$35=0,0,C$35/PPA_fec!C$35)</f>
        <v>0.55307590084920488</v>
      </c>
      <c r="D149" s="306">
        <f>IF(D$35=0,0,D$35/PPA_fec!D$35)</f>
        <v>0.55307590084920455</v>
      </c>
      <c r="E149" s="306">
        <f>IF(E$35=0,0,E$35/PPA_fec!E$35)</f>
        <v>0.55531960009989256</v>
      </c>
      <c r="F149" s="306">
        <f>IF(F$35=0,0,F$35/PPA_fec!F$35)</f>
        <v>0.55531960009989267</v>
      </c>
      <c r="G149" s="306">
        <f>IF(G$35=0,0,G$35/PPA_fec!G$35)</f>
        <v>0.55892039094381585</v>
      </c>
      <c r="H149" s="306">
        <f>IF(H$35=0,0,H$35/PPA_fec!H$35)</f>
        <v>0.55892039094381585</v>
      </c>
      <c r="I149" s="306">
        <f>IF(I$35=0,0,I$35/PPA_fec!I$35)</f>
        <v>0.56790805755023988</v>
      </c>
      <c r="J149" s="306">
        <f>IF(J$35=0,0,J$35/PPA_fec!J$35)</f>
        <v>0.56790805755023988</v>
      </c>
      <c r="K149" s="306">
        <f>IF(K$35=0,0,K$35/PPA_fec!K$35)</f>
        <v>0.56790805755023988</v>
      </c>
      <c r="L149" s="306">
        <f>IF(L$35=0,0,L$35/PPA_fec!L$35)</f>
        <v>0.56790805755023988</v>
      </c>
      <c r="M149" s="306">
        <f>IF(M$35=0,0,M$35/PPA_fec!M$35)</f>
        <v>0.57535975580166987</v>
      </c>
      <c r="N149" s="306">
        <f>IF(N$35=0,0,N$35/PPA_fec!N$35)</f>
        <v>0.58841569343040245</v>
      </c>
      <c r="O149" s="306">
        <f>IF(O$35=0,0,O$35/PPA_fec!O$35)</f>
        <v>0.60015713769231116</v>
      </c>
      <c r="P149" s="306">
        <f>IF(P$35=0,0,P$35/PPA_fec!P$35)</f>
        <v>0.60015713769231138</v>
      </c>
      <c r="Q149" s="306">
        <f>IF(Q$35=0,0,Q$35/PPA_fec!Q$35)</f>
        <v>0.60664562785693488</v>
      </c>
      <c r="R149" s="306">
        <f>IF(R$35=0,0,R$35/PPA_fec!R$35)</f>
        <v>0.60664562785693488</v>
      </c>
      <c r="S149" s="306">
        <f>IF(S$35=0,0,S$35/PPA_fec!S$35)</f>
        <v>0.61415974131742768</v>
      </c>
      <c r="T149" s="306">
        <f>IF(T$35=0,0,T$35/PPA_fec!T$35)</f>
        <v>0.6141597413174279</v>
      </c>
      <c r="U149" s="306">
        <f>IF(U$35=0,0,U$35/PPA_fec!U$35)</f>
        <v>0.62267369205256951</v>
      </c>
      <c r="V149" s="306">
        <f>IF(V$35=0,0,V$35/PPA_fec!V$35)</f>
        <v>0.62267369205256984</v>
      </c>
      <c r="W149" s="306">
        <f>IF(W$35=0,0,W$35/PPA_fec!W$35)</f>
        <v>0.62267369205256939</v>
      </c>
      <c r="X149" s="306">
        <f>IF(X$35=0,0,X$35/PPA_fec!X$35)</f>
        <v>0.62267369205256962</v>
      </c>
      <c r="Y149" s="306">
        <f>IF(Y$35=0,0,Y$35/PPA_fec!Y$35)</f>
        <v>0.62267369205256962</v>
      </c>
      <c r="DA149" s="77"/>
    </row>
    <row r="150" spans="1:105" ht="12" customHeight="1" x14ac:dyDescent="0.25">
      <c r="A150" s="173" t="s">
        <v>94</v>
      </c>
      <c r="B150" s="306">
        <f>IF(B$36=0,0,B$36/PPA_fec!B$36)</f>
        <v>0.38981404793920205</v>
      </c>
      <c r="C150" s="306">
        <f>IF(C$36=0,0,C$36/PPA_fec!C$36)</f>
        <v>0.3898140479392021</v>
      </c>
      <c r="D150" s="306">
        <f>IF(D$36=0,0,D$36/PPA_fec!D$36)</f>
        <v>0.38981404793920221</v>
      </c>
      <c r="E150" s="306">
        <f>IF(E$36=0,0,E$36/PPA_fec!E$36)</f>
        <v>0.39139543213244909</v>
      </c>
      <c r="F150" s="306">
        <f>IF(F$36=0,0,F$36/PPA_fec!F$36)</f>
        <v>0.39139543213244898</v>
      </c>
      <c r="G150" s="306">
        <f>IF(G$36=0,0,G$36/PPA_fec!G$36)</f>
        <v>0.39393330957837819</v>
      </c>
      <c r="H150" s="306">
        <f>IF(H$36=0,0,H$36/PPA_fec!H$36)</f>
        <v>0.39393330957837797</v>
      </c>
      <c r="I150" s="306">
        <f>IF(I$36=0,0,I$36/PPA_fec!I$36)</f>
        <v>0.40026791699121017</v>
      </c>
      <c r="J150" s="306">
        <f>IF(J$36=0,0,J$36/PPA_fec!J$36)</f>
        <v>0.40026791699121028</v>
      </c>
      <c r="K150" s="306">
        <f>IF(K$36=0,0,K$36/PPA_fec!K$36)</f>
        <v>0.40026791699121017</v>
      </c>
      <c r="L150" s="306">
        <f>IF(L$36=0,0,L$36/PPA_fec!L$36)</f>
        <v>0.40026791699121006</v>
      </c>
      <c r="M150" s="306">
        <f>IF(M$36=0,0,M$36/PPA_fec!M$36)</f>
        <v>0.40551995681965236</v>
      </c>
      <c r="N150" s="306">
        <f>IF(N$36=0,0,N$36/PPA_fec!N$36)</f>
        <v>0.41472192690889953</v>
      </c>
      <c r="O150" s="306">
        <f>IF(O$36=0,0,O$36/PPA_fec!O$36)</f>
        <v>0.42299742744934915</v>
      </c>
      <c r="P150" s="306">
        <f>IF(P$36=0,0,P$36/PPA_fec!P$36)</f>
        <v>0.42299742744934926</v>
      </c>
      <c r="Q150" s="306">
        <f>IF(Q$36=0,0,Q$36/PPA_fec!Q$36)</f>
        <v>0.42757058750243038</v>
      </c>
      <c r="R150" s="306">
        <f>IF(R$36=0,0,R$36/PPA_fec!R$36)</f>
        <v>0.42757058750243054</v>
      </c>
      <c r="S150" s="306">
        <f>IF(S$36=0,0,S$36/PPA_fec!S$36)</f>
        <v>0.43286661826459505</v>
      </c>
      <c r="T150" s="306">
        <f>IF(T$36=0,0,T$36/PPA_fec!T$36)</f>
        <v>0.43286661826459522</v>
      </c>
      <c r="U150" s="306">
        <f>IF(U$36=0,0,U$36/PPA_fec!U$36)</f>
        <v>0.43886734546121453</v>
      </c>
      <c r="V150" s="306">
        <f>IF(V$36=0,0,V$36/PPA_fec!V$36)</f>
        <v>0.43886734546121436</v>
      </c>
      <c r="W150" s="306">
        <f>IF(W$36=0,0,W$36/PPA_fec!W$36)</f>
        <v>0.43886734546121442</v>
      </c>
      <c r="X150" s="306">
        <f>IF(X$36=0,0,X$36/PPA_fec!X$36)</f>
        <v>0.43886734546121459</v>
      </c>
      <c r="Y150" s="306">
        <f>IF(Y$36=0,0,Y$36/PPA_fec!Y$36)</f>
        <v>0.43886734546121459</v>
      </c>
      <c r="DA150" s="77"/>
    </row>
    <row r="151" spans="1:105" ht="12" customHeight="1" x14ac:dyDescent="0.25">
      <c r="A151" s="56" t="s">
        <v>95</v>
      </c>
      <c r="B151" s="307">
        <f>IF(B$37=0,0,B$37/PPA_fec!B$37)</f>
        <v>0.55742853409913551</v>
      </c>
      <c r="C151" s="307">
        <f>IF(C$37=0,0,C$37/PPA_fec!C$37)</f>
        <v>0.55682371468635383</v>
      </c>
      <c r="D151" s="307">
        <f>IF(D$37=0,0,D$37/PPA_fec!D$37)</f>
        <v>0.57029562902897857</v>
      </c>
      <c r="E151" s="307">
        <f>IF(E$37=0,0,E$37/PPA_fec!E$37)</f>
        <v>0.58850129333466072</v>
      </c>
      <c r="F151" s="307">
        <f>IF(F$37=0,0,F$37/PPA_fec!F$37)</f>
        <v>0.5995688471527536</v>
      </c>
      <c r="G151" s="307">
        <f>IF(G$37=0,0,G$37/PPA_fec!G$37)</f>
        <v>0.6580567921939251</v>
      </c>
      <c r="H151" s="307">
        <f>IF(H$37=0,0,H$37/PPA_fec!H$37)</f>
        <v>0.65355180691484904</v>
      </c>
      <c r="I151" s="307">
        <f>IF(I$37=0,0,I$37/PPA_fec!I$37)</f>
        <v>0.70385779534820458</v>
      </c>
      <c r="J151" s="307">
        <f>IF(J$37=0,0,J$37/PPA_fec!J$37)</f>
        <v>0.6980278309782183</v>
      </c>
      <c r="K151" s="307">
        <f>IF(K$37=0,0,K$37/PPA_fec!K$37)</f>
        <v>0.6053763085434376</v>
      </c>
      <c r="L151" s="307">
        <f>IF(L$37=0,0,L$37/PPA_fec!L$37)</f>
        <v>0.64076726236530213</v>
      </c>
      <c r="M151" s="307">
        <f>IF(M$37=0,0,M$37/PPA_fec!M$37)</f>
        <v>0.62537960122697756</v>
      </c>
      <c r="N151" s="307">
        <f>IF(N$37=0,0,N$37/PPA_fec!N$37)</f>
        <v>0.6779144443333357</v>
      </c>
      <c r="O151" s="307">
        <f>IF(O$37=0,0,O$37/PPA_fec!O$37)</f>
        <v>0.72509155408944148</v>
      </c>
      <c r="P151" s="307">
        <f>IF(P$37=0,0,P$37/PPA_fec!P$37)</f>
        <v>0.72352593175589042</v>
      </c>
      <c r="Q151" s="307">
        <f>IF(Q$37=0,0,Q$37/PPA_fec!Q$37)</f>
        <v>0.74289560955932099</v>
      </c>
      <c r="R151" s="307">
        <f>IF(R$37=0,0,R$37/PPA_fec!R$37)</f>
        <v>0.72149660855929831</v>
      </c>
      <c r="S151" s="307">
        <f>IF(S$37=0,0,S$37/PPA_fec!S$37)</f>
        <v>0.70348459516204032</v>
      </c>
      <c r="T151" s="307">
        <f>IF(T$37=0,0,T$37/PPA_fec!T$37)</f>
        <v>0.63444398229828569</v>
      </c>
      <c r="U151" s="307">
        <f>IF(U$37=0,0,U$37/PPA_fec!U$37)</f>
        <v>0.70036691231094972</v>
      </c>
      <c r="V151" s="307">
        <f>IF(V$37=0,0,V$37/PPA_fec!V$37)</f>
        <v>0.64058540091123739</v>
      </c>
      <c r="W151" s="307">
        <f>IF(W$37=0,0,W$37/PPA_fec!W$37)</f>
        <v>0.63959750983268726</v>
      </c>
      <c r="X151" s="307">
        <f>IF(X$37=0,0,X$37/PPA_fec!X$37)</f>
        <v>0.63746972240629929</v>
      </c>
      <c r="Y151" s="307">
        <f>IF(Y$37=0,0,Y$37/PPA_fec!Y$37)</f>
        <v>0.64069951854962448</v>
      </c>
      <c r="DA151" s="78"/>
    </row>
    <row r="152" spans="1:105" ht="12" customHeight="1" x14ac:dyDescent="0.25">
      <c r="A152" s="174" t="s">
        <v>1883</v>
      </c>
      <c r="B152" s="308">
        <f>IF(B$43=0,0,B$43/PPA_fec!B$43)</f>
        <v>0.57240980390611873</v>
      </c>
      <c r="C152" s="308">
        <f>IF(C$43=0,0,C$43/PPA_fec!C$43)</f>
        <v>0.57292493617954021</v>
      </c>
      <c r="D152" s="308">
        <f>IF(D$43=0,0,D$43/PPA_fec!D$43)</f>
        <v>0.56431999646022613</v>
      </c>
      <c r="E152" s="308">
        <f>IF(E$43=0,0,E$43/PPA_fec!E$43)</f>
        <v>0.5602960012096162</v>
      </c>
      <c r="F152" s="308">
        <f>IF(F$43=0,0,F$43/PPA_fec!F$43)</f>
        <v>0.55677732069950381</v>
      </c>
      <c r="G152" s="308">
        <f>IF(G$43=0,0,G$43/PPA_fec!G$43)</f>
        <v>0.54307988718735578</v>
      </c>
      <c r="H152" s="308">
        <f>IF(H$43=0,0,H$43/PPA_fec!H$43)</f>
        <v>0.53861229800048727</v>
      </c>
      <c r="I152" s="308">
        <f>IF(I$43=0,0,I$43/PPA_fec!I$43)</f>
        <v>0.53116360753617575</v>
      </c>
      <c r="J152" s="308">
        <f>IF(J$43=0,0,J$43/PPA_fec!J$43)</f>
        <v>0.53953117088656133</v>
      </c>
      <c r="K152" s="308">
        <f>IF(K$43=0,0,K$43/PPA_fec!K$43)</f>
        <v>0.56827342618744869</v>
      </c>
      <c r="L152" s="308">
        <f>IF(L$43=0,0,L$43/PPA_fec!L$43)</f>
        <v>0.55823387564842464</v>
      </c>
      <c r="M152" s="308">
        <f>IF(M$43=0,0,M$43/PPA_fec!M$43)</f>
        <v>0.57476953971895828</v>
      </c>
      <c r="N152" s="308">
        <f>IF(N$43=0,0,N$43/PPA_fec!N$43)</f>
        <v>0.57736782063974879</v>
      </c>
      <c r="O152" s="308">
        <f>IF(O$43=0,0,O$43/PPA_fec!O$43)</f>
        <v>0.57614912078620806</v>
      </c>
      <c r="P152" s="308">
        <f>IF(P$43=0,0,P$43/PPA_fec!P$43)</f>
        <v>0.57690407554209211</v>
      </c>
      <c r="Q152" s="308">
        <f>IF(Q$43=0,0,Q$43/PPA_fec!Q$43)</f>
        <v>0.57594122268976256</v>
      </c>
      <c r="R152" s="308">
        <f>IF(R$43=0,0,R$43/PPA_fec!R$43)</f>
        <v>0.58708557747781698</v>
      </c>
      <c r="S152" s="308">
        <f>IF(S$43=0,0,S$43/PPA_fec!S$43)</f>
        <v>0.60147966019105914</v>
      </c>
      <c r="T152" s="308">
        <f>IF(T$43=0,0,T$43/PPA_fec!T$43)</f>
        <v>0.6288423737473875</v>
      </c>
      <c r="U152" s="308">
        <f>IF(U$43=0,0,U$43/PPA_fec!U$43)</f>
        <v>0.61640387667002283</v>
      </c>
      <c r="V152" s="308">
        <f>IF(V$43=0,0,V$43/PPA_fec!V$43)</f>
        <v>0.64141496032080625</v>
      </c>
      <c r="W152" s="308">
        <f>IF(W$43=0,0,W$43/PPA_fec!W$43)</f>
        <v>0.64613365695883951</v>
      </c>
      <c r="X152" s="308">
        <f>IF(X$43=0,0,X$43/PPA_fec!X$43)</f>
        <v>0.64861743975220598</v>
      </c>
      <c r="Y152" s="308">
        <f>IF(Y$43=0,0,Y$43/PPA_fec!Y$43)</f>
        <v>0.64643801933528888</v>
      </c>
      <c r="DA152" s="79"/>
    </row>
    <row r="153" spans="1:105" ht="12" customHeight="1" x14ac:dyDescent="0.25">
      <c r="A153" s="174" t="s">
        <v>1898</v>
      </c>
      <c r="B153" s="308">
        <f>IF(B$56=0,0,B$56/PPA_fec!B$56)</f>
        <v>0.64885905474610794</v>
      </c>
      <c r="C153" s="308">
        <f>IF(C$56=0,0,C$56/PPA_fec!C$56)</f>
        <v>0.64695268204448064</v>
      </c>
      <c r="D153" s="308">
        <f>IF(D$56=0,0,D$56/PPA_fec!D$56)</f>
        <v>0.64422199164497129</v>
      </c>
      <c r="E153" s="308">
        <f>IF(E$56=0,0,E$56/PPA_fec!E$56)</f>
        <v>0.64414430688058832</v>
      </c>
      <c r="F153" s="308">
        <f>IF(F$56=0,0,F$56/PPA_fec!F$56)</f>
        <v>0.64152530107245531</v>
      </c>
      <c r="G153" s="308">
        <f>IF(G$56=0,0,G$56/PPA_fec!G$56)</f>
        <v>0.63100533302513351</v>
      </c>
      <c r="H153" s="308">
        <f>IF(H$56=0,0,H$56/PPA_fec!H$56)</f>
        <v>0.60476799711086615</v>
      </c>
      <c r="I153" s="308">
        <f>IF(I$56=0,0,I$56/PPA_fec!I$56)</f>
        <v>0.60934468820192478</v>
      </c>
      <c r="J153" s="308">
        <f>IF(J$56=0,0,J$56/PPA_fec!J$56)</f>
        <v>0.63011079336894948</v>
      </c>
      <c r="K153" s="308">
        <f>IF(K$56=0,0,K$56/PPA_fec!K$56)</f>
        <v>0.65332815680271428</v>
      </c>
      <c r="L153" s="308">
        <f>IF(L$56=0,0,L$56/PPA_fec!L$56)</f>
        <v>0.64611567915853907</v>
      </c>
      <c r="M153" s="308">
        <f>IF(M$56=0,0,M$56/PPA_fec!M$56)</f>
        <v>0.67095708394803488</v>
      </c>
      <c r="N153" s="308">
        <f>IF(N$56=0,0,N$56/PPA_fec!N$56)</f>
        <v>0.68180243438272303</v>
      </c>
      <c r="O153" s="308">
        <f>IF(O$56=0,0,O$56/PPA_fec!O$56)</f>
        <v>0.6804630400109547</v>
      </c>
      <c r="P153" s="308">
        <f>IF(P$56=0,0,P$56/PPA_fec!P$56)</f>
        <v>0.68192785048781468</v>
      </c>
      <c r="Q153" s="308">
        <f>IF(Q$56=0,0,Q$56/PPA_fec!Q$56)</f>
        <v>0.67933371210447457</v>
      </c>
      <c r="R153" s="308">
        <f>IF(R$56=0,0,R$56/PPA_fec!R$56)</f>
        <v>0.69745444324172834</v>
      </c>
      <c r="S153" s="308">
        <f>IF(S$56=0,0,S$56/PPA_fec!S$56)</f>
        <v>0.71465737572742538</v>
      </c>
      <c r="T153" s="308">
        <f>IF(T$56=0,0,T$56/PPA_fec!T$56)</f>
        <v>0.72672391501884592</v>
      </c>
      <c r="U153" s="308">
        <f>IF(U$56=0,0,U$56/PPA_fec!U$56)</f>
        <v>0.72977403148905085</v>
      </c>
      <c r="V153" s="308">
        <f>IF(V$56=0,0,V$56/PPA_fec!V$56)</f>
        <v>0.73040384138641123</v>
      </c>
      <c r="W153" s="308">
        <f>IF(W$56=0,0,W$56/PPA_fec!W$56)</f>
        <v>0.73831418361711487</v>
      </c>
      <c r="X153" s="308">
        <f>IF(X$56=0,0,X$56/PPA_fec!X$56)</f>
        <v>0.73738657751947245</v>
      </c>
      <c r="Y153" s="308">
        <f>IF(Y$56=0,0,Y$56/PPA_fec!Y$56)</f>
        <v>0.73514920147445251</v>
      </c>
      <c r="DA153" s="79"/>
    </row>
    <row r="154" spans="1:105" ht="12" customHeight="1" x14ac:dyDescent="0.25">
      <c r="A154" s="41" t="s">
        <v>1913</v>
      </c>
      <c r="B154" s="309">
        <f>IF(B$69=0,0,B$69/PPA_fec!B$69)</f>
        <v>0.62171708759752697</v>
      </c>
      <c r="C154" s="309">
        <f>IF(C$69=0,0,C$69/PPA_fec!C$69)</f>
        <v>0.61988963439732481</v>
      </c>
      <c r="D154" s="309">
        <f>IF(D$69=0,0,D$69/PPA_fec!D$69)</f>
        <v>0.61874197361415217</v>
      </c>
      <c r="E154" s="309">
        <f>IF(E$69=0,0,E$69/PPA_fec!E$69)</f>
        <v>0.61999504701325603</v>
      </c>
      <c r="F154" s="309">
        <f>IF(F$69=0,0,F$69/PPA_fec!F$69)</f>
        <v>0.61831837608830564</v>
      </c>
      <c r="G154" s="309">
        <f>IF(G$69=0,0,G$69/PPA_fec!G$69)</f>
        <v>0.61389222900028961</v>
      </c>
      <c r="H154" s="309">
        <f>IF(H$69=0,0,H$69/PPA_fec!H$69)</f>
        <v>0.58831702425895582</v>
      </c>
      <c r="I154" s="309">
        <f>IF(I$69=0,0,I$69/PPA_fec!I$69)</f>
        <v>0.6203535314306533</v>
      </c>
      <c r="J154" s="309">
        <f>IF(J$69=0,0,J$69/PPA_fec!J$69)</f>
        <v>0.62299150602441633</v>
      </c>
      <c r="K154" s="309">
        <f>IF(K$69=0,0,K$69/PPA_fec!K$69)</f>
        <v>0.62995346255519113</v>
      </c>
      <c r="L154" s="309">
        <f>IF(L$69=0,0,L$69/PPA_fec!L$69)</f>
        <v>0.62594651558725245</v>
      </c>
      <c r="M154" s="309">
        <f>IF(M$69=0,0,M$69/PPA_fec!M$69)</f>
        <v>0.64745130104918935</v>
      </c>
      <c r="N154" s="309">
        <f>IF(N$69=0,0,N$69/PPA_fec!N$69)</f>
        <v>0.6620624816127535</v>
      </c>
      <c r="O154" s="309">
        <f>IF(O$69=0,0,O$69/PPA_fec!O$69)</f>
        <v>0.66846432501320097</v>
      </c>
      <c r="P154" s="309">
        <f>IF(P$69=0,0,P$69/PPA_fec!P$69)</f>
        <v>0.66938256105928895</v>
      </c>
      <c r="Q154" s="309">
        <f>IF(Q$69=0,0,Q$69/PPA_fec!Q$69)</f>
        <v>0.67532560018712307</v>
      </c>
      <c r="R154" s="309">
        <f>IF(R$69=0,0,R$69/PPA_fec!R$69)</f>
        <v>0.68234797203070796</v>
      </c>
      <c r="S154" s="309">
        <f>IF(S$69=0,0,S$69/PPA_fec!S$69)</f>
        <v>0.69503673610351713</v>
      </c>
      <c r="T154" s="309">
        <f>IF(T$69=0,0,T$69/PPA_fec!T$69)</f>
        <v>0.69738434062216548</v>
      </c>
      <c r="U154" s="309">
        <f>IF(U$69=0,0,U$69/PPA_fec!U$69)</f>
        <v>0.70665597706713712</v>
      </c>
      <c r="V154" s="309">
        <f>IF(V$69=0,0,V$69/PPA_fec!V$69)</f>
        <v>0.70034318003571272</v>
      </c>
      <c r="W154" s="309">
        <f>IF(W$69=0,0,W$69/PPA_fec!W$69)</f>
        <v>0.70692061281899043</v>
      </c>
      <c r="X154" s="309">
        <f>IF(X$69=0,0,X$69/PPA_fec!X$69)</f>
        <v>0.70568785104441778</v>
      </c>
      <c r="Y154" s="309">
        <f>IF(Y$69=0,0,Y$69/PPA_fec!Y$69)</f>
        <v>0.70395153341820627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2">
        <f>IF(B$83=0,0,B$83/PPA_fec!B$83)</f>
        <v>0.89856967821251954</v>
      </c>
      <c r="C156" s="322">
        <f>IF(C$83=0,0,C$83/PPA_fec!C$83)</f>
        <v>0.90636846170973018</v>
      </c>
      <c r="D156" s="322">
        <f>IF(D$83=0,0,D$83/PPA_fec!D$83)</f>
        <v>0.88089769112126126</v>
      </c>
      <c r="E156" s="322">
        <f>IF(E$83=0,0,E$83/PPA_fec!E$83)</f>
        <v>0.8688267875736414</v>
      </c>
      <c r="F156" s="322">
        <f>IF(F$83=0,0,F$83/PPA_fec!F$83)</f>
        <v>0.8698094356612297</v>
      </c>
      <c r="G156" s="322">
        <f>IF(G$83=0,0,G$83/PPA_fec!G$83)</f>
        <v>0.86505070469839906</v>
      </c>
      <c r="H156" s="322">
        <f>IF(H$83=0,0,H$83/PPA_fec!H$83)</f>
        <v>0.87375645279935343</v>
      </c>
      <c r="I156" s="322">
        <f>IF(I$83=0,0,I$83/PPA_fec!I$83)</f>
        <v>0.87785785176501685</v>
      </c>
      <c r="J156" s="322">
        <f>IF(J$83=0,0,J$83/PPA_fec!J$83)</f>
        <v>0.87017541917332986</v>
      </c>
      <c r="K156" s="322">
        <f>IF(K$83=0,0,K$83/PPA_fec!K$83)</f>
        <v>0.86932269573744914</v>
      </c>
      <c r="L156" s="322">
        <f>IF(L$83=0,0,L$83/PPA_fec!L$83)</f>
        <v>0.86246485229540137</v>
      </c>
      <c r="M156" s="322">
        <f>IF(M$83=0,0,M$83/PPA_fec!M$83)</f>
        <v>0.86142483900868017</v>
      </c>
      <c r="N156" s="322">
        <f>IF(N$83=0,0,N$83/PPA_fec!N$83)</f>
        <v>0.85594334344524692</v>
      </c>
      <c r="O156" s="322">
        <f>IF(O$83=0,0,O$83/PPA_fec!O$83)</f>
        <v>0.8579692312135293</v>
      </c>
      <c r="P156" s="322">
        <f>IF(P$83=0,0,P$83/PPA_fec!P$83)</f>
        <v>0.85734877632178497</v>
      </c>
      <c r="Q156" s="322">
        <f>IF(Q$83=0,0,Q$83/PPA_fec!Q$83)</f>
        <v>0.85507029988728911</v>
      </c>
      <c r="R156" s="322">
        <f>IF(R$83=0,0,R$83/PPA_fec!R$83)</f>
        <v>0.85313765691059629</v>
      </c>
      <c r="S156" s="322">
        <f>IF(S$83=0,0,S$83/PPA_fec!S$83)</f>
        <v>0.84750916816110733</v>
      </c>
      <c r="T156" s="322">
        <f>IF(T$83=0,0,T$83/PPA_fec!T$83)</f>
        <v>0.89123897519857775</v>
      </c>
      <c r="U156" s="322">
        <f>IF(U$83=0,0,U$83/PPA_fec!U$83)</f>
        <v>0.86104344284934942</v>
      </c>
      <c r="V156" s="322">
        <f>IF(V$83=0,0,V$83/PPA_fec!V$83)</f>
        <v>0.9101737344170171</v>
      </c>
      <c r="W156" s="322">
        <f>IF(W$83=0,0,W$83/PPA_fec!W$83)</f>
        <v>0.92064895487575582</v>
      </c>
      <c r="X156" s="322">
        <f>IF(X$83=0,0,X$83/PPA_fec!X$83)</f>
        <v>0.92641860988909674</v>
      </c>
      <c r="Y156" s="322">
        <f>IF(Y$83=0,0,Y$83/PPA_fec!Y$83)</f>
        <v>0.92199264981721996</v>
      </c>
      <c r="DA156" s="95"/>
    </row>
    <row r="157" spans="1:105" ht="12" customHeight="1" x14ac:dyDescent="0.25">
      <c r="A157" s="55" t="s">
        <v>91</v>
      </c>
      <c r="B157" s="334">
        <f>IF(B$84=0,0,B$84/PPA_fec!B$84)</f>
        <v>0.54449999999999987</v>
      </c>
      <c r="C157" s="334">
        <f>IF(C$84=0,0,C$84/PPA_fec!C$84)</f>
        <v>0.5445000000000001</v>
      </c>
      <c r="D157" s="334">
        <f>IF(D$84=0,0,D$84/PPA_fec!D$84)</f>
        <v>0.54449999999999987</v>
      </c>
      <c r="E157" s="334">
        <f>IF(E$84=0,0,E$84/PPA_fec!E$84)</f>
        <v>0.5445000000000001</v>
      </c>
      <c r="F157" s="334">
        <f>IF(F$84=0,0,F$84/PPA_fec!F$84)</f>
        <v>0.54449999999999998</v>
      </c>
      <c r="G157" s="334">
        <f>IF(G$84=0,0,G$84/PPA_fec!G$84)</f>
        <v>0.54449999999999987</v>
      </c>
      <c r="H157" s="334">
        <f>IF(H$84=0,0,H$84/PPA_fec!H$84)</f>
        <v>0.54449999999999998</v>
      </c>
      <c r="I157" s="334">
        <f>IF(I$84=0,0,I$84/PPA_fec!I$84)</f>
        <v>0.54449999999999987</v>
      </c>
      <c r="J157" s="334">
        <f>IF(J$84=0,0,J$84/PPA_fec!J$84)</f>
        <v>0.54449999999999987</v>
      </c>
      <c r="K157" s="334">
        <f>IF(K$84=0,0,K$84/PPA_fec!K$84)</f>
        <v>0.54449999999999998</v>
      </c>
      <c r="L157" s="334">
        <f>IF(L$84=0,0,L$84/PPA_fec!L$84)</f>
        <v>0.54449999999999987</v>
      </c>
      <c r="M157" s="334">
        <f>IF(M$84=0,0,M$84/PPA_fec!M$84)</f>
        <v>0.54449999999999998</v>
      </c>
      <c r="N157" s="334">
        <f>IF(N$84=0,0,N$84/PPA_fec!N$84)</f>
        <v>0.54449999999999998</v>
      </c>
      <c r="O157" s="334">
        <f>IF(O$84=0,0,O$84/PPA_fec!O$84)</f>
        <v>0.5445000000000001</v>
      </c>
      <c r="P157" s="334">
        <f>IF(P$84=0,0,P$84/PPA_fec!P$84)</f>
        <v>0.54449999999999998</v>
      </c>
      <c r="Q157" s="334">
        <f>IF(Q$84=0,0,Q$84/PPA_fec!Q$84)</f>
        <v>0.5445000000000001</v>
      </c>
      <c r="R157" s="334">
        <f>IF(R$84=0,0,R$84/PPA_fec!R$84)</f>
        <v>0.54449999999999998</v>
      </c>
      <c r="S157" s="334">
        <f>IF(S$84=0,0,S$84/PPA_fec!S$84)</f>
        <v>0.5445000000000001</v>
      </c>
      <c r="T157" s="334">
        <f>IF(T$84=0,0,T$84/PPA_fec!T$84)</f>
        <v>0.54449999999999987</v>
      </c>
      <c r="U157" s="334">
        <f>IF(U$84=0,0,U$84/PPA_fec!U$84)</f>
        <v>0.54449999999999998</v>
      </c>
      <c r="V157" s="334">
        <f>IF(V$84=0,0,V$84/PPA_fec!V$84)</f>
        <v>0.54449999999999998</v>
      </c>
      <c r="W157" s="334">
        <f>IF(W$84=0,0,W$84/PPA_fec!W$84)</f>
        <v>0.54449999999999976</v>
      </c>
      <c r="X157" s="334">
        <f>IF(X$84=0,0,X$84/PPA_fec!X$84)</f>
        <v>0.5445000000000001</v>
      </c>
      <c r="Y157" s="334">
        <f>IF(Y$84=0,0,Y$84/PPA_fec!Y$84)</f>
        <v>0.54449999999999976</v>
      </c>
      <c r="DA157" s="67"/>
    </row>
    <row r="158" spans="1:105" ht="12" customHeight="1" x14ac:dyDescent="0.25">
      <c r="A158" s="173" t="s">
        <v>92</v>
      </c>
      <c r="B158" s="335">
        <f>IF(B$85=0,0,B$85/PPA_fec!B$85)</f>
        <v>0.16607632293704852</v>
      </c>
      <c r="C158" s="335">
        <f>IF(C$85=0,0,C$85/PPA_fec!C$85)</f>
        <v>0.16607632293704852</v>
      </c>
      <c r="D158" s="335">
        <f>IF(D$85=0,0,D$85/PPA_fec!D$85)</f>
        <v>0.16607632293704852</v>
      </c>
      <c r="E158" s="335">
        <f>IF(E$85=0,0,E$85/PPA_fec!E$85)</f>
        <v>0.16607632293704849</v>
      </c>
      <c r="F158" s="335">
        <f>IF(F$85=0,0,F$85/PPA_fec!F$85)</f>
        <v>0.16607632293704855</v>
      </c>
      <c r="G158" s="335">
        <f>IF(G$85=0,0,G$85/PPA_fec!G$85)</f>
        <v>0.16607632293704855</v>
      </c>
      <c r="H158" s="335">
        <f>IF(H$85=0,0,H$85/PPA_fec!H$85)</f>
        <v>0.16607632293704852</v>
      </c>
      <c r="I158" s="335">
        <f>IF(I$85=0,0,I$85/PPA_fec!I$85)</f>
        <v>0.16607632293704852</v>
      </c>
      <c r="J158" s="335">
        <f>IF(J$85=0,0,J$85/PPA_fec!J$85)</f>
        <v>0.16607632293704849</v>
      </c>
      <c r="K158" s="335">
        <f>IF(K$85=0,0,K$85/PPA_fec!K$85)</f>
        <v>0.16607632293704855</v>
      </c>
      <c r="L158" s="335">
        <f>IF(L$85=0,0,L$85/PPA_fec!L$85)</f>
        <v>0.16607632293704849</v>
      </c>
      <c r="M158" s="335">
        <f>IF(M$85=0,0,M$85/PPA_fec!M$85)</f>
        <v>0.16607632293704844</v>
      </c>
      <c r="N158" s="335">
        <f>IF(N$85=0,0,N$85/PPA_fec!N$85)</f>
        <v>0.16607632293704858</v>
      </c>
      <c r="O158" s="335">
        <f>IF(O$85=0,0,O$85/PPA_fec!O$85)</f>
        <v>0.16607632293704852</v>
      </c>
      <c r="P158" s="335">
        <f>IF(P$85=0,0,P$85/PPA_fec!P$85)</f>
        <v>0.16607632293704858</v>
      </c>
      <c r="Q158" s="335">
        <f>IF(Q$85=0,0,Q$85/PPA_fec!Q$85)</f>
        <v>0.16607632293704852</v>
      </c>
      <c r="R158" s="335">
        <f>IF(R$85=0,0,R$85/PPA_fec!R$85)</f>
        <v>0.16607632293704855</v>
      </c>
      <c r="S158" s="335">
        <f>IF(S$85=0,0,S$85/PPA_fec!S$85)</f>
        <v>0.16607632293704847</v>
      </c>
      <c r="T158" s="335">
        <f>IF(T$85=0,0,T$85/PPA_fec!T$85)</f>
        <v>0.16607632293704852</v>
      </c>
      <c r="U158" s="335">
        <f>IF(U$85=0,0,U$85/PPA_fec!U$85)</f>
        <v>0.16607632293704858</v>
      </c>
      <c r="V158" s="335">
        <f>IF(V$85=0,0,V$85/PPA_fec!V$85)</f>
        <v>0.16607632293704855</v>
      </c>
      <c r="W158" s="335">
        <f>IF(W$85=0,0,W$85/PPA_fec!W$85)</f>
        <v>0.16607632293704855</v>
      </c>
      <c r="X158" s="335">
        <f>IF(X$85=0,0,X$85/PPA_fec!X$85)</f>
        <v>0.16607632293704855</v>
      </c>
      <c r="Y158" s="335">
        <f>IF(Y$85=0,0,Y$85/PPA_fec!Y$85)</f>
        <v>0.16607632293704858</v>
      </c>
      <c r="DA158" s="177"/>
    </row>
    <row r="159" spans="1:105" ht="12" customHeight="1" x14ac:dyDescent="0.25">
      <c r="A159" s="173" t="s">
        <v>93</v>
      </c>
      <c r="B159" s="335">
        <f>IF(B$86=0,0,B$86/PPA_fec!B$86)</f>
        <v>0.75849841896575687</v>
      </c>
      <c r="C159" s="335">
        <f>IF(C$86=0,0,C$86/PPA_fec!C$86)</f>
        <v>0.75849841896575709</v>
      </c>
      <c r="D159" s="335">
        <f>IF(D$86=0,0,D$86/PPA_fec!D$86)</f>
        <v>0.7584984189657572</v>
      </c>
      <c r="E159" s="335">
        <f>IF(E$86=0,0,E$86/PPA_fec!E$86)</f>
        <v>0.75849841896575698</v>
      </c>
      <c r="F159" s="335">
        <f>IF(F$86=0,0,F$86/PPA_fec!F$86)</f>
        <v>0.75849841896575709</v>
      </c>
      <c r="G159" s="335">
        <f>IF(G$86=0,0,G$86/PPA_fec!G$86)</f>
        <v>0.75849841896575698</v>
      </c>
      <c r="H159" s="335">
        <f>IF(H$86=0,0,H$86/PPA_fec!H$86)</f>
        <v>0.75849841896575743</v>
      </c>
      <c r="I159" s="335">
        <f>IF(I$86=0,0,I$86/PPA_fec!I$86)</f>
        <v>0.75849841896575732</v>
      </c>
      <c r="J159" s="335">
        <f>IF(J$86=0,0,J$86/PPA_fec!J$86)</f>
        <v>0.75849841896575709</v>
      </c>
      <c r="K159" s="335">
        <f>IF(K$86=0,0,K$86/PPA_fec!K$86)</f>
        <v>0.7584984189657572</v>
      </c>
      <c r="L159" s="335">
        <f>IF(L$86=0,0,L$86/PPA_fec!L$86)</f>
        <v>0.75849841896575709</v>
      </c>
      <c r="M159" s="335">
        <f>IF(M$86=0,0,M$86/PPA_fec!M$86)</f>
        <v>0.75849841896575676</v>
      </c>
      <c r="N159" s="335">
        <f>IF(N$86=0,0,N$86/PPA_fec!N$86)</f>
        <v>0.75849841896575709</v>
      </c>
      <c r="O159" s="335">
        <f>IF(O$86=0,0,O$86/PPA_fec!O$86)</f>
        <v>0.75849841896575709</v>
      </c>
      <c r="P159" s="335">
        <f>IF(P$86=0,0,P$86/PPA_fec!P$86)</f>
        <v>0.75849841896575709</v>
      </c>
      <c r="Q159" s="335">
        <f>IF(Q$86=0,0,Q$86/PPA_fec!Q$86)</f>
        <v>0.75849841896575698</v>
      </c>
      <c r="R159" s="335">
        <f>IF(R$86=0,0,R$86/PPA_fec!R$86)</f>
        <v>0.75849841896575709</v>
      </c>
      <c r="S159" s="335">
        <f>IF(S$86=0,0,S$86/PPA_fec!S$86)</f>
        <v>0.75849841896575709</v>
      </c>
      <c r="T159" s="335">
        <f>IF(T$86=0,0,T$86/PPA_fec!T$86)</f>
        <v>0.75849841896575698</v>
      </c>
      <c r="U159" s="335">
        <f>IF(U$86=0,0,U$86/PPA_fec!U$86)</f>
        <v>0.75849841896575709</v>
      </c>
      <c r="V159" s="335">
        <f>IF(V$86=0,0,V$86/PPA_fec!V$86)</f>
        <v>0.75849841896575698</v>
      </c>
      <c r="W159" s="335">
        <f>IF(W$86=0,0,W$86/PPA_fec!W$86)</f>
        <v>0.75849841896575709</v>
      </c>
      <c r="X159" s="335">
        <f>IF(X$86=0,0,X$86/PPA_fec!X$86)</f>
        <v>0.75849841896575709</v>
      </c>
      <c r="Y159" s="335">
        <f>IF(Y$86=0,0,Y$86/PPA_fec!Y$86)</f>
        <v>0.75849841896575743</v>
      </c>
      <c r="DA159" s="177"/>
    </row>
    <row r="160" spans="1:105" ht="12" customHeight="1" x14ac:dyDescent="0.25">
      <c r="A160" s="173" t="s">
        <v>94</v>
      </c>
      <c r="B160" s="335">
        <f>IF(B$87=0,0,B$87/PPA_fec!B$87)</f>
        <v>0.64500695745976289</v>
      </c>
      <c r="C160" s="335">
        <f>IF(C$87=0,0,C$87/PPA_fec!C$87)</f>
        <v>0.64500695745976333</v>
      </c>
      <c r="D160" s="335">
        <f>IF(D$87=0,0,D$87/PPA_fec!D$87)</f>
        <v>0.64500695745976333</v>
      </c>
      <c r="E160" s="335">
        <f>IF(E$87=0,0,E$87/PPA_fec!E$87)</f>
        <v>0.64500695745976278</v>
      </c>
      <c r="F160" s="335">
        <f>IF(F$87=0,0,F$87/PPA_fec!F$87)</f>
        <v>0.645006957459763</v>
      </c>
      <c r="G160" s="335">
        <f>IF(G$87=0,0,G$87/PPA_fec!G$87)</f>
        <v>0.645006957459763</v>
      </c>
      <c r="H160" s="335">
        <f>IF(H$87=0,0,H$87/PPA_fec!H$87)</f>
        <v>0.645006957459763</v>
      </c>
      <c r="I160" s="335">
        <f>IF(I$87=0,0,I$87/PPA_fec!I$87)</f>
        <v>0.645006957459763</v>
      </c>
      <c r="J160" s="335">
        <f>IF(J$87=0,0,J$87/PPA_fec!J$87)</f>
        <v>0.645006957459763</v>
      </c>
      <c r="K160" s="335">
        <f>IF(K$87=0,0,K$87/PPA_fec!K$87)</f>
        <v>0.645006957459763</v>
      </c>
      <c r="L160" s="335">
        <f>IF(L$87=0,0,L$87/PPA_fec!L$87)</f>
        <v>0.64500695745976289</v>
      </c>
      <c r="M160" s="335">
        <f>IF(M$87=0,0,M$87/PPA_fec!M$87)</f>
        <v>0.64500695745976322</v>
      </c>
      <c r="N160" s="335">
        <f>IF(N$87=0,0,N$87/PPA_fec!N$87)</f>
        <v>0.64500695745976311</v>
      </c>
      <c r="O160" s="335">
        <f>IF(O$87=0,0,O$87/PPA_fec!O$87)</f>
        <v>0.64500695745976289</v>
      </c>
      <c r="P160" s="335">
        <f>IF(P$87=0,0,P$87/PPA_fec!P$87)</f>
        <v>0.645006957459763</v>
      </c>
      <c r="Q160" s="335">
        <f>IF(Q$87=0,0,Q$87/PPA_fec!Q$87)</f>
        <v>0.64500695745976311</v>
      </c>
      <c r="R160" s="335">
        <f>IF(R$87=0,0,R$87/PPA_fec!R$87)</f>
        <v>0.64500695745976289</v>
      </c>
      <c r="S160" s="335">
        <f>IF(S$87=0,0,S$87/PPA_fec!S$87)</f>
        <v>0.64500695745976311</v>
      </c>
      <c r="T160" s="335">
        <f>IF(T$87=0,0,T$87/PPA_fec!T$87)</f>
        <v>0.645006957459763</v>
      </c>
      <c r="U160" s="335">
        <f>IF(U$87=0,0,U$87/PPA_fec!U$87)</f>
        <v>0.64500695745976322</v>
      </c>
      <c r="V160" s="335">
        <f>IF(V$87=0,0,V$87/PPA_fec!V$87)</f>
        <v>0.645006957459763</v>
      </c>
      <c r="W160" s="335">
        <f>IF(W$87=0,0,W$87/PPA_fec!W$87)</f>
        <v>0.645006957459763</v>
      </c>
      <c r="X160" s="335">
        <f>IF(X$87=0,0,X$87/PPA_fec!X$87)</f>
        <v>0.64500695745976278</v>
      </c>
      <c r="Y160" s="335">
        <f>IF(Y$87=0,0,Y$87/PPA_fec!Y$87)</f>
        <v>0.64500695745976322</v>
      </c>
      <c r="DA160" s="177"/>
    </row>
    <row r="161" spans="1:105" ht="12" customHeight="1" x14ac:dyDescent="0.25">
      <c r="A161" s="56" t="s">
        <v>95</v>
      </c>
      <c r="B161" s="336">
        <f>IF(B$88=0,0,B$88/PPA_fec!B$88)</f>
        <v>1.3339023311480345</v>
      </c>
      <c r="C161" s="336">
        <f>IF(C$88=0,0,C$88/PPA_fec!C$88)</f>
        <v>1.336467162922276</v>
      </c>
      <c r="D161" s="336">
        <f>IF(D$88=0,0,D$88/PPA_fec!D$88)</f>
        <v>1.3688019408164995</v>
      </c>
      <c r="E161" s="336">
        <f>IF(E$88=0,0,E$88/PPA_fec!E$88)</f>
        <v>1.4067914627330294</v>
      </c>
      <c r="F161" s="336">
        <f>IF(F$88=0,0,F$88/PPA_fec!F$88)</f>
        <v>1.452988676412496</v>
      </c>
      <c r="G161" s="336">
        <f>IF(G$88=0,0,G$88/PPA_fec!G$88)</f>
        <v>1.5944784641145846</v>
      </c>
      <c r="H161" s="336">
        <f>IF(H$88=0,0,H$88/PPA_fec!H$88)</f>
        <v>1.5835628378436479</v>
      </c>
      <c r="I161" s="336">
        <f>IF(I$88=0,0,I$88/PPA_fec!I$88)</f>
        <v>1.6784643838382214</v>
      </c>
      <c r="J161" s="336">
        <f>IF(J$88=0,0,J$88/PPA_fec!J$88)</f>
        <v>1.6645618773678232</v>
      </c>
      <c r="K161" s="336">
        <f>IF(K$88=0,0,K$88/PPA_fec!K$88)</f>
        <v>1.4436191222503163</v>
      </c>
      <c r="L161" s="336">
        <f>IF(L$88=0,0,L$88/PPA_fec!L$88)</f>
        <v>1.5280146576733142</v>
      </c>
      <c r="M161" s="336">
        <f>IF(M$88=0,0,M$88/PPA_fec!M$88)</f>
        <v>1.4720056118288392</v>
      </c>
      <c r="N161" s="336">
        <f>IF(N$88=0,0,N$88/PPA_fec!N$88)</f>
        <v>1.560256053596127</v>
      </c>
      <c r="O161" s="336">
        <f>IF(O$88=0,0,O$88/PPA_fec!O$88)</f>
        <v>1.6361876368788646</v>
      </c>
      <c r="P161" s="336">
        <f>IF(P$88=0,0,P$88/PPA_fec!P$88)</f>
        <v>1.6326547700405603</v>
      </c>
      <c r="Q161" s="336">
        <f>IF(Q$88=0,0,Q$88/PPA_fec!Q$88)</f>
        <v>1.6584330944614503</v>
      </c>
      <c r="R161" s="336">
        <f>IF(R$88=0,0,R$88/PPA_fec!R$88)</f>
        <v>1.6106621681156841</v>
      </c>
      <c r="S161" s="336">
        <f>IF(S$88=0,0,S$88/PPA_fec!S$88)</f>
        <v>1.5512381714549361</v>
      </c>
      <c r="T161" s="336">
        <f>IF(T$88=0,0,T$88/PPA_fec!T$88)</f>
        <v>1.4344115749643447</v>
      </c>
      <c r="U161" s="336">
        <f>IF(U$88=0,0,U$88/PPA_fec!U$88)</f>
        <v>1.5618054950202653</v>
      </c>
      <c r="V161" s="336">
        <f>IF(V$88=0,0,V$88/PPA_fec!V$88)</f>
        <v>1.4632023662583589</v>
      </c>
      <c r="W161" s="336">
        <f>IF(W$88=0,0,W$88/PPA_fec!W$88)</f>
        <v>1.4632535956072854</v>
      </c>
      <c r="X161" s="336">
        <f>IF(X$88=0,0,X$88/PPA_fec!X$88)</f>
        <v>1.458385702042214</v>
      </c>
      <c r="Y161" s="336">
        <f>IF(Y$88=0,0,Y$88/PPA_fec!Y$88)</f>
        <v>1.4657747408473141</v>
      </c>
      <c r="DA161" s="68"/>
    </row>
    <row r="162" spans="1:105" ht="12" customHeight="1" x14ac:dyDescent="0.25">
      <c r="A162" s="41" t="s">
        <v>1939</v>
      </c>
      <c r="B162" s="337">
        <f>IF(B$94=0,0,B$94/PPA_fec!B$94)</f>
        <v>0.71948250000000014</v>
      </c>
      <c r="C162" s="337">
        <f>IF(C$94=0,0,C$94/PPA_fec!C$94)</f>
        <v>0.71948250000000014</v>
      </c>
      <c r="D162" s="337">
        <f>IF(D$94=0,0,D$94/PPA_fec!D$94)</f>
        <v>0.71948249999999991</v>
      </c>
      <c r="E162" s="337">
        <f>IF(E$94=0,0,E$94/PPA_fec!E$94)</f>
        <v>0.71948250000000025</v>
      </c>
      <c r="F162" s="337">
        <f>IF(F$94=0,0,F$94/PPA_fec!F$94)</f>
        <v>0.71948250000000036</v>
      </c>
      <c r="G162" s="337">
        <f>IF(G$94=0,0,G$94/PPA_fec!G$94)</f>
        <v>0.71948250000000025</v>
      </c>
      <c r="H162" s="337">
        <f>IF(H$94=0,0,H$94/PPA_fec!H$94)</f>
        <v>0.71948250000000002</v>
      </c>
      <c r="I162" s="337">
        <f>IF(I$94=0,0,I$94/PPA_fec!I$94)</f>
        <v>0.71948250000000002</v>
      </c>
      <c r="J162" s="337">
        <f>IF(J$94=0,0,J$94/PPA_fec!J$94)</f>
        <v>0.71948250000000002</v>
      </c>
      <c r="K162" s="337">
        <f>IF(K$94=0,0,K$94/PPA_fec!K$94)</f>
        <v>0.71948249999999991</v>
      </c>
      <c r="L162" s="337">
        <f>IF(L$94=0,0,L$94/PPA_fec!L$94)</f>
        <v>0.71948250000000002</v>
      </c>
      <c r="M162" s="337">
        <f>IF(M$94=0,0,M$94/PPA_fec!M$94)</f>
        <v>0.71948250000000014</v>
      </c>
      <c r="N162" s="337">
        <f>IF(N$94=0,0,N$94/PPA_fec!N$94)</f>
        <v>0.71948249999999991</v>
      </c>
      <c r="O162" s="337">
        <f>IF(O$94=0,0,O$94/PPA_fec!O$94)</f>
        <v>0.71948249999999991</v>
      </c>
      <c r="P162" s="337">
        <f>IF(P$94=0,0,P$94/PPA_fec!P$94)</f>
        <v>0.71948250000000014</v>
      </c>
      <c r="Q162" s="337">
        <f>IF(Q$94=0,0,Q$94/PPA_fec!Q$94)</f>
        <v>0.71948250000000002</v>
      </c>
      <c r="R162" s="337">
        <f>IF(R$94=0,0,R$94/PPA_fec!R$94)</f>
        <v>0.71948250000000002</v>
      </c>
      <c r="S162" s="337">
        <f>IF(S$94=0,0,S$94/PPA_fec!S$94)</f>
        <v>0.71948249999999991</v>
      </c>
      <c r="T162" s="337">
        <f>IF(T$94=0,0,T$94/PPA_fec!T$94)</f>
        <v>0.71948249999999991</v>
      </c>
      <c r="U162" s="337">
        <f>IF(U$94=0,0,U$94/PPA_fec!U$94)</f>
        <v>0.71948250000000002</v>
      </c>
      <c r="V162" s="337">
        <f>IF(V$94=0,0,V$94/PPA_fec!V$94)</f>
        <v>0.71948250000000002</v>
      </c>
      <c r="W162" s="337">
        <f>IF(W$94=0,0,W$94/PPA_fec!W$94)</f>
        <v>0.7194824999999998</v>
      </c>
      <c r="X162" s="337">
        <f>IF(X$94=0,0,X$94/PPA_fec!X$94)</f>
        <v>0.71948249999999991</v>
      </c>
      <c r="Y162" s="337">
        <f>IF(Y$94=0,0,Y$94/PPA_fec!Y$94)</f>
        <v>0.71948250000000002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CO2 emissions"</f>
        <v>IE: Pulp, paper and printing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2025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2026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2027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2028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2029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2030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2031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2032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2033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2034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2035</v>
      </c>
    </row>
    <row r="16" spans="1:105" ht="12" customHeight="1" x14ac:dyDescent="0.25">
      <c r="A16" s="57" t="s">
        <v>1853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2036</v>
      </c>
    </row>
    <row r="17" spans="1:105" ht="12" customHeight="1" x14ac:dyDescent="0.25">
      <c r="A17" s="57" t="s">
        <v>1855</v>
      </c>
      <c r="B17" s="294">
        <f t="shared" ref="B17:Y17" si="0">B18+B29</f>
        <v>0</v>
      </c>
      <c r="C17" s="294">
        <f t="shared" si="0"/>
        <v>0</v>
      </c>
      <c r="D17" s="294">
        <f t="shared" si="0"/>
        <v>0</v>
      </c>
      <c r="E17" s="294">
        <f t="shared" si="0"/>
        <v>0</v>
      </c>
      <c r="F17" s="294">
        <f t="shared" si="0"/>
        <v>0</v>
      </c>
      <c r="G17" s="294">
        <f t="shared" si="0"/>
        <v>0</v>
      </c>
      <c r="H17" s="294">
        <f t="shared" si="0"/>
        <v>0</v>
      </c>
      <c r="I17" s="294">
        <f t="shared" si="0"/>
        <v>0</v>
      </c>
      <c r="J17" s="294">
        <f t="shared" si="0"/>
        <v>0</v>
      </c>
      <c r="K17" s="294">
        <f t="shared" si="0"/>
        <v>0</v>
      </c>
      <c r="L17" s="294">
        <f t="shared" si="0"/>
        <v>0</v>
      </c>
      <c r="M17" s="294">
        <f t="shared" si="0"/>
        <v>0</v>
      </c>
      <c r="N17" s="294">
        <f t="shared" si="0"/>
        <v>0</v>
      </c>
      <c r="O17" s="294">
        <f t="shared" si="0"/>
        <v>0</v>
      </c>
      <c r="P17" s="294">
        <f t="shared" si="0"/>
        <v>0</v>
      </c>
      <c r="Q17" s="294">
        <f t="shared" si="0"/>
        <v>0</v>
      </c>
      <c r="R17" s="294">
        <f t="shared" si="0"/>
        <v>0</v>
      </c>
      <c r="S17" s="294">
        <f t="shared" si="0"/>
        <v>0</v>
      </c>
      <c r="T17" s="294">
        <f t="shared" si="0"/>
        <v>0</v>
      </c>
      <c r="U17" s="294">
        <f t="shared" si="0"/>
        <v>0</v>
      </c>
      <c r="V17" s="294">
        <f t="shared" si="0"/>
        <v>0</v>
      </c>
      <c r="W17" s="294">
        <f t="shared" si="0"/>
        <v>0</v>
      </c>
      <c r="X17" s="294">
        <f t="shared" si="0"/>
        <v>0</v>
      </c>
      <c r="Y17" s="294">
        <f t="shared" si="0"/>
        <v>0</v>
      </c>
      <c r="DA17" s="70"/>
    </row>
    <row r="18" spans="1:105" ht="12" customHeight="1" x14ac:dyDescent="0.25">
      <c r="A18" s="60" t="s">
        <v>1856</v>
      </c>
      <c r="B18" s="329">
        <v>0</v>
      </c>
      <c r="C18" s="329">
        <v>0</v>
      </c>
      <c r="D18" s="329">
        <v>0</v>
      </c>
      <c r="E18" s="329">
        <v>0</v>
      </c>
      <c r="F18" s="329">
        <v>0</v>
      </c>
      <c r="G18" s="329">
        <v>0</v>
      </c>
      <c r="H18" s="329">
        <v>0</v>
      </c>
      <c r="I18" s="329">
        <v>0</v>
      </c>
      <c r="J18" s="329">
        <v>0</v>
      </c>
      <c r="K18" s="329">
        <v>0</v>
      </c>
      <c r="L18" s="329">
        <v>0</v>
      </c>
      <c r="M18" s="329">
        <v>0</v>
      </c>
      <c r="N18" s="329">
        <v>0</v>
      </c>
      <c r="O18" s="329">
        <v>0</v>
      </c>
      <c r="P18" s="329">
        <v>0</v>
      </c>
      <c r="Q18" s="329">
        <v>0</v>
      </c>
      <c r="R18" s="329">
        <v>0</v>
      </c>
      <c r="S18" s="329">
        <v>0</v>
      </c>
      <c r="T18" s="329">
        <v>0</v>
      </c>
      <c r="U18" s="329">
        <v>0</v>
      </c>
      <c r="V18" s="329">
        <v>0</v>
      </c>
      <c r="W18" s="329">
        <v>0</v>
      </c>
      <c r="X18" s="329">
        <v>0</v>
      </c>
      <c r="Y18" s="329">
        <v>0</v>
      </c>
      <c r="DA18" s="72" t="s">
        <v>2037</v>
      </c>
    </row>
    <row r="19" spans="1:105" ht="12" customHeight="1" x14ac:dyDescent="0.25">
      <c r="A19" s="64" t="s">
        <v>28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2038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2039</v>
      </c>
    </row>
    <row r="21" spans="1:105" ht="12" customHeight="1" x14ac:dyDescent="0.25">
      <c r="A21" s="64" t="s">
        <v>31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2040</v>
      </c>
    </row>
    <row r="22" spans="1:105" ht="12" customHeight="1" x14ac:dyDescent="0.25">
      <c r="A22" s="64" t="s">
        <v>159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2041</v>
      </c>
    </row>
    <row r="23" spans="1:105" ht="12" customHeight="1" x14ac:dyDescent="0.25">
      <c r="A23" s="64" t="s">
        <v>32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2042</v>
      </c>
    </row>
    <row r="24" spans="1:105" ht="12" customHeight="1" x14ac:dyDescent="0.25">
      <c r="A24" s="64" t="s">
        <v>33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2043</v>
      </c>
    </row>
    <row r="25" spans="1:105" ht="12" customHeight="1" x14ac:dyDescent="0.25">
      <c r="A25" s="64" t="s">
        <v>35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2044</v>
      </c>
    </row>
    <row r="26" spans="1:105" ht="12" customHeight="1" x14ac:dyDescent="0.25">
      <c r="A26" s="64" t="s">
        <v>36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2045</v>
      </c>
    </row>
    <row r="27" spans="1:105" ht="12" customHeight="1" x14ac:dyDescent="0.25">
      <c r="A27" s="64" t="s">
        <v>38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2046</v>
      </c>
    </row>
    <row r="28" spans="1:105" ht="12" customHeight="1" x14ac:dyDescent="0.25">
      <c r="A28" s="64" t="s">
        <v>39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2047</v>
      </c>
    </row>
    <row r="29" spans="1:105" ht="12" customHeight="1" x14ac:dyDescent="0.25">
      <c r="A29" s="60" t="s">
        <v>1868</v>
      </c>
      <c r="B29" s="262">
        <v>0</v>
      </c>
      <c r="C29" s="262">
        <v>0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2048</v>
      </c>
    </row>
    <row r="30" spans="1:105" ht="12" customHeight="1" x14ac:dyDescent="0.25">
      <c r="A30" s="132" t="s">
        <v>1870</v>
      </c>
      <c r="B30" s="316">
        <v>0</v>
      </c>
      <c r="C30" s="316">
        <v>0</v>
      </c>
      <c r="D30" s="316">
        <v>0</v>
      </c>
      <c r="E30" s="316">
        <v>0</v>
      </c>
      <c r="F30" s="316">
        <v>0</v>
      </c>
      <c r="G30" s="316">
        <v>0</v>
      </c>
      <c r="H30" s="316">
        <v>0</v>
      </c>
      <c r="I30" s="316">
        <v>0</v>
      </c>
      <c r="J30" s="316">
        <v>0</v>
      </c>
      <c r="K30" s="316">
        <v>0</v>
      </c>
      <c r="L30" s="316">
        <v>0</v>
      </c>
      <c r="M30" s="316">
        <v>0</v>
      </c>
      <c r="N30" s="316">
        <v>0</v>
      </c>
      <c r="O30" s="316">
        <v>0</v>
      </c>
      <c r="P30" s="316">
        <v>0</v>
      </c>
      <c r="Q30" s="316">
        <v>0</v>
      </c>
      <c r="R30" s="316">
        <v>0</v>
      </c>
      <c r="S30" s="316">
        <v>0</v>
      </c>
      <c r="T30" s="316">
        <v>0</v>
      </c>
      <c r="U30" s="316">
        <v>0</v>
      </c>
      <c r="V30" s="316">
        <v>0</v>
      </c>
      <c r="W30" s="316">
        <v>0</v>
      </c>
      <c r="X30" s="316">
        <v>0</v>
      </c>
      <c r="Y30" s="316">
        <v>0</v>
      </c>
      <c r="DA30" s="139" t="s">
        <v>2049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71.463219529268756</v>
      </c>
      <c r="C32" s="223">
        <v>73.149122460740273</v>
      </c>
      <c r="D32" s="223">
        <v>68.445472833388123</v>
      </c>
      <c r="E32" s="223">
        <v>65.887749713906146</v>
      </c>
      <c r="F32" s="223">
        <v>60.310854993245833</v>
      </c>
      <c r="G32" s="223">
        <v>39.377321365819007</v>
      </c>
      <c r="H32" s="223">
        <v>44.858739107466029</v>
      </c>
      <c r="I32" s="223">
        <v>8.7016528012068459</v>
      </c>
      <c r="J32" s="223">
        <v>15.9958076776665</v>
      </c>
      <c r="K32" s="223">
        <v>23.690275527504038</v>
      </c>
      <c r="L32" s="223">
        <v>19.590167223480531</v>
      </c>
      <c r="M32" s="223">
        <v>25.684561706237229</v>
      </c>
      <c r="N32" s="223">
        <v>21.877539915568789</v>
      </c>
      <c r="O32" s="223">
        <v>20.863887465632668</v>
      </c>
      <c r="P32" s="223">
        <v>20.451272773343529</v>
      </c>
      <c r="Q32" s="223">
        <v>16.6149865721728</v>
      </c>
      <c r="R32" s="223">
        <v>21.41991575639333</v>
      </c>
      <c r="S32" s="223">
        <v>27.856682049062869</v>
      </c>
      <c r="T32" s="223">
        <v>32.953752662976953</v>
      </c>
      <c r="U32" s="223">
        <v>16.84060660377385</v>
      </c>
      <c r="V32" s="223">
        <v>19.83438549180017</v>
      </c>
      <c r="W32" s="223">
        <v>13.821661152480409</v>
      </c>
      <c r="X32" s="223">
        <v>10.125166740616139</v>
      </c>
      <c r="Y32" s="223">
        <v>10.14262518493218</v>
      </c>
      <c r="DA32" s="89" t="s">
        <v>2050</v>
      </c>
    </row>
    <row r="33" spans="1:105" ht="12" customHeight="1" x14ac:dyDescent="0.25">
      <c r="A33" s="55" t="s">
        <v>91</v>
      </c>
      <c r="B33" s="259">
        <v>0</v>
      </c>
      <c r="C33" s="259">
        <v>0</v>
      </c>
      <c r="D33" s="259">
        <v>0</v>
      </c>
      <c r="E33" s="259">
        <v>0</v>
      </c>
      <c r="F33" s="259">
        <v>0</v>
      </c>
      <c r="G33" s="259">
        <v>0</v>
      </c>
      <c r="H33" s="259">
        <v>0</v>
      </c>
      <c r="I33" s="259">
        <v>0</v>
      </c>
      <c r="J33" s="259">
        <v>0</v>
      </c>
      <c r="K33" s="259">
        <v>0</v>
      </c>
      <c r="L33" s="259">
        <v>0</v>
      </c>
      <c r="M33" s="259">
        <v>0</v>
      </c>
      <c r="N33" s="259">
        <v>0</v>
      </c>
      <c r="O33" s="259">
        <v>0</v>
      </c>
      <c r="P33" s="259">
        <v>0</v>
      </c>
      <c r="Q33" s="259">
        <v>0</v>
      </c>
      <c r="R33" s="259">
        <v>0</v>
      </c>
      <c r="S33" s="259">
        <v>0</v>
      </c>
      <c r="T33" s="259">
        <v>0</v>
      </c>
      <c r="U33" s="259">
        <v>0</v>
      </c>
      <c r="V33" s="259">
        <v>0</v>
      </c>
      <c r="W33" s="259">
        <v>0</v>
      </c>
      <c r="X33" s="259">
        <v>0</v>
      </c>
      <c r="Y33" s="259">
        <v>0</v>
      </c>
      <c r="DA33" s="67" t="s">
        <v>2051</v>
      </c>
    </row>
    <row r="34" spans="1:105" ht="12" customHeight="1" x14ac:dyDescent="0.25">
      <c r="A34" s="173" t="s">
        <v>92</v>
      </c>
      <c r="B34" s="224">
        <v>0</v>
      </c>
      <c r="C34" s="224">
        <v>0</v>
      </c>
      <c r="D34" s="224">
        <v>0</v>
      </c>
      <c r="E34" s="224">
        <v>0</v>
      </c>
      <c r="F34" s="224">
        <v>0</v>
      </c>
      <c r="G34" s="224">
        <v>0</v>
      </c>
      <c r="H34" s="224">
        <v>0</v>
      </c>
      <c r="I34" s="224">
        <v>0</v>
      </c>
      <c r="J34" s="224">
        <v>0</v>
      </c>
      <c r="K34" s="224">
        <v>0</v>
      </c>
      <c r="L34" s="224">
        <v>0</v>
      </c>
      <c r="M34" s="224">
        <v>0</v>
      </c>
      <c r="N34" s="224">
        <v>0</v>
      </c>
      <c r="O34" s="224">
        <v>0</v>
      </c>
      <c r="P34" s="224">
        <v>0</v>
      </c>
      <c r="Q34" s="224">
        <v>0</v>
      </c>
      <c r="R34" s="224">
        <v>0</v>
      </c>
      <c r="S34" s="224">
        <v>0</v>
      </c>
      <c r="T34" s="224">
        <v>0</v>
      </c>
      <c r="U34" s="224">
        <v>0</v>
      </c>
      <c r="V34" s="224">
        <v>0</v>
      </c>
      <c r="W34" s="224">
        <v>0</v>
      </c>
      <c r="X34" s="224">
        <v>0</v>
      </c>
      <c r="Y34" s="224">
        <v>0</v>
      </c>
      <c r="DA34" s="177" t="s">
        <v>2052</v>
      </c>
    </row>
    <row r="35" spans="1:105" ht="12" customHeight="1" x14ac:dyDescent="0.25">
      <c r="A35" s="173" t="s">
        <v>93</v>
      </c>
      <c r="B35" s="224">
        <v>0</v>
      </c>
      <c r="C35" s="224">
        <v>0</v>
      </c>
      <c r="D35" s="224">
        <v>0</v>
      </c>
      <c r="E35" s="224">
        <v>0</v>
      </c>
      <c r="F35" s="224">
        <v>0</v>
      </c>
      <c r="G35" s="224">
        <v>0</v>
      </c>
      <c r="H35" s="224">
        <v>0</v>
      </c>
      <c r="I35" s="224">
        <v>0</v>
      </c>
      <c r="J35" s="224">
        <v>0</v>
      </c>
      <c r="K35" s="224">
        <v>0</v>
      </c>
      <c r="L35" s="224">
        <v>0</v>
      </c>
      <c r="M35" s="224">
        <v>0</v>
      </c>
      <c r="N35" s="224">
        <v>0</v>
      </c>
      <c r="O35" s="224">
        <v>0</v>
      </c>
      <c r="P35" s="224">
        <v>0</v>
      </c>
      <c r="Q35" s="224">
        <v>0</v>
      </c>
      <c r="R35" s="224">
        <v>0</v>
      </c>
      <c r="S35" s="224">
        <v>0</v>
      </c>
      <c r="T35" s="224">
        <v>0</v>
      </c>
      <c r="U35" s="224">
        <v>0</v>
      </c>
      <c r="V35" s="224">
        <v>0</v>
      </c>
      <c r="W35" s="224">
        <v>0</v>
      </c>
      <c r="X35" s="224">
        <v>0</v>
      </c>
      <c r="Y35" s="224">
        <v>0</v>
      </c>
      <c r="DA35" s="177" t="s">
        <v>2053</v>
      </c>
    </row>
    <row r="36" spans="1:105" ht="12" customHeight="1" x14ac:dyDescent="0.25">
      <c r="A36" s="173" t="s">
        <v>94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2054</v>
      </c>
    </row>
    <row r="37" spans="1:105" ht="12" customHeight="1" x14ac:dyDescent="0.25">
      <c r="A37" s="56" t="s">
        <v>95</v>
      </c>
      <c r="B37" s="260">
        <v>0.79688418706580333</v>
      </c>
      <c r="C37" s="260">
        <v>0.80941468978885778</v>
      </c>
      <c r="D37" s="260">
        <v>0.68130625379610232</v>
      </c>
      <c r="E37" s="260">
        <v>0.58208671831240411</v>
      </c>
      <c r="F37" s="260">
        <v>0.48345151364352718</v>
      </c>
      <c r="G37" s="260">
        <v>0.1692942876509036</v>
      </c>
      <c r="H37" s="260">
        <v>0.15403863402239321</v>
      </c>
      <c r="I37" s="260">
        <v>3.2855193627081129E-3</v>
      </c>
      <c r="J37" s="260">
        <v>2.5971037266732781E-2</v>
      </c>
      <c r="K37" s="260">
        <v>0.20174019249614511</v>
      </c>
      <c r="L37" s="260">
        <v>0.1226676869833527</v>
      </c>
      <c r="M37" s="260">
        <v>0.2233803113336936</v>
      </c>
      <c r="N37" s="260">
        <v>0.13832186271832531</v>
      </c>
      <c r="O37" s="260">
        <v>7.3150749739136933E-2</v>
      </c>
      <c r="P37" s="260">
        <v>7.5661134781475348E-2</v>
      </c>
      <c r="Q37" s="260">
        <v>4.2224140132155918E-2</v>
      </c>
      <c r="R37" s="260">
        <v>0.10360625719415729</v>
      </c>
      <c r="S37" s="260">
        <v>0.20239230977968481</v>
      </c>
      <c r="T37" s="260">
        <v>0.36772606993265489</v>
      </c>
      <c r="U37" s="260">
        <v>0.13279097377620469</v>
      </c>
      <c r="V37" s="260">
        <v>0.178333062280224</v>
      </c>
      <c r="W37" s="260">
        <v>0.1414981781604899</v>
      </c>
      <c r="X37" s="260">
        <v>9.8580258730531223E-2</v>
      </c>
      <c r="Y37" s="260">
        <v>9.425447031718702E-2</v>
      </c>
      <c r="DA37" s="68" t="s">
        <v>2055</v>
      </c>
    </row>
    <row r="38" spans="1:105" ht="12" customHeight="1" x14ac:dyDescent="0.25">
      <c r="A38" s="37" t="s">
        <v>159</v>
      </c>
      <c r="B38" s="226">
        <v>0.13763595395478789</v>
      </c>
      <c r="C38" s="226">
        <v>0.117713693463393</v>
      </c>
      <c r="D38" s="226">
        <v>9.6450149213267208E-2</v>
      </c>
      <c r="E38" s="226">
        <v>7.1917315017946293E-2</v>
      </c>
      <c r="F38" s="226">
        <v>4.2134085545072628E-2</v>
      </c>
      <c r="G38" s="226">
        <v>4.0385626014490653E-2</v>
      </c>
      <c r="H38" s="226">
        <v>3.122884930503169E-2</v>
      </c>
      <c r="I38" s="226">
        <v>8.837867211497943E-4</v>
      </c>
      <c r="J38" s="226">
        <v>6.0339893549832546E-3</v>
      </c>
      <c r="K38" s="226">
        <v>4.0971982198632399E-2</v>
      </c>
      <c r="L38" s="226">
        <v>2.7550200138928119E-2</v>
      </c>
      <c r="M38" s="226">
        <v>2.718497390664731E-2</v>
      </c>
      <c r="N38" s="226">
        <v>1.480307941377511E-2</v>
      </c>
      <c r="O38" s="226">
        <v>1.32427432137735E-2</v>
      </c>
      <c r="P38" s="226">
        <v>1.2317910337670169E-2</v>
      </c>
      <c r="Q38" s="226">
        <v>8.4891645558189868E-3</v>
      </c>
      <c r="R38" s="226">
        <v>1.2919349768997531E-2</v>
      </c>
      <c r="S38" s="226">
        <v>1.9660308805287331E-2</v>
      </c>
      <c r="T38" s="226">
        <v>2.886393351619132E-2</v>
      </c>
      <c r="U38" s="226">
        <v>6.6113129941226968E-3</v>
      </c>
      <c r="V38" s="226">
        <v>4.9152591738607518E-2</v>
      </c>
      <c r="W38" s="226">
        <v>1.369267958811788E-2</v>
      </c>
      <c r="X38" s="226">
        <v>1.2893004942900389E-2</v>
      </c>
      <c r="Y38" s="226">
        <v>1.251958597735201E-2</v>
      </c>
      <c r="DA38" s="69" t="s">
        <v>2056</v>
      </c>
    </row>
    <row r="39" spans="1:105" ht="12" customHeight="1" x14ac:dyDescent="0.25">
      <c r="A39" s="37" t="s">
        <v>35</v>
      </c>
      <c r="B39" s="226">
        <v>0.65924823311101544</v>
      </c>
      <c r="C39" s="226">
        <v>0.69170099632546478</v>
      </c>
      <c r="D39" s="226">
        <v>0.5848561045828351</v>
      </c>
      <c r="E39" s="226">
        <v>0.51016940329445781</v>
      </c>
      <c r="F39" s="226">
        <v>0.44131742809845448</v>
      </c>
      <c r="G39" s="226">
        <v>0.12890866163641301</v>
      </c>
      <c r="H39" s="226">
        <v>0.12280978471736149</v>
      </c>
      <c r="I39" s="226">
        <v>2.4017326415583188E-3</v>
      </c>
      <c r="J39" s="226">
        <v>1.9937047911749529E-2</v>
      </c>
      <c r="K39" s="226">
        <v>0.1607682102975127</v>
      </c>
      <c r="L39" s="226">
        <v>9.5117486844424601E-2</v>
      </c>
      <c r="M39" s="226">
        <v>0.19619533742704631</v>
      </c>
      <c r="N39" s="226">
        <v>0.1235187833045502</v>
      </c>
      <c r="O39" s="226">
        <v>5.9908006525363433E-2</v>
      </c>
      <c r="P39" s="226">
        <v>6.3343224443805177E-2</v>
      </c>
      <c r="Q39" s="226">
        <v>3.373497557633693E-2</v>
      </c>
      <c r="R39" s="226">
        <v>9.0686907425159793E-2</v>
      </c>
      <c r="S39" s="226">
        <v>0.18273200097439751</v>
      </c>
      <c r="T39" s="226">
        <v>0.33886213641646362</v>
      </c>
      <c r="U39" s="226">
        <v>0.12617966078208201</v>
      </c>
      <c r="V39" s="226">
        <v>0.12918047054161649</v>
      </c>
      <c r="W39" s="226">
        <v>0.12780549857237211</v>
      </c>
      <c r="X39" s="226">
        <v>8.5687253787630827E-2</v>
      </c>
      <c r="Y39" s="226">
        <v>8.1734884339835015E-2</v>
      </c>
      <c r="DA39" s="69" t="s">
        <v>2057</v>
      </c>
    </row>
    <row r="40" spans="1:105" ht="12" customHeight="1" x14ac:dyDescent="0.25">
      <c r="A40" s="37" t="s">
        <v>96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2058</v>
      </c>
    </row>
    <row r="41" spans="1:105" ht="12" customHeight="1" x14ac:dyDescent="0.25">
      <c r="A41" s="37" t="s">
        <v>78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2059</v>
      </c>
    </row>
    <row r="42" spans="1:105" ht="12" customHeight="1" x14ac:dyDescent="0.25">
      <c r="A42" s="37" t="s">
        <v>40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2060</v>
      </c>
    </row>
    <row r="43" spans="1:105" ht="12" customHeight="1" x14ac:dyDescent="0.25">
      <c r="A43" s="57" t="s">
        <v>1883</v>
      </c>
      <c r="B43" s="261">
        <f t="shared" ref="B43:Y43" si="1">B44+B55</f>
        <v>2.0482995751363182</v>
      </c>
      <c r="C43" s="261">
        <f t="shared" si="1"/>
        <v>2.096803123795695</v>
      </c>
      <c r="D43" s="261">
        <f t="shared" si="1"/>
        <v>1.9641787414374501</v>
      </c>
      <c r="E43" s="261">
        <f t="shared" si="1"/>
        <v>1.8929177679882241</v>
      </c>
      <c r="F43" s="261">
        <f t="shared" si="1"/>
        <v>1.7341276370899219</v>
      </c>
      <c r="G43" s="261">
        <f t="shared" si="1"/>
        <v>1.1364645529903801</v>
      </c>
      <c r="H43" s="261">
        <f t="shared" si="1"/>
        <v>1.295788419520105</v>
      </c>
      <c r="I43" s="261">
        <f t="shared" si="1"/>
        <v>0.25212658787954018</v>
      </c>
      <c r="J43" s="261">
        <f t="shared" si="1"/>
        <v>0.46289381566376159</v>
      </c>
      <c r="K43" s="261">
        <f t="shared" si="1"/>
        <v>0.68082711115964933</v>
      </c>
      <c r="L43" s="261">
        <f t="shared" si="1"/>
        <v>0.5642753488839759</v>
      </c>
      <c r="M43" s="261">
        <f t="shared" si="1"/>
        <v>0.73800525782329085</v>
      </c>
      <c r="N43" s="261">
        <f t="shared" si="1"/>
        <v>0.63012226240146285</v>
      </c>
      <c r="O43" s="261">
        <f t="shared" si="1"/>
        <v>0.60263004973604473</v>
      </c>
      <c r="P43" s="261">
        <f t="shared" si="1"/>
        <v>0.59059743879890025</v>
      </c>
      <c r="Q43" s="261">
        <f t="shared" si="1"/>
        <v>0.48036992556639541</v>
      </c>
      <c r="R43" s="261">
        <f t="shared" si="1"/>
        <v>0.61786404345504875</v>
      </c>
      <c r="S43" s="261">
        <f t="shared" si="1"/>
        <v>0.80157361563139684</v>
      </c>
      <c r="T43" s="261">
        <f t="shared" si="1"/>
        <v>0.94452250994331344</v>
      </c>
      <c r="U43" s="261">
        <f t="shared" si="1"/>
        <v>0.48428451101442482</v>
      </c>
      <c r="V43" s="261">
        <f t="shared" si="1"/>
        <v>0.56974065013101316</v>
      </c>
      <c r="W43" s="261">
        <f t="shared" si="1"/>
        <v>0.39652646302376587</v>
      </c>
      <c r="X43" s="261">
        <f t="shared" si="1"/>
        <v>0.29062569512711922</v>
      </c>
      <c r="Y43" s="261">
        <f t="shared" si="1"/>
        <v>0.29125712216275362</v>
      </c>
      <c r="DA43" s="70"/>
    </row>
    <row r="44" spans="1:105" ht="12" customHeight="1" x14ac:dyDescent="0.25">
      <c r="A44" s="60" t="s">
        <v>1884</v>
      </c>
      <c r="B44" s="262">
        <v>2.0482995751363182</v>
      </c>
      <c r="C44" s="262">
        <v>2.096803123795695</v>
      </c>
      <c r="D44" s="262">
        <v>1.9641787414374501</v>
      </c>
      <c r="E44" s="262">
        <v>1.8929177679882241</v>
      </c>
      <c r="F44" s="262">
        <v>1.7341276370899219</v>
      </c>
      <c r="G44" s="262">
        <v>1.1364645529903801</v>
      </c>
      <c r="H44" s="262">
        <v>1.295788419520105</v>
      </c>
      <c r="I44" s="262">
        <v>0.25212658787954018</v>
      </c>
      <c r="J44" s="262">
        <v>0.46289381566376159</v>
      </c>
      <c r="K44" s="262">
        <v>0.68082711115964933</v>
      </c>
      <c r="L44" s="262">
        <v>0.5642753488839759</v>
      </c>
      <c r="M44" s="262">
        <v>0.73800525782329085</v>
      </c>
      <c r="N44" s="262">
        <v>0.63012226240146285</v>
      </c>
      <c r="O44" s="262">
        <v>0.60263004973604473</v>
      </c>
      <c r="P44" s="262">
        <v>0.59059743879890025</v>
      </c>
      <c r="Q44" s="262">
        <v>0.48036992556639541</v>
      </c>
      <c r="R44" s="262">
        <v>0.61786404345504875</v>
      </c>
      <c r="S44" s="262">
        <v>0.80157361563139684</v>
      </c>
      <c r="T44" s="262">
        <v>0.94452250994331344</v>
      </c>
      <c r="U44" s="262">
        <v>0.48428451101442482</v>
      </c>
      <c r="V44" s="262">
        <v>0.56974065013101316</v>
      </c>
      <c r="W44" s="262">
        <v>0.39652646302376587</v>
      </c>
      <c r="X44" s="262">
        <v>0.29062569512711922</v>
      </c>
      <c r="Y44" s="262">
        <v>0.29125712216275362</v>
      </c>
      <c r="DA44" s="72" t="s">
        <v>2061</v>
      </c>
    </row>
    <row r="45" spans="1:105" ht="12" customHeight="1" x14ac:dyDescent="0.25">
      <c r="A45" s="64" t="s">
        <v>28</v>
      </c>
      <c r="B45" s="229">
        <v>0</v>
      </c>
      <c r="C45" s="229">
        <v>0</v>
      </c>
      <c r="D45" s="229">
        <v>1.006873043450132E-2</v>
      </c>
      <c r="E45" s="229">
        <v>3.9820841737820627E-2</v>
      </c>
      <c r="F45" s="229">
        <v>7.3353662605484343E-2</v>
      </c>
      <c r="G45" s="229">
        <v>0</v>
      </c>
      <c r="H45" s="229">
        <v>0</v>
      </c>
      <c r="I45" s="229">
        <v>0</v>
      </c>
      <c r="J45" s="229">
        <v>0</v>
      </c>
      <c r="K45" s="229">
        <v>3.4046128692227187E-2</v>
      </c>
      <c r="L45" s="229">
        <v>3.1598045213332579E-2</v>
      </c>
      <c r="M45" s="229">
        <v>2.7254671302168031E-2</v>
      </c>
      <c r="N45" s="229">
        <v>1.7482080001844601E-2</v>
      </c>
      <c r="O45" s="229">
        <v>2.675123478550828E-3</v>
      </c>
      <c r="P45" s="229">
        <v>0</v>
      </c>
      <c r="Q45" s="229">
        <v>8.3906086964931283E-4</v>
      </c>
      <c r="R45" s="229">
        <v>0</v>
      </c>
      <c r="S45" s="229">
        <v>1.2240417392210331E-3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2062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2063</v>
      </c>
    </row>
    <row r="47" spans="1:105" ht="12" customHeight="1" x14ac:dyDescent="0.25">
      <c r="A47" s="64" t="s">
        <v>31</v>
      </c>
      <c r="B47" s="229">
        <v>9.4814608692976273E-4</v>
      </c>
      <c r="C47" s="229">
        <v>0</v>
      </c>
      <c r="D47" s="229">
        <v>1.4143179130039671E-2</v>
      </c>
      <c r="E47" s="229">
        <v>2.673903652085961E-2</v>
      </c>
      <c r="F47" s="229">
        <v>3.8900326954818751E-2</v>
      </c>
      <c r="G47" s="229">
        <v>3.6227081741158837E-2</v>
      </c>
      <c r="H47" s="229">
        <v>0</v>
      </c>
      <c r="I47" s="229">
        <v>1.119339130662508E-3</v>
      </c>
      <c r="J47" s="229">
        <v>5.5176834791357352E-3</v>
      </c>
      <c r="K47" s="229">
        <v>3.0617217388224309E-2</v>
      </c>
      <c r="L47" s="229">
        <v>3.2427913039312931E-2</v>
      </c>
      <c r="M47" s="229">
        <v>3.9328309562071971E-2</v>
      </c>
      <c r="N47" s="229">
        <v>2.1991721741450879E-2</v>
      </c>
      <c r="O47" s="229">
        <v>3.7860000004103667E-2</v>
      </c>
      <c r="P47" s="229">
        <v>3.1479766960352443E-2</v>
      </c>
      <c r="Q47" s="229">
        <v>1.6902020871259232E-2</v>
      </c>
      <c r="R47" s="229">
        <v>2.6047680002845731E-2</v>
      </c>
      <c r="S47" s="229">
        <v>3.2171123480642029E-2</v>
      </c>
      <c r="T47" s="229">
        <v>5.2437746083624233E-2</v>
      </c>
      <c r="U47" s="229">
        <v>2.7772779133948652E-2</v>
      </c>
      <c r="V47" s="229">
        <v>8.2455787818499021E-2</v>
      </c>
      <c r="W47" s="229">
        <v>2.6995826083454209E-2</v>
      </c>
      <c r="X47" s="229">
        <v>2.8464135646522549E-2</v>
      </c>
      <c r="Y47" s="229">
        <v>3.7089631298140767E-2</v>
      </c>
      <c r="DA47" s="73" t="s">
        <v>2064</v>
      </c>
    </row>
    <row r="48" spans="1:105" ht="12" customHeight="1" x14ac:dyDescent="0.25">
      <c r="A48" s="64" t="s">
        <v>159</v>
      </c>
      <c r="B48" s="229">
        <v>0.31896776115559622</v>
      </c>
      <c r="C48" s="229">
        <v>0.26213999894850099</v>
      </c>
      <c r="D48" s="229">
        <v>0.23282872621763279</v>
      </c>
      <c r="E48" s="229">
        <v>0.18899114439340631</v>
      </c>
      <c r="F48" s="229">
        <v>0.1154529426973132</v>
      </c>
      <c r="G48" s="229">
        <v>0.18716093811594839</v>
      </c>
      <c r="H48" s="229">
        <v>8.8636418708155224E-2</v>
      </c>
      <c r="I48" s="229">
        <v>5.5780945607758078E-2</v>
      </c>
      <c r="J48" s="229">
        <v>7.848620187248137E-2</v>
      </c>
      <c r="K48" s="229">
        <v>0.1037303648266471</v>
      </c>
      <c r="L48" s="229">
        <v>8.7727414900401327E-2</v>
      </c>
      <c r="M48" s="229">
        <v>7.7674537897967411E-2</v>
      </c>
      <c r="N48" s="229">
        <v>5.9750956932291689E-2</v>
      </c>
      <c r="O48" s="229">
        <v>8.8530693619811821E-2</v>
      </c>
      <c r="P48" s="229">
        <v>7.9243568395165109E-2</v>
      </c>
      <c r="Q48" s="229">
        <v>8.4256397902693625E-2</v>
      </c>
      <c r="R48" s="229">
        <v>6.9612900691032556E-2</v>
      </c>
      <c r="S48" s="229">
        <v>7.3752549080376484E-2</v>
      </c>
      <c r="T48" s="229">
        <v>6.9342842844857394E-2</v>
      </c>
      <c r="U48" s="229">
        <v>2.258620041488827E-2</v>
      </c>
      <c r="V48" s="229">
        <v>0.1308801480668742</v>
      </c>
      <c r="W48" s="229">
        <v>3.5536332087015877E-2</v>
      </c>
      <c r="X48" s="229">
        <v>3.4045907947304208E-2</v>
      </c>
      <c r="Y48" s="229">
        <v>3.2756904607825307E-2</v>
      </c>
      <c r="DA48" s="73" t="s">
        <v>2065</v>
      </c>
    </row>
    <row r="49" spans="1:105" ht="12" customHeight="1" x14ac:dyDescent="0.25">
      <c r="A49" s="64" t="s">
        <v>32</v>
      </c>
      <c r="B49" s="229">
        <v>0.18502503651651719</v>
      </c>
      <c r="C49" s="229">
        <v>0.2775335165125144</v>
      </c>
      <c r="D49" s="229">
        <v>0.27753351651398561</v>
      </c>
      <c r="E49" s="229">
        <v>0.27753351651261032</v>
      </c>
      <c r="F49" s="229">
        <v>0.27753351650958907</v>
      </c>
      <c r="G49" s="229">
        <v>0.27753351653727859</v>
      </c>
      <c r="H49" s="229">
        <v>0.83260862603636299</v>
      </c>
      <c r="I49" s="229">
        <v>3.8484626094786069E-2</v>
      </c>
      <c r="J49" s="229">
        <v>0.1068523826256379</v>
      </c>
      <c r="K49" s="229">
        <v>9.3526121729721856E-2</v>
      </c>
      <c r="L49" s="229">
        <v>9.204811824904606E-2</v>
      </c>
      <c r="M49" s="229">
        <v>2.340575999812803E-2</v>
      </c>
      <c r="N49" s="229">
        <v>2.099895652395482E-2</v>
      </c>
      <c r="O49" s="229">
        <v>4.8749885222675343E-2</v>
      </c>
      <c r="P49" s="229">
        <v>3.6909704352317559E-2</v>
      </c>
      <c r="Q49" s="229">
        <v>3.7192382612423303E-2</v>
      </c>
      <c r="R49" s="229">
        <v>2.8493968698765169E-2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2066</v>
      </c>
    </row>
    <row r="50" spans="1:105" ht="12" customHeight="1" x14ac:dyDescent="0.25">
      <c r="A50" s="64" t="s">
        <v>33</v>
      </c>
      <c r="B50" s="229">
        <v>1.5567913043038889E-2</v>
      </c>
      <c r="C50" s="229">
        <v>1.6760827825529848E-2</v>
      </c>
      <c r="D50" s="229">
        <v>1.777367999950346E-2</v>
      </c>
      <c r="E50" s="229">
        <v>1.9161662608065379E-2</v>
      </c>
      <c r="F50" s="229">
        <v>1.961932173827154E-2</v>
      </c>
      <c r="G50" s="229">
        <v>3.8135760002135283E-2</v>
      </c>
      <c r="H50" s="229">
        <v>2.5974031302769519E-2</v>
      </c>
      <c r="I50" s="229">
        <v>5.1542921749616654E-3</v>
      </c>
      <c r="J50" s="229">
        <v>1.2709419132449939E-2</v>
      </c>
      <c r="K50" s="229">
        <v>1.1884132172717519E-2</v>
      </c>
      <c r="L50" s="229">
        <v>1.7593617389044469E-2</v>
      </c>
      <c r="M50" s="229">
        <v>9.7608939122628153E-3</v>
      </c>
      <c r="N50" s="229">
        <v>1.1328939131630149E-2</v>
      </c>
      <c r="O50" s="229">
        <v>2.4315954785244311E-2</v>
      </c>
      <c r="P50" s="229">
        <v>3.5464831308663472E-2</v>
      </c>
      <c r="Q50" s="229">
        <v>6.3547095658542949E-3</v>
      </c>
      <c r="R50" s="229">
        <v>5.0642608701184939E-3</v>
      </c>
      <c r="S50" s="229">
        <v>8.9356069571831145E-3</v>
      </c>
      <c r="T50" s="229">
        <v>8.6580104342324077E-3</v>
      </c>
      <c r="U50" s="229">
        <v>2.8584939134051412E-3</v>
      </c>
      <c r="V50" s="229">
        <v>1.243182260755164E-2</v>
      </c>
      <c r="W50" s="229">
        <v>2.3033008692663979E-3</v>
      </c>
      <c r="X50" s="229">
        <v>1.8456417387639949E-3</v>
      </c>
      <c r="Y50" s="229">
        <v>7.5551269552573633E-3</v>
      </c>
      <c r="DA50" s="73" t="s">
        <v>2067</v>
      </c>
    </row>
    <row r="51" spans="1:105" ht="12" customHeight="1" x14ac:dyDescent="0.25">
      <c r="A51" s="64" t="s">
        <v>35</v>
      </c>
      <c r="B51" s="229">
        <v>1.5277907183342361</v>
      </c>
      <c r="C51" s="229">
        <v>1.540368780509149</v>
      </c>
      <c r="D51" s="229">
        <v>1.411830909141788</v>
      </c>
      <c r="E51" s="229">
        <v>1.340671566215462</v>
      </c>
      <c r="F51" s="229">
        <v>1.209267866584445</v>
      </c>
      <c r="G51" s="229">
        <v>0.59740725659385896</v>
      </c>
      <c r="H51" s="229">
        <v>0.34856934347281759</v>
      </c>
      <c r="I51" s="229">
        <v>0.15158738487137191</v>
      </c>
      <c r="J51" s="229">
        <v>0.25932812855405668</v>
      </c>
      <c r="K51" s="229">
        <v>0.40702314635011128</v>
      </c>
      <c r="L51" s="229">
        <v>0.30288024009283848</v>
      </c>
      <c r="M51" s="229">
        <v>0.5605810851506926</v>
      </c>
      <c r="N51" s="229">
        <v>0.49856960807029083</v>
      </c>
      <c r="O51" s="229">
        <v>0.40049839262565867</v>
      </c>
      <c r="P51" s="229">
        <v>0.40749956778240159</v>
      </c>
      <c r="Q51" s="229">
        <v>0.33482535374451572</v>
      </c>
      <c r="R51" s="229">
        <v>0.48864523319228681</v>
      </c>
      <c r="S51" s="229">
        <v>0.68549029437397424</v>
      </c>
      <c r="T51" s="229">
        <v>0.81408391058059937</v>
      </c>
      <c r="U51" s="229">
        <v>0.43106703755218267</v>
      </c>
      <c r="V51" s="229">
        <v>0.34397289163808842</v>
      </c>
      <c r="W51" s="229">
        <v>0.3316910039840294</v>
      </c>
      <c r="X51" s="229">
        <v>0.22627000979452841</v>
      </c>
      <c r="Y51" s="229">
        <v>0.2138554593015301</v>
      </c>
      <c r="DA51" s="73" t="s">
        <v>2068</v>
      </c>
    </row>
    <row r="52" spans="1:105" ht="12" customHeight="1" x14ac:dyDescent="0.25">
      <c r="A52" s="64" t="s">
        <v>36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2069</v>
      </c>
    </row>
    <row r="53" spans="1:105" ht="12" customHeight="1" x14ac:dyDescent="0.25">
      <c r="A53" s="64" t="s">
        <v>38</v>
      </c>
      <c r="B53" s="229">
        <v>0</v>
      </c>
      <c r="C53" s="229">
        <v>0</v>
      </c>
      <c r="D53" s="229">
        <v>0</v>
      </c>
      <c r="E53" s="229">
        <v>0</v>
      </c>
      <c r="F53" s="229">
        <v>0</v>
      </c>
      <c r="G53" s="229">
        <v>0</v>
      </c>
      <c r="H53" s="229">
        <v>0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9">
        <v>0</v>
      </c>
      <c r="O53" s="229">
        <v>0</v>
      </c>
      <c r="P53" s="229">
        <v>0</v>
      </c>
      <c r="Q53" s="229">
        <v>0</v>
      </c>
      <c r="R53" s="229">
        <v>0</v>
      </c>
      <c r="S53" s="229">
        <v>0</v>
      </c>
      <c r="T53" s="229">
        <v>0</v>
      </c>
      <c r="U53" s="229">
        <v>0</v>
      </c>
      <c r="V53" s="229">
        <v>0</v>
      </c>
      <c r="W53" s="229">
        <v>0</v>
      </c>
      <c r="X53" s="229">
        <v>0</v>
      </c>
      <c r="Y53" s="229">
        <v>0</v>
      </c>
      <c r="DA53" s="73" t="s">
        <v>2070</v>
      </c>
    </row>
    <row r="54" spans="1:105" ht="12" customHeight="1" x14ac:dyDescent="0.25">
      <c r="A54" s="64" t="s">
        <v>39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2071</v>
      </c>
    </row>
    <row r="55" spans="1:105" ht="12" customHeight="1" x14ac:dyDescent="0.25">
      <c r="A55" s="60" t="s">
        <v>1896</v>
      </c>
      <c r="B55" s="262">
        <v>0</v>
      </c>
      <c r="C55" s="262">
        <v>0</v>
      </c>
      <c r="D55" s="262">
        <v>0</v>
      </c>
      <c r="E55" s="262">
        <v>0</v>
      </c>
      <c r="F55" s="262">
        <v>0</v>
      </c>
      <c r="G55" s="262">
        <v>0</v>
      </c>
      <c r="H55" s="262">
        <v>0</v>
      </c>
      <c r="I55" s="262">
        <v>0</v>
      </c>
      <c r="J55" s="262">
        <v>0</v>
      </c>
      <c r="K55" s="262">
        <v>0</v>
      </c>
      <c r="L55" s="262">
        <v>0</v>
      </c>
      <c r="M55" s="262">
        <v>0</v>
      </c>
      <c r="N55" s="262">
        <v>0</v>
      </c>
      <c r="O55" s="262">
        <v>0</v>
      </c>
      <c r="P55" s="262">
        <v>0</v>
      </c>
      <c r="Q55" s="262">
        <v>0</v>
      </c>
      <c r="R55" s="262">
        <v>0</v>
      </c>
      <c r="S55" s="262">
        <v>0</v>
      </c>
      <c r="T55" s="262">
        <v>0</v>
      </c>
      <c r="U55" s="262">
        <v>0</v>
      </c>
      <c r="V55" s="262">
        <v>0</v>
      </c>
      <c r="W55" s="262">
        <v>0</v>
      </c>
      <c r="X55" s="262">
        <v>0</v>
      </c>
      <c r="Y55" s="262">
        <v>0</v>
      </c>
      <c r="DA55" s="72" t="s">
        <v>2072</v>
      </c>
    </row>
    <row r="56" spans="1:105" ht="12" customHeight="1" x14ac:dyDescent="0.25">
      <c r="A56" s="57" t="s">
        <v>1898</v>
      </c>
      <c r="B56" s="261">
        <f t="shared" ref="B56:Y56" si="2">B57+B68</f>
        <v>61.448987254089538</v>
      </c>
      <c r="C56" s="261">
        <f t="shared" si="2"/>
        <v>62.904093713870822</v>
      </c>
      <c r="D56" s="261">
        <f t="shared" si="2"/>
        <v>58.925362243123523</v>
      </c>
      <c r="E56" s="261">
        <f t="shared" si="2"/>
        <v>56.787533039646739</v>
      </c>
      <c r="F56" s="261">
        <f t="shared" si="2"/>
        <v>52.023829112697669</v>
      </c>
      <c r="G56" s="261">
        <f t="shared" si="2"/>
        <v>34.093936589711397</v>
      </c>
      <c r="H56" s="261">
        <f t="shared" si="2"/>
        <v>38.873652585603168</v>
      </c>
      <c r="I56" s="261">
        <f t="shared" si="2"/>
        <v>7.5637976363862087</v>
      </c>
      <c r="J56" s="261">
        <f t="shared" si="2"/>
        <v>13.886814469912849</v>
      </c>
      <c r="K56" s="261">
        <f t="shared" si="2"/>
        <v>20.42481333478948</v>
      </c>
      <c r="L56" s="261">
        <f t="shared" si="2"/>
        <v>16.928260466519291</v>
      </c>
      <c r="M56" s="261">
        <f t="shared" si="2"/>
        <v>22.140157734698729</v>
      </c>
      <c r="N56" s="261">
        <f t="shared" si="2"/>
        <v>18.90366787204389</v>
      </c>
      <c r="O56" s="261">
        <f t="shared" si="2"/>
        <v>18.078901492081339</v>
      </c>
      <c r="P56" s="261">
        <f t="shared" si="2"/>
        <v>17.717923163967011</v>
      </c>
      <c r="Q56" s="261">
        <f t="shared" si="2"/>
        <v>14.411097766991871</v>
      </c>
      <c r="R56" s="261">
        <f t="shared" si="2"/>
        <v>18.53592130365146</v>
      </c>
      <c r="S56" s="261">
        <f t="shared" si="2"/>
        <v>24.047208468941911</v>
      </c>
      <c r="T56" s="261">
        <f t="shared" si="2"/>
        <v>28.3356752982994</v>
      </c>
      <c r="U56" s="261">
        <f t="shared" si="2"/>
        <v>14.52853533043274</v>
      </c>
      <c r="V56" s="261">
        <f t="shared" si="2"/>
        <v>17.092219503930391</v>
      </c>
      <c r="W56" s="261">
        <f t="shared" si="2"/>
        <v>11.895793890712969</v>
      </c>
      <c r="X56" s="261">
        <f t="shared" si="2"/>
        <v>8.7187708538135809</v>
      </c>
      <c r="Y56" s="261">
        <f t="shared" si="2"/>
        <v>8.737713664882607</v>
      </c>
      <c r="DA56" s="70"/>
    </row>
    <row r="57" spans="1:105" ht="12" customHeight="1" x14ac:dyDescent="0.25">
      <c r="A57" s="60" t="s">
        <v>1899</v>
      </c>
      <c r="B57" s="262">
        <v>61.448987254089538</v>
      </c>
      <c r="C57" s="262">
        <v>62.904093713870822</v>
      </c>
      <c r="D57" s="262">
        <v>58.925362243123523</v>
      </c>
      <c r="E57" s="262">
        <v>56.787533039646739</v>
      </c>
      <c r="F57" s="262">
        <v>52.023829112697669</v>
      </c>
      <c r="G57" s="262">
        <v>34.093936589711397</v>
      </c>
      <c r="H57" s="262">
        <v>38.873652585603168</v>
      </c>
      <c r="I57" s="262">
        <v>7.5637976363862087</v>
      </c>
      <c r="J57" s="262">
        <v>13.886814469912849</v>
      </c>
      <c r="K57" s="262">
        <v>20.42481333478948</v>
      </c>
      <c r="L57" s="262">
        <v>16.928260466519291</v>
      </c>
      <c r="M57" s="262">
        <v>22.140157734698729</v>
      </c>
      <c r="N57" s="262">
        <v>18.90366787204389</v>
      </c>
      <c r="O57" s="262">
        <v>18.078901492081339</v>
      </c>
      <c r="P57" s="262">
        <v>17.717923163967011</v>
      </c>
      <c r="Q57" s="262">
        <v>14.411097766991871</v>
      </c>
      <c r="R57" s="262">
        <v>18.53592130365146</v>
      </c>
      <c r="S57" s="262">
        <v>24.047208468941911</v>
      </c>
      <c r="T57" s="262">
        <v>28.3356752982994</v>
      </c>
      <c r="U57" s="262">
        <v>14.52853533043274</v>
      </c>
      <c r="V57" s="262">
        <v>17.092219503930391</v>
      </c>
      <c r="W57" s="262">
        <v>11.895793890712969</v>
      </c>
      <c r="X57" s="262">
        <v>8.7187708538135809</v>
      </c>
      <c r="Y57" s="262">
        <v>8.737713664882607</v>
      </c>
      <c r="DA57" s="72" t="s">
        <v>2073</v>
      </c>
    </row>
    <row r="58" spans="1:105" ht="12" customHeight="1" x14ac:dyDescent="0.25">
      <c r="A58" s="64" t="s">
        <v>28</v>
      </c>
      <c r="B58" s="229">
        <v>0</v>
      </c>
      <c r="C58" s="229">
        <v>0</v>
      </c>
      <c r="D58" s="229">
        <v>0.30206191303503971</v>
      </c>
      <c r="E58" s="229">
        <v>1.194625252134619</v>
      </c>
      <c r="F58" s="229">
        <v>2.20060987816453</v>
      </c>
      <c r="G58" s="229">
        <v>0</v>
      </c>
      <c r="H58" s="229">
        <v>0</v>
      </c>
      <c r="I58" s="229">
        <v>0</v>
      </c>
      <c r="J58" s="229">
        <v>0</v>
      </c>
      <c r="K58" s="229">
        <v>1.021383860766816</v>
      </c>
      <c r="L58" s="229">
        <v>0.94794135639997756</v>
      </c>
      <c r="M58" s="229">
        <v>0.81764013906504107</v>
      </c>
      <c r="N58" s="229">
        <v>0.52446240005533817</v>
      </c>
      <c r="O58" s="229">
        <v>8.0253704356524819E-2</v>
      </c>
      <c r="P58" s="229">
        <v>0</v>
      </c>
      <c r="Q58" s="229">
        <v>2.517182608947939E-2</v>
      </c>
      <c r="R58" s="229">
        <v>0</v>
      </c>
      <c r="S58" s="229">
        <v>3.672125217663099E-2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2074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2075</v>
      </c>
    </row>
    <row r="60" spans="1:105" ht="12" customHeight="1" x14ac:dyDescent="0.25">
      <c r="A60" s="64" t="s">
        <v>31</v>
      </c>
      <c r="B60" s="229">
        <v>2.8444382607892879E-2</v>
      </c>
      <c r="C60" s="229">
        <v>0</v>
      </c>
      <c r="D60" s="229">
        <v>0.4242953739011901</v>
      </c>
      <c r="E60" s="229">
        <v>0.80217109562578859</v>
      </c>
      <c r="F60" s="229">
        <v>1.1670098086445631</v>
      </c>
      <c r="G60" s="229">
        <v>1.0868124522347651</v>
      </c>
      <c r="H60" s="229">
        <v>0</v>
      </c>
      <c r="I60" s="229">
        <v>3.3580173919875229E-2</v>
      </c>
      <c r="J60" s="229">
        <v>0.16553050437407199</v>
      </c>
      <c r="K60" s="229">
        <v>0.91851652164672926</v>
      </c>
      <c r="L60" s="229">
        <v>0.9728373911793885</v>
      </c>
      <c r="M60" s="229">
        <v>1.17984928686216</v>
      </c>
      <c r="N60" s="229">
        <v>0.65975165224352639</v>
      </c>
      <c r="O60" s="229">
        <v>1.1358000001231101</v>
      </c>
      <c r="P60" s="229">
        <v>0.94439300881057353</v>
      </c>
      <c r="Q60" s="229">
        <v>0.50706062613777714</v>
      </c>
      <c r="R60" s="229">
        <v>0.7814304000853719</v>
      </c>
      <c r="S60" s="229">
        <v>0.96513370441926083</v>
      </c>
      <c r="T60" s="229">
        <v>1.5731323825087269</v>
      </c>
      <c r="U60" s="229">
        <v>0.83318337401845965</v>
      </c>
      <c r="V60" s="229">
        <v>2.473673634554971</v>
      </c>
      <c r="W60" s="229">
        <v>0.8098747825036261</v>
      </c>
      <c r="X60" s="229">
        <v>0.85392406939567711</v>
      </c>
      <c r="Y60" s="229">
        <v>1.1126889389442229</v>
      </c>
      <c r="DA60" s="73" t="s">
        <v>2076</v>
      </c>
    </row>
    <row r="61" spans="1:105" ht="12" customHeight="1" x14ac:dyDescent="0.25">
      <c r="A61" s="64" t="s">
        <v>159</v>
      </c>
      <c r="B61" s="229">
        <v>9.569032834667885</v>
      </c>
      <c r="C61" s="229">
        <v>7.8641999684550266</v>
      </c>
      <c r="D61" s="229">
        <v>6.9848617865289828</v>
      </c>
      <c r="E61" s="229">
        <v>5.669734331802192</v>
      </c>
      <c r="F61" s="229">
        <v>3.463588280919395</v>
      </c>
      <c r="G61" s="229">
        <v>5.6148281434784506</v>
      </c>
      <c r="H61" s="229">
        <v>2.6590925612446581</v>
      </c>
      <c r="I61" s="229">
        <v>1.6734283682327431</v>
      </c>
      <c r="J61" s="229">
        <v>2.3545860561744409</v>
      </c>
      <c r="K61" s="229">
        <v>3.111910944799412</v>
      </c>
      <c r="L61" s="229">
        <v>2.6318224470120408</v>
      </c>
      <c r="M61" s="229">
        <v>2.330236136939023</v>
      </c>
      <c r="N61" s="229">
        <v>1.7925287079687511</v>
      </c>
      <c r="O61" s="229">
        <v>2.6559208085943542</v>
      </c>
      <c r="P61" s="229">
        <v>2.3773070518549542</v>
      </c>
      <c r="Q61" s="229">
        <v>2.5276919370808102</v>
      </c>
      <c r="R61" s="229">
        <v>2.088387020730976</v>
      </c>
      <c r="S61" s="229">
        <v>2.2125764724112948</v>
      </c>
      <c r="T61" s="229">
        <v>2.0802852853457221</v>
      </c>
      <c r="U61" s="229">
        <v>0.67758601244664818</v>
      </c>
      <c r="V61" s="229">
        <v>3.9264044420062252</v>
      </c>
      <c r="W61" s="229">
        <v>1.0660899626104761</v>
      </c>
      <c r="X61" s="229">
        <v>1.0213772384191271</v>
      </c>
      <c r="Y61" s="229">
        <v>0.98270713823475941</v>
      </c>
      <c r="DA61" s="73" t="s">
        <v>2077</v>
      </c>
    </row>
    <row r="62" spans="1:105" ht="12" customHeight="1" x14ac:dyDescent="0.25">
      <c r="A62" s="64" t="s">
        <v>32</v>
      </c>
      <c r="B62" s="229">
        <v>5.5507510954955146</v>
      </c>
      <c r="C62" s="229">
        <v>8.3260054953754299</v>
      </c>
      <c r="D62" s="229">
        <v>8.3260054954195688</v>
      </c>
      <c r="E62" s="229">
        <v>8.3260054953783111</v>
      </c>
      <c r="F62" s="229">
        <v>8.3260054952876743</v>
      </c>
      <c r="G62" s="229">
        <v>8.3260054961183592</v>
      </c>
      <c r="H62" s="229">
        <v>24.97825878109089</v>
      </c>
      <c r="I62" s="229">
        <v>1.154538782843582</v>
      </c>
      <c r="J62" s="229">
        <v>3.205571478769135</v>
      </c>
      <c r="K62" s="229">
        <v>2.8057836518916561</v>
      </c>
      <c r="L62" s="229">
        <v>2.7614435474713841</v>
      </c>
      <c r="M62" s="229">
        <v>0.70217279994384119</v>
      </c>
      <c r="N62" s="229">
        <v>0.62996869571864467</v>
      </c>
      <c r="O62" s="229">
        <v>1.4624965566802599</v>
      </c>
      <c r="P62" s="229">
        <v>1.107291130569527</v>
      </c>
      <c r="Q62" s="229">
        <v>1.1157714783727</v>
      </c>
      <c r="R62" s="229">
        <v>0.85481906096295501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2078</v>
      </c>
    </row>
    <row r="63" spans="1:105" ht="12" customHeight="1" x14ac:dyDescent="0.25">
      <c r="A63" s="64" t="s">
        <v>33</v>
      </c>
      <c r="B63" s="229">
        <v>0.46703739129116689</v>
      </c>
      <c r="C63" s="229">
        <v>0.50282483476589557</v>
      </c>
      <c r="D63" s="229">
        <v>0.53321039998510378</v>
      </c>
      <c r="E63" s="229">
        <v>0.57484987824196132</v>
      </c>
      <c r="F63" s="229">
        <v>0.58857965214814623</v>
      </c>
      <c r="G63" s="229">
        <v>1.144072800064059</v>
      </c>
      <c r="H63" s="229">
        <v>0.77922093908308554</v>
      </c>
      <c r="I63" s="229">
        <v>0.15462876524884989</v>
      </c>
      <c r="J63" s="229">
        <v>0.38128257397349818</v>
      </c>
      <c r="K63" s="229">
        <v>0.35652396518152568</v>
      </c>
      <c r="L63" s="229">
        <v>0.5278085216713343</v>
      </c>
      <c r="M63" s="229">
        <v>0.29282681736788457</v>
      </c>
      <c r="N63" s="229">
        <v>0.33986817394890451</v>
      </c>
      <c r="O63" s="229">
        <v>0.72947864355732916</v>
      </c>
      <c r="P63" s="229">
        <v>1.0639449392599041</v>
      </c>
      <c r="Q63" s="229">
        <v>0.19064128697562899</v>
      </c>
      <c r="R63" s="229">
        <v>0.15192782610355479</v>
      </c>
      <c r="S63" s="229">
        <v>0.26806820871549347</v>
      </c>
      <c r="T63" s="229">
        <v>0.25974031302697231</v>
      </c>
      <c r="U63" s="229">
        <v>8.5754817402154224E-2</v>
      </c>
      <c r="V63" s="229">
        <v>0.37295467822654899</v>
      </c>
      <c r="W63" s="229">
        <v>6.9099026077991926E-2</v>
      </c>
      <c r="X63" s="229">
        <v>5.536925216291988E-2</v>
      </c>
      <c r="Y63" s="229">
        <v>0.22665380865772089</v>
      </c>
      <c r="DA63" s="73" t="s">
        <v>2079</v>
      </c>
    </row>
    <row r="64" spans="1:105" ht="12" customHeight="1" x14ac:dyDescent="0.25">
      <c r="A64" s="64" t="s">
        <v>35</v>
      </c>
      <c r="B64" s="229">
        <v>45.833721550027079</v>
      </c>
      <c r="C64" s="229">
        <v>46.211063415274467</v>
      </c>
      <c r="D64" s="229">
        <v>42.354927274253633</v>
      </c>
      <c r="E64" s="229">
        <v>40.220146986463867</v>
      </c>
      <c r="F64" s="229">
        <v>36.278035997533358</v>
      </c>
      <c r="G64" s="229">
        <v>17.922217697815771</v>
      </c>
      <c r="H64" s="229">
        <v>10.457080304184529</v>
      </c>
      <c r="I64" s="229">
        <v>4.5476215461411584</v>
      </c>
      <c r="J64" s="229">
        <v>7.7798438566217003</v>
      </c>
      <c r="K64" s="229">
        <v>12.21069439050334</v>
      </c>
      <c r="L64" s="229">
        <v>9.0864072027851606</v>
      </c>
      <c r="M64" s="229">
        <v>16.817432554520781</v>
      </c>
      <c r="N64" s="229">
        <v>14.95708824210873</v>
      </c>
      <c r="O64" s="229">
        <v>12.01495177876976</v>
      </c>
      <c r="P64" s="229">
        <v>12.224987033472051</v>
      </c>
      <c r="Q64" s="229">
        <v>10.04476061233547</v>
      </c>
      <c r="R64" s="229">
        <v>14.659356995768601</v>
      </c>
      <c r="S64" s="229">
        <v>20.564708831219232</v>
      </c>
      <c r="T64" s="229">
        <v>24.422517317417981</v>
      </c>
      <c r="U64" s="229">
        <v>12.932011126565479</v>
      </c>
      <c r="V64" s="229">
        <v>10.31918674914265</v>
      </c>
      <c r="W64" s="229">
        <v>9.9507301195208804</v>
      </c>
      <c r="X64" s="229">
        <v>6.788100293835857</v>
      </c>
      <c r="Y64" s="229">
        <v>6.4156637790459037</v>
      </c>
      <c r="DA64" s="73" t="s">
        <v>2080</v>
      </c>
    </row>
    <row r="65" spans="1:105" ht="12" customHeight="1" x14ac:dyDescent="0.25">
      <c r="A65" s="64" t="s">
        <v>36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2081</v>
      </c>
    </row>
    <row r="66" spans="1:105" ht="12" customHeight="1" x14ac:dyDescent="0.25">
      <c r="A66" s="64" t="s">
        <v>38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2082</v>
      </c>
    </row>
    <row r="67" spans="1:105" ht="12" customHeight="1" x14ac:dyDescent="0.25">
      <c r="A67" s="64" t="s">
        <v>39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2083</v>
      </c>
    </row>
    <row r="68" spans="1:105" ht="12" customHeight="1" x14ac:dyDescent="0.25">
      <c r="A68" s="60" t="s">
        <v>1911</v>
      </c>
      <c r="B68" s="262">
        <v>0</v>
      </c>
      <c r="C68" s="262">
        <v>0</v>
      </c>
      <c r="D68" s="262">
        <v>0</v>
      </c>
      <c r="E68" s="262">
        <v>0</v>
      </c>
      <c r="F68" s="262">
        <v>0</v>
      </c>
      <c r="G68" s="262">
        <v>0</v>
      </c>
      <c r="H68" s="262">
        <v>0</v>
      </c>
      <c r="I68" s="262">
        <v>0</v>
      </c>
      <c r="J68" s="262">
        <v>0</v>
      </c>
      <c r="K68" s="262">
        <v>0</v>
      </c>
      <c r="L68" s="262">
        <v>0</v>
      </c>
      <c r="M68" s="262">
        <v>0</v>
      </c>
      <c r="N68" s="262">
        <v>0</v>
      </c>
      <c r="O68" s="262">
        <v>0</v>
      </c>
      <c r="P68" s="262">
        <v>0</v>
      </c>
      <c r="Q68" s="262">
        <v>0</v>
      </c>
      <c r="R68" s="262">
        <v>0</v>
      </c>
      <c r="S68" s="262">
        <v>0</v>
      </c>
      <c r="T68" s="262">
        <v>0</v>
      </c>
      <c r="U68" s="262">
        <v>0</v>
      </c>
      <c r="V68" s="262">
        <v>0</v>
      </c>
      <c r="W68" s="262">
        <v>0</v>
      </c>
      <c r="X68" s="262">
        <v>0</v>
      </c>
      <c r="Y68" s="262">
        <v>0</v>
      </c>
      <c r="DA68" s="72" t="s">
        <v>2084</v>
      </c>
    </row>
    <row r="69" spans="1:105" ht="12" customHeight="1" x14ac:dyDescent="0.25">
      <c r="A69" s="57" t="s">
        <v>1913</v>
      </c>
      <c r="B69" s="261">
        <f t="shared" ref="B69:Y69" si="3">B70+B81</f>
        <v>7.1690485129770964</v>
      </c>
      <c r="C69" s="261">
        <f t="shared" si="3"/>
        <v>7.338810933284913</v>
      </c>
      <c r="D69" s="261">
        <f t="shared" si="3"/>
        <v>6.8746255950310582</v>
      </c>
      <c r="E69" s="261">
        <f t="shared" si="3"/>
        <v>6.6252121879587706</v>
      </c>
      <c r="F69" s="261">
        <f t="shared" si="3"/>
        <v>6.069446729814711</v>
      </c>
      <c r="G69" s="261">
        <f t="shared" si="3"/>
        <v>3.9776259354663179</v>
      </c>
      <c r="H69" s="261">
        <f t="shared" si="3"/>
        <v>4.5352594683203584</v>
      </c>
      <c r="I69" s="261">
        <f t="shared" si="3"/>
        <v>0.88244305757838892</v>
      </c>
      <c r="J69" s="261">
        <f t="shared" si="3"/>
        <v>1.620128354823162</v>
      </c>
      <c r="K69" s="261">
        <f t="shared" si="3"/>
        <v>2.382894889058766</v>
      </c>
      <c r="L69" s="261">
        <f t="shared" si="3"/>
        <v>1.9749637210939111</v>
      </c>
      <c r="M69" s="261">
        <f t="shared" si="3"/>
        <v>2.5830184023815121</v>
      </c>
      <c r="N69" s="261">
        <f t="shared" si="3"/>
        <v>2.2054279184051149</v>
      </c>
      <c r="O69" s="261">
        <f t="shared" si="3"/>
        <v>2.109205174076151</v>
      </c>
      <c r="P69" s="261">
        <f t="shared" si="3"/>
        <v>2.0670910357961452</v>
      </c>
      <c r="Q69" s="261">
        <f t="shared" si="3"/>
        <v>1.681294739482381</v>
      </c>
      <c r="R69" s="261">
        <f t="shared" si="3"/>
        <v>2.162524152092665</v>
      </c>
      <c r="S69" s="261">
        <f t="shared" si="3"/>
        <v>2.8055076547098832</v>
      </c>
      <c r="T69" s="261">
        <f t="shared" si="3"/>
        <v>3.305828784801589</v>
      </c>
      <c r="U69" s="261">
        <f t="shared" si="3"/>
        <v>1.6949957885504829</v>
      </c>
      <c r="V69" s="261">
        <f t="shared" si="3"/>
        <v>1.9940922754585411</v>
      </c>
      <c r="W69" s="261">
        <f t="shared" si="3"/>
        <v>1.3878426205831771</v>
      </c>
      <c r="X69" s="261">
        <f t="shared" si="3"/>
        <v>1.017189932944915</v>
      </c>
      <c r="Y69" s="261">
        <f t="shared" si="3"/>
        <v>1.019399927569635</v>
      </c>
      <c r="DA69" s="70"/>
    </row>
    <row r="70" spans="1:105" ht="12" customHeight="1" x14ac:dyDescent="0.25">
      <c r="A70" s="60" t="s">
        <v>1914</v>
      </c>
      <c r="B70" s="262">
        <v>7.1690485129770964</v>
      </c>
      <c r="C70" s="262">
        <v>7.338810933284913</v>
      </c>
      <c r="D70" s="262">
        <v>6.8746255950310582</v>
      </c>
      <c r="E70" s="262">
        <v>6.6252121879587706</v>
      </c>
      <c r="F70" s="262">
        <v>6.069446729814711</v>
      </c>
      <c r="G70" s="262">
        <v>3.9776259354663179</v>
      </c>
      <c r="H70" s="262">
        <v>4.5352594683203584</v>
      </c>
      <c r="I70" s="262">
        <v>0.88244305757838892</v>
      </c>
      <c r="J70" s="262">
        <v>1.620128354823162</v>
      </c>
      <c r="K70" s="262">
        <v>2.382894889058766</v>
      </c>
      <c r="L70" s="262">
        <v>1.9749637210939111</v>
      </c>
      <c r="M70" s="262">
        <v>2.5830184023815121</v>
      </c>
      <c r="N70" s="262">
        <v>2.2054279184051149</v>
      </c>
      <c r="O70" s="262">
        <v>2.109205174076151</v>
      </c>
      <c r="P70" s="262">
        <v>2.0670910357961452</v>
      </c>
      <c r="Q70" s="262">
        <v>1.681294739482381</v>
      </c>
      <c r="R70" s="262">
        <v>2.162524152092665</v>
      </c>
      <c r="S70" s="262">
        <v>2.8055076547098832</v>
      </c>
      <c r="T70" s="262">
        <v>3.305828784801589</v>
      </c>
      <c r="U70" s="262">
        <v>1.6949957885504829</v>
      </c>
      <c r="V70" s="262">
        <v>1.9940922754585411</v>
      </c>
      <c r="W70" s="262">
        <v>1.3878426205831771</v>
      </c>
      <c r="X70" s="262">
        <v>1.017189932944915</v>
      </c>
      <c r="Y70" s="262">
        <v>1.019399927569635</v>
      </c>
      <c r="DA70" s="72" t="s">
        <v>2085</v>
      </c>
    </row>
    <row r="71" spans="1:105" ht="12" customHeight="1" x14ac:dyDescent="0.25">
      <c r="A71" s="64" t="s">
        <v>28</v>
      </c>
      <c r="B71" s="229">
        <v>0</v>
      </c>
      <c r="C71" s="229">
        <v>0</v>
      </c>
      <c r="D71" s="229">
        <v>3.5240556520754543E-2</v>
      </c>
      <c r="E71" s="229">
        <v>0.13937294608237191</v>
      </c>
      <c r="F71" s="229">
        <v>0.25673781911919452</v>
      </c>
      <c r="G71" s="229">
        <v>0</v>
      </c>
      <c r="H71" s="229">
        <v>0</v>
      </c>
      <c r="I71" s="229">
        <v>0</v>
      </c>
      <c r="J71" s="229">
        <v>0</v>
      </c>
      <c r="K71" s="229">
        <v>0.1191614504227948</v>
      </c>
      <c r="L71" s="229">
        <v>0.1105931582466637</v>
      </c>
      <c r="M71" s="229">
        <v>9.5391349557587865E-2</v>
      </c>
      <c r="N71" s="229">
        <v>6.1187280006455957E-2</v>
      </c>
      <c r="O71" s="229">
        <v>9.3629321749278717E-3</v>
      </c>
      <c r="P71" s="229">
        <v>0</v>
      </c>
      <c r="Q71" s="229">
        <v>2.9367130437725881E-3</v>
      </c>
      <c r="R71" s="229">
        <v>0</v>
      </c>
      <c r="S71" s="229">
        <v>4.2841460872736041E-3</v>
      </c>
      <c r="T71" s="229">
        <v>0</v>
      </c>
      <c r="U71" s="229">
        <v>0</v>
      </c>
      <c r="V71" s="229">
        <v>0</v>
      </c>
      <c r="W71" s="229">
        <v>0</v>
      </c>
      <c r="X71" s="229">
        <v>0</v>
      </c>
      <c r="Y71" s="229">
        <v>0</v>
      </c>
      <c r="DA71" s="73" t="s">
        <v>2086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2087</v>
      </c>
    </row>
    <row r="73" spans="1:105" ht="12" customHeight="1" x14ac:dyDescent="0.25">
      <c r="A73" s="64" t="s">
        <v>31</v>
      </c>
      <c r="B73" s="229">
        <v>3.318511304254161E-3</v>
      </c>
      <c r="C73" s="229">
        <v>0</v>
      </c>
      <c r="D73" s="229">
        <v>4.9501126955138718E-2</v>
      </c>
      <c r="E73" s="229">
        <v>9.3586627823008445E-2</v>
      </c>
      <c r="F73" s="229">
        <v>0.13615114434186529</v>
      </c>
      <c r="G73" s="229">
        <v>0.12679478609405559</v>
      </c>
      <c r="H73" s="229">
        <v>0</v>
      </c>
      <c r="I73" s="229">
        <v>3.9176869573187669E-3</v>
      </c>
      <c r="J73" s="229">
        <v>1.9311892176975029E-2</v>
      </c>
      <c r="K73" s="229">
        <v>0.1071602608587848</v>
      </c>
      <c r="L73" s="229">
        <v>0.113497695637595</v>
      </c>
      <c r="M73" s="229">
        <v>0.1376490834672516</v>
      </c>
      <c r="N73" s="229">
        <v>7.6971026095077874E-2</v>
      </c>
      <c r="O73" s="229">
        <v>0.1325100000143625</v>
      </c>
      <c r="P73" s="229">
        <v>0.11017918436123331</v>
      </c>
      <c r="Q73" s="229">
        <v>5.9157073049407177E-2</v>
      </c>
      <c r="R73" s="229">
        <v>9.1166880009959816E-2</v>
      </c>
      <c r="S73" s="229">
        <v>0.1125989321822468</v>
      </c>
      <c r="T73" s="229">
        <v>0.1835321112926844</v>
      </c>
      <c r="U73" s="229">
        <v>9.7204726968820029E-2</v>
      </c>
      <c r="V73" s="229">
        <v>0.28859525736474589</v>
      </c>
      <c r="W73" s="229">
        <v>9.4485391292089466E-2</v>
      </c>
      <c r="X73" s="229">
        <v>9.962447476282868E-2</v>
      </c>
      <c r="Y73" s="229">
        <v>0.12981370954349239</v>
      </c>
      <c r="DA73" s="73" t="s">
        <v>2088</v>
      </c>
    </row>
    <row r="74" spans="1:105" ht="12" customHeight="1" x14ac:dyDescent="0.25">
      <c r="A74" s="64" t="s">
        <v>159</v>
      </c>
      <c r="B74" s="229">
        <v>1.1163871640445839</v>
      </c>
      <c r="C74" s="229">
        <v>0.91748999631975137</v>
      </c>
      <c r="D74" s="229">
        <v>0.81490054176171245</v>
      </c>
      <c r="E74" s="229">
        <v>0.66146900537692066</v>
      </c>
      <c r="F74" s="229">
        <v>0.40408529944059501</v>
      </c>
      <c r="G74" s="229">
        <v>0.65506328340581776</v>
      </c>
      <c r="H74" s="229">
        <v>0.31022746547854257</v>
      </c>
      <c r="I74" s="229">
        <v>0.19523330962715291</v>
      </c>
      <c r="J74" s="229">
        <v>0.27470170655368409</v>
      </c>
      <c r="K74" s="229">
        <v>0.36305627689326392</v>
      </c>
      <c r="L74" s="229">
        <v>0.30704595215140401</v>
      </c>
      <c r="M74" s="229">
        <v>0.27186088264288533</v>
      </c>
      <c r="N74" s="229">
        <v>0.2091283492630204</v>
      </c>
      <c r="O74" s="229">
        <v>0.30985742766934049</v>
      </c>
      <c r="P74" s="229">
        <v>0.27735248938307722</v>
      </c>
      <c r="Q74" s="229">
        <v>0.29489739265942699</v>
      </c>
      <c r="R74" s="229">
        <v>0.24364515241861329</v>
      </c>
      <c r="S74" s="229">
        <v>0.25813392178131711</v>
      </c>
      <c r="T74" s="229">
        <v>0.24269994995700031</v>
      </c>
      <c r="U74" s="229">
        <v>7.9051701452108755E-2</v>
      </c>
      <c r="V74" s="229">
        <v>0.45808051823405849</v>
      </c>
      <c r="W74" s="229">
        <v>0.1243771623045552</v>
      </c>
      <c r="X74" s="229">
        <v>0.1191606778155645</v>
      </c>
      <c r="Y74" s="229">
        <v>0.11464916612738831</v>
      </c>
      <c r="DA74" s="73" t="s">
        <v>2089</v>
      </c>
    </row>
    <row r="75" spans="1:105" ht="12" customHeight="1" x14ac:dyDescent="0.25">
      <c r="A75" s="64" t="s">
        <v>32</v>
      </c>
      <c r="B75" s="229">
        <v>0.64758762780780865</v>
      </c>
      <c r="C75" s="229">
        <v>0.9713673077937981</v>
      </c>
      <c r="D75" s="229">
        <v>0.97136730779894731</v>
      </c>
      <c r="E75" s="229">
        <v>0.97136730779413416</v>
      </c>
      <c r="F75" s="229">
        <v>0.97136730778355962</v>
      </c>
      <c r="G75" s="229">
        <v>0.97136730788047254</v>
      </c>
      <c r="H75" s="229">
        <v>2.9141301911272639</v>
      </c>
      <c r="I75" s="229">
        <v>0.13469619133175101</v>
      </c>
      <c r="J75" s="229">
        <v>0.37398333918973148</v>
      </c>
      <c r="K75" s="229">
        <v>0.32734142605402572</v>
      </c>
      <c r="L75" s="229">
        <v>0.32216841387166051</v>
      </c>
      <c r="M75" s="229">
        <v>8.1920159993447927E-2</v>
      </c>
      <c r="N75" s="229">
        <v>7.349634783384168E-2</v>
      </c>
      <c r="O75" s="229">
        <v>0.17062459827936319</v>
      </c>
      <c r="P75" s="229">
        <v>0.1291839652331111</v>
      </c>
      <c r="Q75" s="229">
        <v>0.13017333914348131</v>
      </c>
      <c r="R75" s="229">
        <v>9.9728890445677815E-2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2090</v>
      </c>
    </row>
    <row r="76" spans="1:105" ht="12" customHeight="1" x14ac:dyDescent="0.25">
      <c r="A76" s="64" t="s">
        <v>33</v>
      </c>
      <c r="B76" s="229">
        <v>5.4487695650636013E-2</v>
      </c>
      <c r="C76" s="229">
        <v>5.8662897389354332E-2</v>
      </c>
      <c r="D76" s="229">
        <v>6.2207879998261932E-2</v>
      </c>
      <c r="E76" s="229">
        <v>6.7065819128228663E-2</v>
      </c>
      <c r="F76" s="229">
        <v>6.8667626083950231E-2</v>
      </c>
      <c r="G76" s="229">
        <v>0.13347516000747309</v>
      </c>
      <c r="H76" s="229">
        <v>9.0909109559693099E-2</v>
      </c>
      <c r="I76" s="229">
        <v>1.8040022612365789E-2</v>
      </c>
      <c r="J76" s="229">
        <v>4.4482966963574677E-2</v>
      </c>
      <c r="K76" s="229">
        <v>4.1594462604511231E-2</v>
      </c>
      <c r="L76" s="229">
        <v>6.1577660861655503E-2</v>
      </c>
      <c r="M76" s="229">
        <v>3.4163128692919778E-2</v>
      </c>
      <c r="N76" s="229">
        <v>3.9651286960705419E-2</v>
      </c>
      <c r="O76" s="229">
        <v>8.5105841748354866E-2</v>
      </c>
      <c r="P76" s="229">
        <v>0.1241269095803218</v>
      </c>
      <c r="Q76" s="229">
        <v>2.2241483480489991E-2</v>
      </c>
      <c r="R76" s="229">
        <v>1.7724913045414681E-2</v>
      </c>
      <c r="S76" s="229">
        <v>3.1274624350140827E-2</v>
      </c>
      <c r="T76" s="229">
        <v>3.0303036519813361E-2</v>
      </c>
      <c r="U76" s="229">
        <v>1.000472869691797E-2</v>
      </c>
      <c r="V76" s="229">
        <v>4.3511379126430612E-2</v>
      </c>
      <c r="W76" s="229">
        <v>8.0615530424323727E-3</v>
      </c>
      <c r="X76" s="229">
        <v>6.4597460856739668E-3</v>
      </c>
      <c r="Y76" s="229">
        <v>2.644294434340071E-2</v>
      </c>
      <c r="DA76" s="73" t="s">
        <v>2091</v>
      </c>
    </row>
    <row r="77" spans="1:105" ht="12" customHeight="1" x14ac:dyDescent="0.25">
      <c r="A77" s="64" t="s">
        <v>35</v>
      </c>
      <c r="B77" s="229">
        <v>5.3472675141698129</v>
      </c>
      <c r="C77" s="229">
        <v>5.3912907317820098</v>
      </c>
      <c r="D77" s="229">
        <v>4.9414081819962439</v>
      </c>
      <c r="E77" s="229">
        <v>4.6923504817541071</v>
      </c>
      <c r="F77" s="229">
        <v>4.2324375330455464</v>
      </c>
      <c r="G77" s="229">
        <v>2.0909253980784999</v>
      </c>
      <c r="H77" s="229">
        <v>1.2199927021548591</v>
      </c>
      <c r="I77" s="229">
        <v>0.53055584704980052</v>
      </c>
      <c r="J77" s="229">
        <v>0.90764844993919624</v>
      </c>
      <c r="K77" s="229">
        <v>1.4245810122253859</v>
      </c>
      <c r="L77" s="229">
        <v>1.060080840324932</v>
      </c>
      <c r="M77" s="229">
        <v>1.962033798027419</v>
      </c>
      <c r="N77" s="229">
        <v>1.744993628246013</v>
      </c>
      <c r="O77" s="229">
        <v>1.401744374189801</v>
      </c>
      <c r="P77" s="229">
        <v>1.426248487238402</v>
      </c>
      <c r="Q77" s="229">
        <v>1.171888738105803</v>
      </c>
      <c r="R77" s="229">
        <v>1.7102583161729989</v>
      </c>
      <c r="S77" s="229">
        <v>2.3992160303089038</v>
      </c>
      <c r="T77" s="229">
        <v>2.8492936870320911</v>
      </c>
      <c r="U77" s="229">
        <v>1.508734631432636</v>
      </c>
      <c r="V77" s="229">
        <v>1.203905120733306</v>
      </c>
      <c r="W77" s="229">
        <v>1.1609185139441001</v>
      </c>
      <c r="X77" s="229">
        <v>0.7919450342808475</v>
      </c>
      <c r="Y77" s="229">
        <v>0.74849410755535351</v>
      </c>
      <c r="DA77" s="73" t="s">
        <v>2092</v>
      </c>
    </row>
    <row r="78" spans="1:105" ht="12" customHeight="1" x14ac:dyDescent="0.25">
      <c r="A78" s="64" t="s">
        <v>36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2093</v>
      </c>
    </row>
    <row r="79" spans="1:105" ht="12" customHeight="1" x14ac:dyDescent="0.25">
      <c r="A79" s="64" t="s">
        <v>38</v>
      </c>
      <c r="B79" s="229">
        <v>0</v>
      </c>
      <c r="C79" s="229">
        <v>0</v>
      </c>
      <c r="D79" s="229">
        <v>0</v>
      </c>
      <c r="E79" s="229">
        <v>0</v>
      </c>
      <c r="F79" s="229">
        <v>0</v>
      </c>
      <c r="G79" s="229">
        <v>0</v>
      </c>
      <c r="H79" s="229">
        <v>0</v>
      </c>
      <c r="I79" s="229">
        <v>0</v>
      </c>
      <c r="J79" s="229">
        <v>0</v>
      </c>
      <c r="K79" s="229">
        <v>0</v>
      </c>
      <c r="L79" s="229">
        <v>0</v>
      </c>
      <c r="M79" s="229">
        <v>0</v>
      </c>
      <c r="N79" s="229">
        <v>0</v>
      </c>
      <c r="O79" s="229">
        <v>0</v>
      </c>
      <c r="P79" s="229">
        <v>0</v>
      </c>
      <c r="Q79" s="229">
        <v>0</v>
      </c>
      <c r="R79" s="229">
        <v>0</v>
      </c>
      <c r="S79" s="229">
        <v>0</v>
      </c>
      <c r="T79" s="229">
        <v>0</v>
      </c>
      <c r="U79" s="229">
        <v>0</v>
      </c>
      <c r="V79" s="229">
        <v>0</v>
      </c>
      <c r="W79" s="229">
        <v>0</v>
      </c>
      <c r="X79" s="229">
        <v>0</v>
      </c>
      <c r="Y79" s="229">
        <v>0</v>
      </c>
      <c r="DA79" s="73" t="s">
        <v>2094</v>
      </c>
    </row>
    <row r="80" spans="1:105" ht="12" customHeight="1" x14ac:dyDescent="0.25">
      <c r="A80" s="64" t="s">
        <v>39</v>
      </c>
      <c r="B80" s="229">
        <v>0</v>
      </c>
      <c r="C80" s="229">
        <v>0</v>
      </c>
      <c r="D80" s="229">
        <v>0</v>
      </c>
      <c r="E80" s="229">
        <v>0</v>
      </c>
      <c r="F80" s="229">
        <v>0</v>
      </c>
      <c r="G80" s="229">
        <v>0</v>
      </c>
      <c r="H80" s="229">
        <v>0</v>
      </c>
      <c r="I80" s="229">
        <v>0</v>
      </c>
      <c r="J80" s="229">
        <v>0</v>
      </c>
      <c r="K80" s="229">
        <v>0</v>
      </c>
      <c r="L80" s="229">
        <v>0</v>
      </c>
      <c r="M80" s="229">
        <v>0</v>
      </c>
      <c r="N80" s="229">
        <v>0</v>
      </c>
      <c r="O80" s="229">
        <v>0</v>
      </c>
      <c r="P80" s="229">
        <v>0</v>
      </c>
      <c r="Q80" s="229">
        <v>0</v>
      </c>
      <c r="R80" s="229">
        <v>0</v>
      </c>
      <c r="S80" s="229">
        <v>0</v>
      </c>
      <c r="T80" s="229">
        <v>0</v>
      </c>
      <c r="U80" s="229">
        <v>0</v>
      </c>
      <c r="V80" s="229">
        <v>0</v>
      </c>
      <c r="W80" s="229">
        <v>0</v>
      </c>
      <c r="X80" s="229">
        <v>0</v>
      </c>
      <c r="Y80" s="229">
        <v>0</v>
      </c>
      <c r="DA80" s="73" t="s">
        <v>2095</v>
      </c>
    </row>
    <row r="81" spans="1:105" ht="12" customHeight="1" x14ac:dyDescent="0.25">
      <c r="A81" s="61" t="s">
        <v>1926</v>
      </c>
      <c r="B81" s="263">
        <v>0</v>
      </c>
      <c r="C81" s="263">
        <v>0</v>
      </c>
      <c r="D81" s="263">
        <v>0</v>
      </c>
      <c r="E81" s="263">
        <v>0</v>
      </c>
      <c r="F81" s="263">
        <v>0</v>
      </c>
      <c r="G81" s="263">
        <v>0</v>
      </c>
      <c r="H81" s="263">
        <v>0</v>
      </c>
      <c r="I81" s="263">
        <v>0</v>
      </c>
      <c r="J81" s="263">
        <v>0</v>
      </c>
      <c r="K81" s="263">
        <v>0</v>
      </c>
      <c r="L81" s="263">
        <v>0</v>
      </c>
      <c r="M81" s="263">
        <v>0</v>
      </c>
      <c r="N81" s="263">
        <v>0</v>
      </c>
      <c r="O81" s="263">
        <v>0</v>
      </c>
      <c r="P81" s="263">
        <v>0</v>
      </c>
      <c r="Q81" s="263">
        <v>0</v>
      </c>
      <c r="R81" s="263">
        <v>0</v>
      </c>
      <c r="S81" s="263">
        <v>0</v>
      </c>
      <c r="T81" s="263">
        <v>0</v>
      </c>
      <c r="U81" s="263">
        <v>0</v>
      </c>
      <c r="V81" s="263">
        <v>0</v>
      </c>
      <c r="W81" s="263">
        <v>0</v>
      </c>
      <c r="X81" s="263">
        <v>0</v>
      </c>
      <c r="Y81" s="263">
        <v>0</v>
      </c>
      <c r="DA81" s="74" t="s">
        <v>2096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21.275342948663042</v>
      </c>
      <c r="C83" s="223">
        <v>22.510666136753649</v>
      </c>
      <c r="D83" s="223">
        <v>15.93356240471843</v>
      </c>
      <c r="E83" s="223">
        <v>11.838900963993639</v>
      </c>
      <c r="F83" s="223">
        <v>9.1566562442148776</v>
      </c>
      <c r="G83" s="223">
        <v>1.9950936363167131</v>
      </c>
      <c r="H83" s="223">
        <v>2.3640016898982439</v>
      </c>
      <c r="I83" s="223">
        <v>1.2447800561786701E-2</v>
      </c>
      <c r="J83" s="223">
        <v>0.17082536484977709</v>
      </c>
      <c r="K83" s="223">
        <v>3.1457887502135589</v>
      </c>
      <c r="L83" s="223">
        <v>1.4763289741123999</v>
      </c>
      <c r="M83" s="223">
        <v>2.4385007718051899</v>
      </c>
      <c r="N83" s="223">
        <v>1.1115488866484331</v>
      </c>
      <c r="O83" s="223">
        <v>0.32079817658774601</v>
      </c>
      <c r="P83" s="223">
        <v>0.33962686909678003</v>
      </c>
      <c r="Q83" s="223">
        <v>7.2072549477829678E-2</v>
      </c>
      <c r="R83" s="223">
        <v>0.47823732588534018</v>
      </c>
      <c r="S83" s="223">
        <v>0.89222999291875138</v>
      </c>
      <c r="T83" s="223">
        <v>5.0084190549977619</v>
      </c>
      <c r="U83" s="223">
        <v>0.97595143825972663</v>
      </c>
      <c r="V83" s="223">
        <v>8.7280790285430001</v>
      </c>
      <c r="W83" s="223">
        <v>5.261817803904143</v>
      </c>
      <c r="X83" s="223">
        <v>5.4224609115360813</v>
      </c>
      <c r="Y83" s="223">
        <v>5.1204627610074578</v>
      </c>
      <c r="DA83" s="89" t="s">
        <v>2097</v>
      </c>
    </row>
    <row r="84" spans="1:105" ht="12" customHeight="1" x14ac:dyDescent="0.25">
      <c r="A84" s="55" t="s">
        <v>91</v>
      </c>
      <c r="B84" s="259">
        <v>0</v>
      </c>
      <c r="C84" s="259">
        <v>0</v>
      </c>
      <c r="D84" s="259">
        <v>0</v>
      </c>
      <c r="E84" s="259">
        <v>0</v>
      </c>
      <c r="F84" s="259">
        <v>0</v>
      </c>
      <c r="G84" s="259">
        <v>0</v>
      </c>
      <c r="H84" s="259">
        <v>0</v>
      </c>
      <c r="I84" s="259">
        <v>0</v>
      </c>
      <c r="J84" s="259">
        <v>0</v>
      </c>
      <c r="K84" s="259">
        <v>0</v>
      </c>
      <c r="L84" s="259">
        <v>0</v>
      </c>
      <c r="M84" s="259">
        <v>0</v>
      </c>
      <c r="N84" s="259">
        <v>0</v>
      </c>
      <c r="O84" s="259">
        <v>0</v>
      </c>
      <c r="P84" s="259">
        <v>0</v>
      </c>
      <c r="Q84" s="259">
        <v>0</v>
      </c>
      <c r="R84" s="259">
        <v>0</v>
      </c>
      <c r="S84" s="259">
        <v>0</v>
      </c>
      <c r="T84" s="259">
        <v>0</v>
      </c>
      <c r="U84" s="259">
        <v>0</v>
      </c>
      <c r="V84" s="259">
        <v>0</v>
      </c>
      <c r="W84" s="259">
        <v>0</v>
      </c>
      <c r="X84" s="259">
        <v>0</v>
      </c>
      <c r="Y84" s="259">
        <v>0</v>
      </c>
      <c r="DA84" s="67" t="s">
        <v>2098</v>
      </c>
    </row>
    <row r="85" spans="1:105" ht="12" customHeight="1" x14ac:dyDescent="0.25">
      <c r="A85" s="173" t="s">
        <v>92</v>
      </c>
      <c r="B85" s="224">
        <v>0</v>
      </c>
      <c r="C85" s="224">
        <v>0</v>
      </c>
      <c r="D85" s="224">
        <v>0</v>
      </c>
      <c r="E85" s="224">
        <v>0</v>
      </c>
      <c r="F85" s="224">
        <v>0</v>
      </c>
      <c r="G85" s="224">
        <v>0</v>
      </c>
      <c r="H85" s="224">
        <v>0</v>
      </c>
      <c r="I85" s="224">
        <v>0</v>
      </c>
      <c r="J85" s="224">
        <v>0</v>
      </c>
      <c r="K85" s="224">
        <v>0</v>
      </c>
      <c r="L85" s="224">
        <v>0</v>
      </c>
      <c r="M85" s="224">
        <v>0</v>
      </c>
      <c r="N85" s="224">
        <v>0</v>
      </c>
      <c r="O85" s="224">
        <v>0</v>
      </c>
      <c r="P85" s="224">
        <v>0</v>
      </c>
      <c r="Q85" s="224">
        <v>0</v>
      </c>
      <c r="R85" s="224">
        <v>0</v>
      </c>
      <c r="S85" s="224">
        <v>0</v>
      </c>
      <c r="T85" s="224">
        <v>0</v>
      </c>
      <c r="U85" s="224">
        <v>0</v>
      </c>
      <c r="V85" s="224">
        <v>0</v>
      </c>
      <c r="W85" s="224">
        <v>0</v>
      </c>
      <c r="X85" s="224">
        <v>0</v>
      </c>
      <c r="Y85" s="224">
        <v>0</v>
      </c>
      <c r="DA85" s="177" t="s">
        <v>2099</v>
      </c>
    </row>
    <row r="86" spans="1:105" ht="12" customHeight="1" x14ac:dyDescent="0.25">
      <c r="A86" s="173" t="s">
        <v>93</v>
      </c>
      <c r="B86" s="224">
        <v>0</v>
      </c>
      <c r="C86" s="224">
        <v>0</v>
      </c>
      <c r="D86" s="224">
        <v>0</v>
      </c>
      <c r="E86" s="224">
        <v>0</v>
      </c>
      <c r="F86" s="224">
        <v>0</v>
      </c>
      <c r="G86" s="224">
        <v>0</v>
      </c>
      <c r="H86" s="224">
        <v>0</v>
      </c>
      <c r="I86" s="224">
        <v>0</v>
      </c>
      <c r="J86" s="224">
        <v>0</v>
      </c>
      <c r="K86" s="224">
        <v>0</v>
      </c>
      <c r="L86" s="224">
        <v>0</v>
      </c>
      <c r="M86" s="224">
        <v>0</v>
      </c>
      <c r="N86" s="224">
        <v>0</v>
      </c>
      <c r="O86" s="224">
        <v>0</v>
      </c>
      <c r="P86" s="224">
        <v>0</v>
      </c>
      <c r="Q86" s="224">
        <v>0</v>
      </c>
      <c r="R86" s="224">
        <v>0</v>
      </c>
      <c r="S86" s="224">
        <v>0</v>
      </c>
      <c r="T86" s="224">
        <v>0</v>
      </c>
      <c r="U86" s="224">
        <v>0</v>
      </c>
      <c r="V86" s="224">
        <v>0</v>
      </c>
      <c r="W86" s="224">
        <v>0</v>
      </c>
      <c r="X86" s="224">
        <v>0</v>
      </c>
      <c r="Y86" s="224">
        <v>0</v>
      </c>
      <c r="DA86" s="177" t="s">
        <v>2100</v>
      </c>
    </row>
    <row r="87" spans="1:105" ht="12" customHeight="1" x14ac:dyDescent="0.25">
      <c r="A87" s="173" t="s">
        <v>94</v>
      </c>
      <c r="B87" s="224">
        <v>0</v>
      </c>
      <c r="C87" s="224">
        <v>0</v>
      </c>
      <c r="D87" s="224">
        <v>0</v>
      </c>
      <c r="E87" s="224">
        <v>0</v>
      </c>
      <c r="F87" s="224">
        <v>0</v>
      </c>
      <c r="G87" s="224">
        <v>0</v>
      </c>
      <c r="H87" s="224">
        <v>0</v>
      </c>
      <c r="I87" s="224">
        <v>0</v>
      </c>
      <c r="J87" s="224">
        <v>0</v>
      </c>
      <c r="K87" s="224">
        <v>0</v>
      </c>
      <c r="L87" s="224">
        <v>0</v>
      </c>
      <c r="M87" s="224">
        <v>0</v>
      </c>
      <c r="N87" s="224">
        <v>0</v>
      </c>
      <c r="O87" s="224">
        <v>0</v>
      </c>
      <c r="P87" s="224">
        <v>0</v>
      </c>
      <c r="Q87" s="224">
        <v>0</v>
      </c>
      <c r="R87" s="224">
        <v>0</v>
      </c>
      <c r="S87" s="224">
        <v>0</v>
      </c>
      <c r="T87" s="224">
        <v>0</v>
      </c>
      <c r="U87" s="224">
        <v>0</v>
      </c>
      <c r="V87" s="224">
        <v>0</v>
      </c>
      <c r="W87" s="224">
        <v>0</v>
      </c>
      <c r="X87" s="224">
        <v>0</v>
      </c>
      <c r="Y87" s="224">
        <v>0</v>
      </c>
      <c r="DA87" s="177" t="s">
        <v>2101</v>
      </c>
    </row>
    <row r="88" spans="1:105" ht="12" customHeight="1" x14ac:dyDescent="0.25">
      <c r="A88" s="56" t="s">
        <v>95</v>
      </c>
      <c r="B88" s="260">
        <v>21.275342948663042</v>
      </c>
      <c r="C88" s="260">
        <v>22.510666136753649</v>
      </c>
      <c r="D88" s="260">
        <v>15.93356240471843</v>
      </c>
      <c r="E88" s="260">
        <v>11.838900963993639</v>
      </c>
      <c r="F88" s="260">
        <v>9.1566562442148776</v>
      </c>
      <c r="G88" s="260">
        <v>1.9950936363167131</v>
      </c>
      <c r="H88" s="260">
        <v>2.3640016898982439</v>
      </c>
      <c r="I88" s="260">
        <v>1.2447800561786701E-2</v>
      </c>
      <c r="J88" s="260">
        <v>0.17082536484977709</v>
      </c>
      <c r="K88" s="260">
        <v>3.1457887502135589</v>
      </c>
      <c r="L88" s="260">
        <v>1.4763289741123999</v>
      </c>
      <c r="M88" s="260">
        <v>2.4385007718051899</v>
      </c>
      <c r="N88" s="260">
        <v>1.1115488866484331</v>
      </c>
      <c r="O88" s="260">
        <v>0.32079817658774601</v>
      </c>
      <c r="P88" s="260">
        <v>0.33962686909678003</v>
      </c>
      <c r="Q88" s="260">
        <v>7.2072549477829678E-2</v>
      </c>
      <c r="R88" s="260">
        <v>0.47823732588534018</v>
      </c>
      <c r="S88" s="260">
        <v>0.89222999291875138</v>
      </c>
      <c r="T88" s="260">
        <v>5.0084190549977619</v>
      </c>
      <c r="U88" s="260">
        <v>0.97595143825972663</v>
      </c>
      <c r="V88" s="260">
        <v>8.7280790285430001</v>
      </c>
      <c r="W88" s="260">
        <v>5.261817803904143</v>
      </c>
      <c r="X88" s="260">
        <v>5.4224609115360813</v>
      </c>
      <c r="Y88" s="260">
        <v>5.1204627610074578</v>
      </c>
      <c r="DA88" s="68" t="s">
        <v>2102</v>
      </c>
    </row>
    <row r="89" spans="1:105" ht="12" customHeight="1" x14ac:dyDescent="0.25">
      <c r="A89" s="37" t="s">
        <v>159</v>
      </c>
      <c r="B89" s="226">
        <v>3.6746269658538302</v>
      </c>
      <c r="C89" s="226">
        <v>3.2737405024979509</v>
      </c>
      <c r="D89" s="226">
        <v>2.2556588360539558</v>
      </c>
      <c r="E89" s="226">
        <v>1.46270640320098</v>
      </c>
      <c r="F89" s="226">
        <v>0.79802695123020784</v>
      </c>
      <c r="G89" s="226">
        <v>0.47593516933261337</v>
      </c>
      <c r="H89" s="226">
        <v>0.47926322509416902</v>
      </c>
      <c r="I89" s="226">
        <v>3.3483902024428239E-3</v>
      </c>
      <c r="J89" s="226">
        <v>3.9688766470063953E-2</v>
      </c>
      <c r="K89" s="226">
        <v>0.63888707093838459</v>
      </c>
      <c r="L89" s="226">
        <v>0.33157190542946191</v>
      </c>
      <c r="M89" s="226">
        <v>0.29676106840873789</v>
      </c>
      <c r="N89" s="226">
        <v>0.1189569466314752</v>
      </c>
      <c r="O89" s="226">
        <v>5.8075247227786113E-2</v>
      </c>
      <c r="P89" s="226">
        <v>5.5292500355440789E-2</v>
      </c>
      <c r="Q89" s="226">
        <v>1.4490188090503149E-2</v>
      </c>
      <c r="R89" s="226">
        <v>5.9634576646507689E-2</v>
      </c>
      <c r="S89" s="226">
        <v>8.6670868103718463E-2</v>
      </c>
      <c r="T89" s="226">
        <v>0.39312598818777322</v>
      </c>
      <c r="U89" s="226">
        <v>4.8590052786821859E-2</v>
      </c>
      <c r="V89" s="226">
        <v>2.4056543395085881</v>
      </c>
      <c r="W89" s="226">
        <v>0.50918242324077745</v>
      </c>
      <c r="X89" s="226">
        <v>0.70918677061116819</v>
      </c>
      <c r="Y89" s="226">
        <v>0.68013828484241734</v>
      </c>
      <c r="DA89" s="69" t="s">
        <v>2103</v>
      </c>
    </row>
    <row r="90" spans="1:105" ht="12" customHeight="1" x14ac:dyDescent="0.25">
      <c r="A90" s="37" t="s">
        <v>35</v>
      </c>
      <c r="B90" s="226">
        <v>17.600715982809209</v>
      </c>
      <c r="C90" s="226">
        <v>19.236925634255691</v>
      </c>
      <c r="D90" s="226">
        <v>13.677903568664471</v>
      </c>
      <c r="E90" s="226">
        <v>10.37619456079266</v>
      </c>
      <c r="F90" s="226">
        <v>8.3586292929846699</v>
      </c>
      <c r="G90" s="226">
        <v>1.519158466984099</v>
      </c>
      <c r="H90" s="226">
        <v>1.884738464804075</v>
      </c>
      <c r="I90" s="226">
        <v>9.0994103593438763E-3</v>
      </c>
      <c r="J90" s="226">
        <v>0.13113659837971309</v>
      </c>
      <c r="K90" s="226">
        <v>2.5069016792751739</v>
      </c>
      <c r="L90" s="226">
        <v>1.144757068682938</v>
      </c>
      <c r="M90" s="226">
        <v>2.141739703396452</v>
      </c>
      <c r="N90" s="226">
        <v>0.99259194001695805</v>
      </c>
      <c r="O90" s="226">
        <v>0.26272292935995989</v>
      </c>
      <c r="P90" s="226">
        <v>0.28433436874133922</v>
      </c>
      <c r="Q90" s="226">
        <v>5.7582361387326517E-2</v>
      </c>
      <c r="R90" s="226">
        <v>0.41860274923883262</v>
      </c>
      <c r="S90" s="226">
        <v>0.80555912481503289</v>
      </c>
      <c r="T90" s="226">
        <v>4.615293066809989</v>
      </c>
      <c r="U90" s="226">
        <v>0.92736138547290481</v>
      </c>
      <c r="V90" s="226">
        <v>6.3224246890344116</v>
      </c>
      <c r="W90" s="226">
        <v>4.7526353806633654</v>
      </c>
      <c r="X90" s="226">
        <v>4.7132741409249128</v>
      </c>
      <c r="Y90" s="226">
        <v>4.4403244761650402</v>
      </c>
      <c r="DA90" s="69" t="s">
        <v>2104</v>
      </c>
    </row>
    <row r="91" spans="1:105" ht="12" customHeight="1" x14ac:dyDescent="0.25">
      <c r="A91" s="37" t="s">
        <v>96</v>
      </c>
      <c r="B91" s="226">
        <v>0</v>
      </c>
      <c r="C91" s="226">
        <v>0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  <c r="K91" s="226">
        <v>0</v>
      </c>
      <c r="L91" s="226">
        <v>0</v>
      </c>
      <c r="M91" s="226">
        <v>0</v>
      </c>
      <c r="N91" s="226">
        <v>0</v>
      </c>
      <c r="O91" s="226">
        <v>0</v>
      </c>
      <c r="P91" s="226">
        <v>0</v>
      </c>
      <c r="Q91" s="226">
        <v>0</v>
      </c>
      <c r="R91" s="226">
        <v>0</v>
      </c>
      <c r="S91" s="226">
        <v>0</v>
      </c>
      <c r="T91" s="226">
        <v>0</v>
      </c>
      <c r="U91" s="226">
        <v>0</v>
      </c>
      <c r="V91" s="226">
        <v>0</v>
      </c>
      <c r="W91" s="226">
        <v>0</v>
      </c>
      <c r="X91" s="226">
        <v>0</v>
      </c>
      <c r="Y91" s="226">
        <v>0</v>
      </c>
      <c r="DA91" s="69" t="s">
        <v>2105</v>
      </c>
    </row>
    <row r="92" spans="1:105" ht="12" customHeight="1" x14ac:dyDescent="0.25">
      <c r="A92" s="37" t="s">
        <v>78</v>
      </c>
      <c r="B92" s="226">
        <v>0</v>
      </c>
      <c r="C92" s="226">
        <v>0</v>
      </c>
      <c r="D92" s="226">
        <v>0</v>
      </c>
      <c r="E92" s="226">
        <v>0</v>
      </c>
      <c r="F92" s="226">
        <v>0</v>
      </c>
      <c r="G92" s="226">
        <v>0</v>
      </c>
      <c r="H92" s="226">
        <v>0</v>
      </c>
      <c r="I92" s="226">
        <v>0</v>
      </c>
      <c r="J92" s="226">
        <v>0</v>
      </c>
      <c r="K92" s="226">
        <v>0</v>
      </c>
      <c r="L92" s="226">
        <v>0</v>
      </c>
      <c r="M92" s="226">
        <v>0</v>
      </c>
      <c r="N92" s="226">
        <v>0</v>
      </c>
      <c r="O92" s="226">
        <v>0</v>
      </c>
      <c r="P92" s="226">
        <v>0</v>
      </c>
      <c r="Q92" s="226">
        <v>0</v>
      </c>
      <c r="R92" s="226">
        <v>0</v>
      </c>
      <c r="S92" s="226">
        <v>0</v>
      </c>
      <c r="T92" s="226">
        <v>0</v>
      </c>
      <c r="U92" s="226">
        <v>0</v>
      </c>
      <c r="V92" s="226">
        <v>0</v>
      </c>
      <c r="W92" s="226">
        <v>0</v>
      </c>
      <c r="X92" s="226">
        <v>0</v>
      </c>
      <c r="Y92" s="226">
        <v>0</v>
      </c>
      <c r="DA92" s="69" t="s">
        <v>2106</v>
      </c>
    </row>
    <row r="93" spans="1:105" ht="12" customHeight="1" x14ac:dyDescent="0.25">
      <c r="A93" s="37" t="s">
        <v>40</v>
      </c>
      <c r="B93" s="226">
        <v>0</v>
      </c>
      <c r="C93" s="226">
        <v>0</v>
      </c>
      <c r="D93" s="226">
        <v>0</v>
      </c>
      <c r="E93" s="226">
        <v>0</v>
      </c>
      <c r="F93" s="226">
        <v>0</v>
      </c>
      <c r="G93" s="226">
        <v>0</v>
      </c>
      <c r="H93" s="226">
        <v>0</v>
      </c>
      <c r="I93" s="226">
        <v>0</v>
      </c>
      <c r="J93" s="226">
        <v>0</v>
      </c>
      <c r="K93" s="226">
        <v>0</v>
      </c>
      <c r="L93" s="226">
        <v>0</v>
      </c>
      <c r="M93" s="226">
        <v>0</v>
      </c>
      <c r="N93" s="226">
        <v>0</v>
      </c>
      <c r="O93" s="226">
        <v>0</v>
      </c>
      <c r="P93" s="226">
        <v>0</v>
      </c>
      <c r="Q93" s="226">
        <v>0</v>
      </c>
      <c r="R93" s="226">
        <v>0</v>
      </c>
      <c r="S93" s="226">
        <v>0</v>
      </c>
      <c r="T93" s="226">
        <v>0</v>
      </c>
      <c r="U93" s="226">
        <v>0</v>
      </c>
      <c r="V93" s="226">
        <v>0</v>
      </c>
      <c r="W93" s="226">
        <v>0</v>
      </c>
      <c r="X93" s="226">
        <v>0</v>
      </c>
      <c r="Y93" s="226">
        <v>0</v>
      </c>
      <c r="DA93" s="69" t="s">
        <v>2107</v>
      </c>
    </row>
    <row r="94" spans="1:105" ht="12" customHeight="1" x14ac:dyDescent="0.25">
      <c r="A94" s="132" t="s">
        <v>1939</v>
      </c>
      <c r="B94" s="316">
        <v>0</v>
      </c>
      <c r="C94" s="316">
        <v>0</v>
      </c>
      <c r="D94" s="316">
        <v>0</v>
      </c>
      <c r="E94" s="316">
        <v>0</v>
      </c>
      <c r="F94" s="316">
        <v>0</v>
      </c>
      <c r="G94" s="316">
        <v>0</v>
      </c>
      <c r="H94" s="316">
        <v>0</v>
      </c>
      <c r="I94" s="316">
        <v>0</v>
      </c>
      <c r="J94" s="316">
        <v>0</v>
      </c>
      <c r="K94" s="316">
        <v>0</v>
      </c>
      <c r="L94" s="316">
        <v>0</v>
      </c>
      <c r="M94" s="316">
        <v>0</v>
      </c>
      <c r="N94" s="316">
        <v>0</v>
      </c>
      <c r="O94" s="316">
        <v>0</v>
      </c>
      <c r="P94" s="316">
        <v>0</v>
      </c>
      <c r="Q94" s="316">
        <v>0</v>
      </c>
      <c r="R94" s="316">
        <v>0</v>
      </c>
      <c r="S94" s="316">
        <v>0</v>
      </c>
      <c r="T94" s="316">
        <v>0</v>
      </c>
      <c r="U94" s="316">
        <v>0</v>
      </c>
      <c r="V94" s="316">
        <v>0</v>
      </c>
      <c r="W94" s="316">
        <v>0</v>
      </c>
      <c r="X94" s="316">
        <v>0</v>
      </c>
      <c r="Y94" s="316">
        <v>0</v>
      </c>
      <c r="DA94" s="139" t="s">
        <v>2108</v>
      </c>
    </row>
    <row r="95" spans="1:105" ht="12" customHeight="1" x14ac:dyDescent="0.25">
      <c r="J95" s="131"/>
    </row>
    <row r="96" spans="1:105" ht="15" customHeight="1" x14ac:dyDescent="0.25">
      <c r="A96" s="32" t="s">
        <v>429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0</v>
      </c>
      <c r="C98" s="232">
        <f t="shared" si="4"/>
        <v>0</v>
      </c>
      <c r="D98" s="232">
        <f t="shared" si="4"/>
        <v>0</v>
      </c>
      <c r="E98" s="232">
        <f t="shared" si="4"/>
        <v>0</v>
      </c>
      <c r="F98" s="232">
        <f t="shared" si="4"/>
        <v>0</v>
      </c>
      <c r="G98" s="232">
        <f t="shared" si="4"/>
        <v>0</v>
      </c>
      <c r="H98" s="232">
        <f t="shared" si="4"/>
        <v>0</v>
      </c>
      <c r="I98" s="232">
        <f t="shared" si="4"/>
        <v>0</v>
      </c>
      <c r="J98" s="232">
        <f t="shared" si="4"/>
        <v>0</v>
      </c>
      <c r="K98" s="232">
        <f t="shared" si="4"/>
        <v>0</v>
      </c>
      <c r="L98" s="232">
        <f t="shared" si="4"/>
        <v>0</v>
      </c>
      <c r="M98" s="232">
        <f t="shared" si="4"/>
        <v>0</v>
      </c>
      <c r="N98" s="232">
        <f t="shared" si="4"/>
        <v>0</v>
      </c>
      <c r="O98" s="232">
        <f t="shared" si="4"/>
        <v>0</v>
      </c>
      <c r="P98" s="232">
        <f t="shared" si="4"/>
        <v>0</v>
      </c>
      <c r="Q98" s="232">
        <f t="shared" si="4"/>
        <v>0</v>
      </c>
      <c r="R98" s="232">
        <f t="shared" si="4"/>
        <v>0</v>
      </c>
      <c r="S98" s="232">
        <f t="shared" si="4"/>
        <v>0</v>
      </c>
      <c r="T98" s="232">
        <f t="shared" si="4"/>
        <v>0</v>
      </c>
      <c r="U98" s="232">
        <f t="shared" si="4"/>
        <v>0</v>
      </c>
      <c r="V98" s="232">
        <f t="shared" si="4"/>
        <v>0</v>
      </c>
      <c r="W98" s="232">
        <f t="shared" si="4"/>
        <v>0</v>
      </c>
      <c r="X98" s="232">
        <f t="shared" si="4"/>
        <v>0</v>
      </c>
      <c r="Y98" s="232">
        <f t="shared" si="4"/>
        <v>0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0</v>
      </c>
      <c r="C99" s="266">
        <f t="shared" si="5"/>
        <v>0</v>
      </c>
      <c r="D99" s="266">
        <f t="shared" si="5"/>
        <v>0</v>
      </c>
      <c r="E99" s="266">
        <f t="shared" si="5"/>
        <v>0</v>
      </c>
      <c r="F99" s="266">
        <f t="shared" si="5"/>
        <v>0</v>
      </c>
      <c r="G99" s="266">
        <f t="shared" si="5"/>
        <v>0</v>
      </c>
      <c r="H99" s="266">
        <f t="shared" si="5"/>
        <v>0</v>
      </c>
      <c r="I99" s="266">
        <f t="shared" si="5"/>
        <v>0</v>
      </c>
      <c r="J99" s="266">
        <f t="shared" si="5"/>
        <v>0</v>
      </c>
      <c r="K99" s="266">
        <f t="shared" si="5"/>
        <v>0</v>
      </c>
      <c r="L99" s="266">
        <f t="shared" si="5"/>
        <v>0</v>
      </c>
      <c r="M99" s="266">
        <f t="shared" si="5"/>
        <v>0</v>
      </c>
      <c r="N99" s="266">
        <f t="shared" si="5"/>
        <v>0</v>
      </c>
      <c r="O99" s="266">
        <f t="shared" si="5"/>
        <v>0</v>
      </c>
      <c r="P99" s="266">
        <f t="shared" si="5"/>
        <v>0</v>
      </c>
      <c r="Q99" s="266">
        <f t="shared" si="5"/>
        <v>0</v>
      </c>
      <c r="R99" s="266">
        <f t="shared" si="5"/>
        <v>0</v>
      </c>
      <c r="S99" s="266">
        <f t="shared" si="5"/>
        <v>0</v>
      </c>
      <c r="T99" s="266">
        <f t="shared" si="5"/>
        <v>0</v>
      </c>
      <c r="U99" s="266">
        <f t="shared" si="5"/>
        <v>0</v>
      </c>
      <c r="V99" s="266">
        <f t="shared" si="5"/>
        <v>0</v>
      </c>
      <c r="W99" s="266">
        <f t="shared" si="5"/>
        <v>0</v>
      </c>
      <c r="X99" s="266">
        <f t="shared" si="5"/>
        <v>0</v>
      </c>
      <c r="Y99" s="266">
        <f t="shared" si="5"/>
        <v>0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0</v>
      </c>
      <c r="C100" s="267">
        <f t="shared" si="6"/>
        <v>0</v>
      </c>
      <c r="D100" s="267">
        <f t="shared" si="6"/>
        <v>0</v>
      </c>
      <c r="E100" s="267">
        <f t="shared" si="6"/>
        <v>0</v>
      </c>
      <c r="F100" s="267">
        <f t="shared" si="6"/>
        <v>0</v>
      </c>
      <c r="G100" s="267">
        <f t="shared" si="6"/>
        <v>0</v>
      </c>
      <c r="H100" s="267">
        <f t="shared" si="6"/>
        <v>0</v>
      </c>
      <c r="I100" s="267">
        <f t="shared" si="6"/>
        <v>0</v>
      </c>
      <c r="J100" s="267">
        <f t="shared" si="6"/>
        <v>0</v>
      </c>
      <c r="K100" s="267">
        <f t="shared" si="6"/>
        <v>0</v>
      </c>
      <c r="L100" s="267">
        <f t="shared" si="6"/>
        <v>0</v>
      </c>
      <c r="M100" s="267">
        <f t="shared" si="6"/>
        <v>0</v>
      </c>
      <c r="N100" s="267">
        <f t="shared" si="6"/>
        <v>0</v>
      </c>
      <c r="O100" s="267">
        <f t="shared" si="6"/>
        <v>0</v>
      </c>
      <c r="P100" s="267">
        <f t="shared" si="6"/>
        <v>0</v>
      </c>
      <c r="Q100" s="267">
        <f t="shared" si="6"/>
        <v>0</v>
      </c>
      <c r="R100" s="267">
        <f t="shared" si="6"/>
        <v>0</v>
      </c>
      <c r="S100" s="267">
        <f t="shared" si="6"/>
        <v>0</v>
      </c>
      <c r="T100" s="267">
        <f t="shared" si="6"/>
        <v>0</v>
      </c>
      <c r="U100" s="267">
        <f t="shared" si="6"/>
        <v>0</v>
      </c>
      <c r="V100" s="267">
        <f t="shared" si="6"/>
        <v>0</v>
      </c>
      <c r="W100" s="267">
        <f t="shared" si="6"/>
        <v>0</v>
      </c>
      <c r="X100" s="267">
        <f t="shared" si="6"/>
        <v>0</v>
      </c>
      <c r="Y100" s="267">
        <f t="shared" si="6"/>
        <v>0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0</v>
      </c>
      <c r="C101" s="267">
        <f t="shared" si="7"/>
        <v>0</v>
      </c>
      <c r="D101" s="267">
        <f t="shared" si="7"/>
        <v>0</v>
      </c>
      <c r="E101" s="267">
        <f t="shared" si="7"/>
        <v>0</v>
      </c>
      <c r="F101" s="267">
        <f t="shared" si="7"/>
        <v>0</v>
      </c>
      <c r="G101" s="267">
        <f t="shared" si="7"/>
        <v>0</v>
      </c>
      <c r="H101" s="267">
        <f t="shared" si="7"/>
        <v>0</v>
      </c>
      <c r="I101" s="267">
        <f t="shared" si="7"/>
        <v>0</v>
      </c>
      <c r="J101" s="267">
        <f t="shared" si="7"/>
        <v>0</v>
      </c>
      <c r="K101" s="267">
        <f t="shared" si="7"/>
        <v>0</v>
      </c>
      <c r="L101" s="267">
        <f t="shared" si="7"/>
        <v>0</v>
      </c>
      <c r="M101" s="267">
        <f t="shared" si="7"/>
        <v>0</v>
      </c>
      <c r="N101" s="267">
        <f t="shared" si="7"/>
        <v>0</v>
      </c>
      <c r="O101" s="267">
        <f t="shared" si="7"/>
        <v>0</v>
      </c>
      <c r="P101" s="267">
        <f t="shared" si="7"/>
        <v>0</v>
      </c>
      <c r="Q101" s="267">
        <f t="shared" si="7"/>
        <v>0</v>
      </c>
      <c r="R101" s="267">
        <f t="shared" si="7"/>
        <v>0</v>
      </c>
      <c r="S101" s="267">
        <f t="shared" si="7"/>
        <v>0</v>
      </c>
      <c r="T101" s="267">
        <f t="shared" si="7"/>
        <v>0</v>
      </c>
      <c r="U101" s="267">
        <f t="shared" si="7"/>
        <v>0</v>
      </c>
      <c r="V101" s="267">
        <f t="shared" si="7"/>
        <v>0</v>
      </c>
      <c r="W101" s="267">
        <f t="shared" si="7"/>
        <v>0</v>
      </c>
      <c r="X101" s="267">
        <f t="shared" si="7"/>
        <v>0</v>
      </c>
      <c r="Y101" s="267">
        <f t="shared" si="7"/>
        <v>0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0</v>
      </c>
      <c r="C102" s="267">
        <f t="shared" si="8"/>
        <v>0</v>
      </c>
      <c r="D102" s="267">
        <f t="shared" si="8"/>
        <v>0</v>
      </c>
      <c r="E102" s="267">
        <f t="shared" si="8"/>
        <v>0</v>
      </c>
      <c r="F102" s="267">
        <f t="shared" si="8"/>
        <v>0</v>
      </c>
      <c r="G102" s="267">
        <f t="shared" si="8"/>
        <v>0</v>
      </c>
      <c r="H102" s="267">
        <f t="shared" si="8"/>
        <v>0</v>
      </c>
      <c r="I102" s="267">
        <f t="shared" si="8"/>
        <v>0</v>
      </c>
      <c r="J102" s="267">
        <f t="shared" si="8"/>
        <v>0</v>
      </c>
      <c r="K102" s="267">
        <f t="shared" si="8"/>
        <v>0</v>
      </c>
      <c r="L102" s="267">
        <f t="shared" si="8"/>
        <v>0</v>
      </c>
      <c r="M102" s="267">
        <f t="shared" si="8"/>
        <v>0</v>
      </c>
      <c r="N102" s="267">
        <f t="shared" si="8"/>
        <v>0</v>
      </c>
      <c r="O102" s="267">
        <f t="shared" si="8"/>
        <v>0</v>
      </c>
      <c r="P102" s="267">
        <f t="shared" si="8"/>
        <v>0</v>
      </c>
      <c r="Q102" s="267">
        <f t="shared" si="8"/>
        <v>0</v>
      </c>
      <c r="R102" s="267">
        <f t="shared" si="8"/>
        <v>0</v>
      </c>
      <c r="S102" s="267">
        <f t="shared" si="8"/>
        <v>0</v>
      </c>
      <c r="T102" s="267">
        <f t="shared" si="8"/>
        <v>0</v>
      </c>
      <c r="U102" s="267">
        <f t="shared" si="8"/>
        <v>0</v>
      </c>
      <c r="V102" s="267">
        <f t="shared" si="8"/>
        <v>0</v>
      </c>
      <c r="W102" s="267">
        <f t="shared" si="8"/>
        <v>0</v>
      </c>
      <c r="X102" s="267">
        <f t="shared" si="8"/>
        <v>0</v>
      </c>
      <c r="Y102" s="267">
        <f t="shared" si="8"/>
        <v>0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0</v>
      </c>
      <c r="C103" s="268">
        <f t="shared" si="9"/>
        <v>0</v>
      </c>
      <c r="D103" s="268">
        <f t="shared" si="9"/>
        <v>0</v>
      </c>
      <c r="E103" s="268">
        <f t="shared" si="9"/>
        <v>0</v>
      </c>
      <c r="F103" s="268">
        <f t="shared" si="9"/>
        <v>0</v>
      </c>
      <c r="G103" s="268">
        <f t="shared" si="9"/>
        <v>0</v>
      </c>
      <c r="H103" s="268">
        <f t="shared" si="9"/>
        <v>0</v>
      </c>
      <c r="I103" s="268">
        <f t="shared" si="9"/>
        <v>0</v>
      </c>
      <c r="J103" s="268">
        <f t="shared" si="9"/>
        <v>0</v>
      </c>
      <c r="K103" s="268">
        <f t="shared" si="9"/>
        <v>0</v>
      </c>
      <c r="L103" s="268">
        <f t="shared" si="9"/>
        <v>0</v>
      </c>
      <c r="M103" s="268">
        <f t="shared" si="9"/>
        <v>0</v>
      </c>
      <c r="N103" s="268">
        <f t="shared" si="9"/>
        <v>0</v>
      </c>
      <c r="O103" s="268">
        <f t="shared" si="9"/>
        <v>0</v>
      </c>
      <c r="P103" s="268">
        <f t="shared" si="9"/>
        <v>0</v>
      </c>
      <c r="Q103" s="268">
        <f t="shared" si="9"/>
        <v>0</v>
      </c>
      <c r="R103" s="268">
        <f t="shared" si="9"/>
        <v>0</v>
      </c>
      <c r="S103" s="268">
        <f t="shared" si="9"/>
        <v>0</v>
      </c>
      <c r="T103" s="268">
        <f t="shared" si="9"/>
        <v>0</v>
      </c>
      <c r="U103" s="268">
        <f t="shared" si="9"/>
        <v>0</v>
      </c>
      <c r="V103" s="268">
        <f t="shared" si="9"/>
        <v>0</v>
      </c>
      <c r="W103" s="268">
        <f t="shared" si="9"/>
        <v>0</v>
      </c>
      <c r="X103" s="268">
        <f t="shared" si="9"/>
        <v>0</v>
      </c>
      <c r="Y103" s="268">
        <f t="shared" si="9"/>
        <v>0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0</v>
      </c>
      <c r="C104" s="269">
        <f t="shared" si="10"/>
        <v>0</v>
      </c>
      <c r="D104" s="269">
        <f t="shared" si="10"/>
        <v>0</v>
      </c>
      <c r="E104" s="269">
        <f t="shared" si="10"/>
        <v>0</v>
      </c>
      <c r="F104" s="269">
        <f t="shared" si="10"/>
        <v>0</v>
      </c>
      <c r="G104" s="269">
        <f t="shared" si="10"/>
        <v>0</v>
      </c>
      <c r="H104" s="269">
        <f t="shared" si="10"/>
        <v>0</v>
      </c>
      <c r="I104" s="269">
        <f t="shared" si="10"/>
        <v>0</v>
      </c>
      <c r="J104" s="269">
        <f t="shared" si="10"/>
        <v>0</v>
      </c>
      <c r="K104" s="269">
        <f t="shared" si="10"/>
        <v>0</v>
      </c>
      <c r="L104" s="269">
        <f t="shared" si="10"/>
        <v>0</v>
      </c>
      <c r="M104" s="269">
        <f t="shared" si="10"/>
        <v>0</v>
      </c>
      <c r="N104" s="269">
        <f t="shared" si="10"/>
        <v>0</v>
      </c>
      <c r="O104" s="269">
        <f t="shared" si="10"/>
        <v>0</v>
      </c>
      <c r="P104" s="269">
        <f t="shared" si="10"/>
        <v>0</v>
      </c>
      <c r="Q104" s="269">
        <f t="shared" si="10"/>
        <v>0</v>
      </c>
      <c r="R104" s="269">
        <f t="shared" si="10"/>
        <v>0</v>
      </c>
      <c r="S104" s="269">
        <f t="shared" si="10"/>
        <v>0</v>
      </c>
      <c r="T104" s="269">
        <f t="shared" si="10"/>
        <v>0</v>
      </c>
      <c r="U104" s="269">
        <f t="shared" si="10"/>
        <v>0</v>
      </c>
      <c r="V104" s="269">
        <f t="shared" si="10"/>
        <v>0</v>
      </c>
      <c r="W104" s="269">
        <f t="shared" si="10"/>
        <v>0</v>
      </c>
      <c r="X104" s="269">
        <f t="shared" si="10"/>
        <v>0</v>
      </c>
      <c r="Y104" s="269">
        <f t="shared" si="10"/>
        <v>0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</v>
      </c>
      <c r="C105" s="269">
        <f t="shared" si="11"/>
        <v>0</v>
      </c>
      <c r="D105" s="269">
        <f t="shared" si="11"/>
        <v>0</v>
      </c>
      <c r="E105" s="269">
        <f t="shared" si="11"/>
        <v>0</v>
      </c>
      <c r="F105" s="269">
        <f t="shared" si="11"/>
        <v>0</v>
      </c>
      <c r="G105" s="269">
        <f t="shared" si="11"/>
        <v>0</v>
      </c>
      <c r="H105" s="269">
        <f t="shared" si="11"/>
        <v>0</v>
      </c>
      <c r="I105" s="269">
        <f t="shared" si="11"/>
        <v>0</v>
      </c>
      <c r="J105" s="269">
        <f t="shared" si="11"/>
        <v>0</v>
      </c>
      <c r="K105" s="269">
        <f t="shared" si="11"/>
        <v>0</v>
      </c>
      <c r="L105" s="269">
        <f t="shared" si="11"/>
        <v>0</v>
      </c>
      <c r="M105" s="269">
        <f t="shared" si="11"/>
        <v>0</v>
      </c>
      <c r="N105" s="269">
        <f t="shared" si="11"/>
        <v>0</v>
      </c>
      <c r="O105" s="269">
        <f t="shared" si="11"/>
        <v>0</v>
      </c>
      <c r="P105" s="269">
        <f t="shared" si="11"/>
        <v>0</v>
      </c>
      <c r="Q105" s="269">
        <f t="shared" si="11"/>
        <v>0</v>
      </c>
      <c r="R105" s="269">
        <f t="shared" si="11"/>
        <v>0</v>
      </c>
      <c r="S105" s="269">
        <f t="shared" si="11"/>
        <v>0</v>
      </c>
      <c r="T105" s="269">
        <f t="shared" si="11"/>
        <v>0</v>
      </c>
      <c r="U105" s="269">
        <f t="shared" si="11"/>
        <v>0</v>
      </c>
      <c r="V105" s="269">
        <f t="shared" si="11"/>
        <v>0</v>
      </c>
      <c r="W105" s="269">
        <f t="shared" si="11"/>
        <v>0</v>
      </c>
      <c r="X105" s="269">
        <f t="shared" si="11"/>
        <v>0</v>
      </c>
      <c r="Y105" s="269">
        <f t="shared" si="11"/>
        <v>0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</v>
      </c>
      <c r="C106" s="318">
        <f t="shared" si="12"/>
        <v>0</v>
      </c>
      <c r="D106" s="318">
        <f t="shared" si="12"/>
        <v>0</v>
      </c>
      <c r="E106" s="318">
        <f t="shared" si="12"/>
        <v>0</v>
      </c>
      <c r="F106" s="318">
        <f t="shared" si="12"/>
        <v>0</v>
      </c>
      <c r="G106" s="318">
        <f t="shared" si="12"/>
        <v>0</v>
      </c>
      <c r="H106" s="318">
        <f t="shared" si="12"/>
        <v>0</v>
      </c>
      <c r="I106" s="318">
        <f t="shared" si="12"/>
        <v>0</v>
      </c>
      <c r="J106" s="318">
        <f t="shared" si="12"/>
        <v>0</v>
      </c>
      <c r="K106" s="318">
        <f t="shared" si="12"/>
        <v>0</v>
      </c>
      <c r="L106" s="318">
        <f t="shared" si="12"/>
        <v>0</v>
      </c>
      <c r="M106" s="318">
        <f t="shared" si="12"/>
        <v>0</v>
      </c>
      <c r="N106" s="318">
        <f t="shared" si="12"/>
        <v>0</v>
      </c>
      <c r="O106" s="318">
        <f t="shared" si="12"/>
        <v>0</v>
      </c>
      <c r="P106" s="318">
        <f t="shared" si="12"/>
        <v>0</v>
      </c>
      <c r="Q106" s="318">
        <f t="shared" si="12"/>
        <v>0</v>
      </c>
      <c r="R106" s="318">
        <f t="shared" si="12"/>
        <v>0</v>
      </c>
      <c r="S106" s="318">
        <f t="shared" si="12"/>
        <v>0</v>
      </c>
      <c r="T106" s="318">
        <f t="shared" si="12"/>
        <v>0</v>
      </c>
      <c r="U106" s="318">
        <f t="shared" si="12"/>
        <v>0</v>
      </c>
      <c r="V106" s="318">
        <f t="shared" si="12"/>
        <v>0</v>
      </c>
      <c r="W106" s="318">
        <f t="shared" si="12"/>
        <v>0</v>
      </c>
      <c r="X106" s="318">
        <f t="shared" si="12"/>
        <v>0</v>
      </c>
      <c r="Y106" s="318">
        <f t="shared" si="12"/>
        <v>0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0</v>
      </c>
      <c r="C107" s="318">
        <f t="shared" si="13"/>
        <v>0</v>
      </c>
      <c r="D107" s="318">
        <f t="shared" si="13"/>
        <v>0</v>
      </c>
      <c r="E107" s="318">
        <f t="shared" si="13"/>
        <v>0</v>
      </c>
      <c r="F107" s="318">
        <f t="shared" si="13"/>
        <v>0</v>
      </c>
      <c r="G107" s="318">
        <f t="shared" si="13"/>
        <v>0</v>
      </c>
      <c r="H107" s="318">
        <f t="shared" si="13"/>
        <v>0</v>
      </c>
      <c r="I107" s="318">
        <f t="shared" si="13"/>
        <v>0</v>
      </c>
      <c r="J107" s="318">
        <f t="shared" si="13"/>
        <v>0</v>
      </c>
      <c r="K107" s="318">
        <f t="shared" si="13"/>
        <v>0</v>
      </c>
      <c r="L107" s="318">
        <f t="shared" si="13"/>
        <v>0</v>
      </c>
      <c r="M107" s="318">
        <f t="shared" si="13"/>
        <v>0</v>
      </c>
      <c r="N107" s="318">
        <f t="shared" si="13"/>
        <v>0</v>
      </c>
      <c r="O107" s="318">
        <f t="shared" si="13"/>
        <v>0</v>
      </c>
      <c r="P107" s="318">
        <f t="shared" si="13"/>
        <v>0</v>
      </c>
      <c r="Q107" s="318">
        <f t="shared" si="13"/>
        <v>0</v>
      </c>
      <c r="R107" s="318">
        <f t="shared" si="13"/>
        <v>0</v>
      </c>
      <c r="S107" s="318">
        <f t="shared" si="13"/>
        <v>0</v>
      </c>
      <c r="T107" s="318">
        <f t="shared" si="13"/>
        <v>0</v>
      </c>
      <c r="U107" s="318">
        <f t="shared" si="13"/>
        <v>0</v>
      </c>
      <c r="V107" s="318">
        <f t="shared" si="13"/>
        <v>0</v>
      </c>
      <c r="W107" s="318">
        <f t="shared" si="13"/>
        <v>0</v>
      </c>
      <c r="X107" s="318">
        <f t="shared" si="13"/>
        <v>0</v>
      </c>
      <c r="Y107" s="318">
        <f t="shared" si="13"/>
        <v>0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0</v>
      </c>
      <c r="C108" s="319">
        <f t="shared" si="14"/>
        <v>0</v>
      </c>
      <c r="D108" s="319">
        <f t="shared" si="14"/>
        <v>0</v>
      </c>
      <c r="E108" s="319">
        <f t="shared" si="14"/>
        <v>0</v>
      </c>
      <c r="F108" s="319">
        <f t="shared" si="14"/>
        <v>0</v>
      </c>
      <c r="G108" s="319">
        <f t="shared" si="14"/>
        <v>0</v>
      </c>
      <c r="H108" s="319">
        <f t="shared" si="14"/>
        <v>0</v>
      </c>
      <c r="I108" s="319">
        <f t="shared" si="14"/>
        <v>0</v>
      </c>
      <c r="J108" s="319">
        <f t="shared" si="14"/>
        <v>0</v>
      </c>
      <c r="K108" s="319">
        <f t="shared" si="14"/>
        <v>0</v>
      </c>
      <c r="L108" s="319">
        <f t="shared" si="14"/>
        <v>0</v>
      </c>
      <c r="M108" s="319">
        <f t="shared" si="14"/>
        <v>0</v>
      </c>
      <c r="N108" s="319">
        <f t="shared" si="14"/>
        <v>0</v>
      </c>
      <c r="O108" s="319">
        <f t="shared" si="14"/>
        <v>0</v>
      </c>
      <c r="P108" s="319">
        <f t="shared" si="14"/>
        <v>0</v>
      </c>
      <c r="Q108" s="319">
        <f t="shared" si="14"/>
        <v>0</v>
      </c>
      <c r="R108" s="319">
        <f t="shared" si="14"/>
        <v>0</v>
      </c>
      <c r="S108" s="319">
        <f t="shared" si="14"/>
        <v>0</v>
      </c>
      <c r="T108" s="319">
        <f t="shared" si="14"/>
        <v>0</v>
      </c>
      <c r="U108" s="319">
        <f t="shared" si="14"/>
        <v>0</v>
      </c>
      <c r="V108" s="319">
        <f t="shared" si="14"/>
        <v>0</v>
      </c>
      <c r="W108" s="319">
        <f t="shared" si="14"/>
        <v>0</v>
      </c>
      <c r="X108" s="319">
        <f t="shared" si="14"/>
        <v>0</v>
      </c>
      <c r="Y108" s="319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1</v>
      </c>
      <c r="C110" s="232">
        <f t="shared" si="15"/>
        <v>1.0000000000000002</v>
      </c>
      <c r="D110" s="232">
        <f t="shared" si="15"/>
        <v>1.0000000000000002</v>
      </c>
      <c r="E110" s="232">
        <f t="shared" si="15"/>
        <v>0.99999999999999989</v>
      </c>
      <c r="F110" s="232">
        <f t="shared" si="15"/>
        <v>0.99999999999999989</v>
      </c>
      <c r="G110" s="232">
        <f t="shared" si="15"/>
        <v>0.99999999999999978</v>
      </c>
      <c r="H110" s="232">
        <f t="shared" si="15"/>
        <v>0.99999999999999989</v>
      </c>
      <c r="I110" s="232">
        <f t="shared" si="15"/>
        <v>1</v>
      </c>
      <c r="J110" s="232">
        <f t="shared" si="15"/>
        <v>1.0000000000000002</v>
      </c>
      <c r="K110" s="232">
        <f t="shared" si="15"/>
        <v>1</v>
      </c>
      <c r="L110" s="232">
        <f t="shared" si="15"/>
        <v>1</v>
      </c>
      <c r="M110" s="232">
        <f t="shared" si="15"/>
        <v>0.99999999999999989</v>
      </c>
      <c r="N110" s="232">
        <f t="shared" si="15"/>
        <v>1.0000000000000002</v>
      </c>
      <c r="O110" s="232">
        <f t="shared" si="15"/>
        <v>1.0000000000000002</v>
      </c>
      <c r="P110" s="232">
        <f t="shared" si="15"/>
        <v>1</v>
      </c>
      <c r="Q110" s="232">
        <f t="shared" si="15"/>
        <v>1.0000000000000002</v>
      </c>
      <c r="R110" s="232">
        <f t="shared" si="15"/>
        <v>1</v>
      </c>
      <c r="S110" s="232">
        <f t="shared" si="15"/>
        <v>1.0000000000000002</v>
      </c>
      <c r="T110" s="232">
        <f t="shared" si="15"/>
        <v>1</v>
      </c>
      <c r="U110" s="232">
        <f t="shared" si="15"/>
        <v>1.0000000000000002</v>
      </c>
      <c r="V110" s="232">
        <f t="shared" si="15"/>
        <v>0.99999999999999989</v>
      </c>
      <c r="W110" s="232">
        <f t="shared" si="15"/>
        <v>0.99999999999999956</v>
      </c>
      <c r="X110" s="232">
        <f t="shared" si="15"/>
        <v>1.0000000000000007</v>
      </c>
      <c r="Y110" s="232">
        <f t="shared" si="15"/>
        <v>1.0000000000000002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0</v>
      </c>
      <c r="C111" s="299">
        <f t="shared" si="16"/>
        <v>0</v>
      </c>
      <c r="D111" s="299">
        <f t="shared" si="16"/>
        <v>0</v>
      </c>
      <c r="E111" s="299">
        <f t="shared" si="16"/>
        <v>0</v>
      </c>
      <c r="F111" s="299">
        <f t="shared" si="16"/>
        <v>0</v>
      </c>
      <c r="G111" s="299">
        <f t="shared" si="16"/>
        <v>0</v>
      </c>
      <c r="H111" s="299">
        <f t="shared" si="16"/>
        <v>0</v>
      </c>
      <c r="I111" s="299">
        <f t="shared" si="16"/>
        <v>0</v>
      </c>
      <c r="J111" s="299">
        <f t="shared" si="16"/>
        <v>0</v>
      </c>
      <c r="K111" s="299">
        <f t="shared" si="16"/>
        <v>0</v>
      </c>
      <c r="L111" s="299">
        <f t="shared" si="16"/>
        <v>0</v>
      </c>
      <c r="M111" s="299">
        <f t="shared" si="16"/>
        <v>0</v>
      </c>
      <c r="N111" s="299">
        <f t="shared" si="16"/>
        <v>0</v>
      </c>
      <c r="O111" s="299">
        <f t="shared" si="16"/>
        <v>0</v>
      </c>
      <c r="P111" s="299">
        <f t="shared" si="16"/>
        <v>0</v>
      </c>
      <c r="Q111" s="299">
        <f t="shared" si="16"/>
        <v>0</v>
      </c>
      <c r="R111" s="299">
        <f t="shared" si="16"/>
        <v>0</v>
      </c>
      <c r="S111" s="299">
        <f t="shared" si="16"/>
        <v>0</v>
      </c>
      <c r="T111" s="299">
        <f t="shared" si="16"/>
        <v>0</v>
      </c>
      <c r="U111" s="299">
        <f t="shared" si="16"/>
        <v>0</v>
      </c>
      <c r="V111" s="299">
        <f t="shared" si="16"/>
        <v>0</v>
      </c>
      <c r="W111" s="299">
        <f t="shared" si="16"/>
        <v>0</v>
      </c>
      <c r="X111" s="299">
        <f t="shared" si="16"/>
        <v>0</v>
      </c>
      <c r="Y111" s="299">
        <f t="shared" si="16"/>
        <v>0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0</v>
      </c>
      <c r="C112" s="233">
        <f t="shared" si="17"/>
        <v>0</v>
      </c>
      <c r="D112" s="233">
        <f t="shared" si="17"/>
        <v>0</v>
      </c>
      <c r="E112" s="233">
        <f t="shared" si="17"/>
        <v>0</v>
      </c>
      <c r="F112" s="233">
        <f t="shared" si="17"/>
        <v>0</v>
      </c>
      <c r="G112" s="233">
        <f t="shared" si="17"/>
        <v>0</v>
      </c>
      <c r="H112" s="233">
        <f t="shared" si="17"/>
        <v>0</v>
      </c>
      <c r="I112" s="233">
        <f t="shared" si="17"/>
        <v>0</v>
      </c>
      <c r="J112" s="233">
        <f t="shared" si="17"/>
        <v>0</v>
      </c>
      <c r="K112" s="233">
        <f t="shared" si="17"/>
        <v>0</v>
      </c>
      <c r="L112" s="233">
        <f t="shared" si="17"/>
        <v>0</v>
      </c>
      <c r="M112" s="233">
        <f t="shared" si="17"/>
        <v>0</v>
      </c>
      <c r="N112" s="233">
        <f t="shared" si="17"/>
        <v>0</v>
      </c>
      <c r="O112" s="233">
        <f t="shared" si="17"/>
        <v>0</v>
      </c>
      <c r="P112" s="233">
        <f t="shared" si="17"/>
        <v>0</v>
      </c>
      <c r="Q112" s="233">
        <f t="shared" si="17"/>
        <v>0</v>
      </c>
      <c r="R112" s="233">
        <f t="shared" si="17"/>
        <v>0</v>
      </c>
      <c r="S112" s="233">
        <f t="shared" si="17"/>
        <v>0</v>
      </c>
      <c r="T112" s="233">
        <f t="shared" si="17"/>
        <v>0</v>
      </c>
      <c r="U112" s="233">
        <f t="shared" si="17"/>
        <v>0</v>
      </c>
      <c r="V112" s="233">
        <f t="shared" si="17"/>
        <v>0</v>
      </c>
      <c r="W112" s="233">
        <f t="shared" si="17"/>
        <v>0</v>
      </c>
      <c r="X112" s="233">
        <f t="shared" si="17"/>
        <v>0</v>
      </c>
      <c r="Y112" s="233">
        <f t="shared" si="17"/>
        <v>0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0</v>
      </c>
      <c r="C113" s="233">
        <f t="shared" si="18"/>
        <v>0</v>
      </c>
      <c r="D113" s="233">
        <f t="shared" si="18"/>
        <v>0</v>
      </c>
      <c r="E113" s="233">
        <f t="shared" si="18"/>
        <v>0</v>
      </c>
      <c r="F113" s="233">
        <f t="shared" si="18"/>
        <v>0</v>
      </c>
      <c r="G113" s="233">
        <f t="shared" si="18"/>
        <v>0</v>
      </c>
      <c r="H113" s="233">
        <f t="shared" si="18"/>
        <v>0</v>
      </c>
      <c r="I113" s="233">
        <f t="shared" si="18"/>
        <v>0</v>
      </c>
      <c r="J113" s="233">
        <f t="shared" si="18"/>
        <v>0</v>
      </c>
      <c r="K113" s="233">
        <f t="shared" si="18"/>
        <v>0</v>
      </c>
      <c r="L113" s="233">
        <f t="shared" si="18"/>
        <v>0</v>
      </c>
      <c r="M113" s="233">
        <f t="shared" si="18"/>
        <v>0</v>
      </c>
      <c r="N113" s="233">
        <f t="shared" si="18"/>
        <v>0</v>
      </c>
      <c r="O113" s="233">
        <f t="shared" si="18"/>
        <v>0</v>
      </c>
      <c r="P113" s="233">
        <f t="shared" si="18"/>
        <v>0</v>
      </c>
      <c r="Q113" s="233">
        <f t="shared" si="18"/>
        <v>0</v>
      </c>
      <c r="R113" s="233">
        <f t="shared" si="18"/>
        <v>0</v>
      </c>
      <c r="S113" s="233">
        <f t="shared" si="18"/>
        <v>0</v>
      </c>
      <c r="T113" s="233">
        <f t="shared" si="18"/>
        <v>0</v>
      </c>
      <c r="U113" s="233">
        <f t="shared" si="18"/>
        <v>0</v>
      </c>
      <c r="V113" s="233">
        <f t="shared" si="18"/>
        <v>0</v>
      </c>
      <c r="W113" s="233">
        <f t="shared" si="18"/>
        <v>0</v>
      </c>
      <c r="X113" s="233">
        <f t="shared" si="18"/>
        <v>0</v>
      </c>
      <c r="Y113" s="233">
        <f t="shared" si="18"/>
        <v>0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0</v>
      </c>
      <c r="C114" s="233">
        <f t="shared" si="19"/>
        <v>0</v>
      </c>
      <c r="D114" s="233">
        <f t="shared" si="19"/>
        <v>0</v>
      </c>
      <c r="E114" s="233">
        <f t="shared" si="19"/>
        <v>0</v>
      </c>
      <c r="F114" s="233">
        <f t="shared" si="19"/>
        <v>0</v>
      </c>
      <c r="G114" s="233">
        <f t="shared" si="19"/>
        <v>0</v>
      </c>
      <c r="H114" s="233">
        <f t="shared" si="19"/>
        <v>0</v>
      </c>
      <c r="I114" s="233">
        <f t="shared" si="19"/>
        <v>0</v>
      </c>
      <c r="J114" s="233">
        <f t="shared" si="19"/>
        <v>0</v>
      </c>
      <c r="K114" s="233">
        <f t="shared" si="19"/>
        <v>0</v>
      </c>
      <c r="L114" s="233">
        <f t="shared" si="19"/>
        <v>0</v>
      </c>
      <c r="M114" s="233">
        <f t="shared" si="19"/>
        <v>0</v>
      </c>
      <c r="N114" s="233">
        <f t="shared" si="19"/>
        <v>0</v>
      </c>
      <c r="O114" s="233">
        <f t="shared" si="19"/>
        <v>0</v>
      </c>
      <c r="P114" s="233">
        <f t="shared" si="19"/>
        <v>0</v>
      </c>
      <c r="Q114" s="233">
        <f t="shared" si="19"/>
        <v>0</v>
      </c>
      <c r="R114" s="233">
        <f t="shared" si="19"/>
        <v>0</v>
      </c>
      <c r="S114" s="233">
        <f t="shared" si="19"/>
        <v>0</v>
      </c>
      <c r="T114" s="233">
        <f t="shared" si="19"/>
        <v>0</v>
      </c>
      <c r="U114" s="233">
        <f t="shared" si="19"/>
        <v>0</v>
      </c>
      <c r="V114" s="233">
        <f t="shared" si="19"/>
        <v>0</v>
      </c>
      <c r="W114" s="233">
        <f t="shared" si="19"/>
        <v>0</v>
      </c>
      <c r="X114" s="233">
        <f t="shared" si="19"/>
        <v>0</v>
      </c>
      <c r="Y114" s="233">
        <f t="shared" si="19"/>
        <v>0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1.1150969580084876E-2</v>
      </c>
      <c r="C115" s="300">
        <f t="shared" si="20"/>
        <v>1.1065268626062838E-2</v>
      </c>
      <c r="D115" s="300">
        <f t="shared" si="20"/>
        <v>9.9540002514783843E-3</v>
      </c>
      <c r="E115" s="300">
        <f t="shared" si="20"/>
        <v>8.8345211490740896E-3</v>
      </c>
      <c r="F115" s="300">
        <f t="shared" si="20"/>
        <v>8.0159950260640239E-3</v>
      </c>
      <c r="G115" s="300">
        <f t="shared" si="20"/>
        <v>4.2992839984757674E-3</v>
      </c>
      <c r="H115" s="300">
        <f t="shared" si="20"/>
        <v>3.433860092531132E-3</v>
      </c>
      <c r="I115" s="300">
        <f t="shared" si="20"/>
        <v>3.7757417329411705E-4</v>
      </c>
      <c r="J115" s="300">
        <f t="shared" si="20"/>
        <v>1.6236152490751556E-3</v>
      </c>
      <c r="K115" s="300">
        <f t="shared" si="20"/>
        <v>8.5157385468956626E-3</v>
      </c>
      <c r="L115" s="300">
        <f t="shared" si="20"/>
        <v>6.2616967779797576E-3</v>
      </c>
      <c r="M115" s="300">
        <f t="shared" si="20"/>
        <v>8.6970653378697915E-3</v>
      </c>
      <c r="N115" s="300">
        <f t="shared" si="20"/>
        <v>6.3225510387432014E-3</v>
      </c>
      <c r="O115" s="300">
        <f t="shared" si="20"/>
        <v>3.5060939558666632E-3</v>
      </c>
      <c r="P115" s="300">
        <f t="shared" si="20"/>
        <v>3.6995807361238225E-3</v>
      </c>
      <c r="Q115" s="300">
        <f t="shared" si="20"/>
        <v>2.5413285739799498E-3</v>
      </c>
      <c r="R115" s="300">
        <f t="shared" si="20"/>
        <v>4.8369124497248932E-3</v>
      </c>
      <c r="S115" s="300">
        <f t="shared" si="20"/>
        <v>7.2654851508596489E-3</v>
      </c>
      <c r="T115" s="300">
        <f t="shared" si="20"/>
        <v>1.1158852640955506E-2</v>
      </c>
      <c r="U115" s="300">
        <f t="shared" si="20"/>
        <v>7.8851657128815814E-3</v>
      </c>
      <c r="V115" s="300">
        <f t="shared" si="20"/>
        <v>8.9911059938786383E-3</v>
      </c>
      <c r="W115" s="300">
        <f t="shared" si="20"/>
        <v>1.0237422014581577E-2</v>
      </c>
      <c r="X115" s="300">
        <f t="shared" si="20"/>
        <v>9.7361615127863465E-3</v>
      </c>
      <c r="Y115" s="300">
        <f t="shared" si="20"/>
        <v>9.2929067769566068E-3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2.8662290736809145E-2</v>
      </c>
      <c r="C116" s="301">
        <f t="shared" si="21"/>
        <v>2.8664774822432987E-2</v>
      </c>
      <c r="D116" s="301">
        <f t="shared" si="21"/>
        <v>2.869698549995715E-2</v>
      </c>
      <c r="E116" s="301">
        <f t="shared" si="21"/>
        <v>2.872943416959205E-2</v>
      </c>
      <c r="F116" s="301">
        <f t="shared" si="21"/>
        <v>2.8753159564461912E-2</v>
      </c>
      <c r="G116" s="301">
        <f t="shared" si="21"/>
        <v>2.8860890318884766E-2</v>
      </c>
      <c r="H116" s="301">
        <f t="shared" si="21"/>
        <v>2.8885975069781699E-2</v>
      </c>
      <c r="I116" s="301">
        <f t="shared" si="21"/>
        <v>2.8974563067440746E-2</v>
      </c>
      <c r="J116" s="301">
        <f t="shared" si="21"/>
        <v>2.8938445934809428E-2</v>
      </c>
      <c r="K116" s="301">
        <f t="shared" si="21"/>
        <v>2.8738674245017529E-2</v>
      </c>
      <c r="L116" s="301">
        <f t="shared" si="21"/>
        <v>2.8804008789044051E-2</v>
      </c>
      <c r="M116" s="301">
        <f t="shared" si="21"/>
        <v>2.8733418396003772E-2</v>
      </c>
      <c r="N116" s="301">
        <f t="shared" si="21"/>
        <v>2.8802244897427737E-2</v>
      </c>
      <c r="O116" s="301">
        <f t="shared" si="21"/>
        <v>2.8883881334612577E-2</v>
      </c>
      <c r="P116" s="301">
        <f t="shared" si="21"/>
        <v>2.8878273022141347E-2</v>
      </c>
      <c r="Q116" s="301">
        <f t="shared" si="21"/>
        <v>2.8911845548580287E-2</v>
      </c>
      <c r="R116" s="301">
        <f t="shared" si="21"/>
        <v>2.8845306885515232E-2</v>
      </c>
      <c r="S116" s="301">
        <f t="shared" si="21"/>
        <v>2.8774913473888133E-2</v>
      </c>
      <c r="T116" s="301">
        <f t="shared" si="21"/>
        <v>2.8662062242291158E-2</v>
      </c>
      <c r="U116" s="301">
        <f t="shared" si="21"/>
        <v>2.8756951718467219E-2</v>
      </c>
      <c r="V116" s="301">
        <f t="shared" si="21"/>
        <v>2.8724895478438314E-2</v>
      </c>
      <c r="W116" s="301">
        <f t="shared" si="21"/>
        <v>2.8688770376388947E-2</v>
      </c>
      <c r="X116" s="301">
        <f t="shared" si="21"/>
        <v>2.8703299666296062E-2</v>
      </c>
      <c r="Y116" s="301">
        <f t="shared" si="21"/>
        <v>2.8716147629653452E-2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2.8662290736809145E-2</v>
      </c>
      <c r="C117" s="302">
        <f t="shared" si="22"/>
        <v>2.8664774822432987E-2</v>
      </c>
      <c r="D117" s="302">
        <f t="shared" si="22"/>
        <v>2.869698549995715E-2</v>
      </c>
      <c r="E117" s="302">
        <f t="shared" si="22"/>
        <v>2.872943416959205E-2</v>
      </c>
      <c r="F117" s="302">
        <f t="shared" si="22"/>
        <v>2.8753159564461912E-2</v>
      </c>
      <c r="G117" s="302">
        <f t="shared" si="22"/>
        <v>2.8860890318884766E-2</v>
      </c>
      <c r="H117" s="302">
        <f t="shared" si="22"/>
        <v>2.8885975069781699E-2</v>
      </c>
      <c r="I117" s="302">
        <f t="shared" si="22"/>
        <v>2.8974563067440746E-2</v>
      </c>
      <c r="J117" s="302">
        <f t="shared" si="22"/>
        <v>2.8938445934809428E-2</v>
      </c>
      <c r="K117" s="302">
        <f t="shared" si="22"/>
        <v>2.8738674245017529E-2</v>
      </c>
      <c r="L117" s="302">
        <f t="shared" si="22"/>
        <v>2.8804008789044051E-2</v>
      </c>
      <c r="M117" s="302">
        <f t="shared" si="22"/>
        <v>2.8733418396003772E-2</v>
      </c>
      <c r="N117" s="302">
        <f t="shared" si="22"/>
        <v>2.8802244897427737E-2</v>
      </c>
      <c r="O117" s="302">
        <f t="shared" si="22"/>
        <v>2.8883881334612577E-2</v>
      </c>
      <c r="P117" s="302">
        <f t="shared" si="22"/>
        <v>2.8878273022141347E-2</v>
      </c>
      <c r="Q117" s="302">
        <f t="shared" si="22"/>
        <v>2.8911845548580287E-2</v>
      </c>
      <c r="R117" s="302">
        <f t="shared" si="22"/>
        <v>2.8845306885515232E-2</v>
      </c>
      <c r="S117" s="302">
        <f t="shared" si="22"/>
        <v>2.8774913473888133E-2</v>
      </c>
      <c r="T117" s="302">
        <f t="shared" si="22"/>
        <v>2.8662062242291158E-2</v>
      </c>
      <c r="U117" s="302">
        <f t="shared" si="22"/>
        <v>2.8756951718467219E-2</v>
      </c>
      <c r="V117" s="302">
        <f t="shared" si="22"/>
        <v>2.8724895478438314E-2</v>
      </c>
      <c r="W117" s="302">
        <f t="shared" si="22"/>
        <v>2.8688770376388947E-2</v>
      </c>
      <c r="X117" s="302">
        <f t="shared" si="22"/>
        <v>2.8703299666296062E-2</v>
      </c>
      <c r="Y117" s="302">
        <f t="shared" si="22"/>
        <v>2.8716147629653452E-2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0</v>
      </c>
      <c r="C118" s="302">
        <f t="shared" si="23"/>
        <v>0</v>
      </c>
      <c r="D118" s="302">
        <f t="shared" si="23"/>
        <v>0</v>
      </c>
      <c r="E118" s="302">
        <f t="shared" si="23"/>
        <v>0</v>
      </c>
      <c r="F118" s="302">
        <f t="shared" si="23"/>
        <v>0</v>
      </c>
      <c r="G118" s="302">
        <f t="shared" si="23"/>
        <v>0</v>
      </c>
      <c r="H118" s="302">
        <f t="shared" si="23"/>
        <v>0</v>
      </c>
      <c r="I118" s="302">
        <f t="shared" si="23"/>
        <v>0</v>
      </c>
      <c r="J118" s="302">
        <f t="shared" si="23"/>
        <v>0</v>
      </c>
      <c r="K118" s="302">
        <f t="shared" si="23"/>
        <v>0</v>
      </c>
      <c r="L118" s="302">
        <f t="shared" si="23"/>
        <v>0</v>
      </c>
      <c r="M118" s="302">
        <f t="shared" si="23"/>
        <v>0</v>
      </c>
      <c r="N118" s="302">
        <f t="shared" si="23"/>
        <v>0</v>
      </c>
      <c r="O118" s="302">
        <f t="shared" si="23"/>
        <v>0</v>
      </c>
      <c r="P118" s="302">
        <f t="shared" si="23"/>
        <v>0</v>
      </c>
      <c r="Q118" s="302">
        <f t="shared" si="23"/>
        <v>0</v>
      </c>
      <c r="R118" s="302">
        <f t="shared" si="23"/>
        <v>0</v>
      </c>
      <c r="S118" s="302">
        <f t="shared" si="23"/>
        <v>0</v>
      </c>
      <c r="T118" s="302">
        <f t="shared" si="23"/>
        <v>0</v>
      </c>
      <c r="U118" s="302">
        <f t="shared" si="23"/>
        <v>0</v>
      </c>
      <c r="V118" s="302">
        <f t="shared" si="23"/>
        <v>0</v>
      </c>
      <c r="W118" s="302">
        <f t="shared" si="23"/>
        <v>0</v>
      </c>
      <c r="X118" s="302">
        <f t="shared" si="23"/>
        <v>0</v>
      </c>
      <c r="Y118" s="302">
        <f t="shared" si="23"/>
        <v>0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0.85986872210427423</v>
      </c>
      <c r="C119" s="301">
        <f t="shared" si="24"/>
        <v>0.85994324467298922</v>
      </c>
      <c r="D119" s="301">
        <f t="shared" si="24"/>
        <v>0.86090956499871485</v>
      </c>
      <c r="E119" s="301">
        <f t="shared" si="24"/>
        <v>0.86188302508776171</v>
      </c>
      <c r="F119" s="301">
        <f t="shared" si="24"/>
        <v>0.8625947869338576</v>
      </c>
      <c r="G119" s="301">
        <f t="shared" si="24"/>
        <v>0.86582670956654284</v>
      </c>
      <c r="H119" s="301">
        <f t="shared" si="24"/>
        <v>0.86657925209345132</v>
      </c>
      <c r="I119" s="301">
        <f t="shared" si="24"/>
        <v>0.86923689202322274</v>
      </c>
      <c r="J119" s="301">
        <f t="shared" si="24"/>
        <v>0.86815337804428294</v>
      </c>
      <c r="K119" s="301">
        <f t="shared" si="24"/>
        <v>0.86216022735052578</v>
      </c>
      <c r="L119" s="301">
        <f t="shared" si="24"/>
        <v>0.86412026367132222</v>
      </c>
      <c r="M119" s="301">
        <f t="shared" si="24"/>
        <v>0.86200255188011332</v>
      </c>
      <c r="N119" s="301">
        <f t="shared" si="24"/>
        <v>0.86406734692283238</v>
      </c>
      <c r="O119" s="301">
        <f t="shared" si="24"/>
        <v>0.86651644003837713</v>
      </c>
      <c r="P119" s="301">
        <f t="shared" si="24"/>
        <v>0.86634819066424051</v>
      </c>
      <c r="Q119" s="301">
        <f t="shared" si="24"/>
        <v>0.86735536645740918</v>
      </c>
      <c r="R119" s="301">
        <f t="shared" si="24"/>
        <v>0.86535920656545684</v>
      </c>
      <c r="S119" s="301">
        <f t="shared" si="24"/>
        <v>0.86324740421664425</v>
      </c>
      <c r="T119" s="301">
        <f t="shared" si="24"/>
        <v>0.85986186726873459</v>
      </c>
      <c r="U119" s="301">
        <f t="shared" si="24"/>
        <v>0.86270855155401638</v>
      </c>
      <c r="V119" s="301">
        <f t="shared" si="24"/>
        <v>0.86174686435314918</v>
      </c>
      <c r="W119" s="301">
        <f t="shared" si="24"/>
        <v>0.86066311129166795</v>
      </c>
      <c r="X119" s="301">
        <f t="shared" si="24"/>
        <v>0.86109898998888235</v>
      </c>
      <c r="Y119" s="301">
        <f t="shared" si="24"/>
        <v>0.8614844288896033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0.85986872210427423</v>
      </c>
      <c r="C120" s="302">
        <f t="shared" si="25"/>
        <v>0.85994324467298922</v>
      </c>
      <c r="D120" s="302">
        <f t="shared" si="25"/>
        <v>0.86090956499871485</v>
      </c>
      <c r="E120" s="302">
        <f t="shared" si="25"/>
        <v>0.86188302508776171</v>
      </c>
      <c r="F120" s="302">
        <f t="shared" si="25"/>
        <v>0.8625947869338576</v>
      </c>
      <c r="G120" s="302">
        <f t="shared" si="25"/>
        <v>0.86582670956654284</v>
      </c>
      <c r="H120" s="302">
        <f t="shared" si="25"/>
        <v>0.86657925209345132</v>
      </c>
      <c r="I120" s="302">
        <f t="shared" si="25"/>
        <v>0.86923689202322274</v>
      </c>
      <c r="J120" s="302">
        <f t="shared" si="25"/>
        <v>0.86815337804428294</v>
      </c>
      <c r="K120" s="302">
        <f t="shared" si="25"/>
        <v>0.86216022735052578</v>
      </c>
      <c r="L120" s="302">
        <f t="shared" si="25"/>
        <v>0.86412026367132222</v>
      </c>
      <c r="M120" s="302">
        <f t="shared" si="25"/>
        <v>0.86200255188011332</v>
      </c>
      <c r="N120" s="302">
        <f t="shared" si="25"/>
        <v>0.86406734692283238</v>
      </c>
      <c r="O120" s="302">
        <f t="shared" si="25"/>
        <v>0.86651644003837713</v>
      </c>
      <c r="P120" s="302">
        <f t="shared" si="25"/>
        <v>0.86634819066424051</v>
      </c>
      <c r="Q120" s="302">
        <f t="shared" si="25"/>
        <v>0.86735536645740918</v>
      </c>
      <c r="R120" s="302">
        <f t="shared" si="25"/>
        <v>0.86535920656545684</v>
      </c>
      <c r="S120" s="302">
        <f t="shared" si="25"/>
        <v>0.86324740421664425</v>
      </c>
      <c r="T120" s="302">
        <f t="shared" si="25"/>
        <v>0.85986186726873459</v>
      </c>
      <c r="U120" s="302">
        <f t="shared" si="25"/>
        <v>0.86270855155401638</v>
      </c>
      <c r="V120" s="302">
        <f t="shared" si="25"/>
        <v>0.86174686435314918</v>
      </c>
      <c r="W120" s="302">
        <f t="shared" si="25"/>
        <v>0.86066311129166795</v>
      </c>
      <c r="X120" s="302">
        <f t="shared" si="25"/>
        <v>0.86109898998888235</v>
      </c>
      <c r="Y120" s="302">
        <f t="shared" si="25"/>
        <v>0.8614844288896033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0</v>
      </c>
      <c r="C121" s="302">
        <f t="shared" si="26"/>
        <v>0</v>
      </c>
      <c r="D121" s="302">
        <f t="shared" si="26"/>
        <v>0</v>
      </c>
      <c r="E121" s="302">
        <f t="shared" si="26"/>
        <v>0</v>
      </c>
      <c r="F121" s="302">
        <f t="shared" si="26"/>
        <v>0</v>
      </c>
      <c r="G121" s="302">
        <f t="shared" si="26"/>
        <v>0</v>
      </c>
      <c r="H121" s="302">
        <f t="shared" si="26"/>
        <v>0</v>
      </c>
      <c r="I121" s="302">
        <f t="shared" si="26"/>
        <v>0</v>
      </c>
      <c r="J121" s="302">
        <f t="shared" si="26"/>
        <v>0</v>
      </c>
      <c r="K121" s="302">
        <f t="shared" si="26"/>
        <v>0</v>
      </c>
      <c r="L121" s="302">
        <f t="shared" si="26"/>
        <v>0</v>
      </c>
      <c r="M121" s="302">
        <f t="shared" si="26"/>
        <v>0</v>
      </c>
      <c r="N121" s="302">
        <f t="shared" si="26"/>
        <v>0</v>
      </c>
      <c r="O121" s="302">
        <f t="shared" si="26"/>
        <v>0</v>
      </c>
      <c r="P121" s="302">
        <f t="shared" si="26"/>
        <v>0</v>
      </c>
      <c r="Q121" s="302">
        <f t="shared" si="26"/>
        <v>0</v>
      </c>
      <c r="R121" s="302">
        <f t="shared" si="26"/>
        <v>0</v>
      </c>
      <c r="S121" s="302">
        <f t="shared" si="26"/>
        <v>0</v>
      </c>
      <c r="T121" s="302">
        <f t="shared" si="26"/>
        <v>0</v>
      </c>
      <c r="U121" s="302">
        <f t="shared" si="26"/>
        <v>0</v>
      </c>
      <c r="V121" s="302">
        <f t="shared" si="26"/>
        <v>0</v>
      </c>
      <c r="W121" s="302">
        <f t="shared" si="26"/>
        <v>0</v>
      </c>
      <c r="X121" s="302">
        <f t="shared" si="26"/>
        <v>0</v>
      </c>
      <c r="Y121" s="302">
        <f t="shared" si="26"/>
        <v>0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0.10031801757883177</v>
      </c>
      <c r="C122" s="301">
        <f t="shared" si="27"/>
        <v>0.10032671187851519</v>
      </c>
      <c r="D122" s="301">
        <f t="shared" si="27"/>
        <v>0.10043944924984978</v>
      </c>
      <c r="E122" s="301">
        <f t="shared" si="27"/>
        <v>0.10055301959357196</v>
      </c>
      <c r="F122" s="301">
        <f t="shared" si="27"/>
        <v>0.10063605847561644</v>
      </c>
      <c r="G122" s="301">
        <f t="shared" si="27"/>
        <v>0.10101311611609637</v>
      </c>
      <c r="H122" s="301">
        <f t="shared" si="27"/>
        <v>0.10110091274423574</v>
      </c>
      <c r="I122" s="301">
        <f t="shared" si="27"/>
        <v>0.10141097073604241</v>
      </c>
      <c r="J122" s="301">
        <f t="shared" si="27"/>
        <v>0.10128456077183277</v>
      </c>
      <c r="K122" s="301">
        <f t="shared" si="27"/>
        <v>0.10058535985756106</v>
      </c>
      <c r="L122" s="301">
        <f t="shared" si="27"/>
        <v>0.10081403076165395</v>
      </c>
      <c r="M122" s="301">
        <f t="shared" si="27"/>
        <v>0.10056696438601298</v>
      </c>
      <c r="N122" s="301">
        <f t="shared" si="27"/>
        <v>0.10080785714099685</v>
      </c>
      <c r="O122" s="301">
        <f t="shared" si="27"/>
        <v>0.10109358467114375</v>
      </c>
      <c r="P122" s="301">
        <f t="shared" si="27"/>
        <v>0.10107395557749443</v>
      </c>
      <c r="Q122" s="301">
        <f t="shared" si="27"/>
        <v>0.10119145942003083</v>
      </c>
      <c r="R122" s="301">
        <f t="shared" si="27"/>
        <v>0.10095857409930306</v>
      </c>
      <c r="S122" s="301">
        <f t="shared" si="27"/>
        <v>0.10071219715860825</v>
      </c>
      <c r="T122" s="301">
        <f t="shared" si="27"/>
        <v>0.10031721784801881</v>
      </c>
      <c r="U122" s="301">
        <f t="shared" si="27"/>
        <v>0.10064933101463504</v>
      </c>
      <c r="V122" s="301">
        <f t="shared" si="27"/>
        <v>0.10053713417453385</v>
      </c>
      <c r="W122" s="301">
        <f t="shared" si="27"/>
        <v>0.10041069631736106</v>
      </c>
      <c r="X122" s="301">
        <f t="shared" si="27"/>
        <v>0.10046154883203599</v>
      </c>
      <c r="Y122" s="301">
        <f t="shared" si="27"/>
        <v>0.10050651670378681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0.10031801757883177</v>
      </c>
      <c r="C123" s="302">
        <f t="shared" si="28"/>
        <v>0.10032671187851519</v>
      </c>
      <c r="D123" s="302">
        <f t="shared" si="28"/>
        <v>0.10043944924984978</v>
      </c>
      <c r="E123" s="302">
        <f t="shared" si="28"/>
        <v>0.10055301959357196</v>
      </c>
      <c r="F123" s="302">
        <f t="shared" si="28"/>
        <v>0.10063605847561644</v>
      </c>
      <c r="G123" s="302">
        <f t="shared" si="28"/>
        <v>0.10101311611609637</v>
      </c>
      <c r="H123" s="302">
        <f t="shared" si="28"/>
        <v>0.10110091274423574</v>
      </c>
      <c r="I123" s="302">
        <f t="shared" si="28"/>
        <v>0.10141097073604241</v>
      </c>
      <c r="J123" s="302">
        <f t="shared" si="28"/>
        <v>0.10128456077183277</v>
      </c>
      <c r="K123" s="302">
        <f t="shared" si="28"/>
        <v>0.10058535985756106</v>
      </c>
      <c r="L123" s="302">
        <f t="shared" si="28"/>
        <v>0.10081403076165395</v>
      </c>
      <c r="M123" s="302">
        <f t="shared" si="28"/>
        <v>0.10056696438601298</v>
      </c>
      <c r="N123" s="302">
        <f t="shared" si="28"/>
        <v>0.10080785714099685</v>
      </c>
      <c r="O123" s="302">
        <f t="shared" si="28"/>
        <v>0.10109358467114375</v>
      </c>
      <c r="P123" s="302">
        <f t="shared" si="28"/>
        <v>0.10107395557749443</v>
      </c>
      <c r="Q123" s="302">
        <f t="shared" si="28"/>
        <v>0.10119145942003083</v>
      </c>
      <c r="R123" s="302">
        <f t="shared" si="28"/>
        <v>0.10095857409930306</v>
      </c>
      <c r="S123" s="302">
        <f t="shared" si="28"/>
        <v>0.10071219715860825</v>
      </c>
      <c r="T123" s="302">
        <f t="shared" si="28"/>
        <v>0.10031721784801881</v>
      </c>
      <c r="U123" s="302">
        <f t="shared" si="28"/>
        <v>0.10064933101463504</v>
      </c>
      <c r="V123" s="302">
        <f t="shared" si="28"/>
        <v>0.10053713417453385</v>
      </c>
      <c r="W123" s="302">
        <f t="shared" si="28"/>
        <v>0.10041069631736106</v>
      </c>
      <c r="X123" s="302">
        <f t="shared" si="28"/>
        <v>0.10046154883203599</v>
      </c>
      <c r="Y123" s="302">
        <f t="shared" si="28"/>
        <v>0.10050651670378681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0</v>
      </c>
      <c r="C124" s="303">
        <f t="shared" si="29"/>
        <v>0</v>
      </c>
      <c r="D124" s="303">
        <f t="shared" si="29"/>
        <v>0</v>
      </c>
      <c r="E124" s="303">
        <f t="shared" si="29"/>
        <v>0</v>
      </c>
      <c r="F124" s="303">
        <f t="shared" si="29"/>
        <v>0</v>
      </c>
      <c r="G124" s="303">
        <f t="shared" si="29"/>
        <v>0</v>
      </c>
      <c r="H124" s="303">
        <f t="shared" si="29"/>
        <v>0</v>
      </c>
      <c r="I124" s="303">
        <f t="shared" si="29"/>
        <v>0</v>
      </c>
      <c r="J124" s="303">
        <f t="shared" si="29"/>
        <v>0</v>
      </c>
      <c r="K124" s="303">
        <f t="shared" si="29"/>
        <v>0</v>
      </c>
      <c r="L124" s="303">
        <f t="shared" si="29"/>
        <v>0</v>
      </c>
      <c r="M124" s="303">
        <f t="shared" si="29"/>
        <v>0</v>
      </c>
      <c r="N124" s="303">
        <f t="shared" si="29"/>
        <v>0</v>
      </c>
      <c r="O124" s="303">
        <f t="shared" si="29"/>
        <v>0</v>
      </c>
      <c r="P124" s="303">
        <f t="shared" si="29"/>
        <v>0</v>
      </c>
      <c r="Q124" s="303">
        <f t="shared" si="29"/>
        <v>0</v>
      </c>
      <c r="R124" s="303">
        <f t="shared" si="29"/>
        <v>0</v>
      </c>
      <c r="S124" s="303">
        <f t="shared" si="29"/>
        <v>0</v>
      </c>
      <c r="T124" s="303">
        <f t="shared" si="29"/>
        <v>0</v>
      </c>
      <c r="U124" s="303">
        <f t="shared" si="29"/>
        <v>0</v>
      </c>
      <c r="V124" s="303">
        <f t="shared" si="29"/>
        <v>0</v>
      </c>
      <c r="W124" s="303">
        <f t="shared" si="29"/>
        <v>0</v>
      </c>
      <c r="X124" s="303">
        <f t="shared" si="29"/>
        <v>0</v>
      </c>
      <c r="Y124" s="303">
        <f t="shared" si="29"/>
        <v>0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1</v>
      </c>
      <c r="C126" s="232">
        <f t="shared" si="30"/>
        <v>1</v>
      </c>
      <c r="D126" s="232">
        <f t="shared" si="30"/>
        <v>1</v>
      </c>
      <c r="E126" s="232">
        <f t="shared" si="30"/>
        <v>1</v>
      </c>
      <c r="F126" s="232">
        <f t="shared" si="30"/>
        <v>1</v>
      </c>
      <c r="G126" s="232">
        <f t="shared" si="30"/>
        <v>1</v>
      </c>
      <c r="H126" s="232">
        <f t="shared" si="30"/>
        <v>1</v>
      </c>
      <c r="I126" s="232">
        <f t="shared" si="30"/>
        <v>1</v>
      </c>
      <c r="J126" s="232">
        <f t="shared" si="30"/>
        <v>1</v>
      </c>
      <c r="K126" s="232">
        <f t="shared" si="30"/>
        <v>1</v>
      </c>
      <c r="L126" s="232">
        <f t="shared" si="30"/>
        <v>1</v>
      </c>
      <c r="M126" s="232">
        <f t="shared" si="30"/>
        <v>1</v>
      </c>
      <c r="N126" s="232">
        <f t="shared" si="30"/>
        <v>1</v>
      </c>
      <c r="O126" s="232">
        <f t="shared" si="30"/>
        <v>1</v>
      </c>
      <c r="P126" s="232">
        <f t="shared" si="30"/>
        <v>1</v>
      </c>
      <c r="Q126" s="232">
        <f t="shared" si="30"/>
        <v>1</v>
      </c>
      <c r="R126" s="232">
        <f t="shared" si="30"/>
        <v>1</v>
      </c>
      <c r="S126" s="232">
        <f t="shared" si="30"/>
        <v>1</v>
      </c>
      <c r="T126" s="232">
        <f t="shared" si="30"/>
        <v>1</v>
      </c>
      <c r="U126" s="232">
        <f t="shared" si="30"/>
        <v>1</v>
      </c>
      <c r="V126" s="232">
        <f t="shared" si="30"/>
        <v>1</v>
      </c>
      <c r="W126" s="232">
        <f t="shared" si="30"/>
        <v>1</v>
      </c>
      <c r="X126" s="232">
        <f t="shared" si="30"/>
        <v>1</v>
      </c>
      <c r="Y126" s="232">
        <f t="shared" si="30"/>
        <v>1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0</v>
      </c>
      <c r="C127" s="299">
        <f t="shared" si="31"/>
        <v>0</v>
      </c>
      <c r="D127" s="299">
        <f t="shared" si="31"/>
        <v>0</v>
      </c>
      <c r="E127" s="299">
        <f t="shared" si="31"/>
        <v>0</v>
      </c>
      <c r="F127" s="299">
        <f t="shared" si="31"/>
        <v>0</v>
      </c>
      <c r="G127" s="299">
        <f t="shared" si="31"/>
        <v>0</v>
      </c>
      <c r="H127" s="299">
        <f t="shared" si="31"/>
        <v>0</v>
      </c>
      <c r="I127" s="299">
        <f t="shared" si="31"/>
        <v>0</v>
      </c>
      <c r="J127" s="299">
        <f t="shared" si="31"/>
        <v>0</v>
      </c>
      <c r="K127" s="299">
        <f t="shared" si="31"/>
        <v>0</v>
      </c>
      <c r="L127" s="299">
        <f t="shared" si="31"/>
        <v>0</v>
      </c>
      <c r="M127" s="299">
        <f t="shared" si="31"/>
        <v>0</v>
      </c>
      <c r="N127" s="299">
        <f t="shared" si="31"/>
        <v>0</v>
      </c>
      <c r="O127" s="299">
        <f t="shared" si="31"/>
        <v>0</v>
      </c>
      <c r="P127" s="299">
        <f t="shared" si="31"/>
        <v>0</v>
      </c>
      <c r="Q127" s="299">
        <f t="shared" si="31"/>
        <v>0</v>
      </c>
      <c r="R127" s="299">
        <f t="shared" si="31"/>
        <v>0</v>
      </c>
      <c r="S127" s="299">
        <f t="shared" si="31"/>
        <v>0</v>
      </c>
      <c r="T127" s="299">
        <f t="shared" si="31"/>
        <v>0</v>
      </c>
      <c r="U127" s="299">
        <f t="shared" si="31"/>
        <v>0</v>
      </c>
      <c r="V127" s="299">
        <f t="shared" si="31"/>
        <v>0</v>
      </c>
      <c r="W127" s="299">
        <f t="shared" si="31"/>
        <v>0</v>
      </c>
      <c r="X127" s="299">
        <f t="shared" si="31"/>
        <v>0</v>
      </c>
      <c r="Y127" s="299">
        <f t="shared" si="31"/>
        <v>0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0</v>
      </c>
      <c r="C128" s="233">
        <f t="shared" si="32"/>
        <v>0</v>
      </c>
      <c r="D128" s="233">
        <f t="shared" si="32"/>
        <v>0</v>
      </c>
      <c r="E128" s="233">
        <f t="shared" si="32"/>
        <v>0</v>
      </c>
      <c r="F128" s="233">
        <f t="shared" si="32"/>
        <v>0</v>
      </c>
      <c r="G128" s="233">
        <f t="shared" si="32"/>
        <v>0</v>
      </c>
      <c r="H128" s="233">
        <f t="shared" si="32"/>
        <v>0</v>
      </c>
      <c r="I128" s="233">
        <f t="shared" si="32"/>
        <v>0</v>
      </c>
      <c r="J128" s="233">
        <f t="shared" si="32"/>
        <v>0</v>
      </c>
      <c r="K128" s="233">
        <f t="shared" si="32"/>
        <v>0</v>
      </c>
      <c r="L128" s="233">
        <f t="shared" si="32"/>
        <v>0</v>
      </c>
      <c r="M128" s="233">
        <f t="shared" si="32"/>
        <v>0</v>
      </c>
      <c r="N128" s="233">
        <f t="shared" si="32"/>
        <v>0</v>
      </c>
      <c r="O128" s="233">
        <f t="shared" si="32"/>
        <v>0</v>
      </c>
      <c r="P128" s="233">
        <f t="shared" si="32"/>
        <v>0</v>
      </c>
      <c r="Q128" s="233">
        <f t="shared" si="32"/>
        <v>0</v>
      </c>
      <c r="R128" s="233">
        <f t="shared" si="32"/>
        <v>0</v>
      </c>
      <c r="S128" s="233">
        <f t="shared" si="32"/>
        <v>0</v>
      </c>
      <c r="T128" s="233">
        <f t="shared" si="32"/>
        <v>0</v>
      </c>
      <c r="U128" s="233">
        <f t="shared" si="32"/>
        <v>0</v>
      </c>
      <c r="V128" s="233">
        <f t="shared" si="32"/>
        <v>0</v>
      </c>
      <c r="W128" s="233">
        <f t="shared" si="32"/>
        <v>0</v>
      </c>
      <c r="X128" s="233">
        <f t="shared" si="32"/>
        <v>0</v>
      </c>
      <c r="Y128" s="233">
        <f t="shared" si="32"/>
        <v>0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</v>
      </c>
      <c r="C129" s="233">
        <f t="shared" si="33"/>
        <v>0</v>
      </c>
      <c r="D129" s="233">
        <f t="shared" si="33"/>
        <v>0</v>
      </c>
      <c r="E129" s="233">
        <f t="shared" si="33"/>
        <v>0</v>
      </c>
      <c r="F129" s="233">
        <f t="shared" si="33"/>
        <v>0</v>
      </c>
      <c r="G129" s="233">
        <f t="shared" si="33"/>
        <v>0</v>
      </c>
      <c r="H129" s="233">
        <f t="shared" si="33"/>
        <v>0</v>
      </c>
      <c r="I129" s="233">
        <f t="shared" si="33"/>
        <v>0</v>
      </c>
      <c r="J129" s="233">
        <f t="shared" si="33"/>
        <v>0</v>
      </c>
      <c r="K129" s="233">
        <f t="shared" si="33"/>
        <v>0</v>
      </c>
      <c r="L129" s="233">
        <f t="shared" si="33"/>
        <v>0</v>
      </c>
      <c r="M129" s="233">
        <f t="shared" si="33"/>
        <v>0</v>
      </c>
      <c r="N129" s="233">
        <f t="shared" si="33"/>
        <v>0</v>
      </c>
      <c r="O129" s="233">
        <f t="shared" si="33"/>
        <v>0</v>
      </c>
      <c r="P129" s="233">
        <f t="shared" si="33"/>
        <v>0</v>
      </c>
      <c r="Q129" s="233">
        <f t="shared" si="33"/>
        <v>0</v>
      </c>
      <c r="R129" s="233">
        <f t="shared" si="33"/>
        <v>0</v>
      </c>
      <c r="S129" s="233">
        <f t="shared" si="33"/>
        <v>0</v>
      </c>
      <c r="T129" s="233">
        <f t="shared" si="33"/>
        <v>0</v>
      </c>
      <c r="U129" s="233">
        <f t="shared" si="33"/>
        <v>0</v>
      </c>
      <c r="V129" s="233">
        <f t="shared" si="33"/>
        <v>0</v>
      </c>
      <c r="W129" s="233">
        <f t="shared" si="33"/>
        <v>0</v>
      </c>
      <c r="X129" s="233">
        <f t="shared" si="33"/>
        <v>0</v>
      </c>
      <c r="Y129" s="233">
        <f t="shared" si="33"/>
        <v>0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0</v>
      </c>
      <c r="C130" s="233">
        <f t="shared" si="34"/>
        <v>0</v>
      </c>
      <c r="D130" s="233">
        <f t="shared" si="34"/>
        <v>0</v>
      </c>
      <c r="E130" s="233">
        <f t="shared" si="34"/>
        <v>0</v>
      </c>
      <c r="F130" s="233">
        <f t="shared" si="34"/>
        <v>0</v>
      </c>
      <c r="G130" s="233">
        <f t="shared" si="34"/>
        <v>0</v>
      </c>
      <c r="H130" s="233">
        <f t="shared" si="34"/>
        <v>0</v>
      </c>
      <c r="I130" s="233">
        <f t="shared" si="34"/>
        <v>0</v>
      </c>
      <c r="J130" s="233">
        <f t="shared" si="34"/>
        <v>0</v>
      </c>
      <c r="K130" s="233">
        <f t="shared" si="34"/>
        <v>0</v>
      </c>
      <c r="L130" s="233">
        <f t="shared" si="34"/>
        <v>0</v>
      </c>
      <c r="M130" s="233">
        <f t="shared" si="34"/>
        <v>0</v>
      </c>
      <c r="N130" s="233">
        <f t="shared" si="34"/>
        <v>0</v>
      </c>
      <c r="O130" s="233">
        <f t="shared" si="34"/>
        <v>0</v>
      </c>
      <c r="P130" s="233">
        <f t="shared" si="34"/>
        <v>0</v>
      </c>
      <c r="Q130" s="233">
        <f t="shared" si="34"/>
        <v>0</v>
      </c>
      <c r="R130" s="233">
        <f t="shared" si="34"/>
        <v>0</v>
      </c>
      <c r="S130" s="233">
        <f t="shared" si="34"/>
        <v>0</v>
      </c>
      <c r="T130" s="233">
        <f t="shared" si="34"/>
        <v>0</v>
      </c>
      <c r="U130" s="233">
        <f t="shared" si="34"/>
        <v>0</v>
      </c>
      <c r="V130" s="233">
        <f t="shared" si="34"/>
        <v>0</v>
      </c>
      <c r="W130" s="233">
        <f t="shared" si="34"/>
        <v>0</v>
      </c>
      <c r="X130" s="233">
        <f t="shared" si="34"/>
        <v>0</v>
      </c>
      <c r="Y130" s="233">
        <f t="shared" si="34"/>
        <v>0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1</v>
      </c>
      <c r="C131" s="300">
        <f t="shared" si="35"/>
        <v>1</v>
      </c>
      <c r="D131" s="300">
        <f t="shared" si="35"/>
        <v>1</v>
      </c>
      <c r="E131" s="300">
        <f t="shared" si="35"/>
        <v>1</v>
      </c>
      <c r="F131" s="300">
        <f t="shared" si="35"/>
        <v>1</v>
      </c>
      <c r="G131" s="300">
        <f t="shared" si="35"/>
        <v>1</v>
      </c>
      <c r="H131" s="300">
        <f t="shared" si="35"/>
        <v>1</v>
      </c>
      <c r="I131" s="300">
        <f t="shared" si="35"/>
        <v>1</v>
      </c>
      <c r="J131" s="300">
        <f t="shared" si="35"/>
        <v>1</v>
      </c>
      <c r="K131" s="300">
        <f t="shared" si="35"/>
        <v>1</v>
      </c>
      <c r="L131" s="300">
        <f t="shared" si="35"/>
        <v>1</v>
      </c>
      <c r="M131" s="300">
        <f t="shared" si="35"/>
        <v>1</v>
      </c>
      <c r="N131" s="300">
        <f t="shared" si="35"/>
        <v>1</v>
      </c>
      <c r="O131" s="300">
        <f t="shared" si="35"/>
        <v>1</v>
      </c>
      <c r="P131" s="300">
        <f t="shared" si="35"/>
        <v>1</v>
      </c>
      <c r="Q131" s="300">
        <f t="shared" si="35"/>
        <v>1</v>
      </c>
      <c r="R131" s="300">
        <f t="shared" si="35"/>
        <v>1</v>
      </c>
      <c r="S131" s="300">
        <f t="shared" si="35"/>
        <v>1</v>
      </c>
      <c r="T131" s="300">
        <f t="shared" si="35"/>
        <v>1</v>
      </c>
      <c r="U131" s="300">
        <f t="shared" si="35"/>
        <v>1</v>
      </c>
      <c r="V131" s="300">
        <f t="shared" si="35"/>
        <v>1</v>
      </c>
      <c r="W131" s="300">
        <f t="shared" si="35"/>
        <v>1</v>
      </c>
      <c r="X131" s="300">
        <f t="shared" si="35"/>
        <v>1</v>
      </c>
      <c r="Y131" s="300">
        <f t="shared" si="35"/>
        <v>1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</v>
      </c>
      <c r="C132" s="235">
        <f t="shared" si="36"/>
        <v>0</v>
      </c>
      <c r="D132" s="235">
        <f t="shared" si="36"/>
        <v>0</v>
      </c>
      <c r="E132" s="235">
        <f t="shared" si="36"/>
        <v>0</v>
      </c>
      <c r="F132" s="235">
        <f t="shared" si="36"/>
        <v>0</v>
      </c>
      <c r="G132" s="235">
        <f t="shared" si="36"/>
        <v>0</v>
      </c>
      <c r="H132" s="235">
        <f t="shared" si="36"/>
        <v>0</v>
      </c>
      <c r="I132" s="235">
        <f t="shared" si="36"/>
        <v>0</v>
      </c>
      <c r="J132" s="235">
        <f t="shared" si="36"/>
        <v>0</v>
      </c>
      <c r="K132" s="235">
        <f t="shared" si="36"/>
        <v>0</v>
      </c>
      <c r="L132" s="235">
        <f t="shared" si="36"/>
        <v>0</v>
      </c>
      <c r="M132" s="235">
        <f t="shared" si="36"/>
        <v>0</v>
      </c>
      <c r="N132" s="235">
        <f t="shared" si="36"/>
        <v>0</v>
      </c>
      <c r="O132" s="235">
        <f t="shared" si="36"/>
        <v>0</v>
      </c>
      <c r="P132" s="235">
        <f t="shared" si="36"/>
        <v>0</v>
      </c>
      <c r="Q132" s="235">
        <f t="shared" si="36"/>
        <v>0</v>
      </c>
      <c r="R132" s="235">
        <f t="shared" si="36"/>
        <v>0</v>
      </c>
      <c r="S132" s="235">
        <f t="shared" si="36"/>
        <v>0</v>
      </c>
      <c r="T132" s="235">
        <f t="shared" si="36"/>
        <v>0</v>
      </c>
      <c r="U132" s="235">
        <f t="shared" si="36"/>
        <v>0</v>
      </c>
      <c r="V132" s="235">
        <f t="shared" si="36"/>
        <v>0</v>
      </c>
      <c r="W132" s="235">
        <f t="shared" si="36"/>
        <v>0</v>
      </c>
      <c r="X132" s="235">
        <f t="shared" si="36"/>
        <v>0</v>
      </c>
      <c r="Y132" s="235">
        <f t="shared" si="36"/>
        <v>0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430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0">
        <f>IF(B$5=0,0,B$5/PPA_fec!B$5)</f>
        <v>0</v>
      </c>
      <c r="C136" s="320">
        <f>IF(C$5=0,0,C$5/PPA_fec!C$5)</f>
        <v>0</v>
      </c>
      <c r="D136" s="320">
        <f>IF(D$5=0,0,D$5/PPA_fec!D$5)</f>
        <v>0</v>
      </c>
      <c r="E136" s="320">
        <f>IF(E$5=0,0,E$5/PPA_fec!E$5)</f>
        <v>0</v>
      </c>
      <c r="F136" s="320">
        <f>IF(F$5=0,0,F$5/PPA_fec!F$5)</f>
        <v>0</v>
      </c>
      <c r="G136" s="320">
        <f>IF(G$5=0,0,G$5/PPA_fec!G$5)</f>
        <v>0</v>
      </c>
      <c r="H136" s="320">
        <f>IF(H$5=0,0,H$5/PPA_fec!H$5)</f>
        <v>0</v>
      </c>
      <c r="I136" s="320">
        <f>IF(I$5=0,0,I$5/PPA_fec!I$5)</f>
        <v>0</v>
      </c>
      <c r="J136" s="320">
        <f>IF(J$5=0,0,J$5/PPA_fec!J$5)</f>
        <v>0</v>
      </c>
      <c r="K136" s="320">
        <f>IF(K$5=0,0,K$5/PPA_fec!K$5)</f>
        <v>0</v>
      </c>
      <c r="L136" s="320">
        <f>IF(L$5=0,0,L$5/PPA_fec!L$5)</f>
        <v>0</v>
      </c>
      <c r="M136" s="320">
        <f>IF(M$5=0,0,M$5/PPA_fec!M$5)</f>
        <v>0</v>
      </c>
      <c r="N136" s="320">
        <f>IF(N$5=0,0,N$5/PPA_fec!N$5)</f>
        <v>0</v>
      </c>
      <c r="O136" s="320">
        <f>IF(O$5=0,0,O$5/PPA_fec!O$5)</f>
        <v>0</v>
      </c>
      <c r="P136" s="320">
        <f>IF(P$5=0,0,P$5/PPA_fec!P$5)</f>
        <v>0</v>
      </c>
      <c r="Q136" s="320">
        <f>IF(Q$5=0,0,Q$5/PPA_fec!Q$5)</f>
        <v>0</v>
      </c>
      <c r="R136" s="320">
        <f>IF(R$5=0,0,R$5/PPA_fec!R$5)</f>
        <v>0</v>
      </c>
      <c r="S136" s="320">
        <f>IF(S$5=0,0,S$5/PPA_fec!S$5)</f>
        <v>0</v>
      </c>
      <c r="T136" s="320">
        <f>IF(T$5=0,0,T$5/PPA_fec!T$5)</f>
        <v>0</v>
      </c>
      <c r="U136" s="320">
        <f>IF(U$5=0,0,U$5/PPA_fec!U$5)</f>
        <v>0</v>
      </c>
      <c r="V136" s="320">
        <f>IF(V$5=0,0,V$5/PPA_fec!V$5)</f>
        <v>0</v>
      </c>
      <c r="W136" s="320">
        <f>IF(W$5=0,0,W$5/PPA_fec!W$5)</f>
        <v>0</v>
      </c>
      <c r="X136" s="320">
        <f>IF(X$5=0,0,X$5/PPA_fec!X$5)</f>
        <v>0</v>
      </c>
      <c r="Y136" s="320">
        <f>IF(Y$5=0,0,Y$5/PPA_fec!Y$5)</f>
        <v>0</v>
      </c>
      <c r="DA136" s="95"/>
    </row>
    <row r="137" spans="1:105" ht="12" customHeight="1" x14ac:dyDescent="0.25">
      <c r="A137" s="55" t="s">
        <v>91</v>
      </c>
      <c r="B137" s="273">
        <f>IF(B$6=0,0,B$6/PPA_fec!B$6)</f>
        <v>0</v>
      </c>
      <c r="C137" s="273">
        <f>IF(C$6=0,0,C$6/PPA_fec!C$6)</f>
        <v>0</v>
      </c>
      <c r="D137" s="273">
        <f>IF(D$6=0,0,D$6/PPA_fec!D$6)</f>
        <v>0</v>
      </c>
      <c r="E137" s="273">
        <f>IF(E$6=0,0,E$6/PPA_fec!E$6)</f>
        <v>0</v>
      </c>
      <c r="F137" s="273">
        <f>IF(F$6=0,0,F$6/PPA_fec!F$6)</f>
        <v>0</v>
      </c>
      <c r="G137" s="273">
        <f>IF(G$6=0,0,G$6/PPA_fec!G$6)</f>
        <v>0</v>
      </c>
      <c r="H137" s="273">
        <f>IF(H$6=0,0,H$6/PPA_fec!H$6)</f>
        <v>0</v>
      </c>
      <c r="I137" s="273">
        <f>IF(I$6=0,0,I$6/PPA_fec!I$6)</f>
        <v>0</v>
      </c>
      <c r="J137" s="273">
        <f>IF(J$6=0,0,J$6/PPA_fec!J$6)</f>
        <v>0</v>
      </c>
      <c r="K137" s="273">
        <f>IF(K$6=0,0,K$6/PPA_fec!K$6)</f>
        <v>0</v>
      </c>
      <c r="L137" s="273">
        <f>IF(L$6=0,0,L$6/PPA_fec!L$6)</f>
        <v>0</v>
      </c>
      <c r="M137" s="273">
        <f>IF(M$6=0,0,M$6/PPA_fec!M$6)</f>
        <v>0</v>
      </c>
      <c r="N137" s="273">
        <f>IF(N$6=0,0,N$6/PPA_fec!N$6)</f>
        <v>0</v>
      </c>
      <c r="O137" s="273">
        <f>IF(O$6=0,0,O$6/PPA_fec!O$6)</f>
        <v>0</v>
      </c>
      <c r="P137" s="273">
        <f>IF(P$6=0,0,P$6/PPA_fec!P$6)</f>
        <v>0</v>
      </c>
      <c r="Q137" s="273">
        <f>IF(Q$6=0,0,Q$6/PPA_fec!Q$6)</f>
        <v>0</v>
      </c>
      <c r="R137" s="273">
        <f>IF(R$6=0,0,R$6/PPA_fec!R$6)</f>
        <v>0</v>
      </c>
      <c r="S137" s="273">
        <f>IF(S$6=0,0,S$6/PPA_fec!S$6)</f>
        <v>0</v>
      </c>
      <c r="T137" s="273">
        <f>IF(T$6=0,0,T$6/PPA_fec!T$6)</f>
        <v>0</v>
      </c>
      <c r="U137" s="273">
        <f>IF(U$6=0,0,U$6/PPA_fec!U$6)</f>
        <v>0</v>
      </c>
      <c r="V137" s="273">
        <f>IF(V$6=0,0,V$6/PPA_fec!V$6)</f>
        <v>0</v>
      </c>
      <c r="W137" s="273">
        <f>IF(W$6=0,0,W$6/PPA_fec!W$6)</f>
        <v>0</v>
      </c>
      <c r="X137" s="273">
        <f>IF(X$6=0,0,X$6/PPA_fec!X$6)</f>
        <v>0</v>
      </c>
      <c r="Y137" s="273">
        <f>IF(Y$6=0,0,Y$6/PPA_fec!Y$6)</f>
        <v>0</v>
      </c>
      <c r="DA137" s="76"/>
    </row>
    <row r="138" spans="1:105" ht="12" customHeight="1" x14ac:dyDescent="0.25">
      <c r="A138" s="173" t="s">
        <v>92</v>
      </c>
      <c r="B138" s="274">
        <f>IF(B$7=0,0,B$7/PPA_fec!B$7)</f>
        <v>0</v>
      </c>
      <c r="C138" s="274">
        <f>IF(C$7=0,0,C$7/PPA_fec!C$7)</f>
        <v>0</v>
      </c>
      <c r="D138" s="274">
        <f>IF(D$7=0,0,D$7/PPA_fec!D$7)</f>
        <v>0</v>
      </c>
      <c r="E138" s="274">
        <f>IF(E$7=0,0,E$7/PPA_fec!E$7)</f>
        <v>0</v>
      </c>
      <c r="F138" s="274">
        <f>IF(F$7=0,0,F$7/PPA_fec!F$7)</f>
        <v>0</v>
      </c>
      <c r="G138" s="274">
        <f>IF(G$7=0,0,G$7/PPA_fec!G$7)</f>
        <v>0</v>
      </c>
      <c r="H138" s="274">
        <f>IF(H$7=0,0,H$7/PPA_fec!H$7)</f>
        <v>0</v>
      </c>
      <c r="I138" s="274">
        <f>IF(I$7=0,0,I$7/PPA_fec!I$7)</f>
        <v>0</v>
      </c>
      <c r="J138" s="274">
        <f>IF(J$7=0,0,J$7/PPA_fec!J$7)</f>
        <v>0</v>
      </c>
      <c r="K138" s="274">
        <f>IF(K$7=0,0,K$7/PPA_fec!K$7)</f>
        <v>0</v>
      </c>
      <c r="L138" s="274">
        <f>IF(L$7=0,0,L$7/PPA_fec!L$7)</f>
        <v>0</v>
      </c>
      <c r="M138" s="274">
        <f>IF(M$7=0,0,M$7/PPA_fec!M$7)</f>
        <v>0</v>
      </c>
      <c r="N138" s="274">
        <f>IF(N$7=0,0,N$7/PPA_fec!N$7)</f>
        <v>0</v>
      </c>
      <c r="O138" s="274">
        <f>IF(O$7=0,0,O$7/PPA_fec!O$7)</f>
        <v>0</v>
      </c>
      <c r="P138" s="274">
        <f>IF(P$7=0,0,P$7/PPA_fec!P$7)</f>
        <v>0</v>
      </c>
      <c r="Q138" s="274">
        <f>IF(Q$7=0,0,Q$7/PPA_fec!Q$7)</f>
        <v>0</v>
      </c>
      <c r="R138" s="274">
        <f>IF(R$7=0,0,R$7/PPA_fec!R$7)</f>
        <v>0</v>
      </c>
      <c r="S138" s="274">
        <f>IF(S$7=0,0,S$7/PPA_fec!S$7)</f>
        <v>0</v>
      </c>
      <c r="T138" s="274">
        <f>IF(T$7=0,0,T$7/PPA_fec!T$7)</f>
        <v>0</v>
      </c>
      <c r="U138" s="274">
        <f>IF(U$7=0,0,U$7/PPA_fec!U$7)</f>
        <v>0</v>
      </c>
      <c r="V138" s="274">
        <f>IF(V$7=0,0,V$7/PPA_fec!V$7)</f>
        <v>0</v>
      </c>
      <c r="W138" s="274">
        <f>IF(W$7=0,0,W$7/PPA_fec!W$7)</f>
        <v>0</v>
      </c>
      <c r="X138" s="274">
        <f>IF(X$7=0,0,X$7/PPA_fec!X$7)</f>
        <v>0</v>
      </c>
      <c r="Y138" s="274">
        <f>IF(Y$7=0,0,Y$7/PPA_fec!Y$7)</f>
        <v>0</v>
      </c>
      <c r="DA138" s="77"/>
    </row>
    <row r="139" spans="1:105" ht="12" customHeight="1" x14ac:dyDescent="0.25">
      <c r="A139" s="173" t="s">
        <v>93</v>
      </c>
      <c r="B139" s="274">
        <f>IF(B$8=0,0,B$8/PPA_fec!B$8)</f>
        <v>0</v>
      </c>
      <c r="C139" s="274">
        <f>IF(C$8=0,0,C$8/PPA_fec!C$8)</f>
        <v>0</v>
      </c>
      <c r="D139" s="274">
        <f>IF(D$8=0,0,D$8/PPA_fec!D$8)</f>
        <v>0</v>
      </c>
      <c r="E139" s="274">
        <f>IF(E$8=0,0,E$8/PPA_fec!E$8)</f>
        <v>0</v>
      </c>
      <c r="F139" s="274">
        <f>IF(F$8=0,0,F$8/PPA_fec!F$8)</f>
        <v>0</v>
      </c>
      <c r="G139" s="274">
        <f>IF(G$8=0,0,G$8/PPA_fec!G$8)</f>
        <v>0</v>
      </c>
      <c r="H139" s="274">
        <f>IF(H$8=0,0,H$8/PPA_fec!H$8)</f>
        <v>0</v>
      </c>
      <c r="I139" s="274">
        <f>IF(I$8=0,0,I$8/PPA_fec!I$8)</f>
        <v>0</v>
      </c>
      <c r="J139" s="274">
        <f>IF(J$8=0,0,J$8/PPA_fec!J$8)</f>
        <v>0</v>
      </c>
      <c r="K139" s="274">
        <f>IF(K$8=0,0,K$8/PPA_fec!K$8)</f>
        <v>0</v>
      </c>
      <c r="L139" s="274">
        <f>IF(L$8=0,0,L$8/PPA_fec!L$8)</f>
        <v>0</v>
      </c>
      <c r="M139" s="274">
        <f>IF(M$8=0,0,M$8/PPA_fec!M$8)</f>
        <v>0</v>
      </c>
      <c r="N139" s="274">
        <f>IF(N$8=0,0,N$8/PPA_fec!N$8)</f>
        <v>0</v>
      </c>
      <c r="O139" s="274">
        <f>IF(O$8=0,0,O$8/PPA_fec!O$8)</f>
        <v>0</v>
      </c>
      <c r="P139" s="274">
        <f>IF(P$8=0,0,P$8/PPA_fec!P$8)</f>
        <v>0</v>
      </c>
      <c r="Q139" s="274">
        <f>IF(Q$8=0,0,Q$8/PPA_fec!Q$8)</f>
        <v>0</v>
      </c>
      <c r="R139" s="274">
        <f>IF(R$8=0,0,R$8/PPA_fec!R$8)</f>
        <v>0</v>
      </c>
      <c r="S139" s="274">
        <f>IF(S$8=0,0,S$8/PPA_fec!S$8)</f>
        <v>0</v>
      </c>
      <c r="T139" s="274">
        <f>IF(T$8=0,0,T$8/PPA_fec!T$8)</f>
        <v>0</v>
      </c>
      <c r="U139" s="274">
        <f>IF(U$8=0,0,U$8/PPA_fec!U$8)</f>
        <v>0</v>
      </c>
      <c r="V139" s="274">
        <f>IF(V$8=0,0,V$8/PPA_fec!V$8)</f>
        <v>0</v>
      </c>
      <c r="W139" s="274">
        <f>IF(W$8=0,0,W$8/PPA_fec!W$8)</f>
        <v>0</v>
      </c>
      <c r="X139" s="274">
        <f>IF(X$8=0,0,X$8/PPA_fec!X$8)</f>
        <v>0</v>
      </c>
      <c r="Y139" s="274">
        <f>IF(Y$8=0,0,Y$8/PPA_fec!Y$8)</f>
        <v>0</v>
      </c>
      <c r="DA139" s="77"/>
    </row>
    <row r="140" spans="1:105" ht="12" customHeight="1" x14ac:dyDescent="0.25">
      <c r="A140" s="173" t="s">
        <v>94</v>
      </c>
      <c r="B140" s="274">
        <f>IF(B$9=0,0,B$9/PPA_fec!B$9)</f>
        <v>0</v>
      </c>
      <c r="C140" s="274">
        <f>IF(C$9=0,0,C$9/PPA_fec!C$9)</f>
        <v>0</v>
      </c>
      <c r="D140" s="274">
        <f>IF(D$9=0,0,D$9/PPA_fec!D$9)</f>
        <v>0</v>
      </c>
      <c r="E140" s="274">
        <f>IF(E$9=0,0,E$9/PPA_fec!E$9)</f>
        <v>0</v>
      </c>
      <c r="F140" s="274">
        <f>IF(F$9=0,0,F$9/PPA_fec!F$9)</f>
        <v>0</v>
      </c>
      <c r="G140" s="274">
        <f>IF(G$9=0,0,G$9/PPA_fec!G$9)</f>
        <v>0</v>
      </c>
      <c r="H140" s="274">
        <f>IF(H$9=0,0,H$9/PPA_fec!H$9)</f>
        <v>0</v>
      </c>
      <c r="I140" s="274">
        <f>IF(I$9=0,0,I$9/PPA_fec!I$9)</f>
        <v>0</v>
      </c>
      <c r="J140" s="274">
        <f>IF(J$9=0,0,J$9/PPA_fec!J$9)</f>
        <v>0</v>
      </c>
      <c r="K140" s="274">
        <f>IF(K$9=0,0,K$9/PPA_fec!K$9)</f>
        <v>0</v>
      </c>
      <c r="L140" s="274">
        <f>IF(L$9=0,0,L$9/PPA_fec!L$9)</f>
        <v>0</v>
      </c>
      <c r="M140" s="274">
        <f>IF(M$9=0,0,M$9/PPA_fec!M$9)</f>
        <v>0</v>
      </c>
      <c r="N140" s="274">
        <f>IF(N$9=0,0,N$9/PPA_fec!N$9)</f>
        <v>0</v>
      </c>
      <c r="O140" s="274">
        <f>IF(O$9=0,0,O$9/PPA_fec!O$9)</f>
        <v>0</v>
      </c>
      <c r="P140" s="274">
        <f>IF(P$9=0,0,P$9/PPA_fec!P$9)</f>
        <v>0</v>
      </c>
      <c r="Q140" s="274">
        <f>IF(Q$9=0,0,Q$9/PPA_fec!Q$9)</f>
        <v>0</v>
      </c>
      <c r="R140" s="274">
        <f>IF(R$9=0,0,R$9/PPA_fec!R$9)</f>
        <v>0</v>
      </c>
      <c r="S140" s="274">
        <f>IF(S$9=0,0,S$9/PPA_fec!S$9)</f>
        <v>0</v>
      </c>
      <c r="T140" s="274">
        <f>IF(T$9=0,0,T$9/PPA_fec!T$9)</f>
        <v>0</v>
      </c>
      <c r="U140" s="274">
        <f>IF(U$9=0,0,U$9/PPA_fec!U$9)</f>
        <v>0</v>
      </c>
      <c r="V140" s="274">
        <f>IF(V$9=0,0,V$9/PPA_fec!V$9)</f>
        <v>0</v>
      </c>
      <c r="W140" s="274">
        <f>IF(W$9=0,0,W$9/PPA_fec!W$9)</f>
        <v>0</v>
      </c>
      <c r="X140" s="274">
        <f>IF(X$9=0,0,X$9/PPA_fec!X$9)</f>
        <v>0</v>
      </c>
      <c r="Y140" s="274">
        <f>IF(Y$9=0,0,Y$9/PPA_fec!Y$9)</f>
        <v>0</v>
      </c>
      <c r="DA140" s="77"/>
    </row>
    <row r="141" spans="1:105" ht="12" customHeight="1" x14ac:dyDescent="0.25">
      <c r="A141" s="56" t="s">
        <v>95</v>
      </c>
      <c r="B141" s="275">
        <f>IF(B$10=0,0,B$10/PPA_fec!B$10)</f>
        <v>0</v>
      </c>
      <c r="C141" s="275">
        <f>IF(C$10=0,0,C$10/PPA_fec!C$10)</f>
        <v>0</v>
      </c>
      <c r="D141" s="275">
        <f>IF(D$10=0,0,D$10/PPA_fec!D$10)</f>
        <v>0</v>
      </c>
      <c r="E141" s="275">
        <f>IF(E$10=0,0,E$10/PPA_fec!E$10)</f>
        <v>0</v>
      </c>
      <c r="F141" s="275">
        <f>IF(F$10=0,0,F$10/PPA_fec!F$10)</f>
        <v>0</v>
      </c>
      <c r="G141" s="275">
        <f>IF(G$10=0,0,G$10/PPA_fec!G$10)</f>
        <v>0</v>
      </c>
      <c r="H141" s="275">
        <f>IF(H$10=0,0,H$10/PPA_fec!H$10)</f>
        <v>0</v>
      </c>
      <c r="I141" s="275">
        <f>IF(I$10=0,0,I$10/PPA_fec!I$10)</f>
        <v>0</v>
      </c>
      <c r="J141" s="275">
        <f>IF(J$10=0,0,J$10/PPA_fec!J$10)</f>
        <v>0</v>
      </c>
      <c r="K141" s="275">
        <f>IF(K$10=0,0,K$10/PPA_fec!K$10)</f>
        <v>0</v>
      </c>
      <c r="L141" s="275">
        <f>IF(L$10=0,0,L$10/PPA_fec!L$10)</f>
        <v>0</v>
      </c>
      <c r="M141" s="275">
        <f>IF(M$10=0,0,M$10/PPA_fec!M$10)</f>
        <v>0</v>
      </c>
      <c r="N141" s="275">
        <f>IF(N$10=0,0,N$10/PPA_fec!N$10)</f>
        <v>0</v>
      </c>
      <c r="O141" s="275">
        <f>IF(O$10=0,0,O$10/PPA_fec!O$10)</f>
        <v>0</v>
      </c>
      <c r="P141" s="275">
        <f>IF(P$10=0,0,P$10/PPA_fec!P$10)</f>
        <v>0</v>
      </c>
      <c r="Q141" s="275">
        <f>IF(Q$10=0,0,Q$10/PPA_fec!Q$10)</f>
        <v>0</v>
      </c>
      <c r="R141" s="275">
        <f>IF(R$10=0,0,R$10/PPA_fec!R$10)</f>
        <v>0</v>
      </c>
      <c r="S141" s="275">
        <f>IF(S$10=0,0,S$10/PPA_fec!S$10)</f>
        <v>0</v>
      </c>
      <c r="T141" s="275">
        <f>IF(T$10=0,0,T$10/PPA_fec!T$10)</f>
        <v>0</v>
      </c>
      <c r="U141" s="275">
        <f>IF(U$10=0,0,U$10/PPA_fec!U$10)</f>
        <v>0</v>
      </c>
      <c r="V141" s="275">
        <f>IF(V$10=0,0,V$10/PPA_fec!V$10)</f>
        <v>0</v>
      </c>
      <c r="W141" s="275">
        <f>IF(W$10=0,0,W$10/PPA_fec!W$10)</f>
        <v>0</v>
      </c>
      <c r="X141" s="275">
        <f>IF(X$10=0,0,X$10/PPA_fec!X$10)</f>
        <v>0</v>
      </c>
      <c r="Y141" s="275">
        <f>IF(Y$10=0,0,Y$10/PPA_fec!Y$10)</f>
        <v>0</v>
      </c>
      <c r="DA141" s="78"/>
    </row>
    <row r="142" spans="1:105" ht="12" customHeight="1" x14ac:dyDescent="0.25">
      <c r="A142" s="174" t="s">
        <v>1853</v>
      </c>
      <c r="B142" s="276">
        <f>IF(B$16=0,0,B$16/PPA_fec!B$16)</f>
        <v>0</v>
      </c>
      <c r="C142" s="276">
        <f>IF(C$16=0,0,C$16/PPA_fec!C$16)</f>
        <v>0</v>
      </c>
      <c r="D142" s="276">
        <f>IF(D$16=0,0,D$16/PPA_fec!D$16)</f>
        <v>0</v>
      </c>
      <c r="E142" s="276">
        <f>IF(E$16=0,0,E$16/PPA_fec!E$16)</f>
        <v>0</v>
      </c>
      <c r="F142" s="276">
        <f>IF(F$16=0,0,F$16/PPA_fec!F$16)</f>
        <v>0</v>
      </c>
      <c r="G142" s="276">
        <f>IF(G$16=0,0,G$16/PPA_fec!G$16)</f>
        <v>0</v>
      </c>
      <c r="H142" s="276">
        <f>IF(H$16=0,0,H$16/PPA_fec!H$16)</f>
        <v>0</v>
      </c>
      <c r="I142" s="276">
        <f>IF(I$16=0,0,I$16/PPA_fec!I$16)</f>
        <v>0</v>
      </c>
      <c r="J142" s="276">
        <f>IF(J$16=0,0,J$16/PPA_fec!J$16)</f>
        <v>0</v>
      </c>
      <c r="K142" s="276">
        <f>IF(K$16=0,0,K$16/PPA_fec!K$16)</f>
        <v>0</v>
      </c>
      <c r="L142" s="276">
        <f>IF(L$16=0,0,L$16/PPA_fec!L$16)</f>
        <v>0</v>
      </c>
      <c r="M142" s="276">
        <f>IF(M$16=0,0,M$16/PPA_fec!M$16)</f>
        <v>0</v>
      </c>
      <c r="N142" s="276">
        <f>IF(N$16=0,0,N$16/PPA_fec!N$16)</f>
        <v>0</v>
      </c>
      <c r="O142" s="276">
        <f>IF(O$16=0,0,O$16/PPA_fec!O$16)</f>
        <v>0</v>
      </c>
      <c r="P142" s="276">
        <f>IF(P$16=0,0,P$16/PPA_fec!P$16)</f>
        <v>0</v>
      </c>
      <c r="Q142" s="276">
        <f>IF(Q$16=0,0,Q$16/PPA_fec!Q$16)</f>
        <v>0</v>
      </c>
      <c r="R142" s="276">
        <f>IF(R$16=0,0,R$16/PPA_fec!R$16)</f>
        <v>0</v>
      </c>
      <c r="S142" s="276">
        <f>IF(S$16=0,0,S$16/PPA_fec!S$16)</f>
        <v>0</v>
      </c>
      <c r="T142" s="276">
        <f>IF(T$16=0,0,T$16/PPA_fec!T$16)</f>
        <v>0</v>
      </c>
      <c r="U142" s="276">
        <f>IF(U$16=0,0,U$16/PPA_fec!U$16)</f>
        <v>0</v>
      </c>
      <c r="V142" s="276">
        <f>IF(V$16=0,0,V$16/PPA_fec!V$16)</f>
        <v>0</v>
      </c>
      <c r="W142" s="276">
        <f>IF(W$16=0,0,W$16/PPA_fec!W$16)</f>
        <v>0</v>
      </c>
      <c r="X142" s="276">
        <f>IF(X$16=0,0,X$16/PPA_fec!X$16)</f>
        <v>0</v>
      </c>
      <c r="Y142" s="276">
        <f>IF(Y$16=0,0,Y$16/PPA_fec!Y$16)</f>
        <v>0</v>
      </c>
      <c r="DA142" s="79"/>
    </row>
    <row r="143" spans="1:105" ht="12" customHeight="1" x14ac:dyDescent="0.25">
      <c r="A143" s="174" t="s">
        <v>1855</v>
      </c>
      <c r="B143" s="276">
        <f>IF(B$17=0,0,B$17/PPA_fec!B$17)</f>
        <v>0</v>
      </c>
      <c r="C143" s="276">
        <f>IF(C$17=0,0,C$17/PPA_fec!C$17)</f>
        <v>0</v>
      </c>
      <c r="D143" s="276">
        <f>IF(D$17=0,0,D$17/PPA_fec!D$17)</f>
        <v>0</v>
      </c>
      <c r="E143" s="276">
        <f>IF(E$17=0,0,E$17/PPA_fec!E$17)</f>
        <v>0</v>
      </c>
      <c r="F143" s="276">
        <f>IF(F$17=0,0,F$17/PPA_fec!F$17)</f>
        <v>0</v>
      </c>
      <c r="G143" s="276">
        <f>IF(G$17=0,0,G$17/PPA_fec!G$17)</f>
        <v>0</v>
      </c>
      <c r="H143" s="276">
        <f>IF(H$17=0,0,H$17/PPA_fec!H$17)</f>
        <v>0</v>
      </c>
      <c r="I143" s="276">
        <f>IF(I$17=0,0,I$17/PPA_fec!I$17)</f>
        <v>0</v>
      </c>
      <c r="J143" s="276">
        <f>IF(J$17=0,0,J$17/PPA_fec!J$17)</f>
        <v>0</v>
      </c>
      <c r="K143" s="276">
        <f>IF(K$17=0,0,K$17/PPA_fec!K$17)</f>
        <v>0</v>
      </c>
      <c r="L143" s="276">
        <f>IF(L$17=0,0,L$17/PPA_fec!L$17)</f>
        <v>0</v>
      </c>
      <c r="M143" s="276">
        <f>IF(M$17=0,0,M$17/PPA_fec!M$17)</f>
        <v>0</v>
      </c>
      <c r="N143" s="276">
        <f>IF(N$17=0,0,N$17/PPA_fec!N$17)</f>
        <v>0</v>
      </c>
      <c r="O143" s="276">
        <f>IF(O$17=0,0,O$17/PPA_fec!O$17)</f>
        <v>0</v>
      </c>
      <c r="P143" s="276">
        <f>IF(P$17=0,0,P$17/PPA_fec!P$17)</f>
        <v>0</v>
      </c>
      <c r="Q143" s="276">
        <f>IF(Q$17=0,0,Q$17/PPA_fec!Q$17)</f>
        <v>0</v>
      </c>
      <c r="R143" s="276">
        <f>IF(R$17=0,0,R$17/PPA_fec!R$17)</f>
        <v>0</v>
      </c>
      <c r="S143" s="276">
        <f>IF(S$17=0,0,S$17/PPA_fec!S$17)</f>
        <v>0</v>
      </c>
      <c r="T143" s="276">
        <f>IF(T$17=0,0,T$17/PPA_fec!T$17)</f>
        <v>0</v>
      </c>
      <c r="U143" s="276">
        <f>IF(U$17=0,0,U$17/PPA_fec!U$17)</f>
        <v>0</v>
      </c>
      <c r="V143" s="276">
        <f>IF(V$17=0,0,V$17/PPA_fec!V$17)</f>
        <v>0</v>
      </c>
      <c r="W143" s="276">
        <f>IF(W$17=0,0,W$17/PPA_fec!W$17)</f>
        <v>0</v>
      </c>
      <c r="X143" s="276">
        <f>IF(X$17=0,0,X$17/PPA_fec!X$17)</f>
        <v>0</v>
      </c>
      <c r="Y143" s="276">
        <f>IF(Y$17=0,0,Y$17/PPA_fec!Y$17)</f>
        <v>0</v>
      </c>
      <c r="DA143" s="79"/>
    </row>
    <row r="144" spans="1:105" ht="12" customHeight="1" x14ac:dyDescent="0.25">
      <c r="A144" s="41" t="s">
        <v>1870</v>
      </c>
      <c r="B144" s="277">
        <f>IF(B$30=0,0,B$30/PPA_fec!B$30)</f>
        <v>0</v>
      </c>
      <c r="C144" s="277">
        <f>IF(C$30=0,0,C$30/PPA_fec!C$30)</f>
        <v>0</v>
      </c>
      <c r="D144" s="277">
        <f>IF(D$30=0,0,D$30/PPA_fec!D$30)</f>
        <v>0</v>
      </c>
      <c r="E144" s="277">
        <f>IF(E$30=0,0,E$30/PPA_fec!E$30)</f>
        <v>0</v>
      </c>
      <c r="F144" s="277">
        <f>IF(F$30=0,0,F$30/PPA_fec!F$30)</f>
        <v>0</v>
      </c>
      <c r="G144" s="277">
        <f>IF(G$30=0,0,G$30/PPA_fec!G$30)</f>
        <v>0</v>
      </c>
      <c r="H144" s="277">
        <f>IF(H$30=0,0,H$30/PPA_fec!H$30)</f>
        <v>0</v>
      </c>
      <c r="I144" s="277">
        <f>IF(I$30=0,0,I$30/PPA_fec!I$30)</f>
        <v>0</v>
      </c>
      <c r="J144" s="277">
        <f>IF(J$30=0,0,J$30/PPA_fec!J$30)</f>
        <v>0</v>
      </c>
      <c r="K144" s="277">
        <f>IF(K$30=0,0,K$30/PPA_fec!K$30)</f>
        <v>0</v>
      </c>
      <c r="L144" s="277">
        <f>IF(L$30=0,0,L$30/PPA_fec!L$30)</f>
        <v>0</v>
      </c>
      <c r="M144" s="277">
        <f>IF(M$30=0,0,M$30/PPA_fec!M$30)</f>
        <v>0</v>
      </c>
      <c r="N144" s="277">
        <f>IF(N$30=0,0,N$30/PPA_fec!N$30)</f>
        <v>0</v>
      </c>
      <c r="O144" s="277">
        <f>IF(O$30=0,0,O$30/PPA_fec!O$30)</f>
        <v>0</v>
      </c>
      <c r="P144" s="277">
        <f>IF(P$30=0,0,P$30/PPA_fec!P$30)</f>
        <v>0</v>
      </c>
      <c r="Q144" s="277">
        <f>IF(Q$30=0,0,Q$30/PPA_fec!Q$30)</f>
        <v>0</v>
      </c>
      <c r="R144" s="277">
        <f>IF(R$30=0,0,R$30/PPA_fec!R$30)</f>
        <v>0</v>
      </c>
      <c r="S144" s="277">
        <f>IF(S$30=0,0,S$30/PPA_fec!S$30)</f>
        <v>0</v>
      </c>
      <c r="T144" s="277">
        <f>IF(T$30=0,0,T$30/PPA_fec!T$30)</f>
        <v>0</v>
      </c>
      <c r="U144" s="277">
        <f>IF(U$30=0,0,U$30/PPA_fec!U$30)</f>
        <v>0</v>
      </c>
      <c r="V144" s="277">
        <f>IF(V$30=0,0,V$30/PPA_fec!V$30)</f>
        <v>0</v>
      </c>
      <c r="W144" s="277">
        <f>IF(W$30=0,0,W$30/PPA_fec!W$30)</f>
        <v>0</v>
      </c>
      <c r="X144" s="277">
        <f>IF(X$30=0,0,X$30/PPA_fec!X$30)</f>
        <v>0</v>
      </c>
      <c r="Y144" s="277">
        <f>IF(Y$30=0,0,Y$30/PPA_fec!Y$30)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0">
        <f>IF(B$32=0,0,B$32/PPA_fec!B$32)</f>
        <v>2.1716889776599575</v>
      </c>
      <c r="C146" s="320">
        <f>IF(C$32=0,0,C$32/PPA_fec!C$32)</f>
        <v>2.1902069583247261</v>
      </c>
      <c r="D146" s="320">
        <f>IF(D$32=0,0,D$32/PPA_fec!D$32)</f>
        <v>2.1533598762586208</v>
      </c>
      <c r="E146" s="320">
        <f>IF(E$32=0,0,E$32/PPA_fec!E$32)</f>
        <v>2.1213950481306343</v>
      </c>
      <c r="F146" s="320">
        <f>IF(F$32=0,0,F$32/PPA_fec!F$32)</f>
        <v>2.1099677162592285</v>
      </c>
      <c r="G146" s="320">
        <f>IF(G$32=0,0,G$32/PPA_fec!G$32)</f>
        <v>1.9981435404416734</v>
      </c>
      <c r="H146" s="320">
        <f>IF(H$32=0,0,H$32/PPA_fec!H$32)</f>
        <v>2.3187189763684994</v>
      </c>
      <c r="I146" s="320">
        <f>IF(I$32=0,0,I$32/PPA_fec!I$32)</f>
        <v>0.98992942641166881</v>
      </c>
      <c r="J146" s="320">
        <f>IF(J$32=0,0,J$32/PPA_fec!J$32)</f>
        <v>1.6073880067913411</v>
      </c>
      <c r="K146" s="320">
        <f>IF(K$32=0,0,K$32/PPA_fec!K$32)</f>
        <v>2.1625388169692603</v>
      </c>
      <c r="L146" s="320">
        <f>IF(L$32=0,0,L$32/PPA_fec!L$32)</f>
        <v>2.0985375949611043</v>
      </c>
      <c r="M146" s="320">
        <f>IF(M$32=0,0,M$32/PPA_fec!M$32)</f>
        <v>2.006831719796824</v>
      </c>
      <c r="N146" s="320">
        <f>IF(N$32=0,0,N$32/PPA_fec!N$32)</f>
        <v>1.8641999270703338</v>
      </c>
      <c r="O146" s="320">
        <f>IF(O$32=0,0,O$32/PPA_fec!O$32)</f>
        <v>1.6843480379365956</v>
      </c>
      <c r="P146" s="320">
        <f>IF(P$32=0,0,P$32/PPA_fec!P$32)</f>
        <v>1.6877079216645872</v>
      </c>
      <c r="Q146" s="320">
        <f>IF(Q$32=0,0,Q$32/PPA_fec!Q$32)</f>
        <v>1.4482815103559024</v>
      </c>
      <c r="R146" s="320">
        <f>IF(R$32=0,0,R$32/PPA_fec!R$32)</f>
        <v>1.7101321504059721</v>
      </c>
      <c r="S146" s="320">
        <f>IF(S$32=0,0,S$32/PPA_fec!S$32)</f>
        <v>1.7894821243052819</v>
      </c>
      <c r="T146" s="320">
        <f>IF(T$32=0,0,T$32/PPA_fec!T$32)</f>
        <v>2.030013660609745</v>
      </c>
      <c r="U146" s="320">
        <f>IF(U$32=0,0,U$32/PPA_fec!U$32)</f>
        <v>1.8453812171254464</v>
      </c>
      <c r="V146" s="320">
        <f>IF(V$32=0,0,V$32/PPA_fec!V$32)</f>
        <v>2.1828754059134758</v>
      </c>
      <c r="W146" s="320">
        <f>IF(W$32=0,0,W$32/PPA_fec!W$32)</f>
        <v>2.0821740547835796</v>
      </c>
      <c r="X146" s="320">
        <f>IF(X$32=0,0,X$32/PPA_fec!X$32)</f>
        <v>2.1172734047353732</v>
      </c>
      <c r="Y146" s="320">
        <f>IF(Y$32=0,0,Y$32/PPA_fec!Y$32)</f>
        <v>2.1261552635806167</v>
      </c>
      <c r="DA146" s="95"/>
    </row>
    <row r="147" spans="1:105" ht="12" customHeight="1" x14ac:dyDescent="0.25">
      <c r="A147" s="55" t="s">
        <v>91</v>
      </c>
      <c r="B147" s="273">
        <f>IF(B$33=0,0,B$33/PPA_fec!B$33)</f>
        <v>0</v>
      </c>
      <c r="C147" s="273">
        <f>IF(C$33=0,0,C$33/PPA_fec!C$33)</f>
        <v>0</v>
      </c>
      <c r="D147" s="273">
        <f>IF(D$33=0,0,D$33/PPA_fec!D$33)</f>
        <v>0</v>
      </c>
      <c r="E147" s="273">
        <f>IF(E$33=0,0,E$33/PPA_fec!E$33)</f>
        <v>0</v>
      </c>
      <c r="F147" s="273">
        <f>IF(F$33=0,0,F$33/PPA_fec!F$33)</f>
        <v>0</v>
      </c>
      <c r="G147" s="273">
        <f>IF(G$33=0,0,G$33/PPA_fec!G$33)</f>
        <v>0</v>
      </c>
      <c r="H147" s="273">
        <f>IF(H$33=0,0,H$33/PPA_fec!H$33)</f>
        <v>0</v>
      </c>
      <c r="I147" s="273">
        <f>IF(I$33=0,0,I$33/PPA_fec!I$33)</f>
        <v>0</v>
      </c>
      <c r="J147" s="273">
        <f>IF(J$33=0,0,J$33/PPA_fec!J$33)</f>
        <v>0</v>
      </c>
      <c r="K147" s="273">
        <f>IF(K$33=0,0,K$33/PPA_fec!K$33)</f>
        <v>0</v>
      </c>
      <c r="L147" s="273">
        <f>IF(L$33=0,0,L$33/PPA_fec!L$33)</f>
        <v>0</v>
      </c>
      <c r="M147" s="273">
        <f>IF(M$33=0,0,M$33/PPA_fec!M$33)</f>
        <v>0</v>
      </c>
      <c r="N147" s="273">
        <f>IF(N$33=0,0,N$33/PPA_fec!N$33)</f>
        <v>0</v>
      </c>
      <c r="O147" s="273">
        <f>IF(O$33=0,0,O$33/PPA_fec!O$33)</f>
        <v>0</v>
      </c>
      <c r="P147" s="273">
        <f>IF(P$33=0,0,P$33/PPA_fec!P$33)</f>
        <v>0</v>
      </c>
      <c r="Q147" s="273">
        <f>IF(Q$33=0,0,Q$33/PPA_fec!Q$33)</f>
        <v>0</v>
      </c>
      <c r="R147" s="273">
        <f>IF(R$33=0,0,R$33/PPA_fec!R$33)</f>
        <v>0</v>
      </c>
      <c r="S147" s="273">
        <f>IF(S$33=0,0,S$33/PPA_fec!S$33)</f>
        <v>0</v>
      </c>
      <c r="T147" s="273">
        <f>IF(T$33=0,0,T$33/PPA_fec!T$33)</f>
        <v>0</v>
      </c>
      <c r="U147" s="273">
        <f>IF(U$33=0,0,U$33/PPA_fec!U$33)</f>
        <v>0</v>
      </c>
      <c r="V147" s="273">
        <f>IF(V$33=0,0,V$33/PPA_fec!V$33)</f>
        <v>0</v>
      </c>
      <c r="W147" s="273">
        <f>IF(W$33=0,0,W$33/PPA_fec!W$33)</f>
        <v>0</v>
      </c>
      <c r="X147" s="273">
        <f>IF(X$33=0,0,X$33/PPA_fec!X$33)</f>
        <v>0</v>
      </c>
      <c r="Y147" s="273">
        <f>IF(Y$33=0,0,Y$33/PPA_fec!Y$33)</f>
        <v>0</v>
      </c>
      <c r="DA147" s="76"/>
    </row>
    <row r="148" spans="1:105" ht="12" customHeight="1" x14ac:dyDescent="0.25">
      <c r="A148" s="173" t="s">
        <v>92</v>
      </c>
      <c r="B148" s="274">
        <f>IF(B$34=0,0,B$34/PPA_fec!B$34)</f>
        <v>0</v>
      </c>
      <c r="C148" s="274">
        <f>IF(C$34=0,0,C$34/PPA_fec!C$34)</f>
        <v>0</v>
      </c>
      <c r="D148" s="274">
        <f>IF(D$34=0,0,D$34/PPA_fec!D$34)</f>
        <v>0</v>
      </c>
      <c r="E148" s="274">
        <f>IF(E$34=0,0,E$34/PPA_fec!E$34)</f>
        <v>0</v>
      </c>
      <c r="F148" s="274">
        <f>IF(F$34=0,0,F$34/PPA_fec!F$34)</f>
        <v>0</v>
      </c>
      <c r="G148" s="274">
        <f>IF(G$34=0,0,G$34/PPA_fec!G$34)</f>
        <v>0</v>
      </c>
      <c r="H148" s="274">
        <f>IF(H$34=0,0,H$34/PPA_fec!H$34)</f>
        <v>0</v>
      </c>
      <c r="I148" s="274">
        <f>IF(I$34=0,0,I$34/PPA_fec!I$34)</f>
        <v>0</v>
      </c>
      <c r="J148" s="274">
        <f>IF(J$34=0,0,J$34/PPA_fec!J$34)</f>
        <v>0</v>
      </c>
      <c r="K148" s="274">
        <f>IF(K$34=0,0,K$34/PPA_fec!K$34)</f>
        <v>0</v>
      </c>
      <c r="L148" s="274">
        <f>IF(L$34=0,0,L$34/PPA_fec!L$34)</f>
        <v>0</v>
      </c>
      <c r="M148" s="274">
        <f>IF(M$34=0,0,M$34/PPA_fec!M$34)</f>
        <v>0</v>
      </c>
      <c r="N148" s="274">
        <f>IF(N$34=0,0,N$34/PPA_fec!N$34)</f>
        <v>0</v>
      </c>
      <c r="O148" s="274">
        <f>IF(O$34=0,0,O$34/PPA_fec!O$34)</f>
        <v>0</v>
      </c>
      <c r="P148" s="274">
        <f>IF(P$34=0,0,P$34/PPA_fec!P$34)</f>
        <v>0</v>
      </c>
      <c r="Q148" s="274">
        <f>IF(Q$34=0,0,Q$34/PPA_fec!Q$34)</f>
        <v>0</v>
      </c>
      <c r="R148" s="274">
        <f>IF(R$34=0,0,R$34/PPA_fec!R$34)</f>
        <v>0</v>
      </c>
      <c r="S148" s="274">
        <f>IF(S$34=0,0,S$34/PPA_fec!S$34)</f>
        <v>0</v>
      </c>
      <c r="T148" s="274">
        <f>IF(T$34=0,0,T$34/PPA_fec!T$34)</f>
        <v>0</v>
      </c>
      <c r="U148" s="274">
        <f>IF(U$34=0,0,U$34/PPA_fec!U$34)</f>
        <v>0</v>
      </c>
      <c r="V148" s="274">
        <f>IF(V$34=0,0,V$34/PPA_fec!V$34)</f>
        <v>0</v>
      </c>
      <c r="W148" s="274">
        <f>IF(W$34=0,0,W$34/PPA_fec!W$34)</f>
        <v>0</v>
      </c>
      <c r="X148" s="274">
        <f>IF(X$34=0,0,X$34/PPA_fec!X$34)</f>
        <v>0</v>
      </c>
      <c r="Y148" s="274">
        <f>IF(Y$34=0,0,Y$34/PPA_fec!Y$34)</f>
        <v>0</v>
      </c>
      <c r="DA148" s="77"/>
    </row>
    <row r="149" spans="1:105" ht="12" customHeight="1" x14ac:dyDescent="0.25">
      <c r="A149" s="173" t="s">
        <v>93</v>
      </c>
      <c r="B149" s="274">
        <f>IF(B$35=0,0,B$35/PPA_fec!B$35)</f>
        <v>0</v>
      </c>
      <c r="C149" s="274">
        <f>IF(C$35=0,0,C$35/PPA_fec!C$35)</f>
        <v>0</v>
      </c>
      <c r="D149" s="274">
        <f>IF(D$35=0,0,D$35/PPA_fec!D$35)</f>
        <v>0</v>
      </c>
      <c r="E149" s="274">
        <f>IF(E$35=0,0,E$35/PPA_fec!E$35)</f>
        <v>0</v>
      </c>
      <c r="F149" s="274">
        <f>IF(F$35=0,0,F$35/PPA_fec!F$35)</f>
        <v>0</v>
      </c>
      <c r="G149" s="274">
        <f>IF(G$35=0,0,G$35/PPA_fec!G$35)</f>
        <v>0</v>
      </c>
      <c r="H149" s="274">
        <f>IF(H$35=0,0,H$35/PPA_fec!H$35)</f>
        <v>0</v>
      </c>
      <c r="I149" s="274">
        <f>IF(I$35=0,0,I$35/PPA_fec!I$35)</f>
        <v>0</v>
      </c>
      <c r="J149" s="274">
        <f>IF(J$35=0,0,J$35/PPA_fec!J$35)</f>
        <v>0</v>
      </c>
      <c r="K149" s="274">
        <f>IF(K$35=0,0,K$35/PPA_fec!K$35)</f>
        <v>0</v>
      </c>
      <c r="L149" s="274">
        <f>IF(L$35=0,0,L$35/PPA_fec!L$35)</f>
        <v>0</v>
      </c>
      <c r="M149" s="274">
        <f>IF(M$35=0,0,M$35/PPA_fec!M$35)</f>
        <v>0</v>
      </c>
      <c r="N149" s="274">
        <f>IF(N$35=0,0,N$35/PPA_fec!N$35)</f>
        <v>0</v>
      </c>
      <c r="O149" s="274">
        <f>IF(O$35=0,0,O$35/PPA_fec!O$35)</f>
        <v>0</v>
      </c>
      <c r="P149" s="274">
        <f>IF(P$35=0,0,P$35/PPA_fec!P$35)</f>
        <v>0</v>
      </c>
      <c r="Q149" s="274">
        <f>IF(Q$35=0,0,Q$35/PPA_fec!Q$35)</f>
        <v>0</v>
      </c>
      <c r="R149" s="274">
        <f>IF(R$35=0,0,R$35/PPA_fec!R$35)</f>
        <v>0</v>
      </c>
      <c r="S149" s="274">
        <f>IF(S$35=0,0,S$35/PPA_fec!S$35)</f>
        <v>0</v>
      </c>
      <c r="T149" s="274">
        <f>IF(T$35=0,0,T$35/PPA_fec!T$35)</f>
        <v>0</v>
      </c>
      <c r="U149" s="274">
        <f>IF(U$35=0,0,U$35/PPA_fec!U$35)</f>
        <v>0</v>
      </c>
      <c r="V149" s="274">
        <f>IF(V$35=0,0,V$35/PPA_fec!V$35)</f>
        <v>0</v>
      </c>
      <c r="W149" s="274">
        <f>IF(W$35=0,0,W$35/PPA_fec!W$35)</f>
        <v>0</v>
      </c>
      <c r="X149" s="274">
        <f>IF(X$35=0,0,X$35/PPA_fec!X$35)</f>
        <v>0</v>
      </c>
      <c r="Y149" s="274">
        <f>IF(Y$35=0,0,Y$35/PPA_fec!Y$35)</f>
        <v>0</v>
      </c>
      <c r="DA149" s="77"/>
    </row>
    <row r="150" spans="1:105" ht="12" customHeight="1" x14ac:dyDescent="0.25">
      <c r="A150" s="173" t="s">
        <v>94</v>
      </c>
      <c r="B150" s="274">
        <f>IF(B$36=0,0,B$36/PPA_fec!B$36)</f>
        <v>0</v>
      </c>
      <c r="C150" s="274">
        <f>IF(C$36=0,0,C$36/PPA_fec!C$36)</f>
        <v>0</v>
      </c>
      <c r="D150" s="274">
        <f>IF(D$36=0,0,D$36/PPA_fec!D$36)</f>
        <v>0</v>
      </c>
      <c r="E150" s="274">
        <f>IF(E$36=0,0,E$36/PPA_fec!E$36)</f>
        <v>0</v>
      </c>
      <c r="F150" s="274">
        <f>IF(F$36=0,0,F$36/PPA_fec!F$36)</f>
        <v>0</v>
      </c>
      <c r="G150" s="274">
        <f>IF(G$36=0,0,G$36/PPA_fec!G$36)</f>
        <v>0</v>
      </c>
      <c r="H150" s="274">
        <f>IF(H$36=0,0,H$36/PPA_fec!H$36)</f>
        <v>0</v>
      </c>
      <c r="I150" s="274">
        <f>IF(I$36=0,0,I$36/PPA_fec!I$36)</f>
        <v>0</v>
      </c>
      <c r="J150" s="274">
        <f>IF(J$36=0,0,J$36/PPA_fec!J$36)</f>
        <v>0</v>
      </c>
      <c r="K150" s="274">
        <f>IF(K$36=0,0,K$36/PPA_fec!K$36)</f>
        <v>0</v>
      </c>
      <c r="L150" s="274">
        <f>IF(L$36=0,0,L$36/PPA_fec!L$36)</f>
        <v>0</v>
      </c>
      <c r="M150" s="274">
        <f>IF(M$36=0,0,M$36/PPA_fec!M$36)</f>
        <v>0</v>
      </c>
      <c r="N150" s="274">
        <f>IF(N$36=0,0,N$36/PPA_fec!N$36)</f>
        <v>0</v>
      </c>
      <c r="O150" s="274">
        <f>IF(O$36=0,0,O$36/PPA_fec!O$36)</f>
        <v>0</v>
      </c>
      <c r="P150" s="274">
        <f>IF(P$36=0,0,P$36/PPA_fec!P$36)</f>
        <v>0</v>
      </c>
      <c r="Q150" s="274">
        <f>IF(Q$36=0,0,Q$36/PPA_fec!Q$36)</f>
        <v>0</v>
      </c>
      <c r="R150" s="274">
        <f>IF(R$36=0,0,R$36/PPA_fec!R$36)</f>
        <v>0</v>
      </c>
      <c r="S150" s="274">
        <f>IF(S$36=0,0,S$36/PPA_fec!S$36)</f>
        <v>0</v>
      </c>
      <c r="T150" s="274">
        <f>IF(T$36=0,0,T$36/PPA_fec!T$36)</f>
        <v>0</v>
      </c>
      <c r="U150" s="274">
        <f>IF(U$36=0,0,U$36/PPA_fec!U$36)</f>
        <v>0</v>
      </c>
      <c r="V150" s="274">
        <f>IF(V$36=0,0,V$36/PPA_fec!V$36)</f>
        <v>0</v>
      </c>
      <c r="W150" s="274">
        <f>IF(W$36=0,0,W$36/PPA_fec!W$36)</f>
        <v>0</v>
      </c>
      <c r="X150" s="274">
        <f>IF(X$36=0,0,X$36/PPA_fec!X$36)</f>
        <v>0</v>
      </c>
      <c r="Y150" s="274">
        <f>IF(Y$36=0,0,Y$36/PPA_fec!Y$36)</f>
        <v>0</v>
      </c>
      <c r="DA150" s="77"/>
    </row>
    <row r="151" spans="1:105" ht="12" customHeight="1" x14ac:dyDescent="0.25">
      <c r="A151" s="56" t="s">
        <v>95</v>
      </c>
      <c r="B151" s="275">
        <f>IF(B$37=0,0,B$37/PPA_fec!B$37)</f>
        <v>2.2061072412499896</v>
      </c>
      <c r="C151" s="275">
        <f>IF(C$37=0,0,C$37/PPA_fec!C$37)</f>
        <v>2.2201207302872974</v>
      </c>
      <c r="D151" s="275">
        <f>IF(D$37=0,0,D$37/PPA_fec!D$37)</f>
        <v>1.9889899442729098</v>
      </c>
      <c r="E151" s="275">
        <f>IF(E$37=0,0,E$37/PPA_fec!E$37)</f>
        <v>1.7186935740507059</v>
      </c>
      <c r="F151" s="275">
        <f>IF(F$37=0,0,F$37/PPA_fec!F$37)</f>
        <v>1.5323080102088369</v>
      </c>
      <c r="G151" s="275">
        <f>IF(G$37=0,0,G$37/PPA_fec!G$37)</f>
        <v>0.59481154106485123</v>
      </c>
      <c r="H151" s="275">
        <f>IF(H$37=0,0,H$37/PPA_fec!H$37)</f>
        <v>0.67245842763703578</v>
      </c>
      <c r="I151" s="275">
        <f>IF(I$37=0,0,I$37/PPA_fec!I$37)</f>
        <v>8.4441289377787665E-3</v>
      </c>
      <c r="J151" s="275">
        <f>IF(J$37=0,0,J$37/PPA_fec!J$37)</f>
        <v>0.10555976138765093</v>
      </c>
      <c r="K151" s="275">
        <f>IF(K$37=0,0,K$37/PPA_fec!K$37)</f>
        <v>1.6515422968942428</v>
      </c>
      <c r="L151" s="275">
        <f>IF(L$37=0,0,L$37/PPA_fec!L$37)</f>
        <v>1.0597158260950434</v>
      </c>
      <c r="M151" s="275">
        <f>IF(M$37=0,0,M$37/PPA_fec!M$37)</f>
        <v>1.4600541307055968</v>
      </c>
      <c r="N151" s="275">
        <f>IF(N$37=0,0,N$37/PPA_fec!N$37)</f>
        <v>0.84034001571295391</v>
      </c>
      <c r="O151" s="275">
        <f>IF(O$37=0,0,O$37/PPA_fec!O$37)</f>
        <v>0.30466362328007512</v>
      </c>
      <c r="P151" s="275">
        <f>IF(P$37=0,0,P$37/PPA_fec!P$37)</f>
        <v>0.32977392205738876</v>
      </c>
      <c r="Q151" s="275">
        <f>IF(Q$37=0,0,Q$37/PPA_fec!Q$37)</f>
        <v>0.14864197525320211</v>
      </c>
      <c r="R151" s="275">
        <f>IF(R$37=0,0,R$37/PPA_fec!R$37)</f>
        <v>0.48512371903651902</v>
      </c>
      <c r="S151" s="275">
        <f>IF(S$37=0,0,S$37/PPA_fec!S$37)</f>
        <v>0.9043353834261153</v>
      </c>
      <c r="T151" s="275">
        <f>IF(T$37=0,0,T$37/PPA_fec!T$37)</f>
        <v>1.9784840803847681</v>
      </c>
      <c r="U151" s="275">
        <f>IF(U$37=0,0,U$37/PPA_fec!U$37)</f>
        <v>1.1045730457156291</v>
      </c>
      <c r="V151" s="275">
        <f>IF(V$37=0,0,V$37/PPA_fec!V$37)</f>
        <v>1.9954187792860656</v>
      </c>
      <c r="W151" s="275">
        <f>IF(W$37=0,0,W$37/PPA_fec!W$37)</f>
        <v>2.0319110551668071</v>
      </c>
      <c r="X151" s="275">
        <f>IF(X$37=0,0,X$37/PPA_fec!X$37)</f>
        <v>2.0591760229537752</v>
      </c>
      <c r="Y151" s="275">
        <f>IF(Y$37=0,0,Y$37/PPA_fec!Y$37)</f>
        <v>2.0088909012197793</v>
      </c>
      <c r="DA151" s="78"/>
    </row>
    <row r="152" spans="1:105" ht="12" customHeight="1" x14ac:dyDescent="0.25">
      <c r="A152" s="174" t="s">
        <v>1883</v>
      </c>
      <c r="B152" s="276">
        <f>IF(B$43=0,0,B$43/PPA_fec!B$43)</f>
        <v>1.4419883009089356</v>
      </c>
      <c r="C152" s="276">
        <f>IF(C$43=0,0,C$43/PPA_fec!C$43)</f>
        <v>1.4916510441671402</v>
      </c>
      <c r="D152" s="276">
        <f>IF(D$43=0,0,D$43/PPA_fec!D$43)</f>
        <v>1.3026147605162357</v>
      </c>
      <c r="E152" s="276">
        <f>IF(E$43=0,0,E$43/PPA_fec!E$43)</f>
        <v>1.1677177122968949</v>
      </c>
      <c r="F152" s="276">
        <f>IF(F$43=0,0,F$43/PPA_fec!F$43)</f>
        <v>1.1067074367975736</v>
      </c>
      <c r="G152" s="276">
        <f>IF(G$43=0,0,G$43/PPA_fec!G$43)</f>
        <v>0.76336954004580215</v>
      </c>
      <c r="H152" s="276">
        <f>IF(H$43=0,0,H$43/PPA_fec!H$43)</f>
        <v>1.0568560201272152</v>
      </c>
      <c r="I152" s="276">
        <f>IF(I$43=0,0,I$43/PPA_fec!I$43)</f>
        <v>0.15989039578220518</v>
      </c>
      <c r="J152" s="276">
        <f>IF(J$43=0,0,J$43/PPA_fec!J$43)</f>
        <v>0.40273553761038228</v>
      </c>
      <c r="K152" s="276">
        <f>IF(K$43=0,0,K$43/PPA_fec!K$43)</f>
        <v>1.1360809314129567</v>
      </c>
      <c r="L152" s="276">
        <f>IF(L$43=0,0,L$43/PPA_fec!L$43)</f>
        <v>0.9263790271900485</v>
      </c>
      <c r="M152" s="276">
        <f>IF(M$43=0,0,M$43/PPA_fec!M$43)</f>
        <v>0.95021831571139459</v>
      </c>
      <c r="N152" s="276">
        <f>IF(N$43=0,0,N$43/PPA_fec!N$43)</f>
        <v>0.71290416638180587</v>
      </c>
      <c r="O152" s="276">
        <f>IF(O$43=0,0,O$43/PPA_fec!O$43)</f>
        <v>0.48351247791997232</v>
      </c>
      <c r="P152" s="276">
        <f>IF(P$43=0,0,P$43/PPA_fec!P$43)</f>
        <v>0.49269809679270821</v>
      </c>
      <c r="Q152" s="276">
        <f>IF(Q$43=0,0,Q$43/PPA_fec!Q$43)</f>
        <v>0.33102811709344815</v>
      </c>
      <c r="R152" s="276">
        <f>IF(R$43=0,0,R$43/PPA_fec!R$43)</f>
        <v>0.53595162698922283</v>
      </c>
      <c r="S152" s="276">
        <f>IF(S$43=0,0,S$43/PPA_fec!S$43)</f>
        <v>0.64632168674482293</v>
      </c>
      <c r="T152" s="276">
        <f>IF(T$43=0,0,T$43/PPA_fec!T$43)</f>
        <v>1.1608379652349774</v>
      </c>
      <c r="U152" s="276">
        <f>IF(U$43=0,0,U$43/PPA_fec!U$43)</f>
        <v>0.7527009758161981</v>
      </c>
      <c r="V152" s="276">
        <f>IF(V$43=0,0,V$43/PPA_fec!V$43)</f>
        <v>1.3904536186685457</v>
      </c>
      <c r="W152" s="276">
        <f>IF(W$43=0,0,W$43/PPA_fec!W$43)</f>
        <v>1.3331347171829715</v>
      </c>
      <c r="X152" s="276">
        <f>IF(X$43=0,0,X$43/PPA_fec!X$43)</f>
        <v>1.4113412987373697</v>
      </c>
      <c r="Y152" s="276">
        <f>IF(Y$43=0,0,Y$43/PPA_fec!Y$43)</f>
        <v>1.4004255797594645</v>
      </c>
      <c r="DA152" s="79"/>
    </row>
    <row r="153" spans="1:105" ht="12" customHeight="1" x14ac:dyDescent="0.25">
      <c r="A153" s="174" t="s">
        <v>1898</v>
      </c>
      <c r="B153" s="276">
        <f>IF(B$56=0,0,B$56/PPA_fec!B$56)</f>
        <v>2.3948879953469921</v>
      </c>
      <c r="C153" s="276">
        <f>IF(C$56=0,0,C$56/PPA_fec!C$56)</f>
        <v>2.413109120276784</v>
      </c>
      <c r="D153" s="276">
        <f>IF(D$56=0,0,D$56/PPA_fec!D$56)</f>
        <v>2.3857925942042639</v>
      </c>
      <c r="E153" s="276">
        <f>IF(E$56=0,0,E$56/PPA_fec!E$56)</f>
        <v>2.3630991207830583</v>
      </c>
      <c r="F153" s="276">
        <f>IF(F$56=0,0,F$56/PPA_fec!F$56)</f>
        <v>2.3580518634611125</v>
      </c>
      <c r="G153" s="276">
        <f>IF(G$56=0,0,G$56/PPA_fec!G$56)</f>
        <v>2.291802429617749</v>
      </c>
      <c r="H153" s="276">
        <f>IF(H$56=0,0,H$56/PPA_fec!H$56)</f>
        <v>2.6253081322218415</v>
      </c>
      <c r="I153" s="276">
        <f>IF(I$56=0,0,I$56/PPA_fec!I$56)</f>
        <v>1.3066052982076344</v>
      </c>
      <c r="J153" s="276">
        <f>IF(J$56=0,0,J$56/PPA_fec!J$56)</f>
        <v>1.9411404684170357</v>
      </c>
      <c r="K153" s="276">
        <f>IF(K$56=0,0,K$56/PPA_fec!K$56)</f>
        <v>2.4156593375534023</v>
      </c>
      <c r="L153" s="276">
        <f>IF(L$56=0,0,L$56/PPA_fec!L$56)</f>
        <v>2.3747253986321466</v>
      </c>
      <c r="M153" s="276">
        <f>IF(M$56=0,0,M$56/PPA_fec!M$56)</f>
        <v>2.2551494496620399</v>
      </c>
      <c r="N153" s="276">
        <f>IF(N$56=0,0,N$56/PPA_fec!N$56)</f>
        <v>2.132349187859246</v>
      </c>
      <c r="O153" s="276">
        <f>IF(O$56=0,0,O$56/PPA_fec!O$56)</f>
        <v>1.9894274374566401</v>
      </c>
      <c r="P153" s="276">
        <f>IF(P$56=0,0,P$56/PPA_fec!P$56)</f>
        <v>1.9888296802751555</v>
      </c>
      <c r="Q153" s="276">
        <f>IF(Q$56=0,0,Q$56/PPA_fec!Q$56)</f>
        <v>1.7656239465893271</v>
      </c>
      <c r="R153" s="276">
        <f>IF(R$56=0,0,R$56/PPA_fec!R$56)</f>
        <v>1.9958539874832517</v>
      </c>
      <c r="S153" s="276">
        <f>IF(S$56=0,0,S$56/PPA_fec!S$56)</f>
        <v>2.0537462178263626</v>
      </c>
      <c r="T153" s="276">
        <f>IF(T$56=0,0,T$56/PPA_fec!T$56)</f>
        <v>2.2533615667012734</v>
      </c>
      <c r="U153" s="276">
        <f>IF(U$56=0,0,U$56/PPA_fec!U$56)</f>
        <v>2.0964217750426286</v>
      </c>
      <c r="V153" s="276">
        <f>IF(V$56=0,0,V$56/PPA_fec!V$56)</f>
        <v>2.4133546808518846</v>
      </c>
      <c r="W153" s="276">
        <f>IF(W$56=0,0,W$56/PPA_fec!W$56)</f>
        <v>2.3002739588237171</v>
      </c>
      <c r="X153" s="276">
        <f>IF(X$56=0,0,X$56/PPA_fec!X$56)</f>
        <v>2.3354338372810921</v>
      </c>
      <c r="Y153" s="276">
        <f>IF(Y$56=0,0,Y$56/PPA_fec!Y$56)</f>
        <v>2.3468971623485726</v>
      </c>
      <c r="DA153" s="79"/>
    </row>
    <row r="154" spans="1:105" ht="12" customHeight="1" x14ac:dyDescent="0.25">
      <c r="A154" s="41" t="s">
        <v>1913</v>
      </c>
      <c r="B154" s="277">
        <f>IF(B$69=0,0,B$69/PPA_fec!B$69)</f>
        <v>2.0632068968972908</v>
      </c>
      <c r="C154" s="277">
        <f>IF(C$69=0,0,C$69/PPA_fec!C$69)</f>
        <v>2.073909651492464</v>
      </c>
      <c r="D154" s="277">
        <f>IF(D$69=0,0,D$69/PPA_fec!D$69)</f>
        <v>2.0753582706496783</v>
      </c>
      <c r="E154" s="277">
        <f>IF(E$69=0,0,E$69/PPA_fec!E$69)</f>
        <v>2.0782182724991118</v>
      </c>
      <c r="F154" s="277">
        <f>IF(F$69=0,0,F$69/PPA_fec!F$69)</f>
        <v>2.0865277997276426</v>
      </c>
      <c r="G154" s="277">
        <f>IF(G$69=0,0,G$69/PPA_fec!G$69)</f>
        <v>2.1337034989058425</v>
      </c>
      <c r="H154" s="277">
        <f>IF(H$69=0,0,H$69/PPA_fec!H$69)</f>
        <v>2.3709684026460502</v>
      </c>
      <c r="I154" s="277">
        <f>IF(I$69=0,0,I$69/PPA_fec!I$69)</f>
        <v>1.7535789732469058</v>
      </c>
      <c r="J154" s="277">
        <f>IF(J$69=0,0,J$69/PPA_fec!J$69)</f>
        <v>2.0259586417414028</v>
      </c>
      <c r="K154" s="277">
        <f>IF(K$69=0,0,K$69/PPA_fec!K$69)</f>
        <v>2.1369126417454942</v>
      </c>
      <c r="L154" s="277">
        <f>IF(L$69=0,0,L$69/PPA_fec!L$69)</f>
        <v>2.1544804515293867</v>
      </c>
      <c r="M154" s="277">
        <f>IF(M$69=0,0,M$69/PPA_fec!M$69)</f>
        <v>2.023421960218009</v>
      </c>
      <c r="N154" s="277">
        <f>IF(N$69=0,0,N$69/PPA_fec!N$69)</f>
        <v>1.9840891728693779</v>
      </c>
      <c r="O154" s="277">
        <f>IF(O$69=0,0,O$69/PPA_fec!O$69)</f>
        <v>1.983921834842258</v>
      </c>
      <c r="P154" s="277">
        <f>IF(P$69=0,0,P$69/PPA_fec!P$69)</f>
        <v>1.9735465630804201</v>
      </c>
      <c r="Q154" s="277">
        <f>IF(Q$69=0,0,Q$69/PPA_fec!Q$69)</f>
        <v>1.9094687064653784</v>
      </c>
      <c r="R154" s="277">
        <f>IF(R$69=0,0,R$69/PPA_fec!R$69)</f>
        <v>1.9421199935880658</v>
      </c>
      <c r="S154" s="277">
        <f>IF(S$69=0,0,S$69/PPA_fec!S$69)</f>
        <v>1.9326707328546255</v>
      </c>
      <c r="T154" s="277">
        <f>IF(T$69=0,0,T$69/PPA_fec!T$69)</f>
        <v>1.972157825555225</v>
      </c>
      <c r="U154" s="277">
        <f>IF(U$69=0,0,U$69/PPA_fec!U$69)</f>
        <v>1.9269508594809506</v>
      </c>
      <c r="V154" s="277">
        <f>IF(V$69=0,0,V$69/PPA_fec!V$69)</f>
        <v>2.0883634605315375</v>
      </c>
      <c r="W154" s="277">
        <f>IF(W$69=0,0,W$69/PPA_fec!W$69)</f>
        <v>1.989109675772786</v>
      </c>
      <c r="X154" s="277">
        <f>IF(X$69=0,0,X$69/PPA_fec!X$69)</f>
        <v>2.0116819968002062</v>
      </c>
      <c r="Y154" s="277">
        <f>IF(Y$69=0,0,Y$69/PPA_fec!Y$69)</f>
        <v>2.0240229576907649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0">
        <f>IF(B$83=0,0,B$83/PPA_fec!B$83)</f>
        <v>0.69594040309997873</v>
      </c>
      <c r="C156" s="320">
        <f>IF(C$83=0,0,C$83/PPA_fec!C$83)</f>
        <v>0.7255123549749225</v>
      </c>
      <c r="D156" s="320">
        <f>IF(D$83=0,0,D$83/PPA_fec!D$83)</f>
        <v>0.53959163191919868</v>
      </c>
      <c r="E156" s="320">
        <f>IF(E$83=0,0,E$83/PPA_fec!E$83)</f>
        <v>0.41030678142247573</v>
      </c>
      <c r="F156" s="320">
        <f>IF(F$83=0,0,F$83/PPA_fec!F$83)</f>
        <v>0.34482414438904896</v>
      </c>
      <c r="G156" s="320">
        <f>IF(G$83=0,0,G$83/PPA_fec!G$83)</f>
        <v>0.10897433525905713</v>
      </c>
      <c r="H156" s="320">
        <f>IF(H$83=0,0,H$83/PPA_fec!H$83)</f>
        <v>0.13153134723743179</v>
      </c>
      <c r="I156" s="320">
        <f>IF(I$83=0,0,I$83/PPA_fec!I$83)</f>
        <v>1.5243178544864916E-3</v>
      </c>
      <c r="J156" s="320">
        <f>IF(J$83=0,0,J$83/PPA_fec!J$83)</f>
        <v>1.8477675611488466E-2</v>
      </c>
      <c r="K156" s="320">
        <f>IF(K$83=0,0,K$83/PPA_fec!K$83)</f>
        <v>0.37535484914884393</v>
      </c>
      <c r="L156" s="320">
        <f>IF(L$83=0,0,L$83/PPA_fec!L$83)</f>
        <v>0.20671901639417012</v>
      </c>
      <c r="M156" s="320">
        <f>IF(M$83=0,0,M$83/PPA_fec!M$83)</f>
        <v>0.30399342454000461</v>
      </c>
      <c r="N156" s="320">
        <f>IF(N$83=0,0,N$83/PPA_fec!N$83)</f>
        <v>0.15112108550803863</v>
      </c>
      <c r="O156" s="320">
        <f>IF(O$83=0,0,O$83/PPA_fec!O$83)</f>
        <v>5.0923751652876569E-2</v>
      </c>
      <c r="P156" s="320">
        <f>IF(P$83=0,0,P$83/PPA_fec!P$83)</f>
        <v>5.5110060287357508E-2</v>
      </c>
      <c r="Q156" s="320">
        <f>IF(Q$83=0,0,Q$83/PPA_fec!Q$83)</f>
        <v>2.3797582819698519E-2</v>
      </c>
      <c r="R156" s="320">
        <f>IF(R$83=0,0,R$83/PPA_fec!R$83)</f>
        <v>8.0779603663886007E-2</v>
      </c>
      <c r="S156" s="320">
        <f>IF(S$83=0,0,S$83/PPA_fec!S$83)</f>
        <v>0.15522265994981421</v>
      </c>
      <c r="T156" s="320">
        <f>IF(T$83=0,0,T$83/PPA_fec!T$83)</f>
        <v>0.5161026064352604</v>
      </c>
      <c r="U156" s="320">
        <f>IF(U$83=0,0,U$83/PPA_fec!U$83)</f>
        <v>0.20496155104864683</v>
      </c>
      <c r="V156" s="320">
        <f>IF(V$83=0,0,V$83/PPA_fec!V$83)</f>
        <v>0.55117226661695073</v>
      </c>
      <c r="W156" s="320">
        <f>IF(W$83=0,0,W$83/PPA_fec!W$83)</f>
        <v>0.58983075719908618</v>
      </c>
      <c r="X156" s="320">
        <f>IF(X$83=0,0,X$83/PPA_fec!X$83)</f>
        <v>0.61776215903181708</v>
      </c>
      <c r="Y156" s="320">
        <f>IF(Y$83=0,0,Y$83/PPA_fec!Y$83)</f>
        <v>0.58479536917905439</v>
      </c>
      <c r="DA156" s="95"/>
    </row>
    <row r="157" spans="1:105" ht="12" customHeight="1" x14ac:dyDescent="0.25">
      <c r="A157" s="55" t="s">
        <v>91</v>
      </c>
      <c r="B157" s="330">
        <f>IF(B$84=0,0,B$84/PPA_fec!B$84)</f>
        <v>0</v>
      </c>
      <c r="C157" s="330">
        <f>IF(C$84=0,0,C$84/PPA_fec!C$84)</f>
        <v>0</v>
      </c>
      <c r="D157" s="330">
        <f>IF(D$84=0,0,D$84/PPA_fec!D$84)</f>
        <v>0</v>
      </c>
      <c r="E157" s="330">
        <f>IF(E$84=0,0,E$84/PPA_fec!E$84)</f>
        <v>0</v>
      </c>
      <c r="F157" s="330">
        <f>IF(F$84=0,0,F$84/PPA_fec!F$84)</f>
        <v>0</v>
      </c>
      <c r="G157" s="330">
        <f>IF(G$84=0,0,G$84/PPA_fec!G$84)</f>
        <v>0</v>
      </c>
      <c r="H157" s="330">
        <f>IF(H$84=0,0,H$84/PPA_fec!H$84)</f>
        <v>0</v>
      </c>
      <c r="I157" s="330">
        <f>IF(I$84=0,0,I$84/PPA_fec!I$84)</f>
        <v>0</v>
      </c>
      <c r="J157" s="330">
        <f>IF(J$84=0,0,J$84/PPA_fec!J$84)</f>
        <v>0</v>
      </c>
      <c r="K157" s="330">
        <f>IF(K$84=0,0,K$84/PPA_fec!K$84)</f>
        <v>0</v>
      </c>
      <c r="L157" s="330">
        <f>IF(L$84=0,0,L$84/PPA_fec!L$84)</f>
        <v>0</v>
      </c>
      <c r="M157" s="330">
        <f>IF(M$84=0,0,M$84/PPA_fec!M$84)</f>
        <v>0</v>
      </c>
      <c r="N157" s="330">
        <f>IF(N$84=0,0,N$84/PPA_fec!N$84)</f>
        <v>0</v>
      </c>
      <c r="O157" s="330">
        <f>IF(O$84=0,0,O$84/PPA_fec!O$84)</f>
        <v>0</v>
      </c>
      <c r="P157" s="330">
        <f>IF(P$84=0,0,P$84/PPA_fec!P$84)</f>
        <v>0</v>
      </c>
      <c r="Q157" s="330">
        <f>IF(Q$84=0,0,Q$84/PPA_fec!Q$84)</f>
        <v>0</v>
      </c>
      <c r="R157" s="330">
        <f>IF(R$84=0,0,R$84/PPA_fec!R$84)</f>
        <v>0</v>
      </c>
      <c r="S157" s="330">
        <f>IF(S$84=0,0,S$84/PPA_fec!S$84)</f>
        <v>0</v>
      </c>
      <c r="T157" s="330">
        <f>IF(T$84=0,0,T$84/PPA_fec!T$84)</f>
        <v>0</v>
      </c>
      <c r="U157" s="330">
        <f>IF(U$84=0,0,U$84/PPA_fec!U$84)</f>
        <v>0</v>
      </c>
      <c r="V157" s="330">
        <f>IF(V$84=0,0,V$84/PPA_fec!V$84)</f>
        <v>0</v>
      </c>
      <c r="W157" s="330">
        <f>IF(W$84=0,0,W$84/PPA_fec!W$84)</f>
        <v>0</v>
      </c>
      <c r="X157" s="330">
        <f>IF(X$84=0,0,X$84/PPA_fec!X$84)</f>
        <v>0</v>
      </c>
      <c r="Y157" s="330">
        <f>IF(Y$84=0,0,Y$84/PPA_fec!Y$84)</f>
        <v>0</v>
      </c>
      <c r="DA157" s="67"/>
    </row>
    <row r="158" spans="1:105" ht="12" customHeight="1" x14ac:dyDescent="0.25">
      <c r="A158" s="173" t="s">
        <v>92</v>
      </c>
      <c r="B158" s="331">
        <f>IF(B$85=0,0,B$85/PPA_fec!B$85)</f>
        <v>0</v>
      </c>
      <c r="C158" s="331">
        <f>IF(C$85=0,0,C$85/PPA_fec!C$85)</f>
        <v>0</v>
      </c>
      <c r="D158" s="331">
        <f>IF(D$85=0,0,D$85/PPA_fec!D$85)</f>
        <v>0</v>
      </c>
      <c r="E158" s="331">
        <f>IF(E$85=0,0,E$85/PPA_fec!E$85)</f>
        <v>0</v>
      </c>
      <c r="F158" s="331">
        <f>IF(F$85=0,0,F$85/PPA_fec!F$85)</f>
        <v>0</v>
      </c>
      <c r="G158" s="331">
        <f>IF(G$85=0,0,G$85/PPA_fec!G$85)</f>
        <v>0</v>
      </c>
      <c r="H158" s="331">
        <f>IF(H$85=0,0,H$85/PPA_fec!H$85)</f>
        <v>0</v>
      </c>
      <c r="I158" s="331">
        <f>IF(I$85=0,0,I$85/PPA_fec!I$85)</f>
        <v>0</v>
      </c>
      <c r="J158" s="331">
        <f>IF(J$85=0,0,J$85/PPA_fec!J$85)</f>
        <v>0</v>
      </c>
      <c r="K158" s="331">
        <f>IF(K$85=0,0,K$85/PPA_fec!K$85)</f>
        <v>0</v>
      </c>
      <c r="L158" s="331">
        <f>IF(L$85=0,0,L$85/PPA_fec!L$85)</f>
        <v>0</v>
      </c>
      <c r="M158" s="331">
        <f>IF(M$85=0,0,M$85/PPA_fec!M$85)</f>
        <v>0</v>
      </c>
      <c r="N158" s="331">
        <f>IF(N$85=0,0,N$85/PPA_fec!N$85)</f>
        <v>0</v>
      </c>
      <c r="O158" s="331">
        <f>IF(O$85=0,0,O$85/PPA_fec!O$85)</f>
        <v>0</v>
      </c>
      <c r="P158" s="331">
        <f>IF(P$85=0,0,P$85/PPA_fec!P$85)</f>
        <v>0</v>
      </c>
      <c r="Q158" s="331">
        <f>IF(Q$85=0,0,Q$85/PPA_fec!Q$85)</f>
        <v>0</v>
      </c>
      <c r="R158" s="331">
        <f>IF(R$85=0,0,R$85/PPA_fec!R$85)</f>
        <v>0</v>
      </c>
      <c r="S158" s="331">
        <f>IF(S$85=0,0,S$85/PPA_fec!S$85)</f>
        <v>0</v>
      </c>
      <c r="T158" s="331">
        <f>IF(T$85=0,0,T$85/PPA_fec!T$85)</f>
        <v>0</v>
      </c>
      <c r="U158" s="331">
        <f>IF(U$85=0,0,U$85/PPA_fec!U$85)</f>
        <v>0</v>
      </c>
      <c r="V158" s="331">
        <f>IF(V$85=0,0,V$85/PPA_fec!V$85)</f>
        <v>0</v>
      </c>
      <c r="W158" s="331">
        <f>IF(W$85=0,0,W$85/PPA_fec!W$85)</f>
        <v>0</v>
      </c>
      <c r="X158" s="331">
        <f>IF(X$85=0,0,X$85/PPA_fec!X$85)</f>
        <v>0</v>
      </c>
      <c r="Y158" s="331">
        <f>IF(Y$85=0,0,Y$85/PPA_fec!Y$85)</f>
        <v>0</v>
      </c>
      <c r="DA158" s="177"/>
    </row>
    <row r="159" spans="1:105" ht="12" customHeight="1" x14ac:dyDescent="0.25">
      <c r="A159" s="173" t="s">
        <v>93</v>
      </c>
      <c r="B159" s="331">
        <f>IF(B$86=0,0,B$86/PPA_fec!B$86)</f>
        <v>0</v>
      </c>
      <c r="C159" s="331">
        <f>IF(C$86=0,0,C$86/PPA_fec!C$86)</f>
        <v>0</v>
      </c>
      <c r="D159" s="331">
        <f>IF(D$86=0,0,D$86/PPA_fec!D$86)</f>
        <v>0</v>
      </c>
      <c r="E159" s="331">
        <f>IF(E$86=0,0,E$86/PPA_fec!E$86)</f>
        <v>0</v>
      </c>
      <c r="F159" s="331">
        <f>IF(F$86=0,0,F$86/PPA_fec!F$86)</f>
        <v>0</v>
      </c>
      <c r="G159" s="331">
        <f>IF(G$86=0,0,G$86/PPA_fec!G$86)</f>
        <v>0</v>
      </c>
      <c r="H159" s="331">
        <f>IF(H$86=0,0,H$86/PPA_fec!H$86)</f>
        <v>0</v>
      </c>
      <c r="I159" s="331">
        <f>IF(I$86=0,0,I$86/PPA_fec!I$86)</f>
        <v>0</v>
      </c>
      <c r="J159" s="331">
        <f>IF(J$86=0,0,J$86/PPA_fec!J$86)</f>
        <v>0</v>
      </c>
      <c r="K159" s="331">
        <f>IF(K$86=0,0,K$86/PPA_fec!K$86)</f>
        <v>0</v>
      </c>
      <c r="L159" s="331">
        <f>IF(L$86=0,0,L$86/PPA_fec!L$86)</f>
        <v>0</v>
      </c>
      <c r="M159" s="331">
        <f>IF(M$86=0,0,M$86/PPA_fec!M$86)</f>
        <v>0</v>
      </c>
      <c r="N159" s="331">
        <f>IF(N$86=0,0,N$86/PPA_fec!N$86)</f>
        <v>0</v>
      </c>
      <c r="O159" s="331">
        <f>IF(O$86=0,0,O$86/PPA_fec!O$86)</f>
        <v>0</v>
      </c>
      <c r="P159" s="331">
        <f>IF(P$86=0,0,P$86/PPA_fec!P$86)</f>
        <v>0</v>
      </c>
      <c r="Q159" s="331">
        <f>IF(Q$86=0,0,Q$86/PPA_fec!Q$86)</f>
        <v>0</v>
      </c>
      <c r="R159" s="331">
        <f>IF(R$86=0,0,R$86/PPA_fec!R$86)</f>
        <v>0</v>
      </c>
      <c r="S159" s="331">
        <f>IF(S$86=0,0,S$86/PPA_fec!S$86)</f>
        <v>0</v>
      </c>
      <c r="T159" s="331">
        <f>IF(T$86=0,0,T$86/PPA_fec!T$86)</f>
        <v>0</v>
      </c>
      <c r="U159" s="331">
        <f>IF(U$86=0,0,U$86/PPA_fec!U$86)</f>
        <v>0</v>
      </c>
      <c r="V159" s="331">
        <f>IF(V$86=0,0,V$86/PPA_fec!V$86)</f>
        <v>0</v>
      </c>
      <c r="W159" s="331">
        <f>IF(W$86=0,0,W$86/PPA_fec!W$86)</f>
        <v>0</v>
      </c>
      <c r="X159" s="331">
        <f>IF(X$86=0,0,X$86/PPA_fec!X$86)</f>
        <v>0</v>
      </c>
      <c r="Y159" s="331">
        <f>IF(Y$86=0,0,Y$86/PPA_fec!Y$86)</f>
        <v>0</v>
      </c>
      <c r="DA159" s="177"/>
    </row>
    <row r="160" spans="1:105" ht="12" customHeight="1" x14ac:dyDescent="0.25">
      <c r="A160" s="173" t="s">
        <v>94</v>
      </c>
      <c r="B160" s="331">
        <f>IF(B$87=0,0,B$87/PPA_fec!B$87)</f>
        <v>0</v>
      </c>
      <c r="C160" s="331">
        <f>IF(C$87=0,0,C$87/PPA_fec!C$87)</f>
        <v>0</v>
      </c>
      <c r="D160" s="331">
        <f>IF(D$87=0,0,D$87/PPA_fec!D$87)</f>
        <v>0</v>
      </c>
      <c r="E160" s="331">
        <f>IF(E$87=0,0,E$87/PPA_fec!E$87)</f>
        <v>0</v>
      </c>
      <c r="F160" s="331">
        <f>IF(F$87=0,0,F$87/PPA_fec!F$87)</f>
        <v>0</v>
      </c>
      <c r="G160" s="331">
        <f>IF(G$87=0,0,G$87/PPA_fec!G$87)</f>
        <v>0</v>
      </c>
      <c r="H160" s="331">
        <f>IF(H$87=0,0,H$87/PPA_fec!H$87)</f>
        <v>0</v>
      </c>
      <c r="I160" s="331">
        <f>IF(I$87=0,0,I$87/PPA_fec!I$87)</f>
        <v>0</v>
      </c>
      <c r="J160" s="331">
        <f>IF(J$87=0,0,J$87/PPA_fec!J$87)</f>
        <v>0</v>
      </c>
      <c r="K160" s="331">
        <f>IF(K$87=0,0,K$87/PPA_fec!K$87)</f>
        <v>0</v>
      </c>
      <c r="L160" s="331">
        <f>IF(L$87=0,0,L$87/PPA_fec!L$87)</f>
        <v>0</v>
      </c>
      <c r="M160" s="331">
        <f>IF(M$87=0,0,M$87/PPA_fec!M$87)</f>
        <v>0</v>
      </c>
      <c r="N160" s="331">
        <f>IF(N$87=0,0,N$87/PPA_fec!N$87)</f>
        <v>0</v>
      </c>
      <c r="O160" s="331">
        <f>IF(O$87=0,0,O$87/PPA_fec!O$87)</f>
        <v>0</v>
      </c>
      <c r="P160" s="331">
        <f>IF(P$87=0,0,P$87/PPA_fec!P$87)</f>
        <v>0</v>
      </c>
      <c r="Q160" s="331">
        <f>IF(Q$87=0,0,Q$87/PPA_fec!Q$87)</f>
        <v>0</v>
      </c>
      <c r="R160" s="331">
        <f>IF(R$87=0,0,R$87/PPA_fec!R$87)</f>
        <v>0</v>
      </c>
      <c r="S160" s="331">
        <f>IF(S$87=0,0,S$87/PPA_fec!S$87)</f>
        <v>0</v>
      </c>
      <c r="T160" s="331">
        <f>IF(T$87=0,0,T$87/PPA_fec!T$87)</f>
        <v>0</v>
      </c>
      <c r="U160" s="331">
        <f>IF(U$87=0,0,U$87/PPA_fec!U$87)</f>
        <v>0</v>
      </c>
      <c r="V160" s="331">
        <f>IF(V$87=0,0,V$87/PPA_fec!V$87)</f>
        <v>0</v>
      </c>
      <c r="W160" s="331">
        <f>IF(W$87=0,0,W$87/PPA_fec!W$87)</f>
        <v>0</v>
      </c>
      <c r="X160" s="331">
        <f>IF(X$87=0,0,X$87/PPA_fec!X$87)</f>
        <v>0</v>
      </c>
      <c r="Y160" s="331">
        <f>IF(Y$87=0,0,Y$87/PPA_fec!Y$87)</f>
        <v>0</v>
      </c>
      <c r="DA160" s="177"/>
    </row>
    <row r="161" spans="1:105" ht="12" customHeight="1" x14ac:dyDescent="0.25">
      <c r="A161" s="56" t="s">
        <v>95</v>
      </c>
      <c r="B161" s="332">
        <f>IF(B$88=0,0,B$88/PPA_fec!B$88)</f>
        <v>2.2061072412499896</v>
      </c>
      <c r="C161" s="332">
        <f>IF(C$88=0,0,C$88/PPA_fec!C$88)</f>
        <v>2.2201207302872978</v>
      </c>
      <c r="D161" s="332">
        <f>IF(D$88=0,0,D$88/PPA_fec!D$88)</f>
        <v>1.98898994427291</v>
      </c>
      <c r="E161" s="332">
        <f>IF(E$88=0,0,E$88/PPA_fec!E$88)</f>
        <v>1.7186935740507059</v>
      </c>
      <c r="F161" s="332">
        <f>IF(F$88=0,0,F$88/PPA_fec!F$88)</f>
        <v>1.5323080102088367</v>
      </c>
      <c r="G161" s="332">
        <f>IF(G$88=0,0,G$88/PPA_fec!G$88)</f>
        <v>0.59481154106485135</v>
      </c>
      <c r="H161" s="332">
        <f>IF(H$88=0,0,H$88/PPA_fec!H$88)</f>
        <v>0.67245842763703545</v>
      </c>
      <c r="I161" s="332">
        <f>IF(I$88=0,0,I$88/PPA_fec!I$88)</f>
        <v>8.4441289377787648E-3</v>
      </c>
      <c r="J161" s="332">
        <f>IF(J$88=0,0,J$88/PPA_fec!J$88)</f>
        <v>0.10555976138765086</v>
      </c>
      <c r="K161" s="332">
        <f>IF(K$88=0,0,K$88/PPA_fec!K$88)</f>
        <v>1.6515422968942435</v>
      </c>
      <c r="L161" s="332">
        <f>IF(L$88=0,0,L$88/PPA_fec!L$88)</f>
        <v>1.059715826095043</v>
      </c>
      <c r="M161" s="332">
        <f>IF(M$88=0,0,M$88/PPA_fec!M$88)</f>
        <v>1.4600541307055961</v>
      </c>
      <c r="N161" s="332">
        <f>IF(N$88=0,0,N$88/PPA_fec!N$88)</f>
        <v>0.84034001571295325</v>
      </c>
      <c r="O161" s="332">
        <f>IF(O$88=0,0,O$88/PPA_fec!O$88)</f>
        <v>0.30466362328007501</v>
      </c>
      <c r="P161" s="332">
        <f>IF(P$88=0,0,P$88/PPA_fec!P$88)</f>
        <v>0.32977392205738898</v>
      </c>
      <c r="Q161" s="332">
        <f>IF(Q$88=0,0,Q$88/PPA_fec!Q$88)</f>
        <v>0.14864197525320211</v>
      </c>
      <c r="R161" s="332">
        <f>IF(R$88=0,0,R$88/PPA_fec!R$88)</f>
        <v>0.48512371903651885</v>
      </c>
      <c r="S161" s="332">
        <f>IF(S$88=0,0,S$88/PPA_fec!S$88)</f>
        <v>0.90433538342611519</v>
      </c>
      <c r="T161" s="332">
        <f>IF(T$88=0,0,T$88/PPA_fec!T$88)</f>
        <v>1.9784840803847679</v>
      </c>
      <c r="U161" s="332">
        <f>IF(U$88=0,0,U$88/PPA_fec!U$88)</f>
        <v>1.1045730457156298</v>
      </c>
      <c r="V161" s="332">
        <f>IF(V$88=0,0,V$88/PPA_fec!V$88)</f>
        <v>1.9954187792860654</v>
      </c>
      <c r="W161" s="332">
        <f>IF(W$88=0,0,W$88/PPA_fec!W$88)</f>
        <v>2.0319110551668076</v>
      </c>
      <c r="X161" s="332">
        <f>IF(X$88=0,0,X$88/PPA_fec!X$88)</f>
        <v>2.0591760229537752</v>
      </c>
      <c r="Y161" s="332">
        <f>IF(Y$88=0,0,Y$88/PPA_fec!Y$88)</f>
        <v>2.0088909012197798</v>
      </c>
      <c r="DA161" s="68"/>
    </row>
    <row r="162" spans="1:105" ht="12" customHeight="1" x14ac:dyDescent="0.25">
      <c r="A162" s="41" t="s">
        <v>1939</v>
      </c>
      <c r="B162" s="333">
        <f>IF(B$94=0,0,B$94/PPA_fec!B$94)</f>
        <v>0</v>
      </c>
      <c r="C162" s="333">
        <f>IF(C$94=0,0,C$94/PPA_fec!C$94)</f>
        <v>0</v>
      </c>
      <c r="D162" s="333">
        <f>IF(D$94=0,0,D$94/PPA_fec!D$94)</f>
        <v>0</v>
      </c>
      <c r="E162" s="333">
        <f>IF(E$94=0,0,E$94/PPA_fec!E$94)</f>
        <v>0</v>
      </c>
      <c r="F162" s="333">
        <f>IF(F$94=0,0,F$94/PPA_fec!F$94)</f>
        <v>0</v>
      </c>
      <c r="G162" s="333">
        <f>IF(G$94=0,0,G$94/PPA_fec!G$94)</f>
        <v>0</v>
      </c>
      <c r="H162" s="333">
        <f>IF(H$94=0,0,H$94/PPA_fec!H$94)</f>
        <v>0</v>
      </c>
      <c r="I162" s="333">
        <f>IF(I$94=0,0,I$94/PPA_fec!I$94)</f>
        <v>0</v>
      </c>
      <c r="J162" s="333">
        <f>IF(J$94=0,0,J$94/PPA_fec!J$94)</f>
        <v>0</v>
      </c>
      <c r="K162" s="333">
        <f>IF(K$94=0,0,K$94/PPA_fec!K$94)</f>
        <v>0</v>
      </c>
      <c r="L162" s="333">
        <f>IF(L$94=0,0,L$94/PPA_fec!L$94)</f>
        <v>0</v>
      </c>
      <c r="M162" s="333">
        <f>IF(M$94=0,0,M$94/PPA_fec!M$94)</f>
        <v>0</v>
      </c>
      <c r="N162" s="333">
        <f>IF(N$94=0,0,N$94/PPA_fec!N$94)</f>
        <v>0</v>
      </c>
      <c r="O162" s="333">
        <f>IF(O$94=0,0,O$94/PPA_fec!O$94)</f>
        <v>0</v>
      </c>
      <c r="P162" s="333">
        <f>IF(P$94=0,0,P$94/PPA_fec!P$94)</f>
        <v>0</v>
      </c>
      <c r="Q162" s="333">
        <f>IF(Q$94=0,0,Q$94/PPA_fec!Q$94)</f>
        <v>0</v>
      </c>
      <c r="R162" s="333">
        <f>IF(R$94=0,0,R$94/PPA_fec!R$94)</f>
        <v>0</v>
      </c>
      <c r="S162" s="333">
        <f>IF(S$94=0,0,S$94/PPA_fec!S$94)</f>
        <v>0</v>
      </c>
      <c r="T162" s="333">
        <f>IF(T$94=0,0,T$94/PPA_fec!T$94)</f>
        <v>0</v>
      </c>
      <c r="U162" s="333">
        <f>IF(U$94=0,0,U$94/PPA_fec!U$94)</f>
        <v>0</v>
      </c>
      <c r="V162" s="333">
        <f>IF(V$94=0,0,V$94/PPA_fec!V$94)</f>
        <v>0</v>
      </c>
      <c r="W162" s="333">
        <f>IF(W$94=0,0,W$94/PPA_fec!W$94)</f>
        <v>0</v>
      </c>
      <c r="X162" s="333">
        <f>IF(X$94=0,0,X$94/PPA_fec!X$94)</f>
        <v>0</v>
      </c>
      <c r="Y162" s="333">
        <f>IF(Y$94=0,0,Y$94/PPA_fec!Y$94)</f>
        <v>0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tobacco"</f>
        <v>IE: Food, beverages and tobacco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6275.7050314465414</v>
      </c>
      <c r="C3" s="203">
        <v>7302.9929481814816</v>
      </c>
      <c r="D3" s="203">
        <v>7735.7449183815525</v>
      </c>
      <c r="E3" s="203">
        <v>8625.215022948616</v>
      </c>
      <c r="F3" s="203">
        <v>8355.4811915113114</v>
      </c>
      <c r="G3" s="203">
        <v>8043.438916698602</v>
      </c>
      <c r="H3" s="203">
        <v>8272.4264704527122</v>
      </c>
      <c r="I3" s="203">
        <v>8574.7997185665354</v>
      </c>
      <c r="J3" s="203">
        <v>8490.6922369150561</v>
      </c>
      <c r="K3" s="203">
        <v>8436.3290577345342</v>
      </c>
      <c r="L3" s="203">
        <v>9405.2570968060681</v>
      </c>
      <c r="M3" s="203">
        <v>9175.8943935926782</v>
      </c>
      <c r="N3" s="203">
        <v>9065.0820407831852</v>
      </c>
      <c r="O3" s="203">
        <v>10068.02568440828</v>
      </c>
      <c r="P3" s="203">
        <v>11112.482357736289</v>
      </c>
      <c r="Q3" s="203">
        <v>10429.976565000001</v>
      </c>
      <c r="R3" s="203">
        <v>10541.42811468358</v>
      </c>
      <c r="S3" s="203">
        <v>9785.0804000000007</v>
      </c>
      <c r="T3" s="203">
        <v>10198.47534274232</v>
      </c>
      <c r="U3" s="203">
        <v>8429.589502305349</v>
      </c>
      <c r="V3" s="203">
        <v>8709.2057575380368</v>
      </c>
      <c r="W3" s="203">
        <v>9218.1114768683274</v>
      </c>
      <c r="X3" s="203">
        <v>10169.56623353881</v>
      </c>
      <c r="Y3" s="203">
        <v>11227.1</v>
      </c>
      <c r="DA3" s="112" t="s">
        <v>2109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5093.9861569446866</v>
      </c>
      <c r="C5" s="203">
        <v>4656.3815115112848</v>
      </c>
      <c r="D5" s="203">
        <v>4246.4360465039999</v>
      </c>
      <c r="E5" s="203">
        <v>4524.6578085551382</v>
      </c>
      <c r="F5" s="203">
        <v>4327.3435138052637</v>
      </c>
      <c r="G5" s="203">
        <v>4903.5558304860524</v>
      </c>
      <c r="H5" s="203">
        <v>4467.6059248756073</v>
      </c>
      <c r="I5" s="203">
        <v>4081.8361358509601</v>
      </c>
      <c r="J5" s="203">
        <v>3913.5860005973332</v>
      </c>
      <c r="K5" s="203">
        <v>4206.1347607722701</v>
      </c>
      <c r="L5" s="203">
        <v>4207.1497487476954</v>
      </c>
      <c r="M5" s="203">
        <v>4075.8278140746738</v>
      </c>
      <c r="N5" s="203">
        <v>4271.3253203221229</v>
      </c>
      <c r="O5" s="203">
        <v>4459.8940664207403</v>
      </c>
      <c r="P5" s="203">
        <v>4902.6788274812416</v>
      </c>
      <c r="Q5" s="203">
        <v>4992.1327323036739</v>
      </c>
      <c r="R5" s="203">
        <v>4959.0879449565318</v>
      </c>
      <c r="S5" s="203">
        <v>5259.1470626401469</v>
      </c>
      <c r="T5" s="203">
        <v>5004.972419226111</v>
      </c>
      <c r="U5" s="203">
        <v>5022.5481617837813</v>
      </c>
      <c r="V5" s="203">
        <v>5355.9739090857056</v>
      </c>
      <c r="W5" s="203">
        <v>4802.1494617627841</v>
      </c>
      <c r="X5" s="203">
        <v>4681.6938150026372</v>
      </c>
      <c r="Y5" s="203">
        <v>5085.302580277862</v>
      </c>
      <c r="DA5" s="112" t="s">
        <v>2111</v>
      </c>
    </row>
    <row r="6" spans="1:105" ht="12" customHeight="1" x14ac:dyDescent="0.25">
      <c r="A6" s="154" t="s">
        <v>2112</v>
      </c>
      <c r="B6" s="338">
        <v>6367.4826961808576</v>
      </c>
      <c r="C6" s="338">
        <v>6049.1085613718151</v>
      </c>
      <c r="D6" s="338">
        <v>6049.1085613718151</v>
      </c>
      <c r="E6" s="338">
        <v>5730.7344265627726</v>
      </c>
      <c r="F6" s="338">
        <v>5412.3602917537301</v>
      </c>
      <c r="G6" s="338">
        <v>5412.3602917537301</v>
      </c>
      <c r="H6" s="338">
        <v>5093.9861569446884</v>
      </c>
      <c r="I6" s="338">
        <v>4775.612022135645</v>
      </c>
      <c r="J6" s="338">
        <v>4775.612022135645</v>
      </c>
      <c r="K6" s="338">
        <v>4457.2378873266034</v>
      </c>
      <c r="L6" s="338">
        <v>4457.2378873266034</v>
      </c>
      <c r="M6" s="338">
        <v>4457.2378873266034</v>
      </c>
      <c r="N6" s="338">
        <v>4775.612022135645</v>
      </c>
      <c r="O6" s="338">
        <v>4775.612022135645</v>
      </c>
      <c r="P6" s="338">
        <v>5412.360291753731</v>
      </c>
      <c r="Q6" s="338">
        <v>5412.360291753731</v>
      </c>
      <c r="R6" s="338">
        <v>5412.360291753731</v>
      </c>
      <c r="S6" s="338">
        <v>5730.7344265627726</v>
      </c>
      <c r="T6" s="338">
        <v>5412.360291753731</v>
      </c>
      <c r="U6" s="338">
        <v>5412.360291753731</v>
      </c>
      <c r="V6" s="338">
        <v>5730.7344265627726</v>
      </c>
      <c r="W6" s="338">
        <v>5412.360291753731</v>
      </c>
      <c r="X6" s="338">
        <v>5093.9861569446884</v>
      </c>
      <c r="Y6" s="338">
        <v>5412.360291753731</v>
      </c>
      <c r="DA6" s="160" t="s">
        <v>2113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0</v>
      </c>
      <c r="G7" s="340">
        <v>0</v>
      </c>
      <c r="H7" s="340">
        <v>0</v>
      </c>
      <c r="I7" s="340">
        <v>0</v>
      </c>
      <c r="J7" s="340">
        <v>0</v>
      </c>
      <c r="K7" s="340">
        <v>0</v>
      </c>
      <c r="L7" s="340">
        <v>318.37413480904291</v>
      </c>
      <c r="M7" s="340">
        <v>0</v>
      </c>
      <c r="N7" s="340">
        <v>636.74826961808583</v>
      </c>
      <c r="O7" s="340">
        <v>318.37413480904291</v>
      </c>
      <c r="P7" s="340">
        <v>636.74826961808583</v>
      </c>
      <c r="Q7" s="340">
        <v>318.37413480904291</v>
      </c>
      <c r="R7" s="340">
        <v>318.37413480904291</v>
      </c>
      <c r="S7" s="340">
        <v>318.37413480904291</v>
      </c>
      <c r="T7" s="340">
        <v>0</v>
      </c>
      <c r="U7" s="340">
        <v>318.37413480904291</v>
      </c>
      <c r="V7" s="340">
        <v>318.37413480904291</v>
      </c>
      <c r="W7" s="340">
        <v>0</v>
      </c>
      <c r="X7" s="340">
        <v>0</v>
      </c>
      <c r="Y7" s="340">
        <v>636.74826961808583</v>
      </c>
      <c r="DA7" s="161" t="s">
        <v>2115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318.37413480904252</v>
      </c>
      <c r="D8" s="342">
        <f t="shared" si="0"/>
        <v>0</v>
      </c>
      <c r="E8" s="342">
        <f t="shared" si="0"/>
        <v>318.37413480904252</v>
      </c>
      <c r="F8" s="342">
        <f t="shared" si="0"/>
        <v>318.37413480904252</v>
      </c>
      <c r="G8" s="342">
        <f t="shared" si="0"/>
        <v>0</v>
      </c>
      <c r="H8" s="342">
        <f t="shared" si="0"/>
        <v>318.37413480904161</v>
      </c>
      <c r="I8" s="342">
        <f t="shared" si="0"/>
        <v>318.37413480904343</v>
      </c>
      <c r="J8" s="342">
        <f t="shared" si="0"/>
        <v>0</v>
      </c>
      <c r="K8" s="342">
        <f t="shared" si="0"/>
        <v>318.37413480904161</v>
      </c>
      <c r="L8" s="342">
        <f t="shared" si="0"/>
        <v>318.37413480904252</v>
      </c>
      <c r="M8" s="342">
        <f t="shared" si="0"/>
        <v>0</v>
      </c>
      <c r="N8" s="342">
        <f t="shared" si="0"/>
        <v>318.37413480904434</v>
      </c>
      <c r="O8" s="342">
        <f t="shared" si="0"/>
        <v>318.37413480904252</v>
      </c>
      <c r="P8" s="342">
        <f t="shared" si="0"/>
        <v>0</v>
      </c>
      <c r="Q8" s="342">
        <f t="shared" si="0"/>
        <v>318.37413480904252</v>
      </c>
      <c r="R8" s="342">
        <f t="shared" si="0"/>
        <v>318.37413480904252</v>
      </c>
      <c r="S8" s="342">
        <f t="shared" si="0"/>
        <v>0</v>
      </c>
      <c r="T8" s="342">
        <f t="shared" si="0"/>
        <v>318.37413480904161</v>
      </c>
      <c r="U8" s="342">
        <f t="shared" si="0"/>
        <v>318.37413480904252</v>
      </c>
      <c r="V8" s="342">
        <f t="shared" si="0"/>
        <v>0</v>
      </c>
      <c r="W8" s="342">
        <f t="shared" si="0"/>
        <v>318.37413480904161</v>
      </c>
      <c r="X8" s="342">
        <f t="shared" si="0"/>
        <v>318.37413480904252</v>
      </c>
      <c r="Y8" s="342">
        <f t="shared" si="0"/>
        <v>318.37413480904343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1273.496539236171</v>
      </c>
      <c r="C9" s="343">
        <f t="shared" si="1"/>
        <v>1392.7270498605303</v>
      </c>
      <c r="D9" s="343">
        <f t="shared" si="1"/>
        <v>1802.6725148678152</v>
      </c>
      <c r="E9" s="343">
        <f t="shared" si="1"/>
        <v>1206.0766180076344</v>
      </c>
      <c r="F9" s="343">
        <f t="shared" si="1"/>
        <v>1085.0167779484664</v>
      </c>
      <c r="G9" s="343">
        <f t="shared" si="1"/>
        <v>508.80446126767765</v>
      </c>
      <c r="H9" s="343">
        <f t="shared" si="1"/>
        <v>626.3802320690811</v>
      </c>
      <c r="I9" s="343">
        <f t="shared" si="1"/>
        <v>693.77588628468493</v>
      </c>
      <c r="J9" s="343">
        <f t="shared" si="1"/>
        <v>862.02602153831185</v>
      </c>
      <c r="K9" s="343">
        <f t="shared" si="1"/>
        <v>251.10312655433336</v>
      </c>
      <c r="L9" s="343">
        <f t="shared" si="1"/>
        <v>250.088138578908</v>
      </c>
      <c r="M9" s="343">
        <f t="shared" si="1"/>
        <v>381.41007325192959</v>
      </c>
      <c r="N9" s="343">
        <f t="shared" si="1"/>
        <v>504.28670181352209</v>
      </c>
      <c r="O9" s="343">
        <f t="shared" si="1"/>
        <v>315.71795571490475</v>
      </c>
      <c r="P9" s="343">
        <f t="shared" si="1"/>
        <v>509.68146427248939</v>
      </c>
      <c r="Q9" s="343">
        <f t="shared" si="1"/>
        <v>420.22755945005702</v>
      </c>
      <c r="R9" s="343">
        <f t="shared" si="1"/>
        <v>453.27234679719913</v>
      </c>
      <c r="S9" s="343">
        <f t="shared" si="1"/>
        <v>471.58736392262563</v>
      </c>
      <c r="T9" s="343">
        <f t="shared" si="1"/>
        <v>407.38787252761995</v>
      </c>
      <c r="U9" s="343">
        <f t="shared" si="1"/>
        <v>389.81212996994964</v>
      </c>
      <c r="V9" s="343">
        <f t="shared" si="1"/>
        <v>374.76051747706697</v>
      </c>
      <c r="W9" s="343">
        <f t="shared" si="1"/>
        <v>610.21082999094688</v>
      </c>
      <c r="X9" s="343">
        <f t="shared" si="1"/>
        <v>412.29234194205128</v>
      </c>
      <c r="Y9" s="343">
        <f t="shared" si="1"/>
        <v>327.05771147586893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554.98598452278588</v>
      </c>
      <c r="C12" s="210">
        <v>508.45503009458298</v>
      </c>
      <c r="D12" s="210">
        <v>473.59105760963018</v>
      </c>
      <c r="E12" s="210">
        <v>506.9325881341357</v>
      </c>
      <c r="F12" s="210">
        <v>476.31461736887343</v>
      </c>
      <c r="G12" s="210">
        <v>518.59535683576951</v>
      </c>
      <c r="H12" s="210">
        <v>454.20550300945831</v>
      </c>
      <c r="I12" s="210">
        <v>413.91642304385209</v>
      </c>
      <c r="J12" s="210">
        <v>393.16070507308677</v>
      </c>
      <c r="K12" s="210">
        <v>406.59681857265701</v>
      </c>
      <c r="L12" s="210">
        <v>417.32725709372312</v>
      </c>
      <c r="M12" s="210">
        <v>404.37291487532252</v>
      </c>
      <c r="N12" s="210">
        <v>427.11599312123809</v>
      </c>
      <c r="O12" s="210">
        <v>439.94359415305252</v>
      </c>
      <c r="P12" s="210">
        <v>476.96809974204638</v>
      </c>
      <c r="Q12" s="210">
        <v>477.46809974204632</v>
      </c>
      <c r="R12" s="210">
        <v>482.76362854686153</v>
      </c>
      <c r="S12" s="210">
        <v>513.76577815993119</v>
      </c>
      <c r="T12" s="210">
        <v>491.32055030094591</v>
      </c>
      <c r="U12" s="210">
        <v>482.00128976784168</v>
      </c>
      <c r="V12" s="210">
        <v>517.53766122098023</v>
      </c>
      <c r="W12" s="210">
        <v>484.16018916594999</v>
      </c>
      <c r="X12" s="210">
        <v>468.15494411006011</v>
      </c>
      <c r="Y12" s="210">
        <v>462.77093723129832</v>
      </c>
      <c r="DA12" s="109" t="s">
        <v>2118</v>
      </c>
    </row>
    <row r="13" spans="1:105" ht="12" customHeight="1" x14ac:dyDescent="0.25">
      <c r="A13" s="24" t="s">
        <v>28</v>
      </c>
      <c r="B13" s="213">
        <v>28.8371453138435</v>
      </c>
      <c r="C13" s="213">
        <v>19.08813413585554</v>
      </c>
      <c r="D13" s="213">
        <v>15.31169389509888</v>
      </c>
      <c r="E13" s="213">
        <v>24.938607050730869</v>
      </c>
      <c r="F13" s="213">
        <v>23.973602751504721</v>
      </c>
      <c r="G13" s="213">
        <v>44.490971625107477</v>
      </c>
      <c r="H13" s="213">
        <v>24.908512467755809</v>
      </c>
      <c r="I13" s="213">
        <v>16.232244196044711</v>
      </c>
      <c r="J13" s="213">
        <v>16.643250214961309</v>
      </c>
      <c r="K13" s="213">
        <v>16.13697334479793</v>
      </c>
      <c r="L13" s="213">
        <v>17.609458297506439</v>
      </c>
      <c r="M13" s="213">
        <v>17.830782459157351</v>
      </c>
      <c r="N13" s="213">
        <v>18.601547721410139</v>
      </c>
      <c r="O13" s="213">
        <v>20.966981943250211</v>
      </c>
      <c r="P13" s="213">
        <v>21.41865864144453</v>
      </c>
      <c r="Q13" s="213">
        <v>22.452880481513319</v>
      </c>
      <c r="R13" s="213">
        <v>21.10429922613929</v>
      </c>
      <c r="S13" s="213">
        <v>21.952794496990538</v>
      </c>
      <c r="T13" s="213">
        <v>18.923645743766119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2119</v>
      </c>
    </row>
    <row r="14" spans="1:105" ht="12" customHeight="1" x14ac:dyDescent="0.25">
      <c r="A14" s="14" t="s">
        <v>29</v>
      </c>
      <c r="B14" s="204">
        <f t="shared" ref="B14:Y14" si="2">SUM(B15:B19)</f>
        <v>212.40816852966461</v>
      </c>
      <c r="C14" s="204">
        <f t="shared" si="2"/>
        <v>177.47987962166809</v>
      </c>
      <c r="D14" s="204">
        <f t="shared" si="2"/>
        <v>144.0914875322442</v>
      </c>
      <c r="E14" s="204">
        <f t="shared" si="2"/>
        <v>116.5669819432502</v>
      </c>
      <c r="F14" s="204">
        <f t="shared" si="2"/>
        <v>91.220894239036966</v>
      </c>
      <c r="G14" s="204">
        <f t="shared" si="2"/>
        <v>102.52897678417884</v>
      </c>
      <c r="H14" s="204">
        <f t="shared" si="2"/>
        <v>86.200687876182286</v>
      </c>
      <c r="I14" s="204">
        <f t="shared" si="2"/>
        <v>105.84110060189165</v>
      </c>
      <c r="J14" s="204">
        <f t="shared" si="2"/>
        <v>109.60438521066207</v>
      </c>
      <c r="K14" s="204">
        <f t="shared" si="2"/>
        <v>77.927944969905425</v>
      </c>
      <c r="L14" s="204">
        <f t="shared" si="2"/>
        <v>83.143336199484082</v>
      </c>
      <c r="M14" s="204">
        <f t="shared" si="2"/>
        <v>40.30386930352536</v>
      </c>
      <c r="N14" s="204">
        <f t="shared" si="2"/>
        <v>41.962510748065348</v>
      </c>
      <c r="O14" s="204">
        <f t="shared" si="2"/>
        <v>63.704901117798798</v>
      </c>
      <c r="P14" s="204">
        <f t="shared" si="2"/>
        <v>58.011865864144454</v>
      </c>
      <c r="Q14" s="204">
        <f t="shared" si="2"/>
        <v>60.356835769561478</v>
      </c>
      <c r="R14" s="204">
        <f t="shared" si="2"/>
        <v>59.949785038693037</v>
      </c>
      <c r="S14" s="204">
        <f t="shared" si="2"/>
        <v>66.895786758383508</v>
      </c>
      <c r="T14" s="204">
        <f t="shared" si="2"/>
        <v>67.219862424763548</v>
      </c>
      <c r="U14" s="204">
        <f t="shared" si="2"/>
        <v>66.83121238177128</v>
      </c>
      <c r="V14" s="204">
        <f t="shared" si="2"/>
        <v>67.437403267411852</v>
      </c>
      <c r="W14" s="204">
        <f t="shared" si="2"/>
        <v>67.463800515907124</v>
      </c>
      <c r="X14" s="204">
        <f t="shared" si="2"/>
        <v>70.632588134135858</v>
      </c>
      <c r="Y14" s="204">
        <f t="shared" si="2"/>
        <v>81.782889079965599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2120</v>
      </c>
    </row>
    <row r="16" spans="1:105" ht="12" customHeight="1" x14ac:dyDescent="0.25">
      <c r="A16" s="18" t="s">
        <v>31</v>
      </c>
      <c r="B16" s="204">
        <v>10.204299226139289</v>
      </c>
      <c r="C16" s="204">
        <v>10.96225279449699</v>
      </c>
      <c r="D16" s="204">
        <v>7.6982803095442822</v>
      </c>
      <c r="E16" s="204">
        <v>5.0785038693035256</v>
      </c>
      <c r="F16" s="204">
        <v>2.7898538263112642</v>
      </c>
      <c r="G16" s="204">
        <v>11.160533104041271</v>
      </c>
      <c r="H16" s="204">
        <v>5.0503009458297514</v>
      </c>
      <c r="I16" s="204">
        <v>4.7564058469475494</v>
      </c>
      <c r="J16" s="204">
        <v>5.3127257093723124</v>
      </c>
      <c r="K16" s="204">
        <v>7.8785038693035254</v>
      </c>
      <c r="L16" s="204">
        <v>12.20799656061909</v>
      </c>
      <c r="M16" s="204">
        <v>15.799742046431639</v>
      </c>
      <c r="N16" s="204">
        <v>14.77824591573517</v>
      </c>
      <c r="O16" s="204">
        <v>21.22287188306105</v>
      </c>
      <c r="P16" s="204">
        <v>18.894840928632849</v>
      </c>
      <c r="Q16" s="204">
        <v>23.261478933791921</v>
      </c>
      <c r="R16" s="204">
        <v>29.93482373172829</v>
      </c>
      <c r="S16" s="204">
        <v>31.61410146173689</v>
      </c>
      <c r="T16" s="204">
        <v>31.58933791917455</v>
      </c>
      <c r="U16" s="204">
        <v>35.838865004299223</v>
      </c>
      <c r="V16" s="204">
        <v>33.73602751504729</v>
      </c>
      <c r="W16" s="204">
        <v>39.801203783319004</v>
      </c>
      <c r="X16" s="204">
        <v>41.93551160791057</v>
      </c>
      <c r="Y16" s="204">
        <v>52.843766122098017</v>
      </c>
      <c r="DA16" s="71" t="s">
        <v>2121</v>
      </c>
    </row>
    <row r="17" spans="1:105" ht="12" customHeight="1" x14ac:dyDescent="0.25">
      <c r="A17" s="18" t="s">
        <v>71</v>
      </c>
      <c r="B17" s="204">
        <v>27.257351676698189</v>
      </c>
      <c r="C17" s="204">
        <v>25.58675838349097</v>
      </c>
      <c r="D17" s="204">
        <v>26.406018916595009</v>
      </c>
      <c r="E17" s="204">
        <v>25.95709372312983</v>
      </c>
      <c r="F17" s="204">
        <v>20.471711092003439</v>
      </c>
      <c r="G17" s="204">
        <v>15.38761822871883</v>
      </c>
      <c r="H17" s="204">
        <v>15.884178847807391</v>
      </c>
      <c r="I17" s="204">
        <v>15.22003439380911</v>
      </c>
      <c r="J17" s="204">
        <v>30.608770421324159</v>
      </c>
      <c r="K17" s="204">
        <v>13.4481513327601</v>
      </c>
      <c r="L17" s="204">
        <v>14.89011177987962</v>
      </c>
      <c r="M17" s="204">
        <v>9.2743766122098013</v>
      </c>
      <c r="N17" s="204">
        <v>13.005417024935509</v>
      </c>
      <c r="O17" s="204">
        <v>12.979535683576961</v>
      </c>
      <c r="P17" s="204">
        <v>15.79724849527085</v>
      </c>
      <c r="Q17" s="204">
        <v>13.55881341358555</v>
      </c>
      <c r="R17" s="204">
        <v>11.97102321582115</v>
      </c>
      <c r="S17" s="204">
        <v>9.9002579535683566</v>
      </c>
      <c r="T17" s="204">
        <v>11.14049871023216</v>
      </c>
      <c r="U17" s="204">
        <v>10.183662940670679</v>
      </c>
      <c r="V17" s="204">
        <v>12.767583834909709</v>
      </c>
      <c r="W17" s="204">
        <v>10.094668959587271</v>
      </c>
      <c r="X17" s="204">
        <v>10.934651762682719</v>
      </c>
      <c r="Y17" s="204">
        <v>16.342476354256231</v>
      </c>
      <c r="DA17" s="71" t="s">
        <v>2122</v>
      </c>
    </row>
    <row r="18" spans="1:105" ht="12" customHeight="1" x14ac:dyDescent="0.25">
      <c r="A18" s="18" t="s">
        <v>32</v>
      </c>
      <c r="B18" s="204">
        <v>163.49423903697331</v>
      </c>
      <c r="C18" s="204">
        <v>130.00748065348239</v>
      </c>
      <c r="D18" s="204">
        <v>101.4452278589854</v>
      </c>
      <c r="E18" s="204">
        <v>78.792433361994838</v>
      </c>
      <c r="F18" s="204">
        <v>63.033877901977633</v>
      </c>
      <c r="G18" s="204">
        <v>63.033877901977633</v>
      </c>
      <c r="H18" s="204">
        <v>51.215047291487529</v>
      </c>
      <c r="I18" s="204">
        <v>75.11865864144454</v>
      </c>
      <c r="J18" s="204">
        <v>65.342562338779018</v>
      </c>
      <c r="K18" s="204">
        <v>55.045313843508168</v>
      </c>
      <c r="L18" s="204">
        <v>54.131384350816852</v>
      </c>
      <c r="M18" s="204">
        <v>13.74239036973345</v>
      </c>
      <c r="N18" s="204">
        <v>12.36741186586414</v>
      </c>
      <c r="O18" s="204">
        <v>28.654858125537402</v>
      </c>
      <c r="P18" s="204">
        <v>21.7152192605331</v>
      </c>
      <c r="Q18" s="204">
        <v>21.8560619088564</v>
      </c>
      <c r="R18" s="204">
        <v>16.743422184006882</v>
      </c>
      <c r="S18" s="204">
        <v>23.844453998280311</v>
      </c>
      <c r="T18" s="204">
        <v>22.968873602751501</v>
      </c>
      <c r="U18" s="204">
        <v>19.313929492691319</v>
      </c>
      <c r="V18" s="204">
        <v>19.71771281169389</v>
      </c>
      <c r="W18" s="204">
        <v>16.446861564918311</v>
      </c>
      <c r="X18" s="204">
        <v>16.869389509888219</v>
      </c>
      <c r="Y18" s="204">
        <v>11.011177987962171</v>
      </c>
      <c r="DA18" s="71" t="s">
        <v>2123</v>
      </c>
    </row>
    <row r="19" spans="1:105" ht="12" customHeight="1" x14ac:dyDescent="0.25">
      <c r="A19" s="18" t="s">
        <v>33</v>
      </c>
      <c r="B19" s="204">
        <v>11.45227858985383</v>
      </c>
      <c r="C19" s="204">
        <v>10.92338779019776</v>
      </c>
      <c r="D19" s="204">
        <v>8.5419604471195179</v>
      </c>
      <c r="E19" s="204">
        <v>6.7389509888220109</v>
      </c>
      <c r="F19" s="204">
        <v>4.9254514187446254</v>
      </c>
      <c r="G19" s="204">
        <v>12.9469475494411</v>
      </c>
      <c r="H19" s="204">
        <v>14.05116079105761</v>
      </c>
      <c r="I19" s="204">
        <v>10.746001719690449</v>
      </c>
      <c r="J19" s="204">
        <v>8.3403267411865869</v>
      </c>
      <c r="K19" s="204">
        <v>1.55597592433362</v>
      </c>
      <c r="L19" s="204">
        <v>1.913843508168529</v>
      </c>
      <c r="M19" s="204">
        <v>1.4873602751504731</v>
      </c>
      <c r="N19" s="204">
        <v>1.8114359415305239</v>
      </c>
      <c r="O19" s="204">
        <v>0.84763542562338778</v>
      </c>
      <c r="P19" s="204">
        <v>1.604557179707653</v>
      </c>
      <c r="Q19" s="204">
        <v>1.680481513327601</v>
      </c>
      <c r="R19" s="204">
        <v>1.3005159071367149</v>
      </c>
      <c r="S19" s="204">
        <v>1.5369733447979359</v>
      </c>
      <c r="T19" s="204">
        <v>1.5211521926053311</v>
      </c>
      <c r="U19" s="204">
        <v>1.49475494411006</v>
      </c>
      <c r="V19" s="204">
        <v>1.216079105760963</v>
      </c>
      <c r="W19" s="204">
        <v>1.1210662080825451</v>
      </c>
      <c r="X19" s="204">
        <v>0.89303525365434211</v>
      </c>
      <c r="Y19" s="204">
        <v>1.5854686156491831</v>
      </c>
      <c r="DA19" s="71" t="s">
        <v>2124</v>
      </c>
    </row>
    <row r="20" spans="1:105" ht="12" customHeight="1" x14ac:dyDescent="0.25">
      <c r="A20" s="14" t="s">
        <v>34</v>
      </c>
      <c r="B20" s="204">
        <f t="shared" ref="B20:Y20" si="3">B21+B22</f>
        <v>157.9097162510748</v>
      </c>
      <c r="C20" s="204">
        <f t="shared" si="3"/>
        <v>154.0018056749785</v>
      </c>
      <c r="D20" s="204">
        <f t="shared" si="3"/>
        <v>151.86766981943251</v>
      </c>
      <c r="E20" s="204">
        <f t="shared" si="3"/>
        <v>159.76921754084259</v>
      </c>
      <c r="F20" s="204">
        <f t="shared" si="3"/>
        <v>166.58374892519339</v>
      </c>
      <c r="G20" s="204">
        <f t="shared" si="3"/>
        <v>183.02510748065339</v>
      </c>
      <c r="H20" s="204">
        <f t="shared" si="3"/>
        <v>152.8672398968186</v>
      </c>
      <c r="I20" s="204">
        <f t="shared" si="3"/>
        <v>114.0969905417025</v>
      </c>
      <c r="J20" s="204">
        <f t="shared" si="3"/>
        <v>110.3161650902837</v>
      </c>
      <c r="K20" s="204">
        <f t="shared" si="3"/>
        <v>152.9349097162511</v>
      </c>
      <c r="L20" s="204">
        <f t="shared" si="3"/>
        <v>148.495184866724</v>
      </c>
      <c r="M20" s="204">
        <f t="shared" si="3"/>
        <v>185.69466895958729</v>
      </c>
      <c r="N20" s="204">
        <f t="shared" si="3"/>
        <v>210.68564058469471</v>
      </c>
      <c r="O20" s="204">
        <f t="shared" si="3"/>
        <v>198.26766981943251</v>
      </c>
      <c r="P20" s="204">
        <f t="shared" si="3"/>
        <v>213.69750644883919</v>
      </c>
      <c r="Q20" s="204">
        <f t="shared" si="3"/>
        <v>217.45408426483229</v>
      </c>
      <c r="R20" s="204">
        <f t="shared" si="3"/>
        <v>236.6590713671539</v>
      </c>
      <c r="S20" s="204">
        <f t="shared" si="3"/>
        <v>256.07979363714531</v>
      </c>
      <c r="T20" s="204">
        <f t="shared" si="3"/>
        <v>274.39346517626831</v>
      </c>
      <c r="U20" s="204">
        <f t="shared" si="3"/>
        <v>294.2236457437661</v>
      </c>
      <c r="V20" s="204">
        <f t="shared" si="3"/>
        <v>315.31583614688179</v>
      </c>
      <c r="W20" s="204">
        <f t="shared" si="3"/>
        <v>302.16543049260912</v>
      </c>
      <c r="X20" s="204">
        <f t="shared" si="3"/>
        <v>291.41285949015253</v>
      </c>
      <c r="Y20" s="204">
        <f t="shared" si="3"/>
        <v>275.11184500575501</v>
      </c>
      <c r="DA20" s="71"/>
    </row>
    <row r="21" spans="1:105" ht="12" customHeight="1" x14ac:dyDescent="0.25">
      <c r="A21" s="18" t="s">
        <v>73</v>
      </c>
      <c r="B21" s="204">
        <v>157.9097162510748</v>
      </c>
      <c r="C21" s="204">
        <v>154.0018056749785</v>
      </c>
      <c r="D21" s="204">
        <v>151.86766981943251</v>
      </c>
      <c r="E21" s="204">
        <v>159.76921754084259</v>
      </c>
      <c r="F21" s="204">
        <v>166.58374892519339</v>
      </c>
      <c r="G21" s="204">
        <v>183.02510748065339</v>
      </c>
      <c r="H21" s="204">
        <v>152.8672398968186</v>
      </c>
      <c r="I21" s="204">
        <v>114.0969905417025</v>
      </c>
      <c r="J21" s="204">
        <v>110.3161650902837</v>
      </c>
      <c r="K21" s="204">
        <v>152.9349097162511</v>
      </c>
      <c r="L21" s="204">
        <v>148.495184866724</v>
      </c>
      <c r="M21" s="204">
        <v>185.69466895958729</v>
      </c>
      <c r="N21" s="204">
        <v>210.68564058469471</v>
      </c>
      <c r="O21" s="204">
        <v>198.26766981943251</v>
      </c>
      <c r="P21" s="204">
        <v>213.69750644883919</v>
      </c>
      <c r="Q21" s="204">
        <v>217.45408426483229</v>
      </c>
      <c r="R21" s="204">
        <v>236.6590713671539</v>
      </c>
      <c r="S21" s="204">
        <v>256.07979363714531</v>
      </c>
      <c r="T21" s="204">
        <v>274.39346517626831</v>
      </c>
      <c r="U21" s="204">
        <v>294.2236457437661</v>
      </c>
      <c r="V21" s="204">
        <v>315.31583614688179</v>
      </c>
      <c r="W21" s="204">
        <v>302.16543049260912</v>
      </c>
      <c r="X21" s="204">
        <v>291.41285949015253</v>
      </c>
      <c r="Y21" s="204">
        <v>275.11184500575501</v>
      </c>
      <c r="DA21" s="71" t="s">
        <v>2125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2126</v>
      </c>
    </row>
    <row r="23" spans="1:105" ht="12" customHeight="1" x14ac:dyDescent="0.25">
      <c r="A23" s="14" t="s">
        <v>37</v>
      </c>
      <c r="B23" s="204">
        <f t="shared" ref="B23:Y23" si="4">B24+B25+B26+B27+B28+B29</f>
        <v>4.2992261392949267</v>
      </c>
      <c r="C23" s="204">
        <f t="shared" si="4"/>
        <v>4.2992261392949267</v>
      </c>
      <c r="D23" s="204">
        <f t="shared" si="4"/>
        <v>4.2992261392949267</v>
      </c>
      <c r="E23" s="204">
        <f t="shared" si="4"/>
        <v>44.377558039552881</v>
      </c>
      <c r="F23" s="204">
        <f t="shared" si="4"/>
        <v>45.022441960447125</v>
      </c>
      <c r="G23" s="204">
        <f t="shared" si="4"/>
        <v>54.042906276870163</v>
      </c>
      <c r="H23" s="204">
        <f t="shared" si="4"/>
        <v>58.026053310404123</v>
      </c>
      <c r="I23" s="204">
        <f t="shared" si="4"/>
        <v>58.836457437661217</v>
      </c>
      <c r="J23" s="204">
        <f t="shared" si="4"/>
        <v>41.498366294067061</v>
      </c>
      <c r="K23" s="204">
        <f t="shared" si="4"/>
        <v>38.995872742906279</v>
      </c>
      <c r="L23" s="204">
        <f t="shared" si="4"/>
        <v>40.375838349097158</v>
      </c>
      <c r="M23" s="204">
        <f t="shared" si="4"/>
        <v>33.652020636285471</v>
      </c>
      <c r="N23" s="204">
        <f t="shared" si="4"/>
        <v>18.250042992261388</v>
      </c>
      <c r="O23" s="204">
        <f t="shared" si="4"/>
        <v>18.157265692175404</v>
      </c>
      <c r="P23" s="204">
        <f t="shared" si="4"/>
        <v>40.396044711951852</v>
      </c>
      <c r="Q23" s="204">
        <f t="shared" si="4"/>
        <v>38.096990541702489</v>
      </c>
      <c r="R23" s="204">
        <f t="shared" si="4"/>
        <v>30.205073086844358</v>
      </c>
      <c r="S23" s="204">
        <f t="shared" si="4"/>
        <v>30.734479793637142</v>
      </c>
      <c r="T23" s="204">
        <f t="shared" si="4"/>
        <v>33.163370593293202</v>
      </c>
      <c r="U23" s="204">
        <f t="shared" si="4"/>
        <v>33.102837489251925</v>
      </c>
      <c r="V23" s="204">
        <f t="shared" si="4"/>
        <v>43.612538745637551</v>
      </c>
      <c r="W23" s="204">
        <f t="shared" si="4"/>
        <v>10.529582405069238</v>
      </c>
      <c r="X23" s="204">
        <f t="shared" si="4"/>
        <v>12.244148248454472</v>
      </c>
      <c r="Y23" s="204">
        <f t="shared" si="4"/>
        <v>10.563821374296609</v>
      </c>
      <c r="DA23" s="71"/>
    </row>
    <row r="24" spans="1:105" ht="12" customHeight="1" x14ac:dyDescent="0.25">
      <c r="A24" s="18" t="s">
        <v>38</v>
      </c>
      <c r="B24" s="204">
        <v>0</v>
      </c>
      <c r="C24" s="204">
        <v>0</v>
      </c>
      <c r="D24" s="204">
        <v>0</v>
      </c>
      <c r="E24" s="204">
        <v>39.958899398108343</v>
      </c>
      <c r="F24" s="204">
        <v>39.958899398108343</v>
      </c>
      <c r="G24" s="204">
        <v>50.089165950128979</v>
      </c>
      <c r="H24" s="204">
        <v>56.507480653482368</v>
      </c>
      <c r="I24" s="204">
        <v>57.391315563198617</v>
      </c>
      <c r="J24" s="204">
        <v>40.113155631986238</v>
      </c>
      <c r="K24" s="204">
        <v>34.871969045571802</v>
      </c>
      <c r="L24" s="204">
        <v>35.830266552020632</v>
      </c>
      <c r="M24" s="204">
        <v>28.420980223559759</v>
      </c>
      <c r="N24" s="204">
        <v>13.386500429922609</v>
      </c>
      <c r="O24" s="204">
        <v>15.43972484952708</v>
      </c>
      <c r="P24" s="204">
        <v>36.823129836629413</v>
      </c>
      <c r="Q24" s="204">
        <v>34.121238177128113</v>
      </c>
      <c r="R24" s="204">
        <v>26.132330180567489</v>
      </c>
      <c r="S24" s="204">
        <v>26.882287188306101</v>
      </c>
      <c r="T24" s="204">
        <v>29.00722269991401</v>
      </c>
      <c r="U24" s="204">
        <v>29.227343078245909</v>
      </c>
      <c r="V24" s="204">
        <v>37.678503869303533</v>
      </c>
      <c r="W24" s="204">
        <v>4.243680137575236</v>
      </c>
      <c r="X24" s="204">
        <v>5.3757523645743763</v>
      </c>
      <c r="Y24" s="204">
        <v>4.7000859845227856</v>
      </c>
      <c r="DA24" s="71" t="s">
        <v>2127</v>
      </c>
    </row>
    <row r="25" spans="1:105" ht="12" customHeight="1" x14ac:dyDescent="0.25">
      <c r="A25" s="18" t="s">
        <v>74</v>
      </c>
      <c r="B25" s="204">
        <v>4.2992261392949267</v>
      </c>
      <c r="C25" s="204">
        <v>4.2992261392949267</v>
      </c>
      <c r="D25" s="204">
        <v>4.2992261392949267</v>
      </c>
      <c r="E25" s="204">
        <v>4.4186586414445399</v>
      </c>
      <c r="F25" s="204">
        <v>5.0635425623387791</v>
      </c>
      <c r="G25" s="204">
        <v>3.950214961306965</v>
      </c>
      <c r="H25" s="204">
        <v>1.5185726569217539</v>
      </c>
      <c r="I25" s="204">
        <v>1.445141874462597</v>
      </c>
      <c r="J25" s="204">
        <v>1.3852106620808251</v>
      </c>
      <c r="K25" s="204">
        <v>4.1239036973344794</v>
      </c>
      <c r="L25" s="204">
        <v>4.5455717970765264</v>
      </c>
      <c r="M25" s="204">
        <v>5.2310404127257097</v>
      </c>
      <c r="N25" s="204">
        <v>4.8635425623387789</v>
      </c>
      <c r="O25" s="204">
        <v>2.7175408426483232</v>
      </c>
      <c r="P25" s="204">
        <v>3.572914875322442</v>
      </c>
      <c r="Q25" s="204">
        <v>3.975752364574376</v>
      </c>
      <c r="R25" s="204">
        <v>4.0727429062768703</v>
      </c>
      <c r="S25" s="204">
        <v>3.85219260533104</v>
      </c>
      <c r="T25" s="204">
        <v>4.1561478933791918</v>
      </c>
      <c r="U25" s="204">
        <v>3.8754944110060192</v>
      </c>
      <c r="V25" s="204">
        <v>5.9340348763340192</v>
      </c>
      <c r="W25" s="204">
        <v>6.2859022674940022</v>
      </c>
      <c r="X25" s="204">
        <v>6.8683958838800958</v>
      </c>
      <c r="Y25" s="204">
        <v>5.863735389773824</v>
      </c>
      <c r="DA25" s="71" t="s">
        <v>2128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3.5253654342218398E-3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2129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2130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2131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2132</v>
      </c>
    </row>
    <row r="30" spans="1:105" ht="12" customHeight="1" x14ac:dyDescent="0.25">
      <c r="A30" s="14" t="s">
        <v>39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0</v>
      </c>
      <c r="J30" s="204">
        <v>0</v>
      </c>
      <c r="K30" s="204">
        <v>0</v>
      </c>
      <c r="L30" s="204">
        <v>0</v>
      </c>
      <c r="M30" s="204">
        <v>0</v>
      </c>
      <c r="N30" s="204">
        <v>0</v>
      </c>
      <c r="O30" s="204">
        <v>0</v>
      </c>
      <c r="P30" s="204">
        <v>0</v>
      </c>
      <c r="Q30" s="204">
        <v>0</v>
      </c>
      <c r="R30" s="204">
        <v>0</v>
      </c>
      <c r="S30" s="204">
        <v>0</v>
      </c>
      <c r="T30" s="204">
        <v>0</v>
      </c>
      <c r="U30" s="204">
        <v>0</v>
      </c>
      <c r="V30" s="204">
        <v>0</v>
      </c>
      <c r="W30" s="204">
        <v>0</v>
      </c>
      <c r="X30" s="204">
        <v>0</v>
      </c>
      <c r="Y30" s="204">
        <v>0</v>
      </c>
      <c r="DA30" s="71" t="s">
        <v>2133</v>
      </c>
    </row>
    <row r="31" spans="1:105" ht="12" customHeight="1" x14ac:dyDescent="0.25">
      <c r="A31" s="21" t="s">
        <v>40</v>
      </c>
      <c r="B31" s="207">
        <v>151.531728288908</v>
      </c>
      <c r="C31" s="207">
        <v>153.58598452278591</v>
      </c>
      <c r="D31" s="207">
        <v>158.02098022355969</v>
      </c>
      <c r="E31" s="207">
        <v>161.28022355975921</v>
      </c>
      <c r="F31" s="207">
        <v>149.51392949269129</v>
      </c>
      <c r="G31" s="207">
        <v>134.50739466895959</v>
      </c>
      <c r="H31" s="207">
        <v>132.20300945829749</v>
      </c>
      <c r="I31" s="207">
        <v>118.909630266552</v>
      </c>
      <c r="J31" s="207">
        <v>115.0985382631126</v>
      </c>
      <c r="K31" s="207">
        <v>120.6011177987962</v>
      </c>
      <c r="L31" s="207">
        <v>127.70343938091141</v>
      </c>
      <c r="M31" s="207">
        <v>126.891573516767</v>
      </c>
      <c r="N31" s="207">
        <v>137.61625107480651</v>
      </c>
      <c r="O31" s="207">
        <v>138.8467755803955</v>
      </c>
      <c r="P31" s="207">
        <v>143.44402407566639</v>
      </c>
      <c r="Q31" s="207">
        <v>139.10730868443679</v>
      </c>
      <c r="R31" s="207">
        <v>134.84539982803091</v>
      </c>
      <c r="S31" s="207">
        <v>138.10292347377469</v>
      </c>
      <c r="T31" s="207">
        <v>97.620206362854688</v>
      </c>
      <c r="U31" s="207">
        <v>87.843594153052436</v>
      </c>
      <c r="V31" s="207">
        <v>91.171883061049002</v>
      </c>
      <c r="W31" s="207">
        <v>104.00137575236459</v>
      </c>
      <c r="X31" s="207">
        <v>93.865348237317278</v>
      </c>
      <c r="Y31" s="207">
        <v>95.312381771281153</v>
      </c>
      <c r="DA31" s="86" t="s">
        <v>2134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FBT_emi!B5</f>
        <v>1160.926915318144</v>
      </c>
      <c r="C33" s="203">
        <f>FBT_emi!C5</f>
        <v>999.84578579838808</v>
      </c>
      <c r="D33" s="203">
        <f>FBT_emi!D5</f>
        <v>874.06724988251597</v>
      </c>
      <c r="E33" s="203">
        <f>FBT_emi!E5</f>
        <v>843.60605616106318</v>
      </c>
      <c r="F33" s="203">
        <f>FBT_emi!F5</f>
        <v>776.19951071887067</v>
      </c>
      <c r="G33" s="203">
        <f>FBT_emi!G5</f>
        <v>926.7343096415641</v>
      </c>
      <c r="H33" s="203">
        <f>FBT_emi!H5</f>
        <v>728.71891191407531</v>
      </c>
      <c r="I33" s="203">
        <f>FBT_emi!I5</f>
        <v>668.01467197970965</v>
      </c>
      <c r="J33" s="203">
        <f>FBT_emi!J5</f>
        <v>671.11106312915172</v>
      </c>
      <c r="K33" s="203">
        <f>FBT_emi!K5</f>
        <v>668.96915400823127</v>
      </c>
      <c r="L33" s="203">
        <f>FBT_emi!L5</f>
        <v>678.3256928590074</v>
      </c>
      <c r="M33" s="203">
        <f>FBT_emi!M5</f>
        <v>626.4712071353481</v>
      </c>
      <c r="N33" s="203">
        <f>FBT_emi!N5</f>
        <v>693.75969359470253</v>
      </c>
      <c r="O33" s="203">
        <f>FBT_emi!O5</f>
        <v>740.69679654839865</v>
      </c>
      <c r="P33" s="203">
        <f>FBT_emi!P5</f>
        <v>761.18064276977725</v>
      </c>
      <c r="Q33" s="203">
        <f>FBT_emi!Q5</f>
        <v>779.39971295475539</v>
      </c>
      <c r="R33" s="203">
        <f>FBT_emi!R5</f>
        <v>814.20125219596218</v>
      </c>
      <c r="S33" s="203">
        <f>FBT_emi!S5</f>
        <v>884.87871271905919</v>
      </c>
      <c r="T33" s="203">
        <f>FBT_emi!T5</f>
        <v>916.76307069213226</v>
      </c>
      <c r="U33" s="203">
        <f>FBT_emi!U5</f>
        <v>884.43467747780801</v>
      </c>
      <c r="V33" s="203">
        <f>FBT_emi!V5</f>
        <v>936.90647741818839</v>
      </c>
      <c r="W33" s="203">
        <f>FBT_emi!W5</f>
        <v>902.86429991867249</v>
      </c>
      <c r="X33" s="203">
        <f>FBT_emi!X5</f>
        <v>886.53605430214134</v>
      </c>
      <c r="Y33" s="203">
        <f>FBT_emi!Y5</f>
        <v>876.94426868669871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88.434045536213233</v>
      </c>
      <c r="C35" s="284">
        <f t="shared" si="5"/>
        <v>69.622829119832772</v>
      </c>
      <c r="D35" s="284">
        <f t="shared" si="5"/>
        <v>61.221131591902768</v>
      </c>
      <c r="E35" s="284">
        <f t="shared" si="5"/>
        <v>58.773327596514314</v>
      </c>
      <c r="F35" s="284">
        <f t="shared" si="5"/>
        <v>57.006246133709418</v>
      </c>
      <c r="G35" s="284">
        <f t="shared" si="5"/>
        <v>64.474332708505841</v>
      </c>
      <c r="H35" s="284">
        <f t="shared" si="5"/>
        <v>54.905958322117513</v>
      </c>
      <c r="I35" s="284">
        <f t="shared" si="5"/>
        <v>48.271264242781314</v>
      </c>
      <c r="J35" s="284">
        <f t="shared" si="5"/>
        <v>46.304905901987425</v>
      </c>
      <c r="K35" s="284">
        <f t="shared" si="5"/>
        <v>48.195941124402189</v>
      </c>
      <c r="L35" s="284">
        <f t="shared" si="5"/>
        <v>44.371701145250277</v>
      </c>
      <c r="M35" s="284">
        <f t="shared" si="5"/>
        <v>44.069046300019217</v>
      </c>
      <c r="N35" s="284">
        <f t="shared" si="5"/>
        <v>47.11661639681499</v>
      </c>
      <c r="O35" s="284">
        <f t="shared" si="5"/>
        <v>43.697106855256202</v>
      </c>
      <c r="P35" s="284">
        <f t="shared" si="5"/>
        <v>42.921831899241724</v>
      </c>
      <c r="Q35" s="284">
        <f t="shared" si="5"/>
        <v>45.778444157227717</v>
      </c>
      <c r="R35" s="284">
        <f t="shared" si="5"/>
        <v>45.796795585448294</v>
      </c>
      <c r="S35" s="284">
        <f t="shared" si="5"/>
        <v>52.505013465186366</v>
      </c>
      <c r="T35" s="284">
        <f t="shared" si="5"/>
        <v>48.175882549992245</v>
      </c>
      <c r="U35" s="284">
        <f t="shared" si="5"/>
        <v>57.179687057836276</v>
      </c>
      <c r="V35" s="284">
        <f t="shared" si="5"/>
        <v>59.424208777366218</v>
      </c>
      <c r="W35" s="284">
        <f t="shared" si="5"/>
        <v>52.522709275201123</v>
      </c>
      <c r="X35" s="284">
        <f t="shared" si="5"/>
        <v>46.034897984744369</v>
      </c>
      <c r="Y35" s="284">
        <f t="shared" si="5"/>
        <v>41.21909818486504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108.9492525938979</v>
      </c>
      <c r="C36" s="344">
        <f t="shared" si="6"/>
        <v>109.19531160357128</v>
      </c>
      <c r="D36" s="344">
        <f t="shared" si="6"/>
        <v>111.52671379556689</v>
      </c>
      <c r="E36" s="344">
        <f t="shared" si="6"/>
        <v>112.03777381256037</v>
      </c>
      <c r="F36" s="344">
        <f t="shared" si="6"/>
        <v>110.07090512905101</v>
      </c>
      <c r="G36" s="344">
        <f t="shared" si="6"/>
        <v>105.75903992192643</v>
      </c>
      <c r="H36" s="344">
        <f t="shared" si="6"/>
        <v>101.66642059462863</v>
      </c>
      <c r="I36" s="344">
        <f t="shared" si="6"/>
        <v>101.40446830003894</v>
      </c>
      <c r="J36" s="344">
        <f t="shared" si="6"/>
        <v>100.46047410561016</v>
      </c>
      <c r="K36" s="344">
        <f t="shared" si="6"/>
        <v>96.667568135169205</v>
      </c>
      <c r="L36" s="344">
        <f t="shared" si="6"/>
        <v>99.194771286176632</v>
      </c>
      <c r="M36" s="344">
        <f t="shared" si="6"/>
        <v>99.21246267542007</v>
      </c>
      <c r="N36" s="344">
        <f t="shared" si="6"/>
        <v>99.996127920555352</v>
      </c>
      <c r="O36" s="344">
        <f t="shared" si="6"/>
        <v>98.644404463652762</v>
      </c>
      <c r="P36" s="344">
        <f t="shared" si="6"/>
        <v>97.287241633792576</v>
      </c>
      <c r="Q36" s="344">
        <f t="shared" si="6"/>
        <v>95.644111514181134</v>
      </c>
      <c r="R36" s="344">
        <f t="shared" si="6"/>
        <v>97.349277509353215</v>
      </c>
      <c r="S36" s="344">
        <f t="shared" si="6"/>
        <v>97.689943262779835</v>
      </c>
      <c r="T36" s="344">
        <f t="shared" si="6"/>
        <v>98.166485076638224</v>
      </c>
      <c r="U36" s="344">
        <f t="shared" si="6"/>
        <v>95.967479901010392</v>
      </c>
      <c r="V36" s="344">
        <f t="shared" si="6"/>
        <v>96.62811470067949</v>
      </c>
      <c r="W36" s="344">
        <f t="shared" si="6"/>
        <v>100.82155772557385</v>
      </c>
      <c r="X36" s="344">
        <f t="shared" si="6"/>
        <v>99.996916203670281</v>
      </c>
      <c r="Y36" s="344">
        <f t="shared" si="6"/>
        <v>91.001652296177113</v>
      </c>
      <c r="DA36" s="119"/>
    </row>
    <row r="37" spans="1:105" ht="12" customHeight="1" x14ac:dyDescent="0.25">
      <c r="A37" s="158" t="s">
        <v>2136</v>
      </c>
      <c r="B37" s="344">
        <f>IF(FBT_ued!B$5=0,"",FBT_ued!B$5/B$5*1000)</f>
        <v>52.251011792369937</v>
      </c>
      <c r="C37" s="344">
        <f>IF(FBT_ued!C$5=0,"",FBT_ued!C$5/C$5*1000)</f>
        <v>53.086059269940989</v>
      </c>
      <c r="D37" s="344">
        <f>IF(FBT_ued!D$5=0,"",FBT_ued!D$5/D$5*1000)</f>
        <v>54.944408994751576</v>
      </c>
      <c r="E37" s="344">
        <f>IF(FBT_ued!E$5=0,"",FBT_ued!E$5/E$5*1000)</f>
        <v>54.727556214282458</v>
      </c>
      <c r="F37" s="344">
        <f>IF(FBT_ued!F$5=0,"",FBT_ued!F$5/F$5*1000)</f>
        <v>53.89922345000398</v>
      </c>
      <c r="G37" s="344">
        <f>IF(FBT_ued!G$5=0,"",FBT_ued!G$5/G$5*1000)</f>
        <v>50.82585724724035</v>
      </c>
      <c r="H37" s="344">
        <f>IF(FBT_ued!H$5=0,"",FBT_ued!H$5/H$5*1000)</f>
        <v>49.238854939938413</v>
      </c>
      <c r="I37" s="344">
        <f>IF(FBT_ued!I$5=0,"",FBT_ued!I$5/I$5*1000)</f>
        <v>48.641583938409454</v>
      </c>
      <c r="J37" s="344">
        <f>IF(FBT_ued!J$5=0,"",FBT_ued!J$5/J$5*1000)</f>
        <v>48.497848847098211</v>
      </c>
      <c r="K37" s="344">
        <f>IF(FBT_ued!K$5=0,"",FBT_ued!K$5/K$5*1000)</f>
        <v>47.274483945711914</v>
      </c>
      <c r="L37" s="344">
        <f>IF(FBT_ued!L$5=0,"",FBT_ued!L$5/L$5*1000)</f>
        <v>48.591020466011067</v>
      </c>
      <c r="M37" s="344">
        <f>IF(FBT_ued!M$5=0,"",FBT_ued!M$5/M$5*1000)</f>
        <v>49.460444536374318</v>
      </c>
      <c r="N37" s="344">
        <f>IF(FBT_ued!N$5=0,"",FBT_ued!N$5/N$5*1000)</f>
        <v>50.243979514888153</v>
      </c>
      <c r="O37" s="344">
        <f>IF(FBT_ued!O$5=0,"",FBT_ued!O$5/O$5*1000)</f>
        <v>49.191462845583622</v>
      </c>
      <c r="P37" s="344">
        <f>IF(FBT_ued!P$5=0,"",FBT_ued!P$5/P$5*1000)</f>
        <v>48.216115015750574</v>
      </c>
      <c r="Q37" s="344">
        <f>IF(FBT_ued!Q$5=0,"",FBT_ued!Q$5/Q$5*1000)</f>
        <v>47.338630227736026</v>
      </c>
      <c r="R37" s="344">
        <f>IF(FBT_ued!R$5=0,"",FBT_ued!R$5/R$5*1000)</f>
        <v>48.296217501805963</v>
      </c>
      <c r="S37" s="344">
        <f>IF(FBT_ued!S$5=0,"",FBT_ued!S$5/S$5*1000)</f>
        <v>48.324617411850866</v>
      </c>
      <c r="T37" s="344">
        <f>IF(FBT_ued!T$5=0,"",FBT_ued!T$5/T$5*1000)</f>
        <v>47.888584244681319</v>
      </c>
      <c r="U37" s="344">
        <f>IF(FBT_ued!U$5=0,"",FBT_ued!U$5/U$5*1000)</f>
        <v>47.001667309835454</v>
      </c>
      <c r="V37" s="344">
        <f>IF(FBT_ued!V$5=0,"",FBT_ued!V$5/V$5*1000)</f>
        <v>47.204435071339724</v>
      </c>
      <c r="W37" s="344">
        <f>IF(FBT_ued!W$5=0,"",FBT_ued!W$5/W$5*1000)</f>
        <v>50.112219481163628</v>
      </c>
      <c r="X37" s="344">
        <f>IF(FBT_ued!X$5=0,"",FBT_ued!X$5/X$5*1000)</f>
        <v>49.520216991837025</v>
      </c>
      <c r="Y37" s="344">
        <f>IF(FBT_ued!Y$5=0,"",FBT_ued!Y$5/Y$5*1000)</f>
        <v>45.121565560289874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2.091813032569438</v>
      </c>
      <c r="C38" s="345">
        <f t="shared" si="7"/>
        <v>1.9664389702515017</v>
      </c>
      <c r="D38" s="345">
        <f t="shared" si="7"/>
        <v>1.845616034842847</v>
      </c>
      <c r="E38" s="345">
        <f t="shared" si="7"/>
        <v>1.6641385381557732</v>
      </c>
      <c r="F38" s="345">
        <f t="shared" si="7"/>
        <v>1.6295941430614478</v>
      </c>
      <c r="G38" s="345">
        <f t="shared" si="7"/>
        <v>1.7870084979087952</v>
      </c>
      <c r="H38" s="345">
        <f t="shared" si="7"/>
        <v>1.6043815125218783</v>
      </c>
      <c r="I38" s="345">
        <f t="shared" si="7"/>
        <v>1.613887815968436</v>
      </c>
      <c r="J38" s="345">
        <f t="shared" si="7"/>
        <v>1.7069637287490245</v>
      </c>
      <c r="K38" s="345">
        <f t="shared" si="7"/>
        <v>1.6452887072668758</v>
      </c>
      <c r="L38" s="345">
        <f t="shared" si="7"/>
        <v>1.6254047185484206</v>
      </c>
      <c r="M38" s="345">
        <f t="shared" si="7"/>
        <v>1.5492412673794029</v>
      </c>
      <c r="N38" s="345">
        <f t="shared" si="7"/>
        <v>1.6242887289818175</v>
      </c>
      <c r="O38" s="345">
        <f t="shared" si="7"/>
        <v>1.6836176418805107</v>
      </c>
      <c r="P38" s="345">
        <f t="shared" si="7"/>
        <v>1.595873273666391</v>
      </c>
      <c r="Q38" s="345">
        <f t="shared" si="7"/>
        <v>1.6323597605281455</v>
      </c>
      <c r="R38" s="345">
        <f t="shared" si="7"/>
        <v>1.686542241483149</v>
      </c>
      <c r="S38" s="345">
        <f t="shared" si="7"/>
        <v>1.7223387588956995</v>
      </c>
      <c r="T38" s="345">
        <f t="shared" si="7"/>
        <v>1.8659163963945582</v>
      </c>
      <c r="U38" s="345">
        <f t="shared" si="7"/>
        <v>1.8349218067524267</v>
      </c>
      <c r="V38" s="345">
        <f t="shared" si="7"/>
        <v>1.8103155530900474</v>
      </c>
      <c r="W38" s="345">
        <f t="shared" si="7"/>
        <v>1.8648049139976028</v>
      </c>
      <c r="X38" s="345">
        <f t="shared" si="7"/>
        <v>1.8936808538621832</v>
      </c>
      <c r="Y38" s="345">
        <f t="shared" si="7"/>
        <v>1.8949856141212078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final energy consumption"</f>
        <v>IE: Food, beverages and tobacco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554.98598452278611</v>
      </c>
      <c r="C5" s="223">
        <v>508.45503009458298</v>
      </c>
      <c r="D5" s="223">
        <v>473.59105760963018</v>
      </c>
      <c r="E5" s="223">
        <v>506.93258813413593</v>
      </c>
      <c r="F5" s="223">
        <v>476.31461736887343</v>
      </c>
      <c r="G5" s="223">
        <v>518.59535683576951</v>
      </c>
      <c r="H5" s="223">
        <v>454.20550300945831</v>
      </c>
      <c r="I5" s="223">
        <v>413.91642304385209</v>
      </c>
      <c r="J5" s="223">
        <v>393.16070507308672</v>
      </c>
      <c r="K5" s="223">
        <v>406.59681857265701</v>
      </c>
      <c r="L5" s="223">
        <v>417.32725709372301</v>
      </c>
      <c r="M5" s="223">
        <v>404.37291487532241</v>
      </c>
      <c r="N5" s="223">
        <v>427.11599312123809</v>
      </c>
      <c r="O5" s="223">
        <v>439.94359415305257</v>
      </c>
      <c r="P5" s="223">
        <v>476.96809974204649</v>
      </c>
      <c r="Q5" s="223">
        <v>477.46809974204638</v>
      </c>
      <c r="R5" s="223">
        <v>482.76362854686153</v>
      </c>
      <c r="S5" s="223">
        <v>513.76577815993141</v>
      </c>
      <c r="T5" s="223">
        <v>491.32055030094608</v>
      </c>
      <c r="U5" s="223">
        <v>482.00128976784168</v>
      </c>
      <c r="V5" s="223">
        <v>517.53766122098</v>
      </c>
      <c r="W5" s="223">
        <v>484.1601891659501</v>
      </c>
      <c r="X5" s="223">
        <v>468.15494411006023</v>
      </c>
      <c r="Y5" s="223">
        <v>462.77093723129838</v>
      </c>
      <c r="DA5" s="89" t="s">
        <v>2118</v>
      </c>
    </row>
    <row r="6" spans="1:105" ht="12" customHeight="1" x14ac:dyDescent="0.25">
      <c r="A6" s="55" t="s">
        <v>91</v>
      </c>
      <c r="B6" s="259">
        <v>7.4918230558578269</v>
      </c>
      <c r="C6" s="259">
        <v>7.4357590293804421</v>
      </c>
      <c r="D6" s="259">
        <v>7.4842405716357137</v>
      </c>
      <c r="E6" s="259">
        <v>7.6515599102979754</v>
      </c>
      <c r="F6" s="259">
        <v>7.1217764461462432</v>
      </c>
      <c r="G6" s="259">
        <v>6.6620823579035244</v>
      </c>
      <c r="H6" s="259">
        <v>6.3514142006126519</v>
      </c>
      <c r="I6" s="259">
        <v>5.7089533555362708</v>
      </c>
      <c r="J6" s="259">
        <v>5.5439421464797416</v>
      </c>
      <c r="K6" s="259">
        <v>5.8286343210580984</v>
      </c>
      <c r="L6" s="259">
        <v>6.1228859452619089</v>
      </c>
      <c r="M6" s="259">
        <v>6.0780656323662088</v>
      </c>
      <c r="N6" s="259">
        <v>6.5889817849866272</v>
      </c>
      <c r="O6" s="259">
        <v>6.6706556926603424</v>
      </c>
      <c r="P6" s="259">
        <v>6.9329281372422917</v>
      </c>
      <c r="Q6" s="259">
        <v>6.7774891549206311</v>
      </c>
      <c r="R6" s="259">
        <v>6.649893720091403</v>
      </c>
      <c r="S6" s="259">
        <v>6.8665492659193497</v>
      </c>
      <c r="T6" s="259">
        <v>5.1092462191333112</v>
      </c>
      <c r="U6" s="259">
        <v>4.6491195295477388</v>
      </c>
      <c r="V6" s="259">
        <v>4.8405594021395579</v>
      </c>
      <c r="W6" s="259">
        <v>5.4093552103130342</v>
      </c>
      <c r="X6" s="259">
        <v>4.9271472049078726</v>
      </c>
      <c r="Y6" s="259">
        <v>4.9843355868060888</v>
      </c>
      <c r="DA6" s="67" t="s">
        <v>2137</v>
      </c>
    </row>
    <row r="7" spans="1:105" ht="12" customHeight="1" x14ac:dyDescent="0.25">
      <c r="A7" s="173" t="s">
        <v>92</v>
      </c>
      <c r="B7" s="224">
        <v>8.7404602318341347</v>
      </c>
      <c r="C7" s="224">
        <v>8.6750522009438473</v>
      </c>
      <c r="D7" s="224">
        <v>8.7316140002416649</v>
      </c>
      <c r="E7" s="224">
        <v>8.9268198953476361</v>
      </c>
      <c r="F7" s="224">
        <v>8.308739187170616</v>
      </c>
      <c r="G7" s="224">
        <v>7.7724294175541129</v>
      </c>
      <c r="H7" s="224">
        <v>7.4099832340480951</v>
      </c>
      <c r="I7" s="224">
        <v>6.6604455814589842</v>
      </c>
      <c r="J7" s="224">
        <v>6.4679325042263676</v>
      </c>
      <c r="K7" s="224">
        <v>6.8000733745677806</v>
      </c>
      <c r="L7" s="224">
        <v>7.143366936138893</v>
      </c>
      <c r="M7" s="224">
        <v>7.091076571093911</v>
      </c>
      <c r="N7" s="224">
        <v>7.6871454158177333</v>
      </c>
      <c r="O7" s="224">
        <v>7.7824316414370669</v>
      </c>
      <c r="P7" s="224">
        <v>8.0884161601160063</v>
      </c>
      <c r="Q7" s="224">
        <v>7.9070706807407367</v>
      </c>
      <c r="R7" s="224">
        <v>7.7582093401066361</v>
      </c>
      <c r="S7" s="224">
        <v>8.010974143572577</v>
      </c>
      <c r="T7" s="224">
        <v>5.9607872556555321</v>
      </c>
      <c r="U7" s="224">
        <v>5.4239727844723653</v>
      </c>
      <c r="V7" s="224">
        <v>5.6473193024961521</v>
      </c>
      <c r="W7" s="224">
        <v>6.310914412031873</v>
      </c>
      <c r="X7" s="224">
        <v>5.7483384057258524</v>
      </c>
      <c r="Y7" s="224">
        <v>5.8150581846071061</v>
      </c>
      <c r="DA7" s="177" t="s">
        <v>2138</v>
      </c>
    </row>
    <row r="8" spans="1:105" ht="12" customHeight="1" x14ac:dyDescent="0.25">
      <c r="A8" s="173" t="s">
        <v>93</v>
      </c>
      <c r="B8" s="224">
        <v>19.978194815620881</v>
      </c>
      <c r="C8" s="224">
        <v>19.828690745014509</v>
      </c>
      <c r="D8" s="224">
        <v>19.957974857695241</v>
      </c>
      <c r="E8" s="224">
        <v>20.404159760794599</v>
      </c>
      <c r="F8" s="224">
        <v>18.991403856389979</v>
      </c>
      <c r="G8" s="224">
        <v>17.765552954409401</v>
      </c>
      <c r="H8" s="224">
        <v>16.937104534967069</v>
      </c>
      <c r="I8" s="224">
        <v>15.22387561476339</v>
      </c>
      <c r="J8" s="224">
        <v>14.78384572394598</v>
      </c>
      <c r="K8" s="224">
        <v>15.543024856154929</v>
      </c>
      <c r="L8" s="224">
        <v>16.327695854031759</v>
      </c>
      <c r="M8" s="224">
        <v>16.208175019643221</v>
      </c>
      <c r="N8" s="224">
        <v>17.570618093297671</v>
      </c>
      <c r="O8" s="224">
        <v>17.788415180427581</v>
      </c>
      <c r="P8" s="224">
        <v>18.48780836597944</v>
      </c>
      <c r="Q8" s="224">
        <v>18.073304413121679</v>
      </c>
      <c r="R8" s="224">
        <v>17.73304992024374</v>
      </c>
      <c r="S8" s="224">
        <v>18.310798042451609</v>
      </c>
      <c r="T8" s="224">
        <v>13.624656584355501</v>
      </c>
      <c r="U8" s="224">
        <v>12.397652078793969</v>
      </c>
      <c r="V8" s="224">
        <v>12.908158405705491</v>
      </c>
      <c r="W8" s="224">
        <v>14.42494722750142</v>
      </c>
      <c r="X8" s="224">
        <v>13.139059213087659</v>
      </c>
      <c r="Y8" s="224">
        <v>13.29156156481624</v>
      </c>
      <c r="DA8" s="177" t="s">
        <v>2139</v>
      </c>
    </row>
    <row r="9" spans="1:105" ht="12" customHeight="1" x14ac:dyDescent="0.25">
      <c r="A9" s="173" t="s">
        <v>94</v>
      </c>
      <c r="B9" s="224">
        <v>14.98364611171565</v>
      </c>
      <c r="C9" s="224">
        <v>14.871518058760881</v>
      </c>
      <c r="D9" s="224">
        <v>14.968481143271431</v>
      </c>
      <c r="E9" s="224">
        <v>15.303119820595951</v>
      </c>
      <c r="F9" s="224">
        <v>14.24355289229249</v>
      </c>
      <c r="G9" s="224">
        <v>13.324164715807051</v>
      </c>
      <c r="H9" s="224">
        <v>12.7028284012253</v>
      </c>
      <c r="I9" s="224">
        <v>11.41790671107254</v>
      </c>
      <c r="J9" s="224">
        <v>11.08788429295948</v>
      </c>
      <c r="K9" s="224">
        <v>11.6572686421162</v>
      </c>
      <c r="L9" s="224">
        <v>12.24577189052382</v>
      </c>
      <c r="M9" s="224">
        <v>12.156131264732419</v>
      </c>
      <c r="N9" s="224">
        <v>13.177963569973249</v>
      </c>
      <c r="O9" s="224">
        <v>13.34131138532068</v>
      </c>
      <c r="P9" s="224">
        <v>13.86585627448458</v>
      </c>
      <c r="Q9" s="224">
        <v>13.55497830984126</v>
      </c>
      <c r="R9" s="224">
        <v>13.29978744018281</v>
      </c>
      <c r="S9" s="224">
        <v>13.733098531838699</v>
      </c>
      <c r="T9" s="224">
        <v>10.218492438266621</v>
      </c>
      <c r="U9" s="224">
        <v>9.2982390590954775</v>
      </c>
      <c r="V9" s="224">
        <v>9.6811188042791159</v>
      </c>
      <c r="W9" s="224">
        <v>10.81871042062607</v>
      </c>
      <c r="X9" s="224">
        <v>9.8542944098157452</v>
      </c>
      <c r="Y9" s="224">
        <v>9.9686711736121776</v>
      </c>
      <c r="DA9" s="177" t="s">
        <v>2140</v>
      </c>
    </row>
    <row r="10" spans="1:105" ht="12" customHeight="1" x14ac:dyDescent="0.25">
      <c r="A10" s="56" t="s">
        <v>95</v>
      </c>
      <c r="B10" s="260">
        <v>10.73268446371557</v>
      </c>
      <c r="C10" s="260">
        <v>9.9964440158416874</v>
      </c>
      <c r="D10" s="260">
        <v>9.509910424288007</v>
      </c>
      <c r="E10" s="260">
        <v>9.9956228360296002</v>
      </c>
      <c r="F10" s="260">
        <v>9.3754594403732838</v>
      </c>
      <c r="G10" s="260">
        <v>9.9692460985236568</v>
      </c>
      <c r="H10" s="260">
        <v>8.7591018660562128</v>
      </c>
      <c r="I10" s="260">
        <v>7.9029865601323346</v>
      </c>
      <c r="J10" s="260">
        <v>7.6095885865793989</v>
      </c>
      <c r="K10" s="260">
        <v>7.9516443265726942</v>
      </c>
      <c r="L10" s="260">
        <v>8.1848017795790486</v>
      </c>
      <c r="M10" s="260">
        <v>8.0000251767099364</v>
      </c>
      <c r="N10" s="260">
        <v>8.513414032400739</v>
      </c>
      <c r="O10" s="260">
        <v>8.740377401948356</v>
      </c>
      <c r="P10" s="260">
        <v>9.3896377920749785</v>
      </c>
      <c r="Q10" s="260">
        <v>9.3865119839204851</v>
      </c>
      <c r="R10" s="260">
        <v>9.5163877922921216</v>
      </c>
      <c r="S10" s="260">
        <v>10.12926306425596</v>
      </c>
      <c r="T10" s="260">
        <v>10.016427529086259</v>
      </c>
      <c r="U10" s="260">
        <v>10.02718926541819</v>
      </c>
      <c r="V10" s="260">
        <v>10.81992605274111</v>
      </c>
      <c r="W10" s="260">
        <v>9.9086702384635181</v>
      </c>
      <c r="X10" s="260">
        <v>9.6754269323956841</v>
      </c>
      <c r="Y10" s="260">
        <v>9.5048013307167185</v>
      </c>
      <c r="DA10" s="68" t="s">
        <v>2141</v>
      </c>
    </row>
    <row r="11" spans="1:105" ht="12" customHeight="1" x14ac:dyDescent="0.25">
      <c r="A11" s="37" t="s">
        <v>159</v>
      </c>
      <c r="B11" s="226">
        <v>1.000750429032925</v>
      </c>
      <c r="C11" s="226">
        <v>0.80606011234340946</v>
      </c>
      <c r="D11" s="226">
        <v>0.70274941972479854</v>
      </c>
      <c r="E11" s="226">
        <v>0.74512761391892723</v>
      </c>
      <c r="F11" s="226">
        <v>0.57431819372929827</v>
      </c>
      <c r="G11" s="226">
        <v>0.54231942325880589</v>
      </c>
      <c r="H11" s="226">
        <v>0.50617705099749077</v>
      </c>
      <c r="I11" s="226">
        <v>0.54243927783139156</v>
      </c>
      <c r="J11" s="226">
        <v>0.9924890661833925</v>
      </c>
      <c r="K11" s="226">
        <v>0.39503922705272249</v>
      </c>
      <c r="L11" s="226">
        <v>0.43194599382657328</v>
      </c>
      <c r="M11" s="226">
        <v>0.23093182936680351</v>
      </c>
      <c r="N11" s="226">
        <v>0.29996935657480261</v>
      </c>
      <c r="O11" s="226">
        <v>0.32542593597797531</v>
      </c>
      <c r="P11" s="226">
        <v>0.41595623841248802</v>
      </c>
      <c r="Q11" s="226">
        <v>0.36783211440749108</v>
      </c>
      <c r="R11" s="226">
        <v>0.32554296262327342</v>
      </c>
      <c r="S11" s="226">
        <v>0.27824714782780491</v>
      </c>
      <c r="T11" s="226">
        <v>0.35164549224160951</v>
      </c>
      <c r="U11" s="226">
        <v>0.31264022455837098</v>
      </c>
      <c r="V11" s="226">
        <v>0.3939218929838329</v>
      </c>
      <c r="W11" s="226">
        <v>0.28112892431008563</v>
      </c>
      <c r="X11" s="226">
        <v>0.31453992331388297</v>
      </c>
      <c r="Y11" s="226">
        <v>0.47450226368391918</v>
      </c>
      <c r="DA11" s="69" t="s">
        <v>2142</v>
      </c>
    </row>
    <row r="12" spans="1:105" ht="12" customHeight="1" x14ac:dyDescent="0.25">
      <c r="A12" s="37" t="s">
        <v>35</v>
      </c>
      <c r="B12" s="226">
        <v>5.6005472963622829</v>
      </c>
      <c r="C12" s="226">
        <v>4.7153729137544254</v>
      </c>
      <c r="D12" s="226">
        <v>3.9489718856189588</v>
      </c>
      <c r="E12" s="226">
        <v>4.471728806119307</v>
      </c>
      <c r="F12" s="226">
        <v>4.5920967676191244</v>
      </c>
      <c r="G12" s="226">
        <v>6.266730831251385</v>
      </c>
      <c r="H12" s="226">
        <v>4.674322042942924</v>
      </c>
      <c r="I12" s="226">
        <v>3.868768186422487</v>
      </c>
      <c r="J12" s="226">
        <v>3.4063953784081522</v>
      </c>
      <c r="K12" s="226">
        <v>4.4099349873920124</v>
      </c>
      <c r="L12" s="226">
        <v>4.2353938309043171</v>
      </c>
      <c r="M12" s="226">
        <v>4.5843077328270763</v>
      </c>
      <c r="N12" s="226">
        <v>4.8062552030792629</v>
      </c>
      <c r="O12" s="226">
        <v>4.8530871078204809</v>
      </c>
      <c r="P12" s="226">
        <v>5.5065843188075334</v>
      </c>
      <c r="Q12" s="226">
        <v>5.7836534734861127</v>
      </c>
      <c r="R12" s="226">
        <v>6.3164586228070814</v>
      </c>
      <c r="S12" s="226">
        <v>7.0495300944351573</v>
      </c>
      <c r="T12" s="226">
        <v>8.4970076676759518</v>
      </c>
      <c r="U12" s="226">
        <v>8.8647504674124669</v>
      </c>
      <c r="V12" s="226">
        <v>9.6004931916591225</v>
      </c>
      <c r="W12" s="226">
        <v>8.3353798856512036</v>
      </c>
      <c r="X12" s="226">
        <v>8.3221368481885172</v>
      </c>
      <c r="Y12" s="226">
        <v>7.9022854647792098</v>
      </c>
      <c r="DA12" s="69" t="s">
        <v>2143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2144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2145</v>
      </c>
    </row>
    <row r="15" spans="1:105" ht="12" customHeight="1" x14ac:dyDescent="0.25">
      <c r="A15" s="37" t="s">
        <v>40</v>
      </c>
      <c r="B15" s="226">
        <v>4.1313867383203657</v>
      </c>
      <c r="C15" s="226">
        <v>4.4750109897438524</v>
      </c>
      <c r="D15" s="226">
        <v>4.8581891189442494</v>
      </c>
      <c r="E15" s="226">
        <v>4.778766415991365</v>
      </c>
      <c r="F15" s="226">
        <v>4.2090444790248629</v>
      </c>
      <c r="G15" s="226">
        <v>3.160195844013467</v>
      </c>
      <c r="H15" s="226">
        <v>3.578602772115798</v>
      </c>
      <c r="I15" s="226">
        <v>3.491779095878456</v>
      </c>
      <c r="J15" s="226">
        <v>3.2107041419878541</v>
      </c>
      <c r="K15" s="226">
        <v>3.146670112127961</v>
      </c>
      <c r="L15" s="226">
        <v>3.5174619548481569</v>
      </c>
      <c r="M15" s="226">
        <v>3.184785614516056</v>
      </c>
      <c r="N15" s="226">
        <v>3.4071894727466732</v>
      </c>
      <c r="O15" s="226">
        <v>3.5618643581498999</v>
      </c>
      <c r="P15" s="226">
        <v>3.4670972348549571</v>
      </c>
      <c r="Q15" s="226">
        <v>3.235026396026881</v>
      </c>
      <c r="R15" s="226">
        <v>2.874386206861768</v>
      </c>
      <c r="S15" s="226">
        <v>2.801485821992999</v>
      </c>
      <c r="T15" s="226">
        <v>1.167774369168701</v>
      </c>
      <c r="U15" s="226">
        <v>0.84979857344734933</v>
      </c>
      <c r="V15" s="226">
        <v>0.82551096809815649</v>
      </c>
      <c r="W15" s="226">
        <v>1.29216142850223</v>
      </c>
      <c r="X15" s="226">
        <v>1.038750160893285</v>
      </c>
      <c r="Y15" s="226">
        <v>1.12801360225359</v>
      </c>
      <c r="DA15" s="69" t="s">
        <v>2146</v>
      </c>
    </row>
    <row r="16" spans="1:105" ht="12" customHeight="1" x14ac:dyDescent="0.25">
      <c r="A16" s="57" t="s">
        <v>2147</v>
      </c>
      <c r="B16" s="261">
        <f t="shared" ref="B16:Y16" si="0">B17+B23+B24</f>
        <v>34.039013051316104</v>
      </c>
      <c r="C16" s="261">
        <f t="shared" si="0"/>
        <v>31.053813841760761</v>
      </c>
      <c r="D16" s="261">
        <f t="shared" si="0"/>
        <v>29.048965143292108</v>
      </c>
      <c r="E16" s="261">
        <f t="shared" si="0"/>
        <v>30.737187640359988</v>
      </c>
      <c r="F16" s="261">
        <f t="shared" si="0"/>
        <v>28.847269722720366</v>
      </c>
      <c r="G16" s="261">
        <f t="shared" si="0"/>
        <v>31.339424424377217</v>
      </c>
      <c r="H16" s="261">
        <f t="shared" si="0"/>
        <v>27.162610900091373</v>
      </c>
      <c r="I16" s="261">
        <f t="shared" si="0"/>
        <v>24.711443162627699</v>
      </c>
      <c r="J16" s="261">
        <f t="shared" si="0"/>
        <v>23.655251932266541</v>
      </c>
      <c r="K16" s="261">
        <f t="shared" si="0"/>
        <v>24.594677544411226</v>
      </c>
      <c r="L16" s="261">
        <f t="shared" si="0"/>
        <v>25.258088192300583</v>
      </c>
      <c r="M16" s="261">
        <f t="shared" si="0"/>
        <v>24.553124895573006</v>
      </c>
      <c r="N16" s="261">
        <f t="shared" si="0"/>
        <v>26.089290807639443</v>
      </c>
      <c r="O16" s="261">
        <f t="shared" si="0"/>
        <v>26.83815000124298</v>
      </c>
      <c r="P16" s="261">
        <f t="shared" si="0"/>
        <v>28.891161717715683</v>
      </c>
      <c r="Q16" s="261">
        <f t="shared" si="0"/>
        <v>28.940579291941855</v>
      </c>
      <c r="R16" s="261">
        <f t="shared" si="0"/>
        <v>29.373805541384151</v>
      </c>
      <c r="S16" s="261">
        <f t="shared" si="0"/>
        <v>31.333426483718853</v>
      </c>
      <c r="T16" s="261">
        <f t="shared" si="0"/>
        <v>31.075362896143737</v>
      </c>
      <c r="U16" s="261">
        <f t="shared" si="0"/>
        <v>30.911817465841587</v>
      </c>
      <c r="V16" s="261">
        <f t="shared" si="0"/>
        <v>33.298885297428406</v>
      </c>
      <c r="W16" s="261">
        <f t="shared" si="0"/>
        <v>30.543257098808361</v>
      </c>
      <c r="X16" s="261">
        <f t="shared" si="0"/>
        <v>29.849411670359896</v>
      </c>
      <c r="Y16" s="261">
        <f t="shared" si="0"/>
        <v>29.378540687687607</v>
      </c>
      <c r="DA16" s="70"/>
    </row>
    <row r="17" spans="1:105" ht="12" customHeight="1" x14ac:dyDescent="0.25">
      <c r="A17" s="60" t="s">
        <v>2148</v>
      </c>
      <c r="B17" s="329">
        <v>25.952627185077979</v>
      </c>
      <c r="C17" s="329">
        <v>21.493205614653881</v>
      </c>
      <c r="D17" s="329">
        <v>17.74623608072255</v>
      </c>
      <c r="E17" s="329">
        <v>19.22839511089208</v>
      </c>
      <c r="F17" s="329">
        <v>18.332035710094409</v>
      </c>
      <c r="G17" s="329">
        <v>24.000339285992009</v>
      </c>
      <c r="H17" s="329">
        <v>18.31000308588224</v>
      </c>
      <c r="I17" s="329">
        <v>16.86114538531643</v>
      </c>
      <c r="J17" s="329">
        <v>16.137669806375499</v>
      </c>
      <c r="K17" s="329">
        <v>16.788713139673579</v>
      </c>
      <c r="L17" s="329">
        <v>16.62060397069591</v>
      </c>
      <c r="M17" s="329">
        <v>15.744394820398851</v>
      </c>
      <c r="N17" s="329">
        <v>16.48359629791867</v>
      </c>
      <c r="O17" s="329">
        <v>17.43397468270101</v>
      </c>
      <c r="P17" s="329">
        <v>19.459254158722992</v>
      </c>
      <c r="Q17" s="329">
        <v>20.247215180963401</v>
      </c>
      <c r="R17" s="329">
        <v>21.576808622448919</v>
      </c>
      <c r="S17" s="329">
        <v>23.811072751306259</v>
      </c>
      <c r="T17" s="329">
        <v>27.78124785949959</v>
      </c>
      <c r="U17" s="329">
        <v>28.335648528181451</v>
      </c>
      <c r="V17" s="329">
        <v>30.741885526556128</v>
      </c>
      <c r="W17" s="329">
        <v>26.73311281350286</v>
      </c>
      <c r="X17" s="329">
        <v>26.775338321819302</v>
      </c>
      <c r="Y17" s="329">
        <v>26.115868528367329</v>
      </c>
      <c r="DA17" s="72" t="s">
        <v>2149</v>
      </c>
    </row>
    <row r="18" spans="1:105" ht="12" customHeight="1" x14ac:dyDescent="0.25">
      <c r="A18" s="59" t="s">
        <v>28</v>
      </c>
      <c r="B18" s="230">
        <v>1.9918372303582459</v>
      </c>
      <c r="C18" s="230">
        <v>1.243969599287142</v>
      </c>
      <c r="D18" s="230">
        <v>0.92237311215157858</v>
      </c>
      <c r="E18" s="230">
        <v>1.6806374683167991</v>
      </c>
      <c r="F18" s="230">
        <v>1.635055339181521</v>
      </c>
      <c r="G18" s="230">
        <v>3.4996168302795931</v>
      </c>
      <c r="H18" s="230">
        <v>1.9117754673767759</v>
      </c>
      <c r="I18" s="230">
        <v>1.270231555917853</v>
      </c>
      <c r="J18" s="230">
        <v>1.228859444445412</v>
      </c>
      <c r="K18" s="230">
        <v>1.1391312652074499</v>
      </c>
      <c r="L18" s="230">
        <v>1.218611804439008</v>
      </c>
      <c r="M18" s="230">
        <v>1.189852466553257</v>
      </c>
      <c r="N18" s="230">
        <v>1.170192869088315</v>
      </c>
      <c r="O18" s="230">
        <v>1.342852555253484</v>
      </c>
      <c r="P18" s="230">
        <v>1.483066607634363</v>
      </c>
      <c r="Q18" s="230">
        <v>1.577562078818519</v>
      </c>
      <c r="R18" s="230">
        <v>1.491120244665185</v>
      </c>
      <c r="S18" s="230">
        <v>1.5801116849492469</v>
      </c>
      <c r="T18" s="230">
        <v>1.5239753975813179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2150</v>
      </c>
    </row>
    <row r="19" spans="1:105" ht="12" customHeight="1" x14ac:dyDescent="0.25">
      <c r="A19" s="59" t="s">
        <v>31</v>
      </c>
      <c r="B19" s="230">
        <v>0.70483062338985281</v>
      </c>
      <c r="C19" s="230">
        <v>0.71440765865320011</v>
      </c>
      <c r="D19" s="230">
        <v>0.46374273257921073</v>
      </c>
      <c r="E19" s="230">
        <v>0.34224541364242739</v>
      </c>
      <c r="F19" s="230">
        <v>0.19027450490143449</v>
      </c>
      <c r="G19" s="230">
        <v>0.87787674800417492</v>
      </c>
      <c r="H19" s="230">
        <v>0.38762015449961301</v>
      </c>
      <c r="I19" s="230">
        <v>0.3722058839539355</v>
      </c>
      <c r="J19" s="230">
        <v>0.39226671950418063</v>
      </c>
      <c r="K19" s="230">
        <v>0.55615448379448817</v>
      </c>
      <c r="L19" s="230">
        <v>0.84481921396911119</v>
      </c>
      <c r="M19" s="230">
        <v>1.0543206439713539</v>
      </c>
      <c r="N19" s="230">
        <v>0.92967522096681943</v>
      </c>
      <c r="O19" s="230">
        <v>1.3592412973465859</v>
      </c>
      <c r="P19" s="230">
        <v>1.3083129110427121</v>
      </c>
      <c r="Q19" s="230">
        <v>1.634375023436309</v>
      </c>
      <c r="R19" s="230">
        <v>2.1150392727363472</v>
      </c>
      <c r="S19" s="230">
        <v>2.2755103518009778</v>
      </c>
      <c r="T19" s="230">
        <v>2.5439798687080968</v>
      </c>
      <c r="U19" s="230">
        <v>2.9442840643868271</v>
      </c>
      <c r="V19" s="230">
        <v>2.8228881302363802</v>
      </c>
      <c r="W19" s="230">
        <v>2.9801713444976401</v>
      </c>
      <c r="X19" s="230">
        <v>3.2043236223956142</v>
      </c>
      <c r="Y19" s="230">
        <v>4.0119722367171207</v>
      </c>
      <c r="DA19" s="71" t="s">
        <v>2151</v>
      </c>
    </row>
    <row r="20" spans="1:105" ht="12" customHeight="1" x14ac:dyDescent="0.25">
      <c r="A20" s="59" t="s">
        <v>159</v>
      </c>
      <c r="B20" s="230">
        <v>1.8135940759248981</v>
      </c>
      <c r="C20" s="230">
        <v>1.614952780560722</v>
      </c>
      <c r="D20" s="230">
        <v>1.5483593677304659</v>
      </c>
      <c r="E20" s="230">
        <v>1.699059406440681</v>
      </c>
      <c r="F20" s="230">
        <v>1.357048368213007</v>
      </c>
      <c r="G20" s="230">
        <v>1.1679941588193989</v>
      </c>
      <c r="H20" s="230">
        <v>1.180290738376109</v>
      </c>
      <c r="I20" s="230">
        <v>1.148574667564735</v>
      </c>
      <c r="J20" s="230">
        <v>2.186727146594365</v>
      </c>
      <c r="K20" s="230">
        <v>0.92143723548152312</v>
      </c>
      <c r="L20" s="230">
        <v>1.000535689386659</v>
      </c>
      <c r="M20" s="230">
        <v>0.60347127814783519</v>
      </c>
      <c r="N20" s="230">
        <v>0.79927888166948735</v>
      </c>
      <c r="O20" s="230">
        <v>0.81044585505980227</v>
      </c>
      <c r="P20" s="230">
        <v>1.06502845534278</v>
      </c>
      <c r="Q20" s="230">
        <v>0.9268116800034375</v>
      </c>
      <c r="R20" s="230">
        <v>0.82280919059773794</v>
      </c>
      <c r="S20" s="230">
        <v>0.69257021965667553</v>
      </c>
      <c r="T20" s="230">
        <v>0.86885725377466616</v>
      </c>
      <c r="U20" s="230">
        <v>0.81093792671062959</v>
      </c>
      <c r="V20" s="230">
        <v>1.035375709479716</v>
      </c>
      <c r="W20" s="230">
        <v>0.73480266979939524</v>
      </c>
      <c r="X20" s="230">
        <v>0.81149064204936783</v>
      </c>
      <c r="Y20" s="230">
        <v>1.2047186674247961</v>
      </c>
      <c r="DA20" s="71" t="s">
        <v>2152</v>
      </c>
    </row>
    <row r="21" spans="1:105" ht="12" customHeight="1" x14ac:dyDescent="0.25">
      <c r="A21" s="59" t="s">
        <v>32</v>
      </c>
      <c r="B21" s="230">
        <v>11.29286233844379</v>
      </c>
      <c r="C21" s="230">
        <v>8.4725595734920578</v>
      </c>
      <c r="D21" s="230">
        <v>6.1110384764920962</v>
      </c>
      <c r="E21" s="230">
        <v>5.3099002465794172</v>
      </c>
      <c r="F21" s="230">
        <v>4.2990567450891692</v>
      </c>
      <c r="G21" s="230">
        <v>4.9581839174548916</v>
      </c>
      <c r="H21" s="230">
        <v>3.9308517961140539</v>
      </c>
      <c r="I21" s="230">
        <v>5.8783055190750853</v>
      </c>
      <c r="J21" s="230">
        <v>4.8245879751353886</v>
      </c>
      <c r="K21" s="230">
        <v>3.885724829712903</v>
      </c>
      <c r="L21" s="230">
        <v>3.746006427118274</v>
      </c>
      <c r="M21" s="230">
        <v>0.91703306432116161</v>
      </c>
      <c r="N21" s="230">
        <v>0.77801360355918381</v>
      </c>
      <c r="O21" s="230">
        <v>1.835230724119137</v>
      </c>
      <c r="P21" s="230">
        <v>1.503601000505193</v>
      </c>
      <c r="Q21" s="230">
        <v>1.535629002617745</v>
      </c>
      <c r="R21" s="230">
        <v>1.183003307336828</v>
      </c>
      <c r="S21" s="230">
        <v>1.7162689874896131</v>
      </c>
      <c r="T21" s="230">
        <v>1.849749184418092</v>
      </c>
      <c r="U21" s="230">
        <v>1.586704679938949</v>
      </c>
      <c r="V21" s="230">
        <v>1.649894832066817</v>
      </c>
      <c r="W21" s="230">
        <v>1.231481987568213</v>
      </c>
      <c r="X21" s="230">
        <v>1.2890025953977109</v>
      </c>
      <c r="Y21" s="230">
        <v>0.83598395086343613</v>
      </c>
      <c r="DA21" s="71" t="s">
        <v>2153</v>
      </c>
    </row>
    <row r="22" spans="1:105" ht="12" customHeight="1" x14ac:dyDescent="0.25">
      <c r="A22" s="59" t="s">
        <v>35</v>
      </c>
      <c r="B22" s="230">
        <v>10.14950291696119</v>
      </c>
      <c r="C22" s="230">
        <v>9.4473160026607594</v>
      </c>
      <c r="D22" s="230">
        <v>8.7007223917691938</v>
      </c>
      <c r="E22" s="230">
        <v>10.19655257591276</v>
      </c>
      <c r="F22" s="230">
        <v>10.850600752709269</v>
      </c>
      <c r="G22" s="230">
        <v>13.496667631433951</v>
      </c>
      <c r="H22" s="230">
        <v>10.899464929515689</v>
      </c>
      <c r="I22" s="230">
        <v>8.1918277588048163</v>
      </c>
      <c r="J22" s="230">
        <v>7.5052285206961518</v>
      </c>
      <c r="K22" s="230">
        <v>10.286265325477221</v>
      </c>
      <c r="L22" s="230">
        <v>9.810630835782856</v>
      </c>
      <c r="M22" s="230">
        <v>11.97971736740524</v>
      </c>
      <c r="N22" s="230">
        <v>12.80643572263487</v>
      </c>
      <c r="O22" s="230">
        <v>12.086204250921989</v>
      </c>
      <c r="P22" s="230">
        <v>14.09924518419794</v>
      </c>
      <c r="Q22" s="230">
        <v>14.57283739608739</v>
      </c>
      <c r="R22" s="230">
        <v>15.96483660711282</v>
      </c>
      <c r="S22" s="230">
        <v>17.54661150740975</v>
      </c>
      <c r="T22" s="230">
        <v>20.994686155017419</v>
      </c>
      <c r="U22" s="230">
        <v>22.993721857145051</v>
      </c>
      <c r="V22" s="230">
        <v>25.23372685477322</v>
      </c>
      <c r="W22" s="230">
        <v>21.786656811637609</v>
      </c>
      <c r="X22" s="230">
        <v>21.47052146197661</v>
      </c>
      <c r="Y22" s="230">
        <v>20.063193673361969</v>
      </c>
      <c r="DA22" s="71" t="s">
        <v>2154</v>
      </c>
    </row>
    <row r="23" spans="1:105" ht="12" customHeight="1" x14ac:dyDescent="0.25">
      <c r="A23" s="60" t="s">
        <v>2155</v>
      </c>
      <c r="B23" s="329">
        <v>7.4870400217694968</v>
      </c>
      <c r="C23" s="329">
        <v>8.965747504756445</v>
      </c>
      <c r="D23" s="329">
        <v>10.7039898168387</v>
      </c>
      <c r="E23" s="329">
        <v>10.896667736644069</v>
      </c>
      <c r="F23" s="329">
        <v>9.9454918969342589</v>
      </c>
      <c r="G23" s="329">
        <v>6.8061185497529264</v>
      </c>
      <c r="H23" s="329">
        <v>8.3444946781601192</v>
      </c>
      <c r="I23" s="329">
        <v>7.3935815088683681</v>
      </c>
      <c r="J23" s="329">
        <v>7.0740667541726623</v>
      </c>
      <c r="K23" s="329">
        <v>7.3396736590529974</v>
      </c>
      <c r="L23" s="329">
        <v>8.1476533459837217</v>
      </c>
      <c r="M23" s="329">
        <v>8.3224848245848602</v>
      </c>
      <c r="N23" s="329">
        <v>9.0785759669218411</v>
      </c>
      <c r="O23" s="329">
        <v>8.8705228631291426</v>
      </c>
      <c r="P23" s="329">
        <v>8.8772733080133097</v>
      </c>
      <c r="Q23" s="329">
        <v>8.1511649785848004</v>
      </c>
      <c r="R23" s="329">
        <v>7.2650054213279196</v>
      </c>
      <c r="S23" s="329">
        <v>6.9730297911390453</v>
      </c>
      <c r="T23" s="329">
        <v>2.8853753391134802</v>
      </c>
      <c r="U23" s="329">
        <v>2.2042393752963179</v>
      </c>
      <c r="V23" s="329">
        <v>2.169755018701117</v>
      </c>
      <c r="W23" s="329">
        <v>3.377395868480459</v>
      </c>
      <c r="X23" s="329">
        <v>2.679901572147966</v>
      </c>
      <c r="Y23" s="329">
        <v>2.8639253123757902</v>
      </c>
      <c r="DA23" s="72" t="s">
        <v>2156</v>
      </c>
    </row>
    <row r="24" spans="1:105" ht="12" customHeight="1" x14ac:dyDescent="0.25">
      <c r="A24" s="60" t="s">
        <v>2157</v>
      </c>
      <c r="B24" s="329">
        <v>0.59934584446862627</v>
      </c>
      <c r="C24" s="329">
        <v>0.5948607223504353</v>
      </c>
      <c r="D24" s="329">
        <v>0.59873924573085713</v>
      </c>
      <c r="E24" s="329">
        <v>0.61212479282383792</v>
      </c>
      <c r="F24" s="329">
        <v>0.5697421156916993</v>
      </c>
      <c r="G24" s="329">
        <v>0.53296658863228186</v>
      </c>
      <c r="H24" s="329">
        <v>0.50811313604901198</v>
      </c>
      <c r="I24" s="329">
        <v>0.45671626844290159</v>
      </c>
      <c r="J24" s="329">
        <v>0.44351537171837929</v>
      </c>
      <c r="K24" s="329">
        <v>0.46629074568464768</v>
      </c>
      <c r="L24" s="329">
        <v>0.48983087562095268</v>
      </c>
      <c r="M24" s="329">
        <v>0.48624525058929657</v>
      </c>
      <c r="N24" s="329">
        <v>0.52711854279893011</v>
      </c>
      <c r="O24" s="329">
        <v>0.53365245541282735</v>
      </c>
      <c r="P24" s="329">
        <v>0.55463425097938324</v>
      </c>
      <c r="Q24" s="329">
        <v>0.54219913239365036</v>
      </c>
      <c r="R24" s="329">
        <v>0.53199149760731201</v>
      </c>
      <c r="S24" s="329">
        <v>0.549323941273548</v>
      </c>
      <c r="T24" s="329">
        <v>0.40873969753066502</v>
      </c>
      <c r="U24" s="329">
        <v>0.37192956236381908</v>
      </c>
      <c r="V24" s="329">
        <v>0.38724475217116461</v>
      </c>
      <c r="W24" s="329">
        <v>0.43274841682504261</v>
      </c>
      <c r="X24" s="329">
        <v>0.39417177639262968</v>
      </c>
      <c r="Y24" s="329">
        <v>0.39874684694448709</v>
      </c>
      <c r="DA24" s="72" t="s">
        <v>2158</v>
      </c>
    </row>
    <row r="25" spans="1:105" ht="12" customHeight="1" x14ac:dyDescent="0.25">
      <c r="A25" s="57" t="s">
        <v>2159</v>
      </c>
      <c r="B25" s="261">
        <f t="shared" ref="B25:Y25" si="1">B26+B32+B33</f>
        <v>28.36584420943009</v>
      </c>
      <c r="C25" s="261">
        <f t="shared" si="1"/>
        <v>25.878178201467293</v>
      </c>
      <c r="D25" s="261">
        <f t="shared" si="1"/>
        <v>24.207470952743414</v>
      </c>
      <c r="E25" s="261">
        <f t="shared" si="1"/>
        <v>25.614323033633323</v>
      </c>
      <c r="F25" s="261">
        <f t="shared" si="1"/>
        <v>24.039391435600297</v>
      </c>
      <c r="G25" s="261">
        <f t="shared" si="1"/>
        <v>26.116187020314349</v>
      </c>
      <c r="H25" s="261">
        <f t="shared" si="1"/>
        <v>22.63550908340947</v>
      </c>
      <c r="I25" s="261">
        <f t="shared" si="1"/>
        <v>20.592869302189747</v>
      </c>
      <c r="J25" s="261">
        <f t="shared" si="1"/>
        <v>19.712709943555449</v>
      </c>
      <c r="K25" s="261">
        <f t="shared" si="1"/>
        <v>20.495564620342691</v>
      </c>
      <c r="L25" s="261">
        <f t="shared" si="1"/>
        <v>21.048406826917148</v>
      </c>
      <c r="M25" s="261">
        <f t="shared" si="1"/>
        <v>20.460937412977508</v>
      </c>
      <c r="N25" s="261">
        <f t="shared" si="1"/>
        <v>21.741075673032871</v>
      </c>
      <c r="O25" s="261">
        <f t="shared" si="1"/>
        <v>22.365125001035814</v>
      </c>
      <c r="P25" s="261">
        <f t="shared" si="1"/>
        <v>24.075968098096414</v>
      </c>
      <c r="Q25" s="261">
        <f t="shared" si="1"/>
        <v>24.117149409951544</v>
      </c>
      <c r="R25" s="261">
        <f t="shared" si="1"/>
        <v>24.478171284486798</v>
      </c>
      <c r="S25" s="261">
        <f t="shared" si="1"/>
        <v>26.111188736432378</v>
      </c>
      <c r="T25" s="261">
        <f t="shared" si="1"/>
        <v>25.896135746786463</v>
      </c>
      <c r="U25" s="261">
        <f t="shared" si="1"/>
        <v>25.759847888201335</v>
      </c>
      <c r="V25" s="261">
        <f t="shared" si="1"/>
        <v>27.749071081190351</v>
      </c>
      <c r="W25" s="261">
        <f t="shared" si="1"/>
        <v>25.452714249006974</v>
      </c>
      <c r="X25" s="261">
        <f t="shared" si="1"/>
        <v>24.874509725299916</v>
      </c>
      <c r="Y25" s="261">
        <f t="shared" si="1"/>
        <v>24.482117239739672</v>
      </c>
      <c r="DA25" s="70"/>
    </row>
    <row r="26" spans="1:105" ht="12" customHeight="1" x14ac:dyDescent="0.25">
      <c r="A26" s="60" t="s">
        <v>2160</v>
      </c>
      <c r="B26" s="329">
        <v>21.627189320898321</v>
      </c>
      <c r="C26" s="329">
        <v>17.911004678878228</v>
      </c>
      <c r="D26" s="329">
        <v>14.78853006726878</v>
      </c>
      <c r="E26" s="329">
        <v>16.023662592410069</v>
      </c>
      <c r="F26" s="329">
        <v>15.27669642507867</v>
      </c>
      <c r="G26" s="329">
        <v>20.000282738326671</v>
      </c>
      <c r="H26" s="329">
        <v>15.258335904901861</v>
      </c>
      <c r="I26" s="329">
        <v>14.05095448776369</v>
      </c>
      <c r="J26" s="329">
        <v>13.44805817197958</v>
      </c>
      <c r="K26" s="329">
        <v>13.99059428306132</v>
      </c>
      <c r="L26" s="329">
        <v>13.85050330891325</v>
      </c>
      <c r="M26" s="329">
        <v>13.12032901699904</v>
      </c>
      <c r="N26" s="329">
        <v>13.73633024826556</v>
      </c>
      <c r="O26" s="329">
        <v>14.528312235584171</v>
      </c>
      <c r="P26" s="329">
        <v>16.216045132269169</v>
      </c>
      <c r="Q26" s="329">
        <v>16.872679317469501</v>
      </c>
      <c r="R26" s="329">
        <v>17.98067385204077</v>
      </c>
      <c r="S26" s="329">
        <v>19.842560626088549</v>
      </c>
      <c r="T26" s="329">
        <v>23.15103988291634</v>
      </c>
      <c r="U26" s="329">
        <v>23.61304044015122</v>
      </c>
      <c r="V26" s="329">
        <v>25.618237938796781</v>
      </c>
      <c r="W26" s="329">
        <v>22.27759401125239</v>
      </c>
      <c r="X26" s="329">
        <v>22.312781934849419</v>
      </c>
      <c r="Y26" s="329">
        <v>21.763223773639439</v>
      </c>
      <c r="DA26" s="72" t="s">
        <v>2161</v>
      </c>
    </row>
    <row r="27" spans="1:105" ht="12" customHeight="1" x14ac:dyDescent="0.25">
      <c r="A27" s="59" t="s">
        <v>28</v>
      </c>
      <c r="B27" s="230">
        <v>1.659864358631872</v>
      </c>
      <c r="C27" s="230">
        <v>1.0366413327392849</v>
      </c>
      <c r="D27" s="230">
        <v>0.76864426012631537</v>
      </c>
      <c r="E27" s="230">
        <v>1.400531223597332</v>
      </c>
      <c r="F27" s="230">
        <v>1.3625461159846011</v>
      </c>
      <c r="G27" s="230">
        <v>2.9163473585663282</v>
      </c>
      <c r="H27" s="230">
        <v>1.593146222813979</v>
      </c>
      <c r="I27" s="230">
        <v>1.058526296598211</v>
      </c>
      <c r="J27" s="230">
        <v>1.024049537037844</v>
      </c>
      <c r="K27" s="230">
        <v>0.94927605433954143</v>
      </c>
      <c r="L27" s="230">
        <v>1.015509837032506</v>
      </c>
      <c r="M27" s="230">
        <v>0.9915437221277148</v>
      </c>
      <c r="N27" s="230">
        <v>0.97516072424026246</v>
      </c>
      <c r="O27" s="230">
        <v>1.11904379604457</v>
      </c>
      <c r="P27" s="230">
        <v>1.2358888396953029</v>
      </c>
      <c r="Q27" s="230">
        <v>1.3146350656820991</v>
      </c>
      <c r="R27" s="230">
        <v>1.2426002038876549</v>
      </c>
      <c r="S27" s="230">
        <v>1.316759737457706</v>
      </c>
      <c r="T27" s="230">
        <v>1.2699794979844321</v>
      </c>
      <c r="U27" s="230">
        <v>0</v>
      </c>
      <c r="V27" s="230">
        <v>0</v>
      </c>
      <c r="W27" s="230">
        <v>0</v>
      </c>
      <c r="X27" s="230">
        <v>0</v>
      </c>
      <c r="Y27" s="230">
        <v>0</v>
      </c>
      <c r="DA27" s="71" t="s">
        <v>2162</v>
      </c>
    </row>
    <row r="28" spans="1:105" ht="12" customHeight="1" x14ac:dyDescent="0.25">
      <c r="A28" s="59" t="s">
        <v>31</v>
      </c>
      <c r="B28" s="230">
        <v>0.58735885282487721</v>
      </c>
      <c r="C28" s="230">
        <v>0.59533971554433329</v>
      </c>
      <c r="D28" s="230">
        <v>0.38645227714934233</v>
      </c>
      <c r="E28" s="230">
        <v>0.28520451136868957</v>
      </c>
      <c r="F28" s="230">
        <v>0.15856208741786201</v>
      </c>
      <c r="G28" s="230">
        <v>0.73156395667014595</v>
      </c>
      <c r="H28" s="230">
        <v>0.32301679541634409</v>
      </c>
      <c r="I28" s="230">
        <v>0.31017156996161288</v>
      </c>
      <c r="J28" s="230">
        <v>0.32688893292015059</v>
      </c>
      <c r="K28" s="230">
        <v>0.46346206982874022</v>
      </c>
      <c r="L28" s="230">
        <v>0.70401601164092587</v>
      </c>
      <c r="M28" s="230">
        <v>0.87860053664279514</v>
      </c>
      <c r="N28" s="230">
        <v>0.77472935080568273</v>
      </c>
      <c r="O28" s="230">
        <v>1.132701081122155</v>
      </c>
      <c r="P28" s="230">
        <v>1.09026075920226</v>
      </c>
      <c r="Q28" s="230">
        <v>1.3619791861969239</v>
      </c>
      <c r="R28" s="230">
        <v>1.7625327272802891</v>
      </c>
      <c r="S28" s="230">
        <v>1.896258626500815</v>
      </c>
      <c r="T28" s="230">
        <v>2.119983223923414</v>
      </c>
      <c r="U28" s="230">
        <v>2.4535700536556901</v>
      </c>
      <c r="V28" s="230">
        <v>2.3524067751969842</v>
      </c>
      <c r="W28" s="230">
        <v>2.4834761204147009</v>
      </c>
      <c r="X28" s="230">
        <v>2.6702696853296781</v>
      </c>
      <c r="Y28" s="230">
        <v>3.3433101972642678</v>
      </c>
      <c r="DA28" s="71" t="s">
        <v>2163</v>
      </c>
    </row>
    <row r="29" spans="1:105" ht="12" customHeight="1" x14ac:dyDescent="0.25">
      <c r="A29" s="59" t="s">
        <v>159</v>
      </c>
      <c r="B29" s="230">
        <v>1.511328396604082</v>
      </c>
      <c r="C29" s="230">
        <v>1.345793983800601</v>
      </c>
      <c r="D29" s="230">
        <v>1.2902994731087221</v>
      </c>
      <c r="E29" s="230">
        <v>1.4158828387005671</v>
      </c>
      <c r="F29" s="230">
        <v>1.130873640177505</v>
      </c>
      <c r="G29" s="230">
        <v>0.9733284656828326</v>
      </c>
      <c r="H29" s="230">
        <v>0.98357561531342363</v>
      </c>
      <c r="I29" s="230">
        <v>0.95714555630394571</v>
      </c>
      <c r="J29" s="230">
        <v>1.8222726221619709</v>
      </c>
      <c r="K29" s="230">
        <v>0.76786436290126936</v>
      </c>
      <c r="L29" s="230">
        <v>0.83377974115554876</v>
      </c>
      <c r="M29" s="230">
        <v>0.50289273178986271</v>
      </c>
      <c r="N29" s="230">
        <v>0.66606573472457264</v>
      </c>
      <c r="O29" s="230">
        <v>0.67537154588316872</v>
      </c>
      <c r="P29" s="230">
        <v>0.88752371278565034</v>
      </c>
      <c r="Q29" s="230">
        <v>0.77234306666953112</v>
      </c>
      <c r="R29" s="230">
        <v>0.68567432549811502</v>
      </c>
      <c r="S29" s="230">
        <v>0.57714184971389648</v>
      </c>
      <c r="T29" s="230">
        <v>0.72404771147888858</v>
      </c>
      <c r="U29" s="230">
        <v>0.67578160559219169</v>
      </c>
      <c r="V29" s="230">
        <v>0.86281309123309691</v>
      </c>
      <c r="W29" s="230">
        <v>0.6123355581661627</v>
      </c>
      <c r="X29" s="230">
        <v>0.67624220170780647</v>
      </c>
      <c r="Y29" s="230">
        <v>1.0039322228539971</v>
      </c>
      <c r="DA29" s="71" t="s">
        <v>2164</v>
      </c>
    </row>
    <row r="30" spans="1:105" ht="12" customHeight="1" x14ac:dyDescent="0.25">
      <c r="A30" s="59" t="s">
        <v>32</v>
      </c>
      <c r="B30" s="230">
        <v>9.4107186153698255</v>
      </c>
      <c r="C30" s="230">
        <v>7.0604663112433812</v>
      </c>
      <c r="D30" s="230">
        <v>5.0925320637434126</v>
      </c>
      <c r="E30" s="230">
        <v>4.424916872149514</v>
      </c>
      <c r="F30" s="230">
        <v>3.582547287574307</v>
      </c>
      <c r="G30" s="230">
        <v>4.1318199312124104</v>
      </c>
      <c r="H30" s="230">
        <v>3.2757098300950438</v>
      </c>
      <c r="I30" s="230">
        <v>4.898587932562573</v>
      </c>
      <c r="J30" s="230">
        <v>4.0204899792794908</v>
      </c>
      <c r="K30" s="230">
        <v>3.238104024760752</v>
      </c>
      <c r="L30" s="230">
        <v>3.121672022598561</v>
      </c>
      <c r="M30" s="230">
        <v>0.76419422026763473</v>
      </c>
      <c r="N30" s="230">
        <v>0.64834466963265314</v>
      </c>
      <c r="O30" s="230">
        <v>1.5293589367659479</v>
      </c>
      <c r="P30" s="230">
        <v>1.2530008337543279</v>
      </c>
      <c r="Q30" s="230">
        <v>1.2796908355147869</v>
      </c>
      <c r="R30" s="230">
        <v>0.98583608944735668</v>
      </c>
      <c r="S30" s="230">
        <v>1.430224156241344</v>
      </c>
      <c r="T30" s="230">
        <v>1.541457653681743</v>
      </c>
      <c r="U30" s="230">
        <v>1.3222538999491249</v>
      </c>
      <c r="V30" s="230">
        <v>1.3749123600556821</v>
      </c>
      <c r="W30" s="230">
        <v>1.0262349896401779</v>
      </c>
      <c r="X30" s="230">
        <v>1.074168829498092</v>
      </c>
      <c r="Y30" s="230">
        <v>0.696653292386197</v>
      </c>
      <c r="DA30" s="71" t="s">
        <v>2165</v>
      </c>
    </row>
    <row r="31" spans="1:105" ht="12" customHeight="1" x14ac:dyDescent="0.25">
      <c r="A31" s="59" t="s">
        <v>35</v>
      </c>
      <c r="B31" s="230">
        <v>8.4579190974676646</v>
      </c>
      <c r="C31" s="230">
        <v>7.8727633355506308</v>
      </c>
      <c r="D31" s="230">
        <v>7.2506019931409922</v>
      </c>
      <c r="E31" s="230">
        <v>8.4971271465939626</v>
      </c>
      <c r="F31" s="230">
        <v>9.0421672939243933</v>
      </c>
      <c r="G31" s="230">
        <v>11.24722302619495</v>
      </c>
      <c r="H31" s="230">
        <v>9.08288744126307</v>
      </c>
      <c r="I31" s="230">
        <v>6.826523132337349</v>
      </c>
      <c r="J31" s="230">
        <v>6.2543571005801271</v>
      </c>
      <c r="K31" s="230">
        <v>8.5718877712310171</v>
      </c>
      <c r="L31" s="230">
        <v>8.1755256964857104</v>
      </c>
      <c r="M31" s="230">
        <v>9.9830978061710347</v>
      </c>
      <c r="N31" s="230">
        <v>10.672029768862391</v>
      </c>
      <c r="O31" s="230">
        <v>10.07183687576833</v>
      </c>
      <c r="P31" s="230">
        <v>11.749370986831631</v>
      </c>
      <c r="Q31" s="230">
        <v>12.14403116340616</v>
      </c>
      <c r="R31" s="230">
        <v>13.304030505927351</v>
      </c>
      <c r="S31" s="230">
        <v>14.622176256174789</v>
      </c>
      <c r="T31" s="230">
        <v>17.495571795847859</v>
      </c>
      <c r="U31" s="230">
        <v>19.161434880954211</v>
      </c>
      <c r="V31" s="230">
        <v>21.028105712311021</v>
      </c>
      <c r="W31" s="230">
        <v>18.155547343031351</v>
      </c>
      <c r="X31" s="230">
        <v>17.89210121831384</v>
      </c>
      <c r="Y31" s="230">
        <v>16.719328061134981</v>
      </c>
      <c r="DA31" s="71" t="s">
        <v>2166</v>
      </c>
    </row>
    <row r="32" spans="1:105" ht="12" customHeight="1" x14ac:dyDescent="0.25">
      <c r="A32" s="60" t="s">
        <v>2167</v>
      </c>
      <c r="B32" s="329">
        <v>6.239200018141247</v>
      </c>
      <c r="C32" s="329">
        <v>7.4714562539637033</v>
      </c>
      <c r="D32" s="329">
        <v>8.919991514032251</v>
      </c>
      <c r="E32" s="329">
        <v>9.0805564472033886</v>
      </c>
      <c r="F32" s="329">
        <v>8.2879099141118786</v>
      </c>
      <c r="G32" s="329">
        <v>5.6717654581274406</v>
      </c>
      <c r="H32" s="329">
        <v>6.9537455651334312</v>
      </c>
      <c r="I32" s="329">
        <v>6.1613179240569744</v>
      </c>
      <c r="J32" s="329">
        <v>5.8950556284772189</v>
      </c>
      <c r="K32" s="329">
        <v>6.1163947158774974</v>
      </c>
      <c r="L32" s="329">
        <v>6.7897111216531014</v>
      </c>
      <c r="M32" s="329">
        <v>6.9354040204873844</v>
      </c>
      <c r="N32" s="329">
        <v>7.5654799724348676</v>
      </c>
      <c r="O32" s="329">
        <v>7.3921023859409543</v>
      </c>
      <c r="P32" s="329">
        <v>7.3977277566777593</v>
      </c>
      <c r="Q32" s="329">
        <v>6.7926374821539994</v>
      </c>
      <c r="R32" s="329">
        <v>6.0541711844399337</v>
      </c>
      <c r="S32" s="329">
        <v>5.8108581592825388</v>
      </c>
      <c r="T32" s="329">
        <v>2.4044794492612351</v>
      </c>
      <c r="U32" s="329">
        <v>1.8368661460802651</v>
      </c>
      <c r="V32" s="329">
        <v>1.808129182250932</v>
      </c>
      <c r="W32" s="329">
        <v>2.814496557067049</v>
      </c>
      <c r="X32" s="329">
        <v>2.2332513101233058</v>
      </c>
      <c r="Y32" s="329">
        <v>2.3866044269798259</v>
      </c>
      <c r="DA32" s="72" t="s">
        <v>2168</v>
      </c>
    </row>
    <row r="33" spans="1:105" ht="12" customHeight="1" x14ac:dyDescent="0.25">
      <c r="A33" s="60" t="s">
        <v>2169</v>
      </c>
      <c r="B33" s="329">
        <v>0.49945487039052189</v>
      </c>
      <c r="C33" s="329">
        <v>0.49571726862536292</v>
      </c>
      <c r="D33" s="329">
        <v>0.49894937144238088</v>
      </c>
      <c r="E33" s="329">
        <v>0.51010399401986484</v>
      </c>
      <c r="F33" s="329">
        <v>0.47478509640974947</v>
      </c>
      <c r="G33" s="329">
        <v>0.44413882386023479</v>
      </c>
      <c r="H33" s="329">
        <v>0.42342761337417678</v>
      </c>
      <c r="I33" s="329">
        <v>0.38059689036908467</v>
      </c>
      <c r="J33" s="329">
        <v>0.36959614309864952</v>
      </c>
      <c r="K33" s="329">
        <v>0.38857562140387308</v>
      </c>
      <c r="L33" s="329">
        <v>0.40819239635079402</v>
      </c>
      <c r="M33" s="329">
        <v>0.40520437549108063</v>
      </c>
      <c r="N33" s="329">
        <v>0.43926545233244191</v>
      </c>
      <c r="O33" s="329">
        <v>0.44471037951068948</v>
      </c>
      <c r="P33" s="329">
        <v>0.46219520914948609</v>
      </c>
      <c r="Q33" s="329">
        <v>0.45183261032804212</v>
      </c>
      <c r="R33" s="329">
        <v>0.44332624800609349</v>
      </c>
      <c r="S33" s="329">
        <v>0.45776995106128993</v>
      </c>
      <c r="T33" s="329">
        <v>0.34061641460888747</v>
      </c>
      <c r="U33" s="329">
        <v>0.30994130196984931</v>
      </c>
      <c r="V33" s="329">
        <v>0.32270396014263708</v>
      </c>
      <c r="W33" s="329">
        <v>0.36062368068753559</v>
      </c>
      <c r="X33" s="329">
        <v>0.32847648032719151</v>
      </c>
      <c r="Y33" s="329">
        <v>0.33228903912040603</v>
      </c>
      <c r="DA33" s="72" t="s">
        <v>2170</v>
      </c>
    </row>
    <row r="34" spans="1:105" ht="12" customHeight="1" x14ac:dyDescent="0.25">
      <c r="A34" s="57" t="s">
        <v>2171</v>
      </c>
      <c r="B34" s="261">
        <v>289.98485392593932</v>
      </c>
      <c r="C34" s="261">
        <v>257.29858447995559</v>
      </c>
      <c r="D34" s="261">
        <v>231.053271571468</v>
      </c>
      <c r="E34" s="261">
        <v>253.70554023237719</v>
      </c>
      <c r="F34" s="261">
        <v>239.43304921540729</v>
      </c>
      <c r="G34" s="261">
        <v>277.26354808052281</v>
      </c>
      <c r="H34" s="261">
        <v>235.85241086898981</v>
      </c>
      <c r="I34" s="261">
        <v>216.32579512324261</v>
      </c>
      <c r="J34" s="261">
        <v>203.09216712668859</v>
      </c>
      <c r="K34" s="261">
        <v>208.13761692140989</v>
      </c>
      <c r="L34" s="261">
        <v>211.53387464137859</v>
      </c>
      <c r="M34" s="261">
        <v>202.532821818223</v>
      </c>
      <c r="N34" s="261">
        <v>210.96259806750339</v>
      </c>
      <c r="O34" s="261">
        <v>219.10792691123419</v>
      </c>
      <c r="P34" s="261">
        <v>242.55786152360491</v>
      </c>
      <c r="Q34" s="261">
        <v>245.156005693032</v>
      </c>
      <c r="R34" s="261">
        <v>250.55415683898801</v>
      </c>
      <c r="S34" s="261">
        <v>269.61583446988618</v>
      </c>
      <c r="T34" s="261">
        <v>277.32088201497612</v>
      </c>
      <c r="U34" s="261">
        <v>276.57568871650579</v>
      </c>
      <c r="V34" s="261">
        <v>299.05433329523089</v>
      </c>
      <c r="W34" s="261">
        <v>267.55700514346518</v>
      </c>
      <c r="X34" s="261">
        <v>262.62247179834702</v>
      </c>
      <c r="Y34" s="261">
        <v>258.18196694061271</v>
      </c>
      <c r="DA34" s="70" t="s">
        <v>2172</v>
      </c>
    </row>
    <row r="35" spans="1:105" ht="12" customHeight="1" x14ac:dyDescent="0.25">
      <c r="A35" s="64" t="s">
        <v>28</v>
      </c>
      <c r="B35" s="229">
        <v>21.446603872427321</v>
      </c>
      <c r="C35" s="229">
        <v>14.30954431181932</v>
      </c>
      <c r="D35" s="229">
        <v>11.600296609938949</v>
      </c>
      <c r="E35" s="229">
        <v>18.416105259832381</v>
      </c>
      <c r="F35" s="229">
        <v>17.668647870365191</v>
      </c>
      <c r="G35" s="229">
        <v>31.96461851815889</v>
      </c>
      <c r="H35" s="229">
        <v>17.84125318842927</v>
      </c>
      <c r="I35" s="229">
        <v>11.569739531856589</v>
      </c>
      <c r="J35" s="229">
        <v>12.067325425302061</v>
      </c>
      <c r="K35" s="229">
        <v>11.84616415863437</v>
      </c>
      <c r="L35" s="229">
        <v>12.96102740055168</v>
      </c>
      <c r="M35" s="229">
        <v>13.22453206902008</v>
      </c>
      <c r="N35" s="229">
        <v>13.982932510940531</v>
      </c>
      <c r="O35" s="229">
        <v>15.721484739795111</v>
      </c>
      <c r="P35" s="229">
        <v>15.789203951763421</v>
      </c>
      <c r="Q35" s="229">
        <v>16.53246734270153</v>
      </c>
      <c r="R35" s="229">
        <v>15.56930863961915</v>
      </c>
      <c r="S35" s="229">
        <v>16.155054368003999</v>
      </c>
      <c r="T35" s="229">
        <v>13.670566606766791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2173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2174</v>
      </c>
    </row>
    <row r="37" spans="1:105" ht="12" customHeight="1" x14ac:dyDescent="0.25">
      <c r="A37" s="64" t="s">
        <v>31</v>
      </c>
      <c r="B37" s="229">
        <v>7.5890855671371389</v>
      </c>
      <c r="C37" s="229">
        <v>8.2179243399993567</v>
      </c>
      <c r="D37" s="229">
        <v>5.8322962559845219</v>
      </c>
      <c r="E37" s="229">
        <v>3.7502600537915289</v>
      </c>
      <c r="F37" s="229">
        <v>2.056134214695402</v>
      </c>
      <c r="G37" s="229">
        <v>8.0183050650357917</v>
      </c>
      <c r="H37" s="229">
        <v>3.6173857418804962</v>
      </c>
      <c r="I37" s="229">
        <v>3.390189063961472</v>
      </c>
      <c r="J37" s="229">
        <v>3.852035461963609</v>
      </c>
      <c r="K37" s="229">
        <v>5.7836155619785039</v>
      </c>
      <c r="L37" s="229">
        <v>8.9854085943365085</v>
      </c>
      <c r="M37" s="229">
        <v>11.718173100584981</v>
      </c>
      <c r="N37" s="229">
        <v>11.10892590039504</v>
      </c>
      <c r="O37" s="229">
        <v>15.913356407100011</v>
      </c>
      <c r="P37" s="229">
        <v>13.928719909707221</v>
      </c>
      <c r="Q37" s="229">
        <v>17.127853200505459</v>
      </c>
      <c r="R37" s="229">
        <v>22.083865697592891</v>
      </c>
      <c r="S37" s="229">
        <v>23.264807037662969</v>
      </c>
      <c r="T37" s="229">
        <v>22.820346244856061</v>
      </c>
      <c r="U37" s="229">
        <v>25.798491741115171</v>
      </c>
      <c r="V37" s="229">
        <v>24.171767931071312</v>
      </c>
      <c r="W37" s="229">
        <v>29.2761402447275</v>
      </c>
      <c r="X37" s="229">
        <v>30.738319118559311</v>
      </c>
      <c r="Y37" s="229">
        <v>38.773204052422493</v>
      </c>
      <c r="DA37" s="73" t="s">
        <v>2175</v>
      </c>
    </row>
    <row r="38" spans="1:105" ht="12" customHeight="1" x14ac:dyDescent="0.25">
      <c r="A38" s="64" t="s">
        <v>159</v>
      </c>
      <c r="B38" s="229">
        <v>19.52741576416188</v>
      </c>
      <c r="C38" s="229">
        <v>18.57701216185044</v>
      </c>
      <c r="D38" s="229">
        <v>19.47306105069902</v>
      </c>
      <c r="E38" s="229">
        <v>18.617969348890991</v>
      </c>
      <c r="F38" s="229">
        <v>14.664463756322681</v>
      </c>
      <c r="G38" s="229">
        <v>10.66816441019265</v>
      </c>
      <c r="H38" s="229">
        <v>11.014821697770101</v>
      </c>
      <c r="I38" s="229">
        <v>10.461643528459261</v>
      </c>
      <c r="J38" s="229">
        <v>21.473528330333451</v>
      </c>
      <c r="K38" s="229">
        <v>9.5822993247442039</v>
      </c>
      <c r="L38" s="229">
        <v>10.64159270255896</v>
      </c>
      <c r="M38" s="229">
        <v>6.7072393384338742</v>
      </c>
      <c r="N38" s="229">
        <v>9.5507868446607223</v>
      </c>
      <c r="O38" s="229">
        <v>9.4883180531668589</v>
      </c>
      <c r="P38" s="229">
        <v>11.33863537165186</v>
      </c>
      <c r="Q38" s="229">
        <v>9.7127612524551843</v>
      </c>
      <c r="R38" s="229">
        <v>8.5912388928820942</v>
      </c>
      <c r="S38" s="229">
        <v>7.0808346389599954</v>
      </c>
      <c r="T38" s="229">
        <v>7.7939387855933262</v>
      </c>
      <c r="U38" s="229">
        <v>7.1056239640240726</v>
      </c>
      <c r="V38" s="229">
        <v>8.865693650040722</v>
      </c>
      <c r="W38" s="229">
        <v>7.2184393199289492</v>
      </c>
      <c r="X38" s="229">
        <v>7.7844379209081094</v>
      </c>
      <c r="Y38" s="229">
        <v>11.64285293161605</v>
      </c>
      <c r="DA38" s="73" t="s">
        <v>2176</v>
      </c>
    </row>
    <row r="39" spans="1:105" ht="12" customHeight="1" x14ac:dyDescent="0.25">
      <c r="A39" s="64" t="s">
        <v>32</v>
      </c>
      <c r="B39" s="229">
        <v>121.5930405693326</v>
      </c>
      <c r="C39" s="229">
        <v>97.460956217008359</v>
      </c>
      <c r="D39" s="229">
        <v>76.855946891921121</v>
      </c>
      <c r="E39" s="229">
        <v>58.184875503313258</v>
      </c>
      <c r="F39" s="229">
        <v>46.456237892059541</v>
      </c>
      <c r="G39" s="229">
        <v>45.286802855972773</v>
      </c>
      <c r="H39" s="229">
        <v>36.68386969987268</v>
      </c>
      <c r="I39" s="229">
        <v>53.541784116070311</v>
      </c>
      <c r="J39" s="229">
        <v>47.377162133650359</v>
      </c>
      <c r="K39" s="229">
        <v>40.408805915513042</v>
      </c>
      <c r="L39" s="229">
        <v>39.84213165149324</v>
      </c>
      <c r="M39" s="229">
        <v>10.192299892941509</v>
      </c>
      <c r="N39" s="229">
        <v>9.2966826226153252</v>
      </c>
      <c r="O39" s="229">
        <v>21.486016249785362</v>
      </c>
      <c r="P39" s="229">
        <v>16.007819700640901</v>
      </c>
      <c r="Q39" s="229">
        <v>16.093018891083378</v>
      </c>
      <c r="R39" s="229">
        <v>12.352151799637721</v>
      </c>
      <c r="S39" s="229">
        <v>17.54712598299939</v>
      </c>
      <c r="T39" s="229">
        <v>16.592865916033109</v>
      </c>
      <c r="U39" s="229">
        <v>13.903070045491271</v>
      </c>
      <c r="V39" s="229">
        <v>14.127685246972041</v>
      </c>
      <c r="W39" s="229">
        <v>12.09763976942747</v>
      </c>
      <c r="X39" s="229">
        <v>12.365097222097701</v>
      </c>
      <c r="Y39" s="229">
        <v>8.0792623674538682</v>
      </c>
      <c r="DA39" s="73" t="s">
        <v>2177</v>
      </c>
    </row>
    <row r="40" spans="1:105" ht="12" customHeight="1" x14ac:dyDescent="0.25">
      <c r="A40" s="64" t="s">
        <v>33</v>
      </c>
      <c r="B40" s="229">
        <v>10.54650113089272</v>
      </c>
      <c r="C40" s="229">
        <v>10.059441077914441</v>
      </c>
      <c r="D40" s="229">
        <v>7.866364305515952</v>
      </c>
      <c r="E40" s="229">
        <v>6.2059575015791184</v>
      </c>
      <c r="F40" s="229">
        <v>4.5358902641412699</v>
      </c>
      <c r="G40" s="229">
        <v>11.92295453698169</v>
      </c>
      <c r="H40" s="229">
        <v>12.939833938766821</v>
      </c>
      <c r="I40" s="229">
        <v>9.8960847310873898</v>
      </c>
      <c r="J40" s="229">
        <v>7.6806781041690018</v>
      </c>
      <c r="K40" s="229">
        <v>1.432911513359602</v>
      </c>
      <c r="L40" s="229">
        <v>1.762474826721125</v>
      </c>
      <c r="M40" s="229">
        <v>1.3697227762075479</v>
      </c>
      <c r="N40" s="229">
        <v>1.6681668242759891</v>
      </c>
      <c r="O40" s="229">
        <v>0.7805947004197239</v>
      </c>
      <c r="P40" s="229">
        <v>1.477650406212947</v>
      </c>
      <c r="Q40" s="229">
        <v>1.54756977327255</v>
      </c>
      <c r="R40" s="229">
        <v>1.1976562024517099</v>
      </c>
      <c r="S40" s="229">
        <v>1.4154118756262399</v>
      </c>
      <c r="T40" s="229">
        <v>1.400842041494464</v>
      </c>
      <c r="U40" s="229">
        <v>1.376532589978849</v>
      </c>
      <c r="V40" s="229">
        <v>1.11989763116053</v>
      </c>
      <c r="W40" s="229">
        <v>1.032399442484234</v>
      </c>
      <c r="X40" s="229">
        <v>0.82240378966480743</v>
      </c>
      <c r="Y40" s="229">
        <v>1.4600715845978609</v>
      </c>
      <c r="DA40" s="73" t="s">
        <v>2178</v>
      </c>
    </row>
    <row r="41" spans="1:105" ht="12" customHeight="1" x14ac:dyDescent="0.25">
      <c r="A41" s="64" t="s">
        <v>35</v>
      </c>
      <c r="B41" s="229">
        <v>109.2822070219877</v>
      </c>
      <c r="C41" s="229">
        <v>108.67370637136371</v>
      </c>
      <c r="D41" s="229">
        <v>109.4253064574084</v>
      </c>
      <c r="E41" s="229">
        <v>111.7318809472287</v>
      </c>
      <c r="F41" s="229">
        <v>117.2531836002009</v>
      </c>
      <c r="G41" s="229">
        <v>123.2751621184489</v>
      </c>
      <c r="H41" s="229">
        <v>101.717025217779</v>
      </c>
      <c r="I41" s="229">
        <v>74.614201652957163</v>
      </c>
      <c r="J41" s="229">
        <v>73.700890170862792</v>
      </c>
      <c r="K41" s="229">
        <v>106.969926422554</v>
      </c>
      <c r="L41" s="229">
        <v>104.3448410856446</v>
      </c>
      <c r="M41" s="229">
        <v>133.14773129980841</v>
      </c>
      <c r="N41" s="229">
        <v>153.02736082712079</v>
      </c>
      <c r="O41" s="229">
        <v>141.4995823253648</v>
      </c>
      <c r="P41" s="229">
        <v>150.10509752782701</v>
      </c>
      <c r="Q41" s="229">
        <v>152.71979567469691</v>
      </c>
      <c r="R41" s="229">
        <v>166.69444963041289</v>
      </c>
      <c r="S41" s="229">
        <v>179.39647277879229</v>
      </c>
      <c r="T41" s="229">
        <v>188.32932337742389</v>
      </c>
      <c r="U41" s="229">
        <v>201.47626059736041</v>
      </c>
      <c r="V41" s="229">
        <v>216.0708329304376</v>
      </c>
      <c r="W41" s="229">
        <v>214.0243450964287</v>
      </c>
      <c r="X41" s="229">
        <v>205.96163749737281</v>
      </c>
      <c r="Y41" s="229">
        <v>193.89822669288469</v>
      </c>
      <c r="DA41" s="73" t="s">
        <v>2179</v>
      </c>
    </row>
    <row r="42" spans="1:105" ht="12" customHeight="1" x14ac:dyDescent="0.25">
      <c r="A42" s="64" t="s">
        <v>36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2180</v>
      </c>
    </row>
    <row r="43" spans="1:105" ht="12" customHeight="1" x14ac:dyDescent="0.25">
      <c r="A43" s="64" t="s">
        <v>38</v>
      </c>
      <c r="B43" s="229">
        <v>0</v>
      </c>
      <c r="C43" s="229">
        <v>0</v>
      </c>
      <c r="D43" s="229">
        <v>0</v>
      </c>
      <c r="E43" s="229">
        <v>36.798491617741242</v>
      </c>
      <c r="F43" s="229">
        <v>36.798491617622332</v>
      </c>
      <c r="G43" s="229">
        <v>46.127540575732041</v>
      </c>
      <c r="H43" s="229">
        <v>52.038221384491393</v>
      </c>
      <c r="I43" s="229">
        <v>52.852152498850359</v>
      </c>
      <c r="J43" s="229">
        <v>36.940547500407277</v>
      </c>
      <c r="K43" s="229">
        <v>32.113894024626113</v>
      </c>
      <c r="L43" s="229">
        <v>32.996398380072471</v>
      </c>
      <c r="M43" s="229">
        <v>26.17312334122661</v>
      </c>
      <c r="N43" s="229">
        <v>12.327742537495009</v>
      </c>
      <c r="O43" s="229">
        <v>14.21857443560228</v>
      </c>
      <c r="P43" s="229">
        <v>33.910734655801583</v>
      </c>
      <c r="Q43" s="229">
        <v>31.422539558316931</v>
      </c>
      <c r="R43" s="229">
        <v>24.065485976391489</v>
      </c>
      <c r="S43" s="229">
        <v>24.756127787841301</v>
      </c>
      <c r="T43" s="229">
        <v>26.712999042808381</v>
      </c>
      <c r="U43" s="229">
        <v>26.91570977853603</v>
      </c>
      <c r="V43" s="229">
        <v>34.69845590554872</v>
      </c>
      <c r="W43" s="229">
        <v>3.9080412704683898</v>
      </c>
      <c r="X43" s="229">
        <v>4.9505762497442456</v>
      </c>
      <c r="Y43" s="229">
        <v>4.3283493116377389</v>
      </c>
      <c r="DA43" s="73" t="s">
        <v>2181</v>
      </c>
    </row>
    <row r="44" spans="1:105" ht="12" customHeight="1" x14ac:dyDescent="0.25">
      <c r="A44" s="64" t="s">
        <v>39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2182</v>
      </c>
    </row>
    <row r="45" spans="1:105" ht="12" customHeight="1" x14ac:dyDescent="0.25">
      <c r="A45" s="57" t="s">
        <v>2183</v>
      </c>
      <c r="B45" s="261">
        <f t="shared" ref="B45:Y45" si="2">B46+B52+B63+B64+B65</f>
        <v>53.739494701383805</v>
      </c>
      <c r="C45" s="261">
        <f t="shared" si="2"/>
        <v>48.526963447938655</v>
      </c>
      <c r="D45" s="261">
        <f t="shared" si="2"/>
        <v>44.459843442940141</v>
      </c>
      <c r="E45" s="261">
        <f t="shared" si="2"/>
        <v>47.8505469443786</v>
      </c>
      <c r="F45" s="261">
        <f t="shared" si="2"/>
        <v>45.039896920817895</v>
      </c>
      <c r="G45" s="261">
        <f t="shared" si="2"/>
        <v>50.28896683728518</v>
      </c>
      <c r="H45" s="261">
        <f t="shared" si="2"/>
        <v>43.326441732839939</v>
      </c>
      <c r="I45" s="261">
        <f t="shared" si="2"/>
        <v>39.569126676741519</v>
      </c>
      <c r="J45" s="261">
        <f t="shared" si="2"/>
        <v>37.542858771720184</v>
      </c>
      <c r="K45" s="261">
        <f t="shared" si="2"/>
        <v>38.782566074079952</v>
      </c>
      <c r="L45" s="261">
        <f t="shared" si="2"/>
        <v>39.626541142607216</v>
      </c>
      <c r="M45" s="261">
        <f t="shared" si="2"/>
        <v>38.238611554385812</v>
      </c>
      <c r="N45" s="261">
        <f t="shared" si="2"/>
        <v>40.263169962136196</v>
      </c>
      <c r="O45" s="261">
        <f t="shared" si="2"/>
        <v>41.626382191823595</v>
      </c>
      <c r="P45" s="261">
        <f t="shared" si="2"/>
        <v>45.390268996894676</v>
      </c>
      <c r="Q45" s="261">
        <f t="shared" si="2"/>
        <v>45.656942660912442</v>
      </c>
      <c r="R45" s="261">
        <f t="shared" si="2"/>
        <v>46.453483629619889</v>
      </c>
      <c r="S45" s="261">
        <f t="shared" si="2"/>
        <v>49.684202652972047</v>
      </c>
      <c r="T45" s="261">
        <f t="shared" si="2"/>
        <v>48.968731027788692</v>
      </c>
      <c r="U45" s="261">
        <f t="shared" si="2"/>
        <v>48.349669936919646</v>
      </c>
      <c r="V45" s="261">
        <f t="shared" si="2"/>
        <v>52.013580504701075</v>
      </c>
      <c r="W45" s="261">
        <f t="shared" si="2"/>
        <v>48.008592842350538</v>
      </c>
      <c r="X45" s="261">
        <f t="shared" si="2"/>
        <v>46.701189046559129</v>
      </c>
      <c r="Y45" s="261">
        <f t="shared" si="2"/>
        <v>46.061886925186059</v>
      </c>
      <c r="DA45" s="70"/>
    </row>
    <row r="46" spans="1:105" ht="12" customHeight="1" x14ac:dyDescent="0.25">
      <c r="A46" s="165" t="s">
        <v>2184</v>
      </c>
      <c r="B46" s="346">
        <v>24.715853795269741</v>
      </c>
      <c r="C46" s="346">
        <v>21.925948482730881</v>
      </c>
      <c r="D46" s="346">
        <v>19.70340044424881</v>
      </c>
      <c r="E46" s="346">
        <v>21.276858637552799</v>
      </c>
      <c r="F46" s="346">
        <v>20.068093516832999</v>
      </c>
      <c r="G46" s="346">
        <v>23.07805935636258</v>
      </c>
      <c r="H46" s="346">
        <v>19.442837368665899</v>
      </c>
      <c r="I46" s="346">
        <v>17.788443126487319</v>
      </c>
      <c r="J46" s="346">
        <v>16.896242508348791</v>
      </c>
      <c r="K46" s="346">
        <v>17.46479241485553</v>
      </c>
      <c r="L46" s="346">
        <v>17.746506219266539</v>
      </c>
      <c r="M46" s="346">
        <v>17.057346685008071</v>
      </c>
      <c r="N46" s="346">
        <v>17.922591814222621</v>
      </c>
      <c r="O46" s="346">
        <v>18.60919883121797</v>
      </c>
      <c r="P46" s="346">
        <v>20.395959507401709</v>
      </c>
      <c r="Q46" s="346">
        <v>20.642219118729969</v>
      </c>
      <c r="R46" s="346">
        <v>21.18600899993665</v>
      </c>
      <c r="S46" s="346">
        <v>22.805859042883991</v>
      </c>
      <c r="T46" s="346">
        <v>23.42556688550847</v>
      </c>
      <c r="U46" s="346">
        <v>23.355764598529522</v>
      </c>
      <c r="V46" s="346">
        <v>25.189008039042641</v>
      </c>
      <c r="W46" s="346">
        <v>22.847954793595111</v>
      </c>
      <c r="X46" s="346">
        <v>22.416351081482709</v>
      </c>
      <c r="Y46" s="346">
        <v>22.036395086899908</v>
      </c>
      <c r="DA46" s="167" t="s">
        <v>2185</v>
      </c>
    </row>
    <row r="47" spans="1:105" ht="12" customHeight="1" x14ac:dyDescent="0.25">
      <c r="A47" s="59" t="s">
        <v>28</v>
      </c>
      <c r="B47" s="230">
        <v>1.896916154901467</v>
      </c>
      <c r="C47" s="230">
        <v>1.2690156060042179</v>
      </c>
      <c r="D47" s="230">
        <v>1.0240981076247819</v>
      </c>
      <c r="E47" s="230">
        <v>1.859681248909606</v>
      </c>
      <c r="F47" s="230">
        <v>1.7898963307072291</v>
      </c>
      <c r="G47" s="230">
        <v>3.3651342996162019</v>
      </c>
      <c r="H47" s="230">
        <v>2.0300564299889019</v>
      </c>
      <c r="I47" s="230">
        <v>1.3400893755172489</v>
      </c>
      <c r="J47" s="230">
        <v>1.2866236223163769</v>
      </c>
      <c r="K47" s="230">
        <v>1.1850039317847709</v>
      </c>
      <c r="L47" s="230">
        <v>1.3011622203668309</v>
      </c>
      <c r="M47" s="230">
        <v>1.2890762876268329</v>
      </c>
      <c r="N47" s="230">
        <v>1.2723491134778691</v>
      </c>
      <c r="O47" s="230">
        <v>1.433374239468016</v>
      </c>
      <c r="P47" s="230">
        <v>1.5544566214800459</v>
      </c>
      <c r="Q47" s="230">
        <v>1.6083388166382671</v>
      </c>
      <c r="R47" s="230">
        <v>1.464113042676598</v>
      </c>
      <c r="S47" s="230">
        <v>1.5134053276532671</v>
      </c>
      <c r="T47" s="230">
        <v>1.2850390230294559</v>
      </c>
      <c r="U47" s="230">
        <v>0</v>
      </c>
      <c r="V47" s="230">
        <v>0</v>
      </c>
      <c r="W47" s="230">
        <v>0</v>
      </c>
      <c r="X47" s="230">
        <v>0</v>
      </c>
      <c r="Y47" s="230">
        <v>0</v>
      </c>
      <c r="DA47" s="71" t="s">
        <v>2186</v>
      </c>
    </row>
    <row r="48" spans="1:105" ht="12" customHeight="1" x14ac:dyDescent="0.25">
      <c r="A48" s="59" t="s">
        <v>31</v>
      </c>
      <c r="B48" s="230">
        <v>0.67124189446796001</v>
      </c>
      <c r="C48" s="230">
        <v>0.72879149811970478</v>
      </c>
      <c r="D48" s="230">
        <v>0.5148871412256314</v>
      </c>
      <c r="E48" s="230">
        <v>0.3787059316924386</v>
      </c>
      <c r="F48" s="230">
        <v>0.2082936460858236</v>
      </c>
      <c r="G48" s="230">
        <v>0.84414188718722161</v>
      </c>
      <c r="H48" s="230">
        <v>0.41160209473498233</v>
      </c>
      <c r="I48" s="230">
        <v>0.39267576708189728</v>
      </c>
      <c r="J48" s="230">
        <v>0.41070574006159277</v>
      </c>
      <c r="K48" s="230">
        <v>0.57855075188036242</v>
      </c>
      <c r="L48" s="230">
        <v>0.9020484129994556</v>
      </c>
      <c r="M48" s="230">
        <v>1.1422422358260429</v>
      </c>
      <c r="N48" s="230">
        <v>1.010834602112247</v>
      </c>
      <c r="O48" s="230">
        <v>1.450867746585857</v>
      </c>
      <c r="P48" s="230">
        <v>1.3712908490213771</v>
      </c>
      <c r="Q48" s="230">
        <v>1.666260127845711</v>
      </c>
      <c r="R48" s="230">
        <v>2.0767316358727541</v>
      </c>
      <c r="S48" s="230">
        <v>2.1794468848930602</v>
      </c>
      <c r="T48" s="230">
        <v>2.1451221655412711</v>
      </c>
      <c r="U48" s="230">
        <v>2.4268371853437078</v>
      </c>
      <c r="V48" s="230">
        <v>2.312992537312589</v>
      </c>
      <c r="W48" s="230">
        <v>2.5470591708219268</v>
      </c>
      <c r="X48" s="230">
        <v>2.6826642649655952</v>
      </c>
      <c r="Y48" s="230">
        <v>3.3852753236960429</v>
      </c>
      <c r="DA48" s="71" t="s">
        <v>2187</v>
      </c>
    </row>
    <row r="49" spans="1:105" ht="12" customHeight="1" x14ac:dyDescent="0.25">
      <c r="A49" s="59" t="s">
        <v>159</v>
      </c>
      <c r="B49" s="230">
        <v>1.72716718445753</v>
      </c>
      <c r="C49" s="230">
        <v>1.6474681396280679</v>
      </c>
      <c r="D49" s="230">
        <v>1.7191219881909261</v>
      </c>
      <c r="E49" s="230">
        <v>1.880065736072009</v>
      </c>
      <c r="F49" s="230">
        <v>1.485561886897721</v>
      </c>
      <c r="G49" s="230">
        <v>1.1231107278908929</v>
      </c>
      <c r="H49" s="230">
        <v>1.253314964850184</v>
      </c>
      <c r="I49" s="230">
        <v>1.2117418291341031</v>
      </c>
      <c r="J49" s="230">
        <v>2.2895171739014728</v>
      </c>
      <c r="K49" s="230">
        <v>0.95854339204678518</v>
      </c>
      <c r="L49" s="230">
        <v>1.068313333595122</v>
      </c>
      <c r="M49" s="230">
        <v>0.6537957745111852</v>
      </c>
      <c r="N49" s="230">
        <v>0.8690548399137481</v>
      </c>
      <c r="O49" s="230">
        <v>0.86507800620528008</v>
      </c>
      <c r="P49" s="230">
        <v>1.116295469097643</v>
      </c>
      <c r="Q49" s="230">
        <v>0.94489289561246648</v>
      </c>
      <c r="R49" s="230">
        <v>0.80790645281515983</v>
      </c>
      <c r="S49" s="230">
        <v>0.66333251642023805</v>
      </c>
      <c r="T49" s="230">
        <v>0.73263353090519767</v>
      </c>
      <c r="U49" s="230">
        <v>0.66841862826735887</v>
      </c>
      <c r="V49" s="230">
        <v>0.84835678172651341</v>
      </c>
      <c r="W49" s="230">
        <v>0.62801284305767802</v>
      </c>
      <c r="X49" s="230">
        <v>0.67938111230859077</v>
      </c>
      <c r="Y49" s="230">
        <v>1.0165335491369949</v>
      </c>
      <c r="DA49" s="71" t="s">
        <v>2188</v>
      </c>
    </row>
    <row r="50" spans="1:105" ht="12" customHeight="1" x14ac:dyDescent="0.25">
      <c r="A50" s="59" t="s">
        <v>32</v>
      </c>
      <c r="B50" s="230">
        <v>10.75470057411245</v>
      </c>
      <c r="C50" s="230">
        <v>8.6431455621770805</v>
      </c>
      <c r="D50" s="230">
        <v>6.7850014890387689</v>
      </c>
      <c r="E50" s="230">
        <v>5.8755812055255578</v>
      </c>
      <c r="F50" s="230">
        <v>4.7061807078585938</v>
      </c>
      <c r="G50" s="230">
        <v>4.7676518812203437</v>
      </c>
      <c r="H50" s="230">
        <v>4.1740523927656827</v>
      </c>
      <c r="I50" s="230">
        <v>6.2015895727490253</v>
      </c>
      <c r="J50" s="230">
        <v>5.0513741704236583</v>
      </c>
      <c r="K50" s="230">
        <v>4.0422024587350327</v>
      </c>
      <c r="L50" s="230">
        <v>3.9997659816379958</v>
      </c>
      <c r="M50" s="230">
        <v>0.99350601138857231</v>
      </c>
      <c r="N50" s="230">
        <v>0.84593313197462461</v>
      </c>
      <c r="O50" s="230">
        <v>1.9589436183007041</v>
      </c>
      <c r="P50" s="230">
        <v>1.5759794733882631</v>
      </c>
      <c r="Q50" s="230">
        <v>1.5655876659480421</v>
      </c>
      <c r="R50" s="230">
        <v>1.1615767259536569</v>
      </c>
      <c r="S50" s="230">
        <v>1.6438145822814341</v>
      </c>
      <c r="T50" s="230">
        <v>1.559736389817489</v>
      </c>
      <c r="U50" s="230">
        <v>1.30784728484976</v>
      </c>
      <c r="V50" s="230">
        <v>1.3518759008000789</v>
      </c>
      <c r="W50" s="230">
        <v>1.052509110232509</v>
      </c>
      <c r="X50" s="230">
        <v>1.079154794463647</v>
      </c>
      <c r="Y50" s="230">
        <v>0.70539766301564744</v>
      </c>
      <c r="DA50" s="71" t="s">
        <v>2189</v>
      </c>
    </row>
    <row r="51" spans="1:105" ht="12" customHeight="1" x14ac:dyDescent="0.25">
      <c r="A51" s="59" t="s">
        <v>35</v>
      </c>
      <c r="B51" s="230">
        <v>9.6658279873303261</v>
      </c>
      <c r="C51" s="230">
        <v>9.6375276768018097</v>
      </c>
      <c r="D51" s="230">
        <v>9.6602917181687058</v>
      </c>
      <c r="E51" s="230">
        <v>11.282824515353189</v>
      </c>
      <c r="F51" s="230">
        <v>11.87816094528363</v>
      </c>
      <c r="G51" s="230">
        <v>12.97802056044792</v>
      </c>
      <c r="H51" s="230">
        <v>11.573811486326139</v>
      </c>
      <c r="I51" s="230">
        <v>8.6423465820050467</v>
      </c>
      <c r="J51" s="230">
        <v>7.8580218016456929</v>
      </c>
      <c r="K51" s="230">
        <v>10.700491880408579</v>
      </c>
      <c r="L51" s="230">
        <v>10.475216270667129</v>
      </c>
      <c r="M51" s="230">
        <v>12.978726375655439</v>
      </c>
      <c r="N51" s="230">
        <v>13.924420126744129</v>
      </c>
      <c r="O51" s="230">
        <v>12.900935220658109</v>
      </c>
      <c r="P51" s="230">
        <v>14.77793709441438</v>
      </c>
      <c r="Q51" s="230">
        <v>14.857139612685479</v>
      </c>
      <c r="R51" s="230">
        <v>15.67568114261848</v>
      </c>
      <c r="S51" s="230">
        <v>16.805859731635991</v>
      </c>
      <c r="T51" s="230">
        <v>17.70303577621506</v>
      </c>
      <c r="U51" s="230">
        <v>18.95266150006869</v>
      </c>
      <c r="V51" s="230">
        <v>20.675782819203459</v>
      </c>
      <c r="W51" s="230">
        <v>18.620373669483001</v>
      </c>
      <c r="X51" s="230">
        <v>17.975150909744869</v>
      </c>
      <c r="Y51" s="230">
        <v>16.929188551051229</v>
      </c>
      <c r="DA51" s="71" t="s">
        <v>2190</v>
      </c>
    </row>
    <row r="52" spans="1:105" ht="12" customHeight="1" x14ac:dyDescent="0.25">
      <c r="A52" s="165" t="s">
        <v>2191</v>
      </c>
      <c r="B52" s="346">
        <v>20.95744474930714</v>
      </c>
      <c r="C52" s="346">
        <v>18.595181076908169</v>
      </c>
      <c r="D52" s="346">
        <v>16.698410649896879</v>
      </c>
      <c r="E52" s="346">
        <v>18.335508803404981</v>
      </c>
      <c r="F52" s="346">
        <v>17.304024096967439</v>
      </c>
      <c r="G52" s="346">
        <v>20.03806547557981</v>
      </c>
      <c r="H52" s="346">
        <v>17.045248408181081</v>
      </c>
      <c r="I52" s="346">
        <v>15.63404377079349</v>
      </c>
      <c r="J52" s="346">
        <v>14.677638552328199</v>
      </c>
      <c r="K52" s="346">
        <v>15.042277373551871</v>
      </c>
      <c r="L52" s="346">
        <v>15.28772772227536</v>
      </c>
      <c r="M52" s="346">
        <v>14.63721420519679</v>
      </c>
      <c r="N52" s="346">
        <v>15.246441092744639</v>
      </c>
      <c r="O52" s="346">
        <v>15.83511073150799</v>
      </c>
      <c r="P52" s="346">
        <v>17.52985686172876</v>
      </c>
      <c r="Q52" s="346">
        <v>17.71762688538459</v>
      </c>
      <c r="R52" s="346">
        <v>18.10775572438483</v>
      </c>
      <c r="S52" s="346">
        <v>19.485358900448219</v>
      </c>
      <c r="T52" s="346">
        <v>20.042209046346692</v>
      </c>
      <c r="U52" s="346">
        <v>19.988353311577061</v>
      </c>
      <c r="V52" s="346">
        <v>21.61290350935484</v>
      </c>
      <c r="W52" s="346">
        <v>19.336565605651732</v>
      </c>
      <c r="X52" s="346">
        <v>18.97994280779228</v>
      </c>
      <c r="Y52" s="346">
        <v>18.659023856491601</v>
      </c>
      <c r="DA52" s="167" t="s">
        <v>2192</v>
      </c>
    </row>
    <row r="53" spans="1:105" ht="12" customHeight="1" x14ac:dyDescent="0.25">
      <c r="A53" s="64" t="s">
        <v>28</v>
      </c>
      <c r="B53" s="229">
        <v>1.549963764078049</v>
      </c>
      <c r="C53" s="229">
        <v>1.034162578640422</v>
      </c>
      <c r="D53" s="229">
        <v>0.83836301098836052</v>
      </c>
      <c r="E53" s="229">
        <v>1.3309471279452849</v>
      </c>
      <c r="F53" s="229">
        <v>1.276927765450508</v>
      </c>
      <c r="G53" s="229">
        <v>2.310109364187976</v>
      </c>
      <c r="H53" s="229">
        <v>1.2894020942569659</v>
      </c>
      <c r="I53" s="229">
        <v>0.83615462573326438</v>
      </c>
      <c r="J53" s="229">
        <v>0.87211556896439379</v>
      </c>
      <c r="K53" s="229">
        <v>0.85613206167384215</v>
      </c>
      <c r="L53" s="229">
        <v>0.93670414838524874</v>
      </c>
      <c r="M53" s="229">
        <v>0.95574784827455883</v>
      </c>
      <c r="N53" s="229">
        <v>1.010558074202625</v>
      </c>
      <c r="O53" s="229">
        <v>1.136204678798429</v>
      </c>
      <c r="P53" s="229">
        <v>1.141098802143419</v>
      </c>
      <c r="Q53" s="229">
        <v>1.194815060902735</v>
      </c>
      <c r="R53" s="229">
        <v>1.125206786431205</v>
      </c>
      <c r="S53" s="229">
        <v>1.167539113701316</v>
      </c>
      <c r="T53" s="229">
        <v>0.98798313247839076</v>
      </c>
      <c r="U53" s="229">
        <v>0</v>
      </c>
      <c r="V53" s="229">
        <v>0</v>
      </c>
      <c r="W53" s="229">
        <v>0</v>
      </c>
      <c r="X53" s="229">
        <v>0</v>
      </c>
      <c r="Y53" s="229">
        <v>0</v>
      </c>
      <c r="DA53" s="73" t="s">
        <v>2193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2194</v>
      </c>
    </row>
    <row r="55" spans="1:105" ht="12" customHeight="1" x14ac:dyDescent="0.25">
      <c r="A55" s="64" t="s">
        <v>31</v>
      </c>
      <c r="B55" s="229">
        <v>0.54846947803577639</v>
      </c>
      <c r="C55" s="229">
        <v>0.59391617519964934</v>
      </c>
      <c r="D55" s="229">
        <v>0.42150486444924262</v>
      </c>
      <c r="E55" s="229">
        <v>0.27103438958554232</v>
      </c>
      <c r="F55" s="229">
        <v>0.1485985168475186</v>
      </c>
      <c r="G55" s="229">
        <v>0.57948952543050614</v>
      </c>
      <c r="H55" s="229">
        <v>0.26143145338809221</v>
      </c>
      <c r="I55" s="229">
        <v>0.24501176194472421</v>
      </c>
      <c r="J55" s="229">
        <v>0.2783897823404663</v>
      </c>
      <c r="K55" s="229">
        <v>0.41798667051194971</v>
      </c>
      <c r="L55" s="229">
        <v>0.64938289574892971</v>
      </c>
      <c r="M55" s="229">
        <v>0.84688204226365416</v>
      </c>
      <c r="N55" s="229">
        <v>0.80285124422786502</v>
      </c>
      <c r="O55" s="229">
        <v>1.150071402567137</v>
      </c>
      <c r="P55" s="229">
        <v>1.006640084763929</v>
      </c>
      <c r="Q55" s="229">
        <v>1.237844088283012</v>
      </c>
      <c r="R55" s="229">
        <v>1.5960192021843469</v>
      </c>
      <c r="S55" s="229">
        <v>1.6813668075907049</v>
      </c>
      <c r="T55" s="229">
        <v>1.6492452592326561</v>
      </c>
      <c r="U55" s="229">
        <v>1.864478292435102</v>
      </c>
      <c r="V55" s="229">
        <v>1.746913619970921</v>
      </c>
      <c r="W55" s="229">
        <v>2.115810820273194</v>
      </c>
      <c r="X55" s="229">
        <v>2.221483694380475</v>
      </c>
      <c r="Y55" s="229">
        <v>2.8021714606163082</v>
      </c>
      <c r="DA55" s="73" t="s">
        <v>2195</v>
      </c>
    </row>
    <row r="56" spans="1:105" ht="12" customHeight="1" x14ac:dyDescent="0.25">
      <c r="A56" s="64" t="s">
        <v>159</v>
      </c>
      <c r="B56" s="229">
        <v>1.4112624553787589</v>
      </c>
      <c r="C56" s="229">
        <v>1.342576002568119</v>
      </c>
      <c r="D56" s="229">
        <v>1.4073341953719329</v>
      </c>
      <c r="E56" s="229">
        <v>1.345536012281966</v>
      </c>
      <c r="F56" s="229">
        <v>1.0598128998483489</v>
      </c>
      <c r="G56" s="229">
        <v>0.77099704752248177</v>
      </c>
      <c r="H56" s="229">
        <v>0.79605025582971467</v>
      </c>
      <c r="I56" s="229">
        <v>0.75607161293543568</v>
      </c>
      <c r="J56" s="229">
        <v>1.551909616874612</v>
      </c>
      <c r="K56" s="229">
        <v>0.69252068151441593</v>
      </c>
      <c r="L56" s="229">
        <v>0.76907668827927067</v>
      </c>
      <c r="M56" s="229">
        <v>0.48473772320366532</v>
      </c>
      <c r="N56" s="229">
        <v>0.69024324856810082</v>
      </c>
      <c r="O56" s="229">
        <v>0.68572857744454285</v>
      </c>
      <c r="P56" s="229">
        <v>0.81945253731983736</v>
      </c>
      <c r="Q56" s="229">
        <v>0.70194927271452467</v>
      </c>
      <c r="R56" s="229">
        <v>0.6208959260736393</v>
      </c>
      <c r="S56" s="229">
        <v>0.51173776394157455</v>
      </c>
      <c r="T56" s="229">
        <v>0.56327438922127493</v>
      </c>
      <c r="U56" s="229">
        <v>0.51352930892528492</v>
      </c>
      <c r="V56" s="229">
        <v>0.64073099791089294</v>
      </c>
      <c r="W56" s="229">
        <v>0.52168256781532929</v>
      </c>
      <c r="X56" s="229">
        <v>0.56258775388837601</v>
      </c>
      <c r="Y56" s="229">
        <v>0.84143859148233113</v>
      </c>
      <c r="DA56" s="73" t="s">
        <v>2196</v>
      </c>
    </row>
    <row r="57" spans="1:105" ht="12" customHeight="1" x14ac:dyDescent="0.25">
      <c r="A57" s="64" t="s">
        <v>32</v>
      </c>
      <c r="B57" s="229">
        <v>8.7876294059236155</v>
      </c>
      <c r="C57" s="229">
        <v>7.0435837509439283</v>
      </c>
      <c r="D57" s="229">
        <v>5.5544427194617763</v>
      </c>
      <c r="E57" s="229">
        <v>4.205068978938578</v>
      </c>
      <c r="F57" s="229">
        <v>3.3574306578513928</v>
      </c>
      <c r="G57" s="229">
        <v>3.2729146225313142</v>
      </c>
      <c r="H57" s="229">
        <v>2.6511735424023621</v>
      </c>
      <c r="I57" s="229">
        <v>3.8695089319335709</v>
      </c>
      <c r="J57" s="229">
        <v>3.4239866129302281</v>
      </c>
      <c r="K57" s="229">
        <v>2.9203777573021981</v>
      </c>
      <c r="L57" s="229">
        <v>2.8794237405035048</v>
      </c>
      <c r="M57" s="229">
        <v>0.73660592607793318</v>
      </c>
      <c r="N57" s="229">
        <v>0.67187892670099369</v>
      </c>
      <c r="O57" s="229">
        <v>1.5528121291210419</v>
      </c>
      <c r="P57" s="229">
        <v>1.15689834276218</v>
      </c>
      <c r="Q57" s="229">
        <v>1.163055758579628</v>
      </c>
      <c r="R57" s="229">
        <v>0.89270020613585621</v>
      </c>
      <c r="S57" s="229">
        <v>1.2681452783453351</v>
      </c>
      <c r="T57" s="229">
        <v>1.1991801156509281</v>
      </c>
      <c r="U57" s="229">
        <v>1.0047863479054171</v>
      </c>
      <c r="V57" s="229">
        <v>1.0210194739158189</v>
      </c>
      <c r="W57" s="229">
        <v>0.8743064116360667</v>
      </c>
      <c r="X57" s="229">
        <v>0.89363578250230635</v>
      </c>
      <c r="Y57" s="229">
        <v>0.58389495999096053</v>
      </c>
      <c r="DA57" s="73" t="s">
        <v>2197</v>
      </c>
    </row>
    <row r="58" spans="1:105" ht="12" customHeight="1" x14ac:dyDescent="0.25">
      <c r="A58" s="64" t="s">
        <v>33</v>
      </c>
      <c r="B58" s="229">
        <v>0.76220434190552167</v>
      </c>
      <c r="C58" s="229">
        <v>0.72700410985307895</v>
      </c>
      <c r="D58" s="229">
        <v>0.56850864132675183</v>
      </c>
      <c r="E58" s="229">
        <v>0.44850967109168233</v>
      </c>
      <c r="F58" s="229">
        <v>0.32781253335368638</v>
      </c>
      <c r="G58" s="229">
        <v>0.86168176570046418</v>
      </c>
      <c r="H58" s="229">
        <v>0.93517247940878545</v>
      </c>
      <c r="I58" s="229">
        <v>0.71519821183210519</v>
      </c>
      <c r="J58" s="229">
        <v>0.55508894628836469</v>
      </c>
      <c r="K58" s="229">
        <v>0.1035576978084156</v>
      </c>
      <c r="L58" s="229">
        <v>0.1273755104895449</v>
      </c>
      <c r="M58" s="229">
        <v>9.8990995617890515E-2</v>
      </c>
      <c r="N58" s="229">
        <v>0.1205597933101704</v>
      </c>
      <c r="O58" s="229">
        <v>5.6414223309147027E-2</v>
      </c>
      <c r="P58" s="229">
        <v>0.10679101452280711</v>
      </c>
      <c r="Q58" s="229">
        <v>0.1118441448922726</v>
      </c>
      <c r="R58" s="229">
        <v>8.6555602307274562E-2</v>
      </c>
      <c r="S58" s="229">
        <v>0.1022929845450687</v>
      </c>
      <c r="T58" s="229">
        <v>0.10124001060629439</v>
      </c>
      <c r="U58" s="229">
        <v>9.9483146480023307E-2</v>
      </c>
      <c r="V58" s="229">
        <v>8.0935926177444176E-2</v>
      </c>
      <c r="W58" s="229">
        <v>7.4612359860024527E-2</v>
      </c>
      <c r="X58" s="229">
        <v>5.9435800698483587E-2</v>
      </c>
      <c r="Y58" s="229">
        <v>0.10552057857496901</v>
      </c>
      <c r="DA58" s="73" t="s">
        <v>2198</v>
      </c>
    </row>
    <row r="59" spans="1:105" ht="12" customHeight="1" x14ac:dyDescent="0.25">
      <c r="A59" s="64" t="s">
        <v>35</v>
      </c>
      <c r="B59" s="229">
        <v>7.8979153039854157</v>
      </c>
      <c r="C59" s="229">
        <v>7.8539384597029676</v>
      </c>
      <c r="D59" s="229">
        <v>7.908257218298818</v>
      </c>
      <c r="E59" s="229">
        <v>8.0749552605452486</v>
      </c>
      <c r="F59" s="229">
        <v>8.4739843606079006</v>
      </c>
      <c r="G59" s="229">
        <v>8.9091977187163547</v>
      </c>
      <c r="H59" s="229">
        <v>7.3511733706268618</v>
      </c>
      <c r="I59" s="229">
        <v>5.3924299406853811</v>
      </c>
      <c r="J59" s="229">
        <v>5.3264241660189926</v>
      </c>
      <c r="K59" s="229">
        <v>7.73080487648736</v>
      </c>
      <c r="L59" s="229">
        <v>7.5410877924201092</v>
      </c>
      <c r="M59" s="229">
        <v>9.622696442359679</v>
      </c>
      <c r="N59" s="229">
        <v>11.0594136771217</v>
      </c>
      <c r="O59" s="229">
        <v>10.22629160966882</v>
      </c>
      <c r="P59" s="229">
        <v>10.8482192964196</v>
      </c>
      <c r="Q59" s="229">
        <v>11.037185689689011</v>
      </c>
      <c r="R59" s="229">
        <v>12.04714546587237</v>
      </c>
      <c r="S59" s="229">
        <v>12.96513116316871</v>
      </c>
      <c r="T59" s="229">
        <v>13.61071564918621</v>
      </c>
      <c r="U59" s="229">
        <v>14.56085565367002</v>
      </c>
      <c r="V59" s="229">
        <v>15.61561744267142</v>
      </c>
      <c r="W59" s="229">
        <v>15.46771607771832</v>
      </c>
      <c r="X59" s="229">
        <v>14.885017544503921</v>
      </c>
      <c r="Y59" s="229">
        <v>14.013184888416919</v>
      </c>
      <c r="DA59" s="73" t="s">
        <v>2199</v>
      </c>
    </row>
    <row r="60" spans="1:105" ht="12" customHeight="1" x14ac:dyDescent="0.25">
      <c r="A60" s="64" t="s">
        <v>36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2200</v>
      </c>
    </row>
    <row r="61" spans="1:105" ht="12" customHeight="1" x14ac:dyDescent="0.25">
      <c r="A61" s="64" t="s">
        <v>38</v>
      </c>
      <c r="B61" s="229">
        <v>0</v>
      </c>
      <c r="C61" s="229">
        <v>0</v>
      </c>
      <c r="D61" s="229">
        <v>0</v>
      </c>
      <c r="E61" s="229">
        <v>2.6594573630166738</v>
      </c>
      <c r="F61" s="229">
        <v>2.6594573630080802</v>
      </c>
      <c r="G61" s="229">
        <v>3.3336754314907142</v>
      </c>
      <c r="H61" s="229">
        <v>3.7608452122683009</v>
      </c>
      <c r="I61" s="229">
        <v>3.8196686857290119</v>
      </c>
      <c r="J61" s="229">
        <v>2.6697238589111389</v>
      </c>
      <c r="K61" s="229">
        <v>2.3208976282536939</v>
      </c>
      <c r="L61" s="229">
        <v>2.3846769464487521</v>
      </c>
      <c r="M61" s="229">
        <v>1.8915532273994129</v>
      </c>
      <c r="N61" s="229">
        <v>0.89093612861318039</v>
      </c>
      <c r="O61" s="229">
        <v>1.027588110598872</v>
      </c>
      <c r="P61" s="229">
        <v>2.4507567837969941</v>
      </c>
      <c r="Q61" s="229">
        <v>2.2709328703234002</v>
      </c>
      <c r="R61" s="229">
        <v>1.7392325353801379</v>
      </c>
      <c r="S61" s="229">
        <v>1.7891457891555149</v>
      </c>
      <c r="T61" s="229">
        <v>1.9305704899709371</v>
      </c>
      <c r="U61" s="229">
        <v>1.9452205621612191</v>
      </c>
      <c r="V61" s="229">
        <v>2.5076860487083521</v>
      </c>
      <c r="W61" s="229">
        <v>0.28243736834879962</v>
      </c>
      <c r="X61" s="229">
        <v>0.35778223181871688</v>
      </c>
      <c r="Y61" s="229">
        <v>0.31281337741010662</v>
      </c>
      <c r="DA61" s="73" t="s">
        <v>2201</v>
      </c>
    </row>
    <row r="62" spans="1:105" ht="12" customHeight="1" x14ac:dyDescent="0.25">
      <c r="A62" s="64" t="s">
        <v>39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2202</v>
      </c>
    </row>
    <row r="63" spans="1:105" ht="12" customHeight="1" x14ac:dyDescent="0.25">
      <c r="A63" s="166" t="s">
        <v>2203</v>
      </c>
      <c r="B63" s="347">
        <v>2.3724106343549791</v>
      </c>
      <c r="C63" s="347">
        <v>2.3546570259704729</v>
      </c>
      <c r="D63" s="347">
        <v>2.3700095143513091</v>
      </c>
      <c r="E63" s="347">
        <v>2.4229939715943578</v>
      </c>
      <c r="F63" s="347">
        <v>2.2552292079463099</v>
      </c>
      <c r="G63" s="347">
        <v>2.1096594133361162</v>
      </c>
      <c r="H63" s="347">
        <v>2.01128116352734</v>
      </c>
      <c r="I63" s="347">
        <v>1.8078352292531521</v>
      </c>
      <c r="J63" s="347">
        <v>1.755581679718585</v>
      </c>
      <c r="K63" s="347">
        <v>1.8457342016683971</v>
      </c>
      <c r="L63" s="347">
        <v>1.9389138826662711</v>
      </c>
      <c r="M63" s="347">
        <v>1.924720783582633</v>
      </c>
      <c r="N63" s="347">
        <v>2.0865108985790992</v>
      </c>
      <c r="O63" s="347">
        <v>2.1123743026757751</v>
      </c>
      <c r="P63" s="347">
        <v>2.1954272434600588</v>
      </c>
      <c r="Q63" s="347">
        <v>2.1462048990581999</v>
      </c>
      <c r="R63" s="347">
        <v>2.1057996780289439</v>
      </c>
      <c r="S63" s="347">
        <v>2.174407267541127</v>
      </c>
      <c r="T63" s="347">
        <v>1.6179279693922159</v>
      </c>
      <c r="U63" s="347">
        <v>1.4722211843567841</v>
      </c>
      <c r="V63" s="347">
        <v>1.5328438106775271</v>
      </c>
      <c r="W63" s="347">
        <v>1.7129624832657939</v>
      </c>
      <c r="X63" s="347">
        <v>1.5602632815541591</v>
      </c>
      <c r="Y63" s="347">
        <v>1.5783729358219281</v>
      </c>
      <c r="DA63" s="168" t="s">
        <v>2204</v>
      </c>
    </row>
    <row r="64" spans="1:105" ht="12" customHeight="1" x14ac:dyDescent="0.25">
      <c r="A64" s="60" t="s">
        <v>2205</v>
      </c>
      <c r="B64" s="262">
        <v>4.7448212687099582</v>
      </c>
      <c r="C64" s="262">
        <v>4.7093140519409467</v>
      </c>
      <c r="D64" s="262">
        <v>4.7400190287026174</v>
      </c>
      <c r="E64" s="262">
        <v>4.8459879431887174</v>
      </c>
      <c r="F64" s="262">
        <v>4.5104584158926198</v>
      </c>
      <c r="G64" s="262">
        <v>4.2193188266722306</v>
      </c>
      <c r="H64" s="262">
        <v>4.0225623270546791</v>
      </c>
      <c r="I64" s="262">
        <v>3.6156704585063042</v>
      </c>
      <c r="J64" s="262">
        <v>3.5111633594371709</v>
      </c>
      <c r="K64" s="262">
        <v>3.6914684033367942</v>
      </c>
      <c r="L64" s="262">
        <v>3.877827765332543</v>
      </c>
      <c r="M64" s="262">
        <v>3.8494415671652651</v>
      </c>
      <c r="N64" s="262">
        <v>4.1730217971581984</v>
      </c>
      <c r="O64" s="262">
        <v>4.2247486053515502</v>
      </c>
      <c r="P64" s="262">
        <v>4.3908544869201176</v>
      </c>
      <c r="Q64" s="262">
        <v>4.2924097981163998</v>
      </c>
      <c r="R64" s="262">
        <v>4.2115993560578877</v>
      </c>
      <c r="S64" s="262">
        <v>4.3488145350822549</v>
      </c>
      <c r="T64" s="262">
        <v>3.235855938784431</v>
      </c>
      <c r="U64" s="262">
        <v>2.9444423687135681</v>
      </c>
      <c r="V64" s="262">
        <v>3.0656876213550528</v>
      </c>
      <c r="W64" s="262">
        <v>3.4259249665315878</v>
      </c>
      <c r="X64" s="262">
        <v>3.120526563108319</v>
      </c>
      <c r="Y64" s="262">
        <v>3.1567458716438561</v>
      </c>
      <c r="DA64" s="72" t="s">
        <v>2206</v>
      </c>
    </row>
    <row r="65" spans="1:105" ht="12" customHeight="1" x14ac:dyDescent="0.25">
      <c r="A65" s="101" t="s">
        <v>2207</v>
      </c>
      <c r="B65" s="278">
        <v>0.94896425374199145</v>
      </c>
      <c r="C65" s="278">
        <v>0.9418628103881892</v>
      </c>
      <c r="D65" s="278">
        <v>0.94800380574052345</v>
      </c>
      <c r="E65" s="278">
        <v>0.96919758863774319</v>
      </c>
      <c r="F65" s="278">
        <v>0.90209168317852406</v>
      </c>
      <c r="G65" s="278">
        <v>0.84386376533444662</v>
      </c>
      <c r="H65" s="278">
        <v>0.8045124654109358</v>
      </c>
      <c r="I65" s="278">
        <v>0.72313409170126097</v>
      </c>
      <c r="J65" s="278">
        <v>0.7022326718874341</v>
      </c>
      <c r="K65" s="278">
        <v>0.7382936806673589</v>
      </c>
      <c r="L65" s="278">
        <v>0.77556555306650854</v>
      </c>
      <c r="M65" s="278">
        <v>0.76988831343305331</v>
      </c>
      <c r="N65" s="278">
        <v>0.83460435943163924</v>
      </c>
      <c r="O65" s="278">
        <v>0.84494972107031008</v>
      </c>
      <c r="P65" s="278">
        <v>0.87817089738402354</v>
      </c>
      <c r="Q65" s="278">
        <v>0.85848195962327989</v>
      </c>
      <c r="R65" s="278">
        <v>0.84231987121157759</v>
      </c>
      <c r="S65" s="278">
        <v>0.86976290701645098</v>
      </c>
      <c r="T65" s="278">
        <v>0.64717118775688631</v>
      </c>
      <c r="U65" s="278">
        <v>0.58888847374271369</v>
      </c>
      <c r="V65" s="278">
        <v>0.61313752427101087</v>
      </c>
      <c r="W65" s="278">
        <v>0.68518499330631755</v>
      </c>
      <c r="X65" s="278">
        <v>0.62410531262166391</v>
      </c>
      <c r="Y65" s="278">
        <v>0.63134917432877136</v>
      </c>
      <c r="DA65" s="102" t="s">
        <v>2208</v>
      </c>
    </row>
    <row r="66" spans="1:105" ht="12" customHeight="1" x14ac:dyDescent="0.25">
      <c r="A66" s="57" t="s">
        <v>2209</v>
      </c>
      <c r="B66" s="261">
        <f t="shared" ref="B66:Y66" si="3">B67+B68+B79</f>
        <v>44.541235105928912</v>
      </c>
      <c r="C66" s="261">
        <f t="shared" si="3"/>
        <v>42.818501485284706</v>
      </c>
      <c r="D66" s="261">
        <f t="shared" si="3"/>
        <v>41.823452347739575</v>
      </c>
      <c r="E66" s="261">
        <f t="shared" si="3"/>
        <v>43.451182087855102</v>
      </c>
      <c r="F66" s="261">
        <f t="shared" si="3"/>
        <v>40.619067119659462</v>
      </c>
      <c r="G66" s="261">
        <f t="shared" si="3"/>
        <v>40.399692948054202</v>
      </c>
      <c r="H66" s="261">
        <f t="shared" si="3"/>
        <v>37.131796640152032</v>
      </c>
      <c r="I66" s="261">
        <f t="shared" si="3"/>
        <v>33.501762870462869</v>
      </c>
      <c r="J66" s="261">
        <f t="shared" si="3"/>
        <v>32.296899379882632</v>
      </c>
      <c r="K66" s="261">
        <f t="shared" si="3"/>
        <v>33.827334903396853</v>
      </c>
      <c r="L66" s="261">
        <f t="shared" si="3"/>
        <v>35.192535206692263</v>
      </c>
      <c r="M66" s="261">
        <f t="shared" si="3"/>
        <v>34.664250181689397</v>
      </c>
      <c r="N66" s="261">
        <f t="shared" si="3"/>
        <v>37.241276774995818</v>
      </c>
      <c r="O66" s="261">
        <f t="shared" si="3"/>
        <v>37.940248836849761</v>
      </c>
      <c r="P66" s="261">
        <f t="shared" si="3"/>
        <v>40.061685275320606</v>
      </c>
      <c r="Q66" s="261">
        <f t="shared" si="3"/>
        <v>39.551034505122871</v>
      </c>
      <c r="R66" s="261">
        <f t="shared" si="3"/>
        <v>39.321584371188784</v>
      </c>
      <c r="S66" s="261">
        <f t="shared" si="3"/>
        <v>41.119507022312</v>
      </c>
      <c r="T66" s="261">
        <f t="shared" si="3"/>
        <v>34.221713480897719</v>
      </c>
      <c r="U66" s="261">
        <f t="shared" si="3"/>
        <v>32.30337474486457</v>
      </c>
      <c r="V66" s="261">
        <f t="shared" si="3"/>
        <v>34.136823977762234</v>
      </c>
      <c r="W66" s="261">
        <f t="shared" si="3"/>
        <v>35.119890543431943</v>
      </c>
      <c r="X66" s="261">
        <f t="shared" si="3"/>
        <v>32.885296818192714</v>
      </c>
      <c r="Y66" s="261">
        <f t="shared" si="3"/>
        <v>32.900626847365182</v>
      </c>
      <c r="DA66" s="70"/>
    </row>
    <row r="67" spans="1:105" ht="12" customHeight="1" x14ac:dyDescent="0.25">
      <c r="A67" s="165" t="s">
        <v>2210</v>
      </c>
      <c r="B67" s="346">
        <v>9.6673268084866155</v>
      </c>
      <c r="C67" s="346">
        <v>8.6209948235541614</v>
      </c>
      <c r="D67" s="346">
        <v>7.7831002758030037</v>
      </c>
      <c r="E67" s="346">
        <v>8.4117627265341497</v>
      </c>
      <c r="F67" s="346">
        <v>7.960890186550083</v>
      </c>
      <c r="G67" s="346">
        <v>9.1241337271508147</v>
      </c>
      <c r="H67" s="346">
        <v>7.702419507678643</v>
      </c>
      <c r="I67" s="346">
        <v>6.9902865866375183</v>
      </c>
      <c r="J67" s="346">
        <v>6.646743258609507</v>
      </c>
      <c r="K67" s="346">
        <v>6.9332840565357081</v>
      </c>
      <c r="L67" s="346">
        <v>7.0375792403997854</v>
      </c>
      <c r="M67" s="346">
        <v>6.8168468691393516</v>
      </c>
      <c r="N67" s="346">
        <v>7.1700541651675938</v>
      </c>
      <c r="O67" s="346">
        <v>7.4209911964327953</v>
      </c>
      <c r="P67" s="346">
        <v>8.1405350256222295</v>
      </c>
      <c r="Q67" s="346">
        <v>8.2361669517098051</v>
      </c>
      <c r="R67" s="346">
        <v>8.4599439000305185</v>
      </c>
      <c r="S67" s="346">
        <v>9.1040193389390929</v>
      </c>
      <c r="T67" s="346">
        <v>9.3554813344329286</v>
      </c>
      <c r="U67" s="346">
        <v>9.3466901435473453</v>
      </c>
      <c r="V67" s="346">
        <v>10.083866126848889</v>
      </c>
      <c r="W67" s="346">
        <v>9.1477274674361446</v>
      </c>
      <c r="X67" s="346">
        <v>8.9708638739787876</v>
      </c>
      <c r="Y67" s="346">
        <v>8.8105703698456281</v>
      </c>
      <c r="DA67" s="167" t="s">
        <v>2211</v>
      </c>
    </row>
    <row r="68" spans="1:105" ht="12" customHeight="1" x14ac:dyDescent="0.25">
      <c r="A68" s="165" t="s">
        <v>2212</v>
      </c>
      <c r="B68" s="346">
        <v>3.9476627228611769</v>
      </c>
      <c r="C68" s="346">
        <v>3.5026933884480762</v>
      </c>
      <c r="D68" s="346">
        <v>3.1454069922243439</v>
      </c>
      <c r="E68" s="346">
        <v>3.453780051610909</v>
      </c>
      <c r="F68" s="346">
        <v>3.2594837634176881</v>
      </c>
      <c r="G68" s="346">
        <v>3.7744832474776389</v>
      </c>
      <c r="H68" s="346">
        <v>3.2107393123443582</v>
      </c>
      <c r="I68" s="346">
        <v>2.9449168321716281</v>
      </c>
      <c r="J68" s="346">
        <v>2.7647629406047578</v>
      </c>
      <c r="K68" s="346">
        <v>2.833448369533317</v>
      </c>
      <c r="L68" s="346">
        <v>2.879682784251314</v>
      </c>
      <c r="M68" s="346">
        <v>2.7571483821423328</v>
      </c>
      <c r="N68" s="346">
        <v>2.8719058014034222</v>
      </c>
      <c r="O68" s="346">
        <v>2.9827909411150779</v>
      </c>
      <c r="P68" s="346">
        <v>3.3020228991622051</v>
      </c>
      <c r="Q68" s="346">
        <v>3.337392321900698</v>
      </c>
      <c r="R68" s="346">
        <v>3.4108791946209651</v>
      </c>
      <c r="S68" s="346">
        <v>3.670372313657837</v>
      </c>
      <c r="T68" s="346">
        <v>3.775263753882478</v>
      </c>
      <c r="U68" s="346">
        <v>3.7651191833441549</v>
      </c>
      <c r="V68" s="346">
        <v>4.0711286388812447</v>
      </c>
      <c r="W68" s="346">
        <v>3.6423447678235972</v>
      </c>
      <c r="X68" s="346">
        <v>3.575169282354226</v>
      </c>
      <c r="Y68" s="346">
        <v>3.5147191751840121</v>
      </c>
      <c r="DA68" s="167" t="s">
        <v>2213</v>
      </c>
    </row>
    <row r="69" spans="1:105" ht="12" customHeight="1" x14ac:dyDescent="0.25">
      <c r="A69" s="64" t="s">
        <v>28</v>
      </c>
      <c r="B69" s="229">
        <v>0.2919599333997433</v>
      </c>
      <c r="C69" s="229">
        <v>0.19480070733393001</v>
      </c>
      <c r="D69" s="229">
        <v>0.15791879431359701</v>
      </c>
      <c r="E69" s="229">
        <v>0.25070472216143869</v>
      </c>
      <c r="F69" s="229">
        <v>0.2405293297801511</v>
      </c>
      <c r="G69" s="229">
        <v>0.43514525419607308</v>
      </c>
      <c r="H69" s="229">
        <v>0.24287906484618729</v>
      </c>
      <c r="I69" s="229">
        <v>0.1575028103874293</v>
      </c>
      <c r="J69" s="229">
        <v>0.16427661686863931</v>
      </c>
      <c r="K69" s="229">
        <v>0.1612658731130783</v>
      </c>
      <c r="L69" s="229">
        <v>0.17644288667644581</v>
      </c>
      <c r="M69" s="229">
        <v>0.180030065602964</v>
      </c>
      <c r="N69" s="229">
        <v>0.19035442948969111</v>
      </c>
      <c r="O69" s="229">
        <v>0.21402193395649091</v>
      </c>
      <c r="P69" s="229">
        <v>0.214943818686295</v>
      </c>
      <c r="Q69" s="229">
        <v>0.22506211673514129</v>
      </c>
      <c r="R69" s="229">
        <v>0.2119503088014458</v>
      </c>
      <c r="S69" s="229">
        <v>0.2199242651847354</v>
      </c>
      <c r="T69" s="229">
        <v>0.1861020858962065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2214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2215</v>
      </c>
    </row>
    <row r="71" spans="1:105" ht="12" customHeight="1" x14ac:dyDescent="0.25">
      <c r="A71" s="64" t="s">
        <v>31</v>
      </c>
      <c r="B71" s="229">
        <v>0.1033128102671268</v>
      </c>
      <c r="C71" s="229">
        <v>0.11187340696281479</v>
      </c>
      <c r="D71" s="229">
        <v>7.9397038178804724E-2</v>
      </c>
      <c r="E71" s="229">
        <v>5.105356922940963E-2</v>
      </c>
      <c r="F71" s="229">
        <v>2.7990856359089371E-2</v>
      </c>
      <c r="G71" s="229">
        <v>0.1091559216877408</v>
      </c>
      <c r="H71" s="229">
        <v>4.9244705901358071E-2</v>
      </c>
      <c r="I71" s="229">
        <v>4.6151800033909271E-2</v>
      </c>
      <c r="J71" s="229">
        <v>5.2439072573827461E-2</v>
      </c>
      <c r="K71" s="229">
        <v>7.8734331287569473E-2</v>
      </c>
      <c r="L71" s="229">
        <v>0.122321431886225</v>
      </c>
      <c r="M71" s="229">
        <v>0.15952348718539741</v>
      </c>
      <c r="N71" s="229">
        <v>0.15122959725067819</v>
      </c>
      <c r="O71" s="229">
        <v>0.21663394840599809</v>
      </c>
      <c r="P71" s="229">
        <v>0.1896164148585795</v>
      </c>
      <c r="Q71" s="229">
        <v>0.23316730748821271</v>
      </c>
      <c r="R71" s="229">
        <v>0.30063519597932298</v>
      </c>
      <c r="S71" s="229">
        <v>0.31671175323038198</v>
      </c>
      <c r="T71" s="229">
        <v>0.31066115686376888</v>
      </c>
      <c r="U71" s="229">
        <v>0.35120366727309388</v>
      </c>
      <c r="V71" s="229">
        <v>0.32905852121335888</v>
      </c>
      <c r="W71" s="229">
        <v>0.39854608248913359</v>
      </c>
      <c r="X71" s="229">
        <v>0.4184512222101725</v>
      </c>
      <c r="Y71" s="229">
        <v>0.5278328513072269</v>
      </c>
      <c r="DA71" s="73" t="s">
        <v>2216</v>
      </c>
    </row>
    <row r="72" spans="1:105" ht="12" customHeight="1" x14ac:dyDescent="0.25">
      <c r="A72" s="64" t="s">
        <v>159</v>
      </c>
      <c r="B72" s="229">
        <v>0.26583337109627603</v>
      </c>
      <c r="C72" s="229">
        <v>0.25289520269981192</v>
      </c>
      <c r="D72" s="229">
        <v>0.26509342184291262</v>
      </c>
      <c r="E72" s="229">
        <v>0.25345276685643681</v>
      </c>
      <c r="F72" s="229">
        <v>0.19963234678583849</v>
      </c>
      <c r="G72" s="229">
        <v>0.1452293607521572</v>
      </c>
      <c r="H72" s="229">
        <v>0.1499485246438243</v>
      </c>
      <c r="I72" s="229">
        <v>0.14241792155016519</v>
      </c>
      <c r="J72" s="229">
        <v>0.2923264652284589</v>
      </c>
      <c r="K72" s="229">
        <v>0.1304471089833249</v>
      </c>
      <c r="L72" s="229">
        <v>0.1448676310332144</v>
      </c>
      <c r="M72" s="229">
        <v>9.1307936780745808E-2</v>
      </c>
      <c r="N72" s="229">
        <v>0.13001811884385281</v>
      </c>
      <c r="O72" s="229">
        <v>0.12916770987875051</v>
      </c>
      <c r="P72" s="229">
        <v>0.15435671063088349</v>
      </c>
      <c r="Q72" s="229">
        <v>0.132223131702459</v>
      </c>
      <c r="R72" s="229">
        <v>0.1169554652991897</v>
      </c>
      <c r="S72" s="229">
        <v>9.6393817030545864E-2</v>
      </c>
      <c r="T72" s="229">
        <v>0.1061015470001293</v>
      </c>
      <c r="U72" s="229">
        <v>9.6731282567643684E-2</v>
      </c>
      <c r="V72" s="229">
        <v>0.1206917115178413</v>
      </c>
      <c r="W72" s="229">
        <v>9.8267076485990063E-2</v>
      </c>
      <c r="X72" s="229">
        <v>0.1059722084886692</v>
      </c>
      <c r="Y72" s="229">
        <v>0.15849812803545291</v>
      </c>
      <c r="DA72" s="73" t="s">
        <v>2217</v>
      </c>
    </row>
    <row r="73" spans="1:105" ht="12" customHeight="1" x14ac:dyDescent="0.25">
      <c r="A73" s="64" t="s">
        <v>32</v>
      </c>
      <c r="B73" s="229">
        <v>1.655287533525778</v>
      </c>
      <c r="C73" s="229">
        <v>1.326769238404951</v>
      </c>
      <c r="D73" s="229">
        <v>1.046266218624379</v>
      </c>
      <c r="E73" s="229">
        <v>0.79209055558953811</v>
      </c>
      <c r="F73" s="229">
        <v>0.63242461145123186</v>
      </c>
      <c r="G73" s="229">
        <v>0.61650469344080161</v>
      </c>
      <c r="H73" s="229">
        <v>0.49939003014781319</v>
      </c>
      <c r="I73" s="229">
        <v>0.7288825688960745</v>
      </c>
      <c r="J73" s="229">
        <v>0.64496146725555559</v>
      </c>
      <c r="K73" s="229">
        <v>0.55009885733116182</v>
      </c>
      <c r="L73" s="229">
        <v>0.54238452729705899</v>
      </c>
      <c r="M73" s="229">
        <v>0.13875125477368269</v>
      </c>
      <c r="N73" s="229">
        <v>0.12655891140074119</v>
      </c>
      <c r="O73" s="229">
        <v>0.29249646753526548</v>
      </c>
      <c r="P73" s="229">
        <v>0.21791990943996739</v>
      </c>
      <c r="Q73" s="229">
        <v>0.21907975507871111</v>
      </c>
      <c r="R73" s="229">
        <v>0.16815405544941339</v>
      </c>
      <c r="S73" s="229">
        <v>0.23887501087945359</v>
      </c>
      <c r="T73" s="229">
        <v>0.22588434311430231</v>
      </c>
      <c r="U73" s="229">
        <v>0.1892672345084995</v>
      </c>
      <c r="V73" s="229">
        <v>0.1923249978567193</v>
      </c>
      <c r="W73" s="229">
        <v>0.16468929637466079</v>
      </c>
      <c r="X73" s="229">
        <v>0.1683302859007115</v>
      </c>
      <c r="Y73" s="229">
        <v>0.1099857542365244</v>
      </c>
      <c r="DA73" s="73" t="s">
        <v>2218</v>
      </c>
    </row>
    <row r="74" spans="1:105" ht="12" customHeight="1" x14ac:dyDescent="0.25">
      <c r="A74" s="64" t="s">
        <v>33</v>
      </c>
      <c r="B74" s="229">
        <v>0.14357311703483511</v>
      </c>
      <c r="C74" s="229">
        <v>0.13694260240999831</v>
      </c>
      <c r="D74" s="229">
        <v>0.10708750030531609</v>
      </c>
      <c r="E74" s="229">
        <v>8.448381616131409E-2</v>
      </c>
      <c r="F74" s="229">
        <v>6.1748621241137572E-2</v>
      </c>
      <c r="G74" s="229">
        <v>0.1623112467247412</v>
      </c>
      <c r="H74" s="229">
        <v>0.17615437285262439</v>
      </c>
      <c r="I74" s="229">
        <v>0.13471877674399771</v>
      </c>
      <c r="J74" s="229">
        <v>0.1045596907135978</v>
      </c>
      <c r="K74" s="229">
        <v>1.9506713160587968E-2</v>
      </c>
      <c r="L74" s="229">
        <v>2.399317095093921E-2</v>
      </c>
      <c r="M74" s="229">
        <v>1.8646503329685749E-2</v>
      </c>
      <c r="N74" s="229">
        <v>2.270932394762213E-2</v>
      </c>
      <c r="O74" s="229">
        <v>1.062650189756786E-2</v>
      </c>
      <c r="P74" s="229">
        <v>2.0115758968284991E-2</v>
      </c>
      <c r="Q74" s="229">
        <v>2.106759515976326E-2</v>
      </c>
      <c r="R74" s="229">
        <v>1.630410237366945E-2</v>
      </c>
      <c r="S74" s="229">
        <v>1.9268484623447841E-2</v>
      </c>
      <c r="T74" s="229">
        <v>1.9070140502016681E-2</v>
      </c>
      <c r="U74" s="229">
        <v>1.8739207647206602E-2</v>
      </c>
      <c r="V74" s="229">
        <v>1.5245548421236019E-2</v>
      </c>
      <c r="W74" s="229">
        <v>1.405440573540629E-2</v>
      </c>
      <c r="X74" s="229">
        <v>1.1195663289465051E-2</v>
      </c>
      <c r="Y74" s="229">
        <v>1.9876452473955371E-2</v>
      </c>
      <c r="DA74" s="73" t="s">
        <v>2219</v>
      </c>
    </row>
    <row r="75" spans="1:105" ht="12" customHeight="1" x14ac:dyDescent="0.25">
      <c r="A75" s="64" t="s">
        <v>35</v>
      </c>
      <c r="B75" s="229">
        <v>1.4876959575374189</v>
      </c>
      <c r="C75" s="229">
        <v>1.47941223063657</v>
      </c>
      <c r="D75" s="229">
        <v>1.489644018959335</v>
      </c>
      <c r="E75" s="229">
        <v>1.5210442042024279</v>
      </c>
      <c r="F75" s="229">
        <v>1.5962075803915159</v>
      </c>
      <c r="G75" s="229">
        <v>1.67818682790225</v>
      </c>
      <c r="H75" s="229">
        <v>1.384708557347996</v>
      </c>
      <c r="I75" s="229">
        <v>1.0157485760847811</v>
      </c>
      <c r="J75" s="229">
        <v>1.0033153553719989</v>
      </c>
      <c r="K75" s="229">
        <v>1.4562180930779509</v>
      </c>
      <c r="L75" s="229">
        <v>1.420481911037583</v>
      </c>
      <c r="M75" s="229">
        <v>1.8125854794472529</v>
      </c>
      <c r="N75" s="229">
        <v>2.083213656632342</v>
      </c>
      <c r="O75" s="229">
        <v>1.9262820760595001</v>
      </c>
      <c r="P75" s="229">
        <v>2.043431889630285</v>
      </c>
      <c r="Q75" s="229">
        <v>2.0790266673098419</v>
      </c>
      <c r="R75" s="229">
        <v>2.2692683980036592</v>
      </c>
      <c r="S75" s="229">
        <v>2.4421853714556021</v>
      </c>
      <c r="T75" s="229">
        <v>2.5637913134201171</v>
      </c>
      <c r="U75" s="229">
        <v>2.7427650538769011</v>
      </c>
      <c r="V75" s="229">
        <v>2.9414459448799342</v>
      </c>
      <c r="W75" s="229">
        <v>2.913586407991263</v>
      </c>
      <c r="X75" s="229">
        <v>2.8038260194633442</v>
      </c>
      <c r="Y75" s="229">
        <v>2.6396026936630208</v>
      </c>
      <c r="DA75" s="73" t="s">
        <v>2220</v>
      </c>
    </row>
    <row r="76" spans="1:105" ht="12" customHeight="1" x14ac:dyDescent="0.25">
      <c r="A76" s="64" t="s">
        <v>36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2221</v>
      </c>
    </row>
    <row r="77" spans="1:105" ht="12" customHeight="1" x14ac:dyDescent="0.25">
      <c r="A77" s="64" t="s">
        <v>38</v>
      </c>
      <c r="B77" s="229">
        <v>0</v>
      </c>
      <c r="C77" s="229">
        <v>0</v>
      </c>
      <c r="D77" s="229">
        <v>0</v>
      </c>
      <c r="E77" s="229">
        <v>0.50095041741034296</v>
      </c>
      <c r="F77" s="229">
        <v>0.50095041740872404</v>
      </c>
      <c r="G77" s="229">
        <v>0.62794994277387417</v>
      </c>
      <c r="H77" s="229">
        <v>0.70841405660455503</v>
      </c>
      <c r="I77" s="229">
        <v>0.71949437847527087</v>
      </c>
      <c r="J77" s="229">
        <v>0.50288427259267998</v>
      </c>
      <c r="K77" s="229">
        <v>0.43717739257964311</v>
      </c>
      <c r="L77" s="229">
        <v>0.44919122536984779</v>
      </c>
      <c r="M77" s="229">
        <v>0.35630365502260408</v>
      </c>
      <c r="N77" s="229">
        <v>0.16782176383849379</v>
      </c>
      <c r="O77" s="229">
        <v>0.1935623033815049</v>
      </c>
      <c r="P77" s="229">
        <v>0.46163839694791009</v>
      </c>
      <c r="Q77" s="229">
        <v>0.42776574842656839</v>
      </c>
      <c r="R77" s="229">
        <v>0.32761166871426423</v>
      </c>
      <c r="S77" s="229">
        <v>0.3370136112536703</v>
      </c>
      <c r="T77" s="229">
        <v>0.3636531670859382</v>
      </c>
      <c r="U77" s="229">
        <v>0.36641273747081132</v>
      </c>
      <c r="V77" s="229">
        <v>0.47236191499215491</v>
      </c>
      <c r="W77" s="229">
        <v>5.3201498747142341E-2</v>
      </c>
      <c r="X77" s="229">
        <v>6.7393883001863567E-2</v>
      </c>
      <c r="Y77" s="229">
        <v>5.8923295467831698E-2</v>
      </c>
      <c r="DA77" s="73" t="s">
        <v>2222</v>
      </c>
    </row>
    <row r="78" spans="1:105" ht="12" customHeight="1" x14ac:dyDescent="0.25">
      <c r="A78" s="64" t="s">
        <v>39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2223</v>
      </c>
    </row>
    <row r="79" spans="1:105" ht="12" customHeight="1" x14ac:dyDescent="0.25">
      <c r="A79" s="165" t="s">
        <v>2224</v>
      </c>
      <c r="B79" s="346">
        <v>30.92624557458112</v>
      </c>
      <c r="C79" s="346">
        <v>30.69481327328247</v>
      </c>
      <c r="D79" s="346">
        <v>30.89494507971223</v>
      </c>
      <c r="E79" s="346">
        <v>31.585639309710039</v>
      </c>
      <c r="F79" s="346">
        <v>29.39869316969169</v>
      </c>
      <c r="G79" s="346">
        <v>27.501075973425749</v>
      </c>
      <c r="H79" s="346">
        <v>26.218637820129029</v>
      </c>
      <c r="I79" s="346">
        <v>23.56655945165372</v>
      </c>
      <c r="J79" s="346">
        <v>22.88539318066837</v>
      </c>
      <c r="K79" s="346">
        <v>24.06060247732783</v>
      </c>
      <c r="L79" s="346">
        <v>25.275273182041161</v>
      </c>
      <c r="M79" s="346">
        <v>25.09025493040771</v>
      </c>
      <c r="N79" s="346">
        <v>27.1993168084248</v>
      </c>
      <c r="O79" s="346">
        <v>27.53646669930189</v>
      </c>
      <c r="P79" s="346">
        <v>28.619127350536171</v>
      </c>
      <c r="Q79" s="346">
        <v>27.977475231512368</v>
      </c>
      <c r="R79" s="346">
        <v>27.4507612765373</v>
      </c>
      <c r="S79" s="346">
        <v>28.345115369715071</v>
      </c>
      <c r="T79" s="346">
        <v>21.090968392582312</v>
      </c>
      <c r="U79" s="346">
        <v>19.19156541797307</v>
      </c>
      <c r="V79" s="346">
        <v>19.9818292120321</v>
      </c>
      <c r="W79" s="346">
        <v>22.3298183081722</v>
      </c>
      <c r="X79" s="346">
        <v>20.3392636618597</v>
      </c>
      <c r="Y79" s="346">
        <v>20.575337302335541</v>
      </c>
      <c r="DA79" s="167" t="s">
        <v>2225</v>
      </c>
    </row>
    <row r="80" spans="1:105" ht="12" customHeight="1" x14ac:dyDescent="0.25">
      <c r="A80" s="132" t="s">
        <v>2226</v>
      </c>
      <c r="B80" s="316">
        <v>42.388734850043591</v>
      </c>
      <c r="C80" s="316">
        <v>42.071524588234553</v>
      </c>
      <c r="D80" s="316">
        <v>42.345833154314867</v>
      </c>
      <c r="E80" s="316">
        <v>43.292525972465931</v>
      </c>
      <c r="F80" s="316">
        <v>40.295011132295443</v>
      </c>
      <c r="G80" s="316">
        <v>37.694061981018137</v>
      </c>
      <c r="H80" s="316">
        <v>35.936301547066371</v>
      </c>
      <c r="I80" s="316">
        <v>32.30125808562422</v>
      </c>
      <c r="J80" s="316">
        <v>31.36762466478238</v>
      </c>
      <c r="K80" s="316">
        <v>32.978412988546729</v>
      </c>
      <c r="L80" s="316">
        <v>34.643288678291889</v>
      </c>
      <c r="M80" s="316">
        <v>34.389695347928011</v>
      </c>
      <c r="N80" s="316">
        <v>37.280458939454341</v>
      </c>
      <c r="O80" s="316">
        <v>37.74256990907223</v>
      </c>
      <c r="P80" s="316">
        <v>39.226507400516873</v>
      </c>
      <c r="Q80" s="316">
        <v>38.347033638540942</v>
      </c>
      <c r="R80" s="316">
        <v>37.625098668277147</v>
      </c>
      <c r="S80" s="316">
        <v>38.850935746571693</v>
      </c>
      <c r="T80" s="316">
        <v>28.908115107856279</v>
      </c>
      <c r="U80" s="316">
        <v>26.304718298181111</v>
      </c>
      <c r="V80" s="316">
        <v>27.38788509730562</v>
      </c>
      <c r="W80" s="316">
        <v>30.606131779951149</v>
      </c>
      <c r="X80" s="316">
        <v>27.87779888536874</v>
      </c>
      <c r="Y80" s="316">
        <v>28.20137075014885</v>
      </c>
      <c r="DA80" s="139" t="s">
        <v>2227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99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0.99999999999999956</v>
      </c>
      <c r="C84" s="232">
        <f t="shared" si="4"/>
        <v>0.99999999999999978</v>
      </c>
      <c r="D84" s="232">
        <f t="shared" si="4"/>
        <v>0.99999999999999989</v>
      </c>
      <c r="E84" s="232">
        <f t="shared" si="4"/>
        <v>0.99999999999999989</v>
      </c>
      <c r="F84" s="232">
        <f t="shared" si="4"/>
        <v>0.99999999999999978</v>
      </c>
      <c r="G84" s="232">
        <f t="shared" si="4"/>
        <v>1.0000000000000002</v>
      </c>
      <c r="H84" s="232">
        <f t="shared" si="4"/>
        <v>1</v>
      </c>
      <c r="I84" s="232">
        <f t="shared" si="4"/>
        <v>1.0000000000000002</v>
      </c>
      <c r="J84" s="232">
        <f t="shared" si="4"/>
        <v>1</v>
      </c>
      <c r="K84" s="232">
        <f t="shared" si="4"/>
        <v>1.0000000000000002</v>
      </c>
      <c r="L84" s="232">
        <f t="shared" si="4"/>
        <v>1.0000000000000004</v>
      </c>
      <c r="M84" s="232">
        <f t="shared" si="4"/>
        <v>1</v>
      </c>
      <c r="N84" s="232">
        <f t="shared" si="4"/>
        <v>0.99999999999999989</v>
      </c>
      <c r="O84" s="232">
        <f t="shared" si="4"/>
        <v>1</v>
      </c>
      <c r="P84" s="232">
        <f t="shared" si="4"/>
        <v>0.99999999999999989</v>
      </c>
      <c r="Q84" s="232">
        <f t="shared" si="4"/>
        <v>1.0000000000000002</v>
      </c>
      <c r="R84" s="232">
        <f t="shared" si="4"/>
        <v>1</v>
      </c>
      <c r="S84" s="232">
        <f t="shared" si="4"/>
        <v>1</v>
      </c>
      <c r="T84" s="232">
        <f t="shared" si="4"/>
        <v>1.0000000000000002</v>
      </c>
      <c r="U84" s="232">
        <f t="shared" si="4"/>
        <v>1.0000000000000002</v>
      </c>
      <c r="V84" s="232">
        <f t="shared" si="4"/>
        <v>1</v>
      </c>
      <c r="W84" s="232">
        <f t="shared" si="4"/>
        <v>0.99999999999999989</v>
      </c>
      <c r="X84" s="232">
        <f t="shared" si="4"/>
        <v>1</v>
      </c>
      <c r="Y84" s="232">
        <f t="shared" si="4"/>
        <v>1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1.3499121175645175E-2</v>
      </c>
      <c r="C85" s="299">
        <f t="shared" si="5"/>
        <v>1.4624221591430101E-2</v>
      </c>
      <c r="D85" s="299">
        <f t="shared" si="5"/>
        <v>1.5803171219936324E-2</v>
      </c>
      <c r="E85" s="299">
        <f t="shared" si="5"/>
        <v>1.5093841053819466E-2</v>
      </c>
      <c r="F85" s="299">
        <f t="shared" si="5"/>
        <v>1.4951832646846757E-2</v>
      </c>
      <c r="G85" s="299">
        <f t="shared" si="5"/>
        <v>1.2846398005860463E-2</v>
      </c>
      <c r="H85" s="299">
        <f t="shared" si="5"/>
        <v>1.3983569460364708E-2</v>
      </c>
      <c r="I85" s="299">
        <f t="shared" si="5"/>
        <v>1.379252679454915E-2</v>
      </c>
      <c r="J85" s="299">
        <f t="shared" si="5"/>
        <v>1.4100956873218419E-2</v>
      </c>
      <c r="K85" s="299">
        <f t="shared" si="5"/>
        <v>1.4335169521294589E-2</v>
      </c>
      <c r="L85" s="299">
        <f t="shared" si="5"/>
        <v>1.4671665560265182E-2</v>
      </c>
      <c r="M85" s="299">
        <f t="shared" si="5"/>
        <v>1.5030842593006553E-2</v>
      </c>
      <c r="N85" s="299">
        <f t="shared" si="5"/>
        <v>1.5426680084808546E-2</v>
      </c>
      <c r="O85" s="299">
        <f t="shared" si="5"/>
        <v>1.516252488117756E-2</v>
      </c>
      <c r="P85" s="299">
        <f t="shared" si="5"/>
        <v>1.4535412621916963E-2</v>
      </c>
      <c r="Q85" s="299">
        <f t="shared" si="5"/>
        <v>1.4194642864271332E-2</v>
      </c>
      <c r="R85" s="299">
        <f t="shared" si="5"/>
        <v>1.3774636958686921E-2</v>
      </c>
      <c r="S85" s="299">
        <f t="shared" si="5"/>
        <v>1.3365135549728742E-2</v>
      </c>
      <c r="T85" s="299">
        <f t="shared" si="5"/>
        <v>1.039900776795062E-2</v>
      </c>
      <c r="U85" s="299">
        <f t="shared" si="5"/>
        <v>9.6454503924398426E-3</v>
      </c>
      <c r="V85" s="299">
        <f t="shared" si="5"/>
        <v>9.3530573035393444E-3</v>
      </c>
      <c r="W85" s="299">
        <f t="shared" si="5"/>
        <v>1.117265593363136E-2</v>
      </c>
      <c r="X85" s="299">
        <f t="shared" si="5"/>
        <v>1.0524607860916944E-2</v>
      </c>
      <c r="Y85" s="299">
        <f t="shared" si="5"/>
        <v>1.077063226274916E-2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1.5748974704919375E-2</v>
      </c>
      <c r="C86" s="233">
        <f t="shared" si="6"/>
        <v>1.7061591856668449E-2</v>
      </c>
      <c r="D86" s="233">
        <f t="shared" si="6"/>
        <v>1.8437033089925711E-2</v>
      </c>
      <c r="E86" s="233">
        <f t="shared" si="6"/>
        <v>1.7609481229456041E-2</v>
      </c>
      <c r="F86" s="233">
        <f t="shared" si="6"/>
        <v>1.7443804754654547E-2</v>
      </c>
      <c r="G86" s="233">
        <f t="shared" si="6"/>
        <v>1.4987464340170542E-2</v>
      </c>
      <c r="H86" s="233">
        <f t="shared" si="6"/>
        <v>1.6314164370425495E-2</v>
      </c>
      <c r="I86" s="233">
        <f t="shared" si="6"/>
        <v>1.6091281260307344E-2</v>
      </c>
      <c r="J86" s="233">
        <f t="shared" si="6"/>
        <v>1.6451116352088159E-2</v>
      </c>
      <c r="K86" s="233">
        <f t="shared" si="6"/>
        <v>1.6724364441510351E-2</v>
      </c>
      <c r="L86" s="233">
        <f t="shared" si="6"/>
        <v>1.7116943153642709E-2</v>
      </c>
      <c r="M86" s="233">
        <f t="shared" si="6"/>
        <v>1.7535983025174312E-2</v>
      </c>
      <c r="N86" s="233">
        <f t="shared" si="6"/>
        <v>1.799779343227664E-2</v>
      </c>
      <c r="O86" s="233">
        <f t="shared" si="6"/>
        <v>1.7689612361373824E-2</v>
      </c>
      <c r="P86" s="233">
        <f t="shared" si="6"/>
        <v>1.6957981392236456E-2</v>
      </c>
      <c r="Q86" s="233">
        <f t="shared" si="6"/>
        <v>1.656041667498322E-2</v>
      </c>
      <c r="R86" s="233">
        <f t="shared" si="6"/>
        <v>1.6070409785134739E-2</v>
      </c>
      <c r="S86" s="233">
        <f t="shared" si="6"/>
        <v>1.5592658141350203E-2</v>
      </c>
      <c r="T86" s="233">
        <f t="shared" si="6"/>
        <v>1.2132175729275727E-2</v>
      </c>
      <c r="U86" s="233">
        <f t="shared" si="6"/>
        <v>1.125302545784649E-2</v>
      </c>
      <c r="V86" s="233">
        <f t="shared" si="6"/>
        <v>1.091190018746257E-2</v>
      </c>
      <c r="W86" s="233">
        <f t="shared" si="6"/>
        <v>1.3034765255903254E-2</v>
      </c>
      <c r="X86" s="233">
        <f t="shared" si="6"/>
        <v>1.227870917106977E-2</v>
      </c>
      <c r="Y86" s="233">
        <f t="shared" si="6"/>
        <v>1.2565737639874026E-2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3.5997656468387151E-2</v>
      </c>
      <c r="C87" s="233">
        <f t="shared" si="7"/>
        <v>3.8997924243813598E-2</v>
      </c>
      <c r="D87" s="233">
        <f t="shared" si="7"/>
        <v>4.2141789919830211E-2</v>
      </c>
      <c r="E87" s="233">
        <f t="shared" si="7"/>
        <v>4.0250242810185237E-2</v>
      </c>
      <c r="F87" s="233">
        <f t="shared" si="7"/>
        <v>3.987155372492468E-2</v>
      </c>
      <c r="G87" s="233">
        <f t="shared" si="7"/>
        <v>3.425706134896124E-2</v>
      </c>
      <c r="H87" s="233">
        <f t="shared" si="7"/>
        <v>3.7289518560972554E-2</v>
      </c>
      <c r="I87" s="233">
        <f t="shared" si="7"/>
        <v>3.6780071452131066E-2</v>
      </c>
      <c r="J87" s="233">
        <f t="shared" si="7"/>
        <v>3.7602551661915791E-2</v>
      </c>
      <c r="K87" s="233">
        <f t="shared" si="7"/>
        <v>3.822711872345224E-2</v>
      </c>
      <c r="L87" s="233">
        <f t="shared" si="7"/>
        <v>3.9124441494040492E-2</v>
      </c>
      <c r="M87" s="233">
        <f t="shared" si="7"/>
        <v>4.0082246914684136E-2</v>
      </c>
      <c r="N87" s="233">
        <f t="shared" si="7"/>
        <v>4.113781355948945E-2</v>
      </c>
      <c r="O87" s="233">
        <f t="shared" si="7"/>
        <v>4.0433399683140164E-2</v>
      </c>
      <c r="P87" s="233">
        <f t="shared" si="7"/>
        <v>3.8761100325111895E-2</v>
      </c>
      <c r="Q87" s="233">
        <f t="shared" si="7"/>
        <v>3.7852380971390209E-2</v>
      </c>
      <c r="R87" s="233">
        <f t="shared" si="7"/>
        <v>3.6732365223165121E-2</v>
      </c>
      <c r="S87" s="233">
        <f t="shared" si="7"/>
        <v>3.5640361465943328E-2</v>
      </c>
      <c r="T87" s="233">
        <f t="shared" si="7"/>
        <v>2.7730687381201661E-2</v>
      </c>
      <c r="U87" s="233">
        <f t="shared" si="7"/>
        <v>2.5721201046506246E-2</v>
      </c>
      <c r="V87" s="233">
        <f t="shared" si="7"/>
        <v>2.4941486142771592E-2</v>
      </c>
      <c r="W87" s="233">
        <f t="shared" si="7"/>
        <v>2.9793749156350285E-2</v>
      </c>
      <c r="X87" s="233">
        <f t="shared" si="7"/>
        <v>2.8065620962445182E-2</v>
      </c>
      <c r="Y87" s="233">
        <f t="shared" si="7"/>
        <v>2.8721686033997766E-2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2.6998242351290343E-2</v>
      </c>
      <c r="C88" s="233">
        <f t="shared" si="8"/>
        <v>2.9248443182860195E-2</v>
      </c>
      <c r="D88" s="233">
        <f t="shared" si="8"/>
        <v>3.1606342439872655E-2</v>
      </c>
      <c r="E88" s="233">
        <f t="shared" si="8"/>
        <v>3.0187682107638933E-2</v>
      </c>
      <c r="F88" s="233">
        <f t="shared" si="8"/>
        <v>2.990366529369352E-2</v>
      </c>
      <c r="G88" s="233">
        <f t="shared" si="8"/>
        <v>2.569279601172093E-2</v>
      </c>
      <c r="H88" s="233">
        <f t="shared" si="8"/>
        <v>2.7967138920729408E-2</v>
      </c>
      <c r="I88" s="233">
        <f t="shared" si="8"/>
        <v>2.7585053589098293E-2</v>
      </c>
      <c r="J88" s="233">
        <f t="shared" si="8"/>
        <v>2.8201913746436828E-2</v>
      </c>
      <c r="K88" s="233">
        <f t="shared" si="8"/>
        <v>2.8670339042589185E-2</v>
      </c>
      <c r="L88" s="233">
        <f t="shared" si="8"/>
        <v>2.9343331120530367E-2</v>
      </c>
      <c r="M88" s="233">
        <f t="shared" si="8"/>
        <v>3.0061685186013109E-2</v>
      </c>
      <c r="N88" s="233">
        <f t="shared" si="8"/>
        <v>3.0853360169617077E-2</v>
      </c>
      <c r="O88" s="233">
        <f t="shared" si="8"/>
        <v>3.0325049762355109E-2</v>
      </c>
      <c r="P88" s="233">
        <f t="shared" si="8"/>
        <v>2.907082524383392E-2</v>
      </c>
      <c r="Q88" s="233">
        <f t="shared" si="8"/>
        <v>2.838928572854266E-2</v>
      </c>
      <c r="R88" s="233">
        <f t="shared" si="8"/>
        <v>2.754927391737385E-2</v>
      </c>
      <c r="S88" s="233">
        <f t="shared" si="8"/>
        <v>2.6730271099457484E-2</v>
      </c>
      <c r="T88" s="233">
        <f t="shared" si="8"/>
        <v>2.0798015535901236E-2</v>
      </c>
      <c r="U88" s="233">
        <f t="shared" si="8"/>
        <v>1.9290900784879685E-2</v>
      </c>
      <c r="V88" s="233">
        <f t="shared" si="8"/>
        <v>1.8706114607078689E-2</v>
      </c>
      <c r="W88" s="233">
        <f t="shared" si="8"/>
        <v>2.2345311867262723E-2</v>
      </c>
      <c r="X88" s="233">
        <f t="shared" si="8"/>
        <v>2.1049215721833887E-2</v>
      </c>
      <c r="Y88" s="233">
        <f t="shared" si="8"/>
        <v>2.1541264525498319E-2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1.9338658566205497E-2</v>
      </c>
      <c r="C89" s="300">
        <f t="shared" si="9"/>
        <v>1.966042899404918E-2</v>
      </c>
      <c r="D89" s="300">
        <f t="shared" si="9"/>
        <v>2.008042650190156E-2</v>
      </c>
      <c r="E89" s="300">
        <f t="shared" si="9"/>
        <v>1.9717854148656011E-2</v>
      </c>
      <c r="F89" s="300">
        <f t="shared" si="9"/>
        <v>1.9683333449144656E-2</v>
      </c>
      <c r="G89" s="300">
        <f t="shared" si="9"/>
        <v>1.9223554486394585E-2</v>
      </c>
      <c r="H89" s="300">
        <f t="shared" si="9"/>
        <v>1.9284446815418296E-2</v>
      </c>
      <c r="I89" s="300">
        <f t="shared" si="9"/>
        <v>1.9093193988330967E-2</v>
      </c>
      <c r="J89" s="300">
        <f t="shared" si="9"/>
        <v>1.9354906246708485E-2</v>
      </c>
      <c r="K89" s="300">
        <f t="shared" si="9"/>
        <v>1.9556582745744656E-2</v>
      </c>
      <c r="L89" s="300">
        <f t="shared" si="9"/>
        <v>1.9612430389949136E-2</v>
      </c>
      <c r="M89" s="300">
        <f t="shared" si="9"/>
        <v>1.9783780966577673E-2</v>
      </c>
      <c r="N89" s="300">
        <f t="shared" si="9"/>
        <v>1.9932323231886526E-2</v>
      </c>
      <c r="O89" s="300">
        <f t="shared" si="9"/>
        <v>1.9867040952771902E-2</v>
      </c>
      <c r="P89" s="300">
        <f t="shared" si="9"/>
        <v>1.9686091789268664E-2</v>
      </c>
      <c r="Q89" s="300">
        <f t="shared" si="9"/>
        <v>1.9658930070912753E-2</v>
      </c>
      <c r="R89" s="300">
        <f t="shared" si="9"/>
        <v>1.9712313085674747E-2</v>
      </c>
      <c r="S89" s="300">
        <f t="shared" si="9"/>
        <v>1.9715721628120582E-2</v>
      </c>
      <c r="T89" s="300">
        <f t="shared" si="9"/>
        <v>2.0386746540422433E-2</v>
      </c>
      <c r="U89" s="300">
        <f t="shared" si="9"/>
        <v>2.0803241564452735E-2</v>
      </c>
      <c r="V89" s="300">
        <f t="shared" si="9"/>
        <v>2.0906548186685841E-2</v>
      </c>
      <c r="W89" s="300">
        <f t="shared" si="9"/>
        <v>2.0465685655677145E-2</v>
      </c>
      <c r="X89" s="300">
        <f t="shared" si="9"/>
        <v>2.066714675157004E-2</v>
      </c>
      <c r="Y89" s="300">
        <f t="shared" si="9"/>
        <v>2.0538889904328859E-2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6.133310389916443E-2</v>
      </c>
      <c r="C90" s="301">
        <f t="shared" si="10"/>
        <v>6.1074848322346463E-2</v>
      </c>
      <c r="D90" s="301">
        <f t="shared" si="10"/>
        <v>6.1337655507922362E-2</v>
      </c>
      <c r="E90" s="301">
        <f t="shared" si="10"/>
        <v>6.0633678638602008E-2</v>
      </c>
      <c r="F90" s="301">
        <f t="shared" si="10"/>
        <v>6.0563477732576303E-2</v>
      </c>
      <c r="G90" s="301">
        <f t="shared" si="10"/>
        <v>6.0431363318784764E-2</v>
      </c>
      <c r="H90" s="301">
        <f t="shared" si="10"/>
        <v>5.9802469851462238E-2</v>
      </c>
      <c r="I90" s="301">
        <f t="shared" si="10"/>
        <v>5.970152858614567E-2</v>
      </c>
      <c r="J90" s="301">
        <f t="shared" si="10"/>
        <v>6.0166877378727716E-2</v>
      </c>
      <c r="K90" s="301">
        <f t="shared" si="10"/>
        <v>6.04891047370954E-2</v>
      </c>
      <c r="L90" s="301">
        <f t="shared" si="10"/>
        <v>6.0523456742793448E-2</v>
      </c>
      <c r="M90" s="301">
        <f t="shared" si="10"/>
        <v>6.0719014534253136E-2</v>
      </c>
      <c r="N90" s="301">
        <f t="shared" si="10"/>
        <v>6.1082448861225207E-2</v>
      </c>
      <c r="O90" s="301">
        <f t="shared" si="10"/>
        <v>6.1003615822409769E-2</v>
      </c>
      <c r="P90" s="301">
        <f t="shared" si="10"/>
        <v>6.0572524102430705E-2</v>
      </c>
      <c r="Q90" s="301">
        <f t="shared" si="10"/>
        <v>6.0612592354498854E-2</v>
      </c>
      <c r="R90" s="301">
        <f t="shared" si="10"/>
        <v>6.0845108878232024E-2</v>
      </c>
      <c r="S90" s="301">
        <f t="shared" si="10"/>
        <v>6.0987764883719042E-2</v>
      </c>
      <c r="T90" s="301">
        <f t="shared" si="10"/>
        <v>6.3248652793190321E-2</v>
      </c>
      <c r="U90" s="301">
        <f t="shared" si="10"/>
        <v>6.4132229772103755E-2</v>
      </c>
      <c r="V90" s="301">
        <f t="shared" si="10"/>
        <v>6.4340989637100693E-2</v>
      </c>
      <c r="W90" s="301">
        <f t="shared" si="10"/>
        <v>6.308502388728908E-2</v>
      </c>
      <c r="X90" s="301">
        <f t="shared" si="10"/>
        <v>6.3759684792183871E-2</v>
      </c>
      <c r="Y90" s="301">
        <f t="shared" si="10"/>
        <v>6.3483979489843953E-2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4.6762671326544894E-2</v>
      </c>
      <c r="C91" s="302">
        <f t="shared" si="11"/>
        <v>4.2271595996711271E-2</v>
      </c>
      <c r="D91" s="302">
        <f t="shared" si="11"/>
        <v>3.7471645200172571E-2</v>
      </c>
      <c r="E91" s="302">
        <f t="shared" si="11"/>
        <v>3.793087199555651E-2</v>
      </c>
      <c r="F91" s="302">
        <f t="shared" si="11"/>
        <v>3.8487241503020027E-2</v>
      </c>
      <c r="G91" s="302">
        <f t="shared" si="11"/>
        <v>4.6279510546394106E-2</v>
      </c>
      <c r="H91" s="302">
        <f t="shared" si="11"/>
        <v>4.0312155983501935E-2</v>
      </c>
      <c r="I91" s="302">
        <f t="shared" si="11"/>
        <v>4.073562788671975E-2</v>
      </c>
      <c r="J91" s="302">
        <f t="shared" si="11"/>
        <v>4.1045988569421203E-2</v>
      </c>
      <c r="K91" s="302">
        <f t="shared" si="11"/>
        <v>4.1290812846518893E-2</v>
      </c>
      <c r="L91" s="302">
        <f t="shared" si="11"/>
        <v>3.9826308222573797E-2</v>
      </c>
      <c r="M91" s="302">
        <f t="shared" si="11"/>
        <v>3.8935334789307573E-2</v>
      </c>
      <c r="N91" s="302">
        <f t="shared" si="11"/>
        <v>3.8592786417247914E-2</v>
      </c>
      <c r="O91" s="302">
        <f t="shared" si="11"/>
        <v>3.9627749817027408E-2</v>
      </c>
      <c r="P91" s="302">
        <f t="shared" si="11"/>
        <v>4.0797810522856623E-2</v>
      </c>
      <c r="Q91" s="302">
        <f t="shared" si="11"/>
        <v>4.2405377850168464E-2</v>
      </c>
      <c r="R91" s="302">
        <f t="shared" si="11"/>
        <v>4.4694354227546106E-2</v>
      </c>
      <c r="S91" s="302">
        <f t="shared" si="11"/>
        <v>4.6346163492216978E-2</v>
      </c>
      <c r="T91" s="302">
        <f t="shared" si="11"/>
        <v>5.6544037985960249E-2</v>
      </c>
      <c r="U91" s="302">
        <f t="shared" si="11"/>
        <v>5.8787495240582154E-2</v>
      </c>
      <c r="V91" s="302">
        <f t="shared" si="11"/>
        <v>5.9400286839086387E-2</v>
      </c>
      <c r="W91" s="302">
        <f t="shared" si="11"/>
        <v>5.5215429545240557E-2</v>
      </c>
      <c r="X91" s="302">
        <f t="shared" si="11"/>
        <v>5.7193325967576647E-2</v>
      </c>
      <c r="Y91" s="302">
        <f t="shared" si="11"/>
        <v>5.6433683335032576E-2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1.349050287856792E-2</v>
      </c>
      <c r="C92" s="302">
        <f t="shared" si="12"/>
        <v>1.7633314598320786E-2</v>
      </c>
      <c r="D92" s="302">
        <f t="shared" si="12"/>
        <v>2.2601756610154882E-2</v>
      </c>
      <c r="E92" s="302">
        <f t="shared" si="12"/>
        <v>2.1495299358739939E-2</v>
      </c>
      <c r="F92" s="302">
        <f t="shared" si="12"/>
        <v>2.0880089617808534E-2</v>
      </c>
      <c r="G92" s="302">
        <f t="shared" si="12"/>
        <v>1.3124140931921824E-2</v>
      </c>
      <c r="H92" s="302">
        <f t="shared" si="12"/>
        <v>1.8371628311131129E-2</v>
      </c>
      <c r="I92" s="302">
        <f t="shared" si="12"/>
        <v>1.7862498555861989E-2</v>
      </c>
      <c r="J92" s="302">
        <f t="shared" si="12"/>
        <v>1.7992812259449039E-2</v>
      </c>
      <c r="K92" s="302">
        <f t="shared" si="12"/>
        <v>1.8051478328872932E-2</v>
      </c>
      <c r="L92" s="302">
        <f t="shared" si="12"/>
        <v>1.9523415275398436E-2</v>
      </c>
      <c r="M92" s="302">
        <f t="shared" si="12"/>
        <v>2.0581212337505039E-2</v>
      </c>
      <c r="N92" s="302">
        <f t="shared" si="12"/>
        <v>2.1255528037192606E-2</v>
      </c>
      <c r="O92" s="302">
        <f t="shared" si="12"/>
        <v>2.0162864014888156E-2</v>
      </c>
      <c r="P92" s="302">
        <f t="shared" si="12"/>
        <v>1.8611880569820726E-2</v>
      </c>
      <c r="Q92" s="302">
        <f t="shared" si="12"/>
        <v>1.7071643075188672E-2</v>
      </c>
      <c r="R92" s="302">
        <f t="shared" si="12"/>
        <v>1.5048783693990962E-2</v>
      </c>
      <c r="S92" s="302">
        <f t="shared" si="12"/>
        <v>1.3572390547523766E-2</v>
      </c>
      <c r="T92" s="302">
        <f t="shared" si="12"/>
        <v>5.8726941857940116E-3</v>
      </c>
      <c r="U92" s="302">
        <f t="shared" si="12"/>
        <v>4.5730985001264223E-3</v>
      </c>
      <c r="V92" s="302">
        <f t="shared" si="12"/>
        <v>4.1924582137311695E-3</v>
      </c>
      <c r="W92" s="302">
        <f t="shared" si="12"/>
        <v>6.9757818673580104E-3</v>
      </c>
      <c r="X92" s="302">
        <f t="shared" si="12"/>
        <v>5.7243901957338686E-3</v>
      </c>
      <c r="Y92" s="302">
        <f t="shared" si="12"/>
        <v>6.1886455737914384E-3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1.0799296940516142E-3</v>
      </c>
      <c r="C93" s="302">
        <f t="shared" si="13"/>
        <v>1.1699377273144079E-3</v>
      </c>
      <c r="D93" s="302">
        <f t="shared" si="13"/>
        <v>1.264253697594906E-3</v>
      </c>
      <c r="E93" s="302">
        <f t="shared" si="13"/>
        <v>1.207507284305557E-3</v>
      </c>
      <c r="F93" s="302">
        <f t="shared" si="13"/>
        <v>1.1961466117477403E-3</v>
      </c>
      <c r="G93" s="302">
        <f t="shared" si="13"/>
        <v>1.0277118404688368E-3</v>
      </c>
      <c r="H93" s="302">
        <f t="shared" si="13"/>
        <v>1.1186855568291762E-3</v>
      </c>
      <c r="I93" s="302">
        <f t="shared" si="13"/>
        <v>1.1034021435639316E-3</v>
      </c>
      <c r="J93" s="302">
        <f t="shared" si="13"/>
        <v>1.1280765498574733E-3</v>
      </c>
      <c r="K93" s="302">
        <f t="shared" si="13"/>
        <v>1.1468135617035667E-3</v>
      </c>
      <c r="L93" s="302">
        <f t="shared" si="13"/>
        <v>1.1737332448212145E-3</v>
      </c>
      <c r="M93" s="302">
        <f t="shared" si="13"/>
        <v>1.2024674074405238E-3</v>
      </c>
      <c r="N93" s="302">
        <f t="shared" si="13"/>
        <v>1.2341344067846834E-3</v>
      </c>
      <c r="O93" s="302">
        <f t="shared" si="13"/>
        <v>1.2130019904942047E-3</v>
      </c>
      <c r="P93" s="302">
        <f t="shared" si="13"/>
        <v>1.1628330097533568E-3</v>
      </c>
      <c r="Q93" s="302">
        <f t="shared" si="13"/>
        <v>1.1355714291417063E-3</v>
      </c>
      <c r="R93" s="302">
        <f t="shared" si="13"/>
        <v>1.1019709566949532E-3</v>
      </c>
      <c r="S93" s="302">
        <f t="shared" si="13"/>
        <v>1.0692108439782995E-3</v>
      </c>
      <c r="T93" s="302">
        <f t="shared" si="13"/>
        <v>8.3192062143604974E-4</v>
      </c>
      <c r="U93" s="302">
        <f t="shared" si="13"/>
        <v>7.7163603139518736E-4</v>
      </c>
      <c r="V93" s="302">
        <f t="shared" si="13"/>
        <v>7.4824458428314749E-4</v>
      </c>
      <c r="W93" s="302">
        <f t="shared" si="13"/>
        <v>8.9381247469050859E-4</v>
      </c>
      <c r="X93" s="302">
        <f t="shared" si="13"/>
        <v>8.4196862887335531E-4</v>
      </c>
      <c r="Y93" s="302">
        <f t="shared" si="13"/>
        <v>8.6165058101993273E-4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5.1110919915970367E-2</v>
      </c>
      <c r="C94" s="301">
        <f t="shared" si="14"/>
        <v>5.08957069352887E-2</v>
      </c>
      <c r="D94" s="301">
        <f t="shared" si="14"/>
        <v>5.1114712923268614E-2</v>
      </c>
      <c r="E94" s="301">
        <f t="shared" si="14"/>
        <v>5.0528065532168341E-2</v>
      </c>
      <c r="F94" s="301">
        <f t="shared" si="14"/>
        <v>5.0469564777146897E-2</v>
      </c>
      <c r="G94" s="301">
        <f t="shared" si="14"/>
        <v>5.0359469432320642E-2</v>
      </c>
      <c r="H94" s="301">
        <f t="shared" si="14"/>
        <v>4.9835391542885188E-2</v>
      </c>
      <c r="I94" s="301">
        <f t="shared" si="14"/>
        <v>4.9751273821788053E-2</v>
      </c>
      <c r="J94" s="301">
        <f t="shared" si="14"/>
        <v>5.0139064482273094E-2</v>
      </c>
      <c r="K94" s="301">
        <f t="shared" si="14"/>
        <v>5.0407587280912838E-2</v>
      </c>
      <c r="L94" s="301">
        <f t="shared" si="14"/>
        <v>5.0436213952327863E-2</v>
      </c>
      <c r="M94" s="301">
        <f t="shared" si="14"/>
        <v>5.0599178778544286E-2</v>
      </c>
      <c r="N94" s="301">
        <f t="shared" si="14"/>
        <v>5.0902040717687676E-2</v>
      </c>
      <c r="O94" s="301">
        <f t="shared" si="14"/>
        <v>5.0836346518674802E-2</v>
      </c>
      <c r="P94" s="301">
        <f t="shared" si="14"/>
        <v>5.0477103418692278E-2</v>
      </c>
      <c r="Q94" s="301">
        <f t="shared" si="14"/>
        <v>5.0510493628749042E-2</v>
      </c>
      <c r="R94" s="301">
        <f t="shared" si="14"/>
        <v>5.07042573985267E-2</v>
      </c>
      <c r="S94" s="301">
        <f t="shared" si="14"/>
        <v>5.0823137403099204E-2</v>
      </c>
      <c r="T94" s="301">
        <f t="shared" si="14"/>
        <v>5.270721066099196E-2</v>
      </c>
      <c r="U94" s="301">
        <f t="shared" si="14"/>
        <v>5.344352481008649E-2</v>
      </c>
      <c r="V94" s="301">
        <f t="shared" si="14"/>
        <v>5.3617491364250605E-2</v>
      </c>
      <c r="W94" s="301">
        <f t="shared" si="14"/>
        <v>5.2570853239407578E-2</v>
      </c>
      <c r="X94" s="301">
        <f t="shared" si="14"/>
        <v>5.3133070660153228E-2</v>
      </c>
      <c r="Y94" s="301">
        <f t="shared" si="14"/>
        <v>5.2903316241536623E-2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3.8968892772120754E-2</v>
      </c>
      <c r="C95" s="302">
        <f t="shared" si="15"/>
        <v>3.522632999725938E-2</v>
      </c>
      <c r="D95" s="302">
        <f t="shared" si="15"/>
        <v>3.1226371000143784E-2</v>
      </c>
      <c r="E95" s="302">
        <f t="shared" si="15"/>
        <v>3.1609059996297102E-2</v>
      </c>
      <c r="F95" s="302">
        <f t="shared" si="15"/>
        <v>3.2072701252516683E-2</v>
      </c>
      <c r="G95" s="302">
        <f t="shared" si="15"/>
        <v>3.8566258788661746E-2</v>
      </c>
      <c r="H95" s="302">
        <f t="shared" si="15"/>
        <v>3.3593463319584932E-2</v>
      </c>
      <c r="I95" s="302">
        <f t="shared" si="15"/>
        <v>3.3946356572266453E-2</v>
      </c>
      <c r="J95" s="302">
        <f t="shared" si="15"/>
        <v>3.4204990474517666E-2</v>
      </c>
      <c r="K95" s="302">
        <f t="shared" si="15"/>
        <v>3.4409010705432425E-2</v>
      </c>
      <c r="L95" s="302">
        <f t="shared" si="15"/>
        <v>3.3188590185478144E-2</v>
      </c>
      <c r="M95" s="302">
        <f t="shared" si="15"/>
        <v>3.2446112324422974E-2</v>
      </c>
      <c r="N95" s="302">
        <f t="shared" si="15"/>
        <v>3.2160655347706596E-2</v>
      </c>
      <c r="O95" s="302">
        <f t="shared" si="15"/>
        <v>3.3023124847522831E-2</v>
      </c>
      <c r="P95" s="302">
        <f t="shared" si="15"/>
        <v>3.3998175435713873E-2</v>
      </c>
      <c r="Q95" s="302">
        <f t="shared" si="15"/>
        <v>3.5337814875140386E-2</v>
      </c>
      <c r="R95" s="302">
        <f t="shared" si="15"/>
        <v>3.7245295189621767E-2</v>
      </c>
      <c r="S95" s="302">
        <f t="shared" si="15"/>
        <v>3.8621802910180809E-2</v>
      </c>
      <c r="T95" s="302">
        <f t="shared" si="15"/>
        <v>4.7120031654966907E-2</v>
      </c>
      <c r="U95" s="302">
        <f t="shared" si="15"/>
        <v>4.8989579367151814E-2</v>
      </c>
      <c r="V95" s="302">
        <f t="shared" si="15"/>
        <v>4.9500239032572009E-2</v>
      </c>
      <c r="W95" s="302">
        <f t="shared" si="15"/>
        <v>4.6012857954367145E-2</v>
      </c>
      <c r="X95" s="302">
        <f t="shared" si="15"/>
        <v>4.7661104972980539E-2</v>
      </c>
      <c r="Y95" s="302">
        <f t="shared" si="15"/>
        <v>4.7028069445860472E-2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1.1242085732139933E-2</v>
      </c>
      <c r="C96" s="302">
        <f t="shared" si="16"/>
        <v>1.4694428831933988E-2</v>
      </c>
      <c r="D96" s="302">
        <f t="shared" si="16"/>
        <v>1.8834797175129068E-2</v>
      </c>
      <c r="E96" s="302">
        <f t="shared" si="16"/>
        <v>1.791274946561661E-2</v>
      </c>
      <c r="F96" s="302">
        <f t="shared" si="16"/>
        <v>1.7400074681507106E-2</v>
      </c>
      <c r="G96" s="302">
        <f t="shared" si="16"/>
        <v>1.0936784109934856E-2</v>
      </c>
      <c r="H96" s="302">
        <f t="shared" si="16"/>
        <v>1.5309690259275937E-2</v>
      </c>
      <c r="I96" s="302">
        <f t="shared" si="16"/>
        <v>1.4885415463218327E-2</v>
      </c>
      <c r="J96" s="302">
        <f t="shared" si="16"/>
        <v>1.4994010216207533E-2</v>
      </c>
      <c r="K96" s="302">
        <f t="shared" si="16"/>
        <v>1.504289860739411E-2</v>
      </c>
      <c r="L96" s="302">
        <f t="shared" si="16"/>
        <v>1.6269512729498697E-2</v>
      </c>
      <c r="M96" s="302">
        <f t="shared" si="16"/>
        <v>1.7151010281254202E-2</v>
      </c>
      <c r="N96" s="302">
        <f t="shared" si="16"/>
        <v>1.7712940030993839E-2</v>
      </c>
      <c r="O96" s="302">
        <f t="shared" si="16"/>
        <v>1.6802386679073467E-2</v>
      </c>
      <c r="P96" s="302">
        <f t="shared" si="16"/>
        <v>1.5509900474850609E-2</v>
      </c>
      <c r="Q96" s="302">
        <f t="shared" si="16"/>
        <v>1.4226369229323892E-2</v>
      </c>
      <c r="R96" s="302">
        <f t="shared" si="16"/>
        <v>1.2540653078325803E-2</v>
      </c>
      <c r="S96" s="302">
        <f t="shared" si="16"/>
        <v>1.1310325456269808E-2</v>
      </c>
      <c r="T96" s="302">
        <f t="shared" si="16"/>
        <v>4.8939118214950126E-3</v>
      </c>
      <c r="U96" s="302">
        <f t="shared" si="16"/>
        <v>3.810915416772019E-3</v>
      </c>
      <c r="V96" s="302">
        <f t="shared" si="16"/>
        <v>3.4937151781093104E-3</v>
      </c>
      <c r="W96" s="302">
        <f t="shared" si="16"/>
        <v>5.8131515561316753E-3</v>
      </c>
      <c r="X96" s="302">
        <f t="shared" si="16"/>
        <v>4.7703251631115587E-3</v>
      </c>
      <c r="Y96" s="302">
        <f t="shared" si="16"/>
        <v>5.1572046448261997E-3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8.9994141170967842E-4</v>
      </c>
      <c r="C97" s="302">
        <f t="shared" si="17"/>
        <v>9.7494810609534031E-4</v>
      </c>
      <c r="D97" s="302">
        <f t="shared" si="17"/>
        <v>1.053544747995755E-3</v>
      </c>
      <c r="E97" s="302">
        <f t="shared" si="17"/>
        <v>1.0062560702546307E-3</v>
      </c>
      <c r="F97" s="302">
        <f t="shared" si="17"/>
        <v>9.9678884312311708E-4</v>
      </c>
      <c r="G97" s="302">
        <f t="shared" si="17"/>
        <v>8.5642653372403055E-4</v>
      </c>
      <c r="H97" s="302">
        <f t="shared" si="17"/>
        <v>9.3223796402431387E-4</v>
      </c>
      <c r="I97" s="302">
        <f t="shared" si="17"/>
        <v>9.1950178630327648E-4</v>
      </c>
      <c r="J97" s="302">
        <f t="shared" si="17"/>
        <v>9.4006379154789471E-4</v>
      </c>
      <c r="K97" s="302">
        <f t="shared" si="17"/>
        <v>9.5567796808630561E-4</v>
      </c>
      <c r="L97" s="302">
        <f t="shared" si="17"/>
        <v>9.781110373510123E-4</v>
      </c>
      <c r="M97" s="302">
        <f t="shared" si="17"/>
        <v>1.0020561728671035E-3</v>
      </c>
      <c r="N97" s="302">
        <f t="shared" si="17"/>
        <v>1.0284453389872365E-3</v>
      </c>
      <c r="O97" s="302">
        <f t="shared" si="17"/>
        <v>1.0108349920785039E-3</v>
      </c>
      <c r="P97" s="302">
        <f t="shared" si="17"/>
        <v>9.6902750812779745E-4</v>
      </c>
      <c r="Q97" s="302">
        <f t="shared" si="17"/>
        <v>9.4630952428475558E-4</v>
      </c>
      <c r="R97" s="302">
        <f t="shared" si="17"/>
        <v>9.1830913057912799E-4</v>
      </c>
      <c r="S97" s="302">
        <f t="shared" si="17"/>
        <v>8.9100903664858272E-4</v>
      </c>
      <c r="T97" s="302">
        <f t="shared" si="17"/>
        <v>6.9326718453004144E-4</v>
      </c>
      <c r="U97" s="302">
        <f t="shared" si="17"/>
        <v>6.430300261626563E-4</v>
      </c>
      <c r="V97" s="302">
        <f t="shared" si="17"/>
        <v>6.2353715356928941E-4</v>
      </c>
      <c r="W97" s="302">
        <f t="shared" si="17"/>
        <v>7.4484372890875727E-4</v>
      </c>
      <c r="X97" s="302">
        <f t="shared" si="17"/>
        <v>7.0164052406112968E-4</v>
      </c>
      <c r="Y97" s="302">
        <f t="shared" si="17"/>
        <v>7.180421508499442E-4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0.52250842726287516</v>
      </c>
      <c r="C98" s="301">
        <f t="shared" si="18"/>
        <v>0.5060400020668353</v>
      </c>
      <c r="D98" s="301">
        <f t="shared" si="18"/>
        <v>0.48787507251017331</v>
      </c>
      <c r="E98" s="301">
        <f t="shared" si="18"/>
        <v>0.50047194867899458</v>
      </c>
      <c r="F98" s="301">
        <f t="shared" si="18"/>
        <v>0.50267835687684259</v>
      </c>
      <c r="G98" s="301">
        <f t="shared" si="18"/>
        <v>0.5346433291887871</v>
      </c>
      <c r="H98" s="301">
        <f t="shared" si="18"/>
        <v>0.51926365776347372</v>
      </c>
      <c r="I98" s="301">
        <f t="shared" si="18"/>
        <v>0.52263158231903284</v>
      </c>
      <c r="J98" s="301">
        <f t="shared" si="18"/>
        <v>0.51656272996289065</v>
      </c>
      <c r="K98" s="301">
        <f t="shared" si="18"/>
        <v>0.51190173511949566</v>
      </c>
      <c r="L98" s="301">
        <f t="shared" si="18"/>
        <v>0.50687768662537303</v>
      </c>
      <c r="M98" s="301">
        <f t="shared" si="18"/>
        <v>0.50085654693432813</v>
      </c>
      <c r="N98" s="301">
        <f t="shared" si="18"/>
        <v>0.49392343406729106</v>
      </c>
      <c r="O98" s="301">
        <f t="shared" si="18"/>
        <v>0.49803640699223006</v>
      </c>
      <c r="P98" s="301">
        <f t="shared" si="18"/>
        <v>0.50854105684381168</v>
      </c>
      <c r="Q98" s="301">
        <f t="shared" si="18"/>
        <v>0.51345002069348356</v>
      </c>
      <c r="R98" s="301">
        <f t="shared" si="18"/>
        <v>0.51899965536584924</v>
      </c>
      <c r="S98" s="301">
        <f t="shared" si="18"/>
        <v>0.52478356078040844</v>
      </c>
      <c r="T98" s="301">
        <f t="shared" si="18"/>
        <v>0.56443981804772902</v>
      </c>
      <c r="U98" s="301">
        <f t="shared" si="18"/>
        <v>0.57380694738331484</v>
      </c>
      <c r="V98" s="301">
        <f t="shared" si="18"/>
        <v>0.57784071711747298</v>
      </c>
      <c r="W98" s="301">
        <f t="shared" si="18"/>
        <v>0.55262082907803411</v>
      </c>
      <c r="X98" s="301">
        <f t="shared" si="18"/>
        <v>0.56097340229436121</v>
      </c>
      <c r="Y98" s="301">
        <f t="shared" si="18"/>
        <v>0.55790445373532671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9.6830363648899354E-2</v>
      </c>
      <c r="C99" s="301">
        <f t="shared" si="19"/>
        <v>9.5440030240062049E-2</v>
      </c>
      <c r="D99" s="301">
        <f t="shared" si="19"/>
        <v>9.3878131203202167E-2</v>
      </c>
      <c r="E99" s="301">
        <f t="shared" si="19"/>
        <v>9.4392327627824943E-2</v>
      </c>
      <c r="F99" s="301">
        <f t="shared" si="19"/>
        <v>9.455913230128217E-2</v>
      </c>
      <c r="G99" s="301">
        <f t="shared" si="19"/>
        <v>9.6971494585152751E-2</v>
      </c>
      <c r="H99" s="301">
        <f t="shared" si="19"/>
        <v>9.5389512997462997E-2</v>
      </c>
      <c r="I99" s="301">
        <f t="shared" si="19"/>
        <v>9.5596899455592257E-2</v>
      </c>
      <c r="J99" s="301">
        <f t="shared" si="19"/>
        <v>9.548985513377066E-2</v>
      </c>
      <c r="K99" s="301">
        <f t="shared" si="19"/>
        <v>9.5383348571749044E-2</v>
      </c>
      <c r="L99" s="301">
        <f t="shared" si="19"/>
        <v>9.4953158388377021E-2</v>
      </c>
      <c r="M99" s="301">
        <f t="shared" si="19"/>
        <v>9.4562741834911632E-2</v>
      </c>
      <c r="N99" s="301">
        <f t="shared" si="19"/>
        <v>9.4267530625357268E-2</v>
      </c>
      <c r="O99" s="301">
        <f t="shared" si="19"/>
        <v>9.4617543578420962E-2</v>
      </c>
      <c r="P99" s="301">
        <f t="shared" si="19"/>
        <v>9.5164160918607771E-2</v>
      </c>
      <c r="Q99" s="301">
        <f t="shared" si="19"/>
        <v>9.5623022115150197E-2</v>
      </c>
      <c r="R99" s="301">
        <f t="shared" si="19"/>
        <v>9.6224075060183795E-2</v>
      </c>
      <c r="S99" s="301">
        <f t="shared" si="19"/>
        <v>9.6705940265070997E-2</v>
      </c>
      <c r="T99" s="301">
        <f t="shared" si="19"/>
        <v>9.9667581577432746E-2</v>
      </c>
      <c r="U99" s="301">
        <f t="shared" si="19"/>
        <v>0.10031025012444988</v>
      </c>
      <c r="V99" s="301">
        <f t="shared" si="19"/>
        <v>0.10050202024330002</v>
      </c>
      <c r="W99" s="301">
        <f t="shared" si="19"/>
        <v>9.9158489104718972E-2</v>
      </c>
      <c r="X99" s="301">
        <f t="shared" si="19"/>
        <v>9.9755838604536837E-2</v>
      </c>
      <c r="Y99" s="301">
        <f t="shared" si="19"/>
        <v>9.9534960429383632E-2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4.4534194528393502E-2</v>
      </c>
      <c r="C100" s="302">
        <f t="shared" si="20"/>
        <v>4.3122689687330282E-2</v>
      </c>
      <c r="D100" s="302">
        <f t="shared" si="20"/>
        <v>4.1604249336333235E-2</v>
      </c>
      <c r="E100" s="302">
        <f t="shared" si="20"/>
        <v>4.1971771268180684E-2</v>
      </c>
      <c r="F100" s="302">
        <f t="shared" si="20"/>
        <v>4.2132012718164427E-2</v>
      </c>
      <c r="G100" s="302">
        <f t="shared" si="20"/>
        <v>4.4501091365673401E-2</v>
      </c>
      <c r="H100" s="302">
        <f t="shared" si="20"/>
        <v>4.2806256727059122E-2</v>
      </c>
      <c r="I100" s="302">
        <f t="shared" si="20"/>
        <v>4.2975929767838025E-2</v>
      </c>
      <c r="J100" s="302">
        <f t="shared" si="20"/>
        <v>4.2975410030378948E-2</v>
      </c>
      <c r="K100" s="302">
        <f t="shared" si="20"/>
        <v>4.2953588461820812E-2</v>
      </c>
      <c r="L100" s="302">
        <f t="shared" si="20"/>
        <v>4.2524196341388369E-2</v>
      </c>
      <c r="M100" s="302">
        <f t="shared" si="20"/>
        <v>4.2182218584712203E-2</v>
      </c>
      <c r="N100" s="302">
        <f t="shared" si="20"/>
        <v>4.1961884131871505E-2</v>
      </c>
      <c r="O100" s="302">
        <f t="shared" si="20"/>
        <v>4.2299056239341423E-2</v>
      </c>
      <c r="P100" s="302">
        <f t="shared" si="20"/>
        <v>4.2761684729926877E-2</v>
      </c>
      <c r="Q100" s="302">
        <f t="shared" si="20"/>
        <v>4.3232666496216168E-2</v>
      </c>
      <c r="R100" s="302">
        <f t="shared" si="20"/>
        <v>4.3884849121105941E-2</v>
      </c>
      <c r="S100" s="302">
        <f t="shared" si="20"/>
        <v>4.4389603224574255E-2</v>
      </c>
      <c r="T100" s="302">
        <f t="shared" si="20"/>
        <v>4.7678785003313469E-2</v>
      </c>
      <c r="U100" s="302">
        <f t="shared" si="20"/>
        <v>4.8455813489169171E-2</v>
      </c>
      <c r="V100" s="302">
        <f t="shared" si="20"/>
        <v>4.8670869632205085E-2</v>
      </c>
      <c r="W100" s="302">
        <f t="shared" si="20"/>
        <v>4.7190899427221961E-2</v>
      </c>
      <c r="X100" s="302">
        <f t="shared" si="20"/>
        <v>4.788233332469681E-2</v>
      </c>
      <c r="Y100" s="302">
        <f t="shared" si="20"/>
        <v>4.7618364322403114E-2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3.7762115321394549E-2</v>
      </c>
      <c r="C101" s="302">
        <f t="shared" si="21"/>
        <v>3.6571928639292026E-2</v>
      </c>
      <c r="D101" s="302">
        <f t="shared" si="21"/>
        <v>3.5259134186737498E-2</v>
      </c>
      <c r="E101" s="302">
        <f t="shared" si="21"/>
        <v>3.6169520825031963E-2</v>
      </c>
      <c r="F101" s="302">
        <f t="shared" si="21"/>
        <v>3.6328979766679391E-2</v>
      </c>
      <c r="G101" s="302">
        <f t="shared" si="21"/>
        <v>3.8639114699836254E-2</v>
      </c>
      <c r="H101" s="302">
        <f t="shared" si="21"/>
        <v>3.7527613151411184E-2</v>
      </c>
      <c r="I101" s="302">
        <f t="shared" si="21"/>
        <v>3.777101583895634E-2</v>
      </c>
      <c r="J101" s="302">
        <f t="shared" si="21"/>
        <v>3.7332414869893207E-2</v>
      </c>
      <c r="K101" s="302">
        <f t="shared" si="21"/>
        <v>3.6995560925334403E-2</v>
      </c>
      <c r="L101" s="302">
        <f t="shared" si="21"/>
        <v>3.6632468793769815E-2</v>
      </c>
      <c r="M101" s="302">
        <f t="shared" si="21"/>
        <v>3.6197316058395712E-2</v>
      </c>
      <c r="N101" s="302">
        <f t="shared" si="21"/>
        <v>3.569625426884189E-2</v>
      </c>
      <c r="O101" s="302">
        <f t="shared" si="21"/>
        <v>3.599350221701169E-2</v>
      </c>
      <c r="P101" s="302">
        <f t="shared" si="21"/>
        <v>3.6752681932416952E-2</v>
      </c>
      <c r="Q101" s="302">
        <f t="shared" si="21"/>
        <v>3.7107456801735224E-2</v>
      </c>
      <c r="R101" s="302">
        <f t="shared" si="21"/>
        <v>3.750853348022494E-2</v>
      </c>
      <c r="S101" s="302">
        <f t="shared" si="21"/>
        <v>3.7926541098622132E-2</v>
      </c>
      <c r="T101" s="302">
        <f t="shared" si="21"/>
        <v>4.0792531543959107E-2</v>
      </c>
      <c r="U101" s="302">
        <f t="shared" si="21"/>
        <v>4.146950171275382E-2</v>
      </c>
      <c r="V101" s="302">
        <f t="shared" si="21"/>
        <v>4.1761025580950892E-2</v>
      </c>
      <c r="W101" s="302">
        <f t="shared" si="21"/>
        <v>3.9938363455620587E-2</v>
      </c>
      <c r="X101" s="302">
        <f t="shared" si="21"/>
        <v>4.0542010816252784E-2</v>
      </c>
      <c r="Y101" s="302">
        <f t="shared" si="21"/>
        <v>4.0320215370753934E-2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4.2747217056209727E-3</v>
      </c>
      <c r="C102" s="302">
        <f t="shared" si="22"/>
        <v>4.6310035039528645E-3</v>
      </c>
      <c r="D102" s="302">
        <f t="shared" si="22"/>
        <v>5.0043375529798357E-3</v>
      </c>
      <c r="E102" s="302">
        <f t="shared" si="22"/>
        <v>4.7797163337094956E-3</v>
      </c>
      <c r="F102" s="302">
        <f t="shared" si="22"/>
        <v>4.7347470048348054E-3</v>
      </c>
      <c r="G102" s="302">
        <f t="shared" si="22"/>
        <v>4.0680260351891465E-3</v>
      </c>
      <c r="H102" s="302">
        <f t="shared" si="22"/>
        <v>4.4281303291154915E-3</v>
      </c>
      <c r="I102" s="302">
        <f t="shared" si="22"/>
        <v>4.3676334849405626E-3</v>
      </c>
      <c r="J102" s="302">
        <f t="shared" si="22"/>
        <v>4.4653030098524994E-3</v>
      </c>
      <c r="K102" s="302">
        <f t="shared" si="22"/>
        <v>4.5394703484099514E-3</v>
      </c>
      <c r="L102" s="302">
        <f t="shared" si="22"/>
        <v>4.6460274274173069E-3</v>
      </c>
      <c r="M102" s="302">
        <f t="shared" si="22"/>
        <v>4.7597668211187419E-3</v>
      </c>
      <c r="N102" s="302">
        <f t="shared" si="22"/>
        <v>4.8851153601893738E-3</v>
      </c>
      <c r="O102" s="302">
        <f t="shared" si="22"/>
        <v>4.8014662123728943E-3</v>
      </c>
      <c r="P102" s="302">
        <f t="shared" si="22"/>
        <v>4.6028806636070375E-3</v>
      </c>
      <c r="Q102" s="302">
        <f t="shared" si="22"/>
        <v>4.4949702403525886E-3</v>
      </c>
      <c r="R102" s="302">
        <f t="shared" si="22"/>
        <v>4.3619683702508577E-3</v>
      </c>
      <c r="S102" s="302">
        <f t="shared" si="22"/>
        <v>4.2322929240807671E-3</v>
      </c>
      <c r="T102" s="302">
        <f t="shared" si="22"/>
        <v>3.2930191265176977E-3</v>
      </c>
      <c r="U102" s="302">
        <f t="shared" si="22"/>
        <v>3.0543926242726171E-3</v>
      </c>
      <c r="V102" s="302">
        <f t="shared" si="22"/>
        <v>2.9618014794541266E-3</v>
      </c>
      <c r="W102" s="302">
        <f t="shared" si="22"/>
        <v>3.5380077123165969E-3</v>
      </c>
      <c r="X102" s="302">
        <f t="shared" si="22"/>
        <v>3.3327924892903645E-3</v>
      </c>
      <c r="Y102" s="302">
        <f t="shared" si="22"/>
        <v>3.4107002165372339E-3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8.5494434112419453E-3</v>
      </c>
      <c r="C103" s="302">
        <f t="shared" si="23"/>
        <v>9.2620070079057308E-3</v>
      </c>
      <c r="D103" s="302">
        <f t="shared" si="23"/>
        <v>1.000867510595967E-2</v>
      </c>
      <c r="E103" s="302">
        <f t="shared" si="23"/>
        <v>9.5594326674189947E-3</v>
      </c>
      <c r="F103" s="302">
        <f t="shared" si="23"/>
        <v>9.4694940096696108E-3</v>
      </c>
      <c r="G103" s="302">
        <f t="shared" si="23"/>
        <v>8.1360520703782895E-3</v>
      </c>
      <c r="H103" s="302">
        <f t="shared" si="23"/>
        <v>8.8562606582309814E-3</v>
      </c>
      <c r="I103" s="302">
        <f t="shared" si="23"/>
        <v>8.7352669698811253E-3</v>
      </c>
      <c r="J103" s="302">
        <f t="shared" si="23"/>
        <v>8.9306060197050022E-3</v>
      </c>
      <c r="K103" s="302">
        <f t="shared" si="23"/>
        <v>9.0789406968199027E-3</v>
      </c>
      <c r="L103" s="302">
        <f t="shared" si="23"/>
        <v>9.2920548548346173E-3</v>
      </c>
      <c r="M103" s="302">
        <f t="shared" si="23"/>
        <v>9.5195336422374821E-3</v>
      </c>
      <c r="N103" s="302">
        <f t="shared" si="23"/>
        <v>9.7702307203787475E-3</v>
      </c>
      <c r="O103" s="302">
        <f t="shared" si="23"/>
        <v>9.6029324247457887E-3</v>
      </c>
      <c r="P103" s="302">
        <f t="shared" si="23"/>
        <v>9.2057613272140751E-3</v>
      </c>
      <c r="Q103" s="302">
        <f t="shared" si="23"/>
        <v>8.9899404807051771E-3</v>
      </c>
      <c r="R103" s="302">
        <f t="shared" si="23"/>
        <v>8.7239367405017153E-3</v>
      </c>
      <c r="S103" s="302">
        <f t="shared" si="23"/>
        <v>8.464585848161536E-3</v>
      </c>
      <c r="T103" s="302">
        <f t="shared" si="23"/>
        <v>6.5860382530353936E-3</v>
      </c>
      <c r="U103" s="302">
        <f t="shared" si="23"/>
        <v>6.1087852485452341E-3</v>
      </c>
      <c r="V103" s="302">
        <f t="shared" si="23"/>
        <v>5.9236029589082506E-3</v>
      </c>
      <c r="W103" s="302">
        <f t="shared" si="23"/>
        <v>7.0760154246331938E-3</v>
      </c>
      <c r="X103" s="302">
        <f t="shared" si="23"/>
        <v>6.6655849785807308E-3</v>
      </c>
      <c r="Y103" s="302">
        <f t="shared" si="23"/>
        <v>6.8214004330744678E-3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1.7098886822483888E-3</v>
      </c>
      <c r="C104" s="302">
        <f t="shared" si="24"/>
        <v>1.8524014015811458E-3</v>
      </c>
      <c r="D104" s="302">
        <f t="shared" si="24"/>
        <v>2.0017350211919338E-3</v>
      </c>
      <c r="E104" s="302">
        <f t="shared" si="24"/>
        <v>1.9118865334837984E-3</v>
      </c>
      <c r="F104" s="302">
        <f t="shared" si="24"/>
        <v>1.8938988019339225E-3</v>
      </c>
      <c r="G104" s="302">
        <f t="shared" si="24"/>
        <v>1.627210414075659E-3</v>
      </c>
      <c r="H104" s="302">
        <f t="shared" si="24"/>
        <v>1.7712521316461962E-3</v>
      </c>
      <c r="I104" s="302">
        <f t="shared" si="24"/>
        <v>1.7470533939762255E-3</v>
      </c>
      <c r="J104" s="302">
        <f t="shared" si="24"/>
        <v>1.786121203941E-3</v>
      </c>
      <c r="K104" s="302">
        <f t="shared" si="24"/>
        <v>1.8157881393639807E-3</v>
      </c>
      <c r="L104" s="302">
        <f t="shared" si="24"/>
        <v>1.8584109709669232E-3</v>
      </c>
      <c r="M104" s="302">
        <f t="shared" si="24"/>
        <v>1.9039067284474971E-3</v>
      </c>
      <c r="N104" s="302">
        <f t="shared" si="24"/>
        <v>1.9540461440757484E-3</v>
      </c>
      <c r="O104" s="302">
        <f t="shared" si="24"/>
        <v>1.9205864849491578E-3</v>
      </c>
      <c r="P104" s="302">
        <f t="shared" si="24"/>
        <v>1.8411522654428153E-3</v>
      </c>
      <c r="Q104" s="302">
        <f t="shared" si="24"/>
        <v>1.7979880961410352E-3</v>
      </c>
      <c r="R104" s="302">
        <f t="shared" si="24"/>
        <v>1.7447873481003431E-3</v>
      </c>
      <c r="S104" s="302">
        <f t="shared" si="24"/>
        <v>1.6929171696323073E-3</v>
      </c>
      <c r="T104" s="302">
        <f t="shared" si="24"/>
        <v>1.317207650607079E-3</v>
      </c>
      <c r="U104" s="302">
        <f t="shared" si="24"/>
        <v>1.221757049709047E-3</v>
      </c>
      <c r="V104" s="302">
        <f t="shared" si="24"/>
        <v>1.1847205917816506E-3</v>
      </c>
      <c r="W104" s="302">
        <f t="shared" si="24"/>
        <v>1.4152030849266387E-3</v>
      </c>
      <c r="X104" s="302">
        <f t="shared" si="24"/>
        <v>1.3331169957161463E-3</v>
      </c>
      <c r="Y104" s="302">
        <f t="shared" si="24"/>
        <v>1.3642800866148939E-3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8.0256504394842387E-2</v>
      </c>
      <c r="C105" s="301">
        <f t="shared" si="25"/>
        <v>8.4212956802334302E-2</v>
      </c>
      <c r="D105" s="301">
        <f t="shared" si="25"/>
        <v>8.8311321921567293E-2</v>
      </c>
      <c r="E105" s="301">
        <f t="shared" si="25"/>
        <v>8.5713925490143839E-2</v>
      </c>
      <c r="F105" s="301">
        <f t="shared" si="25"/>
        <v>8.5277809327028789E-2</v>
      </c>
      <c r="G105" s="301">
        <f t="shared" si="25"/>
        <v>7.7902149364688797E-2</v>
      </c>
      <c r="H105" s="301">
        <f t="shared" si="25"/>
        <v>8.1751093710061909E-2</v>
      </c>
      <c r="I105" s="301">
        <f t="shared" si="25"/>
        <v>8.0938472129465491E-2</v>
      </c>
      <c r="J105" s="301">
        <f t="shared" si="25"/>
        <v>8.2146814173300428E-2</v>
      </c>
      <c r="K105" s="301">
        <f t="shared" si="25"/>
        <v>8.319626066467134E-2</v>
      </c>
      <c r="L105" s="301">
        <f t="shared" si="25"/>
        <v>8.4328388832720674E-2</v>
      </c>
      <c r="M105" s="301">
        <f t="shared" si="25"/>
        <v>8.5723471841276003E-2</v>
      </c>
      <c r="N105" s="301">
        <f t="shared" si="25"/>
        <v>8.7192419330513748E-2</v>
      </c>
      <c r="O105" s="301">
        <f t="shared" si="25"/>
        <v>8.6238893669743216E-2</v>
      </c>
      <c r="P105" s="301">
        <f t="shared" si="25"/>
        <v>8.3992378729283432E-2</v>
      </c>
      <c r="Q105" s="301">
        <f t="shared" si="25"/>
        <v>8.2834925571971071E-2</v>
      </c>
      <c r="R105" s="301">
        <f t="shared" si="25"/>
        <v>8.1451008414922185E-2</v>
      </c>
      <c r="S105" s="301">
        <f t="shared" si="25"/>
        <v>8.0035511842736648E-2</v>
      </c>
      <c r="T105" s="301">
        <f t="shared" si="25"/>
        <v>6.9652518014839945E-2</v>
      </c>
      <c r="U105" s="301">
        <f t="shared" si="25"/>
        <v>6.7019270343495654E-2</v>
      </c>
      <c r="V105" s="301">
        <f t="shared" si="25"/>
        <v>6.5960076986912017E-2</v>
      </c>
      <c r="W105" s="301">
        <f t="shared" si="25"/>
        <v>7.2537749549239153E-2</v>
      </c>
      <c r="X105" s="301">
        <f t="shared" si="25"/>
        <v>7.0244471903860933E-2</v>
      </c>
      <c r="Y105" s="301">
        <f t="shared" si="25"/>
        <v>7.1094842394826233E-2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1.7419046747278181E-2</v>
      </c>
      <c r="C106" s="302">
        <f t="shared" si="26"/>
        <v>1.6955274927559435E-2</v>
      </c>
      <c r="D106" s="302">
        <f t="shared" si="26"/>
        <v>1.6434221361963357E-2</v>
      </c>
      <c r="E106" s="302">
        <f t="shared" si="26"/>
        <v>1.6593454284514003E-2</v>
      </c>
      <c r="F106" s="302">
        <f t="shared" si="26"/>
        <v>1.6713512238035962E-2</v>
      </c>
      <c r="G106" s="302">
        <f t="shared" si="26"/>
        <v>1.7593936403175848E-2</v>
      </c>
      <c r="H106" s="302">
        <f t="shared" si="26"/>
        <v>1.6958005697078154E-2</v>
      </c>
      <c r="I106" s="302">
        <f t="shared" si="26"/>
        <v>1.6888159535281201E-2</v>
      </c>
      <c r="J106" s="302">
        <f t="shared" si="26"/>
        <v>1.6905919571422859E-2</v>
      </c>
      <c r="K106" s="302">
        <f t="shared" si="26"/>
        <v>1.705198796408379E-2</v>
      </c>
      <c r="L106" s="302">
        <f t="shared" si="26"/>
        <v>1.6863454568986594E-2</v>
      </c>
      <c r="M106" s="302">
        <f t="shared" si="26"/>
        <v>1.6857822614655446E-2</v>
      </c>
      <c r="N106" s="302">
        <f t="shared" si="26"/>
        <v>1.6787135767899829E-2</v>
      </c>
      <c r="O106" s="302">
        <f t="shared" si="26"/>
        <v>1.6868051484461657E-2</v>
      </c>
      <c r="P106" s="302">
        <f t="shared" si="26"/>
        <v>1.7067252568934457E-2</v>
      </c>
      <c r="Q106" s="302">
        <f t="shared" si="26"/>
        <v>1.7249669571976472E-2</v>
      </c>
      <c r="R106" s="302">
        <f t="shared" si="26"/>
        <v>1.752398772354765E-2</v>
      </c>
      <c r="S106" s="302">
        <f t="shared" si="26"/>
        <v>1.7720174690391853E-2</v>
      </c>
      <c r="T106" s="302">
        <f t="shared" si="26"/>
        <v>1.9041502189766871E-2</v>
      </c>
      <c r="U106" s="302">
        <f t="shared" si="26"/>
        <v>1.9391421437999108E-2</v>
      </c>
      <c r="V106" s="302">
        <f t="shared" si="26"/>
        <v>1.948431366919063E-2</v>
      </c>
      <c r="W106" s="302">
        <f t="shared" si="26"/>
        <v>1.8894010024233285E-2</v>
      </c>
      <c r="X106" s="302">
        <f t="shared" si="26"/>
        <v>1.916216839497864E-2</v>
      </c>
      <c r="Y106" s="302">
        <f t="shared" si="26"/>
        <v>1.9038728798654012E-2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7.1130854345009091E-3</v>
      </c>
      <c r="C107" s="302">
        <f t="shared" si="27"/>
        <v>6.888895145351407E-3</v>
      </c>
      <c r="D107" s="302">
        <f t="shared" si="27"/>
        <v>6.6416097637067885E-3</v>
      </c>
      <c r="E107" s="302">
        <f t="shared" si="27"/>
        <v>6.8130953354630817E-3</v>
      </c>
      <c r="F107" s="302">
        <f t="shared" si="27"/>
        <v>6.8431319228094119E-3</v>
      </c>
      <c r="G107" s="302">
        <f t="shared" si="27"/>
        <v>7.2782819933209595E-3</v>
      </c>
      <c r="H107" s="302">
        <f t="shared" si="27"/>
        <v>7.0689132805982274E-3</v>
      </c>
      <c r="I107" s="302">
        <f t="shared" si="27"/>
        <v>7.1147619862854073E-3</v>
      </c>
      <c r="J107" s="302">
        <f t="shared" si="27"/>
        <v>7.0321446292319614E-3</v>
      </c>
      <c r="K107" s="302">
        <f t="shared" si="27"/>
        <v>6.9686929166834898E-3</v>
      </c>
      <c r="L107" s="302">
        <f t="shared" si="27"/>
        <v>6.9002988309594098E-3</v>
      </c>
      <c r="M107" s="302">
        <f t="shared" si="27"/>
        <v>6.8183310026895001E-3</v>
      </c>
      <c r="N107" s="302">
        <f t="shared" si="27"/>
        <v>6.723948172524234E-3</v>
      </c>
      <c r="O107" s="302">
        <f t="shared" si="27"/>
        <v>6.7799394757805942E-3</v>
      </c>
      <c r="P107" s="302">
        <f t="shared" si="27"/>
        <v>6.922942857075772E-3</v>
      </c>
      <c r="Q107" s="302">
        <f t="shared" si="27"/>
        <v>6.9897702562825336E-3</v>
      </c>
      <c r="R107" s="302">
        <f t="shared" si="27"/>
        <v>7.0653193259149465E-3</v>
      </c>
      <c r="S107" s="302">
        <f t="shared" si="27"/>
        <v>7.144057603064558E-3</v>
      </c>
      <c r="T107" s="302">
        <f t="shared" si="27"/>
        <v>7.6839117589729044E-3</v>
      </c>
      <c r="U107" s="302">
        <f t="shared" si="27"/>
        <v>7.8114296855048733E-3</v>
      </c>
      <c r="V107" s="302">
        <f t="shared" si="27"/>
        <v>7.8663427687109717E-3</v>
      </c>
      <c r="W107" s="302">
        <f t="shared" si="27"/>
        <v>7.5230158309756278E-3</v>
      </c>
      <c r="X107" s="302">
        <f t="shared" si="27"/>
        <v>7.6367222590171483E-3</v>
      </c>
      <c r="Y107" s="302">
        <f t="shared" si="27"/>
        <v>7.594943615543674E-3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5.5724372213063297E-2</v>
      </c>
      <c r="C108" s="302">
        <f t="shared" si="28"/>
        <v>6.0368786729423467E-2</v>
      </c>
      <c r="D108" s="302">
        <f t="shared" si="28"/>
        <v>6.5235490795897161E-2</v>
      </c>
      <c r="E108" s="302">
        <f t="shared" si="28"/>
        <v>6.2307375870166749E-2</v>
      </c>
      <c r="F108" s="302">
        <f t="shared" si="28"/>
        <v>6.1721165166183409E-2</v>
      </c>
      <c r="G108" s="302">
        <f t="shared" si="28"/>
        <v>5.3029930968191988E-2</v>
      </c>
      <c r="H108" s="302">
        <f t="shared" si="28"/>
        <v>5.7724174732385523E-2</v>
      </c>
      <c r="I108" s="302">
        <f t="shared" si="28"/>
        <v>5.6935550607898872E-2</v>
      </c>
      <c r="J108" s="302">
        <f t="shared" si="28"/>
        <v>5.8208749972645621E-2</v>
      </c>
      <c r="K108" s="302">
        <f t="shared" si="28"/>
        <v>5.9175579783904059E-2</v>
      </c>
      <c r="L108" s="302">
        <f t="shared" si="28"/>
        <v>6.0564635432774669E-2</v>
      </c>
      <c r="M108" s="302">
        <f t="shared" si="28"/>
        <v>6.2047318223931044E-2</v>
      </c>
      <c r="N108" s="302">
        <f t="shared" si="28"/>
        <v>6.3681335390089688E-2</v>
      </c>
      <c r="O108" s="302">
        <f t="shared" si="28"/>
        <v>6.2590902709500962E-2</v>
      </c>
      <c r="P108" s="302">
        <f t="shared" si="28"/>
        <v>6.0002183303273206E-2</v>
      </c>
      <c r="Q108" s="302">
        <f t="shared" si="28"/>
        <v>5.8595485743712067E-2</v>
      </c>
      <c r="R108" s="302">
        <f t="shared" si="28"/>
        <v>5.6861701365459587E-2</v>
      </c>
      <c r="S108" s="302">
        <f t="shared" si="28"/>
        <v>5.5171279549280236E-2</v>
      </c>
      <c r="T108" s="302">
        <f t="shared" si="28"/>
        <v>4.2927104066100161E-2</v>
      </c>
      <c r="U108" s="302">
        <f t="shared" si="28"/>
        <v>3.9816419219991676E-2</v>
      </c>
      <c r="V108" s="302">
        <f t="shared" si="28"/>
        <v>3.8609420549010426E-2</v>
      </c>
      <c r="W108" s="302">
        <f t="shared" si="28"/>
        <v>4.6120723694030245E-2</v>
      </c>
      <c r="X108" s="302">
        <f t="shared" si="28"/>
        <v>4.3445581249865153E-2</v>
      </c>
      <c r="Y108" s="302">
        <f t="shared" si="28"/>
        <v>4.4461169980628545E-2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7.6378027611800403E-2</v>
      </c>
      <c r="C109" s="235">
        <f t="shared" si="29"/>
        <v>8.2743845764311527E-2</v>
      </c>
      <c r="D109" s="235">
        <f t="shared" si="29"/>
        <v>8.9414342762399721E-2</v>
      </c>
      <c r="E109" s="235">
        <f t="shared" si="29"/>
        <v>8.5400952682510509E-2</v>
      </c>
      <c r="F109" s="235">
        <f t="shared" si="29"/>
        <v>8.4597469115858956E-2</v>
      </c>
      <c r="G109" s="235">
        <f t="shared" si="29"/>
        <v>7.2684919917158489E-2</v>
      </c>
      <c r="H109" s="235">
        <f t="shared" si="29"/>
        <v>7.9119036006743484E-2</v>
      </c>
      <c r="I109" s="235">
        <f t="shared" si="29"/>
        <v>7.8038116603559082E-2</v>
      </c>
      <c r="J109" s="235">
        <f t="shared" si="29"/>
        <v>7.9783213988669818E-2</v>
      </c>
      <c r="K109" s="235">
        <f t="shared" si="29"/>
        <v>8.11083891514848E-2</v>
      </c>
      <c r="L109" s="235">
        <f t="shared" si="29"/>
        <v>8.3012283739980416E-2</v>
      </c>
      <c r="M109" s="235">
        <f t="shared" si="29"/>
        <v>8.5044507391231081E-2</v>
      </c>
      <c r="N109" s="235">
        <f t="shared" si="29"/>
        <v>8.7284155919846756E-2</v>
      </c>
      <c r="O109" s="235">
        <f t="shared" si="29"/>
        <v>8.5789565777702664E-2</v>
      </c>
      <c r="P109" s="235">
        <f t="shared" si="29"/>
        <v>8.2241364614806148E-2</v>
      </c>
      <c r="Q109" s="235">
        <f t="shared" si="29"/>
        <v>8.0313289326047213E-2</v>
      </c>
      <c r="R109" s="235">
        <f t="shared" si="29"/>
        <v>7.7936895912250573E-2</v>
      </c>
      <c r="S109" s="235">
        <f t="shared" si="29"/>
        <v>7.5619936940365243E-2</v>
      </c>
      <c r="T109" s="235">
        <f t="shared" si="29"/>
        <v>5.8837585951064614E-2</v>
      </c>
      <c r="U109" s="235">
        <f t="shared" si="29"/>
        <v>5.4573958320424637E-2</v>
      </c>
      <c r="V109" s="235">
        <f t="shared" si="29"/>
        <v>5.2919598223425617E-2</v>
      </c>
      <c r="W109" s="235">
        <f t="shared" si="29"/>
        <v>6.3214887272486239E-2</v>
      </c>
      <c r="X109" s="235">
        <f t="shared" si="29"/>
        <v>5.9548231277068063E-2</v>
      </c>
      <c r="Y109" s="235">
        <f t="shared" si="29"/>
        <v>6.0940237342634748E-2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56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0">
        <f t="shared" ref="B113:Y113" si="30">SUM(B$114:B$124)</f>
        <v>108.94925259389791</v>
      </c>
      <c r="C113" s="320">
        <f t="shared" si="30"/>
        <v>109.19531160357126</v>
      </c>
      <c r="D113" s="320">
        <f t="shared" si="30"/>
        <v>111.52671379556688</v>
      </c>
      <c r="E113" s="320">
        <f t="shared" si="30"/>
        <v>112.03777381256043</v>
      </c>
      <c r="F113" s="320">
        <f t="shared" si="30"/>
        <v>110.070905129051</v>
      </c>
      <c r="G113" s="320">
        <f t="shared" si="30"/>
        <v>105.75903992192646</v>
      </c>
      <c r="H113" s="320">
        <f t="shared" si="30"/>
        <v>101.66642059462863</v>
      </c>
      <c r="I113" s="320">
        <f t="shared" si="30"/>
        <v>101.40446830003896</v>
      </c>
      <c r="J113" s="320">
        <f t="shared" si="30"/>
        <v>100.46047410561013</v>
      </c>
      <c r="K113" s="320">
        <f t="shared" si="30"/>
        <v>96.667568135169191</v>
      </c>
      <c r="L113" s="320">
        <f t="shared" si="30"/>
        <v>99.194771286176618</v>
      </c>
      <c r="M113" s="320">
        <f t="shared" si="30"/>
        <v>99.212462675420042</v>
      </c>
      <c r="N113" s="320">
        <f t="shared" si="30"/>
        <v>99.996127920555352</v>
      </c>
      <c r="O113" s="320">
        <f t="shared" si="30"/>
        <v>98.644404463652791</v>
      </c>
      <c r="P113" s="320">
        <f t="shared" si="30"/>
        <v>97.28724163379259</v>
      </c>
      <c r="Q113" s="320">
        <f t="shared" si="30"/>
        <v>95.644111514181162</v>
      </c>
      <c r="R113" s="320">
        <f t="shared" si="30"/>
        <v>97.3492775093532</v>
      </c>
      <c r="S113" s="320">
        <f t="shared" si="30"/>
        <v>97.689943262779863</v>
      </c>
      <c r="T113" s="320">
        <f t="shared" si="30"/>
        <v>98.166485076638281</v>
      </c>
      <c r="U113" s="320">
        <f t="shared" si="30"/>
        <v>95.967479901010421</v>
      </c>
      <c r="V113" s="320">
        <f t="shared" si="30"/>
        <v>96.628114700679433</v>
      </c>
      <c r="W113" s="320">
        <f t="shared" si="30"/>
        <v>100.82155772557387</v>
      </c>
      <c r="X113" s="320">
        <f t="shared" si="30"/>
        <v>99.99691620367031</v>
      </c>
      <c r="Y113" s="320">
        <f t="shared" si="30"/>
        <v>91.001652296177127</v>
      </c>
      <c r="DA113" s="95"/>
    </row>
    <row r="114" spans="1:105" ht="12" customHeight="1" x14ac:dyDescent="0.25">
      <c r="A114" s="55" t="s">
        <v>91</v>
      </c>
      <c r="B114" s="330">
        <f>IF(B$6=0,0,B$6/FBT!B$5*1000)</f>
        <v>1.4707191627610028</v>
      </c>
      <c r="C114" s="330">
        <f>IF(C$6=0,0,C$6/FBT!C$5*1000)</f>
        <v>1.5968964336358851</v>
      </c>
      <c r="D114" s="330">
        <f>IF(D$6=0,0,D$6/FBT!D$5*1000)</f>
        <v>1.7624757537081783</v>
      </c>
      <c r="E114" s="330">
        <f>IF(E$6=0,0,E$6/FBT!E$5*1000)</f>
        <v>1.6910803499505642</v>
      </c>
      <c r="F114" s="330">
        <f>IF(F$6=0,0,F$6/FBT!F$5*1000)</f>
        <v>1.6457617527765172</v>
      </c>
      <c r="G114" s="330">
        <f>IF(G$6=0,0,G$6/FBT!G$5*1000)</f>
        <v>1.3586227195547527</v>
      </c>
      <c r="H114" s="330">
        <f>IF(H$6=0,0,H$6/FBT!H$5*1000)</f>
        <v>1.4216594541716423</v>
      </c>
      <c r="I114" s="330">
        <f>IF(I$6=0,0,I$6/FBT!I$5*1000)</f>
        <v>1.3986238461152969</v>
      </c>
      <c r="J114" s="330">
        <f>IF(J$6=0,0,J$6/FBT!J$5*1000)</f>
        <v>1.4165888128262842</v>
      </c>
      <c r="K114" s="330">
        <f>IF(K$6=0,0,K$6/FBT!K$5*1000)</f>
        <v>1.3857459764289455</v>
      </c>
      <c r="L114" s="330">
        <f>IF(L$6=0,0,L$6/FBT!L$5*1000)</f>
        <v>1.4553525096377788</v>
      </c>
      <c r="M114" s="330">
        <f>IF(M$6=0,0,M$6/FBT!M$5*1000)</f>
        <v>1.4912469097387762</v>
      </c>
      <c r="N114" s="330">
        <f>IF(N$6=0,0,N$6/FBT!N$5*1000)</f>
        <v>1.5426082751499992</v>
      </c>
      <c r="O114" s="330">
        <f>IF(O$6=0,0,O$6/FBT!O$5*1000)</f>
        <v>1.4956982370690779</v>
      </c>
      <c r="P114" s="330">
        <f>IF(P$6=0,0,P$6/FBT!P$5*1000)</f>
        <v>1.4141101999953143</v>
      </c>
      <c r="Q114" s="330">
        <f>IF(Q$6=0,0,Q$6/FBT!Q$5*1000)</f>
        <v>1.3576340050143427</v>
      </c>
      <c r="R114" s="330">
        <f>IF(R$6=0,0,R$6/FBT!R$5*1000)</f>
        <v>1.340950955881806</v>
      </c>
      <c r="S114" s="330">
        <f>IF(S$6=0,0,S$6/FBT!S$5*1000)</f>
        <v>1.3056393335523633</v>
      </c>
      <c r="T114" s="330">
        <f>IF(T$6=0,0,T$6/FBT!T$5*1000)</f>
        <v>1.0208340408643699</v>
      </c>
      <c r="U114" s="330">
        <f>IF(U$6=0,0,U$6/FBT!U$5*1000)</f>
        <v>0.92564956667266329</v>
      </c>
      <c r="V114" s="330">
        <f>IF(V$6=0,0,V$6/FBT!V$5*1000)</f>
        <v>0.90376829392842739</v>
      </c>
      <c r="W114" s="330">
        <f>IF(W$6=0,0,W$6/FBT!W$5*1000)</f>
        <v>1.1264445751605898</v>
      </c>
      <c r="X114" s="330">
        <f>IF(X$6=0,0,X$6/FBT!X$5*1000)</f>
        <v>1.0524283303446016</v>
      </c>
      <c r="Y114" s="330">
        <f>IF(Y$6=0,0,Y$6/FBT!Y$5*1000)</f>
        <v>0.98014533218468658</v>
      </c>
      <c r="DA114" s="67"/>
    </row>
    <row r="115" spans="1:105" ht="12" customHeight="1" x14ac:dyDescent="0.25">
      <c r="A115" s="173" t="s">
        <v>92</v>
      </c>
      <c r="B115" s="331">
        <f>IF(B$7=0,0,B$7/FBT!B$5*1000)</f>
        <v>1.7158390232211704</v>
      </c>
      <c r="C115" s="331">
        <f>IF(C$7=0,0,C$7/FBT!C$5*1000)</f>
        <v>1.8630458392418654</v>
      </c>
      <c r="D115" s="331">
        <f>IF(D$7=0,0,D$7/FBT!D$5*1000)</f>
        <v>2.0562217126595406</v>
      </c>
      <c r="E115" s="331">
        <f>IF(E$7=0,0,E$7/FBT!E$5*1000)</f>
        <v>1.9729270749423242</v>
      </c>
      <c r="F115" s="331">
        <f>IF(F$7=0,0,F$7/FBT!F$5*1000)</f>
        <v>1.9200553782392697</v>
      </c>
      <c r="G115" s="331">
        <f>IF(G$7=0,0,G$7/FBT!G$5*1000)</f>
        <v>1.5850598394805451</v>
      </c>
      <c r="H115" s="331">
        <f>IF(H$7=0,0,H$7/FBT!H$5*1000)</f>
        <v>1.6586026965335832</v>
      </c>
      <c r="I115" s="331">
        <f>IF(I$7=0,0,I$7/FBT!I$5*1000)</f>
        <v>1.6317278204678465</v>
      </c>
      <c r="J115" s="331">
        <f>IF(J$7=0,0,J$7/FBT!J$5*1000)</f>
        <v>1.6526869482973321</v>
      </c>
      <c r="K115" s="331">
        <f>IF(K$7=0,0,K$7/FBT!K$5*1000)</f>
        <v>1.6167036391671028</v>
      </c>
      <c r="L115" s="331">
        <f>IF(L$7=0,0,L$7/FBT!L$5*1000)</f>
        <v>1.697911261244075</v>
      </c>
      <c r="M115" s="331">
        <f>IF(M$7=0,0,M$7/FBT!M$5*1000)</f>
        <v>1.7397880613619057</v>
      </c>
      <c r="N115" s="331">
        <f>IF(N$7=0,0,N$7/FBT!N$5*1000)</f>
        <v>1.799709654341666</v>
      </c>
      <c r="O115" s="331">
        <f>IF(O$7=0,0,O$7/FBT!O$5*1000)</f>
        <v>1.7449812765805912</v>
      </c>
      <c r="P115" s="331">
        <f>IF(P$7=0,0,P$7/FBT!P$5*1000)</f>
        <v>1.6497952333278665</v>
      </c>
      <c r="Q115" s="331">
        <f>IF(Q$7=0,0,Q$7/FBT!Q$5*1000)</f>
        <v>1.5839063391834001</v>
      </c>
      <c r="R115" s="331">
        <f>IF(R$7=0,0,R$7/FBT!R$5*1000)</f>
        <v>1.5644427818621069</v>
      </c>
      <c r="S115" s="331">
        <f>IF(S$7=0,0,S$7/FBT!S$5*1000)</f>
        <v>1.5232458891444243</v>
      </c>
      <c r="T115" s="331">
        <f>IF(T$7=0,0,T$7/FBT!T$5*1000)</f>
        <v>1.1909730476750986</v>
      </c>
      <c r="U115" s="331">
        <f>IF(U$7=0,0,U$7/FBT!U$5*1000)</f>
        <v>1.0799244944514412</v>
      </c>
      <c r="V115" s="331">
        <f>IF(V$7=0,0,V$7/FBT!V$5*1000)</f>
        <v>1.0543963429164989</v>
      </c>
      <c r="W115" s="331">
        <f>IF(W$7=0,0,W$7/FBT!W$5*1000)</f>
        <v>1.3141853376873547</v>
      </c>
      <c r="X115" s="331">
        <f>IF(X$7=0,0,X$7/FBT!X$5*1000)</f>
        <v>1.2278330520687017</v>
      </c>
      <c r="Y115" s="331">
        <f>IF(Y$7=0,0,Y$7/FBT!Y$5*1000)</f>
        <v>1.1435028875488014</v>
      </c>
      <c r="DA115" s="177"/>
    </row>
    <row r="116" spans="1:105" ht="12" customHeight="1" x14ac:dyDescent="0.25">
      <c r="A116" s="173" t="s">
        <v>93</v>
      </c>
      <c r="B116" s="331">
        <f>IF(B$8=0,0,B$8/FBT!B$5*1000)</f>
        <v>3.9219177673626757</v>
      </c>
      <c r="C116" s="331">
        <f>IF(C$8=0,0,C$8/FBT!C$5*1000)</f>
        <v>4.2583904896956923</v>
      </c>
      <c r="D116" s="331">
        <f>IF(D$8=0,0,D$8/FBT!D$5*1000)</f>
        <v>4.6999353432218092</v>
      </c>
      <c r="E116" s="331">
        <f>IF(E$8=0,0,E$8/FBT!E$5*1000)</f>
        <v>4.5095475998681698</v>
      </c>
      <c r="F116" s="331">
        <f>IF(F$8=0,0,F$8/FBT!F$5*1000)</f>
        <v>4.3886980074040451</v>
      </c>
      <c r="G116" s="331">
        <f>IF(G$8=0,0,G$8/FBT!G$5*1000)</f>
        <v>3.6229939188126745</v>
      </c>
      <c r="H116" s="331">
        <f>IF(H$8=0,0,H$8/FBT!H$5*1000)</f>
        <v>3.7910918777910458</v>
      </c>
      <c r="I116" s="331">
        <f>IF(I$8=0,0,I$8/FBT!I$5*1000)</f>
        <v>3.7296635896407917</v>
      </c>
      <c r="J116" s="331">
        <f>IF(J$8=0,0,J$8/FBT!J$5*1000)</f>
        <v>3.7775701675367586</v>
      </c>
      <c r="K116" s="331">
        <f>IF(K$8=0,0,K$8/FBT!K$5*1000)</f>
        <v>3.6953226038105211</v>
      </c>
      <c r="L116" s="331">
        <f>IF(L$8=0,0,L$8/FBT!L$5*1000)</f>
        <v>3.880940025700744</v>
      </c>
      <c r="M116" s="331">
        <f>IF(M$8=0,0,M$8/FBT!M$5*1000)</f>
        <v>3.976658425970069</v>
      </c>
      <c r="N116" s="331">
        <f>IF(N$8=0,0,N$8/FBT!N$5*1000)</f>
        <v>4.1136220670666637</v>
      </c>
      <c r="O116" s="331">
        <f>IF(O$8=0,0,O$8/FBT!O$5*1000)</f>
        <v>3.9885286321842086</v>
      </c>
      <c r="P116" s="331">
        <f>IF(P$8=0,0,P$8/FBT!P$5*1000)</f>
        <v>3.7709605333208374</v>
      </c>
      <c r="Q116" s="331">
        <f>IF(Q$8=0,0,Q$8/FBT!Q$5*1000)</f>
        <v>3.6203573467049139</v>
      </c>
      <c r="R116" s="331">
        <f>IF(R$8=0,0,R$8/FBT!R$5*1000)</f>
        <v>3.5758692156848162</v>
      </c>
      <c r="S116" s="331">
        <f>IF(S$8=0,0,S$8/FBT!S$5*1000)</f>
        <v>3.4817048894729701</v>
      </c>
      <c r="T116" s="331">
        <f>IF(T$8=0,0,T$8/FBT!T$5*1000)</f>
        <v>2.7222241089716532</v>
      </c>
      <c r="U116" s="331">
        <f>IF(U$8=0,0,U$8/FBT!U$5*1000)</f>
        <v>2.4683988444604354</v>
      </c>
      <c r="V116" s="331">
        <f>IF(V$8=0,0,V$8/FBT!V$5*1000)</f>
        <v>2.41004878380914</v>
      </c>
      <c r="W116" s="331">
        <f>IF(W$8=0,0,W$8/FBT!W$5*1000)</f>
        <v>3.0038522004282382</v>
      </c>
      <c r="X116" s="331">
        <f>IF(X$8=0,0,X$8/FBT!X$5*1000)</f>
        <v>2.8064755475856034</v>
      </c>
      <c r="Y116" s="331">
        <f>IF(Y$8=0,0,Y$8/FBT!Y$5*1000)</f>
        <v>2.6137208858258316</v>
      </c>
      <c r="DA116" s="177"/>
    </row>
    <row r="117" spans="1:105" ht="12" customHeight="1" x14ac:dyDescent="0.25">
      <c r="A117" s="173" t="s">
        <v>94</v>
      </c>
      <c r="B117" s="331">
        <f>IF(B$9=0,0,B$9/FBT!B$5*1000)</f>
        <v>2.9414383255220047</v>
      </c>
      <c r="C117" s="331">
        <f>IF(C$9=0,0,C$9/FBT!C$5*1000)</f>
        <v>3.1937928672717693</v>
      </c>
      <c r="D117" s="331">
        <f>IF(D$9=0,0,D$9/FBT!D$5*1000)</f>
        <v>3.5249515074163575</v>
      </c>
      <c r="E117" s="331">
        <f>IF(E$9=0,0,E$9/FBT!E$5*1000)</f>
        <v>3.3821606999011284</v>
      </c>
      <c r="F117" s="331">
        <f>IF(F$9=0,0,F$9/FBT!F$5*1000)</f>
        <v>3.2915235055530347</v>
      </c>
      <c r="G117" s="331">
        <f>IF(G$9=0,0,G$9/FBT!G$5*1000)</f>
        <v>2.7172454391095058</v>
      </c>
      <c r="H117" s="331">
        <f>IF(H$9=0,0,H$9/FBT!H$5*1000)</f>
        <v>2.8433189083432842</v>
      </c>
      <c r="I117" s="331">
        <f>IF(I$9=0,0,I$9/FBT!I$5*1000)</f>
        <v>2.7972476922305933</v>
      </c>
      <c r="J117" s="331">
        <f>IF(J$9=0,0,J$9/FBT!J$5*1000)</f>
        <v>2.8331776256525676</v>
      </c>
      <c r="K117" s="331">
        <f>IF(K$9=0,0,K$9/FBT!K$5*1000)</f>
        <v>2.7714919528578918</v>
      </c>
      <c r="L117" s="331">
        <f>IF(L$9=0,0,L$9/FBT!L$5*1000)</f>
        <v>2.9107050192755581</v>
      </c>
      <c r="M117" s="331">
        <f>IF(M$9=0,0,M$9/FBT!M$5*1000)</f>
        <v>2.9824938194775528</v>
      </c>
      <c r="N117" s="331">
        <f>IF(N$9=0,0,N$9/FBT!N$5*1000)</f>
        <v>3.0852165502999971</v>
      </c>
      <c r="O117" s="331">
        <f>IF(O$9=0,0,O$9/FBT!O$5*1000)</f>
        <v>2.9913964741381549</v>
      </c>
      <c r="P117" s="331">
        <f>IF(P$9=0,0,P$9/FBT!P$5*1000)</f>
        <v>2.8282203999906281</v>
      </c>
      <c r="Q117" s="331">
        <f>IF(Q$9=0,0,Q$9/FBT!Q$5*1000)</f>
        <v>2.715268010028685</v>
      </c>
      <c r="R117" s="331">
        <f>IF(R$9=0,0,R$9/FBT!R$5*1000)</f>
        <v>2.6819019117636129</v>
      </c>
      <c r="S117" s="331">
        <f>IF(S$9=0,0,S$9/FBT!S$5*1000)</f>
        <v>2.6112786671047266</v>
      </c>
      <c r="T117" s="331">
        <f>IF(T$9=0,0,T$9/FBT!T$5*1000)</f>
        <v>2.0416680817287394</v>
      </c>
      <c r="U117" s="331">
        <f>IF(U$9=0,0,U$9/FBT!U$5*1000)</f>
        <v>1.8512991333453266</v>
      </c>
      <c r="V117" s="331">
        <f>IF(V$9=0,0,V$9/FBT!V$5*1000)</f>
        <v>1.8075365878568548</v>
      </c>
      <c r="W117" s="331">
        <f>IF(W$9=0,0,W$9/FBT!W$5*1000)</f>
        <v>2.2528891503211801</v>
      </c>
      <c r="X117" s="331">
        <f>IF(X$9=0,0,X$9/FBT!X$5*1000)</f>
        <v>2.1048566606892032</v>
      </c>
      <c r="Y117" s="331">
        <f>IF(Y$9=0,0,Y$9/FBT!Y$5*1000)</f>
        <v>1.9602906643693732</v>
      </c>
      <c r="DA117" s="177"/>
    </row>
    <row r="118" spans="1:105" ht="12" customHeight="1" x14ac:dyDescent="0.25">
      <c r="A118" s="56" t="s">
        <v>95</v>
      </c>
      <c r="B118" s="332">
        <f>IF(B$10=0,0,B$10/FBT!B$5*1000)</f>
        <v>2.1069323969566711</v>
      </c>
      <c r="C118" s="332">
        <f>IF(C$10=0,0,C$10/FBT!C$5*1000)</f>
        <v>2.1468266702650873</v>
      </c>
      <c r="D118" s="332">
        <f>IF(D$10=0,0,D$10/FBT!D$5*1000)</f>
        <v>2.2395039793704918</v>
      </c>
      <c r="E118" s="332">
        <f>IF(E$10=0,0,E$10/FBT!E$5*1000)</f>
        <v>2.2091444831761784</v>
      </c>
      <c r="F118" s="332">
        <f>IF(F$10=0,0,F$10/FBT!F$5*1000)</f>
        <v>2.1665623287042779</v>
      </c>
      <c r="G118" s="332">
        <f>IF(G$10=0,0,G$10/FBT!G$5*1000)</f>
        <v>2.0330646663679324</v>
      </c>
      <c r="H118" s="332">
        <f>IF(H$10=0,0,H$10/FBT!H$5*1000)</f>
        <v>1.9605806808710631</v>
      </c>
      <c r="I118" s="332">
        <f>IF(I$10=0,0,I$10/FBT!I$5*1000)</f>
        <v>1.9361351845362016</v>
      </c>
      <c r="J118" s="332">
        <f>IF(J$10=0,0,J$10/FBT!J$5*1000)</f>
        <v>1.9444030578139697</v>
      </c>
      <c r="K118" s="332">
        <f>IF(K$10=0,0,K$10/FBT!K$5*1000)</f>
        <v>1.8904872950653457</v>
      </c>
      <c r="L118" s="332">
        <f>IF(L$10=0,0,L$10/FBT!L$5*1000)</f>
        <v>1.9454505468970638</v>
      </c>
      <c r="M118" s="332">
        <f>IF(M$10=0,0,M$10/FBT!M$5*1000)</f>
        <v>1.9627976307252724</v>
      </c>
      <c r="N118" s="332">
        <f>IF(N$10=0,0,N$10/FBT!N$5*1000)</f>
        <v>1.9931551436495822</v>
      </c>
      <c r="O118" s="332">
        <f>IF(O$10=0,0,O$10/FBT!O$5*1000)</f>
        <v>1.9597724232411851</v>
      </c>
      <c r="P118" s="332">
        <f>IF(P$10=0,0,P$10/FBT!P$5*1000)</f>
        <v>1.9152055687276008</v>
      </c>
      <c r="Q118" s="332">
        <f>IF(Q$10=0,0,Q$10/FBT!Q$5*1000)</f>
        <v>1.8802608999518684</v>
      </c>
      <c r="R118" s="332">
        <f>IF(R$10=0,0,R$10/FBT!R$5*1000)</f>
        <v>1.9189794369286055</v>
      </c>
      <c r="S118" s="332">
        <f>IF(S$10=0,0,S$10/FBT!S$5*1000)</f>
        <v>1.9260277272358617</v>
      </c>
      <c r="T118" s="332">
        <f>IF(T$10=0,0,T$10/FBT!T$5*1000)</f>
        <v>2.0012952500215855</v>
      </c>
      <c r="U118" s="332">
        <f>IF(U$10=0,0,U$10/FBT!U$5*1000)</f>
        <v>1.9964346667124817</v>
      </c>
      <c r="V118" s="332">
        <f>IF(V$10=0,0,V$10/FBT!V$5*1000)</f>
        <v>2.0201603361783613</v>
      </c>
      <c r="W118" s="332">
        <f>IF(W$10=0,0,W$10/FBT!W$5*1000)</f>
        <v>2.0633823077273026</v>
      </c>
      <c r="X118" s="332">
        <f>IF(X$10=0,0,X$10/FBT!X$5*1000)</f>
        <v>2.066650941885706</v>
      </c>
      <c r="Y118" s="332">
        <f>IF(Y$10=0,0,Y$10/FBT!Y$5*1000)</f>
        <v>1.8690729176231975</v>
      </c>
      <c r="DA118" s="68"/>
    </row>
    <row r="119" spans="1:105" ht="12" customHeight="1" x14ac:dyDescent="0.25">
      <c r="A119" s="174" t="s">
        <v>2147</v>
      </c>
      <c r="B119" s="348">
        <f>IF(B$16=0,0,B$16/FBT!B$5*1000)</f>
        <v>6.6821958290778527</v>
      </c>
      <c r="C119" s="348">
        <f>IF(C$16=0,0,C$16/FBT!C$5*1000)</f>
        <v>6.6690870936994742</v>
      </c>
      <c r="D119" s="348">
        <f>IF(D$16=0,0,D$16/FBT!D$5*1000)</f>
        <v>6.8407871507231341</v>
      </c>
      <c r="E119" s="348">
        <f>IF(E$16=0,0,E$16/FBT!E$5*1000)</f>
        <v>6.7932623727351684</v>
      </c>
      <c r="F119" s="348">
        <f>IF(F$16=0,0,F$16/FBT!F$5*1000)</f>
        <v>6.6662768117877986</v>
      </c>
      <c r="G119" s="348">
        <f>IF(G$16=0,0,G$16/FBT!G$5*1000)</f>
        <v>6.3911629657677977</v>
      </c>
      <c r="H119" s="348">
        <f>IF(H$16=0,0,H$16/FBT!H$5*1000)</f>
        <v>6.0799030525163591</v>
      </c>
      <c r="I119" s="348">
        <f>IF(I$16=0,0,I$16/FBT!I$5*1000)</f>
        <v>6.0540017629776761</v>
      </c>
      <c r="J119" s="348">
        <f>IF(J$16=0,0,J$16/FBT!J$5*1000)</f>
        <v>6.0443930269210959</v>
      </c>
      <c r="K119" s="348">
        <f>IF(K$16=0,0,K$16/FBT!K$5*1000)</f>
        <v>5.8473346536085558</v>
      </c>
      <c r="L119" s="348">
        <f>IF(L$16=0,0,L$16/FBT!L$5*1000)</f>
        <v>6.0036104490501989</v>
      </c>
      <c r="M119" s="348">
        <f>IF(M$16=0,0,M$16/FBT!M$5*1000)</f>
        <v>6.0240829631678752</v>
      </c>
      <c r="N119" s="348">
        <f>IF(N$16=0,0,N$16/FBT!N$5*1000)</f>
        <v>6.1080083700278571</v>
      </c>
      <c r="O119" s="348">
        <f>IF(O$16=0,0,O$16/FBT!O$5*1000)</f>
        <v>6.0176653529310773</v>
      </c>
      <c r="P119" s="348">
        <f>IF(P$16=0,0,P$16/FBT!P$5*1000)</f>
        <v>5.8929337887219013</v>
      </c>
      <c r="Q119" s="348">
        <f>IF(Q$16=0,0,Q$16/FBT!Q$5*1000)</f>
        <v>5.7972375423172915</v>
      </c>
      <c r="R119" s="348">
        <f>IF(R$16=0,0,R$16/FBT!R$5*1000)</f>
        <v>5.9232273892738201</v>
      </c>
      <c r="S119" s="348">
        <f>IF(S$16=0,0,S$16/FBT!S$5*1000)</f>
        <v>5.9578912912142723</v>
      </c>
      <c r="T119" s="348">
        <f>IF(T$16=0,0,T$16/FBT!T$5*1000)</f>
        <v>6.208897930540191</v>
      </c>
      <c r="U119" s="348">
        <f>IF(U$16=0,0,U$16/FBT!U$5*1000)</f>
        <v>6.1546084716613469</v>
      </c>
      <c r="V119" s="348">
        <f>IF(V$16=0,0,V$16/FBT!V$5*1000)</f>
        <v>6.2171485266089936</v>
      </c>
      <c r="W119" s="348">
        <f>IF(W$16=0,0,W$16/FBT!W$5*1000)</f>
        <v>6.3603303774715236</v>
      </c>
      <c r="X119" s="348">
        <f>IF(X$16=0,0,X$16/FBT!X$5*1000)</f>
        <v>6.3757718573364421</v>
      </c>
      <c r="Y119" s="348">
        <f>IF(Y$16=0,0,Y$16/FBT!Y$5*1000)</f>
        <v>5.7771470279124193</v>
      </c>
      <c r="DA119" s="178"/>
    </row>
    <row r="120" spans="1:105" ht="12" customHeight="1" x14ac:dyDescent="0.25">
      <c r="A120" s="174" t="s">
        <v>2159</v>
      </c>
      <c r="B120" s="348">
        <f>IF(B$25=0,0,B$25/FBT!B$5*1000)</f>
        <v>5.5684965242315441</v>
      </c>
      <c r="C120" s="348">
        <f>IF(C$25=0,0,C$25/FBT!C$5*1000)</f>
        <v>5.5575725780828931</v>
      </c>
      <c r="D120" s="348">
        <f>IF(D$25=0,0,D$25/FBT!D$5*1000)</f>
        <v>5.7006559589359425</v>
      </c>
      <c r="E120" s="348">
        <f>IF(E$25=0,0,E$25/FBT!E$5*1000)</f>
        <v>5.6610519772793069</v>
      </c>
      <c r="F120" s="348">
        <f>IF(F$25=0,0,F$25/FBT!F$5*1000)</f>
        <v>5.5552306764898312</v>
      </c>
      <c r="G120" s="348">
        <f>IF(G$25=0,0,G$25/FBT!G$5*1000)</f>
        <v>5.3259691381398317</v>
      </c>
      <c r="H120" s="348">
        <f>IF(H$25=0,0,H$25/FBT!H$5*1000)</f>
        <v>5.0665858770969638</v>
      </c>
      <c r="I120" s="348">
        <f>IF(I$25=0,0,I$25/FBT!I$5*1000)</f>
        <v>5.0450014691480636</v>
      </c>
      <c r="J120" s="348">
        <f>IF(J$25=0,0,J$25/FBT!J$5*1000)</f>
        <v>5.0369941891009136</v>
      </c>
      <c r="K120" s="348">
        <f>IF(K$25=0,0,K$25/FBT!K$5*1000)</f>
        <v>4.8727788780071304</v>
      </c>
      <c r="L120" s="348">
        <f>IF(L$25=0,0,L$25/FBT!L$5*1000)</f>
        <v>5.0030087075418317</v>
      </c>
      <c r="M120" s="348">
        <f>IF(M$25=0,0,M$25/FBT!M$5*1000)</f>
        <v>5.0200691359732303</v>
      </c>
      <c r="N120" s="348">
        <f>IF(N$25=0,0,N$25/FBT!N$5*1000)</f>
        <v>5.090006975023214</v>
      </c>
      <c r="O120" s="348">
        <f>IF(O$25=0,0,O$25/FBT!O$5*1000)</f>
        <v>5.0147211274425629</v>
      </c>
      <c r="P120" s="348">
        <f>IF(P$25=0,0,P$25/FBT!P$5*1000)</f>
        <v>4.9107781572682532</v>
      </c>
      <c r="Q120" s="348">
        <f>IF(Q$25=0,0,Q$25/FBT!Q$5*1000)</f>
        <v>4.8310312852644088</v>
      </c>
      <c r="R120" s="348">
        <f>IF(R$25=0,0,R$25/FBT!R$5*1000)</f>
        <v>4.9360228243948514</v>
      </c>
      <c r="S120" s="348">
        <f>IF(S$25=0,0,S$25/FBT!S$5*1000)</f>
        <v>4.9649094093452266</v>
      </c>
      <c r="T120" s="348">
        <f>IF(T$25=0,0,T$25/FBT!T$5*1000)</f>
        <v>5.1740816087834967</v>
      </c>
      <c r="U120" s="348">
        <f>IF(U$25=0,0,U$25/FBT!U$5*1000)</f>
        <v>5.1288403930511253</v>
      </c>
      <c r="V120" s="348">
        <f>IF(V$25=0,0,V$25/FBT!V$5*1000)</f>
        <v>5.1809571055074963</v>
      </c>
      <c r="W120" s="348">
        <f>IF(W$25=0,0,W$25/FBT!W$5*1000)</f>
        <v>5.3002753145596042</v>
      </c>
      <c r="X120" s="348">
        <f>IF(X$25=0,0,X$25/FBT!X$5*1000)</f>
        <v>5.3131432144470354</v>
      </c>
      <c r="Y120" s="348">
        <f>IF(Y$25=0,0,Y$25/FBT!Y$5*1000)</f>
        <v>4.8142891899270159</v>
      </c>
      <c r="DA120" s="178"/>
    </row>
    <row r="121" spans="1:105" ht="12" customHeight="1" x14ac:dyDescent="0.25">
      <c r="A121" s="174" t="s">
        <v>2171</v>
      </c>
      <c r="B121" s="348">
        <f>IF(B$34=0,0,B$34/FBT!B$5*1000)</f>
        <v>56.926902624303331</v>
      </c>
      <c r="C121" s="348">
        <f>IF(C$34=0,0,C$34/FBT!C$5*1000)</f>
        <v>55.257195709559937</v>
      </c>
      <c r="D121" s="348">
        <f>IF(D$34=0,0,D$34/FBT!D$5*1000)</f>
        <v>54.411103579833544</v>
      </c>
      <c r="E121" s="348">
        <f>IF(E$34=0,0,E$34/FBT!E$5*1000)</f>
        <v>56.071762985628546</v>
      </c>
      <c r="F121" s="348">
        <f>IF(F$34=0,0,F$34/FBT!F$5*1000)</f>
        <v>55.33026173021819</v>
      </c>
      <c r="G121" s="348">
        <f>IF(G$34=0,0,G$34/FBT!G$5*1000)</f>
        <v>56.543365195668585</v>
      </c>
      <c r="H121" s="348">
        <f>IF(H$34=0,0,H$34/FBT!H$5*1000)</f>
        <v>52.791677429686615</v>
      </c>
      <c r="I121" s="348">
        <f>IF(I$34=0,0,I$34/FBT!I$5*1000)</f>
        <v>52.997177721869555</v>
      </c>
      <c r="J121" s="348">
        <f>IF(J$34=0,0,J$34/FBT!J$5*1000)</f>
        <v>51.894136757360258</v>
      </c>
      <c r="K121" s="348">
        <f>IF(K$34=0,0,K$34/FBT!K$5*1000)</f>
        <v>49.48429585817518</v>
      </c>
      <c r="L121" s="348">
        <f>IF(L$34=0,0,L$34/FBT!L$5*1000)</f>
        <v>50.279616194870165</v>
      </c>
      <c r="M121" s="348">
        <f>IF(M$34=0,0,M$34/FBT!M$5*1000)</f>
        <v>49.691211468461795</v>
      </c>
      <c r="N121" s="348">
        <f>IF(N$34=0,0,N$34/FBT!N$5*1000)</f>
        <v>49.390430895952832</v>
      </c>
      <c r="O121" s="348">
        <f>IF(O$34=0,0,O$34/FBT!O$5*1000)</f>
        <v>49.128504768965932</v>
      </c>
      <c r="P121" s="348">
        <f>IF(P$34=0,0,P$34/FBT!P$5*1000)</f>
        <v>49.474556677868158</v>
      </c>
      <c r="Q121" s="348">
        <f>IF(Q$34=0,0,Q$34/FBT!Q$5*1000)</f>
        <v>49.108471036166158</v>
      </c>
      <c r="R121" s="348">
        <f>IF(R$34=0,0,R$34/FBT!R$5*1000)</f>
        <v>50.524241477468735</v>
      </c>
      <c r="S121" s="348">
        <f>IF(S$34=0,0,S$34/FBT!S$5*1000)</f>
        <v>51.266076277877694</v>
      </c>
      <c r="T121" s="348">
        <f>IF(T$34=0,0,T$34/FBT!T$5*1000)</f>
        <v>55.409072975042804</v>
      </c>
      <c r="U121" s="348">
        <f>IF(U$34=0,0,U$34/FBT!U$5*1000)</f>
        <v>55.06680669006839</v>
      </c>
      <c r="V121" s="348">
        <f>IF(V$34=0,0,V$34/FBT!V$5*1000)</f>
        <v>55.835659092350049</v>
      </c>
      <c r="W121" s="348">
        <f>IF(W$34=0,0,W$34/FBT!W$5*1000)</f>
        <v>55.71609281924551</v>
      </c>
      <c r="X121" s="348">
        <f>IF(X$34=0,0,X$34/FBT!X$5*1000)</f>
        <v>56.095610301717073</v>
      </c>
      <c r="Y121" s="348">
        <f>IF(Y$34=0,0,Y$34/FBT!Y$5*1000)</f>
        <v>50.770227113310845</v>
      </c>
      <c r="DA121" s="178"/>
    </row>
    <row r="122" spans="1:105" ht="12" customHeight="1" x14ac:dyDescent="0.25">
      <c r="A122" s="174" t="s">
        <v>2183</v>
      </c>
      <c r="B122" s="348">
        <f>IF(B$45=0,0,B$45/FBT!B$5*1000)</f>
        <v>10.549595747942929</v>
      </c>
      <c r="C122" s="348">
        <f>IF(C$45=0,0,C$45/FBT!C$5*1000)</f>
        <v>10.421603841517841</v>
      </c>
      <c r="D122" s="348">
        <f>IF(D$45=0,0,D$45/FBT!D$5*1000)</f>
        <v>10.469919470362207</v>
      </c>
      <c r="E122" s="348">
        <f>IF(E$45=0,0,E$45/FBT!E$5*1000)</f>
        <v>10.575506252407349</v>
      </c>
      <c r="F122" s="348">
        <f>IF(F$45=0,0,F$45/FBT!F$5*1000)</f>
        <v>10.408209280619811</v>
      </c>
      <c r="G122" s="348">
        <f>IF(G$45=0,0,G$45/FBT!G$5*1000)</f>
        <v>10.255612167120043</v>
      </c>
      <c r="H122" s="348">
        <f>IF(H$45=0,0,H$45/FBT!H$5*1000)</f>
        <v>9.6979103487168672</v>
      </c>
      <c r="I122" s="348">
        <f>IF(I$45=0,0,I$45/FBT!I$5*1000)</f>
        <v>9.6939527604266154</v>
      </c>
      <c r="J122" s="348">
        <f>IF(J$45=0,0,J$45/FBT!J$5*1000)</f>
        <v>9.592956119014632</v>
      </c>
      <c r="K122" s="348">
        <f>IF(K$45=0,0,K$45/FBT!K$5*1000)</f>
        <v>9.2204763470201456</v>
      </c>
      <c r="L122" s="348">
        <f>IF(L$45=0,0,L$45/FBT!L$5*1000)</f>
        <v>9.4188568292351587</v>
      </c>
      <c r="M122" s="348">
        <f>IF(M$45=0,0,M$45/FBT!M$5*1000)</f>
        <v>9.3818024947815513</v>
      </c>
      <c r="N122" s="348">
        <f>IF(N$45=0,0,N$45/FBT!N$5*1000)</f>
        <v>9.4263880511680949</v>
      </c>
      <c r="O122" s="348">
        <f>IF(O$45=0,0,O$45/FBT!O$5*1000)</f>
        <v>9.3334912381070492</v>
      </c>
      <c r="P122" s="348">
        <f>IF(P$45=0,0,P$45/FBT!P$5*1000)</f>
        <v>9.2582587181657168</v>
      </c>
      <c r="Q122" s="348">
        <f>IF(Q$45=0,0,Q$45/FBT!Q$5*1000)</f>
        <v>9.1457789905044358</v>
      </c>
      <c r="R122" s="348">
        <f>IF(R$45=0,0,R$45/FBT!R$5*1000)</f>
        <v>9.3673441861146642</v>
      </c>
      <c r="S122" s="348">
        <f>IF(S$45=0,0,S$45/FBT!S$5*1000)</f>
        <v>9.4471978176685649</v>
      </c>
      <c r="T122" s="348">
        <f>IF(T$45=0,0,T$45/FBT!T$5*1000)</f>
        <v>9.7840161595456774</v>
      </c>
      <c r="U122" s="348">
        <f>IF(U$45=0,0,U$45/FBT!U$5*1000)</f>
        <v>9.6265219126834687</v>
      </c>
      <c r="V122" s="348">
        <f>IF(V$45=0,0,V$45/FBT!V$5*1000)</f>
        <v>9.7113207397196</v>
      </c>
      <c r="W122" s="348">
        <f>IF(W$45=0,0,W$45/FBT!W$5*1000)</f>
        <v>9.9973133332521122</v>
      </c>
      <c r="X122" s="348">
        <f>IF(X$45=0,0,X$45/FBT!X$5*1000)</f>
        <v>9.9752762337647276</v>
      </c>
      <c r="Y122" s="348">
        <f>IF(Y$45=0,0,Y$45/FBT!Y$5*1000)</f>
        <v>9.0578458603085181</v>
      </c>
      <c r="DA122" s="178"/>
    </row>
    <row r="123" spans="1:105" ht="12" customHeight="1" x14ac:dyDescent="0.25">
      <c r="A123" s="174" t="s">
        <v>2209</v>
      </c>
      <c r="B123" s="348">
        <f>IF(B$66=0,0,B$66/FBT!B$5*1000)</f>
        <v>8.7438861696169639</v>
      </c>
      <c r="C123" s="348">
        <f>IF(C$66=0,0,C$66/FBT!C$5*1000)</f>
        <v>9.195660059088981</v>
      </c>
      <c r="D123" s="348">
        <f>IF(D$66=0,0,D$66/FBT!D$5*1000)</f>
        <v>9.8490715248548089</v>
      </c>
      <c r="E123" s="348">
        <f>IF(E$66=0,0,E$66/FBT!E$5*1000)</f>
        <v>9.6031973966513924</v>
      </c>
      <c r="F123" s="348">
        <f>IF(F$66=0,0,F$66/FBT!F$5*1000)</f>
        <v>9.3866056600486871</v>
      </c>
      <c r="G123" s="348">
        <f>IF(G$66=0,0,G$66/FBT!G$5*1000)</f>
        <v>8.2388565246639978</v>
      </c>
      <c r="H123" s="348">
        <f>IF(H$66=0,0,H$66/FBT!H$5*1000)</f>
        <v>8.3113410771980529</v>
      </c>
      <c r="I123" s="348">
        <f>IF(I$66=0,0,I$66/FBT!I$5*1000)</f>
        <v>8.2075227313059678</v>
      </c>
      <c r="J123" s="348">
        <f>IF(J$66=0,0,J$66/FBT!J$5*1000)</f>
        <v>8.2525078981152156</v>
      </c>
      <c r="K123" s="348">
        <f>IF(K$66=0,0,K$66/FBT!K$5*1000)</f>
        <v>8.0423801963934132</v>
      </c>
      <c r="L123" s="348">
        <f>IF(L$66=0,0,L$66/FBT!L$5*1000)</f>
        <v>8.3649352431934965</v>
      </c>
      <c r="M123" s="348">
        <f>IF(M$66=0,0,M$66/FBT!M$5*1000)</f>
        <v>8.5048367504600151</v>
      </c>
      <c r="N123" s="348">
        <f>IF(N$66=0,0,N$66/FBT!N$5*1000)</f>
        <v>8.7189043170767562</v>
      </c>
      <c r="O123" s="348">
        <f>IF(O$66=0,0,O$66/FBT!O$5*1000)</f>
        <v>8.5069843076560936</v>
      </c>
      <c r="P123" s="348">
        <f>IF(P$66=0,0,P$66/FBT!P$5*1000)</f>
        <v>8.1713868448328189</v>
      </c>
      <c r="Q123" s="348">
        <f>IF(Q$66=0,0,Q$66/FBT!Q$5*1000)</f>
        <v>7.9226728586744963</v>
      </c>
      <c r="R123" s="348">
        <f>IF(R$66=0,0,R$66/FBT!R$5*1000)</f>
        <v>7.9291968216009225</v>
      </c>
      <c r="S123" s="348">
        <f>IF(S$66=0,0,S$66/FBT!S$5*1000)</f>
        <v>7.8186646109244906</v>
      </c>
      <c r="T123" s="348">
        <f>IF(T$66=0,0,T$66/FBT!T$5*1000)</f>
        <v>6.8375428702540617</v>
      </c>
      <c r="U123" s="348">
        <f>IF(U$66=0,0,U$66/FBT!U$5*1000)</f>
        <v>6.4316704796698012</v>
      </c>
      <c r="V123" s="348">
        <f>IF(V$66=0,0,V$66/FBT!V$5*1000)</f>
        <v>6.3735978847569807</v>
      </c>
      <c r="W123" s="348">
        <f>IF(W$66=0,0,W$66/FBT!W$5*1000)</f>
        <v>7.3133689034618374</v>
      </c>
      <c r="X123" s="348">
        <f>IF(X$66=0,0,X$66/FBT!X$5*1000)</f>
        <v>7.0242305707414552</v>
      </c>
      <c r="Y123" s="348">
        <f>IF(Y$66=0,0,Y$66/FBT!Y$5*1000)</f>
        <v>6.4697481276654889</v>
      </c>
      <c r="DA123" s="178"/>
    </row>
    <row r="124" spans="1:105" ht="12" customHeight="1" x14ac:dyDescent="0.25">
      <c r="A124" s="41" t="s">
        <v>2226</v>
      </c>
      <c r="B124" s="333">
        <f>IF(B$80=0,0,B$80/FBT!B$5*1000)</f>
        <v>8.3213290229017538</v>
      </c>
      <c r="C124" s="333">
        <f>IF(C$80=0,0,C$80/FBT!C$5*1000)</f>
        <v>9.0352400215118394</v>
      </c>
      <c r="D124" s="333">
        <f>IF(D$80=0,0,D$80/FBT!D$5*1000)</f>
        <v>9.9720878144808722</v>
      </c>
      <c r="E124" s="333">
        <f>IF(E$80=0,0,E$80/FBT!E$5*1000)</f>
        <v>9.5681326200202879</v>
      </c>
      <c r="F124" s="333">
        <f>IF(F$80=0,0,F$80/FBT!F$5*1000)</f>
        <v>9.3117199972095328</v>
      </c>
      <c r="G124" s="333">
        <f>IF(G$80=0,0,G$80/FBT!G$5*1000)</f>
        <v>7.6870873472407908</v>
      </c>
      <c r="H124" s="333">
        <f>IF(H$80=0,0,H$80/FBT!H$5*1000)</f>
        <v>8.0437491917031512</v>
      </c>
      <c r="I124" s="333">
        <f>IF(I$80=0,0,I$80/FBT!I$5*1000)</f>
        <v>7.9134137213203486</v>
      </c>
      <c r="J124" s="333">
        <f>IF(J$80=0,0,J$80/FBT!J$5*1000)</f>
        <v>8.0150595029711162</v>
      </c>
      <c r="K124" s="333">
        <f>IF(K$80=0,0,K$80/FBT!K$5*1000)</f>
        <v>7.8405507346349763</v>
      </c>
      <c r="L124" s="333">
        <f>IF(L$80=0,0,L$80/FBT!L$5*1000)</f>
        <v>8.2343844995305542</v>
      </c>
      <c r="M124" s="333">
        <f>IF(M$80=0,0,M$80/FBT!M$5*1000)</f>
        <v>8.4374750153019971</v>
      </c>
      <c r="N124" s="333">
        <f>IF(N$80=0,0,N$80/FBT!N$5*1000)</f>
        <v>8.7280776207986968</v>
      </c>
      <c r="O124" s="333">
        <f>IF(O$80=0,0,O$80/FBT!O$5*1000)</f>
        <v>8.462660625336845</v>
      </c>
      <c r="P124" s="333">
        <f>IF(P$80=0,0,P$80/FBT!P$5*1000)</f>
        <v>8.0010355115734857</v>
      </c>
      <c r="Q124" s="333">
        <f>IF(Q$80=0,0,Q$80/FBT!Q$5*1000)</f>
        <v>7.681493200371154</v>
      </c>
      <c r="R124" s="333">
        <f>IF(R$80=0,0,R$80/FBT!R$5*1000)</f>
        <v>7.5871005083792564</v>
      </c>
      <c r="S124" s="333">
        <f>IF(S$80=0,0,S$80/FBT!S$5*1000)</f>
        <v>7.3873073492392729</v>
      </c>
      <c r="T124" s="333">
        <f>IF(T$80=0,0,T$80/FBT!T$5*1000)</f>
        <v>5.7758790032106049</v>
      </c>
      <c r="U124" s="333">
        <f>IF(U$80=0,0,U$80/FBT!U$5*1000)</f>
        <v>5.2373252482339296</v>
      </c>
      <c r="V124" s="333">
        <f>IF(V$80=0,0,V$80/FBT!V$5*1000)</f>
        <v>5.1135210070470416</v>
      </c>
      <c r="W124" s="333">
        <f>IF(W$80=0,0,W$80/FBT!W$5*1000)</f>
        <v>6.3734234062586177</v>
      </c>
      <c r="X124" s="333">
        <f>IF(X$80=0,0,X$80/FBT!X$5*1000)</f>
        <v>5.9546394930897542</v>
      </c>
      <c r="Y124" s="333">
        <f>IF(Y$80=0,0,Y$80/FBT!Y$5*1000)</f>
        <v>5.5456622895009566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useful energy demand"</f>
        <v>IE: Food, beverages and tobacco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266.16593075668601</v>
      </c>
      <c r="C5" s="223">
        <v>247.18894490354549</v>
      </c>
      <c r="D5" s="223">
        <v>233.31791890917171</v>
      </c>
      <c r="E5" s="223">
        <v>247.6234645680934</v>
      </c>
      <c r="F5" s="223">
        <v>233.24045499551531</v>
      </c>
      <c r="G5" s="223">
        <v>249.22742864415719</v>
      </c>
      <c r="H5" s="223">
        <v>219.9798000637594</v>
      </c>
      <c r="I5" s="223">
        <v>198.54697502482739</v>
      </c>
      <c r="J5" s="223">
        <v>189.80050230708909</v>
      </c>
      <c r="K5" s="223">
        <v>198.8428502216295</v>
      </c>
      <c r="L5" s="223">
        <v>204.42969954497261</v>
      </c>
      <c r="M5" s="223">
        <v>201.5922555378522</v>
      </c>
      <c r="N5" s="223">
        <v>214.60838189568781</v>
      </c>
      <c r="O5" s="223">
        <v>219.38871326357469</v>
      </c>
      <c r="P5" s="223">
        <v>236.38812623112071</v>
      </c>
      <c r="Q5" s="223">
        <v>236.32072546230111</v>
      </c>
      <c r="R5" s="223">
        <v>239.50519000020461</v>
      </c>
      <c r="S5" s="223">
        <v>254.14626971474439</v>
      </c>
      <c r="T5" s="223">
        <v>239.6810433404161</v>
      </c>
      <c r="U5" s="223">
        <v>236.06813774778689</v>
      </c>
      <c r="V5" s="223">
        <v>252.82572263522579</v>
      </c>
      <c r="W5" s="223">
        <v>240.64636780920841</v>
      </c>
      <c r="X5" s="223">
        <v>231.8384936082719</v>
      </c>
      <c r="Y5" s="223">
        <v>229.4568137699188</v>
      </c>
      <c r="DA5" s="89" t="s">
        <v>2228</v>
      </c>
    </row>
    <row r="6" spans="1:105" ht="12" customHeight="1" x14ac:dyDescent="0.25">
      <c r="A6" s="55" t="s">
        <v>91</v>
      </c>
      <c r="B6" s="259">
        <v>3.6855514602091382</v>
      </c>
      <c r="C6" s="259">
        <v>3.6579711432277628</v>
      </c>
      <c r="D6" s="259">
        <v>3.6818213086040532</v>
      </c>
      <c r="E6" s="259">
        <v>3.764132920654975</v>
      </c>
      <c r="F6" s="259">
        <v>3.5035095442963491</v>
      </c>
      <c r="G6" s="259">
        <v>3.277366160297476</v>
      </c>
      <c r="H6" s="259">
        <v>3.124535070693911</v>
      </c>
      <c r="I6" s="259">
        <v>2.8084808222093511</v>
      </c>
      <c r="J6" s="259">
        <v>2.7273046788387929</v>
      </c>
      <c r="K6" s="259">
        <v>2.867357060202361</v>
      </c>
      <c r="L6" s="259">
        <v>3.0121121478716191</v>
      </c>
      <c r="M6" s="259">
        <v>2.990063099407958</v>
      </c>
      <c r="N6" s="259">
        <v>3.241404830024821</v>
      </c>
      <c r="O6" s="259">
        <v>3.2815837540922401</v>
      </c>
      <c r="P6" s="259">
        <v>3.410606901581799</v>
      </c>
      <c r="Q6" s="259">
        <v>3.3341397501291108</v>
      </c>
      <c r="R6" s="259">
        <v>3.2713700427234902</v>
      </c>
      <c r="S6" s="259">
        <v>3.3779522667476218</v>
      </c>
      <c r="T6" s="259">
        <v>2.513458970279788</v>
      </c>
      <c r="U6" s="259">
        <v>2.28710277098897</v>
      </c>
      <c r="V6" s="259">
        <v>2.381280315855216</v>
      </c>
      <c r="W6" s="259">
        <v>2.6610955498436231</v>
      </c>
      <c r="X6" s="259">
        <v>2.4238765972342251</v>
      </c>
      <c r="Y6" s="259">
        <v>2.452010033227106</v>
      </c>
      <c r="DA6" s="67" t="s">
        <v>2229</v>
      </c>
    </row>
    <row r="7" spans="1:105" ht="12" customHeight="1" x14ac:dyDescent="0.25">
      <c r="A7" s="173" t="s">
        <v>92</v>
      </c>
      <c r="B7" s="224">
        <v>1.11432298250818</v>
      </c>
      <c r="C7" s="224">
        <v>1.1059840998717489</v>
      </c>
      <c r="D7" s="224">
        <v>1.1131951747142399</v>
      </c>
      <c r="E7" s="224">
        <v>1.138082012417067</v>
      </c>
      <c r="F7" s="224">
        <v>1.059282782182247</v>
      </c>
      <c r="G7" s="224">
        <v>0.99090854487942126</v>
      </c>
      <c r="H7" s="224">
        <v>0.94470021013611682</v>
      </c>
      <c r="I7" s="224">
        <v>0.84914150837654023</v>
      </c>
      <c r="J7" s="224">
        <v>0.82459797855046146</v>
      </c>
      <c r="K7" s="224">
        <v>0.86694268299791122</v>
      </c>
      <c r="L7" s="224">
        <v>0.91070924622904481</v>
      </c>
      <c r="M7" s="224">
        <v>0.9040427373739226</v>
      </c>
      <c r="N7" s="224">
        <v>0.98003567083681808</v>
      </c>
      <c r="O7" s="224">
        <v>0.99218373035631113</v>
      </c>
      <c r="P7" s="224">
        <v>1.031193756420361</v>
      </c>
      <c r="Q7" s="224">
        <v>1.008073985826837</v>
      </c>
      <c r="R7" s="224">
        <v>0.98909562442758314</v>
      </c>
      <c r="S7" s="224">
        <v>1.0213206586020309</v>
      </c>
      <c r="T7" s="224">
        <v>0.75994193173337998</v>
      </c>
      <c r="U7" s="224">
        <v>0.69150334992922113</v>
      </c>
      <c r="V7" s="224">
        <v>0.71997784114544117</v>
      </c>
      <c r="W7" s="224">
        <v>0.80457971130125527</v>
      </c>
      <c r="X7" s="224">
        <v>0.73285678635146512</v>
      </c>
      <c r="Y7" s="224">
        <v>0.74136290399552918</v>
      </c>
      <c r="DA7" s="177" t="s">
        <v>2230</v>
      </c>
    </row>
    <row r="8" spans="1:105" ht="12" customHeight="1" x14ac:dyDescent="0.25">
      <c r="A8" s="173" t="s">
        <v>93</v>
      </c>
      <c r="B8" s="224">
        <v>13.919072306891779</v>
      </c>
      <c r="C8" s="224">
        <v>13.814910845450949</v>
      </c>
      <c r="D8" s="224">
        <v>13.904984795031639</v>
      </c>
      <c r="E8" s="224">
        <v>14.21584771261754</v>
      </c>
      <c r="F8" s="224">
        <v>13.231562006782861</v>
      </c>
      <c r="G8" s="224">
        <v>12.377495485777921</v>
      </c>
      <c r="H8" s="224">
        <v>11.800304525374839</v>
      </c>
      <c r="I8" s="224">
        <v>10.60667529917831</v>
      </c>
      <c r="J8" s="224">
        <v>10.300100659977559</v>
      </c>
      <c r="K8" s="224">
        <v>10.82903079268592</v>
      </c>
      <c r="L8" s="224">
        <v>11.375721445037991</v>
      </c>
      <c r="M8" s="224">
        <v>11.292449700449071</v>
      </c>
      <c r="N8" s="224">
        <v>12.241681792299151</v>
      </c>
      <c r="O8" s="224">
        <v>12.393423900731349</v>
      </c>
      <c r="P8" s="224">
        <v>12.88070037443117</v>
      </c>
      <c r="Q8" s="224">
        <v>12.59190999349001</v>
      </c>
      <c r="R8" s="224">
        <v>12.354850192400789</v>
      </c>
      <c r="S8" s="224">
        <v>12.757374943130239</v>
      </c>
      <c r="T8" s="224">
        <v>9.4924782696548995</v>
      </c>
      <c r="U8" s="224">
        <v>8.6376080177921502</v>
      </c>
      <c r="V8" s="224">
        <v>8.9932845212493664</v>
      </c>
      <c r="W8" s="224">
        <v>10.050051335253761</v>
      </c>
      <c r="X8" s="224">
        <v>9.1541561647253396</v>
      </c>
      <c r="Y8" s="224">
        <v>9.2604065682413488</v>
      </c>
      <c r="DA8" s="177" t="s">
        <v>2231</v>
      </c>
    </row>
    <row r="9" spans="1:105" ht="12" customHeight="1" x14ac:dyDescent="0.25">
      <c r="A9" s="173" t="s">
        <v>94</v>
      </c>
      <c r="B9" s="224">
        <v>7.3775103338390267</v>
      </c>
      <c r="C9" s="224">
        <v>7.3223017508800199</v>
      </c>
      <c r="D9" s="224">
        <v>7.3700435456770892</v>
      </c>
      <c r="E9" s="224">
        <v>7.5348098703524666</v>
      </c>
      <c r="F9" s="224">
        <v>7.0131100180821413</v>
      </c>
      <c r="G9" s="224">
        <v>6.5604300947671277</v>
      </c>
      <c r="H9" s="224">
        <v>6.2545022153017866</v>
      </c>
      <c r="I9" s="224">
        <v>5.6218442509720026</v>
      </c>
      <c r="J9" s="224">
        <v>5.4593508376949833</v>
      </c>
      <c r="K9" s="224">
        <v>5.7396990846110238</v>
      </c>
      <c r="L9" s="224">
        <v>6.0294609198982521</v>
      </c>
      <c r="M9" s="224">
        <v>5.9853244902083684</v>
      </c>
      <c r="N9" s="224">
        <v>6.4884449146470127</v>
      </c>
      <c r="O9" s="224">
        <v>6.5688726147375416</v>
      </c>
      <c r="P9" s="224">
        <v>6.8271432193364658</v>
      </c>
      <c r="Q9" s="224">
        <v>6.67407597658267</v>
      </c>
      <c r="R9" s="224">
        <v>6.5484274352350091</v>
      </c>
      <c r="S9" s="224">
        <v>6.7617771788570833</v>
      </c>
      <c r="T9" s="224">
        <v>5.0312876450427604</v>
      </c>
      <c r="U9" s="224">
        <v>4.5781817211597229</v>
      </c>
      <c r="V9" s="224">
        <v>4.7667005406546199</v>
      </c>
      <c r="W9" s="224">
        <v>5.3268174736570719</v>
      </c>
      <c r="X9" s="224">
        <v>4.8519671579979358</v>
      </c>
      <c r="Y9" s="224">
        <v>4.9082829405896948</v>
      </c>
      <c r="DA9" s="177" t="s">
        <v>2232</v>
      </c>
    </row>
    <row r="10" spans="1:105" ht="12" customHeight="1" x14ac:dyDescent="0.25">
      <c r="A10" s="56" t="s">
        <v>95</v>
      </c>
      <c r="B10" s="260">
        <v>8.070428184890984</v>
      </c>
      <c r="C10" s="260">
        <v>7.632280920803419</v>
      </c>
      <c r="D10" s="260">
        <v>7.367608040557311</v>
      </c>
      <c r="E10" s="260">
        <v>7.6876402011171434</v>
      </c>
      <c r="F10" s="260">
        <v>7.1726201876863778</v>
      </c>
      <c r="G10" s="260">
        <v>7.4073919556729457</v>
      </c>
      <c r="H10" s="260">
        <v>6.6428744996695386</v>
      </c>
      <c r="I10" s="260">
        <v>6.0325530155777027</v>
      </c>
      <c r="J10" s="260">
        <v>5.7506628802308057</v>
      </c>
      <c r="K10" s="260">
        <v>6.0175170742007937</v>
      </c>
      <c r="L10" s="260">
        <v>6.2396976671237887</v>
      </c>
      <c r="M10" s="260">
        <v>6.0687388608940651</v>
      </c>
      <c r="N10" s="260">
        <v>6.4575581395011383</v>
      </c>
      <c r="O10" s="260">
        <v>6.6394001728213814</v>
      </c>
      <c r="P10" s="260">
        <v>7.0668204810933384</v>
      </c>
      <c r="Q10" s="260">
        <v>7.0283941359697382</v>
      </c>
      <c r="R10" s="260">
        <v>7.0597915097428103</v>
      </c>
      <c r="S10" s="260">
        <v>7.4751499456940573</v>
      </c>
      <c r="T10" s="260">
        <v>7.1135591912072167</v>
      </c>
      <c r="U10" s="260">
        <v>7.0694903201118802</v>
      </c>
      <c r="V10" s="260">
        <v>7.6089423306182491</v>
      </c>
      <c r="W10" s="260">
        <v>7.0649290477092936</v>
      </c>
      <c r="X10" s="260">
        <v>6.8578885301969654</v>
      </c>
      <c r="Y10" s="260">
        <v>6.7439761932041709</v>
      </c>
      <c r="DA10" s="68" t="s">
        <v>2233</v>
      </c>
    </row>
    <row r="11" spans="1:105" ht="12" customHeight="1" x14ac:dyDescent="0.25">
      <c r="A11" s="37" t="s">
        <v>159</v>
      </c>
      <c r="B11" s="226">
        <v>0.62486766180944597</v>
      </c>
      <c r="C11" s="226">
        <v>0.50330320434098397</v>
      </c>
      <c r="D11" s="226">
        <v>0.43879610140734943</v>
      </c>
      <c r="E11" s="226">
        <v>0.4652570074929771</v>
      </c>
      <c r="F11" s="226">
        <v>0.35860376017729778</v>
      </c>
      <c r="G11" s="226">
        <v>0.33862375686718599</v>
      </c>
      <c r="H11" s="226">
        <v>0.31605649235049849</v>
      </c>
      <c r="I11" s="226">
        <v>0.3386985939537922</v>
      </c>
      <c r="J11" s="226">
        <v>0.61970927432602974</v>
      </c>
      <c r="K11" s="226">
        <v>0.2466621357034903</v>
      </c>
      <c r="L11" s="226">
        <v>0.26970668746172288</v>
      </c>
      <c r="M11" s="226">
        <v>0.14419362517112139</v>
      </c>
      <c r="N11" s="226">
        <v>0.18730059465326901</v>
      </c>
      <c r="O11" s="226">
        <v>0.20319565978424139</v>
      </c>
      <c r="P11" s="226">
        <v>0.25972269865828101</v>
      </c>
      <c r="Q11" s="226">
        <v>0.2296740392011079</v>
      </c>
      <c r="R11" s="226">
        <v>0.2032687311156097</v>
      </c>
      <c r="S11" s="226">
        <v>0.17373726717891561</v>
      </c>
      <c r="T11" s="226">
        <v>0.21956712697608741</v>
      </c>
      <c r="U11" s="226">
        <v>0.1952122731500143</v>
      </c>
      <c r="V11" s="226">
        <v>0.24596447332250909</v>
      </c>
      <c r="W11" s="226">
        <v>0.1755366458052933</v>
      </c>
      <c r="X11" s="226">
        <v>0.1963984433329701</v>
      </c>
      <c r="Y11" s="226">
        <v>0.29627878383023393</v>
      </c>
      <c r="DA11" s="69" t="s">
        <v>2234</v>
      </c>
    </row>
    <row r="12" spans="1:105" ht="12" customHeight="1" x14ac:dyDescent="0.25">
      <c r="A12" s="37" t="s">
        <v>35</v>
      </c>
      <c r="B12" s="226">
        <v>3.8796083652747431</v>
      </c>
      <c r="C12" s="226">
        <v>3.2664308028384932</v>
      </c>
      <c r="D12" s="226">
        <v>2.7355298600251401</v>
      </c>
      <c r="E12" s="226">
        <v>3.0976537765744592</v>
      </c>
      <c r="F12" s="226">
        <v>3.1810350115921642</v>
      </c>
      <c r="G12" s="226">
        <v>4.3410866955162861</v>
      </c>
      <c r="H12" s="226">
        <v>3.2379940638245119</v>
      </c>
      <c r="I12" s="226">
        <v>2.6799711930122352</v>
      </c>
      <c r="J12" s="226">
        <v>2.359676529129453</v>
      </c>
      <c r="K12" s="226">
        <v>3.0548479928946382</v>
      </c>
      <c r="L12" s="226">
        <v>2.93393992892128</v>
      </c>
      <c r="M12" s="226">
        <v>3.1756393952465491</v>
      </c>
      <c r="N12" s="226">
        <v>3.3293867375466908</v>
      </c>
      <c r="O12" s="226">
        <v>3.361828111537728</v>
      </c>
      <c r="P12" s="226">
        <v>3.8145183777329339</v>
      </c>
      <c r="Q12" s="226">
        <v>4.006449586125516</v>
      </c>
      <c r="R12" s="226">
        <v>4.3755341067954356</v>
      </c>
      <c r="S12" s="226">
        <v>4.8833470156373684</v>
      </c>
      <c r="T12" s="226">
        <v>5.886042967395527</v>
      </c>
      <c r="U12" s="226">
        <v>6.1407855785424816</v>
      </c>
      <c r="V12" s="226">
        <v>6.6504489161829587</v>
      </c>
      <c r="W12" s="226">
        <v>5.7740802498212469</v>
      </c>
      <c r="X12" s="226">
        <v>5.7649065394313244</v>
      </c>
      <c r="Y12" s="226">
        <v>5.4740672958622341</v>
      </c>
      <c r="DA12" s="69" t="s">
        <v>2235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2236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2237</v>
      </c>
    </row>
    <row r="15" spans="1:105" ht="12" customHeight="1" x14ac:dyDescent="0.25">
      <c r="A15" s="37" t="s">
        <v>40</v>
      </c>
      <c r="B15" s="226">
        <v>3.5659521578067959</v>
      </c>
      <c r="C15" s="226">
        <v>3.8625469136239419</v>
      </c>
      <c r="D15" s="226">
        <v>4.1932820791248222</v>
      </c>
      <c r="E15" s="226">
        <v>4.1247294170497071</v>
      </c>
      <c r="F15" s="226">
        <v>3.632981415916916</v>
      </c>
      <c r="G15" s="226">
        <v>2.7276815032894728</v>
      </c>
      <c r="H15" s="226">
        <v>3.0888239434945288</v>
      </c>
      <c r="I15" s="226">
        <v>3.0138832286116761</v>
      </c>
      <c r="J15" s="226">
        <v>2.7712770767753239</v>
      </c>
      <c r="K15" s="226">
        <v>2.7160069456026652</v>
      </c>
      <c r="L15" s="226">
        <v>3.0360510507407859</v>
      </c>
      <c r="M15" s="226">
        <v>2.7489058404763949</v>
      </c>
      <c r="N15" s="226">
        <v>2.9408708073011791</v>
      </c>
      <c r="O15" s="226">
        <v>3.074376401499411</v>
      </c>
      <c r="P15" s="226">
        <v>2.992579404702123</v>
      </c>
      <c r="Q15" s="226">
        <v>2.7922705106431138</v>
      </c>
      <c r="R15" s="226">
        <v>2.4809886718317649</v>
      </c>
      <c r="S15" s="226">
        <v>2.4180656628777739</v>
      </c>
      <c r="T15" s="226">
        <v>1.0079490968356031</v>
      </c>
      <c r="U15" s="226">
        <v>0.73349246841938387</v>
      </c>
      <c r="V15" s="226">
        <v>0.71252894111278131</v>
      </c>
      <c r="W15" s="226">
        <v>1.115312152082754</v>
      </c>
      <c r="X15" s="226">
        <v>0.89658354743267088</v>
      </c>
      <c r="Y15" s="226">
        <v>0.97363011351170359</v>
      </c>
      <c r="DA15" s="69" t="s">
        <v>2238</v>
      </c>
    </row>
    <row r="16" spans="1:105" ht="12" customHeight="1" x14ac:dyDescent="0.25">
      <c r="A16" s="57" t="s">
        <v>2147</v>
      </c>
      <c r="B16" s="261">
        <f t="shared" ref="B16:Y16" si="0">B17+B23+B24</f>
        <v>18.641003981188291</v>
      </c>
      <c r="C16" s="261">
        <f t="shared" si="0"/>
        <v>17.489336372957492</v>
      </c>
      <c r="D16" s="261">
        <f t="shared" si="0"/>
        <v>16.836752988227694</v>
      </c>
      <c r="E16" s="261">
        <f t="shared" si="0"/>
        <v>17.778853412444185</v>
      </c>
      <c r="F16" s="261">
        <f t="shared" si="0"/>
        <v>16.707121677498883</v>
      </c>
      <c r="G16" s="261">
        <f t="shared" si="0"/>
        <v>17.427370892001129</v>
      </c>
      <c r="H16" s="261">
        <f t="shared" si="0"/>
        <v>15.566896894038861</v>
      </c>
      <c r="I16" s="261">
        <f t="shared" si="0"/>
        <v>13.998825403982192</v>
      </c>
      <c r="J16" s="261">
        <f t="shared" si="0"/>
        <v>13.414742944721874</v>
      </c>
      <c r="K16" s="261">
        <f t="shared" si="0"/>
        <v>14.099418979591672</v>
      </c>
      <c r="L16" s="261">
        <f t="shared" si="0"/>
        <v>14.569040098808607</v>
      </c>
      <c r="M16" s="261">
        <f t="shared" si="0"/>
        <v>14.436112066386217</v>
      </c>
      <c r="N16" s="261">
        <f t="shared" si="0"/>
        <v>15.392639288386288</v>
      </c>
      <c r="O16" s="261">
        <f t="shared" si="0"/>
        <v>15.672162684581709</v>
      </c>
      <c r="P16" s="261">
        <f t="shared" si="0"/>
        <v>16.806441544821855</v>
      </c>
      <c r="Q16" s="261">
        <f t="shared" si="0"/>
        <v>16.724069232698287</v>
      </c>
      <c r="R16" s="261">
        <f t="shared" si="0"/>
        <v>16.873348405560851</v>
      </c>
      <c r="S16" s="261">
        <f t="shared" si="0"/>
        <v>17.867044716774345</v>
      </c>
      <c r="T16" s="261">
        <f t="shared" si="0"/>
        <v>17.145204552490576</v>
      </c>
      <c r="U16" s="261">
        <f t="shared" si="0"/>
        <v>17.115049880662458</v>
      </c>
      <c r="V16" s="261">
        <f t="shared" si="0"/>
        <v>18.411823897543886</v>
      </c>
      <c r="W16" s="261">
        <f t="shared" si="0"/>
        <v>17.106797793960613</v>
      </c>
      <c r="X16" s="261">
        <f t="shared" si="0"/>
        <v>16.615751077581788</v>
      </c>
      <c r="Y16" s="261">
        <f t="shared" si="0"/>
        <v>16.385243290615051</v>
      </c>
      <c r="DA16" s="70"/>
    </row>
    <row r="17" spans="1:105" ht="12" customHeight="1" x14ac:dyDescent="0.25">
      <c r="A17" s="60" t="s">
        <v>2148</v>
      </c>
      <c r="B17" s="329">
        <v>13.11860934351682</v>
      </c>
      <c r="C17" s="329">
        <v>10.96185127780495</v>
      </c>
      <c r="D17" s="329">
        <v>9.1213939064503649</v>
      </c>
      <c r="E17" s="329">
        <v>9.9227965361106065</v>
      </c>
      <c r="F17" s="329">
        <v>9.529125541557729</v>
      </c>
      <c r="G17" s="329">
        <v>12.415490123255911</v>
      </c>
      <c r="H17" s="329">
        <v>9.5234329569746041</v>
      </c>
      <c r="I17" s="329">
        <v>8.6395233290043585</v>
      </c>
      <c r="J17" s="329">
        <v>8.282490159076108</v>
      </c>
      <c r="K17" s="329">
        <v>8.7702018914629996</v>
      </c>
      <c r="L17" s="329">
        <v>8.6725242186363563</v>
      </c>
      <c r="M17" s="329">
        <v>8.422890358899572</v>
      </c>
      <c r="N17" s="329">
        <v>8.8354214676451477</v>
      </c>
      <c r="O17" s="329">
        <v>9.2522478436053817</v>
      </c>
      <c r="P17" s="329">
        <v>10.367306016185831</v>
      </c>
      <c r="Q17" s="329">
        <v>10.78867390747995</v>
      </c>
      <c r="R17" s="329">
        <v>11.54926783276294</v>
      </c>
      <c r="S17" s="329">
        <v>12.72996397434556</v>
      </c>
      <c r="T17" s="329">
        <v>14.8931219476355</v>
      </c>
      <c r="U17" s="329">
        <v>15.353026486312579</v>
      </c>
      <c r="V17" s="329">
        <v>16.662642552200499</v>
      </c>
      <c r="W17" s="329">
        <v>14.50251782621209</v>
      </c>
      <c r="X17" s="329">
        <v>14.513914520955099</v>
      </c>
      <c r="Y17" s="329">
        <v>14.154747837235631</v>
      </c>
      <c r="DA17" s="72" t="s">
        <v>2239</v>
      </c>
    </row>
    <row r="18" spans="1:105" ht="12" customHeight="1" x14ac:dyDescent="0.25">
      <c r="A18" s="59" t="s">
        <v>28</v>
      </c>
      <c r="B18" s="230">
        <v>0.91060119979347443</v>
      </c>
      <c r="C18" s="230">
        <v>0.56870119322638868</v>
      </c>
      <c r="D18" s="230">
        <v>0.42167806173168282</v>
      </c>
      <c r="E18" s="230">
        <v>0.76833110243244762</v>
      </c>
      <c r="F18" s="230">
        <v>0.74749248126044587</v>
      </c>
      <c r="G18" s="230">
        <v>1.5999074803400839</v>
      </c>
      <c r="H18" s="230">
        <v>0.87399964605336522</v>
      </c>
      <c r="I18" s="230">
        <v>0.58070727929224075</v>
      </c>
      <c r="J18" s="230">
        <v>0.56179333704304479</v>
      </c>
      <c r="K18" s="230">
        <v>0.52077262188416762</v>
      </c>
      <c r="L18" s="230">
        <v>0.55710845961297217</v>
      </c>
      <c r="M18" s="230">
        <v>0.54396065456902298</v>
      </c>
      <c r="N18" s="230">
        <v>0.53497294575116261</v>
      </c>
      <c r="O18" s="230">
        <v>0.61390716536592993</v>
      </c>
      <c r="P18" s="230">
        <v>0.67800832904533836</v>
      </c>
      <c r="Q18" s="230">
        <v>0.72120849024518996</v>
      </c>
      <c r="R18" s="230">
        <v>0.68169018187507435</v>
      </c>
      <c r="S18" s="230">
        <v>0.7223740846854666</v>
      </c>
      <c r="T18" s="230">
        <v>0.69671045622723482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2240</v>
      </c>
    </row>
    <row r="19" spans="1:105" ht="12" customHeight="1" x14ac:dyDescent="0.25">
      <c r="A19" s="59" t="s">
        <v>31</v>
      </c>
      <c r="B19" s="230">
        <v>0.37399081907199289</v>
      </c>
      <c r="C19" s="230">
        <v>0.37907249847632202</v>
      </c>
      <c r="D19" s="230">
        <v>0.24606695373400839</v>
      </c>
      <c r="E19" s="230">
        <v>0.18159915066710641</v>
      </c>
      <c r="F19" s="230">
        <v>0.100961728357318</v>
      </c>
      <c r="G19" s="230">
        <v>0.46581098087269279</v>
      </c>
      <c r="H19" s="230">
        <v>0.20567548324292881</v>
      </c>
      <c r="I19" s="230">
        <v>0.19749650310859571</v>
      </c>
      <c r="J19" s="230">
        <v>0.20814100133232699</v>
      </c>
      <c r="K19" s="230">
        <v>0.29510163721960742</v>
      </c>
      <c r="L19" s="230">
        <v>0.44827029262788681</v>
      </c>
      <c r="M19" s="230">
        <v>0.55943403722579288</v>
      </c>
      <c r="N19" s="230">
        <v>0.49329581579205029</v>
      </c>
      <c r="O19" s="230">
        <v>0.7212282628502581</v>
      </c>
      <c r="P19" s="230">
        <v>0.69420510540542935</v>
      </c>
      <c r="Q19" s="230">
        <v>0.86721721985633082</v>
      </c>
      <c r="R19" s="230">
        <v>1.1222629149905441</v>
      </c>
      <c r="S19" s="230">
        <v>1.2074106204181401</v>
      </c>
      <c r="T19" s="230">
        <v>1.3498634753197361</v>
      </c>
      <c r="U19" s="230">
        <v>1.5622692492059771</v>
      </c>
      <c r="V19" s="230">
        <v>1.497855242012899</v>
      </c>
      <c r="W19" s="230">
        <v>1.5813114315935111</v>
      </c>
      <c r="X19" s="230">
        <v>1.7002490759380979</v>
      </c>
      <c r="Y19" s="230">
        <v>2.1287962428301221</v>
      </c>
      <c r="DA19" s="71" t="s">
        <v>2241</v>
      </c>
    </row>
    <row r="20" spans="1:105" ht="12" customHeight="1" x14ac:dyDescent="0.25">
      <c r="A20" s="59" t="s">
        <v>159</v>
      </c>
      <c r="B20" s="230">
        <v>0.91989272432505298</v>
      </c>
      <c r="C20" s="230">
        <v>0.81913771812951186</v>
      </c>
      <c r="D20" s="230">
        <v>0.78536015083166677</v>
      </c>
      <c r="E20" s="230">
        <v>0.86179835219397138</v>
      </c>
      <c r="F20" s="230">
        <v>0.6883232235083816</v>
      </c>
      <c r="G20" s="230">
        <v>0.5924309871844875</v>
      </c>
      <c r="H20" s="230">
        <v>0.59866806868936184</v>
      </c>
      <c r="I20" s="230">
        <v>0.58258101637106297</v>
      </c>
      <c r="J20" s="230">
        <v>1.1091535966836381</v>
      </c>
      <c r="K20" s="230">
        <v>0.46737217555663452</v>
      </c>
      <c r="L20" s="230">
        <v>0.50749256038728485</v>
      </c>
      <c r="M20" s="230">
        <v>0.30609321318180249</v>
      </c>
      <c r="N20" s="230">
        <v>0.40541091179924738</v>
      </c>
      <c r="O20" s="230">
        <v>0.41107503350699132</v>
      </c>
      <c r="P20" s="230">
        <v>0.54020463579720213</v>
      </c>
      <c r="Q20" s="230">
        <v>0.47009820586221779</v>
      </c>
      <c r="R20" s="230">
        <v>0.41734597503724341</v>
      </c>
      <c r="S20" s="230">
        <v>0.35128605381084282</v>
      </c>
      <c r="T20" s="230">
        <v>0.4407025126704589</v>
      </c>
      <c r="U20" s="230">
        <v>0.41132462250678548</v>
      </c>
      <c r="V20" s="230">
        <v>0.5251641449079818</v>
      </c>
      <c r="W20" s="230">
        <v>0.37270723296687652</v>
      </c>
      <c r="X20" s="230">
        <v>0.41160497124936107</v>
      </c>
      <c r="Y20" s="230">
        <v>0.611058423565635</v>
      </c>
      <c r="DA20" s="71" t="s">
        <v>2242</v>
      </c>
    </row>
    <row r="21" spans="1:105" ht="12" customHeight="1" x14ac:dyDescent="0.25">
      <c r="A21" s="59" t="s">
        <v>32</v>
      </c>
      <c r="B21" s="230">
        <v>5.3395559985893071</v>
      </c>
      <c r="C21" s="230">
        <v>4.0060442550545634</v>
      </c>
      <c r="D21" s="230">
        <v>2.8894562934395989</v>
      </c>
      <c r="E21" s="230">
        <v>2.510657516563783</v>
      </c>
      <c r="F21" s="230">
        <v>2.0327046893480509</v>
      </c>
      <c r="G21" s="230">
        <v>2.344356982766834</v>
      </c>
      <c r="H21" s="230">
        <v>1.8586079116588909</v>
      </c>
      <c r="I21" s="230">
        <v>2.7794141604885052</v>
      </c>
      <c r="J21" s="230">
        <v>2.2811893823993969</v>
      </c>
      <c r="K21" s="230">
        <v>1.837270720349552</v>
      </c>
      <c r="L21" s="230">
        <v>1.771208263168278</v>
      </c>
      <c r="M21" s="230">
        <v>0.43359683778590719</v>
      </c>
      <c r="N21" s="230">
        <v>0.36786485829428772</v>
      </c>
      <c r="O21" s="230">
        <v>0.86774432629063025</v>
      </c>
      <c r="P21" s="230">
        <v>0.71094125662022034</v>
      </c>
      <c r="Q21" s="230">
        <v>0.72608492043880146</v>
      </c>
      <c r="R21" s="230">
        <v>0.55935441491548565</v>
      </c>
      <c r="S21" s="230">
        <v>0.81149615506654771</v>
      </c>
      <c r="T21" s="230">
        <v>0.87460902803375307</v>
      </c>
      <c r="U21" s="230">
        <v>0.750234815394488</v>
      </c>
      <c r="V21" s="230">
        <v>0.78011274587253077</v>
      </c>
      <c r="W21" s="230">
        <v>0.58227638279886063</v>
      </c>
      <c r="X21" s="230">
        <v>0.60947360679520168</v>
      </c>
      <c r="Y21" s="230">
        <v>0.39527473069085328</v>
      </c>
      <c r="DA21" s="71" t="s">
        <v>2243</v>
      </c>
    </row>
    <row r="22" spans="1:105" ht="12" customHeight="1" x14ac:dyDescent="0.25">
      <c r="A22" s="59" t="s">
        <v>35</v>
      </c>
      <c r="B22" s="230">
        <v>5.5745686017369929</v>
      </c>
      <c r="C22" s="230">
        <v>5.1888956129181691</v>
      </c>
      <c r="D22" s="230">
        <v>4.778832446713408</v>
      </c>
      <c r="E22" s="230">
        <v>5.6004104142532984</v>
      </c>
      <c r="F22" s="230">
        <v>5.9596434190835321</v>
      </c>
      <c r="G22" s="230">
        <v>7.4129836920918164</v>
      </c>
      <c r="H22" s="230">
        <v>5.9864818473300581</v>
      </c>
      <c r="I22" s="230">
        <v>4.4993243697439533</v>
      </c>
      <c r="J22" s="230">
        <v>4.1222128416177002</v>
      </c>
      <c r="K22" s="230">
        <v>5.6496847364530387</v>
      </c>
      <c r="L22" s="230">
        <v>5.3884446428399349</v>
      </c>
      <c r="M22" s="230">
        <v>6.5798056161370457</v>
      </c>
      <c r="N22" s="230">
        <v>7.0338769360083999</v>
      </c>
      <c r="O22" s="230">
        <v>6.6382930555915731</v>
      </c>
      <c r="P22" s="230">
        <v>7.7439466893176379</v>
      </c>
      <c r="Q22" s="230">
        <v>8.0040650710774148</v>
      </c>
      <c r="R22" s="230">
        <v>8.7686143459445969</v>
      </c>
      <c r="S22" s="230">
        <v>9.6373970603645631</v>
      </c>
      <c r="T22" s="230">
        <v>11.53123647538432</v>
      </c>
      <c r="U22" s="230">
        <v>12.629197799205331</v>
      </c>
      <c r="V22" s="230">
        <v>13.859510419407091</v>
      </c>
      <c r="W22" s="230">
        <v>11.96622277885284</v>
      </c>
      <c r="X22" s="230">
        <v>11.792586866972441</v>
      </c>
      <c r="Y22" s="230">
        <v>11.019618440149021</v>
      </c>
      <c r="DA22" s="71" t="s">
        <v>2244</v>
      </c>
    </row>
    <row r="23" spans="1:105" ht="12" customHeight="1" x14ac:dyDescent="0.25">
      <c r="A23" s="60" t="s">
        <v>2155</v>
      </c>
      <c r="B23" s="329">
        <v>5.1048284161576021</v>
      </c>
      <c r="C23" s="329">
        <v>6.1130436729731557</v>
      </c>
      <c r="D23" s="329">
        <v>7.2982154795995937</v>
      </c>
      <c r="E23" s="329">
        <v>7.4295875194616299</v>
      </c>
      <c r="F23" s="329">
        <v>6.781054929653779</v>
      </c>
      <c r="G23" s="329">
        <v>4.6405611931408712</v>
      </c>
      <c r="H23" s="329">
        <v>5.6894598436352659</v>
      </c>
      <c r="I23" s="329">
        <v>5.0411063482906853</v>
      </c>
      <c r="J23" s="329">
        <v>4.8232541671336824</v>
      </c>
      <c r="K23" s="329">
        <v>5.0043507916499692</v>
      </c>
      <c r="L23" s="329">
        <v>5.5552490977267794</v>
      </c>
      <c r="M23" s="329">
        <v>5.6744530417963874</v>
      </c>
      <c r="N23" s="329">
        <v>6.1899725979072517</v>
      </c>
      <c r="O23" s="329">
        <v>6.0481174197296754</v>
      </c>
      <c r="P23" s="329">
        <v>6.0527200213941796</v>
      </c>
      <c r="Q23" s="329">
        <v>5.5576434060030753</v>
      </c>
      <c r="R23" s="329">
        <v>4.9534403463184251</v>
      </c>
      <c r="S23" s="329">
        <v>4.7543649454283639</v>
      </c>
      <c r="T23" s="329">
        <v>1.9673123129513761</v>
      </c>
      <c r="U23" s="329">
        <v>1.5028988447114979</v>
      </c>
      <c r="V23" s="329">
        <v>1.479386652583736</v>
      </c>
      <c r="W23" s="329">
        <v>2.3027827221307628</v>
      </c>
      <c r="X23" s="329">
        <v>1.8272157833040561</v>
      </c>
      <c r="Y23" s="329">
        <v>1.9526872133526669</v>
      </c>
      <c r="DA23" s="72" t="s">
        <v>2245</v>
      </c>
    </row>
    <row r="24" spans="1:105" ht="12" customHeight="1" x14ac:dyDescent="0.25">
      <c r="A24" s="60" t="s">
        <v>2157</v>
      </c>
      <c r="B24" s="329">
        <v>0.41756622151386952</v>
      </c>
      <c r="C24" s="329">
        <v>0.41444142217938562</v>
      </c>
      <c r="D24" s="329">
        <v>0.41714360217773322</v>
      </c>
      <c r="E24" s="329">
        <v>0.42646935687194892</v>
      </c>
      <c r="F24" s="329">
        <v>0.39694120628737301</v>
      </c>
      <c r="G24" s="329">
        <v>0.37131957560434609</v>
      </c>
      <c r="H24" s="329">
        <v>0.35400409342899031</v>
      </c>
      <c r="I24" s="329">
        <v>0.31819572668714741</v>
      </c>
      <c r="J24" s="329">
        <v>0.30899861851208238</v>
      </c>
      <c r="K24" s="329">
        <v>0.32486629647870241</v>
      </c>
      <c r="L24" s="329">
        <v>0.34126678244547032</v>
      </c>
      <c r="M24" s="329">
        <v>0.33876866569025771</v>
      </c>
      <c r="N24" s="329">
        <v>0.36724522283388922</v>
      </c>
      <c r="O24" s="329">
        <v>0.37179742124665333</v>
      </c>
      <c r="P24" s="329">
        <v>0.38641550724184509</v>
      </c>
      <c r="Q24" s="329">
        <v>0.37775191921526102</v>
      </c>
      <c r="R24" s="329">
        <v>0.37064022647948519</v>
      </c>
      <c r="S24" s="329">
        <v>0.38271579700042352</v>
      </c>
      <c r="T24" s="329">
        <v>0.28477029190370229</v>
      </c>
      <c r="U24" s="329">
        <v>0.2591245496383795</v>
      </c>
      <c r="V24" s="329">
        <v>0.26979469275965329</v>
      </c>
      <c r="W24" s="329">
        <v>0.30149724561776142</v>
      </c>
      <c r="X24" s="329">
        <v>0.27462077332263218</v>
      </c>
      <c r="Y24" s="329">
        <v>0.27780824002675569</v>
      </c>
      <c r="DA24" s="72" t="s">
        <v>2246</v>
      </c>
    </row>
    <row r="25" spans="1:105" ht="12" customHeight="1" x14ac:dyDescent="0.25">
      <c r="A25" s="57" t="s">
        <v>2159</v>
      </c>
      <c r="B25" s="261">
        <f t="shared" ref="B25:Y25" si="1">B26+B32+B33</f>
        <v>8.4731836278128618</v>
      </c>
      <c r="C25" s="261">
        <f t="shared" si="1"/>
        <v>7.949698351344316</v>
      </c>
      <c r="D25" s="261">
        <f t="shared" si="1"/>
        <v>7.6530695401034947</v>
      </c>
      <c r="E25" s="261">
        <f t="shared" si="1"/>
        <v>8.081297005656447</v>
      </c>
      <c r="F25" s="261">
        <f t="shared" si="1"/>
        <v>7.5941462170449432</v>
      </c>
      <c r="G25" s="261">
        <f t="shared" si="1"/>
        <v>7.921532223636877</v>
      </c>
      <c r="H25" s="261">
        <f t="shared" si="1"/>
        <v>7.0758622245631155</v>
      </c>
      <c r="I25" s="261">
        <f t="shared" si="1"/>
        <v>6.3631024563555432</v>
      </c>
      <c r="J25" s="261">
        <f t="shared" si="1"/>
        <v>6.0976104294190323</v>
      </c>
      <c r="K25" s="261">
        <f t="shared" si="1"/>
        <v>6.4088268089053031</v>
      </c>
      <c r="L25" s="261">
        <f t="shared" si="1"/>
        <v>6.6222909540039092</v>
      </c>
      <c r="M25" s="261">
        <f t="shared" si="1"/>
        <v>6.5618691210846443</v>
      </c>
      <c r="N25" s="261">
        <f t="shared" si="1"/>
        <v>6.9966542219937677</v>
      </c>
      <c r="O25" s="261">
        <f t="shared" si="1"/>
        <v>7.1237103111735074</v>
      </c>
      <c r="P25" s="261">
        <f t="shared" si="1"/>
        <v>7.6392916112826619</v>
      </c>
      <c r="Q25" s="261">
        <f t="shared" si="1"/>
        <v>7.6018496512264955</v>
      </c>
      <c r="R25" s="261">
        <f t="shared" si="1"/>
        <v>7.6697038207094801</v>
      </c>
      <c r="S25" s="261">
        <f t="shared" si="1"/>
        <v>8.1213839621701567</v>
      </c>
      <c r="T25" s="261">
        <f t="shared" si="1"/>
        <v>7.7932747965866289</v>
      </c>
      <c r="U25" s="261">
        <f t="shared" si="1"/>
        <v>7.7795681275738451</v>
      </c>
      <c r="V25" s="261">
        <f t="shared" si="1"/>
        <v>8.3690108625199517</v>
      </c>
      <c r="W25" s="261">
        <f t="shared" si="1"/>
        <v>7.775817179073008</v>
      </c>
      <c r="X25" s="261">
        <f t="shared" si="1"/>
        <v>7.5526141261735376</v>
      </c>
      <c r="Y25" s="261">
        <f t="shared" si="1"/>
        <v>7.4478378593704821</v>
      </c>
      <c r="DA25" s="70"/>
    </row>
    <row r="26" spans="1:105" ht="12" customHeight="1" x14ac:dyDescent="0.25">
      <c r="A26" s="60" t="s">
        <v>2160</v>
      </c>
      <c r="B26" s="329">
        <v>5.9630042470531004</v>
      </c>
      <c r="C26" s="329">
        <v>4.9826596717295244</v>
      </c>
      <c r="D26" s="329">
        <v>4.1460881392956193</v>
      </c>
      <c r="E26" s="329">
        <v>4.5103620618684568</v>
      </c>
      <c r="F26" s="329">
        <v>4.3314207007080574</v>
      </c>
      <c r="G26" s="329">
        <v>5.6434046014799604</v>
      </c>
      <c r="H26" s="329">
        <v>4.3288331622611818</v>
      </c>
      <c r="I26" s="329">
        <v>3.9270560586383452</v>
      </c>
      <c r="J26" s="329">
        <v>3.764768254125503</v>
      </c>
      <c r="K26" s="329">
        <v>3.9864554052104539</v>
      </c>
      <c r="L26" s="329">
        <v>3.9420564630165238</v>
      </c>
      <c r="M26" s="329">
        <v>3.8285865267725319</v>
      </c>
      <c r="N26" s="329">
        <v>4.0161006671114308</v>
      </c>
      <c r="O26" s="329">
        <v>4.2055672016388108</v>
      </c>
      <c r="P26" s="329">
        <v>4.7124118255390144</v>
      </c>
      <c r="Q26" s="329">
        <v>4.9039426852181602</v>
      </c>
      <c r="R26" s="329">
        <v>5.2496671967104298</v>
      </c>
      <c r="S26" s="329">
        <v>5.7863472610661626</v>
      </c>
      <c r="T26" s="329">
        <v>6.7696008852888649</v>
      </c>
      <c r="U26" s="329">
        <v>6.9786484028693554</v>
      </c>
      <c r="V26" s="329">
        <v>7.5739284328184109</v>
      </c>
      <c r="W26" s="329">
        <v>6.592053557369133</v>
      </c>
      <c r="X26" s="329">
        <v>6.5972338731614064</v>
      </c>
      <c r="Y26" s="329">
        <v>6.4339762896525627</v>
      </c>
      <c r="DA26" s="72" t="s">
        <v>2247</v>
      </c>
    </row>
    <row r="27" spans="1:105" ht="12" customHeight="1" x14ac:dyDescent="0.25">
      <c r="A27" s="59" t="s">
        <v>28</v>
      </c>
      <c r="B27" s="230">
        <v>0.41390963626976113</v>
      </c>
      <c r="C27" s="230">
        <v>0.25850054237563108</v>
      </c>
      <c r="D27" s="230">
        <v>0.19167184624167399</v>
      </c>
      <c r="E27" s="230">
        <v>0.34924141019656713</v>
      </c>
      <c r="F27" s="230">
        <v>0.33976930966383889</v>
      </c>
      <c r="G27" s="230">
        <v>0.7272306728818565</v>
      </c>
      <c r="H27" s="230">
        <v>0.39727256638789321</v>
      </c>
      <c r="I27" s="230">
        <v>0.26395785422374568</v>
      </c>
      <c r="J27" s="230">
        <v>0.25536060774683861</v>
      </c>
      <c r="K27" s="230">
        <v>0.236714828129167</v>
      </c>
      <c r="L27" s="230">
        <v>0.25323111800589643</v>
      </c>
      <c r="M27" s="230">
        <v>0.24725484298591949</v>
      </c>
      <c r="N27" s="230">
        <v>0.24316952079598289</v>
      </c>
      <c r="O27" s="230">
        <v>0.27904871152996819</v>
      </c>
      <c r="P27" s="230">
        <v>0.30818560411151752</v>
      </c>
      <c r="Q27" s="230">
        <v>0.32782204102054091</v>
      </c>
      <c r="R27" s="230">
        <v>0.30985917357957932</v>
      </c>
      <c r="S27" s="230">
        <v>0.32835185667521211</v>
      </c>
      <c r="T27" s="230">
        <v>0.31668657101237951</v>
      </c>
      <c r="U27" s="230">
        <v>0</v>
      </c>
      <c r="V27" s="230">
        <v>0</v>
      </c>
      <c r="W27" s="230">
        <v>0</v>
      </c>
      <c r="X27" s="230">
        <v>0</v>
      </c>
      <c r="Y27" s="230">
        <v>0</v>
      </c>
      <c r="DA27" s="71" t="s">
        <v>2248</v>
      </c>
    </row>
    <row r="28" spans="1:105" ht="12" customHeight="1" x14ac:dyDescent="0.25">
      <c r="A28" s="59" t="s">
        <v>31</v>
      </c>
      <c r="B28" s="230">
        <v>0.16999582685090589</v>
      </c>
      <c r="C28" s="230">
        <v>0.1723056811256008</v>
      </c>
      <c r="D28" s="230">
        <v>0.1118486153336402</v>
      </c>
      <c r="E28" s="230">
        <v>8.2545068485048403E-2</v>
      </c>
      <c r="F28" s="230">
        <v>4.5891694707871793E-2</v>
      </c>
      <c r="G28" s="230">
        <v>0.21173226403304229</v>
      </c>
      <c r="H28" s="230">
        <v>9.3488856019513067E-2</v>
      </c>
      <c r="I28" s="230">
        <v>8.9771137776634383E-2</v>
      </c>
      <c r="J28" s="230">
        <v>9.4609546060148639E-2</v>
      </c>
      <c r="K28" s="230">
        <v>0.13413710782709429</v>
      </c>
      <c r="L28" s="230">
        <v>0.20375922392176671</v>
      </c>
      <c r="M28" s="230">
        <v>0.25428819873899677</v>
      </c>
      <c r="N28" s="230">
        <v>0.22422537081456831</v>
      </c>
      <c r="O28" s="230">
        <v>0.32783102856829899</v>
      </c>
      <c r="P28" s="230">
        <v>0.31554777518428623</v>
      </c>
      <c r="Q28" s="230">
        <v>0.39418964538924117</v>
      </c>
      <c r="R28" s="230">
        <v>0.51011950681388374</v>
      </c>
      <c r="S28" s="230">
        <v>0.54882300928097272</v>
      </c>
      <c r="T28" s="230">
        <v>0.61357430696351611</v>
      </c>
      <c r="U28" s="230">
        <v>0.71012238600271682</v>
      </c>
      <c r="V28" s="230">
        <v>0.68084329182404502</v>
      </c>
      <c r="W28" s="230">
        <v>0.71877792345159608</v>
      </c>
      <c r="X28" s="230">
        <v>0.7728404890627717</v>
      </c>
      <c r="Y28" s="230">
        <v>0.96763465583187391</v>
      </c>
      <c r="DA28" s="71" t="s">
        <v>2249</v>
      </c>
    </row>
    <row r="29" spans="1:105" ht="12" customHeight="1" x14ac:dyDescent="0.25">
      <c r="A29" s="59" t="s">
        <v>159</v>
      </c>
      <c r="B29" s="230">
        <v>0.4181330565113876</v>
      </c>
      <c r="C29" s="230">
        <v>0.37233532642250528</v>
      </c>
      <c r="D29" s="230">
        <v>0.35698188674166659</v>
      </c>
      <c r="E29" s="230">
        <v>0.39172652372453243</v>
      </c>
      <c r="F29" s="230">
        <v>0.31287419250380971</v>
      </c>
      <c r="G29" s="230">
        <v>0.26928681235658508</v>
      </c>
      <c r="H29" s="230">
        <v>0.27212184940425532</v>
      </c>
      <c r="I29" s="230">
        <v>0.26480955289593772</v>
      </c>
      <c r="J29" s="230">
        <v>0.50416072576529003</v>
      </c>
      <c r="K29" s="230">
        <v>0.2124418979802884</v>
      </c>
      <c r="L29" s="230">
        <v>0.23067843653967479</v>
      </c>
      <c r="M29" s="230">
        <v>0.13913327871900111</v>
      </c>
      <c r="N29" s="230">
        <v>0.184277687181476</v>
      </c>
      <c r="O29" s="230">
        <v>0.18685228795772341</v>
      </c>
      <c r="P29" s="230">
        <v>0.24554756172600101</v>
      </c>
      <c r="Q29" s="230">
        <v>0.2136810026646444</v>
      </c>
      <c r="R29" s="230">
        <v>0.1897027159260197</v>
      </c>
      <c r="S29" s="230">
        <v>0.15967547900492859</v>
      </c>
      <c r="T29" s="230">
        <v>0.20031932394111771</v>
      </c>
      <c r="U29" s="230">
        <v>0.1869657375030844</v>
      </c>
      <c r="V29" s="230">
        <v>0.23871097495817351</v>
      </c>
      <c r="W29" s="230">
        <v>0.16941237862130751</v>
      </c>
      <c r="X29" s="230">
        <v>0.18709316874970949</v>
      </c>
      <c r="Y29" s="230">
        <v>0.27775382889347039</v>
      </c>
      <c r="DA29" s="71" t="s">
        <v>2250</v>
      </c>
    </row>
    <row r="30" spans="1:105" ht="12" customHeight="1" x14ac:dyDescent="0.25">
      <c r="A30" s="59" t="s">
        <v>32</v>
      </c>
      <c r="B30" s="230">
        <v>2.4270709084496849</v>
      </c>
      <c r="C30" s="230">
        <v>1.820929206842983</v>
      </c>
      <c r="D30" s="230">
        <v>1.3133892242907259</v>
      </c>
      <c r="E30" s="230">
        <v>1.1412079620744471</v>
      </c>
      <c r="F30" s="230">
        <v>0.92395667697638684</v>
      </c>
      <c r="G30" s="230">
        <v>1.065616810348561</v>
      </c>
      <c r="H30" s="230">
        <v>0.84482177802676828</v>
      </c>
      <c r="I30" s="230">
        <v>1.2633700729493209</v>
      </c>
      <c r="J30" s="230">
        <v>1.036904264726999</v>
      </c>
      <c r="K30" s="230">
        <v>0.83512305470434178</v>
      </c>
      <c r="L30" s="230">
        <v>0.80509466507648975</v>
      </c>
      <c r="M30" s="230">
        <v>0.19708947172086691</v>
      </c>
      <c r="N30" s="230">
        <v>0.1672112992246762</v>
      </c>
      <c r="O30" s="230">
        <v>0.39442923922301382</v>
      </c>
      <c r="P30" s="230">
        <v>0.32315511664555491</v>
      </c>
      <c r="Q30" s="230">
        <v>0.33003860019945508</v>
      </c>
      <c r="R30" s="230">
        <v>0.25425200677976623</v>
      </c>
      <c r="S30" s="230">
        <v>0.36886188866661263</v>
      </c>
      <c r="T30" s="230">
        <v>0.39754955819716048</v>
      </c>
      <c r="U30" s="230">
        <v>0.34101582517931278</v>
      </c>
      <c r="V30" s="230">
        <v>0.35459670266933219</v>
      </c>
      <c r="W30" s="230">
        <v>0.26467108309039128</v>
      </c>
      <c r="X30" s="230">
        <v>0.27703345763418258</v>
      </c>
      <c r="Y30" s="230">
        <v>0.1796703321322061</v>
      </c>
      <c r="DA30" s="71" t="s">
        <v>2251</v>
      </c>
    </row>
    <row r="31" spans="1:105" ht="12" customHeight="1" x14ac:dyDescent="0.25">
      <c r="A31" s="59" t="s">
        <v>35</v>
      </c>
      <c r="B31" s="230">
        <v>2.5338948189713602</v>
      </c>
      <c r="C31" s="230">
        <v>2.358588914962803</v>
      </c>
      <c r="D31" s="230">
        <v>2.1721965666879122</v>
      </c>
      <c r="E31" s="230">
        <v>2.545641097387862</v>
      </c>
      <c r="F31" s="230">
        <v>2.70892882685615</v>
      </c>
      <c r="G31" s="230">
        <v>3.369538041859915</v>
      </c>
      <c r="H31" s="230">
        <v>2.7211281124227522</v>
      </c>
      <c r="I31" s="230">
        <v>2.0451474407927059</v>
      </c>
      <c r="J31" s="230">
        <v>1.8737331098262271</v>
      </c>
      <c r="K31" s="230">
        <v>2.5680385165695632</v>
      </c>
      <c r="L31" s="230">
        <v>2.4492930194726972</v>
      </c>
      <c r="M31" s="230">
        <v>2.9908207346077482</v>
      </c>
      <c r="N31" s="230">
        <v>3.197216789094727</v>
      </c>
      <c r="O31" s="230">
        <v>3.0174059343598061</v>
      </c>
      <c r="P31" s="230">
        <v>3.5199757678716548</v>
      </c>
      <c r="Q31" s="230">
        <v>3.6382113959442788</v>
      </c>
      <c r="R31" s="230">
        <v>3.985733793611181</v>
      </c>
      <c r="S31" s="230">
        <v>4.3806350274384371</v>
      </c>
      <c r="T31" s="230">
        <v>5.2414711251746917</v>
      </c>
      <c r="U31" s="230">
        <v>5.7405444541842412</v>
      </c>
      <c r="V31" s="230">
        <v>6.2997774633668602</v>
      </c>
      <c r="W31" s="230">
        <v>5.4391921722058383</v>
      </c>
      <c r="X31" s="230">
        <v>5.3602667577147418</v>
      </c>
      <c r="Y31" s="230">
        <v>5.0089174727950123</v>
      </c>
      <c r="DA31" s="71" t="s">
        <v>2252</v>
      </c>
    </row>
    <row r="32" spans="1:105" ht="12" customHeight="1" x14ac:dyDescent="0.25">
      <c r="A32" s="60" t="s">
        <v>2167</v>
      </c>
      <c r="B32" s="329">
        <v>2.3203765527989102</v>
      </c>
      <c r="C32" s="329">
        <v>2.778656214987798</v>
      </c>
      <c r="D32" s="329">
        <v>3.3173706725452692</v>
      </c>
      <c r="E32" s="329">
        <v>3.3770852361189219</v>
      </c>
      <c r="F32" s="329">
        <v>3.082297695297171</v>
      </c>
      <c r="G32" s="329">
        <v>2.1093459968822148</v>
      </c>
      <c r="H32" s="329">
        <v>2.586118110743302</v>
      </c>
      <c r="I32" s="329">
        <v>2.291411976495767</v>
      </c>
      <c r="J32" s="329">
        <v>2.1923882577880378</v>
      </c>
      <c r="K32" s="329">
        <v>2.2747049052954398</v>
      </c>
      <c r="L32" s="329">
        <v>2.5251132262394438</v>
      </c>
      <c r="M32" s="329">
        <v>2.579296837180177</v>
      </c>
      <c r="N32" s="329">
        <v>2.8136239081396601</v>
      </c>
      <c r="O32" s="329">
        <v>2.7491442816953078</v>
      </c>
      <c r="P32" s="329">
        <v>2.751236373360991</v>
      </c>
      <c r="Q32" s="329">
        <v>2.5262015481832161</v>
      </c>
      <c r="R32" s="329">
        <v>2.2515637937811022</v>
      </c>
      <c r="S32" s="329">
        <v>2.1610749751947109</v>
      </c>
      <c r="T32" s="329">
        <v>0.89423286952335346</v>
      </c>
      <c r="U32" s="329">
        <v>0.68313583850522652</v>
      </c>
      <c r="V32" s="329">
        <v>0.67244847844715261</v>
      </c>
      <c r="W32" s="329">
        <v>1.0467194191503471</v>
      </c>
      <c r="X32" s="329">
        <v>0.83055262877457137</v>
      </c>
      <c r="Y32" s="329">
        <v>0.88758509697848531</v>
      </c>
      <c r="DA32" s="72" t="s">
        <v>2253</v>
      </c>
    </row>
    <row r="33" spans="1:105" ht="12" customHeight="1" x14ac:dyDescent="0.25">
      <c r="A33" s="60" t="s">
        <v>2169</v>
      </c>
      <c r="B33" s="329">
        <v>0.18980282796084971</v>
      </c>
      <c r="C33" s="329">
        <v>0.1883824646269934</v>
      </c>
      <c r="D33" s="329">
        <v>0.18961072826260589</v>
      </c>
      <c r="E33" s="329">
        <v>0.19384970766906759</v>
      </c>
      <c r="F33" s="329">
        <v>0.180427821039715</v>
      </c>
      <c r="G33" s="329">
        <v>0.1687816252747027</v>
      </c>
      <c r="H33" s="329">
        <v>0.16091095155863189</v>
      </c>
      <c r="I33" s="329">
        <v>0.14463442122143061</v>
      </c>
      <c r="J33" s="329">
        <v>0.14045391750549199</v>
      </c>
      <c r="K33" s="329">
        <v>0.14766649839941021</v>
      </c>
      <c r="L33" s="329">
        <v>0.15512126474794111</v>
      </c>
      <c r="M33" s="329">
        <v>0.1539857571319353</v>
      </c>
      <c r="N33" s="329">
        <v>0.16692964674267691</v>
      </c>
      <c r="O33" s="329">
        <v>0.16899882783938791</v>
      </c>
      <c r="P33" s="329">
        <v>0.17564341238265679</v>
      </c>
      <c r="Q33" s="329">
        <v>0.17170541782511861</v>
      </c>
      <c r="R33" s="329">
        <v>0.1684728302179479</v>
      </c>
      <c r="S33" s="329">
        <v>0.17396172590928341</v>
      </c>
      <c r="T33" s="329">
        <v>0.1294410417744101</v>
      </c>
      <c r="U33" s="329">
        <v>0.1177838861992634</v>
      </c>
      <c r="V33" s="329">
        <v>0.12263395125438779</v>
      </c>
      <c r="W33" s="329">
        <v>0.13704420255352789</v>
      </c>
      <c r="X33" s="329">
        <v>0.12482762423756009</v>
      </c>
      <c r="Y33" s="329">
        <v>0.1262764727394344</v>
      </c>
      <c r="DA33" s="72" t="s">
        <v>2254</v>
      </c>
    </row>
    <row r="34" spans="1:105" ht="12" customHeight="1" x14ac:dyDescent="0.25">
      <c r="A34" s="57" t="s">
        <v>2171</v>
      </c>
      <c r="B34" s="261">
        <v>130.6391655235482</v>
      </c>
      <c r="C34" s="261">
        <v>116.9699975742697</v>
      </c>
      <c r="D34" s="261">
        <v>105.9422314816882</v>
      </c>
      <c r="E34" s="261">
        <v>115.1609825197107</v>
      </c>
      <c r="F34" s="261">
        <v>109.30124665331969</v>
      </c>
      <c r="G34" s="261">
        <v>125.5807394470001</v>
      </c>
      <c r="H34" s="261">
        <v>106.5738785518752</v>
      </c>
      <c r="I34" s="261">
        <v>96.437267881414584</v>
      </c>
      <c r="J34" s="261">
        <v>91.400786046495639</v>
      </c>
      <c r="K34" s="261">
        <v>95.495034597497437</v>
      </c>
      <c r="L34" s="261">
        <v>96.941896529055867</v>
      </c>
      <c r="M34" s="261">
        <v>95.266424124004146</v>
      </c>
      <c r="N34" s="261">
        <v>100.4006335835348</v>
      </c>
      <c r="O34" s="261">
        <v>103.2128146098599</v>
      </c>
      <c r="P34" s="261">
        <v>113.5422460456406</v>
      </c>
      <c r="Q34" s="261">
        <v>114.9350951897208</v>
      </c>
      <c r="R34" s="261">
        <v>118.4937711294865</v>
      </c>
      <c r="S34" s="261">
        <v>127.39946350746349</v>
      </c>
      <c r="T34" s="261">
        <v>131.30735099859319</v>
      </c>
      <c r="U34" s="261">
        <v>132.2639707900945</v>
      </c>
      <c r="V34" s="261">
        <v>142.69342023934641</v>
      </c>
      <c r="W34" s="261">
        <v>129.71303966280519</v>
      </c>
      <c r="X34" s="261">
        <v>127.1604168125825</v>
      </c>
      <c r="Y34" s="261">
        <v>125.0609266430906</v>
      </c>
      <c r="DA34" s="70" t="s">
        <v>2255</v>
      </c>
    </row>
    <row r="35" spans="1:105" ht="12" customHeight="1" x14ac:dyDescent="0.25">
      <c r="A35" s="64" t="s">
        <v>28</v>
      </c>
      <c r="B35" s="229">
        <v>8.7157706648870459</v>
      </c>
      <c r="C35" s="229">
        <v>5.8153126379696811</v>
      </c>
      <c r="D35" s="229">
        <v>4.7142906866891012</v>
      </c>
      <c r="E35" s="229">
        <v>7.4841942780263881</v>
      </c>
      <c r="F35" s="229">
        <v>7.1804320960453616</v>
      </c>
      <c r="G35" s="229">
        <v>12.990228478694</v>
      </c>
      <c r="H35" s="229">
        <v>7.2505778578981532</v>
      </c>
      <c r="I35" s="229">
        <v>4.7018724741674784</v>
      </c>
      <c r="J35" s="229">
        <v>4.9040883848613488</v>
      </c>
      <c r="K35" s="229">
        <v>4.8142097778941331</v>
      </c>
      <c r="L35" s="229">
        <v>5.2672834858370594</v>
      </c>
      <c r="M35" s="229">
        <v>5.374370196309215</v>
      </c>
      <c r="N35" s="229">
        <v>5.6825795689094987</v>
      </c>
      <c r="O35" s="229">
        <v>6.3891167253637118</v>
      </c>
      <c r="P35" s="229">
        <v>6.4166374053106887</v>
      </c>
      <c r="Q35" s="229">
        <v>6.7186951715452468</v>
      </c>
      <c r="R35" s="229">
        <v>6.3272732746383644</v>
      </c>
      <c r="S35" s="229">
        <v>6.5653168113636839</v>
      </c>
      <c r="T35" s="229">
        <v>5.5556359464831697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2256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2257</v>
      </c>
    </row>
    <row r="37" spans="1:105" ht="12" customHeight="1" x14ac:dyDescent="0.25">
      <c r="A37" s="64" t="s">
        <v>31</v>
      </c>
      <c r="B37" s="229">
        <v>3.6153135084512211</v>
      </c>
      <c r="C37" s="229">
        <v>3.914881788457357</v>
      </c>
      <c r="D37" s="229">
        <v>2.7784084463162171</v>
      </c>
      <c r="E37" s="229">
        <v>1.786561201969975</v>
      </c>
      <c r="F37" s="229">
        <v>0.97950797046833482</v>
      </c>
      <c r="G37" s="229">
        <v>3.81978650261052</v>
      </c>
      <c r="H37" s="229">
        <v>1.723262100842653</v>
      </c>
      <c r="I37" s="229">
        <v>1.6150294011992701</v>
      </c>
      <c r="J37" s="229">
        <v>1.8350453051913149</v>
      </c>
      <c r="K37" s="229">
        <v>2.7552177774162838</v>
      </c>
      <c r="L37" s="229">
        <v>4.2804984583027901</v>
      </c>
      <c r="M37" s="229">
        <v>5.5823417894201048</v>
      </c>
      <c r="N37" s="229">
        <v>5.2921066071511413</v>
      </c>
      <c r="O37" s="229">
        <v>7.5808569918510491</v>
      </c>
      <c r="P37" s="229">
        <v>6.6354093387820674</v>
      </c>
      <c r="Q37" s="229">
        <v>8.1594229632485415</v>
      </c>
      <c r="R37" s="229">
        <v>10.52038447439044</v>
      </c>
      <c r="S37" s="229">
        <v>11.082965188716789</v>
      </c>
      <c r="T37" s="229">
        <v>10.87123149642982</v>
      </c>
      <c r="U37" s="229">
        <v>12.289970229510191</v>
      </c>
      <c r="V37" s="229">
        <v>11.51502619798713</v>
      </c>
      <c r="W37" s="229">
        <v>13.946663845826571</v>
      </c>
      <c r="X37" s="229">
        <v>14.64322142019719</v>
      </c>
      <c r="Y37" s="229">
        <v>18.470906295175471</v>
      </c>
      <c r="DA37" s="73" t="s">
        <v>2258</v>
      </c>
    </row>
    <row r="38" spans="1:105" ht="12" customHeight="1" x14ac:dyDescent="0.25">
      <c r="A38" s="64" t="s">
        <v>159</v>
      </c>
      <c r="B38" s="229">
        <v>9.0615725072558657</v>
      </c>
      <c r="C38" s="229">
        <v>8.620543788580866</v>
      </c>
      <c r="D38" s="229">
        <v>9.0363495497942434</v>
      </c>
      <c r="E38" s="229">
        <v>8.6395497095149789</v>
      </c>
      <c r="F38" s="229">
        <v>6.8049507017626114</v>
      </c>
      <c r="G38" s="229">
        <v>4.9504935261174499</v>
      </c>
      <c r="H38" s="229">
        <v>5.1113576253146809</v>
      </c>
      <c r="I38" s="229">
        <v>4.8546588305954721</v>
      </c>
      <c r="J38" s="229">
        <v>9.964653608136107</v>
      </c>
      <c r="K38" s="229">
        <v>4.4466047717771477</v>
      </c>
      <c r="L38" s="229">
        <v>4.9381630949804123</v>
      </c>
      <c r="M38" s="229">
        <v>3.1124515564564259</v>
      </c>
      <c r="N38" s="229">
        <v>4.4319816067557936</v>
      </c>
      <c r="O38" s="229">
        <v>4.4029933632319791</v>
      </c>
      <c r="P38" s="229">
        <v>5.2616212915446789</v>
      </c>
      <c r="Q38" s="229">
        <v>4.5071447956936277</v>
      </c>
      <c r="R38" s="229">
        <v>3.9867095111419641</v>
      </c>
      <c r="S38" s="229">
        <v>3.2858160684314601</v>
      </c>
      <c r="T38" s="229">
        <v>3.6167274910172371</v>
      </c>
      <c r="U38" s="229">
        <v>3.2973193963263019</v>
      </c>
      <c r="V38" s="229">
        <v>4.1140684874648077</v>
      </c>
      <c r="W38" s="229">
        <v>3.3496706413558708</v>
      </c>
      <c r="X38" s="229">
        <v>3.6123186754695742</v>
      </c>
      <c r="Y38" s="229">
        <v>5.4027915063283078</v>
      </c>
      <c r="DA38" s="73" t="s">
        <v>2259</v>
      </c>
    </row>
    <row r="39" spans="1:105" ht="12" customHeight="1" x14ac:dyDescent="0.25">
      <c r="A39" s="64" t="s">
        <v>32</v>
      </c>
      <c r="B39" s="229">
        <v>50.992807237880179</v>
      </c>
      <c r="C39" s="229">
        <v>40.872468772253413</v>
      </c>
      <c r="D39" s="229">
        <v>32.231289443821517</v>
      </c>
      <c r="E39" s="229">
        <v>24.40115097712944</v>
      </c>
      <c r="F39" s="229">
        <v>19.48248002299216</v>
      </c>
      <c r="G39" s="229">
        <v>18.99205084141089</v>
      </c>
      <c r="H39" s="229">
        <v>15.38421514575494</v>
      </c>
      <c r="I39" s="229">
        <v>22.453964995193761</v>
      </c>
      <c r="J39" s="229">
        <v>19.86869055043887</v>
      </c>
      <c r="K39" s="229">
        <v>16.946351872726911</v>
      </c>
      <c r="L39" s="229">
        <v>16.70870413091103</v>
      </c>
      <c r="M39" s="229">
        <v>4.2743727874382733</v>
      </c>
      <c r="N39" s="229">
        <v>3.898775314007068</v>
      </c>
      <c r="O39" s="229">
        <v>9.0106496211066851</v>
      </c>
      <c r="P39" s="229">
        <v>6.7132432947762002</v>
      </c>
      <c r="Q39" s="229">
        <v>6.7489735131728636</v>
      </c>
      <c r="R39" s="229">
        <v>5.1801558110787393</v>
      </c>
      <c r="S39" s="229">
        <v>7.3587863963290179</v>
      </c>
      <c r="T39" s="229">
        <v>6.9585957322763994</v>
      </c>
      <c r="U39" s="229">
        <v>5.830568653641274</v>
      </c>
      <c r="V39" s="229">
        <v>5.9247661473315123</v>
      </c>
      <c r="W39" s="229">
        <v>5.0734204022472396</v>
      </c>
      <c r="X39" s="229">
        <v>5.185584768435378</v>
      </c>
      <c r="Y39" s="229">
        <v>3.3882224393666709</v>
      </c>
      <c r="DA39" s="73" t="s">
        <v>2260</v>
      </c>
    </row>
    <row r="40" spans="1:105" ht="12" customHeight="1" x14ac:dyDescent="0.25">
      <c r="A40" s="64" t="s">
        <v>33</v>
      </c>
      <c r="B40" s="229">
        <v>4.4946380811036528</v>
      </c>
      <c r="C40" s="229">
        <v>4.2870660498934106</v>
      </c>
      <c r="D40" s="229">
        <v>3.3524350994322329</v>
      </c>
      <c r="E40" s="229">
        <v>2.6448139122275252</v>
      </c>
      <c r="F40" s="229">
        <v>1.9330757053823939</v>
      </c>
      <c r="G40" s="229">
        <v>5.0812458877202387</v>
      </c>
      <c r="H40" s="229">
        <v>5.5146128239608734</v>
      </c>
      <c r="I40" s="229">
        <v>4.2174479226940349</v>
      </c>
      <c r="J40" s="229">
        <v>3.273300582557741</v>
      </c>
      <c r="K40" s="229">
        <v>0.61066874927199466</v>
      </c>
      <c r="L40" s="229">
        <v>0.75111986191924784</v>
      </c>
      <c r="M40" s="229">
        <v>0.58373939130051056</v>
      </c>
      <c r="N40" s="229">
        <v>0.71092830133607987</v>
      </c>
      <c r="O40" s="229">
        <v>0.33266868536496419</v>
      </c>
      <c r="P40" s="229">
        <v>0.62973527465604273</v>
      </c>
      <c r="Q40" s="229">
        <v>0.65953304795473644</v>
      </c>
      <c r="R40" s="229">
        <v>0.51040919721152955</v>
      </c>
      <c r="S40" s="229">
        <v>0.60321086943244351</v>
      </c>
      <c r="T40" s="229">
        <v>0.59700159390956653</v>
      </c>
      <c r="U40" s="229">
        <v>0.58664155268292917</v>
      </c>
      <c r="V40" s="229">
        <v>0.47727056371403648</v>
      </c>
      <c r="W40" s="229">
        <v>0.4399811645122384</v>
      </c>
      <c r="X40" s="229">
        <v>0.35048660642949331</v>
      </c>
      <c r="Y40" s="229">
        <v>0.62224364875362326</v>
      </c>
      <c r="DA40" s="73" t="s">
        <v>2261</v>
      </c>
    </row>
    <row r="41" spans="1:105" ht="12" customHeight="1" x14ac:dyDescent="0.25">
      <c r="A41" s="64" t="s">
        <v>35</v>
      </c>
      <c r="B41" s="229">
        <v>53.759063523970269</v>
      </c>
      <c r="C41" s="229">
        <v>53.459724537114987</v>
      </c>
      <c r="D41" s="229">
        <v>53.829458255634869</v>
      </c>
      <c r="E41" s="229">
        <v>54.964128646177663</v>
      </c>
      <c r="F41" s="229">
        <v>57.680216362053308</v>
      </c>
      <c r="G41" s="229">
        <v>60.642600948936177</v>
      </c>
      <c r="H41" s="229">
        <v>50.037532816770977</v>
      </c>
      <c r="I41" s="229">
        <v>36.704873700478949</v>
      </c>
      <c r="J41" s="229">
        <v>36.255589491081501</v>
      </c>
      <c r="K41" s="229">
        <v>52.621586133847757</v>
      </c>
      <c r="L41" s="229">
        <v>51.330231088699698</v>
      </c>
      <c r="M41" s="229">
        <v>65.499201929356616</v>
      </c>
      <c r="N41" s="229">
        <v>75.27856396563719</v>
      </c>
      <c r="O41" s="229">
        <v>69.607717872261105</v>
      </c>
      <c r="P41" s="229">
        <v>73.841018525976637</v>
      </c>
      <c r="Q41" s="229">
        <v>75.127263813329805</v>
      </c>
      <c r="R41" s="229">
        <v>82.001798380331039</v>
      </c>
      <c r="S41" s="229">
        <v>88.250289218178736</v>
      </c>
      <c r="T41" s="229">
        <v>92.64461557622306</v>
      </c>
      <c r="U41" s="229">
        <v>99.111972453541725</v>
      </c>
      <c r="V41" s="229">
        <v>106.2914627158606</v>
      </c>
      <c r="W41" s="229">
        <v>105.28473643838539</v>
      </c>
      <c r="X41" s="229">
        <v>101.3184584705033</v>
      </c>
      <c r="Y41" s="229">
        <v>95.384119428249633</v>
      </c>
      <c r="DA41" s="73" t="s">
        <v>2262</v>
      </c>
    </row>
    <row r="42" spans="1:105" ht="12" customHeight="1" x14ac:dyDescent="0.25">
      <c r="A42" s="64" t="s">
        <v>36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2263</v>
      </c>
    </row>
    <row r="43" spans="1:105" ht="12" customHeight="1" x14ac:dyDescent="0.25">
      <c r="A43" s="64" t="s">
        <v>38</v>
      </c>
      <c r="B43" s="229">
        <v>0</v>
      </c>
      <c r="C43" s="229">
        <v>0</v>
      </c>
      <c r="D43" s="229">
        <v>0</v>
      </c>
      <c r="E43" s="229">
        <v>15.24058379466473</v>
      </c>
      <c r="F43" s="229">
        <v>15.24058379461548</v>
      </c>
      <c r="G43" s="229">
        <v>19.104333261510831</v>
      </c>
      <c r="H43" s="229">
        <v>21.552320181332931</v>
      </c>
      <c r="I43" s="229">
        <v>21.889420557085622</v>
      </c>
      <c r="J43" s="229">
        <v>15.299418124228749</v>
      </c>
      <c r="K43" s="229">
        <v>13.300395514563199</v>
      </c>
      <c r="L43" s="229">
        <v>13.66589640840562</v>
      </c>
      <c r="M43" s="229">
        <v>10.839946473723</v>
      </c>
      <c r="N43" s="229">
        <v>5.1056982197380094</v>
      </c>
      <c r="O43" s="229">
        <v>5.8888113506804594</v>
      </c>
      <c r="P43" s="229">
        <v>14.044580914594251</v>
      </c>
      <c r="Q43" s="229">
        <v>13.01406188477603</v>
      </c>
      <c r="R43" s="229">
        <v>9.9670404806944823</v>
      </c>
      <c r="S43" s="229">
        <v>10.253078955011331</v>
      </c>
      <c r="T43" s="229">
        <v>11.063543162253939</v>
      </c>
      <c r="U43" s="229">
        <v>11.14749850439209</v>
      </c>
      <c r="V43" s="229">
        <v>14.37082612698827</v>
      </c>
      <c r="W43" s="229">
        <v>1.6185671704778819</v>
      </c>
      <c r="X43" s="229">
        <v>2.0503468715475441</v>
      </c>
      <c r="Y43" s="229">
        <v>1.7926433252169129</v>
      </c>
      <c r="DA43" s="73" t="s">
        <v>2264</v>
      </c>
    </row>
    <row r="44" spans="1:105" ht="12" customHeight="1" x14ac:dyDescent="0.25">
      <c r="A44" s="64" t="s">
        <v>39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2265</v>
      </c>
    </row>
    <row r="45" spans="1:105" ht="12" customHeight="1" x14ac:dyDescent="0.25">
      <c r="A45" s="57" t="s">
        <v>2183</v>
      </c>
      <c r="B45" s="261">
        <f t="shared" ref="B45:Y45" si="2">B46+B52+B63+B64+B65</f>
        <v>21.951945868339465</v>
      </c>
      <c r="C45" s="261">
        <f t="shared" si="2"/>
        <v>19.974758399417947</v>
      </c>
      <c r="D45" s="261">
        <f t="shared" si="2"/>
        <v>18.423000976536112</v>
      </c>
      <c r="E45" s="261">
        <f t="shared" si="2"/>
        <v>19.789475028984153</v>
      </c>
      <c r="F45" s="261">
        <f t="shared" si="2"/>
        <v>18.728267073776202</v>
      </c>
      <c r="G45" s="261">
        <f t="shared" si="2"/>
        <v>20.807712023221203</v>
      </c>
      <c r="H45" s="261">
        <f t="shared" si="2"/>
        <v>17.953027559312201</v>
      </c>
      <c r="I45" s="261">
        <f t="shared" si="2"/>
        <v>16.20053494047966</v>
      </c>
      <c r="J45" s="261">
        <f t="shared" si="2"/>
        <v>15.439090331972693</v>
      </c>
      <c r="K45" s="261">
        <f t="shared" si="2"/>
        <v>16.19555145169242</v>
      </c>
      <c r="L45" s="261">
        <f t="shared" si="2"/>
        <v>16.530964408330071</v>
      </c>
      <c r="M45" s="261">
        <f t="shared" si="2"/>
        <v>16.291854439995564</v>
      </c>
      <c r="N45" s="261">
        <f t="shared" si="2"/>
        <v>17.243136944105398</v>
      </c>
      <c r="O45" s="261">
        <f t="shared" si="2"/>
        <v>17.680610551678917</v>
      </c>
      <c r="P45" s="261">
        <f t="shared" si="2"/>
        <v>19.272025101927518</v>
      </c>
      <c r="Q45" s="261">
        <f t="shared" si="2"/>
        <v>19.401478148058381</v>
      </c>
      <c r="R45" s="261">
        <f t="shared" si="2"/>
        <v>19.852947901873584</v>
      </c>
      <c r="S45" s="261">
        <f t="shared" si="2"/>
        <v>21.219708260475148</v>
      </c>
      <c r="T45" s="261">
        <f t="shared" si="2"/>
        <v>20.991991202176266</v>
      </c>
      <c r="U45" s="261">
        <f t="shared" si="2"/>
        <v>20.928538310765834</v>
      </c>
      <c r="V45" s="261">
        <f t="shared" si="2"/>
        <v>22.501373707140015</v>
      </c>
      <c r="W45" s="261">
        <f t="shared" si="2"/>
        <v>20.889265999505906</v>
      </c>
      <c r="X45" s="261">
        <f t="shared" si="2"/>
        <v>20.311776984662821</v>
      </c>
      <c r="Y45" s="261">
        <f t="shared" si="2"/>
        <v>20.032582288445624</v>
      </c>
      <c r="DA45" s="70"/>
    </row>
    <row r="46" spans="1:105" ht="12" customHeight="1" x14ac:dyDescent="0.25">
      <c r="A46" s="165" t="s">
        <v>2184</v>
      </c>
      <c r="B46" s="346">
        <v>9.6540230077481439</v>
      </c>
      <c r="C46" s="346">
        <v>8.6410663950110234</v>
      </c>
      <c r="D46" s="346">
        <v>7.8256853269598823</v>
      </c>
      <c r="E46" s="346">
        <v>8.4844715458510755</v>
      </c>
      <c r="F46" s="346">
        <v>8.0607362432190861</v>
      </c>
      <c r="G46" s="346">
        <v>9.2251197861022192</v>
      </c>
      <c r="H46" s="346">
        <v>7.8143164650368</v>
      </c>
      <c r="I46" s="346">
        <v>7.0431492041202137</v>
      </c>
      <c r="J46" s="346">
        <v>6.7009515558015487</v>
      </c>
      <c r="K46" s="346">
        <v>7.0498820501936406</v>
      </c>
      <c r="L46" s="346">
        <v>7.1554644117411623</v>
      </c>
      <c r="M46" s="346">
        <v>7.0513600781509478</v>
      </c>
      <c r="N46" s="346">
        <v>7.4233913394215776</v>
      </c>
      <c r="O46" s="346">
        <v>7.6314095925987067</v>
      </c>
      <c r="P46" s="346">
        <v>8.3967284658634433</v>
      </c>
      <c r="Q46" s="346">
        <v>8.4993437138723795</v>
      </c>
      <c r="R46" s="346">
        <v>8.7627946893309137</v>
      </c>
      <c r="S46" s="346">
        <v>9.4215181465556892</v>
      </c>
      <c r="T46" s="346">
        <v>9.7039901345871247</v>
      </c>
      <c r="U46" s="346">
        <v>9.7787011141483831</v>
      </c>
      <c r="V46" s="346">
        <v>10.54995682773615</v>
      </c>
      <c r="W46" s="346">
        <v>9.5778371428339248</v>
      </c>
      <c r="X46" s="346">
        <v>9.3894629869072368</v>
      </c>
      <c r="Y46" s="346">
        <v>9.2292084288023357</v>
      </c>
      <c r="DA46" s="167" t="s">
        <v>2266</v>
      </c>
    </row>
    <row r="47" spans="1:105" ht="12" customHeight="1" x14ac:dyDescent="0.25">
      <c r="A47" s="59" t="s">
        <v>28</v>
      </c>
      <c r="B47" s="230">
        <v>0.670114087819357</v>
      </c>
      <c r="C47" s="230">
        <v>0.44829879963261587</v>
      </c>
      <c r="D47" s="230">
        <v>0.36177801926314301</v>
      </c>
      <c r="E47" s="230">
        <v>0.65696029870785477</v>
      </c>
      <c r="F47" s="230">
        <v>0.63230772949234093</v>
      </c>
      <c r="G47" s="230">
        <v>1.1887841725371759</v>
      </c>
      <c r="H47" s="230">
        <v>0.71714788726362855</v>
      </c>
      <c r="I47" s="230">
        <v>0.47340667490798988</v>
      </c>
      <c r="J47" s="230">
        <v>0.45451909553701941</v>
      </c>
      <c r="K47" s="230">
        <v>0.41862041543504658</v>
      </c>
      <c r="L47" s="230">
        <v>0.45965507339538653</v>
      </c>
      <c r="M47" s="230">
        <v>0.45538553635096662</v>
      </c>
      <c r="N47" s="230">
        <v>0.4494764111544392</v>
      </c>
      <c r="O47" s="230">
        <v>0.50636095248752155</v>
      </c>
      <c r="P47" s="230">
        <v>0.54913512031952105</v>
      </c>
      <c r="Q47" s="230">
        <v>0.56816981405907196</v>
      </c>
      <c r="R47" s="230">
        <v>0.51721989584121342</v>
      </c>
      <c r="S47" s="230">
        <v>0.53463313495477249</v>
      </c>
      <c r="T47" s="230">
        <v>0.45395931206795548</v>
      </c>
      <c r="U47" s="230">
        <v>0</v>
      </c>
      <c r="V47" s="230">
        <v>0</v>
      </c>
      <c r="W47" s="230">
        <v>0</v>
      </c>
      <c r="X47" s="230">
        <v>0</v>
      </c>
      <c r="Y47" s="230">
        <v>0</v>
      </c>
      <c r="DA47" s="71" t="s">
        <v>2267</v>
      </c>
    </row>
    <row r="48" spans="1:105" ht="12" customHeight="1" x14ac:dyDescent="0.25">
      <c r="A48" s="59" t="s">
        <v>31</v>
      </c>
      <c r="B48" s="230">
        <v>0.275220938246164</v>
      </c>
      <c r="C48" s="230">
        <v>0.29881728412871988</v>
      </c>
      <c r="D48" s="230">
        <v>0.21111274976560249</v>
      </c>
      <c r="E48" s="230">
        <v>0.15527606768703511</v>
      </c>
      <c r="F48" s="230">
        <v>8.5404044620744593E-2</v>
      </c>
      <c r="G48" s="230">
        <v>0.3461129648182949</v>
      </c>
      <c r="H48" s="230">
        <v>0.16876407094172441</v>
      </c>
      <c r="I48" s="230">
        <v>0.16100394497645659</v>
      </c>
      <c r="J48" s="230">
        <v>0.16839654981968971</v>
      </c>
      <c r="K48" s="230">
        <v>0.23721594564913931</v>
      </c>
      <c r="L48" s="230">
        <v>0.36985565504064871</v>
      </c>
      <c r="M48" s="230">
        <v>0.46833933108066023</v>
      </c>
      <c r="N48" s="230">
        <v>0.41445989873073941</v>
      </c>
      <c r="O48" s="230">
        <v>0.59488119823474028</v>
      </c>
      <c r="P48" s="230">
        <v>0.56225327588526541</v>
      </c>
      <c r="Q48" s="230">
        <v>0.68319584866102157</v>
      </c>
      <c r="R48" s="230">
        <v>0.85149635924232725</v>
      </c>
      <c r="S48" s="230">
        <v>0.89361141111936149</v>
      </c>
      <c r="T48" s="230">
        <v>0.87953767474668876</v>
      </c>
      <c r="U48" s="230">
        <v>0.99504576908206721</v>
      </c>
      <c r="V48" s="230">
        <v>0.94836746860104082</v>
      </c>
      <c r="W48" s="230">
        <v>1.044338889660243</v>
      </c>
      <c r="X48" s="230">
        <v>1.0999393543343989</v>
      </c>
      <c r="Y48" s="230">
        <v>1.388022199579326</v>
      </c>
      <c r="DA48" s="71" t="s">
        <v>2268</v>
      </c>
    </row>
    <row r="49" spans="1:105" ht="12" customHeight="1" x14ac:dyDescent="0.25">
      <c r="A49" s="59" t="s">
        <v>159</v>
      </c>
      <c r="B49" s="230">
        <v>0.67695174791396473</v>
      </c>
      <c r="C49" s="230">
        <v>0.64571423472480383</v>
      </c>
      <c r="D49" s="230">
        <v>0.67379848647870921</v>
      </c>
      <c r="E49" s="230">
        <v>0.73687932336836026</v>
      </c>
      <c r="F49" s="230">
        <v>0.58225615042914092</v>
      </c>
      <c r="G49" s="230">
        <v>0.44019581728300272</v>
      </c>
      <c r="H49" s="230">
        <v>0.49122850629456472</v>
      </c>
      <c r="I49" s="230">
        <v>0.47493419087303529</v>
      </c>
      <c r="J49" s="230">
        <v>0.89736110476093478</v>
      </c>
      <c r="K49" s="230">
        <v>0.37569473907139739</v>
      </c>
      <c r="L49" s="230">
        <v>0.41871834122656432</v>
      </c>
      <c r="M49" s="230">
        <v>0.25625092713483871</v>
      </c>
      <c r="N49" s="230">
        <v>0.34062029327952908</v>
      </c>
      <c r="O49" s="230">
        <v>0.33906159962535559</v>
      </c>
      <c r="P49" s="230">
        <v>0.43752462170095718</v>
      </c>
      <c r="Q49" s="230">
        <v>0.37034451733012008</v>
      </c>
      <c r="R49" s="230">
        <v>0.31665358762357942</v>
      </c>
      <c r="S49" s="230">
        <v>0.25998879001391217</v>
      </c>
      <c r="T49" s="230">
        <v>0.28715086402155321</v>
      </c>
      <c r="U49" s="230">
        <v>0.26198225789355789</v>
      </c>
      <c r="V49" s="230">
        <v>0.33250782634849813</v>
      </c>
      <c r="W49" s="230">
        <v>0.2461454777777288</v>
      </c>
      <c r="X49" s="230">
        <v>0.26627893096607341</v>
      </c>
      <c r="Y49" s="230">
        <v>0.39842359737607408</v>
      </c>
      <c r="DA49" s="71" t="s">
        <v>2269</v>
      </c>
    </row>
    <row r="50" spans="1:105" ht="12" customHeight="1" x14ac:dyDescent="0.25">
      <c r="A50" s="59" t="s">
        <v>32</v>
      </c>
      <c r="B50" s="230">
        <v>3.929394885671762</v>
      </c>
      <c r="C50" s="230">
        <v>3.1579058602417658</v>
      </c>
      <c r="D50" s="230">
        <v>2.4790044098930628</v>
      </c>
      <c r="E50" s="230">
        <v>2.146733754253924</v>
      </c>
      <c r="F50" s="230">
        <v>1.7194753379763701</v>
      </c>
      <c r="G50" s="230">
        <v>1.741934774439466</v>
      </c>
      <c r="H50" s="230">
        <v>1.525054092546227</v>
      </c>
      <c r="I50" s="230">
        <v>2.265845913818608</v>
      </c>
      <c r="J50" s="230">
        <v>1.8455970665194661</v>
      </c>
      <c r="K50" s="230">
        <v>1.476880695910407</v>
      </c>
      <c r="L50" s="230">
        <v>1.461375877815108</v>
      </c>
      <c r="M50" s="230">
        <v>0.36299266661420571</v>
      </c>
      <c r="N50" s="230">
        <v>0.30907465061394362</v>
      </c>
      <c r="O50" s="230">
        <v>0.71573011094317385</v>
      </c>
      <c r="P50" s="230">
        <v>0.57580828401320439</v>
      </c>
      <c r="Q50" s="230">
        <v>0.57201147770259653</v>
      </c>
      <c r="R50" s="230">
        <v>0.42439988122629108</v>
      </c>
      <c r="S50" s="230">
        <v>0.6005928819773193</v>
      </c>
      <c r="T50" s="230">
        <v>0.5698736241804454</v>
      </c>
      <c r="U50" s="230">
        <v>0.47784207444124549</v>
      </c>
      <c r="V50" s="230">
        <v>0.49392860489796758</v>
      </c>
      <c r="W50" s="230">
        <v>0.38455035417960631</v>
      </c>
      <c r="X50" s="230">
        <v>0.39428576379157459</v>
      </c>
      <c r="Y50" s="230">
        <v>0.25772786051249441</v>
      </c>
      <c r="DA50" s="71" t="s">
        <v>2270</v>
      </c>
    </row>
    <row r="51" spans="1:105" ht="12" customHeight="1" x14ac:dyDescent="0.25">
      <c r="A51" s="59" t="s">
        <v>35</v>
      </c>
      <c r="B51" s="230">
        <v>4.1023413480968953</v>
      </c>
      <c r="C51" s="230">
        <v>4.0903302162831174</v>
      </c>
      <c r="D51" s="230">
        <v>4.0999916615593648</v>
      </c>
      <c r="E51" s="230">
        <v>4.7886221018339006</v>
      </c>
      <c r="F51" s="230">
        <v>5.0412929807004891</v>
      </c>
      <c r="G51" s="230">
        <v>5.5080920570242791</v>
      </c>
      <c r="H51" s="230">
        <v>4.9121219079906551</v>
      </c>
      <c r="I51" s="230">
        <v>3.6679584795441231</v>
      </c>
      <c r="J51" s="230">
        <v>3.3350777391644382</v>
      </c>
      <c r="K51" s="230">
        <v>4.5414702541276499</v>
      </c>
      <c r="L51" s="230">
        <v>4.4458594642634548</v>
      </c>
      <c r="M51" s="230">
        <v>5.5083916169702762</v>
      </c>
      <c r="N51" s="230">
        <v>5.909760085642926</v>
      </c>
      <c r="O51" s="230">
        <v>5.4753757313079152</v>
      </c>
      <c r="P51" s="230">
        <v>6.2720071639444948</v>
      </c>
      <c r="Q51" s="230">
        <v>6.3056220561195699</v>
      </c>
      <c r="R51" s="230">
        <v>6.6530249653975018</v>
      </c>
      <c r="S51" s="230">
        <v>7.1326919284903232</v>
      </c>
      <c r="T51" s="230">
        <v>7.5134686595704823</v>
      </c>
      <c r="U51" s="230">
        <v>8.0438310127315127</v>
      </c>
      <c r="V51" s="230">
        <v>8.7751529278886444</v>
      </c>
      <c r="W51" s="230">
        <v>7.9028024212163466</v>
      </c>
      <c r="X51" s="230">
        <v>7.6289589378151899</v>
      </c>
      <c r="Y51" s="230">
        <v>7.1850347713344416</v>
      </c>
      <c r="DA51" s="71" t="s">
        <v>2271</v>
      </c>
    </row>
    <row r="52" spans="1:105" ht="12" customHeight="1" x14ac:dyDescent="0.25">
      <c r="A52" s="165" t="s">
        <v>2191</v>
      </c>
      <c r="B52" s="346">
        <v>8.9779133981638282</v>
      </c>
      <c r="C52" s="346">
        <v>8.0385273757427154</v>
      </c>
      <c r="D52" s="346">
        <v>7.2806663732047099</v>
      </c>
      <c r="E52" s="346">
        <v>7.9142064614845982</v>
      </c>
      <c r="F52" s="346">
        <v>7.5115079220860839</v>
      </c>
      <c r="G52" s="346">
        <v>8.63028325934396</v>
      </c>
      <c r="H52" s="346">
        <v>7.324075045264248</v>
      </c>
      <c r="I52" s="346">
        <v>6.6274569033342576</v>
      </c>
      <c r="J52" s="346">
        <v>6.2813348383002676</v>
      </c>
      <c r="K52" s="346">
        <v>6.562703819601869</v>
      </c>
      <c r="L52" s="346">
        <v>6.6621364902605746</v>
      </c>
      <c r="M52" s="346">
        <v>6.54699302548656</v>
      </c>
      <c r="N52" s="346">
        <v>6.8998312245899607</v>
      </c>
      <c r="O52" s="346">
        <v>7.0930926987667497</v>
      </c>
      <c r="P52" s="346">
        <v>7.8029620592380766</v>
      </c>
      <c r="Q52" s="346">
        <v>7.8986828099191282</v>
      </c>
      <c r="R52" s="346">
        <v>8.1432456427518787</v>
      </c>
      <c r="S52" s="346">
        <v>8.7552714054681324</v>
      </c>
      <c r="T52" s="346">
        <v>9.0238330984682769</v>
      </c>
      <c r="U52" s="346">
        <v>9.089574865943975</v>
      </c>
      <c r="V52" s="346">
        <v>9.806317762843701</v>
      </c>
      <c r="W52" s="346">
        <v>8.9142672646308352</v>
      </c>
      <c r="X52" s="346">
        <v>8.7388434030680973</v>
      </c>
      <c r="Y52" s="346">
        <v>8.5945601718758713</v>
      </c>
      <c r="DA52" s="167" t="s">
        <v>2272</v>
      </c>
    </row>
    <row r="53" spans="1:105" ht="12" customHeight="1" x14ac:dyDescent="0.25">
      <c r="A53" s="64" t="s">
        <v>28</v>
      </c>
      <c r="B53" s="229">
        <v>0.59897377569751764</v>
      </c>
      <c r="C53" s="229">
        <v>0.39964564254299739</v>
      </c>
      <c r="D53" s="229">
        <v>0.32398012762287481</v>
      </c>
      <c r="E53" s="229">
        <v>0.51433617027385614</v>
      </c>
      <c r="F53" s="229">
        <v>0.49346072643177669</v>
      </c>
      <c r="G53" s="229">
        <v>0.89272727544370356</v>
      </c>
      <c r="H53" s="229">
        <v>0.49828135256360151</v>
      </c>
      <c r="I53" s="229">
        <v>0.32312671099140511</v>
      </c>
      <c r="J53" s="229">
        <v>0.33702359196630061</v>
      </c>
      <c r="K53" s="229">
        <v>0.33084686581786371</v>
      </c>
      <c r="L53" s="229">
        <v>0.36198344340235028</v>
      </c>
      <c r="M53" s="229">
        <v>0.36934276178792258</v>
      </c>
      <c r="N53" s="229">
        <v>0.3905238298437268</v>
      </c>
      <c r="O53" s="229">
        <v>0.43907917217012482</v>
      </c>
      <c r="P53" s="229">
        <v>0.4409704754422511</v>
      </c>
      <c r="Q53" s="229">
        <v>0.46172878674674178</v>
      </c>
      <c r="R53" s="229">
        <v>0.43482910564045391</v>
      </c>
      <c r="S53" s="229">
        <v>0.45118816801771111</v>
      </c>
      <c r="T53" s="229">
        <v>0.38179988519798919</v>
      </c>
      <c r="U53" s="229">
        <v>0</v>
      </c>
      <c r="V53" s="229">
        <v>0</v>
      </c>
      <c r="W53" s="229">
        <v>0</v>
      </c>
      <c r="X53" s="229">
        <v>0</v>
      </c>
      <c r="Y53" s="229">
        <v>0</v>
      </c>
      <c r="DA53" s="73" t="s">
        <v>2273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2274</v>
      </c>
    </row>
    <row r="55" spans="1:105" ht="12" customHeight="1" x14ac:dyDescent="0.25">
      <c r="A55" s="64" t="s">
        <v>31</v>
      </c>
      <c r="B55" s="229">
        <v>0.24845513560966681</v>
      </c>
      <c r="C55" s="229">
        <v>0.26904236198970072</v>
      </c>
      <c r="D55" s="229">
        <v>0.19094052167117981</v>
      </c>
      <c r="E55" s="229">
        <v>0.122777818485948</v>
      </c>
      <c r="F55" s="229">
        <v>6.7314711452981402E-2</v>
      </c>
      <c r="G55" s="229">
        <v>0.26250713009744969</v>
      </c>
      <c r="H55" s="229">
        <v>0.1184277153156986</v>
      </c>
      <c r="I55" s="229">
        <v>0.1109896411336294</v>
      </c>
      <c r="J55" s="229">
        <v>0.12610979077897649</v>
      </c>
      <c r="K55" s="229">
        <v>0.18934678968280791</v>
      </c>
      <c r="L55" s="229">
        <v>0.29416863086659162</v>
      </c>
      <c r="M55" s="229">
        <v>0.38363519043858763</v>
      </c>
      <c r="N55" s="229">
        <v>0.36368936239331168</v>
      </c>
      <c r="O55" s="229">
        <v>0.52097912049534145</v>
      </c>
      <c r="P55" s="229">
        <v>0.45600513572030421</v>
      </c>
      <c r="Q55" s="229">
        <v>0.56073990100488103</v>
      </c>
      <c r="R55" s="229">
        <v>0.72299222325818868</v>
      </c>
      <c r="S55" s="229">
        <v>0.7616544491875844</v>
      </c>
      <c r="T55" s="229">
        <v>0.74710347785209097</v>
      </c>
      <c r="U55" s="229">
        <v>0.84460343836676799</v>
      </c>
      <c r="V55" s="229">
        <v>0.79134697139872112</v>
      </c>
      <c r="W55" s="229">
        <v>0.95845636872629547</v>
      </c>
      <c r="X55" s="229">
        <v>1.0063258843839651</v>
      </c>
      <c r="Y55" s="229">
        <v>1.269375814206291</v>
      </c>
      <c r="DA55" s="73" t="s">
        <v>2275</v>
      </c>
    </row>
    <row r="56" spans="1:105" ht="12" customHeight="1" x14ac:dyDescent="0.25">
      <c r="A56" s="64" t="s">
        <v>159</v>
      </c>
      <c r="B56" s="229">
        <v>0.62273831048515882</v>
      </c>
      <c r="C56" s="229">
        <v>0.59242950051611787</v>
      </c>
      <c r="D56" s="229">
        <v>0.62100491356067189</v>
      </c>
      <c r="E56" s="229">
        <v>0.59373564413327107</v>
      </c>
      <c r="F56" s="229">
        <v>0.46765652424644749</v>
      </c>
      <c r="G56" s="229">
        <v>0.34021269178760749</v>
      </c>
      <c r="H56" s="229">
        <v>0.35126775284589362</v>
      </c>
      <c r="I56" s="229">
        <v>0.3336266454554252</v>
      </c>
      <c r="J56" s="229">
        <v>0.68480073933433705</v>
      </c>
      <c r="K56" s="229">
        <v>0.30558395253742893</v>
      </c>
      <c r="L56" s="229">
        <v>0.33936530775490398</v>
      </c>
      <c r="M56" s="229">
        <v>0.21389696128156241</v>
      </c>
      <c r="N56" s="229">
        <v>0.30457900498863938</v>
      </c>
      <c r="O56" s="229">
        <v>0.30258684636699867</v>
      </c>
      <c r="P56" s="229">
        <v>0.36159432050955742</v>
      </c>
      <c r="Q56" s="229">
        <v>0.30974444368621029</v>
      </c>
      <c r="R56" s="229">
        <v>0.27397857749035359</v>
      </c>
      <c r="S56" s="229">
        <v>0.22581108801828159</v>
      </c>
      <c r="T56" s="229">
        <v>0.2485523087121842</v>
      </c>
      <c r="U56" s="229">
        <v>0.22660163104736999</v>
      </c>
      <c r="V56" s="229">
        <v>0.28273106649564511</v>
      </c>
      <c r="W56" s="229">
        <v>0.23019936486844839</v>
      </c>
      <c r="X56" s="229">
        <v>0.24824932174792461</v>
      </c>
      <c r="Y56" s="229">
        <v>0.37129595904688528</v>
      </c>
      <c r="DA56" s="73" t="s">
        <v>2276</v>
      </c>
    </row>
    <row r="57" spans="1:105" ht="12" customHeight="1" x14ac:dyDescent="0.25">
      <c r="A57" s="64" t="s">
        <v>32</v>
      </c>
      <c r="B57" s="229">
        <v>3.5043779212477282</v>
      </c>
      <c r="C57" s="229">
        <v>2.8088780538046412</v>
      </c>
      <c r="D57" s="229">
        <v>2.2150304173951678</v>
      </c>
      <c r="E57" s="229">
        <v>1.6769199298712629</v>
      </c>
      <c r="F57" s="229">
        <v>1.338894180216972</v>
      </c>
      <c r="G57" s="229">
        <v>1.3051904229821221</v>
      </c>
      <c r="H57" s="229">
        <v>1.057249184988186</v>
      </c>
      <c r="I57" s="229">
        <v>1.5431034970589601</v>
      </c>
      <c r="J57" s="229">
        <v>1.365435720458599</v>
      </c>
      <c r="K57" s="229">
        <v>1.164603883670164</v>
      </c>
      <c r="L57" s="229">
        <v>1.148272021500486</v>
      </c>
      <c r="M57" s="229">
        <v>0.29374765648033552</v>
      </c>
      <c r="N57" s="229">
        <v>0.26793547698944109</v>
      </c>
      <c r="O57" s="229">
        <v>0.61923873774983307</v>
      </c>
      <c r="P57" s="229">
        <v>0.46135411750192662</v>
      </c>
      <c r="Q57" s="229">
        <v>0.46380960476087513</v>
      </c>
      <c r="R57" s="229">
        <v>0.35599576952653561</v>
      </c>
      <c r="S57" s="229">
        <v>0.50571776631502774</v>
      </c>
      <c r="T57" s="229">
        <v>0.47821546935668968</v>
      </c>
      <c r="U57" s="229">
        <v>0.40069408147746011</v>
      </c>
      <c r="V57" s="229">
        <v>0.40716761441289973</v>
      </c>
      <c r="W57" s="229">
        <v>0.34866059363830582</v>
      </c>
      <c r="X57" s="229">
        <v>0.35636886368091802</v>
      </c>
      <c r="Y57" s="229">
        <v>0.2328487595005817</v>
      </c>
      <c r="DA57" s="73" t="s">
        <v>2277</v>
      </c>
    </row>
    <row r="58" spans="1:105" ht="12" customHeight="1" x14ac:dyDescent="0.25">
      <c r="A58" s="64" t="s">
        <v>33</v>
      </c>
      <c r="B58" s="229">
        <v>0.3088849449284346</v>
      </c>
      <c r="C58" s="229">
        <v>0.2946199753642299</v>
      </c>
      <c r="D58" s="229">
        <v>0.23038934667905589</v>
      </c>
      <c r="E58" s="229">
        <v>0.18175950652377279</v>
      </c>
      <c r="F58" s="229">
        <v>0.13284673248995371</v>
      </c>
      <c r="G58" s="229">
        <v>0.34919838435821432</v>
      </c>
      <c r="H58" s="229">
        <v>0.37898065376879703</v>
      </c>
      <c r="I58" s="229">
        <v>0.28983560986071882</v>
      </c>
      <c r="J58" s="229">
        <v>0.22495098647170561</v>
      </c>
      <c r="K58" s="229">
        <v>4.1966979228298437E-2</v>
      </c>
      <c r="L58" s="229">
        <v>5.1619198920374587E-2</v>
      </c>
      <c r="M58" s="229">
        <v>4.0116313367358311E-2</v>
      </c>
      <c r="N58" s="229">
        <v>4.885711490975915E-2</v>
      </c>
      <c r="O58" s="229">
        <v>2.2861985037322511E-2</v>
      </c>
      <c r="P58" s="229">
        <v>4.3277287764148797E-2</v>
      </c>
      <c r="Q58" s="229">
        <v>4.5325079688275642E-2</v>
      </c>
      <c r="R58" s="229">
        <v>3.507684354708647E-2</v>
      </c>
      <c r="S58" s="229">
        <v>4.1454451464782258E-2</v>
      </c>
      <c r="T58" s="229">
        <v>4.1027731516853017E-2</v>
      </c>
      <c r="U58" s="229">
        <v>4.0315758560187202E-2</v>
      </c>
      <c r="V58" s="229">
        <v>3.2799457738001879E-2</v>
      </c>
      <c r="W58" s="229">
        <v>3.0236818920143259E-2</v>
      </c>
      <c r="X58" s="229">
        <v>2.4086485757390461E-2</v>
      </c>
      <c r="Y58" s="229">
        <v>4.2762440870464068E-2</v>
      </c>
      <c r="DA58" s="73" t="s">
        <v>2278</v>
      </c>
    </row>
    <row r="59" spans="1:105" ht="12" customHeight="1" x14ac:dyDescent="0.25">
      <c r="A59" s="64" t="s">
        <v>35</v>
      </c>
      <c r="B59" s="229">
        <v>3.6944833101953209</v>
      </c>
      <c r="C59" s="229">
        <v>3.6739118415250291</v>
      </c>
      <c r="D59" s="229">
        <v>3.69932104627576</v>
      </c>
      <c r="E59" s="229">
        <v>3.7772989823788339</v>
      </c>
      <c r="F59" s="229">
        <v>3.9639566374336841</v>
      </c>
      <c r="G59" s="229">
        <v>4.1675405486329309</v>
      </c>
      <c r="H59" s="229">
        <v>3.438728611641158</v>
      </c>
      <c r="I59" s="229">
        <v>2.5224684806643349</v>
      </c>
      <c r="J59" s="229">
        <v>2.4915923287311239</v>
      </c>
      <c r="K59" s="229">
        <v>3.6163124687025512</v>
      </c>
      <c r="L59" s="229">
        <v>3.527566695448729</v>
      </c>
      <c r="M59" s="229">
        <v>4.5013006644214304</v>
      </c>
      <c r="N59" s="229">
        <v>5.1733676138631139</v>
      </c>
      <c r="O59" s="229">
        <v>4.7836501434811609</v>
      </c>
      <c r="P59" s="229">
        <v>5.074575200336314</v>
      </c>
      <c r="Q59" s="229">
        <v>5.1629698157824153</v>
      </c>
      <c r="R59" s="229">
        <v>5.6354083509481612</v>
      </c>
      <c r="S59" s="229">
        <v>6.0648232923755474</v>
      </c>
      <c r="T59" s="229">
        <v>6.3668145162760013</v>
      </c>
      <c r="U59" s="229">
        <v>6.8112705852266267</v>
      </c>
      <c r="V59" s="229">
        <v>7.3046665860334521</v>
      </c>
      <c r="W59" s="229">
        <v>7.2354813512793381</v>
      </c>
      <c r="X59" s="229">
        <v>6.962906890427683</v>
      </c>
      <c r="Y59" s="229">
        <v>6.5550813981017093</v>
      </c>
      <c r="DA59" s="73" t="s">
        <v>2279</v>
      </c>
    </row>
    <row r="60" spans="1:105" ht="12" customHeight="1" x14ac:dyDescent="0.25">
      <c r="A60" s="64" t="s">
        <v>36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2280</v>
      </c>
    </row>
    <row r="61" spans="1:105" ht="12" customHeight="1" x14ac:dyDescent="0.25">
      <c r="A61" s="64" t="s">
        <v>38</v>
      </c>
      <c r="B61" s="229">
        <v>0</v>
      </c>
      <c r="C61" s="229">
        <v>0</v>
      </c>
      <c r="D61" s="229">
        <v>0</v>
      </c>
      <c r="E61" s="229">
        <v>1.047378409817652</v>
      </c>
      <c r="F61" s="229">
        <v>1.047378409814268</v>
      </c>
      <c r="G61" s="229">
        <v>1.312906806041932</v>
      </c>
      <c r="H61" s="229">
        <v>1.4811397741409129</v>
      </c>
      <c r="I61" s="229">
        <v>1.504306318169784</v>
      </c>
      <c r="J61" s="229">
        <v>1.0514216805592249</v>
      </c>
      <c r="K61" s="229">
        <v>0.91404287996275513</v>
      </c>
      <c r="L61" s="229">
        <v>0.93916119236713969</v>
      </c>
      <c r="M61" s="229">
        <v>0.74495347770936393</v>
      </c>
      <c r="N61" s="229">
        <v>0.3508788216019682</v>
      </c>
      <c r="O61" s="229">
        <v>0.40469669346596859</v>
      </c>
      <c r="P61" s="229">
        <v>0.96518552196357432</v>
      </c>
      <c r="Q61" s="229">
        <v>0.89436517824972805</v>
      </c>
      <c r="R61" s="229">
        <v>0.68496477234109787</v>
      </c>
      <c r="S61" s="229">
        <v>0.70462219008919802</v>
      </c>
      <c r="T61" s="229">
        <v>0.76031970955646733</v>
      </c>
      <c r="U61" s="229">
        <v>0.76608937126556376</v>
      </c>
      <c r="V61" s="229">
        <v>0.98760606676498108</v>
      </c>
      <c r="W61" s="229">
        <v>0.1112327671983037</v>
      </c>
      <c r="X61" s="229">
        <v>0.14090595707021639</v>
      </c>
      <c r="Y61" s="229">
        <v>0.12319580014993931</v>
      </c>
      <c r="DA61" s="73" t="s">
        <v>2281</v>
      </c>
    </row>
    <row r="62" spans="1:105" ht="12" customHeight="1" x14ac:dyDescent="0.25">
      <c r="A62" s="64" t="s">
        <v>39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2282</v>
      </c>
    </row>
    <row r="63" spans="1:105" ht="12" customHeight="1" x14ac:dyDescent="0.25">
      <c r="A63" s="166" t="s">
        <v>2203</v>
      </c>
      <c r="B63" s="347">
        <v>1.29943717010724</v>
      </c>
      <c r="C63" s="347">
        <v>1.2897130109316399</v>
      </c>
      <c r="D63" s="347">
        <v>1.298122007994293</v>
      </c>
      <c r="E63" s="347">
        <v>1.3271431109106919</v>
      </c>
      <c r="F63" s="347">
        <v>1.2352535507470059</v>
      </c>
      <c r="G63" s="347">
        <v>1.155520810039244</v>
      </c>
      <c r="H63" s="347">
        <v>1.101636228390344</v>
      </c>
      <c r="I63" s="347">
        <v>0.99020307037174937</v>
      </c>
      <c r="J63" s="347">
        <v>0.96158230651578325</v>
      </c>
      <c r="K63" s="347">
        <v>1.01096142170945</v>
      </c>
      <c r="L63" s="347">
        <v>1.0619985985092799</v>
      </c>
      <c r="M63" s="347">
        <v>1.0542246321304329</v>
      </c>
      <c r="N63" s="347">
        <v>1.142841706315608</v>
      </c>
      <c r="O63" s="347">
        <v>1.157007832593264</v>
      </c>
      <c r="P63" s="347">
        <v>1.202498304090478</v>
      </c>
      <c r="Q63" s="347">
        <v>1.17553781799698</v>
      </c>
      <c r="R63" s="347">
        <v>1.1534067225991169</v>
      </c>
      <c r="S63" s="347">
        <v>1.190985061977885</v>
      </c>
      <c r="T63" s="347">
        <v>0.88618543161942187</v>
      </c>
      <c r="U63" s="347">
        <v>0.80637765733698086</v>
      </c>
      <c r="V63" s="347">
        <v>0.83958240395628281</v>
      </c>
      <c r="W63" s="347">
        <v>0.93823855344500984</v>
      </c>
      <c r="X63" s="347">
        <v>0.85460083252248964</v>
      </c>
      <c r="Y63" s="347">
        <v>0.86452000821347519</v>
      </c>
      <c r="DA63" s="168" t="s">
        <v>2283</v>
      </c>
    </row>
    <row r="64" spans="1:105" ht="12" customHeight="1" x14ac:dyDescent="0.25">
      <c r="A64" s="60" t="s">
        <v>2205</v>
      </c>
      <c r="B64" s="262">
        <v>1.509686347058965</v>
      </c>
      <c r="C64" s="262">
        <v>1.49838881711158</v>
      </c>
      <c r="D64" s="262">
        <v>1.508158391470376</v>
      </c>
      <c r="E64" s="262">
        <v>1.541875114261879</v>
      </c>
      <c r="F64" s="262">
        <v>1.435117806092127</v>
      </c>
      <c r="G64" s="262">
        <v>1.342484293038035</v>
      </c>
      <c r="H64" s="262">
        <v>1.279881176008826</v>
      </c>
      <c r="I64" s="262">
        <v>1.1504181121990891</v>
      </c>
      <c r="J64" s="262">
        <v>1.11716650340281</v>
      </c>
      <c r="K64" s="262">
        <v>1.1745351686623831</v>
      </c>
      <c r="L64" s="262">
        <v>1.2338301702058441</v>
      </c>
      <c r="M64" s="262">
        <v>1.2247983746141631</v>
      </c>
      <c r="N64" s="262">
        <v>1.3277537079625461</v>
      </c>
      <c r="O64" s="262">
        <v>1.344211916119177</v>
      </c>
      <c r="P64" s="262">
        <v>1.397062754405535</v>
      </c>
      <c r="Q64" s="262">
        <v>1.365740056623949</v>
      </c>
      <c r="R64" s="262">
        <v>1.3400281458550309</v>
      </c>
      <c r="S64" s="262">
        <v>1.383686667567622</v>
      </c>
      <c r="T64" s="262">
        <v>1.029570400058655</v>
      </c>
      <c r="U64" s="262">
        <v>0.9368497129834793</v>
      </c>
      <c r="V64" s="262">
        <v>0.97542699381082054</v>
      </c>
      <c r="W64" s="262">
        <v>1.090045726722892</v>
      </c>
      <c r="X64" s="262">
        <v>0.99287540692556286</v>
      </c>
      <c r="Y64" s="262">
        <v>1.004399507096966</v>
      </c>
      <c r="DA64" s="72" t="s">
        <v>2284</v>
      </c>
    </row>
    <row r="65" spans="1:105" ht="12" customHeight="1" x14ac:dyDescent="0.25">
      <c r="A65" s="101" t="s">
        <v>2207</v>
      </c>
      <c r="B65" s="278">
        <v>0.51088594526128706</v>
      </c>
      <c r="C65" s="278">
        <v>0.50706280062099052</v>
      </c>
      <c r="D65" s="278">
        <v>0.51036887690684762</v>
      </c>
      <c r="E65" s="278">
        <v>0.52177879647590697</v>
      </c>
      <c r="F65" s="278">
        <v>0.48565155163189949</v>
      </c>
      <c r="G65" s="278">
        <v>0.45430387469774181</v>
      </c>
      <c r="H65" s="278">
        <v>0.43311864461198429</v>
      </c>
      <c r="I65" s="278">
        <v>0.38930765045435067</v>
      </c>
      <c r="J65" s="278">
        <v>0.37805512795228269</v>
      </c>
      <c r="K65" s="278">
        <v>0.39746899152507897</v>
      </c>
      <c r="L65" s="278">
        <v>0.41753473761320797</v>
      </c>
      <c r="M65" s="278">
        <v>0.41447832961345932</v>
      </c>
      <c r="N65" s="278">
        <v>0.44931896581570518</v>
      </c>
      <c r="O65" s="278">
        <v>0.45488851160101901</v>
      </c>
      <c r="P65" s="278">
        <v>0.47277351832998471</v>
      </c>
      <c r="Q65" s="278">
        <v>0.46217374964594432</v>
      </c>
      <c r="R65" s="278">
        <v>0.45347270133664302</v>
      </c>
      <c r="S65" s="278">
        <v>0.46824697890582112</v>
      </c>
      <c r="T65" s="278">
        <v>0.34841213744278732</v>
      </c>
      <c r="U65" s="278">
        <v>0.31703496035301743</v>
      </c>
      <c r="V65" s="278">
        <v>0.33008971879306082</v>
      </c>
      <c r="W65" s="278">
        <v>0.36887731187324602</v>
      </c>
      <c r="X65" s="278">
        <v>0.33599435523943272</v>
      </c>
      <c r="Y65" s="278">
        <v>0.33989417245697762</v>
      </c>
      <c r="DA65" s="102" t="s">
        <v>2285</v>
      </c>
    </row>
    <row r="66" spans="1:105" ht="12" customHeight="1" x14ac:dyDescent="0.25">
      <c r="A66" s="57" t="s">
        <v>2209</v>
      </c>
      <c r="B66" s="261">
        <f t="shared" ref="B66:Y66" si="3">B67+B68+B79</f>
        <v>29.639948861476906</v>
      </c>
      <c r="C66" s="261">
        <f t="shared" si="3"/>
        <v>28.787434395242176</v>
      </c>
      <c r="D66" s="261">
        <f t="shared" si="3"/>
        <v>28.394341371190457</v>
      </c>
      <c r="E66" s="261">
        <f t="shared" si="3"/>
        <v>29.335533465821548</v>
      </c>
      <c r="F66" s="261">
        <f t="shared" si="3"/>
        <v>27.394739286800373</v>
      </c>
      <c r="G66" s="261">
        <f t="shared" si="3"/>
        <v>26.731656668428602</v>
      </c>
      <c r="H66" s="261">
        <f t="shared" si="3"/>
        <v>24.837792494980473</v>
      </c>
      <c r="I66" s="261">
        <f t="shared" si="3"/>
        <v>22.365798710149001</v>
      </c>
      <c r="J66" s="261">
        <f t="shared" si="3"/>
        <v>21.622466185121269</v>
      </c>
      <c r="K66" s="261">
        <f t="shared" si="3"/>
        <v>22.69882928103198</v>
      </c>
      <c r="L66" s="261">
        <f t="shared" si="3"/>
        <v>23.683404753039987</v>
      </c>
      <c r="M66" s="261">
        <f t="shared" si="3"/>
        <v>23.416503322624649</v>
      </c>
      <c r="N66" s="261">
        <f t="shared" si="3"/>
        <v>25.242409099370036</v>
      </c>
      <c r="O66" s="261">
        <f t="shared" si="3"/>
        <v>25.653201709029695</v>
      </c>
      <c r="P66" s="261">
        <f t="shared" si="3"/>
        <v>26.947847744526719</v>
      </c>
      <c r="Q66" s="261">
        <f t="shared" si="3"/>
        <v>26.527846821930154</v>
      </c>
      <c r="R66" s="261">
        <f t="shared" si="3"/>
        <v>26.28391483011897</v>
      </c>
      <c r="S66" s="261">
        <f t="shared" si="3"/>
        <v>27.38200146027976</v>
      </c>
      <c r="T66" s="261">
        <f t="shared" si="3"/>
        <v>22.083141332260915</v>
      </c>
      <c r="U66" s="261">
        <f t="shared" si="3"/>
        <v>20.659102509161421</v>
      </c>
      <c r="V66" s="261">
        <f t="shared" si="3"/>
        <v>21.743009953359135</v>
      </c>
      <c r="W66" s="261">
        <f t="shared" si="3"/>
        <v>22.897149114049007</v>
      </c>
      <c r="X66" s="261">
        <f t="shared" si="3"/>
        <v>21.278466480329943</v>
      </c>
      <c r="Y66" s="261">
        <f t="shared" si="3"/>
        <v>21.352535753418898</v>
      </c>
      <c r="DA66" s="70"/>
    </row>
    <row r="67" spans="1:105" ht="12" customHeight="1" x14ac:dyDescent="0.25">
      <c r="A67" s="165" t="s">
        <v>2210</v>
      </c>
      <c r="B67" s="346">
        <v>4.6294096422004616</v>
      </c>
      <c r="C67" s="346">
        <v>4.1283508204652994</v>
      </c>
      <c r="D67" s="346">
        <v>3.7271067976500989</v>
      </c>
      <c r="E67" s="346">
        <v>4.0281554814030116</v>
      </c>
      <c r="F67" s="346">
        <v>3.812245362157503</v>
      </c>
      <c r="G67" s="346">
        <v>4.3692898243719176</v>
      </c>
      <c r="H67" s="346">
        <v>3.6884710575645192</v>
      </c>
      <c r="I67" s="346">
        <v>3.347450724177004</v>
      </c>
      <c r="J67" s="346">
        <v>3.1829375317720099</v>
      </c>
      <c r="K67" s="346">
        <v>3.3201538232124599</v>
      </c>
      <c r="L67" s="346">
        <v>3.370097839731232</v>
      </c>
      <c r="M67" s="346">
        <v>3.2643953442945661</v>
      </c>
      <c r="N67" s="346">
        <v>3.4335363379033952</v>
      </c>
      <c r="O67" s="346">
        <v>3.5537029915334828</v>
      </c>
      <c r="P67" s="346">
        <v>3.898272199425699</v>
      </c>
      <c r="Q67" s="346">
        <v>3.9440676265900492</v>
      </c>
      <c r="R67" s="346">
        <v>4.0512280839513002</v>
      </c>
      <c r="S67" s="346">
        <v>4.3596576122227892</v>
      </c>
      <c r="T67" s="346">
        <v>4.4800756563882347</v>
      </c>
      <c r="U67" s="346">
        <v>4.4758658034828356</v>
      </c>
      <c r="V67" s="346">
        <v>4.8288785517535251</v>
      </c>
      <c r="W67" s="346">
        <v>4.3805881999142242</v>
      </c>
      <c r="X67" s="346">
        <v>4.2958932225822348</v>
      </c>
      <c r="Y67" s="346">
        <v>4.2191331928121931</v>
      </c>
      <c r="DA67" s="167" t="s">
        <v>2286</v>
      </c>
    </row>
    <row r="68" spans="1:105" ht="12" customHeight="1" x14ac:dyDescent="0.25">
      <c r="A68" s="165" t="s">
        <v>2212</v>
      </c>
      <c r="B68" s="346">
        <v>1.6911305015931859</v>
      </c>
      <c r="C68" s="346">
        <v>1.5141824419681571</v>
      </c>
      <c r="D68" s="346">
        <v>1.371427460880666</v>
      </c>
      <c r="E68" s="346">
        <v>1.490764652024799</v>
      </c>
      <c r="F68" s="346">
        <v>1.414910079506519</v>
      </c>
      <c r="G68" s="346">
        <v>1.625648924197755</v>
      </c>
      <c r="H68" s="346">
        <v>1.3796041636508829</v>
      </c>
      <c r="I68" s="346">
        <v>1.2483852338690571</v>
      </c>
      <c r="J68" s="346">
        <v>1.183187725774012</v>
      </c>
      <c r="K68" s="346">
        <v>1.236187977099521</v>
      </c>
      <c r="L68" s="346">
        <v>1.254917676835787</v>
      </c>
      <c r="M68" s="346">
        <v>1.2332286031387429</v>
      </c>
      <c r="N68" s="346">
        <v>1.2996912001997709</v>
      </c>
      <c r="O68" s="346">
        <v>1.336095023590413</v>
      </c>
      <c r="P68" s="346">
        <v>1.4698100277789179</v>
      </c>
      <c r="Q68" s="346">
        <v>1.4878405292922461</v>
      </c>
      <c r="R68" s="346">
        <v>1.5339077665017391</v>
      </c>
      <c r="S68" s="346">
        <v>1.6491923977059091</v>
      </c>
      <c r="T68" s="346">
        <v>1.6997801958333589</v>
      </c>
      <c r="U68" s="346">
        <v>1.7121636866598069</v>
      </c>
      <c r="V68" s="346">
        <v>1.8471734290121089</v>
      </c>
      <c r="W68" s="346">
        <v>1.679141756218552</v>
      </c>
      <c r="X68" s="346">
        <v>1.6460979263396971</v>
      </c>
      <c r="Y68" s="346">
        <v>1.6189199215721859</v>
      </c>
      <c r="DA68" s="167" t="s">
        <v>2287</v>
      </c>
    </row>
    <row r="69" spans="1:105" ht="12" customHeight="1" x14ac:dyDescent="0.25">
      <c r="A69" s="64" t="s">
        <v>28</v>
      </c>
      <c r="B69" s="229">
        <v>0.1128260851729396</v>
      </c>
      <c r="C69" s="229">
        <v>7.5279511614747441E-2</v>
      </c>
      <c r="D69" s="229">
        <v>6.1026727640873912E-2</v>
      </c>
      <c r="E69" s="229">
        <v>9.6883267530809447E-2</v>
      </c>
      <c r="F69" s="229">
        <v>9.2951050962218326E-2</v>
      </c>
      <c r="G69" s="229">
        <v>0.1681591543772073</v>
      </c>
      <c r="H69" s="229">
        <v>9.3859091341620196E-2</v>
      </c>
      <c r="I69" s="229">
        <v>6.0865973261538892E-2</v>
      </c>
      <c r="J69" s="229">
        <v>6.3483668292821163E-2</v>
      </c>
      <c r="K69" s="229">
        <v>6.2320185251010317E-2</v>
      </c>
      <c r="L69" s="229">
        <v>6.8185246956675397E-2</v>
      </c>
      <c r="M69" s="229">
        <v>6.9571489755065732E-2</v>
      </c>
      <c r="N69" s="229">
        <v>7.3561275427627207E-2</v>
      </c>
      <c r="O69" s="229">
        <v>8.2707434092987517E-2</v>
      </c>
      <c r="P69" s="229">
        <v>8.3063690665022366E-2</v>
      </c>
      <c r="Q69" s="229">
        <v>8.6973843486920888E-2</v>
      </c>
      <c r="R69" s="229">
        <v>8.1906867544462192E-2</v>
      </c>
      <c r="S69" s="229">
        <v>8.4988352978405388E-2</v>
      </c>
      <c r="T69" s="229">
        <v>7.191798391541071E-2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2288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2289</v>
      </c>
    </row>
    <row r="71" spans="1:105" ht="12" customHeight="1" x14ac:dyDescent="0.25">
      <c r="A71" s="64" t="s">
        <v>31</v>
      </c>
      <c r="B71" s="229">
        <v>4.6800413355837518E-2</v>
      </c>
      <c r="C71" s="229">
        <v>5.0678339654569637E-2</v>
      </c>
      <c r="D71" s="229">
        <v>3.5966635661053258E-2</v>
      </c>
      <c r="E71" s="229">
        <v>2.3127123703724269E-2</v>
      </c>
      <c r="F71" s="229">
        <v>1.267977944266685E-2</v>
      </c>
      <c r="G71" s="229">
        <v>4.9447326444948987E-2</v>
      </c>
      <c r="H71" s="229">
        <v>2.2307713688275631E-2</v>
      </c>
      <c r="I71" s="229">
        <v>2.0906636003010529E-2</v>
      </c>
      <c r="J71" s="229">
        <v>2.375475283371303E-2</v>
      </c>
      <c r="K71" s="229">
        <v>3.5666431297592643E-2</v>
      </c>
      <c r="L71" s="229">
        <v>5.5411265648000627E-2</v>
      </c>
      <c r="M71" s="229">
        <v>7.226369238178379E-2</v>
      </c>
      <c r="N71" s="229">
        <v>6.8506583497909126E-2</v>
      </c>
      <c r="O71" s="229">
        <v>9.8134571173637719E-2</v>
      </c>
      <c r="P71" s="229">
        <v>8.5895704235403575E-2</v>
      </c>
      <c r="Q71" s="229">
        <v>0.1056241364773737</v>
      </c>
      <c r="R71" s="229">
        <v>0.13618690077993581</v>
      </c>
      <c r="S71" s="229">
        <v>0.14346953613505739</v>
      </c>
      <c r="T71" s="229">
        <v>0.1407286329472083</v>
      </c>
      <c r="U71" s="229">
        <v>0.1590942764790588</v>
      </c>
      <c r="V71" s="229">
        <v>0.14906258741028541</v>
      </c>
      <c r="W71" s="229">
        <v>0.18054025782101971</v>
      </c>
      <c r="X71" s="229">
        <v>0.18955723029947269</v>
      </c>
      <c r="Y71" s="229">
        <v>0.23910680156794389</v>
      </c>
      <c r="DA71" s="73" t="s">
        <v>2290</v>
      </c>
    </row>
    <row r="72" spans="1:105" ht="12" customHeight="1" x14ac:dyDescent="0.25">
      <c r="A72" s="64" t="s">
        <v>159</v>
      </c>
      <c r="B72" s="229">
        <v>0.11730250723820169</v>
      </c>
      <c r="C72" s="229">
        <v>0.11159336851827149</v>
      </c>
      <c r="D72" s="229">
        <v>0.1169759947981321</v>
      </c>
      <c r="E72" s="229">
        <v>0.1118394011109763</v>
      </c>
      <c r="F72" s="229">
        <v>8.809042561982941E-2</v>
      </c>
      <c r="G72" s="229">
        <v>6.408438515666845E-2</v>
      </c>
      <c r="H72" s="229">
        <v>6.6166778929420383E-2</v>
      </c>
      <c r="I72" s="229">
        <v>6.2843800251991447E-2</v>
      </c>
      <c r="J72" s="229">
        <v>0.1289929370491272</v>
      </c>
      <c r="K72" s="229">
        <v>5.7561520145554462E-2</v>
      </c>
      <c r="L72" s="229">
        <v>6.3924767111727065E-2</v>
      </c>
      <c r="M72" s="229">
        <v>4.0290840352205641E-2</v>
      </c>
      <c r="N72" s="229">
        <v>5.7372222546336518E-2</v>
      </c>
      <c r="O72" s="229">
        <v>5.699696829073661E-2</v>
      </c>
      <c r="P72" s="229">
        <v>6.8111949569667318E-2</v>
      </c>
      <c r="Q72" s="229">
        <v>5.8345213769147683E-2</v>
      </c>
      <c r="R72" s="229">
        <v>5.1608153100676027E-2</v>
      </c>
      <c r="S72" s="229">
        <v>4.2535052590701207E-2</v>
      </c>
      <c r="T72" s="229">
        <v>4.6818717430549932E-2</v>
      </c>
      <c r="U72" s="229">
        <v>4.26839637429949E-2</v>
      </c>
      <c r="V72" s="229">
        <v>5.3256821389761372E-2</v>
      </c>
      <c r="W72" s="229">
        <v>4.3361653216217461E-2</v>
      </c>
      <c r="X72" s="229">
        <v>4.6761645093791882E-2</v>
      </c>
      <c r="Y72" s="229">
        <v>6.9939405028222157E-2</v>
      </c>
      <c r="DA72" s="73" t="s">
        <v>2291</v>
      </c>
    </row>
    <row r="73" spans="1:105" ht="12" customHeight="1" x14ac:dyDescent="0.25">
      <c r="A73" s="64" t="s">
        <v>32</v>
      </c>
      <c r="B73" s="229">
        <v>0.66010442837907324</v>
      </c>
      <c r="C73" s="229">
        <v>0.52909614309893516</v>
      </c>
      <c r="D73" s="229">
        <v>0.41723564648994849</v>
      </c>
      <c r="E73" s="229">
        <v>0.31587411421397749</v>
      </c>
      <c r="F73" s="229">
        <v>0.25220167383588388</v>
      </c>
      <c r="G73" s="229">
        <v>0.2458530436642225</v>
      </c>
      <c r="H73" s="229">
        <v>0.19914943096730381</v>
      </c>
      <c r="I73" s="229">
        <v>0.29066769473686788</v>
      </c>
      <c r="J73" s="229">
        <v>0.25720118834123201</v>
      </c>
      <c r="K73" s="229">
        <v>0.21937136866917209</v>
      </c>
      <c r="L73" s="229">
        <v>0.21629500682003619</v>
      </c>
      <c r="M73" s="229">
        <v>5.5331968533692009E-2</v>
      </c>
      <c r="N73" s="229">
        <v>5.0469840540947351E-2</v>
      </c>
      <c r="O73" s="229">
        <v>0.11664330794179679</v>
      </c>
      <c r="P73" s="229">
        <v>8.6903268670723038E-2</v>
      </c>
      <c r="Q73" s="229">
        <v>8.7365798126702254E-2</v>
      </c>
      <c r="R73" s="229">
        <v>6.7057374869264316E-2</v>
      </c>
      <c r="S73" s="229">
        <v>9.5259856258786413E-2</v>
      </c>
      <c r="T73" s="229">
        <v>9.0079368189071765E-2</v>
      </c>
      <c r="U73" s="229">
        <v>7.5477001497139262E-2</v>
      </c>
      <c r="V73" s="229">
        <v>7.669639274259607E-2</v>
      </c>
      <c r="W73" s="229">
        <v>6.5675679688101937E-2</v>
      </c>
      <c r="X73" s="229">
        <v>6.7127652992527501E-2</v>
      </c>
      <c r="Y73" s="229">
        <v>4.3860708160774371E-2</v>
      </c>
      <c r="DA73" s="73" t="s">
        <v>2292</v>
      </c>
    </row>
    <row r="74" spans="1:105" ht="12" customHeight="1" x14ac:dyDescent="0.25">
      <c r="A74" s="64" t="s">
        <v>33</v>
      </c>
      <c r="B74" s="229">
        <v>5.8183313726131711E-2</v>
      </c>
      <c r="C74" s="229">
        <v>5.5496283448109793E-2</v>
      </c>
      <c r="D74" s="229">
        <v>4.3397439263644887E-2</v>
      </c>
      <c r="E74" s="229">
        <v>3.4237247766250818E-2</v>
      </c>
      <c r="F74" s="229">
        <v>2.5023761244645001E-2</v>
      </c>
      <c r="G74" s="229">
        <v>6.5776980987142866E-2</v>
      </c>
      <c r="H74" s="229">
        <v>7.1386937552017152E-2</v>
      </c>
      <c r="I74" s="229">
        <v>5.4595073325564757E-2</v>
      </c>
      <c r="J74" s="229">
        <v>4.2373039002980568E-2</v>
      </c>
      <c r="K74" s="229">
        <v>7.9051373615631401E-3</v>
      </c>
      <c r="L74" s="229">
        <v>9.7232840071619728E-3</v>
      </c>
      <c r="M74" s="229">
        <v>7.5565354819400682E-3</v>
      </c>
      <c r="N74" s="229">
        <v>9.2030022544698723E-3</v>
      </c>
      <c r="O74" s="229">
        <v>4.3064126940108886E-3</v>
      </c>
      <c r="P74" s="229">
        <v>8.1519544818895243E-3</v>
      </c>
      <c r="Q74" s="229">
        <v>8.5376881407278251E-3</v>
      </c>
      <c r="R74" s="229">
        <v>6.6072724687032689E-3</v>
      </c>
      <c r="S74" s="229">
        <v>7.8085947357484572E-3</v>
      </c>
      <c r="T74" s="229">
        <v>7.728215354975085E-3</v>
      </c>
      <c r="U74" s="229">
        <v>7.5941041055200232E-3</v>
      </c>
      <c r="V74" s="229">
        <v>6.1782912082662799E-3</v>
      </c>
      <c r="W74" s="229">
        <v>5.6955780791405619E-3</v>
      </c>
      <c r="X74" s="229">
        <v>4.5370665692591452E-3</v>
      </c>
      <c r="Y74" s="229">
        <v>8.0549750116109594E-3</v>
      </c>
      <c r="DA74" s="73" t="s">
        <v>2293</v>
      </c>
    </row>
    <row r="75" spans="1:105" ht="12" customHeight="1" x14ac:dyDescent="0.25">
      <c r="A75" s="64" t="s">
        <v>35</v>
      </c>
      <c r="B75" s="229">
        <v>0.69591375372100228</v>
      </c>
      <c r="C75" s="229">
        <v>0.69203879563352344</v>
      </c>
      <c r="D75" s="229">
        <v>0.69682501702701305</v>
      </c>
      <c r="E75" s="229">
        <v>0.71151338172232859</v>
      </c>
      <c r="F75" s="229">
        <v>0.74667327242518133</v>
      </c>
      <c r="G75" s="229">
        <v>0.78502148838515096</v>
      </c>
      <c r="H75" s="229">
        <v>0.64773835343933162</v>
      </c>
      <c r="I75" s="229">
        <v>0.47514641741045638</v>
      </c>
      <c r="J75" s="229">
        <v>0.46933041095212319</v>
      </c>
      <c r="K75" s="229">
        <v>0.6811890522763806</v>
      </c>
      <c r="L75" s="229">
        <v>0.66447239692663029</v>
      </c>
      <c r="M75" s="229">
        <v>0.84789042986331653</v>
      </c>
      <c r="N75" s="229">
        <v>0.97448475829000469</v>
      </c>
      <c r="O75" s="229">
        <v>0.90107537328731024</v>
      </c>
      <c r="P75" s="229">
        <v>0.95587566100517851</v>
      </c>
      <c r="Q75" s="229">
        <v>0.97252617028588451</v>
      </c>
      <c r="R75" s="229">
        <v>1.061517362505471</v>
      </c>
      <c r="S75" s="229">
        <v>1.1424043874834831</v>
      </c>
      <c r="T75" s="229">
        <v>1.199289160960576</v>
      </c>
      <c r="U75" s="229">
        <v>1.2830094177158189</v>
      </c>
      <c r="V75" s="229">
        <v>1.375948276593558</v>
      </c>
      <c r="W75" s="229">
        <v>1.3629161548116211</v>
      </c>
      <c r="X75" s="229">
        <v>1.31157248905563</v>
      </c>
      <c r="Y75" s="229">
        <v>1.234752174711679</v>
      </c>
      <c r="DA75" s="73" t="s">
        <v>2294</v>
      </c>
    </row>
    <row r="76" spans="1:105" ht="12" customHeight="1" x14ac:dyDescent="0.25">
      <c r="A76" s="64" t="s">
        <v>36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2295</v>
      </c>
    </row>
    <row r="77" spans="1:105" ht="12" customHeight="1" x14ac:dyDescent="0.25">
      <c r="A77" s="64" t="s">
        <v>38</v>
      </c>
      <c r="B77" s="229">
        <v>0</v>
      </c>
      <c r="C77" s="229">
        <v>0</v>
      </c>
      <c r="D77" s="229">
        <v>0</v>
      </c>
      <c r="E77" s="229">
        <v>0.19729011597673229</v>
      </c>
      <c r="F77" s="229">
        <v>0.19729011597609469</v>
      </c>
      <c r="G77" s="229">
        <v>0.2473065451824138</v>
      </c>
      <c r="H77" s="229">
        <v>0.27899585773291419</v>
      </c>
      <c r="I77" s="229">
        <v>0.28335963887962679</v>
      </c>
      <c r="J77" s="229">
        <v>0.19805172930201459</v>
      </c>
      <c r="K77" s="229">
        <v>0.17217428209824739</v>
      </c>
      <c r="L77" s="229">
        <v>0.17690570936555541</v>
      </c>
      <c r="M77" s="229">
        <v>0.14032364677073891</v>
      </c>
      <c r="N77" s="229">
        <v>6.6093517642475993E-2</v>
      </c>
      <c r="O77" s="229">
        <v>7.6230956109933148E-2</v>
      </c>
      <c r="P77" s="229">
        <v>0.1818077991510334</v>
      </c>
      <c r="Q77" s="229">
        <v>0.16846767900548901</v>
      </c>
      <c r="R77" s="229">
        <v>0.12902383523322619</v>
      </c>
      <c r="S77" s="229">
        <v>0.132726617523727</v>
      </c>
      <c r="T77" s="229">
        <v>0.14321811703556719</v>
      </c>
      <c r="U77" s="229">
        <v>0.14430492311927509</v>
      </c>
      <c r="V77" s="229">
        <v>0.1860310596676418</v>
      </c>
      <c r="W77" s="229">
        <v>2.0952432602450569E-2</v>
      </c>
      <c r="X77" s="229">
        <v>2.6541842329015831E-2</v>
      </c>
      <c r="Y77" s="229">
        <v>2.3205857091955311E-2</v>
      </c>
      <c r="DA77" s="73" t="s">
        <v>2296</v>
      </c>
    </row>
    <row r="78" spans="1:105" ht="12" customHeight="1" x14ac:dyDescent="0.25">
      <c r="A78" s="64" t="s">
        <v>39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2297</v>
      </c>
    </row>
    <row r="79" spans="1:105" ht="12" customHeight="1" x14ac:dyDescent="0.25">
      <c r="A79" s="165" t="s">
        <v>2224</v>
      </c>
      <c r="B79" s="346">
        <v>23.31940871768326</v>
      </c>
      <c r="C79" s="346">
        <v>23.14490113280872</v>
      </c>
      <c r="D79" s="346">
        <v>23.295807112659691</v>
      </c>
      <c r="E79" s="346">
        <v>23.816613332393739</v>
      </c>
      <c r="F79" s="346">
        <v>22.167583845136349</v>
      </c>
      <c r="G79" s="346">
        <v>20.736717919858929</v>
      </c>
      <c r="H79" s="346">
        <v>19.769717273765071</v>
      </c>
      <c r="I79" s="346">
        <v>17.769962752102941</v>
      </c>
      <c r="J79" s="346">
        <v>17.256340927575248</v>
      </c>
      <c r="K79" s="346">
        <v>18.14248748072</v>
      </c>
      <c r="L79" s="346">
        <v>19.058389236472969</v>
      </c>
      <c r="M79" s="346">
        <v>18.918879375191342</v>
      </c>
      <c r="N79" s="346">
        <v>20.509181561266871</v>
      </c>
      <c r="O79" s="346">
        <v>20.763403693905801</v>
      </c>
      <c r="P79" s="346">
        <v>21.579765517322102</v>
      </c>
      <c r="Q79" s="346">
        <v>21.095938666047861</v>
      </c>
      <c r="R79" s="346">
        <v>20.698778979665931</v>
      </c>
      <c r="S79" s="346">
        <v>21.37315145035106</v>
      </c>
      <c r="T79" s="346">
        <v>15.903285480039321</v>
      </c>
      <c r="U79" s="346">
        <v>14.47107301901878</v>
      </c>
      <c r="V79" s="346">
        <v>15.066957972593499</v>
      </c>
      <c r="W79" s="346">
        <v>16.83741915791623</v>
      </c>
      <c r="X79" s="346">
        <v>15.33647533140801</v>
      </c>
      <c r="Y79" s="346">
        <v>15.514482639034521</v>
      </c>
      <c r="DA79" s="167" t="s">
        <v>2298</v>
      </c>
    </row>
    <row r="80" spans="1:105" ht="12" customHeight="1" x14ac:dyDescent="0.25">
      <c r="A80" s="132" t="s">
        <v>2226</v>
      </c>
      <c r="B80" s="316">
        <v>22.653797625981049</v>
      </c>
      <c r="C80" s="316">
        <v>22.484271050079968</v>
      </c>
      <c r="D80" s="316">
        <v>22.630869686841368</v>
      </c>
      <c r="E80" s="316">
        <v>23.13681041831714</v>
      </c>
      <c r="F80" s="316">
        <v>21.534849548045319</v>
      </c>
      <c r="G80" s="316">
        <v>20.144825148474389</v>
      </c>
      <c r="H80" s="316">
        <v>19.205425817813339</v>
      </c>
      <c r="I80" s="316">
        <v>17.262750736132489</v>
      </c>
      <c r="J80" s="316">
        <v>16.763789334065979</v>
      </c>
      <c r="K80" s="316">
        <v>17.624642408212711</v>
      </c>
      <c r="L80" s="316">
        <v>18.514401375573438</v>
      </c>
      <c r="M80" s="316">
        <v>18.37887357542359</v>
      </c>
      <c r="N80" s="316">
        <v>19.923783410988641</v>
      </c>
      <c r="O80" s="316">
        <v>20.170749224512061</v>
      </c>
      <c r="P80" s="316">
        <v>20.96380945005825</v>
      </c>
      <c r="Q80" s="316">
        <v>20.493792576668529</v>
      </c>
      <c r="R80" s="316">
        <v>20.107969107925449</v>
      </c>
      <c r="S80" s="316">
        <v>20.763092814550539</v>
      </c>
      <c r="T80" s="316">
        <v>15.44935445039045</v>
      </c>
      <c r="U80" s="316">
        <v>14.05802194954688</v>
      </c>
      <c r="V80" s="316">
        <v>14.636898425793561</v>
      </c>
      <c r="W80" s="316">
        <v>16.356824942049609</v>
      </c>
      <c r="X80" s="316">
        <v>14.898722890435449</v>
      </c>
      <c r="Y80" s="316">
        <v>15.07164929572029</v>
      </c>
      <c r="DA80" s="139" t="s">
        <v>2299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101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0.99999999999999956</v>
      </c>
      <c r="C84" s="232">
        <f t="shared" si="4"/>
        <v>1.0000000000000002</v>
      </c>
      <c r="D84" s="232">
        <f t="shared" si="4"/>
        <v>0.99999999999999978</v>
      </c>
      <c r="E84" s="232">
        <f t="shared" si="4"/>
        <v>1</v>
      </c>
      <c r="F84" s="232">
        <f t="shared" si="4"/>
        <v>1.0000000000000002</v>
      </c>
      <c r="G84" s="232">
        <f t="shared" si="4"/>
        <v>1</v>
      </c>
      <c r="H84" s="232">
        <f t="shared" si="4"/>
        <v>0.99999999999999989</v>
      </c>
      <c r="I84" s="232">
        <f t="shared" si="4"/>
        <v>0.99999999999999978</v>
      </c>
      <c r="J84" s="232">
        <f t="shared" si="4"/>
        <v>1</v>
      </c>
      <c r="K84" s="232">
        <f t="shared" si="4"/>
        <v>1</v>
      </c>
      <c r="L84" s="232">
        <f t="shared" si="4"/>
        <v>1</v>
      </c>
      <c r="M84" s="232">
        <f t="shared" si="4"/>
        <v>0.99999999999999989</v>
      </c>
      <c r="N84" s="232">
        <f t="shared" si="4"/>
        <v>1.0000000000000004</v>
      </c>
      <c r="O84" s="232">
        <f t="shared" si="4"/>
        <v>0.99999999999999978</v>
      </c>
      <c r="P84" s="232">
        <f t="shared" si="4"/>
        <v>1</v>
      </c>
      <c r="Q84" s="232">
        <f t="shared" si="4"/>
        <v>0.99999999999999967</v>
      </c>
      <c r="R84" s="232">
        <f t="shared" si="4"/>
        <v>0.99999999999999967</v>
      </c>
      <c r="S84" s="232">
        <f t="shared" si="4"/>
        <v>1.0000000000000002</v>
      </c>
      <c r="T84" s="232">
        <f t="shared" si="4"/>
        <v>1</v>
      </c>
      <c r="U84" s="232">
        <f t="shared" si="4"/>
        <v>1.0000000000000002</v>
      </c>
      <c r="V84" s="232">
        <f t="shared" si="4"/>
        <v>1.0000000000000002</v>
      </c>
      <c r="W84" s="232">
        <f t="shared" si="4"/>
        <v>0.99999999999999967</v>
      </c>
      <c r="X84" s="232">
        <f t="shared" si="4"/>
        <v>1.0000000000000002</v>
      </c>
      <c r="Y84" s="232">
        <f t="shared" si="4"/>
        <v>1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1.3846818973906405E-2</v>
      </c>
      <c r="C85" s="299">
        <f t="shared" si="5"/>
        <v>1.4798279691088627E-2</v>
      </c>
      <c r="D85" s="299">
        <f t="shared" si="5"/>
        <v>1.5780276653493335E-2</v>
      </c>
      <c r="E85" s="299">
        <f t="shared" si="5"/>
        <v>1.5201034874543906E-2</v>
      </c>
      <c r="F85" s="299">
        <f t="shared" si="5"/>
        <v>1.5021020021435448E-2</v>
      </c>
      <c r="G85" s="299">
        <f t="shared" si="5"/>
        <v>1.3150102210366442E-2</v>
      </c>
      <c r="H85" s="299">
        <f t="shared" si="5"/>
        <v>1.4203736296643097E-2</v>
      </c>
      <c r="I85" s="299">
        <f t="shared" si="5"/>
        <v>1.4145170541420555E-2</v>
      </c>
      <c r="J85" s="299">
        <f t="shared" si="5"/>
        <v>1.436932276620707E-2</v>
      </c>
      <c r="K85" s="299">
        <f t="shared" si="5"/>
        <v>1.4420217055863037E-2</v>
      </c>
      <c r="L85" s="299">
        <f t="shared" si="5"/>
        <v>1.4734219903351092E-2</v>
      </c>
      <c r="M85" s="299">
        <f t="shared" si="5"/>
        <v>1.4832231979499459E-2</v>
      </c>
      <c r="N85" s="299">
        <f t="shared" si="5"/>
        <v>1.510381282125473E-2</v>
      </c>
      <c r="O85" s="299">
        <f t="shared" si="5"/>
        <v>1.4957851319132034E-2</v>
      </c>
      <c r="P85" s="299">
        <f t="shared" si="5"/>
        <v>1.442799583870465E-2</v>
      </c>
      <c r="Q85" s="299">
        <f t="shared" si="5"/>
        <v>1.4108537216135903E-2</v>
      </c>
      <c r="R85" s="299">
        <f t="shared" si="5"/>
        <v>1.3658869115615806E-2</v>
      </c>
      <c r="S85" s="299">
        <f t="shared" si="5"/>
        <v>1.3291370636834686E-2</v>
      </c>
      <c r="T85" s="299">
        <f t="shared" si="5"/>
        <v>1.0486682364403565E-2</v>
      </c>
      <c r="U85" s="299">
        <f t="shared" si="5"/>
        <v>9.6883162328009302E-3</v>
      </c>
      <c r="V85" s="299">
        <f t="shared" si="5"/>
        <v>9.4186631448529533E-3</v>
      </c>
      <c r="W85" s="299">
        <f t="shared" si="5"/>
        <v>1.1058116414013025E-2</v>
      </c>
      <c r="X85" s="299">
        <f t="shared" si="5"/>
        <v>1.0455022198900892E-2</v>
      </c>
      <c r="Y85" s="299">
        <f t="shared" si="5"/>
        <v>1.0686150447838905E-2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4.1865725614854575E-3</v>
      </c>
      <c r="C86" s="233">
        <f t="shared" si="6"/>
        <v>4.4742458053830449E-3</v>
      </c>
      <c r="D86" s="233">
        <f t="shared" si="6"/>
        <v>4.7711516540124609E-3</v>
      </c>
      <c r="E86" s="233">
        <f t="shared" si="6"/>
        <v>4.59601845246014E-3</v>
      </c>
      <c r="F86" s="233">
        <f t="shared" si="6"/>
        <v>4.5415911326472701E-3</v>
      </c>
      <c r="G86" s="233">
        <f t="shared" si="6"/>
        <v>3.9759209099501812E-3</v>
      </c>
      <c r="H86" s="233">
        <f t="shared" si="6"/>
        <v>4.2944861749228931E-3</v>
      </c>
      <c r="I86" s="233">
        <f t="shared" si="6"/>
        <v>4.2767788744721945E-3</v>
      </c>
      <c r="J86" s="233">
        <f t="shared" si="6"/>
        <v>4.3445510866788814E-3</v>
      </c>
      <c r="K86" s="233">
        <f t="shared" si="6"/>
        <v>4.3599389268038557E-3</v>
      </c>
      <c r="L86" s="233">
        <f t="shared" si="6"/>
        <v>4.4548773894210877E-3</v>
      </c>
      <c r="M86" s="233">
        <f t="shared" si="6"/>
        <v>4.4845112475274326E-3</v>
      </c>
      <c r="N86" s="233">
        <f t="shared" si="6"/>
        <v>4.5666234570147062E-3</v>
      </c>
      <c r="O86" s="233">
        <f t="shared" si="6"/>
        <v>4.5224921355197373E-3</v>
      </c>
      <c r="P86" s="233">
        <f t="shared" si="6"/>
        <v>4.3622908344057238E-3</v>
      </c>
      <c r="Q86" s="233">
        <f t="shared" si="6"/>
        <v>4.2657028233761465E-3</v>
      </c>
      <c r="R86" s="233">
        <f t="shared" si="6"/>
        <v>4.1297461003944767E-3</v>
      </c>
      <c r="S86" s="233">
        <f t="shared" si="6"/>
        <v>4.0186332844797156E-3</v>
      </c>
      <c r="T86" s="233">
        <f t="shared" si="6"/>
        <v>3.1706384499254853E-3</v>
      </c>
      <c r="U86" s="233">
        <f t="shared" si="6"/>
        <v>2.9292532085292136E-3</v>
      </c>
      <c r="V86" s="233">
        <f t="shared" si="6"/>
        <v>2.8477238535740976E-3</v>
      </c>
      <c r="W86" s="233">
        <f t="shared" si="6"/>
        <v>3.3434109919296597E-3</v>
      </c>
      <c r="X86" s="233">
        <f t="shared" si="6"/>
        <v>3.1610660289647305E-3</v>
      </c>
      <c r="Y86" s="233">
        <f t="shared" si="6"/>
        <v>3.2309474354459983E-3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5.2294718062980854E-2</v>
      </c>
      <c r="C87" s="233">
        <f t="shared" si="7"/>
        <v>5.588806105726777E-2</v>
      </c>
      <c r="D87" s="233">
        <f t="shared" si="7"/>
        <v>5.9596729046964919E-2</v>
      </c>
      <c r="E87" s="233">
        <f t="shared" si="7"/>
        <v>5.7409130178405841E-2</v>
      </c>
      <c r="F87" s="233">
        <f t="shared" si="7"/>
        <v>5.6729275403948572E-2</v>
      </c>
      <c r="G87" s="233">
        <f t="shared" si="7"/>
        <v>4.9663456197874212E-2</v>
      </c>
      <c r="H87" s="233">
        <f t="shared" si="7"/>
        <v>5.3642673199787501E-2</v>
      </c>
      <c r="I87" s="233">
        <f t="shared" si="7"/>
        <v>5.3421490293931666E-2</v>
      </c>
      <c r="J87" s="233">
        <f t="shared" si="7"/>
        <v>5.4268036884920552E-2</v>
      </c>
      <c r="K87" s="233">
        <f t="shared" si="7"/>
        <v>5.4460247278772772E-2</v>
      </c>
      <c r="L87" s="233">
        <f t="shared" si="7"/>
        <v>5.5646129062257119E-2</v>
      </c>
      <c r="M87" s="233">
        <f t="shared" si="7"/>
        <v>5.6016287284055569E-2</v>
      </c>
      <c r="N87" s="233">
        <f t="shared" si="7"/>
        <v>5.7041955603809182E-2</v>
      </c>
      <c r="O87" s="233">
        <f t="shared" si="7"/>
        <v>5.6490708735056155E-2</v>
      </c>
      <c r="P87" s="233">
        <f t="shared" si="7"/>
        <v>5.4489625091564409E-2</v>
      </c>
      <c r="Q87" s="233">
        <f t="shared" si="7"/>
        <v>5.3283138704221369E-2</v>
      </c>
      <c r="R87" s="233">
        <f t="shared" si="7"/>
        <v>5.1584895477172057E-2</v>
      </c>
      <c r="S87" s="233">
        <f t="shared" si="7"/>
        <v>5.0196978918672343E-2</v>
      </c>
      <c r="T87" s="233">
        <f t="shared" si="7"/>
        <v>3.9604626787996942E-2</v>
      </c>
      <c r="U87" s="233">
        <f t="shared" si="7"/>
        <v>3.6589469888649244E-2</v>
      </c>
      <c r="V87" s="233">
        <f t="shared" si="7"/>
        <v>3.5571082038297105E-2</v>
      </c>
      <c r="W87" s="233">
        <f t="shared" si="7"/>
        <v>4.1762738522701244E-2</v>
      </c>
      <c r="X87" s="233">
        <f t="shared" si="7"/>
        <v>3.9485057128574801E-2</v>
      </c>
      <c r="Y87" s="233">
        <f t="shared" si="7"/>
        <v>4.035794978625893E-2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2.7717710951455816E-2</v>
      </c>
      <c r="C88" s="233">
        <f t="shared" si="8"/>
        <v>2.9622286521499668E-2</v>
      </c>
      <c r="D88" s="233">
        <f t="shared" si="8"/>
        <v>3.1587987669931913E-2</v>
      </c>
      <c r="E88" s="233">
        <f t="shared" si="8"/>
        <v>3.042849708728022E-2</v>
      </c>
      <c r="F88" s="233">
        <f t="shared" si="8"/>
        <v>3.0068154421225887E-2</v>
      </c>
      <c r="G88" s="233">
        <f t="shared" si="8"/>
        <v>2.6323066166742029E-2</v>
      </c>
      <c r="H88" s="233">
        <f t="shared" si="8"/>
        <v>2.8432166105655923E-2</v>
      </c>
      <c r="I88" s="233">
        <f t="shared" si="8"/>
        <v>2.8314932777339048E-2</v>
      </c>
      <c r="J88" s="233">
        <f t="shared" si="8"/>
        <v>2.8763626920554654E-2</v>
      </c>
      <c r="K88" s="233">
        <f t="shared" si="8"/>
        <v>2.886550398072436E-2</v>
      </c>
      <c r="L88" s="233">
        <f t="shared" si="8"/>
        <v>2.949405557665474E-2</v>
      </c>
      <c r="M88" s="233">
        <f t="shared" si="8"/>
        <v>2.9690250125132052E-2</v>
      </c>
      <c r="N88" s="233">
        <f t="shared" si="8"/>
        <v>3.023388395799366E-2</v>
      </c>
      <c r="O88" s="233">
        <f t="shared" si="8"/>
        <v>2.994170719642111E-2</v>
      </c>
      <c r="P88" s="233">
        <f t="shared" si="8"/>
        <v>2.8881075069995061E-2</v>
      </c>
      <c r="Q88" s="233">
        <f t="shared" si="8"/>
        <v>2.824160243891663E-2</v>
      </c>
      <c r="R88" s="233">
        <f t="shared" si="8"/>
        <v>2.7341484479853715E-2</v>
      </c>
      <c r="S88" s="233">
        <f t="shared" si="8"/>
        <v>2.6605848617988967E-2</v>
      </c>
      <c r="T88" s="233">
        <f t="shared" si="8"/>
        <v>2.0991596060005811E-2</v>
      </c>
      <c r="U88" s="233">
        <f t="shared" si="8"/>
        <v>1.9393475819472986E-2</v>
      </c>
      <c r="V88" s="233">
        <f t="shared" si="8"/>
        <v>1.8853700845668949E-2</v>
      </c>
      <c r="W88" s="233">
        <f t="shared" si="8"/>
        <v>2.213545761006595E-2</v>
      </c>
      <c r="X88" s="233">
        <f t="shared" si="8"/>
        <v>2.0928220687096544E-2</v>
      </c>
      <c r="Y88" s="233">
        <f t="shared" si="8"/>
        <v>2.1390879006588724E-2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3.0321041321657794E-2</v>
      </c>
      <c r="C89" s="300">
        <f t="shared" si="9"/>
        <v>3.0876303646109975E-2</v>
      </c>
      <c r="D89" s="300">
        <f t="shared" si="9"/>
        <v>3.1577549101256326E-2</v>
      </c>
      <c r="E89" s="300">
        <f t="shared" si="9"/>
        <v>3.1045685490775198E-2</v>
      </c>
      <c r="F89" s="300">
        <f t="shared" si="9"/>
        <v>3.0752041655142077E-2</v>
      </c>
      <c r="G89" s="300">
        <f t="shared" si="9"/>
        <v>2.9721415479710692E-2</v>
      </c>
      <c r="H89" s="300">
        <f t="shared" si="9"/>
        <v>3.019765677459546E-2</v>
      </c>
      <c r="I89" s="300">
        <f t="shared" si="9"/>
        <v>3.0383505036142504E-2</v>
      </c>
      <c r="J89" s="300">
        <f t="shared" si="9"/>
        <v>3.029845975289612E-2</v>
      </c>
      <c r="K89" s="300">
        <f t="shared" si="9"/>
        <v>3.026267762453461E-2</v>
      </c>
      <c r="L89" s="300">
        <f t="shared" si="9"/>
        <v>3.0522461662920528E-2</v>
      </c>
      <c r="M89" s="300">
        <f t="shared" si="9"/>
        <v>3.0104027779750506E-2</v>
      </c>
      <c r="N89" s="300">
        <f t="shared" si="9"/>
        <v>3.0089962388514201E-2</v>
      </c>
      <c r="O89" s="300">
        <f t="shared" si="9"/>
        <v>3.0263180243209564E-2</v>
      </c>
      <c r="P89" s="300">
        <f t="shared" si="9"/>
        <v>2.9894989201716449E-2</v>
      </c>
      <c r="Q89" s="300">
        <f t="shared" si="9"/>
        <v>2.9740912999570737E-2</v>
      </c>
      <c r="R89" s="300">
        <f t="shared" si="9"/>
        <v>2.9476570047341267E-2</v>
      </c>
      <c r="S89" s="300">
        <f t="shared" si="9"/>
        <v>2.9412786400855772E-2</v>
      </c>
      <c r="T89" s="300">
        <f t="shared" si="9"/>
        <v>2.9679273304497069E-2</v>
      </c>
      <c r="U89" s="300">
        <f t="shared" si="9"/>
        <v>2.9946821233727276E-2</v>
      </c>
      <c r="V89" s="300">
        <f t="shared" si="9"/>
        <v>3.0095602026999242E-2</v>
      </c>
      <c r="W89" s="300">
        <f t="shared" si="9"/>
        <v>2.9358137054080032E-2</v>
      </c>
      <c r="X89" s="300">
        <f t="shared" si="9"/>
        <v>2.9580456737199393E-2</v>
      </c>
      <c r="Y89" s="300">
        <f t="shared" si="9"/>
        <v>2.9391047850801669E-2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7.0035274342563597E-2</v>
      </c>
      <c r="C90" s="301">
        <f t="shared" si="10"/>
        <v>7.0752906768471902E-2</v>
      </c>
      <c r="D90" s="301">
        <f t="shared" si="10"/>
        <v>7.2162279978084623E-2</v>
      </c>
      <c r="E90" s="301">
        <f t="shared" si="10"/>
        <v>7.179793499559578E-2</v>
      </c>
      <c r="F90" s="301">
        <f t="shared" si="10"/>
        <v>7.1630462553419913E-2</v>
      </c>
      <c r="G90" s="301">
        <f t="shared" si="10"/>
        <v>6.9925573548662828E-2</v>
      </c>
      <c r="H90" s="301">
        <f t="shared" si="10"/>
        <v>7.0765119749753927E-2</v>
      </c>
      <c r="I90" s="301">
        <f t="shared" si="10"/>
        <v>7.0506364563004312E-2</v>
      </c>
      <c r="J90" s="301">
        <f t="shared" si="10"/>
        <v>7.0678121404638833E-2</v>
      </c>
      <c r="K90" s="301">
        <f t="shared" si="10"/>
        <v>7.0907347002301127E-2</v>
      </c>
      <c r="L90" s="301">
        <f t="shared" si="10"/>
        <v>7.1266749064528928E-2</v>
      </c>
      <c r="M90" s="301">
        <f t="shared" si="10"/>
        <v>7.1610449656760763E-2</v>
      </c>
      <c r="N90" s="301">
        <f t="shared" si="10"/>
        <v>7.1724315483017845E-2</v>
      </c>
      <c r="O90" s="301">
        <f t="shared" si="10"/>
        <v>7.1435592339488749E-2</v>
      </c>
      <c r="P90" s="301">
        <f t="shared" si="10"/>
        <v>7.1096809356616789E-2</v>
      </c>
      <c r="Q90" s="301">
        <f t="shared" si="10"/>
        <v>7.0768525274209099E-2</v>
      </c>
      <c r="R90" s="301">
        <f t="shared" si="10"/>
        <v>7.0450867497052719E-2</v>
      </c>
      <c r="S90" s="301">
        <f t="shared" si="10"/>
        <v>7.0302211151194324E-2</v>
      </c>
      <c r="T90" s="301">
        <f t="shared" si="10"/>
        <v>7.153341922055742E-2</v>
      </c>
      <c r="U90" s="301">
        <f t="shared" si="10"/>
        <v>7.2500465517917653E-2</v>
      </c>
      <c r="V90" s="301">
        <f t="shared" si="10"/>
        <v>7.2824171945938695E-2</v>
      </c>
      <c r="W90" s="301">
        <f t="shared" si="10"/>
        <v>7.1086873031565509E-2</v>
      </c>
      <c r="X90" s="301">
        <f t="shared" si="10"/>
        <v>7.1669509316501803E-2</v>
      </c>
      <c r="Y90" s="301">
        <f t="shared" si="10"/>
        <v>7.1408832979982378E-2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4.9287334807357884E-2</v>
      </c>
      <c r="C91" s="302">
        <f t="shared" si="11"/>
        <v>4.4346041778212719E-2</v>
      </c>
      <c r="D91" s="302">
        <f t="shared" si="11"/>
        <v>3.9094270809098164E-2</v>
      </c>
      <c r="E91" s="302">
        <f t="shared" si="11"/>
        <v>4.0072117371502007E-2</v>
      </c>
      <c r="F91" s="302">
        <f t="shared" si="11"/>
        <v>4.0855371945406956E-2</v>
      </c>
      <c r="G91" s="302">
        <f t="shared" si="11"/>
        <v>4.9815905860757174E-2</v>
      </c>
      <c r="H91" s="302">
        <f t="shared" si="11"/>
        <v>4.3292306630946624E-2</v>
      </c>
      <c r="I91" s="302">
        <f t="shared" si="11"/>
        <v>4.3513749468729129E-2</v>
      </c>
      <c r="J91" s="302">
        <f t="shared" si="11"/>
        <v>4.3637872705286067E-2</v>
      </c>
      <c r="K91" s="302">
        <f t="shared" si="11"/>
        <v>4.4106196836787265E-2</v>
      </c>
      <c r="L91" s="302">
        <f t="shared" si="11"/>
        <v>4.2423015041062967E-2</v>
      </c>
      <c r="M91" s="302">
        <f t="shared" si="11"/>
        <v>4.1781815161634712E-2</v>
      </c>
      <c r="N91" s="302">
        <f t="shared" si="11"/>
        <v>4.1169973836062364E-2</v>
      </c>
      <c r="O91" s="302">
        <f t="shared" si="11"/>
        <v>4.2172852495331814E-2</v>
      </c>
      <c r="P91" s="302">
        <f t="shared" si="11"/>
        <v>4.3857135218583435E-2</v>
      </c>
      <c r="Q91" s="302">
        <f t="shared" si="11"/>
        <v>4.5652677675115744E-2</v>
      </c>
      <c r="R91" s="302">
        <f t="shared" si="11"/>
        <v>4.8221367698767087E-2</v>
      </c>
      <c r="S91" s="302">
        <f t="shared" si="11"/>
        <v>5.0089123828706061E-2</v>
      </c>
      <c r="T91" s="302">
        <f t="shared" si="11"/>
        <v>6.2137254327965262E-2</v>
      </c>
      <c r="U91" s="302">
        <f t="shared" si="11"/>
        <v>6.503641970826074E-2</v>
      </c>
      <c r="V91" s="302">
        <f t="shared" si="11"/>
        <v>6.5905645907086668E-2</v>
      </c>
      <c r="W91" s="302">
        <f t="shared" si="11"/>
        <v>6.0264852356758263E-2</v>
      </c>
      <c r="X91" s="302">
        <f t="shared" si="11"/>
        <v>6.2603557739978555E-2</v>
      </c>
      <c r="Y91" s="302">
        <f t="shared" si="11"/>
        <v>6.1688069335037905E-2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1.917912033912466E-2</v>
      </c>
      <c r="C92" s="302">
        <f t="shared" si="12"/>
        <v>2.4730247039803904E-2</v>
      </c>
      <c r="D92" s="302">
        <f t="shared" si="12"/>
        <v>3.1280132763573616E-2</v>
      </c>
      <c r="E92" s="302">
        <f t="shared" si="12"/>
        <v>3.0003568249965199E-2</v>
      </c>
      <c r="F92" s="302">
        <f t="shared" si="12"/>
        <v>2.9073236586612573E-2</v>
      </c>
      <c r="G92" s="302">
        <f t="shared" si="12"/>
        <v>1.861978522342574E-2</v>
      </c>
      <c r="H92" s="302">
        <f t="shared" si="12"/>
        <v>2.5863555844610375E-2</v>
      </c>
      <c r="I92" s="302">
        <f t="shared" si="12"/>
        <v>2.5389993212741307E-2</v>
      </c>
      <c r="J92" s="302">
        <f t="shared" si="12"/>
        <v>2.5412230781823031E-2</v>
      </c>
      <c r="K92" s="302">
        <f t="shared" si="12"/>
        <v>2.5167366018301076E-2</v>
      </c>
      <c r="L92" s="302">
        <f t="shared" si="12"/>
        <v>2.7174373929482184E-2</v>
      </c>
      <c r="M92" s="302">
        <f t="shared" si="12"/>
        <v>2.8148169812658885E-2</v>
      </c>
      <c r="N92" s="302">
        <f t="shared" si="12"/>
        <v>2.8843107353169174E-2</v>
      </c>
      <c r="O92" s="302">
        <f t="shared" si="12"/>
        <v>2.7568042720882532E-2</v>
      </c>
      <c r="P92" s="302">
        <f t="shared" si="12"/>
        <v>2.5605008668990133E-2</v>
      </c>
      <c r="Q92" s="302">
        <f t="shared" si="12"/>
        <v>2.3517376206132434E-2</v>
      </c>
      <c r="R92" s="302">
        <f t="shared" si="12"/>
        <v>2.0681974976467916E-2</v>
      </c>
      <c r="S92" s="302">
        <f t="shared" si="12"/>
        <v>1.8707199404361503E-2</v>
      </c>
      <c r="T92" s="302">
        <f t="shared" si="12"/>
        <v>8.2080430122178083E-3</v>
      </c>
      <c r="U92" s="302">
        <f t="shared" si="12"/>
        <v>6.3663773478705617E-3</v>
      </c>
      <c r="V92" s="302">
        <f t="shared" si="12"/>
        <v>5.8514087774137564E-3</v>
      </c>
      <c r="W92" s="302">
        <f t="shared" si="12"/>
        <v>9.5691563645642786E-3</v>
      </c>
      <c r="X92" s="302">
        <f t="shared" si="12"/>
        <v>7.881416734838817E-3</v>
      </c>
      <c r="Y92" s="302">
        <f t="shared" si="12"/>
        <v>8.5100423965211499E-3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1.5688191960810537E-3</v>
      </c>
      <c r="C93" s="302">
        <f t="shared" si="13"/>
        <v>1.6766179504552803E-3</v>
      </c>
      <c r="D93" s="302">
        <f t="shared" si="13"/>
        <v>1.7878764054128349E-3</v>
      </c>
      <c r="E93" s="302">
        <f t="shared" si="13"/>
        <v>1.7222493741285779E-3</v>
      </c>
      <c r="F93" s="302">
        <f t="shared" si="13"/>
        <v>1.7018540214003839E-3</v>
      </c>
      <c r="G93" s="302">
        <f t="shared" si="13"/>
        <v>1.489882464479903E-3</v>
      </c>
      <c r="H93" s="302">
        <f t="shared" si="13"/>
        <v>1.6092572741969265E-3</v>
      </c>
      <c r="I93" s="302">
        <f t="shared" si="13"/>
        <v>1.6026218815338711E-3</v>
      </c>
      <c r="J93" s="302">
        <f t="shared" si="13"/>
        <v>1.628017917529722E-3</v>
      </c>
      <c r="K93" s="302">
        <f t="shared" si="13"/>
        <v>1.6337841472127744E-3</v>
      </c>
      <c r="L93" s="302">
        <f t="shared" si="13"/>
        <v>1.6693600939837749E-3</v>
      </c>
      <c r="M93" s="302">
        <f t="shared" si="13"/>
        <v>1.6804646824671715E-3</v>
      </c>
      <c r="N93" s="302">
        <f t="shared" si="13"/>
        <v>1.7112342937863061E-3</v>
      </c>
      <c r="O93" s="302">
        <f t="shared" si="13"/>
        <v>1.694697123274405E-3</v>
      </c>
      <c r="P93" s="302">
        <f t="shared" si="13"/>
        <v>1.6346654690432296E-3</v>
      </c>
      <c r="Q93" s="302">
        <f t="shared" si="13"/>
        <v>1.5984713929609259E-3</v>
      </c>
      <c r="R93" s="302">
        <f t="shared" si="13"/>
        <v>1.5475248218177174E-3</v>
      </c>
      <c r="S93" s="302">
        <f t="shared" si="13"/>
        <v>1.5058879181267799E-3</v>
      </c>
      <c r="T93" s="302">
        <f t="shared" si="13"/>
        <v>1.1881218803743542E-3</v>
      </c>
      <c r="U93" s="302">
        <f t="shared" si="13"/>
        <v>1.0976684617863418E-3</v>
      </c>
      <c r="V93" s="302">
        <f t="shared" si="13"/>
        <v>1.067117261438268E-3</v>
      </c>
      <c r="W93" s="302">
        <f t="shared" si="13"/>
        <v>1.2528643102429761E-3</v>
      </c>
      <c r="X93" s="302">
        <f t="shared" si="13"/>
        <v>1.1845348416844347E-3</v>
      </c>
      <c r="Y93" s="302">
        <f t="shared" si="13"/>
        <v>1.2107212484233304E-3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3.1834215610256192E-2</v>
      </c>
      <c r="C94" s="301">
        <f t="shared" si="14"/>
        <v>3.2160412167487232E-2</v>
      </c>
      <c r="D94" s="301">
        <f t="shared" si="14"/>
        <v>3.2801036353674817E-2</v>
      </c>
      <c r="E94" s="301">
        <f t="shared" si="14"/>
        <v>3.2635424997998083E-2</v>
      </c>
      <c r="F94" s="301">
        <f t="shared" si="14"/>
        <v>3.2559301160645399E-2</v>
      </c>
      <c r="G94" s="301">
        <f t="shared" si="14"/>
        <v>3.1784351613028554E-2</v>
      </c>
      <c r="H94" s="301">
        <f t="shared" si="14"/>
        <v>3.2165963522615408E-2</v>
      </c>
      <c r="I94" s="301">
        <f t="shared" si="14"/>
        <v>3.2048347528638332E-2</v>
      </c>
      <c r="J94" s="301">
        <f t="shared" si="14"/>
        <v>3.2126418820290367E-2</v>
      </c>
      <c r="K94" s="301">
        <f t="shared" si="14"/>
        <v>3.2230612273773225E-2</v>
      </c>
      <c r="L94" s="301">
        <f t="shared" si="14"/>
        <v>3.2393976847513134E-2</v>
      </c>
      <c r="M94" s="301">
        <f t="shared" si="14"/>
        <v>3.2550204389436711E-2</v>
      </c>
      <c r="N94" s="301">
        <f t="shared" si="14"/>
        <v>3.2601961583189933E-2</v>
      </c>
      <c r="O94" s="301">
        <f t="shared" si="14"/>
        <v>3.2470723790676718E-2</v>
      </c>
      <c r="P94" s="301">
        <f t="shared" si="14"/>
        <v>3.2316731525734908E-2</v>
      </c>
      <c r="Q94" s="301">
        <f t="shared" si="14"/>
        <v>3.2167511488276873E-2</v>
      </c>
      <c r="R94" s="301">
        <f t="shared" si="14"/>
        <v>3.202312158956943E-2</v>
      </c>
      <c r="S94" s="301">
        <f t="shared" si="14"/>
        <v>3.1955550523270149E-2</v>
      </c>
      <c r="T94" s="301">
        <f t="shared" si="14"/>
        <v>3.2515190554798838E-2</v>
      </c>
      <c r="U94" s="301">
        <f t="shared" si="14"/>
        <v>3.2954757053598932E-2</v>
      </c>
      <c r="V94" s="301">
        <f t="shared" si="14"/>
        <v>3.3101896339063054E-2</v>
      </c>
      <c r="W94" s="301">
        <f t="shared" si="14"/>
        <v>3.2312215014347972E-2</v>
      </c>
      <c r="X94" s="301">
        <f t="shared" si="14"/>
        <v>3.2577049689318995E-2</v>
      </c>
      <c r="Y94" s="301">
        <f t="shared" si="14"/>
        <v>3.2458560445446552E-2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2.2403334003344495E-2</v>
      </c>
      <c r="C95" s="302">
        <f t="shared" si="15"/>
        <v>2.0157291717369425E-2</v>
      </c>
      <c r="D95" s="302">
        <f t="shared" si="15"/>
        <v>1.7770123095044617E-2</v>
      </c>
      <c r="E95" s="302">
        <f t="shared" si="15"/>
        <v>1.8214598805228181E-2</v>
      </c>
      <c r="F95" s="302">
        <f t="shared" si="15"/>
        <v>1.8570623611548608E-2</v>
      </c>
      <c r="G95" s="302">
        <f t="shared" si="15"/>
        <v>2.2643593573071448E-2</v>
      </c>
      <c r="H95" s="302">
        <f t="shared" si="15"/>
        <v>1.9678321195884821E-2</v>
      </c>
      <c r="I95" s="302">
        <f t="shared" si="15"/>
        <v>1.9778977031240517E-2</v>
      </c>
      <c r="J95" s="302">
        <f t="shared" si="15"/>
        <v>1.9835396684220935E-2</v>
      </c>
      <c r="K95" s="302">
        <f t="shared" si="15"/>
        <v>2.0048271289448756E-2</v>
      </c>
      <c r="L95" s="302">
        <f t="shared" si="15"/>
        <v>1.9283188655028614E-2</v>
      </c>
      <c r="M95" s="302">
        <f t="shared" si="15"/>
        <v>1.8991734164379409E-2</v>
      </c>
      <c r="N95" s="302">
        <f t="shared" si="15"/>
        <v>1.871362447093744E-2</v>
      </c>
      <c r="O95" s="302">
        <f t="shared" si="15"/>
        <v>1.9169478406969011E-2</v>
      </c>
      <c r="P95" s="302">
        <f t="shared" si="15"/>
        <v>1.9935061462992471E-2</v>
      </c>
      <c r="Q95" s="302">
        <f t="shared" si="15"/>
        <v>2.0751217125052613E-2</v>
      </c>
      <c r="R95" s="302">
        <f t="shared" si="15"/>
        <v>2.1918803499439594E-2</v>
      </c>
      <c r="S95" s="302">
        <f t="shared" si="15"/>
        <v>2.2767783558502751E-2</v>
      </c>
      <c r="T95" s="302">
        <f t="shared" si="15"/>
        <v>2.8244206512711489E-2</v>
      </c>
      <c r="U95" s="302">
        <f t="shared" si="15"/>
        <v>2.9562008958300343E-2</v>
      </c>
      <c r="V95" s="302">
        <f t="shared" si="15"/>
        <v>2.9957111775948498E-2</v>
      </c>
      <c r="W95" s="302">
        <f t="shared" si="15"/>
        <v>2.7393114707617398E-2</v>
      </c>
      <c r="X95" s="302">
        <f t="shared" si="15"/>
        <v>2.845616260908115E-2</v>
      </c>
      <c r="Y95" s="302">
        <f t="shared" si="15"/>
        <v>2.8040031515926333E-2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8.7177819723293914E-3</v>
      </c>
      <c r="C96" s="302">
        <f t="shared" si="16"/>
        <v>1.1241021381729046E-2</v>
      </c>
      <c r="D96" s="302">
        <f t="shared" si="16"/>
        <v>1.4218242165260731E-2</v>
      </c>
      <c r="E96" s="302">
        <f t="shared" si="16"/>
        <v>1.3637985568165997E-2</v>
      </c>
      <c r="F96" s="302">
        <f t="shared" si="16"/>
        <v>1.3215107539369346E-2</v>
      </c>
      <c r="G96" s="302">
        <f t="shared" si="16"/>
        <v>8.4635387379207935E-3</v>
      </c>
      <c r="H96" s="302">
        <f t="shared" si="16"/>
        <v>1.1756161747550167E-2</v>
      </c>
      <c r="I96" s="302">
        <f t="shared" si="16"/>
        <v>1.1540906005791508E-2</v>
      </c>
      <c r="J96" s="302">
        <f t="shared" si="16"/>
        <v>1.1551013991737743E-2</v>
      </c>
      <c r="K96" s="302">
        <f t="shared" si="16"/>
        <v>1.1439711826500486E-2</v>
      </c>
      <c r="L96" s="302">
        <f t="shared" si="16"/>
        <v>1.2351988149764622E-2</v>
      </c>
      <c r="M96" s="302">
        <f t="shared" si="16"/>
        <v>1.279462264211768E-2</v>
      </c>
      <c r="N96" s="302">
        <f t="shared" si="16"/>
        <v>1.3110503342349627E-2</v>
      </c>
      <c r="O96" s="302">
        <f t="shared" si="16"/>
        <v>1.2530928509492063E-2</v>
      </c>
      <c r="P96" s="302">
        <f t="shared" si="16"/>
        <v>1.1638640304086425E-2</v>
      </c>
      <c r="Q96" s="302">
        <f t="shared" si="16"/>
        <v>1.0689716457332925E-2</v>
      </c>
      <c r="R96" s="302">
        <f t="shared" si="16"/>
        <v>9.4008977165763244E-3</v>
      </c>
      <c r="S96" s="302">
        <f t="shared" si="16"/>
        <v>8.5032724565279553E-3</v>
      </c>
      <c r="T96" s="302">
        <f t="shared" si="16"/>
        <v>3.7309286419171888E-3</v>
      </c>
      <c r="U96" s="302">
        <f t="shared" si="16"/>
        <v>2.8938078853957107E-3</v>
      </c>
      <c r="V96" s="302">
        <f t="shared" si="16"/>
        <v>2.6597312624607977E-3</v>
      </c>
      <c r="W96" s="302">
        <f t="shared" si="16"/>
        <v>4.3496165293474007E-3</v>
      </c>
      <c r="X96" s="302">
        <f t="shared" si="16"/>
        <v>3.5824621521994638E-3</v>
      </c>
      <c r="Y96" s="302">
        <f t="shared" si="16"/>
        <v>3.8682010893277968E-3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7.1309963458229678E-4</v>
      </c>
      <c r="C97" s="302">
        <f t="shared" si="17"/>
        <v>7.6209906838876343E-4</v>
      </c>
      <c r="D97" s="302">
        <f t="shared" si="17"/>
        <v>8.1267109336946987E-4</v>
      </c>
      <c r="E97" s="302">
        <f t="shared" si="17"/>
        <v>7.8284062460389858E-4</v>
      </c>
      <c r="F97" s="302">
        <f t="shared" si="17"/>
        <v>7.7357000972744726E-4</v>
      </c>
      <c r="G97" s="302">
        <f t="shared" si="17"/>
        <v>6.772193020363193E-4</v>
      </c>
      <c r="H97" s="302">
        <f t="shared" si="17"/>
        <v>7.3148057918042081E-4</v>
      </c>
      <c r="I97" s="302">
        <f t="shared" si="17"/>
        <v>7.2846449160630499E-4</v>
      </c>
      <c r="J97" s="302">
        <f t="shared" si="17"/>
        <v>7.4000814433169179E-4</v>
      </c>
      <c r="K97" s="302">
        <f t="shared" si="17"/>
        <v>7.4262915782398855E-4</v>
      </c>
      <c r="L97" s="302">
        <f t="shared" si="17"/>
        <v>7.5880004271989794E-4</v>
      </c>
      <c r="M97" s="302">
        <f t="shared" si="17"/>
        <v>7.6384758293962334E-4</v>
      </c>
      <c r="N97" s="302">
        <f t="shared" si="17"/>
        <v>7.7783376990286641E-4</v>
      </c>
      <c r="O97" s="302">
        <f t="shared" si="17"/>
        <v>7.7031687421563885E-4</v>
      </c>
      <c r="P97" s="302">
        <f t="shared" si="17"/>
        <v>7.430297586560132E-4</v>
      </c>
      <c r="Q97" s="302">
        <f t="shared" si="17"/>
        <v>7.2657790589132978E-4</v>
      </c>
      <c r="R97" s="302">
        <f t="shared" si="17"/>
        <v>7.0342037355350829E-4</v>
      </c>
      <c r="S97" s="302">
        <f t="shared" si="17"/>
        <v>6.8449450823944533E-4</v>
      </c>
      <c r="T97" s="302">
        <f t="shared" si="17"/>
        <v>5.400554001701609E-4</v>
      </c>
      <c r="U97" s="302">
        <f t="shared" si="17"/>
        <v>4.9894020990288264E-4</v>
      </c>
      <c r="V97" s="302">
        <f t="shared" si="17"/>
        <v>4.8505330065375796E-4</v>
      </c>
      <c r="W97" s="302">
        <f t="shared" si="17"/>
        <v>5.6948377738317082E-4</v>
      </c>
      <c r="X97" s="302">
        <f t="shared" si="17"/>
        <v>5.3842492803837945E-4</v>
      </c>
      <c r="Y97" s="302">
        <f t="shared" si="17"/>
        <v>5.5032784019242288E-4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0.49081850991279274</v>
      </c>
      <c r="C98" s="301">
        <f t="shared" si="18"/>
        <v>0.47320076397393923</v>
      </c>
      <c r="D98" s="301">
        <f t="shared" si="18"/>
        <v>0.45406813148770808</v>
      </c>
      <c r="E98" s="301">
        <f t="shared" si="18"/>
        <v>0.46506490295891506</v>
      </c>
      <c r="F98" s="301">
        <f t="shared" si="18"/>
        <v>0.46862044860708796</v>
      </c>
      <c r="G98" s="301">
        <f t="shared" si="18"/>
        <v>0.50388009108861853</v>
      </c>
      <c r="H98" s="301">
        <f t="shared" si="18"/>
        <v>0.48447120381501213</v>
      </c>
      <c r="I98" s="301">
        <f t="shared" si="18"/>
        <v>0.48571512041095338</v>
      </c>
      <c r="J98" s="301">
        <f t="shared" si="18"/>
        <v>0.48156240334186828</v>
      </c>
      <c r="K98" s="301">
        <f t="shared" si="18"/>
        <v>0.48025380088375835</v>
      </c>
      <c r="L98" s="301">
        <f t="shared" si="18"/>
        <v>0.47420652060259749</v>
      </c>
      <c r="M98" s="301">
        <f t="shared" si="18"/>
        <v>0.47256986073116453</v>
      </c>
      <c r="N98" s="301">
        <f t="shared" si="18"/>
        <v>0.46783183721284177</v>
      </c>
      <c r="O98" s="301">
        <f t="shared" si="18"/>
        <v>0.47045635609275632</v>
      </c>
      <c r="P98" s="301">
        <f t="shared" si="18"/>
        <v>0.4803212744054175</v>
      </c>
      <c r="Q98" s="301">
        <f t="shared" si="18"/>
        <v>0.48635215961223738</v>
      </c>
      <c r="R98" s="301">
        <f t="shared" si="18"/>
        <v>0.49474406433274065</v>
      </c>
      <c r="S98" s="301">
        <f t="shared" si="18"/>
        <v>0.50128401904327602</v>
      </c>
      <c r="T98" s="301">
        <f t="shared" si="18"/>
        <v>0.54784203693614164</v>
      </c>
      <c r="U98" s="301">
        <f t="shared" si="18"/>
        <v>0.56027879091164845</v>
      </c>
      <c r="V98" s="301">
        <f t="shared" si="18"/>
        <v>0.56439439291239735</v>
      </c>
      <c r="W98" s="301">
        <f t="shared" si="18"/>
        <v>0.53901931221187405</v>
      </c>
      <c r="X98" s="301">
        <f t="shared" si="18"/>
        <v>0.54848707319260059</v>
      </c>
      <c r="Y98" s="301">
        <f t="shared" si="18"/>
        <v>0.54503034618310287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8.2474664604639814E-2</v>
      </c>
      <c r="C99" s="301">
        <f t="shared" si="19"/>
        <v>8.0807652652962331E-2</v>
      </c>
      <c r="D99" s="301">
        <f t="shared" si="19"/>
        <v>7.8960934773758207E-2</v>
      </c>
      <c r="E99" s="301">
        <f t="shared" si="19"/>
        <v>7.991760822626845E-2</v>
      </c>
      <c r="F99" s="301">
        <f t="shared" si="19"/>
        <v>8.0295963554591357E-2</v>
      </c>
      <c r="G99" s="301">
        <f t="shared" si="19"/>
        <v>8.3488852476707578E-2</v>
      </c>
      <c r="H99" s="301">
        <f t="shared" si="19"/>
        <v>8.1612164181023253E-2</v>
      </c>
      <c r="I99" s="301">
        <f t="shared" si="19"/>
        <v>8.1595476025025593E-2</v>
      </c>
      <c r="J99" s="301">
        <f t="shared" si="19"/>
        <v>8.134378014971165E-2</v>
      </c>
      <c r="K99" s="301">
        <f t="shared" si="19"/>
        <v>8.1449000724144308E-2</v>
      </c>
      <c r="L99" s="301">
        <f t="shared" si="19"/>
        <v>8.0863810127028118E-2</v>
      </c>
      <c r="M99" s="301">
        <f t="shared" si="19"/>
        <v>8.0815874580740063E-2</v>
      </c>
      <c r="N99" s="301">
        <f t="shared" si="19"/>
        <v>8.0346987344075721E-2</v>
      </c>
      <c r="O99" s="301">
        <f t="shared" si="19"/>
        <v>8.0590337983510327E-2</v>
      </c>
      <c r="P99" s="301">
        <f t="shared" si="19"/>
        <v>8.1527043719128806E-2</v>
      </c>
      <c r="Q99" s="301">
        <f t="shared" si="19"/>
        <v>8.2098081368463749E-2</v>
      </c>
      <c r="R99" s="301">
        <f t="shared" si="19"/>
        <v>8.289151438370343E-2</v>
      </c>
      <c r="S99" s="301">
        <f t="shared" si="19"/>
        <v>8.3494077187488538E-2</v>
      </c>
      <c r="T99" s="301">
        <f t="shared" si="19"/>
        <v>8.7583026632446659E-2</v>
      </c>
      <c r="U99" s="301">
        <f t="shared" si="19"/>
        <v>8.8654650773437704E-2</v>
      </c>
      <c r="V99" s="301">
        <f t="shared" si="19"/>
        <v>8.8999542738793055E-2</v>
      </c>
      <c r="W99" s="301">
        <f t="shared" si="19"/>
        <v>8.6804825643857358E-2</v>
      </c>
      <c r="X99" s="301">
        <f t="shared" si="19"/>
        <v>8.7611753633039066E-2</v>
      </c>
      <c r="Y99" s="301">
        <f t="shared" si="19"/>
        <v>8.7304368779968847E-2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3.6270693925036228E-2</v>
      </c>
      <c r="C100" s="302">
        <f t="shared" si="20"/>
        <v>3.4957333542496472E-2</v>
      </c>
      <c r="D100" s="302">
        <f t="shared" si="20"/>
        <v>3.3540867171913798E-2</v>
      </c>
      <c r="E100" s="302">
        <f t="shared" si="20"/>
        <v>3.4263600828983436E-2</v>
      </c>
      <c r="F100" s="302">
        <f t="shared" si="20"/>
        <v>3.4559768987648717E-2</v>
      </c>
      <c r="G100" s="302">
        <f t="shared" si="20"/>
        <v>3.7014865644157062E-2</v>
      </c>
      <c r="H100" s="302">
        <f t="shared" si="20"/>
        <v>3.5522881931758656E-2</v>
      </c>
      <c r="I100" s="302">
        <f t="shared" si="20"/>
        <v>3.5473465174876123E-2</v>
      </c>
      <c r="J100" s="302">
        <f t="shared" si="20"/>
        <v>3.5305236152429649E-2</v>
      </c>
      <c r="K100" s="302">
        <f t="shared" si="20"/>
        <v>3.5454541324145515E-2</v>
      </c>
      <c r="L100" s="302">
        <f t="shared" si="20"/>
        <v>3.5002078600458092E-2</v>
      </c>
      <c r="M100" s="302">
        <f t="shared" si="20"/>
        <v>3.4978328206794342E-2</v>
      </c>
      <c r="N100" s="302">
        <f t="shared" si="20"/>
        <v>3.4590407298396103E-2</v>
      </c>
      <c r="O100" s="302">
        <f t="shared" si="20"/>
        <v>3.4784877850257925E-2</v>
      </c>
      <c r="P100" s="302">
        <f t="shared" si="20"/>
        <v>3.5520940073165176E-2</v>
      </c>
      <c r="Q100" s="302">
        <f t="shared" si="20"/>
        <v>3.5965291225496986E-2</v>
      </c>
      <c r="R100" s="302">
        <f t="shared" si="20"/>
        <v>3.6587076419193371E-2</v>
      </c>
      <c r="S100" s="302">
        <f t="shared" si="20"/>
        <v>3.7071243096074041E-2</v>
      </c>
      <c r="T100" s="302">
        <f t="shared" si="20"/>
        <v>4.0487099018526318E-2</v>
      </c>
      <c r="U100" s="302">
        <f t="shared" si="20"/>
        <v>4.1423214532220615E-2</v>
      </c>
      <c r="V100" s="302">
        <f t="shared" si="20"/>
        <v>4.172817827938146E-2</v>
      </c>
      <c r="W100" s="302">
        <f t="shared" si="20"/>
        <v>3.9800464183309507E-2</v>
      </c>
      <c r="X100" s="302">
        <f t="shared" si="20"/>
        <v>4.0500017235154361E-2</v>
      </c>
      <c r="Y100" s="302">
        <f t="shared" si="20"/>
        <v>4.022198459557038E-2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3.3730513039893655E-2</v>
      </c>
      <c r="C101" s="302">
        <f t="shared" si="21"/>
        <v>3.251976895196261E-2</v>
      </c>
      <c r="D101" s="302">
        <f t="shared" si="21"/>
        <v>3.1204917338727847E-2</v>
      </c>
      <c r="E101" s="302">
        <f t="shared" si="21"/>
        <v>3.1960648298369518E-2</v>
      </c>
      <c r="F101" s="302">
        <f t="shared" si="21"/>
        <v>3.2204996008220417E-2</v>
      </c>
      <c r="G101" s="302">
        <f t="shared" si="21"/>
        <v>3.4628143885664112E-2</v>
      </c>
      <c r="H101" s="302">
        <f t="shared" si="21"/>
        <v>3.3294307218851106E-2</v>
      </c>
      <c r="I101" s="302">
        <f t="shared" si="21"/>
        <v>3.3379792880276947E-2</v>
      </c>
      <c r="J101" s="302">
        <f t="shared" si="21"/>
        <v>3.3094405767890626E-2</v>
      </c>
      <c r="K101" s="302">
        <f t="shared" si="21"/>
        <v>3.3004474700936461E-2</v>
      </c>
      <c r="L101" s="302">
        <f t="shared" si="21"/>
        <v>3.2588887549555724E-2</v>
      </c>
      <c r="M101" s="302">
        <f t="shared" si="21"/>
        <v>3.2476411397943092E-2</v>
      </c>
      <c r="N101" s="302">
        <f t="shared" si="21"/>
        <v>3.2150800279290494E-2</v>
      </c>
      <c r="O101" s="302">
        <f t="shared" si="21"/>
        <v>3.2331165050615313E-2</v>
      </c>
      <c r="P101" s="302">
        <f t="shared" si="21"/>
        <v>3.3009111682745805E-2</v>
      </c>
      <c r="Q101" s="302">
        <f t="shared" si="21"/>
        <v>3.3423572115680387E-2</v>
      </c>
      <c r="R101" s="302">
        <f t="shared" si="21"/>
        <v>3.4000288856976008E-2</v>
      </c>
      <c r="S101" s="302">
        <f t="shared" si="21"/>
        <v>3.4449734065721729E-2</v>
      </c>
      <c r="T101" s="302">
        <f t="shared" si="21"/>
        <v>3.7649340025826886E-2</v>
      </c>
      <c r="U101" s="302">
        <f t="shared" si="21"/>
        <v>3.8504030881351708E-2</v>
      </c>
      <c r="V101" s="302">
        <f t="shared" si="21"/>
        <v>3.8786867335457595E-2</v>
      </c>
      <c r="W101" s="302">
        <f t="shared" si="21"/>
        <v>3.7043016047922782E-2</v>
      </c>
      <c r="X101" s="302">
        <f t="shared" si="21"/>
        <v>3.7693668842732245E-2</v>
      </c>
      <c r="Y101" s="302">
        <f t="shared" si="21"/>
        <v>3.7456112244693758E-2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4.8820567170751571E-3</v>
      </c>
      <c r="C102" s="302">
        <f t="shared" si="22"/>
        <v>5.2175189769708072E-3</v>
      </c>
      <c r="D102" s="302">
        <f t="shared" si="22"/>
        <v>5.5637475855407348E-3</v>
      </c>
      <c r="E102" s="302">
        <f t="shared" si="22"/>
        <v>5.3595208080361219E-3</v>
      </c>
      <c r="F102" s="302">
        <f t="shared" si="22"/>
        <v>5.2960518824693471E-3</v>
      </c>
      <c r="G102" s="302">
        <f t="shared" si="22"/>
        <v>4.6364110737148337E-3</v>
      </c>
      <c r="H102" s="302">
        <f t="shared" si="22"/>
        <v>5.0078972163400621E-3</v>
      </c>
      <c r="I102" s="302">
        <f t="shared" si="22"/>
        <v>4.9872483337906762E-3</v>
      </c>
      <c r="J102" s="302">
        <f t="shared" si="22"/>
        <v>5.0662790394515617E-3</v>
      </c>
      <c r="K102" s="302">
        <f t="shared" si="22"/>
        <v>5.0842231469858546E-3</v>
      </c>
      <c r="L102" s="302">
        <f t="shared" si="22"/>
        <v>5.1949330301473652E-3</v>
      </c>
      <c r="M102" s="302">
        <f t="shared" si="22"/>
        <v>5.2294897406536794E-3</v>
      </c>
      <c r="N102" s="302">
        <f t="shared" si="22"/>
        <v>5.3252426406676682E-3</v>
      </c>
      <c r="O102" s="302">
        <f t="shared" si="22"/>
        <v>5.2737801110270838E-3</v>
      </c>
      <c r="P102" s="302">
        <f t="shared" si="22"/>
        <v>5.0869657595017052E-3</v>
      </c>
      <c r="Q102" s="302">
        <f t="shared" si="22"/>
        <v>4.9743323007211517E-3</v>
      </c>
      <c r="R102" s="302">
        <f t="shared" si="22"/>
        <v>4.8157900987370319E-3</v>
      </c>
      <c r="S102" s="302">
        <f t="shared" si="22"/>
        <v>4.6862189372862137E-3</v>
      </c>
      <c r="T102" s="302">
        <f t="shared" si="22"/>
        <v>3.6973530291287298E-3</v>
      </c>
      <c r="U102" s="302">
        <f t="shared" si="22"/>
        <v>3.4158682532519809E-3</v>
      </c>
      <c r="V102" s="302">
        <f t="shared" si="22"/>
        <v>3.3207950330577051E-3</v>
      </c>
      <c r="W102" s="302">
        <f t="shared" si="22"/>
        <v>3.8988269882754816E-3</v>
      </c>
      <c r="X102" s="302">
        <f t="shared" si="22"/>
        <v>3.6861904130833165E-3</v>
      </c>
      <c r="Y102" s="302">
        <f t="shared" si="22"/>
        <v>3.7676806977732539E-3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5.6719744062174345E-3</v>
      </c>
      <c r="C103" s="302">
        <f t="shared" si="23"/>
        <v>6.0617145224526915E-3</v>
      </c>
      <c r="D103" s="302">
        <f t="shared" si="23"/>
        <v>6.4639629845896522E-3</v>
      </c>
      <c r="E103" s="302">
        <f t="shared" si="23"/>
        <v>6.2266922763205357E-3</v>
      </c>
      <c r="F103" s="302">
        <f t="shared" si="23"/>
        <v>6.1529540667364978E-3</v>
      </c>
      <c r="G103" s="302">
        <f t="shared" si="23"/>
        <v>5.3865832518571292E-3</v>
      </c>
      <c r="H103" s="302">
        <f t="shared" si="23"/>
        <v>5.8181759217794662E-3</v>
      </c>
      <c r="I103" s="302">
        <f t="shared" si="23"/>
        <v>5.7941860461748892E-3</v>
      </c>
      <c r="J103" s="302">
        <f t="shared" si="23"/>
        <v>5.8860039347803329E-3</v>
      </c>
      <c r="K103" s="302">
        <f t="shared" si="23"/>
        <v>5.906851402266918E-3</v>
      </c>
      <c r="L103" s="302">
        <f t="shared" si="23"/>
        <v>6.0354741652125406E-3</v>
      </c>
      <c r="M103" s="302">
        <f t="shared" si="23"/>
        <v>6.0756221579364566E-3</v>
      </c>
      <c r="N103" s="302">
        <f t="shared" si="23"/>
        <v>6.1868678950662412E-3</v>
      </c>
      <c r="O103" s="302">
        <f t="shared" si="23"/>
        <v>6.1270787185128987E-3</v>
      </c>
      <c r="P103" s="302">
        <f t="shared" si="23"/>
        <v>5.9100377700003542E-3</v>
      </c>
      <c r="Q103" s="302">
        <f t="shared" si="23"/>
        <v>5.7791801965410674E-3</v>
      </c>
      <c r="R103" s="302">
        <f t="shared" si="23"/>
        <v>5.5949858366488268E-3</v>
      </c>
      <c r="S103" s="302">
        <f t="shared" si="23"/>
        <v>5.4444500370620505E-3</v>
      </c>
      <c r="T103" s="302">
        <f t="shared" si="23"/>
        <v>4.2955854401733745E-3</v>
      </c>
      <c r="U103" s="302">
        <f t="shared" si="23"/>
        <v>3.9685563749581538E-3</v>
      </c>
      <c r="V103" s="302">
        <f t="shared" si="23"/>
        <v>3.8581002899699254E-3</v>
      </c>
      <c r="W103" s="302">
        <f t="shared" si="23"/>
        <v>4.5296579235599042E-3</v>
      </c>
      <c r="X103" s="302">
        <f t="shared" si="23"/>
        <v>4.282616710765832E-3</v>
      </c>
      <c r="Y103" s="302">
        <f t="shared" si="23"/>
        <v>4.3772921387468522E-3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1.9194265164173487E-3</v>
      </c>
      <c r="C104" s="302">
        <f t="shared" si="24"/>
        <v>2.0513166590797548E-3</v>
      </c>
      <c r="D104" s="302">
        <f t="shared" si="24"/>
        <v>2.187439692986157E-3</v>
      </c>
      <c r="E104" s="302">
        <f t="shared" si="24"/>
        <v>2.1071460145588271E-3</v>
      </c>
      <c r="F104" s="302">
        <f t="shared" si="24"/>
        <v>2.0821926095163788E-3</v>
      </c>
      <c r="G104" s="302">
        <f t="shared" si="24"/>
        <v>1.8228486213144276E-3</v>
      </c>
      <c r="H104" s="302">
        <f t="shared" si="24"/>
        <v>1.9689018922939665E-3</v>
      </c>
      <c r="I104" s="302">
        <f t="shared" si="24"/>
        <v>1.9607835899069707E-3</v>
      </c>
      <c r="J104" s="302">
        <f t="shared" si="24"/>
        <v>1.9918552551594711E-3</v>
      </c>
      <c r="K104" s="302">
        <f t="shared" si="24"/>
        <v>1.9989101498095684E-3</v>
      </c>
      <c r="L104" s="302">
        <f t="shared" si="24"/>
        <v>2.0424367816543909E-3</v>
      </c>
      <c r="M104" s="302">
        <f t="shared" si="24"/>
        <v>2.0560230774124867E-3</v>
      </c>
      <c r="N104" s="302">
        <f t="shared" si="24"/>
        <v>2.0936692306552144E-3</v>
      </c>
      <c r="O104" s="302">
        <f t="shared" si="24"/>
        <v>2.0734362530970937E-3</v>
      </c>
      <c r="P104" s="302">
        <f t="shared" si="24"/>
        <v>1.9999884337157693E-3</v>
      </c>
      <c r="Q104" s="302">
        <f t="shared" si="24"/>
        <v>1.9557055300241629E-3</v>
      </c>
      <c r="R104" s="302">
        <f t="shared" si="24"/>
        <v>1.8933731721481929E-3</v>
      </c>
      <c r="S104" s="302">
        <f t="shared" si="24"/>
        <v>1.8424310513445068E-3</v>
      </c>
      <c r="T104" s="302">
        <f t="shared" si="24"/>
        <v>1.4536491187913505E-3</v>
      </c>
      <c r="U104" s="302">
        <f t="shared" si="24"/>
        <v>1.3429807316552595E-3</v>
      </c>
      <c r="V104" s="302">
        <f t="shared" si="24"/>
        <v>1.3056018009263664E-3</v>
      </c>
      <c r="W104" s="302">
        <f t="shared" si="24"/>
        <v>1.5328605007897018E-3</v>
      </c>
      <c r="X104" s="302">
        <f t="shared" si="24"/>
        <v>1.4492604313033053E-3</v>
      </c>
      <c r="Y104" s="302">
        <f t="shared" si="24"/>
        <v>1.4812991031846049E-3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0.11135891350637242</v>
      </c>
      <c r="C105" s="301">
        <f t="shared" si="25"/>
        <v>0.11645923083847942</v>
      </c>
      <c r="D105" s="301">
        <f t="shared" si="25"/>
        <v>0.12169807404395752</v>
      </c>
      <c r="E105" s="301">
        <f t="shared" si="25"/>
        <v>0.11846831041229794</v>
      </c>
      <c r="F105" s="301">
        <f t="shared" si="25"/>
        <v>0.11745277759523798</v>
      </c>
      <c r="G105" s="301">
        <f t="shared" si="25"/>
        <v>0.10725808476961668</v>
      </c>
      <c r="H105" s="301">
        <f t="shared" si="25"/>
        <v>0.11290942390065559</v>
      </c>
      <c r="I105" s="301">
        <f t="shared" si="25"/>
        <v>0.11264739091266568</v>
      </c>
      <c r="J105" s="301">
        <f t="shared" si="25"/>
        <v>0.11392207039651056</v>
      </c>
      <c r="K105" s="301">
        <f t="shared" si="25"/>
        <v>0.11415461635020796</v>
      </c>
      <c r="L105" s="301">
        <f t="shared" si="25"/>
        <v>0.11585109602839221</v>
      </c>
      <c r="M105" s="301">
        <f t="shared" si="25"/>
        <v>0.11615775248979157</v>
      </c>
      <c r="N105" s="301">
        <f t="shared" si="25"/>
        <v>0.11762079782903968</v>
      </c>
      <c r="O105" s="301">
        <f t="shared" si="25"/>
        <v>0.11693036222063899</v>
      </c>
      <c r="P105" s="301">
        <f t="shared" si="25"/>
        <v>0.1139983135962563</v>
      </c>
      <c r="Q105" s="301">
        <f t="shared" si="25"/>
        <v>0.11225357729431137</v>
      </c>
      <c r="R105" s="301">
        <f t="shared" si="25"/>
        <v>0.10974256896101715</v>
      </c>
      <c r="S105" s="301">
        <f t="shared" si="25"/>
        <v>0.10774111101852298</v>
      </c>
      <c r="T105" s="301">
        <f t="shared" si="25"/>
        <v>9.2135535729025081E-2</v>
      </c>
      <c r="U105" s="301">
        <f t="shared" si="25"/>
        <v>8.7513303177040452E-2</v>
      </c>
      <c r="V105" s="301">
        <f t="shared" si="25"/>
        <v>8.5999991324971756E-2</v>
      </c>
      <c r="W105" s="301">
        <f t="shared" si="25"/>
        <v>9.5148534019023914E-2</v>
      </c>
      <c r="X105" s="301">
        <f t="shared" si="25"/>
        <v>9.178142140745317E-2</v>
      </c>
      <c r="Y105" s="301">
        <f t="shared" si="25"/>
        <v>9.3056882480855585E-2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1.7392945930530864E-2</v>
      </c>
      <c r="C106" s="302">
        <f t="shared" si="26"/>
        <v>1.6701195201412444E-2</v>
      </c>
      <c r="D106" s="302">
        <f t="shared" si="26"/>
        <v>1.5974370143002278E-2</v>
      </c>
      <c r="E106" s="302">
        <f t="shared" si="26"/>
        <v>1.6267260812415127E-2</v>
      </c>
      <c r="F106" s="302">
        <f t="shared" si="26"/>
        <v>1.6344700417561798E-2</v>
      </c>
      <c r="G106" s="302">
        <f t="shared" si="26"/>
        <v>1.7531336129982377E-2</v>
      </c>
      <c r="H106" s="302">
        <f t="shared" si="26"/>
        <v>1.6767317074092462E-2</v>
      </c>
      <c r="I106" s="302">
        <f t="shared" si="26"/>
        <v>1.6859741750074111E-2</v>
      </c>
      <c r="J106" s="302">
        <f t="shared" si="26"/>
        <v>1.6769911001721972E-2</v>
      </c>
      <c r="K106" s="302">
        <f t="shared" si="26"/>
        <v>1.669737594040635E-2</v>
      </c>
      <c r="L106" s="302">
        <f t="shared" si="26"/>
        <v>1.6485363169992051E-2</v>
      </c>
      <c r="M106" s="302">
        <f t="shared" si="26"/>
        <v>1.619305927990683E-2</v>
      </c>
      <c r="N106" s="302">
        <f t="shared" si="26"/>
        <v>1.5999078449658571E-2</v>
      </c>
      <c r="O106" s="302">
        <f t="shared" si="26"/>
        <v>1.6198203356359752E-2</v>
      </c>
      <c r="P106" s="302">
        <f t="shared" si="26"/>
        <v>1.6490981427782426E-2</v>
      </c>
      <c r="Q106" s="302">
        <f t="shared" si="26"/>
        <v>1.6689469867166701E-2</v>
      </c>
      <c r="R106" s="302">
        <f t="shared" si="26"/>
        <v>1.6914990793927429E-2</v>
      </c>
      <c r="S106" s="302">
        <f t="shared" si="26"/>
        <v>1.7154127885158812E-2</v>
      </c>
      <c r="T106" s="302">
        <f t="shared" si="26"/>
        <v>1.8691823074323141E-2</v>
      </c>
      <c r="U106" s="302">
        <f t="shared" si="26"/>
        <v>1.8960058931226081E-2</v>
      </c>
      <c r="V106" s="302">
        <f t="shared" si="26"/>
        <v>1.9099633144213649E-2</v>
      </c>
      <c r="W106" s="302">
        <f t="shared" si="26"/>
        <v>1.8203425382207657E-2</v>
      </c>
      <c r="X106" s="302">
        <f t="shared" si="26"/>
        <v>1.8529680536316939E-2</v>
      </c>
      <c r="Y106" s="302">
        <f t="shared" si="26"/>
        <v>1.8387482696603671E-2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6.3536700462957551E-3</v>
      </c>
      <c r="C107" s="302">
        <f t="shared" si="27"/>
        <v>6.1256074480151189E-3</v>
      </c>
      <c r="D107" s="302">
        <f t="shared" si="27"/>
        <v>5.8779345679598177E-3</v>
      </c>
      <c r="E107" s="302">
        <f t="shared" si="27"/>
        <v>6.0202883221305431E-3</v>
      </c>
      <c r="F107" s="302">
        <f t="shared" si="27"/>
        <v>6.0663150375595207E-3</v>
      </c>
      <c r="G107" s="302">
        <f t="shared" si="27"/>
        <v>6.5227528648896414E-3</v>
      </c>
      <c r="H107" s="302">
        <f t="shared" si="27"/>
        <v>6.2715038528583789E-3</v>
      </c>
      <c r="I107" s="302">
        <f t="shared" si="27"/>
        <v>6.2876064151214201E-3</v>
      </c>
      <c r="J107" s="302">
        <f t="shared" si="27"/>
        <v>6.2338492859184578E-3</v>
      </c>
      <c r="K107" s="302">
        <f t="shared" si="27"/>
        <v>6.2169093619492506E-3</v>
      </c>
      <c r="L107" s="302">
        <f t="shared" si="27"/>
        <v>6.1386270176448455E-3</v>
      </c>
      <c r="M107" s="302">
        <f t="shared" si="27"/>
        <v>6.1174403741277869E-3</v>
      </c>
      <c r="N107" s="302">
        <f t="shared" si="27"/>
        <v>6.0561064237998714E-3</v>
      </c>
      <c r="O107" s="302">
        <f t="shared" si="27"/>
        <v>6.0900809513624423E-3</v>
      </c>
      <c r="P107" s="302">
        <f t="shared" si="27"/>
        <v>6.2177828100463033E-3</v>
      </c>
      <c r="Q107" s="302">
        <f t="shared" si="27"/>
        <v>6.2958529192971386E-3</v>
      </c>
      <c r="R107" s="302">
        <f t="shared" si="27"/>
        <v>6.4044865436963128E-3</v>
      </c>
      <c r="S107" s="302">
        <f t="shared" si="27"/>
        <v>6.4891465830168374E-3</v>
      </c>
      <c r="T107" s="302">
        <f t="shared" si="27"/>
        <v>7.0918424425380263E-3</v>
      </c>
      <c r="U107" s="302">
        <f t="shared" si="27"/>
        <v>7.2528368419166652E-3</v>
      </c>
      <c r="V107" s="302">
        <f t="shared" si="27"/>
        <v>7.3061135147122298E-3</v>
      </c>
      <c r="W107" s="302">
        <f t="shared" si="27"/>
        <v>6.9776318317416926E-3</v>
      </c>
      <c r="X107" s="302">
        <f t="shared" si="27"/>
        <v>7.1001924689911159E-3</v>
      </c>
      <c r="Y107" s="302">
        <f t="shared" si="27"/>
        <v>7.0554449657594881E-3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8.7612297529545802E-2</v>
      </c>
      <c r="C108" s="302">
        <f t="shared" si="28"/>
        <v>9.3632428189051861E-2</v>
      </c>
      <c r="D108" s="302">
        <f t="shared" si="28"/>
        <v>9.9845769332995424E-2</v>
      </c>
      <c r="E108" s="302">
        <f t="shared" si="28"/>
        <v>9.6180761277752269E-2</v>
      </c>
      <c r="F108" s="302">
        <f t="shared" si="28"/>
        <v>9.5041762140116656E-2</v>
      </c>
      <c r="G108" s="302">
        <f t="shared" si="28"/>
        <v>8.320399577474466E-2</v>
      </c>
      <c r="H108" s="302">
        <f t="shared" si="28"/>
        <v>8.987060297370475E-2</v>
      </c>
      <c r="I108" s="302">
        <f t="shared" si="28"/>
        <v>8.9500042747470157E-2</v>
      </c>
      <c r="J108" s="302">
        <f t="shared" si="28"/>
        <v>9.0918310108870137E-2</v>
      </c>
      <c r="K108" s="302">
        <f t="shared" si="28"/>
        <v>9.1240331047852369E-2</v>
      </c>
      <c r="L108" s="302">
        <f t="shared" si="28"/>
        <v>9.3227105840755317E-2</v>
      </c>
      <c r="M108" s="302">
        <f t="shared" si="28"/>
        <v>9.3847252835756956E-2</v>
      </c>
      <c r="N108" s="302">
        <f t="shared" si="28"/>
        <v>9.5565612955581247E-2</v>
      </c>
      <c r="O108" s="302">
        <f t="shared" si="28"/>
        <v>9.4642077912916803E-2</v>
      </c>
      <c r="P108" s="302">
        <f t="shared" si="28"/>
        <v>9.1289549358427577E-2</v>
      </c>
      <c r="Q108" s="302">
        <f t="shared" si="28"/>
        <v>8.9268254507847533E-2</v>
      </c>
      <c r="R108" s="302">
        <f t="shared" si="28"/>
        <v>8.6423091623393414E-2</v>
      </c>
      <c r="S108" s="302">
        <f t="shared" si="28"/>
        <v>8.4097836550347319E-2</v>
      </c>
      <c r="T108" s="302">
        <f t="shared" si="28"/>
        <v>6.6351870212163905E-2</v>
      </c>
      <c r="U108" s="302">
        <f t="shared" si="28"/>
        <v>6.1300407403897708E-2</v>
      </c>
      <c r="V108" s="302">
        <f t="shared" si="28"/>
        <v>5.9594244666045883E-2</v>
      </c>
      <c r="W108" s="302">
        <f t="shared" si="28"/>
        <v>6.9967476805074549E-2</v>
      </c>
      <c r="X108" s="302">
        <f t="shared" si="28"/>
        <v>6.6151548402145113E-2</v>
      </c>
      <c r="Y108" s="302">
        <f t="shared" si="28"/>
        <v>6.761395481849243E-2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8.5111560151888421E-2</v>
      </c>
      <c r="C109" s="235">
        <f t="shared" si="29"/>
        <v>9.0959856877310827E-2</v>
      </c>
      <c r="D109" s="235">
        <f t="shared" si="29"/>
        <v>9.6995849237157539E-2</v>
      </c>
      <c r="E109" s="235">
        <f t="shared" si="29"/>
        <v>9.3435452325459259E-2</v>
      </c>
      <c r="F109" s="235">
        <f t="shared" si="29"/>
        <v>9.2328963894618477E-2</v>
      </c>
      <c r="G109" s="235">
        <f t="shared" si="29"/>
        <v>8.0829085538722298E-2</v>
      </c>
      <c r="H109" s="235">
        <f t="shared" si="29"/>
        <v>8.7305406279334738E-2</v>
      </c>
      <c r="I109" s="235">
        <f t="shared" si="29"/>
        <v>8.6945423036406677E-2</v>
      </c>
      <c r="J109" s="235">
        <f t="shared" si="29"/>
        <v>8.8323208475723031E-2</v>
      </c>
      <c r="K109" s="235">
        <f t="shared" si="29"/>
        <v>8.863603789911656E-2</v>
      </c>
      <c r="L109" s="235">
        <f t="shared" si="29"/>
        <v>9.0566103735335413E-2</v>
      </c>
      <c r="M109" s="235">
        <f t="shared" si="29"/>
        <v>9.116854973614133E-2</v>
      </c>
      <c r="N109" s="235">
        <f t="shared" si="29"/>
        <v>9.2837862319248843E-2</v>
      </c>
      <c r="O109" s="235">
        <f t="shared" si="29"/>
        <v>9.1940687943589977E-2</v>
      </c>
      <c r="P109" s="235">
        <f t="shared" si="29"/>
        <v>8.8683851360459517E-2</v>
      </c>
      <c r="Q109" s="235">
        <f t="shared" si="29"/>
        <v>8.6720250780280325E-2</v>
      </c>
      <c r="R109" s="235">
        <f t="shared" si="29"/>
        <v>8.3956298015538916E-2</v>
      </c>
      <c r="S109" s="235">
        <f t="shared" si="29"/>
        <v>8.1697413217416817E-2</v>
      </c>
      <c r="T109" s="235">
        <f t="shared" si="29"/>
        <v>6.445797396020142E-2</v>
      </c>
      <c r="U109" s="235">
        <f t="shared" si="29"/>
        <v>5.9550696183177189E-2</v>
      </c>
      <c r="V109" s="235">
        <f t="shared" si="29"/>
        <v>5.7893232829444016E-2</v>
      </c>
      <c r="W109" s="235">
        <f t="shared" si="29"/>
        <v>6.7970379486540958E-2</v>
      </c>
      <c r="X109" s="235">
        <f t="shared" si="29"/>
        <v>6.4263369980350274E-2</v>
      </c>
      <c r="Y109" s="235">
        <f t="shared" si="29"/>
        <v>6.5684034603709571E-2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341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2">
        <f>IF(B$5=0,0,B$5/FBT_fec!B$5)</f>
        <v>0.47959036476489258</v>
      </c>
      <c r="C113" s="322">
        <f>IF(C$5=0,0,C$5/FBT_fec!C$5)</f>
        <v>0.48615694657905795</v>
      </c>
      <c r="D113" s="322">
        <f>IF(D$5=0,0,D$5/FBT_fec!D$5)</f>
        <v>0.49265693505026042</v>
      </c>
      <c r="E113" s="322">
        <f>IF(E$5=0,0,E$5/FBT_fec!E$5)</f>
        <v>0.4884741489583847</v>
      </c>
      <c r="F113" s="322">
        <f>IF(F$5=0,0,F$5/FBT_fec!F$5)</f>
        <v>0.48967729834519513</v>
      </c>
      <c r="G113" s="322">
        <f>IF(G$5=0,0,G$5/FBT_fec!G$5)</f>
        <v>0.48058168157314096</v>
      </c>
      <c r="H113" s="322">
        <f>IF(H$5=0,0,H$5/FBT_fec!H$5)</f>
        <v>0.48431777820001132</v>
      </c>
      <c r="I113" s="322">
        <f>IF(I$5=0,0,I$5/FBT_fec!I$5)</f>
        <v>0.47967890127373003</v>
      </c>
      <c r="J113" s="322">
        <f>IF(J$5=0,0,J$5/FBT_fec!J$5)</f>
        <v>0.48275552428823237</v>
      </c>
      <c r="K113" s="322">
        <f>IF(K$5=0,0,K$5/FBT_fec!K$5)</f>
        <v>0.48904182506803651</v>
      </c>
      <c r="L113" s="322">
        <f>IF(L$5=0,0,L$5/FBT_fec!L$5)</f>
        <v>0.48985465499815639</v>
      </c>
      <c r="M113" s="322">
        <f>IF(M$5=0,0,M$5/FBT_fec!M$5)</f>
        <v>0.49853055959499115</v>
      </c>
      <c r="N113" s="322">
        <f>IF(N$5=0,0,N$5/FBT_fec!N$5)</f>
        <v>0.50245925077024833</v>
      </c>
      <c r="O113" s="322">
        <f>IF(O$5=0,0,O$5/FBT_fec!O$5)</f>
        <v>0.49867463961130265</v>
      </c>
      <c r="P113" s="322">
        <f>IF(P$5=0,0,P$5/FBT_fec!P$5)</f>
        <v>0.49560573623050252</v>
      </c>
      <c r="Q113" s="322">
        <f>IF(Q$5=0,0,Q$5/FBT_fec!Q$5)</f>
        <v>0.49494557979888942</v>
      </c>
      <c r="R113" s="322">
        <f>IF(R$5=0,0,R$5/FBT_fec!R$5)</f>
        <v>0.49611274718670323</v>
      </c>
      <c r="S113" s="322">
        <f>IF(S$5=0,0,S$5/FBT_fec!S$5)</f>
        <v>0.49467341056653752</v>
      </c>
      <c r="T113" s="322">
        <f>IF(T$5=0,0,T$5/FBT_fec!T$5)</f>
        <v>0.48783028349537888</v>
      </c>
      <c r="U113" s="322">
        <f>IF(U$5=0,0,U$5/FBT_fec!U$5)</f>
        <v>0.48976661008830552</v>
      </c>
      <c r="V113" s="322">
        <f>IF(V$5=0,0,V$5/FBT_fec!V$5)</f>
        <v>0.48851656909133306</v>
      </c>
      <c r="W113" s="322">
        <f>IF(W$5=0,0,W$5/FBT_fec!W$5)</f>
        <v>0.49703873468771465</v>
      </c>
      <c r="X113" s="322">
        <f>IF(X$5=0,0,X$5/FBT_fec!X$5)</f>
        <v>0.49521744141565266</v>
      </c>
      <c r="Y113" s="322">
        <f>IF(Y$5=0,0,Y$5/FBT_fec!Y$5)</f>
        <v>0.4958323769049342</v>
      </c>
      <c r="DA113" s="95"/>
    </row>
    <row r="114" spans="1:105" ht="12" customHeight="1" x14ac:dyDescent="0.25">
      <c r="A114" s="55" t="s">
        <v>91</v>
      </c>
      <c r="B114" s="334">
        <f>IF(B$6=0,0,B$6/FBT_fec!B$6)</f>
        <v>0.49194320697782901</v>
      </c>
      <c r="C114" s="334">
        <f>IF(C$6=0,0,C$6/FBT_fec!C$6)</f>
        <v>0.4919432069778289</v>
      </c>
      <c r="D114" s="334">
        <f>IF(D$6=0,0,D$6/FBT_fec!D$6)</f>
        <v>0.49194320697782901</v>
      </c>
      <c r="E114" s="334">
        <f>IF(E$6=0,0,E$6/FBT_fec!E$6)</f>
        <v>0.4919432069778289</v>
      </c>
      <c r="F114" s="334">
        <f>IF(F$6=0,0,F$6/FBT_fec!F$6)</f>
        <v>0.49194320697782906</v>
      </c>
      <c r="G114" s="334">
        <f>IF(G$6=0,0,G$6/FBT_fec!G$6)</f>
        <v>0.4919432069778289</v>
      </c>
      <c r="H114" s="334">
        <f>IF(H$6=0,0,H$6/FBT_fec!H$6)</f>
        <v>0.49194320697782884</v>
      </c>
      <c r="I114" s="334">
        <f>IF(I$6=0,0,I$6/FBT_fec!I$6)</f>
        <v>0.49194320697782901</v>
      </c>
      <c r="J114" s="334">
        <f>IF(J$6=0,0,J$6/FBT_fec!J$6)</f>
        <v>0.49194320697782895</v>
      </c>
      <c r="K114" s="334">
        <f>IF(K$6=0,0,K$6/FBT_fec!K$6)</f>
        <v>0.49194320697782884</v>
      </c>
      <c r="L114" s="334">
        <f>IF(L$6=0,0,L$6/FBT_fec!L$6)</f>
        <v>0.49194320697782895</v>
      </c>
      <c r="M114" s="334">
        <f>IF(M$6=0,0,M$6/FBT_fec!M$6)</f>
        <v>0.49194320697782884</v>
      </c>
      <c r="N114" s="334">
        <f>IF(N$6=0,0,N$6/FBT_fec!N$6)</f>
        <v>0.49194320697782895</v>
      </c>
      <c r="O114" s="334">
        <f>IF(O$6=0,0,O$6/FBT_fec!O$6)</f>
        <v>0.49194320697782901</v>
      </c>
      <c r="P114" s="334">
        <f>IF(P$6=0,0,P$6/FBT_fec!P$6)</f>
        <v>0.49194320697782895</v>
      </c>
      <c r="Q114" s="334">
        <f>IF(Q$6=0,0,Q$6/FBT_fec!Q$6)</f>
        <v>0.4919432069778289</v>
      </c>
      <c r="R114" s="334">
        <f>IF(R$6=0,0,R$6/FBT_fec!R$6)</f>
        <v>0.49194320697782901</v>
      </c>
      <c r="S114" s="334">
        <f>IF(S$6=0,0,S$6/FBT_fec!S$6)</f>
        <v>0.4919432069778289</v>
      </c>
      <c r="T114" s="334">
        <f>IF(T$6=0,0,T$6/FBT_fec!T$6)</f>
        <v>0.49194320697782884</v>
      </c>
      <c r="U114" s="334">
        <f>IF(U$6=0,0,U$6/FBT_fec!U$6)</f>
        <v>0.49194320697782895</v>
      </c>
      <c r="V114" s="334">
        <f>IF(V$6=0,0,V$6/FBT_fec!V$6)</f>
        <v>0.49194320697782884</v>
      </c>
      <c r="W114" s="334">
        <f>IF(W$6=0,0,W$6/FBT_fec!W$6)</f>
        <v>0.49194320697782906</v>
      </c>
      <c r="X114" s="334">
        <f>IF(X$6=0,0,X$6/FBT_fec!X$6)</f>
        <v>0.49194320697782895</v>
      </c>
      <c r="Y114" s="334">
        <f>IF(Y$6=0,0,Y$6/FBT_fec!Y$6)</f>
        <v>0.4919432069778289</v>
      </c>
      <c r="DA114" s="67"/>
    </row>
    <row r="115" spans="1:105" ht="12" customHeight="1" x14ac:dyDescent="0.25">
      <c r="A115" s="173" t="s">
        <v>92</v>
      </c>
      <c r="B115" s="335">
        <f>IF(B$7=0,0,B$7/FBT_fec!B$7)</f>
        <v>0.12749019536175452</v>
      </c>
      <c r="C115" s="335">
        <f>IF(C$7=0,0,C$7/FBT_fec!C$7)</f>
        <v>0.12749019536175443</v>
      </c>
      <c r="D115" s="335">
        <f>IF(D$7=0,0,D$7/FBT_fec!D$7)</f>
        <v>0.12749019536175443</v>
      </c>
      <c r="E115" s="335">
        <f>IF(E$7=0,0,E$7/FBT_fec!E$7)</f>
        <v>0.12749019536175449</v>
      </c>
      <c r="F115" s="335">
        <f>IF(F$7=0,0,F$7/FBT_fec!F$7)</f>
        <v>0.12749019536175449</v>
      </c>
      <c r="G115" s="335">
        <f>IF(G$7=0,0,G$7/FBT_fec!G$7)</f>
        <v>0.12749019536175446</v>
      </c>
      <c r="H115" s="335">
        <f>IF(H$7=0,0,H$7/FBT_fec!H$7)</f>
        <v>0.12749019536175446</v>
      </c>
      <c r="I115" s="335">
        <f>IF(I$7=0,0,I$7/FBT_fec!I$7)</f>
        <v>0.12749019536175446</v>
      </c>
      <c r="J115" s="335">
        <f>IF(J$7=0,0,J$7/FBT_fec!J$7)</f>
        <v>0.12749019536175449</v>
      </c>
      <c r="K115" s="335">
        <f>IF(K$7=0,0,K$7/FBT_fec!K$7)</f>
        <v>0.12749019536175446</v>
      </c>
      <c r="L115" s="335">
        <f>IF(L$7=0,0,L$7/FBT_fec!L$7)</f>
        <v>0.12749019536175446</v>
      </c>
      <c r="M115" s="335">
        <f>IF(M$7=0,0,M$7/FBT_fec!M$7)</f>
        <v>0.12749019536175446</v>
      </c>
      <c r="N115" s="335">
        <f>IF(N$7=0,0,N$7/FBT_fec!N$7)</f>
        <v>0.12749019536175446</v>
      </c>
      <c r="O115" s="335">
        <f>IF(O$7=0,0,O$7/FBT_fec!O$7)</f>
        <v>0.12749019536175446</v>
      </c>
      <c r="P115" s="335">
        <f>IF(P$7=0,0,P$7/FBT_fec!P$7)</f>
        <v>0.1274901953617544</v>
      </c>
      <c r="Q115" s="335">
        <f>IF(Q$7=0,0,Q$7/FBT_fec!Q$7)</f>
        <v>0.12749019536175443</v>
      </c>
      <c r="R115" s="335">
        <f>IF(R$7=0,0,R$7/FBT_fec!R$7)</f>
        <v>0.12749019536175446</v>
      </c>
      <c r="S115" s="335">
        <f>IF(S$7=0,0,S$7/FBT_fec!S$7)</f>
        <v>0.1274901953617544</v>
      </c>
      <c r="T115" s="335">
        <f>IF(T$7=0,0,T$7/FBT_fec!T$7)</f>
        <v>0.12749019536175446</v>
      </c>
      <c r="U115" s="335">
        <f>IF(U$7=0,0,U$7/FBT_fec!U$7)</f>
        <v>0.12749019536175446</v>
      </c>
      <c r="V115" s="335">
        <f>IF(V$7=0,0,V$7/FBT_fec!V$7)</f>
        <v>0.12749019536175443</v>
      </c>
      <c r="W115" s="335">
        <f>IF(W$7=0,0,W$7/FBT_fec!W$7)</f>
        <v>0.12749019536175446</v>
      </c>
      <c r="X115" s="335">
        <f>IF(X$7=0,0,X$7/FBT_fec!X$7)</f>
        <v>0.12749019536175446</v>
      </c>
      <c r="Y115" s="335">
        <f>IF(Y$7=0,0,Y$7/FBT_fec!Y$7)</f>
        <v>0.12749019536175446</v>
      </c>
      <c r="DA115" s="177"/>
    </row>
    <row r="116" spans="1:105" ht="12" customHeight="1" x14ac:dyDescent="0.25">
      <c r="A116" s="173" t="s">
        <v>93</v>
      </c>
      <c r="B116" s="335">
        <f>IF(B$8=0,0,B$8/FBT_fec!B$8)</f>
        <v>0.69671321334841052</v>
      </c>
      <c r="C116" s="335">
        <f>IF(C$8=0,0,C$8/FBT_fec!C$8)</f>
        <v>0.69671321334841063</v>
      </c>
      <c r="D116" s="335">
        <f>IF(D$8=0,0,D$8/FBT_fec!D$8)</f>
        <v>0.69671321334841063</v>
      </c>
      <c r="E116" s="335">
        <f>IF(E$8=0,0,E$8/FBT_fec!E$8)</f>
        <v>0.69671321334841052</v>
      </c>
      <c r="F116" s="335">
        <f>IF(F$8=0,0,F$8/FBT_fec!F$8)</f>
        <v>0.69671321334841063</v>
      </c>
      <c r="G116" s="335">
        <f>IF(G$8=0,0,G$8/FBT_fec!G$8)</f>
        <v>0.69671321334841041</v>
      </c>
      <c r="H116" s="335">
        <f>IF(H$8=0,0,H$8/FBT_fec!H$8)</f>
        <v>0.6967132133484103</v>
      </c>
      <c r="I116" s="335">
        <f>IF(I$8=0,0,I$8/FBT_fec!I$8)</f>
        <v>0.69671321334841052</v>
      </c>
      <c r="J116" s="335">
        <f>IF(J$8=0,0,J$8/FBT_fec!J$8)</f>
        <v>0.6967132133484103</v>
      </c>
      <c r="K116" s="335">
        <f>IF(K$8=0,0,K$8/FBT_fec!K$8)</f>
        <v>0.69671321334841074</v>
      </c>
      <c r="L116" s="335">
        <f>IF(L$8=0,0,L$8/FBT_fec!L$8)</f>
        <v>0.69671321334841074</v>
      </c>
      <c r="M116" s="335">
        <f>IF(M$8=0,0,M$8/FBT_fec!M$8)</f>
        <v>0.69671321334841085</v>
      </c>
      <c r="N116" s="335">
        <f>IF(N$8=0,0,N$8/FBT_fec!N$8)</f>
        <v>0.69671321334841096</v>
      </c>
      <c r="O116" s="335">
        <f>IF(O$8=0,0,O$8/FBT_fec!O$8)</f>
        <v>0.69671321334841074</v>
      </c>
      <c r="P116" s="335">
        <f>IF(P$8=0,0,P$8/FBT_fec!P$8)</f>
        <v>0.69671321334841096</v>
      </c>
      <c r="Q116" s="335">
        <f>IF(Q$8=0,0,Q$8/FBT_fec!Q$8)</f>
        <v>0.6967132133484103</v>
      </c>
      <c r="R116" s="335">
        <f>IF(R$8=0,0,R$8/FBT_fec!R$8)</f>
        <v>0.69671321334841041</v>
      </c>
      <c r="S116" s="335">
        <f>IF(S$8=0,0,S$8/FBT_fec!S$8)</f>
        <v>0.69671321334841019</v>
      </c>
      <c r="T116" s="335">
        <f>IF(T$8=0,0,T$8/FBT_fec!T$8)</f>
        <v>0.69671321334841052</v>
      </c>
      <c r="U116" s="335">
        <f>IF(U$8=0,0,U$8/FBT_fec!U$8)</f>
        <v>0.69671321334841074</v>
      </c>
      <c r="V116" s="335">
        <f>IF(V$8=0,0,V$8/FBT_fec!V$8)</f>
        <v>0.69671321334841041</v>
      </c>
      <c r="W116" s="335">
        <f>IF(W$8=0,0,W$8/FBT_fec!W$8)</f>
        <v>0.69671321334841063</v>
      </c>
      <c r="X116" s="335">
        <f>IF(X$8=0,0,X$8/FBT_fec!X$8)</f>
        <v>0.69671321334841041</v>
      </c>
      <c r="Y116" s="335">
        <f>IF(Y$8=0,0,Y$8/FBT_fec!Y$8)</f>
        <v>0.69671321334841041</v>
      </c>
      <c r="DA116" s="177"/>
    </row>
    <row r="117" spans="1:105" ht="12" customHeight="1" x14ac:dyDescent="0.25">
      <c r="A117" s="173" t="s">
        <v>94</v>
      </c>
      <c r="B117" s="335">
        <f>IF(B$9=0,0,B$9/FBT_fec!B$9)</f>
        <v>0.4923708340969547</v>
      </c>
      <c r="C117" s="335">
        <f>IF(C$9=0,0,C$9/FBT_fec!C$9)</f>
        <v>0.49237083409695476</v>
      </c>
      <c r="D117" s="335">
        <f>IF(D$9=0,0,D$9/FBT_fec!D$9)</f>
        <v>0.49237083409695448</v>
      </c>
      <c r="E117" s="335">
        <f>IF(E$9=0,0,E$9/FBT_fec!E$9)</f>
        <v>0.49237083409695459</v>
      </c>
      <c r="F117" s="335">
        <f>IF(F$9=0,0,F$9/FBT_fec!F$9)</f>
        <v>0.49237083409695448</v>
      </c>
      <c r="G117" s="335">
        <f>IF(G$9=0,0,G$9/FBT_fec!G$9)</f>
        <v>0.49237083409695448</v>
      </c>
      <c r="H117" s="335">
        <f>IF(H$9=0,0,H$9/FBT_fec!H$9)</f>
        <v>0.4923708340969547</v>
      </c>
      <c r="I117" s="335">
        <f>IF(I$9=0,0,I$9/FBT_fec!I$9)</f>
        <v>0.49237083409695465</v>
      </c>
      <c r="J117" s="335">
        <f>IF(J$9=0,0,J$9/FBT_fec!J$9)</f>
        <v>0.49237083409695481</v>
      </c>
      <c r="K117" s="335">
        <f>IF(K$9=0,0,K$9/FBT_fec!K$9)</f>
        <v>0.49237083409695431</v>
      </c>
      <c r="L117" s="335">
        <f>IF(L$9=0,0,L$9/FBT_fec!L$9)</f>
        <v>0.49237083409695448</v>
      </c>
      <c r="M117" s="335">
        <f>IF(M$9=0,0,M$9/FBT_fec!M$9)</f>
        <v>0.49237083409695453</v>
      </c>
      <c r="N117" s="335">
        <f>IF(N$9=0,0,N$9/FBT_fec!N$9)</f>
        <v>0.49237083409695481</v>
      </c>
      <c r="O117" s="335">
        <f>IF(O$9=0,0,O$9/FBT_fec!O$9)</f>
        <v>0.49237083409695476</v>
      </c>
      <c r="P117" s="335">
        <f>IF(P$9=0,0,P$9/FBT_fec!P$9)</f>
        <v>0.4923708340969547</v>
      </c>
      <c r="Q117" s="335">
        <f>IF(Q$9=0,0,Q$9/FBT_fec!Q$9)</f>
        <v>0.49237083409695465</v>
      </c>
      <c r="R117" s="335">
        <f>IF(R$9=0,0,R$9/FBT_fec!R$9)</f>
        <v>0.49237083409695448</v>
      </c>
      <c r="S117" s="335">
        <f>IF(S$9=0,0,S$9/FBT_fec!S$9)</f>
        <v>0.49237083409695465</v>
      </c>
      <c r="T117" s="335">
        <f>IF(T$9=0,0,T$9/FBT_fec!T$9)</f>
        <v>0.4923708340969547</v>
      </c>
      <c r="U117" s="335">
        <f>IF(U$9=0,0,U$9/FBT_fec!U$9)</f>
        <v>0.49237083409695465</v>
      </c>
      <c r="V117" s="335">
        <f>IF(V$9=0,0,V$9/FBT_fec!V$9)</f>
        <v>0.49237083409695459</v>
      </c>
      <c r="W117" s="335">
        <f>IF(W$9=0,0,W$9/FBT_fec!W$9)</f>
        <v>0.49237083409695453</v>
      </c>
      <c r="X117" s="335">
        <f>IF(X$9=0,0,X$9/FBT_fec!X$9)</f>
        <v>0.49237083409695465</v>
      </c>
      <c r="Y117" s="335">
        <f>IF(Y$9=0,0,Y$9/FBT_fec!Y$9)</f>
        <v>0.49237083409695459</v>
      </c>
      <c r="DA117" s="177"/>
    </row>
    <row r="118" spans="1:105" ht="12" customHeight="1" x14ac:dyDescent="0.25">
      <c r="A118" s="56" t="s">
        <v>95</v>
      </c>
      <c r="B118" s="336">
        <f>IF(B$10=0,0,B$10/FBT_fec!B$10)</f>
        <v>0.7519487051142717</v>
      </c>
      <c r="C118" s="336">
        <f>IF(C$10=0,0,C$10/FBT_fec!C$10)</f>
        <v>0.76349959132550504</v>
      </c>
      <c r="D118" s="336">
        <f>IF(D$10=0,0,D$10/FBT_fec!D$10)</f>
        <v>0.77472948869641045</v>
      </c>
      <c r="E118" s="336">
        <f>IF(E$10=0,0,E$10/FBT_fec!E$10)</f>
        <v>0.76910066808510957</v>
      </c>
      <c r="F118" s="336">
        <f>IF(F$10=0,0,F$10/FBT_fec!F$10)</f>
        <v>0.76504199429407371</v>
      </c>
      <c r="G118" s="336">
        <f>IF(G$10=0,0,G$10/FBT_fec!G$10)</f>
        <v>0.74302428513324636</v>
      </c>
      <c r="H118" s="336">
        <f>IF(H$10=0,0,H$10/FBT_fec!H$10)</f>
        <v>0.75839676273344836</v>
      </c>
      <c r="I118" s="336">
        <f>IF(I$10=0,0,I$10/FBT_fec!I$10)</f>
        <v>0.76332573384468572</v>
      </c>
      <c r="J118" s="336">
        <f>IF(J$10=0,0,J$10/FBT_fec!J$10)</f>
        <v>0.75571271886799829</v>
      </c>
      <c r="K118" s="336">
        <f>IF(K$10=0,0,K$10/FBT_fec!K$10)</f>
        <v>0.75676386254998085</v>
      </c>
      <c r="L118" s="336">
        <f>IF(L$10=0,0,L$10/FBT_fec!L$10)</f>
        <v>0.76235171420910108</v>
      </c>
      <c r="M118" s="336">
        <f>IF(M$10=0,0,M$10/FBT_fec!M$10)</f>
        <v>0.75858997026180286</v>
      </c>
      <c r="N118" s="336">
        <f>IF(N$10=0,0,N$10/FBT_fec!N$10)</f>
        <v>0.75851569240314987</v>
      </c>
      <c r="O118" s="336">
        <f>IF(O$10=0,0,O$10/FBT_fec!O$10)</f>
        <v>0.75962396902236318</v>
      </c>
      <c r="P118" s="336">
        <f>IF(P$10=0,0,P$10/FBT_fec!P$10)</f>
        <v>0.75261907195801103</v>
      </c>
      <c r="Q118" s="336">
        <f>IF(Q$10=0,0,Q$10/FBT_fec!Q$10)</f>
        <v>0.74877591889401429</v>
      </c>
      <c r="R118" s="336">
        <f>IF(R$10=0,0,R$10/FBT_fec!R$10)</f>
        <v>0.74185622358316961</v>
      </c>
      <c r="S118" s="336">
        <f>IF(S$10=0,0,S$10/FBT_fec!S$10)</f>
        <v>0.73797569460628287</v>
      </c>
      <c r="T118" s="336">
        <f>IF(T$10=0,0,T$10/FBT_fec!T$10)</f>
        <v>0.71018925365859908</v>
      </c>
      <c r="U118" s="336">
        <f>IF(U$10=0,0,U$10/FBT_fec!U$10)</f>
        <v>0.70503210151753748</v>
      </c>
      <c r="V118" s="336">
        <f>IF(V$10=0,0,V$10/FBT_fec!V$10)</f>
        <v>0.70323422669701208</v>
      </c>
      <c r="W118" s="336">
        <f>IF(W$10=0,0,W$10/FBT_fec!W$10)</f>
        <v>0.71300476024367243</v>
      </c>
      <c r="X118" s="336">
        <f>IF(X$10=0,0,X$10/FBT_fec!X$10)</f>
        <v>0.70879441063578141</v>
      </c>
      <c r="Y118" s="336">
        <f>IF(Y$10=0,0,Y$10/FBT_fec!Y$10)</f>
        <v>0.70953363027269445</v>
      </c>
      <c r="DA118" s="68"/>
    </row>
    <row r="119" spans="1:105" ht="12" customHeight="1" x14ac:dyDescent="0.25">
      <c r="A119" s="174" t="s">
        <v>2147</v>
      </c>
      <c r="B119" s="349">
        <f>IF(B$16=0,0,B$16/FBT_fec!B$16)</f>
        <v>0.54763644154681346</v>
      </c>
      <c r="C119" s="349">
        <f>IF(C$16=0,0,C$16/FBT_fec!C$16)</f>
        <v>0.56319447466507522</v>
      </c>
      <c r="D119" s="349">
        <f>IF(D$16=0,0,D$16/FBT_fec!D$16)</f>
        <v>0.57959906334617162</v>
      </c>
      <c r="E119" s="349">
        <f>IF(E$16=0,0,E$16/FBT_fec!E$16)</f>
        <v>0.57841509836441118</v>
      </c>
      <c r="F119" s="349">
        <f>IF(F$16=0,0,F$16/FBT_fec!F$16)</f>
        <v>0.57915781417401191</v>
      </c>
      <c r="G119" s="349">
        <f>IF(G$16=0,0,G$16/FBT_fec!G$16)</f>
        <v>0.55608458713253628</v>
      </c>
      <c r="H119" s="349">
        <f>IF(H$16=0,0,H$16/FBT_fec!H$16)</f>
        <v>0.573100168879071</v>
      </c>
      <c r="I119" s="349">
        <f>IF(I$16=0,0,I$16/FBT_fec!I$16)</f>
        <v>0.56649161733918019</v>
      </c>
      <c r="J119" s="349">
        <f>IF(J$16=0,0,J$16/FBT_fec!J$16)</f>
        <v>0.56709364090194803</v>
      </c>
      <c r="K119" s="349">
        <f>IF(K$16=0,0,K$16/FBT_fec!K$16)</f>
        <v>0.57327114592708106</v>
      </c>
      <c r="L119" s="349">
        <f>IF(L$16=0,0,L$16/FBT_fec!L$16)</f>
        <v>0.57680692172298631</v>
      </c>
      <c r="M119" s="349">
        <f>IF(M$16=0,0,M$16/FBT_fec!M$16)</f>
        <v>0.58795416582551108</v>
      </c>
      <c r="N119" s="349">
        <f>IF(N$16=0,0,N$16/FBT_fec!N$16)</f>
        <v>0.58999837910040198</v>
      </c>
      <c r="O119" s="349">
        <f>IF(O$16=0,0,O$16/FBT_fec!O$16)</f>
        <v>0.58395093118772601</v>
      </c>
      <c r="P119" s="349">
        <f>IF(P$16=0,0,P$16/FBT_fec!P$16)</f>
        <v>0.58171567170026139</v>
      </c>
      <c r="Q119" s="349">
        <f>IF(Q$16=0,0,Q$16/FBT_fec!Q$16)</f>
        <v>0.57787610482817453</v>
      </c>
      <c r="R119" s="349">
        <f>IF(R$16=0,0,R$16/FBT_fec!R$16)</f>
        <v>0.57443521854151103</v>
      </c>
      <c r="S119" s="349">
        <f>IF(S$16=0,0,S$16/FBT_fec!S$16)</f>
        <v>0.57022313617880993</v>
      </c>
      <c r="T119" s="349">
        <f>IF(T$16=0,0,T$16/FBT_fec!T$16)</f>
        <v>0.55172982564326511</v>
      </c>
      <c r="U119" s="349">
        <f>IF(U$16=0,0,U$16/FBT_fec!U$16)</f>
        <v>0.55367336131481304</v>
      </c>
      <c r="V119" s="349">
        <f>IF(V$16=0,0,V$16/FBT_fec!V$16)</f>
        <v>0.5529261335053095</v>
      </c>
      <c r="W119" s="349">
        <f>IF(W$16=0,0,W$16/FBT_fec!W$16)</f>
        <v>0.5600842679816237</v>
      </c>
      <c r="X119" s="349">
        <f>IF(X$16=0,0,X$16/FBT_fec!X$16)</f>
        <v>0.55665254850168544</v>
      </c>
      <c r="Y119" s="349">
        <f>IF(Y$16=0,0,Y$16/FBT_fec!Y$16)</f>
        <v>0.55772829102713128</v>
      </c>
      <c r="DA119" s="178"/>
    </row>
    <row r="120" spans="1:105" ht="12" customHeight="1" x14ac:dyDescent="0.25">
      <c r="A120" s="174" t="s">
        <v>2159</v>
      </c>
      <c r="B120" s="349">
        <f>IF(B$25=0,0,B$25/FBT_fec!B$25)</f>
        <v>0.29871078629826192</v>
      </c>
      <c r="C120" s="349">
        <f>IF(C$25=0,0,C$25/FBT_fec!C$25)</f>
        <v>0.30719698618095026</v>
      </c>
      <c r="D120" s="349">
        <f>IF(D$25=0,0,D$25/FBT_fec!D$25)</f>
        <v>0.31614494364336637</v>
      </c>
      <c r="E120" s="349">
        <f>IF(E$25=0,0,E$25/FBT_fec!E$25)</f>
        <v>0.31549914456240608</v>
      </c>
      <c r="F120" s="349">
        <f>IF(F$25=0,0,F$25/FBT_fec!F$25)</f>
        <v>0.31590426227673374</v>
      </c>
      <c r="G120" s="349">
        <f>IF(G$25=0,0,G$25/FBT_fec!G$25)</f>
        <v>0.30331886570865613</v>
      </c>
      <c r="H120" s="349">
        <f>IF(H$25=0,0,H$25/FBT_fec!H$25)</f>
        <v>0.31260009211585688</v>
      </c>
      <c r="I120" s="349">
        <f>IF(I$25=0,0,I$25/FBT_fec!I$25)</f>
        <v>0.30899542763955296</v>
      </c>
      <c r="J120" s="349">
        <f>IF(J$25=0,0,J$25/FBT_fec!J$25)</f>
        <v>0.30932380412833527</v>
      </c>
      <c r="K120" s="349">
        <f>IF(K$25=0,0,K$25/FBT_fec!K$25)</f>
        <v>0.31269335232386225</v>
      </c>
      <c r="L120" s="349">
        <f>IF(L$25=0,0,L$25/FBT_fec!L$25)</f>
        <v>0.314621957303447</v>
      </c>
      <c r="M120" s="349">
        <f>IF(M$25=0,0,M$25/FBT_fec!M$25)</f>
        <v>0.3207022722684606</v>
      </c>
      <c r="N120" s="349">
        <f>IF(N$25=0,0,N$25/FBT_fec!N$25)</f>
        <v>0.32181729769112832</v>
      </c>
      <c r="O120" s="349">
        <f>IF(O$25=0,0,O$25/FBT_fec!O$25)</f>
        <v>0.31851868973875985</v>
      </c>
      <c r="P120" s="349">
        <f>IF(P$25=0,0,P$25/FBT_fec!P$25)</f>
        <v>0.31729945729105152</v>
      </c>
      <c r="Q120" s="349">
        <f>IF(Q$25=0,0,Q$25/FBT_fec!Q$25)</f>
        <v>0.31520514808809524</v>
      </c>
      <c r="R120" s="349">
        <f>IF(R$25=0,0,R$25/FBT_fec!R$25)</f>
        <v>0.31332830102264236</v>
      </c>
      <c r="S120" s="349">
        <f>IF(S$25=0,0,S$25/FBT_fec!S$25)</f>
        <v>0.31103080155207813</v>
      </c>
      <c r="T120" s="349">
        <f>IF(T$25=0,0,T$25/FBT_fec!T$25)</f>
        <v>0.30094354125996275</v>
      </c>
      <c r="U120" s="349">
        <f>IF(U$25=0,0,U$25/FBT_fec!U$25)</f>
        <v>0.30200365162626153</v>
      </c>
      <c r="V120" s="349">
        <f>IF(V$25=0,0,V$25/FBT_fec!V$25)</f>
        <v>0.30159607282107787</v>
      </c>
      <c r="W120" s="349">
        <f>IF(W$25=0,0,W$25/FBT_fec!W$25)</f>
        <v>0.3055005098081584</v>
      </c>
      <c r="X120" s="349">
        <f>IF(X$25=0,0,X$25/FBT_fec!X$25)</f>
        <v>0.303628662819101</v>
      </c>
      <c r="Y120" s="349">
        <f>IF(Y$25=0,0,Y$25/FBT_fec!Y$25)</f>
        <v>0.30421543146934449</v>
      </c>
      <c r="DA120" s="178"/>
    </row>
    <row r="121" spans="1:105" ht="12" customHeight="1" x14ac:dyDescent="0.25">
      <c r="A121" s="174" t="s">
        <v>2171</v>
      </c>
      <c r="B121" s="349">
        <f>IF(B$34=0,0,B$34/FBT_fec!B$34)</f>
        <v>0.45050340993641269</v>
      </c>
      <c r="C121" s="349">
        <f>IF(C$34=0,0,C$34/FBT_fec!C$34)</f>
        <v>0.45460801041982429</v>
      </c>
      <c r="D121" s="349">
        <f>IF(D$34=0,0,D$34/FBT_fec!D$34)</f>
        <v>0.45851863841243551</v>
      </c>
      <c r="E121" s="349">
        <f>IF(E$34=0,0,E$34/FBT_fec!E$34)</f>
        <v>0.45391591533330727</v>
      </c>
      <c r="F121" s="349">
        <f>IF(F$34=0,0,F$34/FBT_fec!F$34)</f>
        <v>0.45650024928257171</v>
      </c>
      <c r="G121" s="349">
        <f>IF(G$34=0,0,G$34/FBT_fec!G$34)</f>
        <v>0.452929136615279</v>
      </c>
      <c r="H121" s="349">
        <f>IF(H$34=0,0,H$34/FBT_fec!H$34)</f>
        <v>0.45186681857186678</v>
      </c>
      <c r="I121" s="349">
        <f>IF(I$34=0,0,I$34/FBT_fec!I$34)</f>
        <v>0.44579643322921092</v>
      </c>
      <c r="J121" s="349">
        <f>IF(J$34=0,0,J$34/FBT_fec!J$34)</f>
        <v>0.45004584538939879</v>
      </c>
      <c r="K121" s="349">
        <f>IF(K$34=0,0,K$34/FBT_fec!K$34)</f>
        <v>0.45880718733103948</v>
      </c>
      <c r="L121" s="349">
        <f>IF(L$34=0,0,L$34/FBT_fec!L$34)</f>
        <v>0.4582807207280874</v>
      </c>
      <c r="M121" s="349">
        <f>IF(M$34=0,0,M$34/FBT_fec!M$34)</f>
        <v>0.47037523730108072</v>
      </c>
      <c r="N121" s="349">
        <f>IF(N$34=0,0,N$34/FBT_fec!N$34)</f>
        <v>0.47591674781806015</v>
      </c>
      <c r="O121" s="349">
        <f>IF(O$34=0,0,O$34/FBT_fec!O$34)</f>
        <v>0.47105924493399942</v>
      </c>
      <c r="P121" s="349">
        <f>IF(P$34=0,0,P$34/FBT_fec!P$34)</f>
        <v>0.46810375607879873</v>
      </c>
      <c r="Q121" s="349">
        <f>IF(Q$34=0,0,Q$34/FBT_fec!Q$34)</f>
        <v>0.46882430991160323</v>
      </c>
      <c r="R121" s="349">
        <f>IF(R$34=0,0,R$34/FBT_fec!R$34)</f>
        <v>0.47292678207543526</v>
      </c>
      <c r="S121" s="349">
        <f>IF(S$34=0,0,S$34/FBT_fec!S$34)</f>
        <v>0.47252218608730467</v>
      </c>
      <c r="T121" s="349">
        <f>IF(T$34=0,0,T$34/FBT_fec!T$34)</f>
        <v>0.47348526387386225</v>
      </c>
      <c r="U121" s="349">
        <f>IF(U$34=0,0,U$34/FBT_fec!U$34)</f>
        <v>0.47821980089387772</v>
      </c>
      <c r="V121" s="349">
        <f>IF(V$34=0,0,V$34/FBT_fec!V$34)</f>
        <v>0.4771488132842982</v>
      </c>
      <c r="W121" s="349">
        <f>IF(W$34=0,0,W$34/FBT_fec!W$34)</f>
        <v>0.48480524586995027</v>
      </c>
      <c r="X121" s="349">
        <f>IF(X$34=0,0,X$34/FBT_fec!X$34)</f>
        <v>0.48419472995525609</v>
      </c>
      <c r="Y121" s="349">
        <f>IF(Y$34=0,0,Y$34/FBT_fec!Y$34)</f>
        <v>0.4843906339587894</v>
      </c>
      <c r="DA121" s="178"/>
    </row>
    <row r="122" spans="1:105" ht="12" customHeight="1" x14ac:dyDescent="0.25">
      <c r="A122" s="174" t="s">
        <v>2183</v>
      </c>
      <c r="B122" s="349">
        <f>IF(B$45=0,0,B$45/FBT_fec!B$45)</f>
        <v>0.40848813317506311</v>
      </c>
      <c r="C122" s="349">
        <f>IF(C$45=0,0,C$45/FBT_fec!C$45)</f>
        <v>0.41162184855946188</v>
      </c>
      <c r="D122" s="349">
        <f>IF(D$45=0,0,D$45/FBT_fec!D$45)</f>
        <v>0.41437395073557182</v>
      </c>
      <c r="E122" s="349">
        <f>IF(E$45=0,0,E$45/FBT_fec!E$45)</f>
        <v>0.41356841860109578</v>
      </c>
      <c r="F122" s="349">
        <f>IF(F$45=0,0,F$45/FBT_fec!F$45)</f>
        <v>0.41581505185727474</v>
      </c>
      <c r="G122" s="349">
        <f>IF(G$45=0,0,G$45/FBT_fec!G$45)</f>
        <v>0.41376296495703657</v>
      </c>
      <c r="H122" s="349">
        <f>IF(H$45=0,0,H$45/FBT_fec!H$45)</f>
        <v>0.41436653556768843</v>
      </c>
      <c r="I122" s="349">
        <f>IF(I$45=0,0,I$45/FBT_fec!I$45)</f>
        <v>0.4094236163671065</v>
      </c>
      <c r="J122" s="349">
        <f>IF(J$45=0,0,J$45/FBT_fec!J$45)</f>
        <v>0.41123907014780819</v>
      </c>
      <c r="K122" s="349">
        <f>IF(K$45=0,0,K$45/FBT_fec!K$45)</f>
        <v>0.41759875869886287</v>
      </c>
      <c r="L122" s="349">
        <f>IF(L$45=0,0,L$45/FBT_fec!L$45)</f>
        <v>0.41716899662876861</v>
      </c>
      <c r="M122" s="349">
        <f>IF(M$45=0,0,M$45/FBT_fec!M$45)</f>
        <v>0.42605768823023477</v>
      </c>
      <c r="N122" s="349">
        <f>IF(N$45=0,0,N$45/FBT_fec!N$45)</f>
        <v>0.42826078921061062</v>
      </c>
      <c r="O122" s="349">
        <f>IF(O$45=0,0,O$45/FBT_fec!O$45)</f>
        <v>0.42474530864110999</v>
      </c>
      <c r="P122" s="349">
        <f>IF(P$45=0,0,P$45/FBT_fec!P$45)</f>
        <v>0.4245849502069704</v>
      </c>
      <c r="Q122" s="349">
        <f>IF(Q$45=0,0,Q$45/FBT_fec!Q$45)</f>
        <v>0.42494037089058662</v>
      </c>
      <c r="R122" s="349">
        <f>IF(R$45=0,0,R$45/FBT_fec!R$45)</f>
        <v>0.42737263926563418</v>
      </c>
      <c r="S122" s="349">
        <f>IF(S$45=0,0,S$45/FBT_fec!S$45)</f>
        <v>0.42709165343133088</v>
      </c>
      <c r="T122" s="349">
        <f>IF(T$45=0,0,T$45/FBT_fec!T$45)</f>
        <v>0.42868154353976962</v>
      </c>
      <c r="U122" s="349">
        <f>IF(U$45=0,0,U$45/FBT_fec!U$45)</f>
        <v>0.43285793549512674</v>
      </c>
      <c r="V122" s="349">
        <f>IF(V$45=0,0,V$45/FBT_fec!V$45)</f>
        <v>0.43260574428453935</v>
      </c>
      <c r="W122" s="349">
        <f>IF(W$45=0,0,W$45/FBT_fec!W$45)</f>
        <v>0.43511514840898535</v>
      </c>
      <c r="X122" s="349">
        <f>IF(X$45=0,0,X$45/FBT_fec!X$45)</f>
        <v>0.43493061738562649</v>
      </c>
      <c r="Y122" s="349">
        <f>IF(Y$45=0,0,Y$45/FBT_fec!Y$45)</f>
        <v>0.43490581097953374</v>
      </c>
      <c r="DA122" s="178"/>
    </row>
    <row r="123" spans="1:105" ht="12" customHeight="1" x14ac:dyDescent="0.25">
      <c r="A123" s="174" t="s">
        <v>2209</v>
      </c>
      <c r="B123" s="349">
        <f>IF(B$66=0,0,B$66/FBT_fec!B$66)</f>
        <v>0.6654496398895664</v>
      </c>
      <c r="C123" s="349">
        <f>IF(C$66=0,0,C$66/FBT_fec!C$66)</f>
        <v>0.6723129814604899</v>
      </c>
      <c r="D123" s="349">
        <f>IF(D$66=0,0,D$66/FBT_fec!D$66)</f>
        <v>0.67890955378591744</v>
      </c>
      <c r="E123" s="349">
        <f>IF(E$66=0,0,E$66/FBT_fec!E$66)</f>
        <v>0.67513775359453398</v>
      </c>
      <c r="F123" s="349">
        <f>IF(F$66=0,0,F$66/FBT_fec!F$66)</f>
        <v>0.67443053790719465</v>
      </c>
      <c r="G123" s="349">
        <f>IF(G$66=0,0,G$66/FBT_fec!G$66)</f>
        <v>0.66167969897197199</v>
      </c>
      <c r="H123" s="349">
        <f>IF(H$66=0,0,H$66/FBT_fec!H$66)</f>
        <v>0.66890898750970795</v>
      </c>
      <c r="I123" s="349">
        <f>IF(I$66=0,0,I$66/FBT_fec!I$66)</f>
        <v>0.667600651244177</v>
      </c>
      <c r="J123" s="349">
        <f>IF(J$66=0,0,J$66/FBT_fec!J$66)</f>
        <v>0.66949046503794274</v>
      </c>
      <c r="K123" s="349">
        <f>IF(K$66=0,0,K$66/FBT_fec!K$66)</f>
        <v>0.67102032559924263</v>
      </c>
      <c r="L123" s="349">
        <f>IF(L$66=0,0,L$66/FBT_fec!L$66)</f>
        <v>0.67296671336529112</v>
      </c>
      <c r="M123" s="349">
        <f>IF(M$66=0,0,M$66/FBT_fec!M$66)</f>
        <v>0.67552314560070548</v>
      </c>
      <c r="N123" s="349">
        <f>IF(N$66=0,0,N$66/FBT_fec!N$66)</f>
        <v>0.67780729570254838</v>
      </c>
      <c r="O123" s="349">
        <f>IF(O$66=0,0,O$66/FBT_fec!O$66)</f>
        <v>0.67614742906255854</v>
      </c>
      <c r="P123" s="349">
        <f>IF(P$66=0,0,P$66/FBT_fec!P$66)</f>
        <v>0.67265886493116489</v>
      </c>
      <c r="Q123" s="349">
        <f>IF(Q$66=0,0,Q$66/FBT_fec!Q$66)</f>
        <v>0.67072447418522319</v>
      </c>
      <c r="R123" s="349">
        <f>IF(R$66=0,0,R$66/FBT_fec!R$66)</f>
        <v>0.66843478589274208</v>
      </c>
      <c r="S123" s="349">
        <f>IF(S$66=0,0,S$66/FBT_fec!S$66)</f>
        <v>0.66591268823874561</v>
      </c>
      <c r="T123" s="349">
        <f>IF(T$66=0,0,T$66/FBT_fec!T$66)</f>
        <v>0.6452961902269313</v>
      </c>
      <c r="U123" s="349">
        <f>IF(U$66=0,0,U$66/FBT_fec!U$66)</f>
        <v>0.63953387756942337</v>
      </c>
      <c r="V123" s="349">
        <f>IF(V$66=0,0,V$66/FBT_fec!V$66)</f>
        <v>0.63693710837080786</v>
      </c>
      <c r="W123" s="349">
        <f>IF(W$66=0,0,W$66/FBT_fec!W$66)</f>
        <v>0.65197097028911977</v>
      </c>
      <c r="X123" s="349">
        <f>IF(X$66=0,0,X$66/FBT_fec!X$66)</f>
        <v>0.64705106960014813</v>
      </c>
      <c r="Y123" s="349">
        <f>IF(Y$66=0,0,Y$66/FBT_fec!Y$66)</f>
        <v>0.64900087929871453</v>
      </c>
      <c r="DA123" s="178"/>
    </row>
    <row r="124" spans="1:105" ht="12" customHeight="1" x14ac:dyDescent="0.25">
      <c r="A124" s="41" t="s">
        <v>2226</v>
      </c>
      <c r="B124" s="337">
        <f>IF(B$80=0,0,B$80/FBT_fec!B$80)</f>
        <v>0.53442967114074535</v>
      </c>
      <c r="C124" s="337">
        <f>IF(C$80=0,0,C$80/FBT_fec!C$80)</f>
        <v>0.53442967114074524</v>
      </c>
      <c r="D124" s="337">
        <f>IF(D$80=0,0,D$80/FBT_fec!D$80)</f>
        <v>0.53442967114074535</v>
      </c>
      <c r="E124" s="337">
        <f>IF(E$80=0,0,E$80/FBT_fec!E$80)</f>
        <v>0.53442967114074524</v>
      </c>
      <c r="F124" s="337">
        <f>IF(F$80=0,0,F$80/FBT_fec!F$80)</f>
        <v>0.53442967114074513</v>
      </c>
      <c r="G124" s="337">
        <f>IF(G$80=0,0,G$80/FBT_fec!G$80)</f>
        <v>0.53442967114074513</v>
      </c>
      <c r="H124" s="337">
        <f>IF(H$80=0,0,H$80/FBT_fec!H$80)</f>
        <v>0.53442967114074535</v>
      </c>
      <c r="I124" s="337">
        <f>IF(I$80=0,0,I$80/FBT_fec!I$80)</f>
        <v>0.53442967114074524</v>
      </c>
      <c r="J124" s="337">
        <f>IF(J$80=0,0,J$80/FBT_fec!J$80)</f>
        <v>0.53442967114074535</v>
      </c>
      <c r="K124" s="337">
        <f>IF(K$80=0,0,K$80/FBT_fec!K$80)</f>
        <v>0.53442967114074524</v>
      </c>
      <c r="L124" s="337">
        <f>IF(L$80=0,0,L$80/FBT_fec!L$80)</f>
        <v>0.53442967114074524</v>
      </c>
      <c r="M124" s="337">
        <f>IF(M$80=0,0,M$80/FBT_fec!M$80)</f>
        <v>0.53442967114074547</v>
      </c>
      <c r="N124" s="337">
        <f>IF(N$80=0,0,N$80/FBT_fec!N$80)</f>
        <v>0.53442967114074524</v>
      </c>
      <c r="O124" s="337">
        <f>IF(O$80=0,0,O$80/FBT_fec!O$80)</f>
        <v>0.53442967114074524</v>
      </c>
      <c r="P124" s="337">
        <f>IF(P$80=0,0,P$80/FBT_fec!P$80)</f>
        <v>0.53442967114074547</v>
      </c>
      <c r="Q124" s="337">
        <f>IF(Q$80=0,0,Q$80/FBT_fec!Q$80)</f>
        <v>0.53442967114074513</v>
      </c>
      <c r="R124" s="337">
        <f>IF(R$80=0,0,R$80/FBT_fec!R$80)</f>
        <v>0.53442967114074524</v>
      </c>
      <c r="S124" s="337">
        <f>IF(S$80=0,0,S$80/FBT_fec!S$80)</f>
        <v>0.53442967114074535</v>
      </c>
      <c r="T124" s="337">
        <f>IF(T$80=0,0,T$80/FBT_fec!T$80)</f>
        <v>0.53442967114074558</v>
      </c>
      <c r="U124" s="337">
        <f>IF(U$80=0,0,U$80/FBT_fec!U$80)</f>
        <v>0.53442967114074547</v>
      </c>
      <c r="V124" s="337">
        <f>IF(V$80=0,0,V$80/FBT_fec!V$80)</f>
        <v>0.53442967114074524</v>
      </c>
      <c r="W124" s="337">
        <f>IF(W$80=0,0,W$80/FBT_fec!W$80)</f>
        <v>0.53442967114074547</v>
      </c>
      <c r="X124" s="337">
        <f>IF(X$80=0,0,X$80/FBT_fec!X$80)</f>
        <v>0.53442967114074524</v>
      </c>
      <c r="Y124" s="337">
        <f>IF(Y$80=0,0,Y$80/FBT_fec!Y$80)</f>
        <v>0.53442967114074547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CO2 emissions"</f>
        <v>IE: Food, beverages and tobacco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1160.926915318144</v>
      </c>
      <c r="C5" s="223">
        <v>999.84578579838808</v>
      </c>
      <c r="D5" s="223">
        <v>874.06724988251597</v>
      </c>
      <c r="E5" s="223">
        <v>843.60605616106318</v>
      </c>
      <c r="F5" s="223">
        <v>776.19951071887067</v>
      </c>
      <c r="G5" s="223">
        <v>926.7343096415641</v>
      </c>
      <c r="H5" s="223">
        <v>728.71891191407531</v>
      </c>
      <c r="I5" s="223">
        <v>668.01467197970965</v>
      </c>
      <c r="J5" s="223">
        <v>671.11106312915172</v>
      </c>
      <c r="K5" s="223">
        <v>668.96915400823127</v>
      </c>
      <c r="L5" s="223">
        <v>678.3256928590074</v>
      </c>
      <c r="M5" s="223">
        <v>626.4712071353481</v>
      </c>
      <c r="N5" s="223">
        <v>693.75969359470253</v>
      </c>
      <c r="O5" s="223">
        <v>740.69679654839865</v>
      </c>
      <c r="P5" s="223">
        <v>761.18064276977725</v>
      </c>
      <c r="Q5" s="223">
        <v>779.39971295475539</v>
      </c>
      <c r="R5" s="223">
        <v>814.20125219596218</v>
      </c>
      <c r="S5" s="223">
        <v>884.87871271905919</v>
      </c>
      <c r="T5" s="223">
        <v>916.76307069213226</v>
      </c>
      <c r="U5" s="223">
        <v>884.43467747780801</v>
      </c>
      <c r="V5" s="223">
        <v>936.90647741818839</v>
      </c>
      <c r="W5" s="223">
        <v>902.86429991867249</v>
      </c>
      <c r="X5" s="223">
        <v>886.53605430214134</v>
      </c>
      <c r="Y5" s="223">
        <v>876.94426868669871</v>
      </c>
      <c r="DA5" s="89" t="s">
        <v>2300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2301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2302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2303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2304</v>
      </c>
    </row>
    <row r="10" spans="1:105" ht="12" customHeight="1" x14ac:dyDescent="0.25">
      <c r="A10" s="56" t="s">
        <v>95</v>
      </c>
      <c r="B10" s="260">
        <v>15.910632209496351</v>
      </c>
      <c r="C10" s="260">
        <v>13.275386467914251</v>
      </c>
      <c r="D10" s="260">
        <v>11.200200835635361</v>
      </c>
      <c r="E10" s="260">
        <v>12.53220767488817</v>
      </c>
      <c r="F10" s="260">
        <v>12.249488027793429</v>
      </c>
      <c r="G10" s="260">
        <v>16.090408474746731</v>
      </c>
      <c r="H10" s="260">
        <v>12.441404429885401</v>
      </c>
      <c r="I10" s="260">
        <v>10.6561615834395</v>
      </c>
      <c r="J10" s="260">
        <v>10.98082089763658</v>
      </c>
      <c r="K10" s="260">
        <v>11.311637947525369</v>
      </c>
      <c r="L10" s="260">
        <v>10.992673682143989</v>
      </c>
      <c r="M10" s="260">
        <v>11.189031497623169</v>
      </c>
      <c r="N10" s="260">
        <v>11.96482061645442</v>
      </c>
      <c r="O10" s="260">
        <v>12.254387576276111</v>
      </c>
      <c r="P10" s="260">
        <v>14.011615911085441</v>
      </c>
      <c r="Q10" s="260">
        <v>14.48187395312042</v>
      </c>
      <c r="R10" s="260">
        <v>15.595036631727419</v>
      </c>
      <c r="S10" s="260">
        <v>17.1757507019698</v>
      </c>
      <c r="T10" s="260">
        <v>20.750896272217361</v>
      </c>
      <c r="U10" s="260">
        <v>21.52072711416973</v>
      </c>
      <c r="V10" s="260">
        <v>23.355169683826841</v>
      </c>
      <c r="W10" s="260">
        <v>20.051296295937181</v>
      </c>
      <c r="X10" s="260">
        <v>20.072726041523811</v>
      </c>
      <c r="Y10" s="260">
        <v>19.645601735633569</v>
      </c>
      <c r="DA10" s="68" t="s">
        <v>2305</v>
      </c>
    </row>
    <row r="11" spans="1:105" ht="12" customHeight="1" x14ac:dyDescent="0.25">
      <c r="A11" s="37" t="s">
        <v>159</v>
      </c>
      <c r="B11" s="226">
        <v>3.1047469451398131</v>
      </c>
      <c r="C11" s="226">
        <v>2.500736046464306</v>
      </c>
      <c r="D11" s="226">
        <v>2.1802230114433061</v>
      </c>
      <c r="E11" s="226">
        <v>2.3116979178212218</v>
      </c>
      <c r="F11" s="226">
        <v>1.781775561407817</v>
      </c>
      <c r="G11" s="226">
        <v>1.682116594623126</v>
      </c>
      <c r="H11" s="226">
        <v>1.570373199143174</v>
      </c>
      <c r="I11" s="226">
        <v>1.6828738134025329</v>
      </c>
      <c r="J11" s="226">
        <v>3.0791167377218009</v>
      </c>
      <c r="K11" s="226">
        <v>1.2255771247458349</v>
      </c>
      <c r="L11" s="226">
        <v>1.340077371832245</v>
      </c>
      <c r="M11" s="226">
        <v>0.71644724894596346</v>
      </c>
      <c r="N11" s="226">
        <v>0.93063057126157123</v>
      </c>
      <c r="O11" s="226">
        <v>1.0096075417856669</v>
      </c>
      <c r="P11" s="226">
        <v>1.2904704540281851</v>
      </c>
      <c r="Q11" s="226">
        <v>1.141169266981551</v>
      </c>
      <c r="R11" s="226">
        <v>1.0099706074501409</v>
      </c>
      <c r="S11" s="226">
        <v>0.86323918246736098</v>
      </c>
      <c r="T11" s="226">
        <v>1.090951586065624</v>
      </c>
      <c r="U11" s="226">
        <v>0.96994091030611185</v>
      </c>
      <c r="V11" s="226">
        <v>1.222110686524631</v>
      </c>
      <c r="W11" s="226">
        <v>0.87217966000338654</v>
      </c>
      <c r="X11" s="226">
        <v>0.97583457143954877</v>
      </c>
      <c r="Y11" s="226">
        <v>1.4721047434955481</v>
      </c>
      <c r="DA11" s="69" t="s">
        <v>2306</v>
      </c>
    </row>
    <row r="12" spans="1:105" ht="12" customHeight="1" x14ac:dyDescent="0.25">
      <c r="A12" s="37" t="s">
        <v>35</v>
      </c>
      <c r="B12" s="226">
        <v>12.80588526435654</v>
      </c>
      <c r="C12" s="226">
        <v>10.77465042144995</v>
      </c>
      <c r="D12" s="226">
        <v>9.0199778241920523</v>
      </c>
      <c r="E12" s="226">
        <v>10.220509757066949</v>
      </c>
      <c r="F12" s="226">
        <v>10.46771246638562</v>
      </c>
      <c r="G12" s="226">
        <v>14.408291880123601</v>
      </c>
      <c r="H12" s="226">
        <v>10.871031230742229</v>
      </c>
      <c r="I12" s="226">
        <v>8.9732877700369666</v>
      </c>
      <c r="J12" s="226">
        <v>7.9017041599147788</v>
      </c>
      <c r="K12" s="226">
        <v>10.08606082277953</v>
      </c>
      <c r="L12" s="226">
        <v>9.6525963103117416</v>
      </c>
      <c r="M12" s="226">
        <v>10.47258424867721</v>
      </c>
      <c r="N12" s="226">
        <v>11.034190045192849</v>
      </c>
      <c r="O12" s="226">
        <v>11.244780034490439</v>
      </c>
      <c r="P12" s="226">
        <v>12.721145457057251</v>
      </c>
      <c r="Q12" s="226">
        <v>13.340704686138871</v>
      </c>
      <c r="R12" s="226">
        <v>14.58506602427728</v>
      </c>
      <c r="S12" s="226">
        <v>16.31251151950244</v>
      </c>
      <c r="T12" s="226">
        <v>19.659944686151739</v>
      </c>
      <c r="U12" s="226">
        <v>20.55078620386362</v>
      </c>
      <c r="V12" s="226">
        <v>22.133058997302211</v>
      </c>
      <c r="W12" s="226">
        <v>19.179116635933799</v>
      </c>
      <c r="X12" s="226">
        <v>19.096891470084259</v>
      </c>
      <c r="Y12" s="226">
        <v>18.17349699213802</v>
      </c>
      <c r="DA12" s="69" t="s">
        <v>2307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2308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2309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2310</v>
      </c>
    </row>
    <row r="16" spans="1:105" ht="12" customHeight="1" x14ac:dyDescent="0.25">
      <c r="A16" s="57" t="s">
        <v>2147</v>
      </c>
      <c r="B16" s="261">
        <f t="shared" ref="B16:Y16" si="0">B17+B23+B24</f>
        <v>75.180417236312195</v>
      </c>
      <c r="C16" s="261">
        <f t="shared" si="0"/>
        <v>60.867836904828579</v>
      </c>
      <c r="D16" s="261">
        <f t="shared" si="0"/>
        <v>49.359000163444293</v>
      </c>
      <c r="E16" s="261">
        <f t="shared" si="0"/>
        <v>53.344130613110202</v>
      </c>
      <c r="F16" s="261">
        <f t="shared" si="0"/>
        <v>49.854259007048263</v>
      </c>
      <c r="G16" s="261">
        <f t="shared" si="0"/>
        <v>66.91458173644294</v>
      </c>
      <c r="H16" s="261">
        <f t="shared" si="0"/>
        <v>50.354285281721623</v>
      </c>
      <c r="I16" s="261">
        <f t="shared" si="0"/>
        <v>47.640505005164137</v>
      </c>
      <c r="J16" s="261">
        <f t="shared" si="0"/>
        <v>45.748727168640833</v>
      </c>
      <c r="K16" s="261">
        <f t="shared" si="0"/>
        <v>44.974919211300623</v>
      </c>
      <c r="L16" s="261">
        <f t="shared" si="0"/>
        <v>44.672243199711957</v>
      </c>
      <c r="M16" s="261">
        <f t="shared" si="0"/>
        <v>39.719981434346003</v>
      </c>
      <c r="N16" s="261">
        <f t="shared" si="0"/>
        <v>41.512025277894317</v>
      </c>
      <c r="O16" s="261">
        <f t="shared" si="0"/>
        <v>45.389189211085217</v>
      </c>
      <c r="P16" s="261">
        <f t="shared" si="0"/>
        <v>50.098717429874753</v>
      </c>
      <c r="Q16" s="261">
        <f t="shared" si="0"/>
        <v>52.053666835999678</v>
      </c>
      <c r="R16" s="261">
        <f t="shared" si="0"/>
        <v>54.768553599097643</v>
      </c>
      <c r="S16" s="261">
        <f t="shared" si="0"/>
        <v>60.60591741152021</v>
      </c>
      <c r="T16" s="261">
        <f t="shared" si="0"/>
        <v>70.046422346858321</v>
      </c>
      <c r="U16" s="261">
        <f t="shared" si="0"/>
        <v>68.74153483246215</v>
      </c>
      <c r="V16" s="261">
        <f t="shared" si="0"/>
        <v>74.190545663920858</v>
      </c>
      <c r="W16" s="261">
        <f t="shared" si="0"/>
        <v>64.273161833516383</v>
      </c>
      <c r="X16" s="261">
        <f t="shared" si="0"/>
        <v>64.428735418829433</v>
      </c>
      <c r="Y16" s="261">
        <f t="shared" si="0"/>
        <v>63.186607732758659</v>
      </c>
      <c r="DA16" s="70"/>
    </row>
    <row r="17" spans="1:105" ht="12" customHeight="1" x14ac:dyDescent="0.25">
      <c r="A17" s="60" t="s">
        <v>2148</v>
      </c>
      <c r="B17" s="329">
        <v>75.180417236312195</v>
      </c>
      <c r="C17" s="329">
        <v>60.867836904828579</v>
      </c>
      <c r="D17" s="329">
        <v>49.359000163444293</v>
      </c>
      <c r="E17" s="329">
        <v>53.344130613110202</v>
      </c>
      <c r="F17" s="329">
        <v>49.854259007048263</v>
      </c>
      <c r="G17" s="329">
        <v>66.91458173644294</v>
      </c>
      <c r="H17" s="329">
        <v>50.354285281721623</v>
      </c>
      <c r="I17" s="329">
        <v>47.640505005164137</v>
      </c>
      <c r="J17" s="329">
        <v>45.748727168640833</v>
      </c>
      <c r="K17" s="329">
        <v>44.974919211300623</v>
      </c>
      <c r="L17" s="329">
        <v>44.672243199711957</v>
      </c>
      <c r="M17" s="329">
        <v>39.719981434346003</v>
      </c>
      <c r="N17" s="329">
        <v>41.512025277894317</v>
      </c>
      <c r="O17" s="329">
        <v>45.389189211085217</v>
      </c>
      <c r="P17" s="329">
        <v>50.098717429874753</v>
      </c>
      <c r="Q17" s="329">
        <v>52.053666835999678</v>
      </c>
      <c r="R17" s="329">
        <v>54.768553599097643</v>
      </c>
      <c r="S17" s="329">
        <v>60.60591741152021</v>
      </c>
      <c r="T17" s="329">
        <v>70.046422346858321</v>
      </c>
      <c r="U17" s="329">
        <v>68.74153483246215</v>
      </c>
      <c r="V17" s="329">
        <v>74.190545663920858</v>
      </c>
      <c r="W17" s="329">
        <v>64.273161833516383</v>
      </c>
      <c r="X17" s="329">
        <v>64.428735418829433</v>
      </c>
      <c r="Y17" s="329">
        <v>63.186607732758659</v>
      </c>
      <c r="DA17" s="72" t="s">
        <v>2311</v>
      </c>
    </row>
    <row r="18" spans="1:105" ht="12" customHeight="1" x14ac:dyDescent="0.25">
      <c r="A18" s="59" t="s">
        <v>28</v>
      </c>
      <c r="B18" s="230">
        <v>7.8890952137964536</v>
      </c>
      <c r="C18" s="230">
        <v>4.927006314707457</v>
      </c>
      <c r="D18" s="230">
        <v>3.6532549916745931</v>
      </c>
      <c r="E18" s="230">
        <v>6.6565223329219396</v>
      </c>
      <c r="F18" s="230">
        <v>6.4759846106045931</v>
      </c>
      <c r="G18" s="230">
        <v>13.874000313914991</v>
      </c>
      <c r="H18" s="230">
        <v>7.5814410680288518</v>
      </c>
      <c r="I18" s="230">
        <v>5.0444205681232956</v>
      </c>
      <c r="J18" s="230">
        <v>4.8841534308020691</v>
      </c>
      <c r="K18" s="230">
        <v>4.5289849051117272</v>
      </c>
      <c r="L18" s="230">
        <v>4.8382762280105256</v>
      </c>
      <c r="M18" s="230">
        <v>4.7236927203863113</v>
      </c>
      <c r="N18" s="230">
        <v>4.6540410615098544</v>
      </c>
      <c r="O18" s="230">
        <v>5.3325124424800956</v>
      </c>
      <c r="P18" s="230">
        <v>5.8939631849383041</v>
      </c>
      <c r="Q18" s="230">
        <v>6.2701344120512328</v>
      </c>
      <c r="R18" s="230">
        <v>5.9308483886721586</v>
      </c>
      <c r="S18" s="230">
        <v>6.2813504025219036</v>
      </c>
      <c r="T18" s="230">
        <v>6.0592927287467448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2312</v>
      </c>
    </row>
    <row r="19" spans="1:105" ht="12" customHeight="1" x14ac:dyDescent="0.25">
      <c r="A19" s="59" t="s">
        <v>31</v>
      </c>
      <c r="B19" s="230">
        <v>1.8620714428794489</v>
      </c>
      <c r="C19" s="230">
        <v>1.8873727326922569</v>
      </c>
      <c r="D19" s="230">
        <v>1.225148383913226</v>
      </c>
      <c r="E19" s="230">
        <v>0.90416816473585071</v>
      </c>
      <c r="F19" s="230">
        <v>0.5026806584835567</v>
      </c>
      <c r="G19" s="230">
        <v>2.3192369465511882</v>
      </c>
      <c r="H19" s="230">
        <v>1.024042367664016</v>
      </c>
      <c r="I19" s="230">
        <v>0.98331985640609088</v>
      </c>
      <c r="J19" s="230">
        <v>1.0363179920698851</v>
      </c>
      <c r="K19" s="230">
        <v>1.4692882910257321</v>
      </c>
      <c r="L19" s="230">
        <v>2.2319032126639469</v>
      </c>
      <c r="M19" s="230">
        <v>2.785378923145116</v>
      </c>
      <c r="N19" s="230">
        <v>2.4560818197557879</v>
      </c>
      <c r="O19" s="230">
        <v>3.5909398936140628</v>
      </c>
      <c r="P19" s="230">
        <v>3.456393676946738</v>
      </c>
      <c r="Q19" s="230">
        <v>4.3178076506657002</v>
      </c>
      <c r="R19" s="230">
        <v>5.587660495495391</v>
      </c>
      <c r="S19" s="230">
        <v>6.0116043535207329</v>
      </c>
      <c r="T19" s="230">
        <v>6.7208661309277558</v>
      </c>
      <c r="U19" s="230">
        <v>7.7784180966088794</v>
      </c>
      <c r="V19" s="230">
        <v>7.4577057229380914</v>
      </c>
      <c r="W19" s="230">
        <v>7.8732276540250572</v>
      </c>
      <c r="X19" s="230">
        <v>8.465409011757199</v>
      </c>
      <c r="Y19" s="230">
        <v>10.59911230259365</v>
      </c>
      <c r="DA19" s="71" t="s">
        <v>2313</v>
      </c>
    </row>
    <row r="20" spans="1:105" ht="12" customHeight="1" x14ac:dyDescent="0.25">
      <c r="A20" s="59" t="s">
        <v>159</v>
      </c>
      <c r="B20" s="230">
        <v>5.6265283567180324</v>
      </c>
      <c r="C20" s="230">
        <v>5.0102598675238577</v>
      </c>
      <c r="D20" s="230">
        <v>4.8036592116031116</v>
      </c>
      <c r="E20" s="230">
        <v>5.271193844858411</v>
      </c>
      <c r="F20" s="230">
        <v>4.2101323700533548</v>
      </c>
      <c r="G20" s="230">
        <v>3.6227770437707418</v>
      </c>
      <c r="H20" s="230">
        <v>3.6617561762039208</v>
      </c>
      <c r="I20" s="230">
        <v>3.563359641856584</v>
      </c>
      <c r="J20" s="230">
        <v>6.7841434100647131</v>
      </c>
      <c r="K20" s="230">
        <v>2.858684202377904</v>
      </c>
      <c r="L20" s="230">
        <v>3.10408073282413</v>
      </c>
      <c r="M20" s="230">
        <v>1.8722206385858731</v>
      </c>
      <c r="N20" s="230">
        <v>2.4796978289343929</v>
      </c>
      <c r="O20" s="230">
        <v>2.5143424571196058</v>
      </c>
      <c r="P20" s="230">
        <v>3.3041643023904022</v>
      </c>
      <c r="Q20" s="230">
        <v>2.8753579801022489</v>
      </c>
      <c r="R20" s="230">
        <v>2.5526987017232048</v>
      </c>
      <c r="S20" s="230">
        <v>2.148642869783</v>
      </c>
      <c r="T20" s="230">
        <v>2.695559078626895</v>
      </c>
      <c r="U20" s="230">
        <v>2.5158690694600789</v>
      </c>
      <c r="V20" s="230">
        <v>3.212169066153209</v>
      </c>
      <c r="W20" s="230">
        <v>2.2796656170758358</v>
      </c>
      <c r="X20" s="230">
        <v>2.517583823918029</v>
      </c>
      <c r="Y20" s="230">
        <v>3.7375418425296338</v>
      </c>
      <c r="DA20" s="71" t="s">
        <v>2314</v>
      </c>
    </row>
    <row r="21" spans="1:105" ht="12" customHeight="1" x14ac:dyDescent="0.25">
      <c r="A21" s="59" t="s">
        <v>32</v>
      </c>
      <c r="B21" s="230">
        <v>36.595459973873673</v>
      </c>
      <c r="C21" s="230">
        <v>27.456034214857532</v>
      </c>
      <c r="D21" s="230">
        <v>19.803328621473881</v>
      </c>
      <c r="E21" s="230">
        <v>17.20717353274112</v>
      </c>
      <c r="F21" s="230">
        <v>13.931451063982649</v>
      </c>
      <c r="G21" s="230">
        <v>16.067407505414511</v>
      </c>
      <c r="H21" s="230">
        <v>12.73825229217703</v>
      </c>
      <c r="I21" s="230">
        <v>19.049138109582</v>
      </c>
      <c r="J21" s="230">
        <v>15.634478739145759</v>
      </c>
      <c r="K21" s="230">
        <v>12.592014602990499</v>
      </c>
      <c r="L21" s="230">
        <v>12.13924549481151</v>
      </c>
      <c r="M21" s="230">
        <v>2.971721942083676</v>
      </c>
      <c r="N21" s="230">
        <v>2.521217813065352</v>
      </c>
      <c r="O21" s="230">
        <v>5.9472178527043127</v>
      </c>
      <c r="P21" s="230">
        <v>4.8725441417403212</v>
      </c>
      <c r="Q21" s="230">
        <v>4.9763335473158223</v>
      </c>
      <c r="R21" s="230">
        <v>3.8336206433001618</v>
      </c>
      <c r="S21" s="230">
        <v>5.5617124475398514</v>
      </c>
      <c r="T21" s="230">
        <v>5.9942661312389696</v>
      </c>
      <c r="U21" s="230">
        <v>5.1418485291715372</v>
      </c>
      <c r="V21" s="230">
        <v>5.3466214745625509</v>
      </c>
      <c r="W21" s="230">
        <v>3.9907198400161601</v>
      </c>
      <c r="X21" s="230">
        <v>4.1771201554022204</v>
      </c>
      <c r="Y21" s="230">
        <v>2.7090755466376768</v>
      </c>
      <c r="DA21" s="71" t="s">
        <v>2315</v>
      </c>
    </row>
    <row r="22" spans="1:105" ht="12" customHeight="1" x14ac:dyDescent="0.25">
      <c r="A22" s="59" t="s">
        <v>35</v>
      </c>
      <c r="B22" s="230">
        <v>23.207262249044579</v>
      </c>
      <c r="C22" s="230">
        <v>21.587163775047479</v>
      </c>
      <c r="D22" s="230">
        <v>19.873608954779481</v>
      </c>
      <c r="E22" s="230">
        <v>23.305072737852878</v>
      </c>
      <c r="F22" s="230">
        <v>24.734010303924109</v>
      </c>
      <c r="G22" s="230">
        <v>31.031159926791499</v>
      </c>
      <c r="H22" s="230">
        <v>25.348793377647802</v>
      </c>
      <c r="I22" s="230">
        <v>19.000266829196161</v>
      </c>
      <c r="J22" s="230">
        <v>17.4096335965584</v>
      </c>
      <c r="K22" s="230">
        <v>23.525947209794762</v>
      </c>
      <c r="L22" s="230">
        <v>22.35873753140185</v>
      </c>
      <c r="M22" s="230">
        <v>27.366967210145031</v>
      </c>
      <c r="N22" s="230">
        <v>29.400986754628931</v>
      </c>
      <c r="O22" s="230">
        <v>28.004176565167139</v>
      </c>
      <c r="P22" s="230">
        <v>32.571652123858989</v>
      </c>
      <c r="Q22" s="230">
        <v>33.614033245864682</v>
      </c>
      <c r="R22" s="230">
        <v>36.863725369906717</v>
      </c>
      <c r="S22" s="230">
        <v>40.602607338154733</v>
      </c>
      <c r="T22" s="230">
        <v>48.576438277317948</v>
      </c>
      <c r="U22" s="230">
        <v>53.305399137221649</v>
      </c>
      <c r="V22" s="230">
        <v>58.174049400267002</v>
      </c>
      <c r="W22" s="230">
        <v>50.129548722399328</v>
      </c>
      <c r="X22" s="230">
        <v>49.268622427751993</v>
      </c>
      <c r="Y22" s="230">
        <v>46.140878040997698</v>
      </c>
      <c r="DA22" s="71" t="s">
        <v>2316</v>
      </c>
    </row>
    <row r="23" spans="1:105" ht="12" customHeight="1" x14ac:dyDescent="0.25">
      <c r="A23" s="60" t="s">
        <v>2155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2317</v>
      </c>
    </row>
    <row r="24" spans="1:105" ht="12" customHeight="1" x14ac:dyDescent="0.25">
      <c r="A24" s="60" t="s">
        <v>2157</v>
      </c>
      <c r="B24" s="329">
        <v>0</v>
      </c>
      <c r="C24" s="329">
        <v>0</v>
      </c>
      <c r="D24" s="329">
        <v>0</v>
      </c>
      <c r="E24" s="329">
        <v>0</v>
      </c>
      <c r="F24" s="329">
        <v>0</v>
      </c>
      <c r="G24" s="329">
        <v>0</v>
      </c>
      <c r="H24" s="329">
        <v>0</v>
      </c>
      <c r="I24" s="329">
        <v>0</v>
      </c>
      <c r="J24" s="329">
        <v>0</v>
      </c>
      <c r="K24" s="329">
        <v>0</v>
      </c>
      <c r="L24" s="329">
        <v>0</v>
      </c>
      <c r="M24" s="329">
        <v>0</v>
      </c>
      <c r="N24" s="329">
        <v>0</v>
      </c>
      <c r="O24" s="329">
        <v>0</v>
      </c>
      <c r="P24" s="329">
        <v>0</v>
      </c>
      <c r="Q24" s="329">
        <v>0</v>
      </c>
      <c r="R24" s="329">
        <v>0</v>
      </c>
      <c r="S24" s="329">
        <v>0</v>
      </c>
      <c r="T24" s="329">
        <v>0</v>
      </c>
      <c r="U24" s="329">
        <v>0</v>
      </c>
      <c r="V24" s="329">
        <v>0</v>
      </c>
      <c r="W24" s="329">
        <v>0</v>
      </c>
      <c r="X24" s="329">
        <v>0</v>
      </c>
      <c r="Y24" s="329">
        <v>0</v>
      </c>
      <c r="DA24" s="72" t="s">
        <v>2318</v>
      </c>
    </row>
    <row r="25" spans="1:105" ht="12" customHeight="1" x14ac:dyDescent="0.25">
      <c r="A25" s="57" t="s">
        <v>2159</v>
      </c>
      <c r="B25" s="261">
        <f t="shared" ref="B25:Y25" si="1">B26+B32+B33</f>
        <v>62.650347696926829</v>
      </c>
      <c r="C25" s="261">
        <f t="shared" si="1"/>
        <v>50.723197420690482</v>
      </c>
      <c r="D25" s="261">
        <f t="shared" si="1"/>
        <v>41.132500136203568</v>
      </c>
      <c r="E25" s="261">
        <f t="shared" si="1"/>
        <v>44.453442177591832</v>
      </c>
      <c r="F25" s="261">
        <f t="shared" si="1"/>
        <v>41.545215839206882</v>
      </c>
      <c r="G25" s="261">
        <f t="shared" si="1"/>
        <v>55.762151447035791</v>
      </c>
      <c r="H25" s="261">
        <f t="shared" si="1"/>
        <v>41.961904401434673</v>
      </c>
      <c r="I25" s="261">
        <f t="shared" si="1"/>
        <v>39.700420837636798</v>
      </c>
      <c r="J25" s="261">
        <f t="shared" si="1"/>
        <v>38.123939307200693</v>
      </c>
      <c r="K25" s="261">
        <f t="shared" si="1"/>
        <v>37.479099342750523</v>
      </c>
      <c r="L25" s="261">
        <f t="shared" si="1"/>
        <v>37.22686933309329</v>
      </c>
      <c r="M25" s="261">
        <f t="shared" si="1"/>
        <v>33.099984528621683</v>
      </c>
      <c r="N25" s="261">
        <f t="shared" si="1"/>
        <v>34.593354398245268</v>
      </c>
      <c r="O25" s="261">
        <f t="shared" si="1"/>
        <v>37.824324342571018</v>
      </c>
      <c r="P25" s="261">
        <f t="shared" si="1"/>
        <v>41.748931191562313</v>
      </c>
      <c r="Q25" s="261">
        <f t="shared" si="1"/>
        <v>43.378055696666387</v>
      </c>
      <c r="R25" s="261">
        <f t="shared" si="1"/>
        <v>45.640461332581367</v>
      </c>
      <c r="S25" s="261">
        <f t="shared" si="1"/>
        <v>50.504931176266851</v>
      </c>
      <c r="T25" s="261">
        <f t="shared" si="1"/>
        <v>58.372018622381937</v>
      </c>
      <c r="U25" s="261">
        <f t="shared" si="1"/>
        <v>57.284612360385132</v>
      </c>
      <c r="V25" s="261">
        <f t="shared" si="1"/>
        <v>61.825454719934058</v>
      </c>
      <c r="W25" s="261">
        <f t="shared" si="1"/>
        <v>53.560968194597002</v>
      </c>
      <c r="X25" s="261">
        <f t="shared" si="1"/>
        <v>53.690612849024546</v>
      </c>
      <c r="Y25" s="261">
        <f t="shared" si="1"/>
        <v>52.655506443965557</v>
      </c>
      <c r="DA25" s="70"/>
    </row>
    <row r="26" spans="1:105" ht="12" customHeight="1" x14ac:dyDescent="0.25">
      <c r="A26" s="60" t="s">
        <v>2160</v>
      </c>
      <c r="B26" s="329">
        <v>62.650347696926829</v>
      </c>
      <c r="C26" s="329">
        <v>50.723197420690482</v>
      </c>
      <c r="D26" s="329">
        <v>41.132500136203568</v>
      </c>
      <c r="E26" s="329">
        <v>44.453442177591832</v>
      </c>
      <c r="F26" s="329">
        <v>41.545215839206882</v>
      </c>
      <c r="G26" s="329">
        <v>55.762151447035791</v>
      </c>
      <c r="H26" s="329">
        <v>41.961904401434673</v>
      </c>
      <c r="I26" s="329">
        <v>39.700420837636798</v>
      </c>
      <c r="J26" s="329">
        <v>38.123939307200693</v>
      </c>
      <c r="K26" s="329">
        <v>37.479099342750523</v>
      </c>
      <c r="L26" s="329">
        <v>37.22686933309329</v>
      </c>
      <c r="M26" s="329">
        <v>33.099984528621683</v>
      </c>
      <c r="N26" s="329">
        <v>34.593354398245268</v>
      </c>
      <c r="O26" s="329">
        <v>37.824324342571018</v>
      </c>
      <c r="P26" s="329">
        <v>41.748931191562313</v>
      </c>
      <c r="Q26" s="329">
        <v>43.378055696666387</v>
      </c>
      <c r="R26" s="329">
        <v>45.640461332581367</v>
      </c>
      <c r="S26" s="329">
        <v>50.504931176266851</v>
      </c>
      <c r="T26" s="329">
        <v>58.372018622381937</v>
      </c>
      <c r="U26" s="329">
        <v>57.284612360385132</v>
      </c>
      <c r="V26" s="329">
        <v>61.825454719934058</v>
      </c>
      <c r="W26" s="329">
        <v>53.560968194597002</v>
      </c>
      <c r="X26" s="329">
        <v>53.690612849024546</v>
      </c>
      <c r="Y26" s="329">
        <v>52.655506443965557</v>
      </c>
      <c r="DA26" s="72" t="s">
        <v>2319</v>
      </c>
    </row>
    <row r="27" spans="1:105" ht="12" customHeight="1" x14ac:dyDescent="0.25">
      <c r="A27" s="59" t="s">
        <v>28</v>
      </c>
      <c r="B27" s="230">
        <v>6.5742460114970473</v>
      </c>
      <c r="C27" s="230">
        <v>4.1058385955895469</v>
      </c>
      <c r="D27" s="230">
        <v>3.0443791597288268</v>
      </c>
      <c r="E27" s="230">
        <v>5.5471019441016169</v>
      </c>
      <c r="F27" s="230">
        <v>5.3966538421704939</v>
      </c>
      <c r="G27" s="230">
        <v>11.5616669282625</v>
      </c>
      <c r="H27" s="230">
        <v>6.3178675566907083</v>
      </c>
      <c r="I27" s="230">
        <v>4.2036838067694138</v>
      </c>
      <c r="J27" s="230">
        <v>4.0701278590017251</v>
      </c>
      <c r="K27" s="230">
        <v>3.774154087593105</v>
      </c>
      <c r="L27" s="230">
        <v>4.0318968566754387</v>
      </c>
      <c r="M27" s="230">
        <v>3.9364106003219268</v>
      </c>
      <c r="N27" s="230">
        <v>3.8783675512582119</v>
      </c>
      <c r="O27" s="230">
        <v>4.4437603687334146</v>
      </c>
      <c r="P27" s="230">
        <v>4.9116359874485873</v>
      </c>
      <c r="Q27" s="230">
        <v>5.2251120100426931</v>
      </c>
      <c r="R27" s="230">
        <v>4.9423736572268</v>
      </c>
      <c r="S27" s="230">
        <v>5.2344586687682542</v>
      </c>
      <c r="T27" s="230">
        <v>5.049410607288956</v>
      </c>
      <c r="U27" s="230">
        <v>0</v>
      </c>
      <c r="V27" s="230">
        <v>0</v>
      </c>
      <c r="W27" s="230">
        <v>0</v>
      </c>
      <c r="X27" s="230">
        <v>0</v>
      </c>
      <c r="Y27" s="230">
        <v>0</v>
      </c>
      <c r="DA27" s="71" t="s">
        <v>2320</v>
      </c>
    </row>
    <row r="28" spans="1:105" ht="12" customHeight="1" x14ac:dyDescent="0.25">
      <c r="A28" s="59" t="s">
        <v>31</v>
      </c>
      <c r="B28" s="230">
        <v>1.5517262023995411</v>
      </c>
      <c r="C28" s="230">
        <v>1.57281061057688</v>
      </c>
      <c r="D28" s="230">
        <v>1.0209569865943551</v>
      </c>
      <c r="E28" s="230">
        <v>0.75347347061320913</v>
      </c>
      <c r="F28" s="230">
        <v>0.41890054873629712</v>
      </c>
      <c r="G28" s="230">
        <v>1.9326974554593239</v>
      </c>
      <c r="H28" s="230">
        <v>0.85336863972001353</v>
      </c>
      <c r="I28" s="230">
        <v>0.81943321367174227</v>
      </c>
      <c r="J28" s="230">
        <v>0.86359832672490466</v>
      </c>
      <c r="K28" s="230">
        <v>1.22440690918811</v>
      </c>
      <c r="L28" s="230">
        <v>1.8599193438866219</v>
      </c>
      <c r="M28" s="230">
        <v>2.321149102620931</v>
      </c>
      <c r="N28" s="230">
        <v>2.0467348497964899</v>
      </c>
      <c r="O28" s="230">
        <v>2.9924499113450529</v>
      </c>
      <c r="P28" s="230">
        <v>2.880328064122283</v>
      </c>
      <c r="Q28" s="230">
        <v>3.5981730422214162</v>
      </c>
      <c r="R28" s="230">
        <v>4.6563837462461599</v>
      </c>
      <c r="S28" s="230">
        <v>5.0096702946006104</v>
      </c>
      <c r="T28" s="230">
        <v>5.6007217757731311</v>
      </c>
      <c r="U28" s="230">
        <v>6.4820150805074022</v>
      </c>
      <c r="V28" s="230">
        <v>6.2147547691150766</v>
      </c>
      <c r="W28" s="230">
        <v>6.5610230450208844</v>
      </c>
      <c r="X28" s="230">
        <v>7.0545075097976646</v>
      </c>
      <c r="Y28" s="230">
        <v>8.8325935854947115</v>
      </c>
      <c r="DA28" s="71" t="s">
        <v>2321</v>
      </c>
    </row>
    <row r="29" spans="1:105" ht="12" customHeight="1" x14ac:dyDescent="0.25">
      <c r="A29" s="59" t="s">
        <v>159</v>
      </c>
      <c r="B29" s="230">
        <v>4.6887736305983587</v>
      </c>
      <c r="C29" s="230">
        <v>4.1752165562698806</v>
      </c>
      <c r="D29" s="230">
        <v>4.0030493430025933</v>
      </c>
      <c r="E29" s="230">
        <v>4.3926615373820086</v>
      </c>
      <c r="F29" s="230">
        <v>3.508443641711128</v>
      </c>
      <c r="G29" s="230">
        <v>3.018980869808952</v>
      </c>
      <c r="H29" s="230">
        <v>3.0514634801699341</v>
      </c>
      <c r="I29" s="230">
        <v>2.96946636821382</v>
      </c>
      <c r="J29" s="230">
        <v>5.6534528417205951</v>
      </c>
      <c r="K29" s="230">
        <v>2.382236835314921</v>
      </c>
      <c r="L29" s="230">
        <v>2.586733944020108</v>
      </c>
      <c r="M29" s="230">
        <v>1.5601838654882281</v>
      </c>
      <c r="N29" s="230">
        <v>2.0664148574453272</v>
      </c>
      <c r="O29" s="230">
        <v>2.0952853809330052</v>
      </c>
      <c r="P29" s="230">
        <v>2.753470251992002</v>
      </c>
      <c r="Q29" s="230">
        <v>2.396131650085207</v>
      </c>
      <c r="R29" s="230">
        <v>2.127248918102671</v>
      </c>
      <c r="S29" s="230">
        <v>1.7905357248191669</v>
      </c>
      <c r="T29" s="230">
        <v>2.24629923218908</v>
      </c>
      <c r="U29" s="230">
        <v>2.096557557883401</v>
      </c>
      <c r="V29" s="230">
        <v>2.6768075551276751</v>
      </c>
      <c r="W29" s="230">
        <v>1.8997213475631971</v>
      </c>
      <c r="X29" s="230">
        <v>2.0979865199316912</v>
      </c>
      <c r="Y29" s="230">
        <v>3.1146182021080291</v>
      </c>
      <c r="DA29" s="71" t="s">
        <v>2322</v>
      </c>
    </row>
    <row r="30" spans="1:105" ht="12" customHeight="1" x14ac:dyDescent="0.25">
      <c r="A30" s="59" t="s">
        <v>32</v>
      </c>
      <c r="B30" s="230">
        <v>30.49621664489473</v>
      </c>
      <c r="C30" s="230">
        <v>22.88002851238128</v>
      </c>
      <c r="D30" s="230">
        <v>16.502773851228241</v>
      </c>
      <c r="E30" s="230">
        <v>14.339311277284271</v>
      </c>
      <c r="F30" s="230">
        <v>11.609542553318869</v>
      </c>
      <c r="G30" s="230">
        <v>13.389506254512099</v>
      </c>
      <c r="H30" s="230">
        <v>10.61521024348086</v>
      </c>
      <c r="I30" s="230">
        <v>15.87428175798501</v>
      </c>
      <c r="J30" s="230">
        <v>13.028732282621471</v>
      </c>
      <c r="K30" s="230">
        <v>10.49334550249208</v>
      </c>
      <c r="L30" s="230">
        <v>10.11603791234292</v>
      </c>
      <c r="M30" s="230">
        <v>2.476434951736397</v>
      </c>
      <c r="N30" s="230">
        <v>2.1010148442211261</v>
      </c>
      <c r="O30" s="230">
        <v>4.9560148772535948</v>
      </c>
      <c r="P30" s="230">
        <v>4.060453451450269</v>
      </c>
      <c r="Q30" s="230">
        <v>4.1469446227631854</v>
      </c>
      <c r="R30" s="230">
        <v>3.194683869416802</v>
      </c>
      <c r="S30" s="230">
        <v>4.6347603729498754</v>
      </c>
      <c r="T30" s="230">
        <v>4.9952217760324764</v>
      </c>
      <c r="U30" s="230">
        <v>4.2848737743096148</v>
      </c>
      <c r="V30" s="230">
        <v>4.4555178954687937</v>
      </c>
      <c r="W30" s="230">
        <v>3.3255998666801339</v>
      </c>
      <c r="X30" s="230">
        <v>3.4809334628351829</v>
      </c>
      <c r="Y30" s="230">
        <v>2.2575629555313981</v>
      </c>
      <c r="DA30" s="71" t="s">
        <v>2323</v>
      </c>
    </row>
    <row r="31" spans="1:105" ht="12" customHeight="1" x14ac:dyDescent="0.25">
      <c r="A31" s="59" t="s">
        <v>35</v>
      </c>
      <c r="B31" s="230">
        <v>19.339385207537159</v>
      </c>
      <c r="C31" s="230">
        <v>17.989303145872888</v>
      </c>
      <c r="D31" s="230">
        <v>16.56134079564956</v>
      </c>
      <c r="E31" s="230">
        <v>19.420893948210729</v>
      </c>
      <c r="F31" s="230">
        <v>20.611675253270089</v>
      </c>
      <c r="G31" s="230">
        <v>25.859299938992919</v>
      </c>
      <c r="H31" s="230">
        <v>21.123994481373149</v>
      </c>
      <c r="I31" s="230">
        <v>15.83355569099681</v>
      </c>
      <c r="J31" s="230">
        <v>14.508027997132</v>
      </c>
      <c r="K31" s="230">
        <v>19.604956008162301</v>
      </c>
      <c r="L31" s="230">
        <v>18.6322812761682</v>
      </c>
      <c r="M31" s="230">
        <v>22.805806008454191</v>
      </c>
      <c r="N31" s="230">
        <v>24.50082229552411</v>
      </c>
      <c r="O31" s="230">
        <v>23.336813804305951</v>
      </c>
      <c r="P31" s="230">
        <v>27.143043436549171</v>
      </c>
      <c r="Q31" s="230">
        <v>28.01169437155389</v>
      </c>
      <c r="R31" s="230">
        <v>30.719771141588939</v>
      </c>
      <c r="S31" s="230">
        <v>33.835506115128943</v>
      </c>
      <c r="T31" s="230">
        <v>40.480365231098297</v>
      </c>
      <c r="U31" s="230">
        <v>44.421165947684713</v>
      </c>
      <c r="V31" s="230">
        <v>48.478374500222507</v>
      </c>
      <c r="W31" s="230">
        <v>41.774623935332777</v>
      </c>
      <c r="X31" s="230">
        <v>41.057185356460003</v>
      </c>
      <c r="Y31" s="230">
        <v>38.450731700831433</v>
      </c>
      <c r="DA31" s="71" t="s">
        <v>2324</v>
      </c>
    </row>
    <row r="32" spans="1:105" ht="12" customHeight="1" x14ac:dyDescent="0.25">
      <c r="A32" s="60" t="s">
        <v>2167</v>
      </c>
      <c r="B32" s="329">
        <v>0</v>
      </c>
      <c r="C32" s="329">
        <v>0</v>
      </c>
      <c r="D32" s="329">
        <v>0</v>
      </c>
      <c r="E32" s="329">
        <v>0</v>
      </c>
      <c r="F32" s="329">
        <v>0</v>
      </c>
      <c r="G32" s="329">
        <v>0</v>
      </c>
      <c r="H32" s="329">
        <v>0</v>
      </c>
      <c r="I32" s="329">
        <v>0</v>
      </c>
      <c r="J32" s="329">
        <v>0</v>
      </c>
      <c r="K32" s="329">
        <v>0</v>
      </c>
      <c r="L32" s="329">
        <v>0</v>
      </c>
      <c r="M32" s="329">
        <v>0</v>
      </c>
      <c r="N32" s="329">
        <v>0</v>
      </c>
      <c r="O32" s="329">
        <v>0</v>
      </c>
      <c r="P32" s="329">
        <v>0</v>
      </c>
      <c r="Q32" s="329">
        <v>0</v>
      </c>
      <c r="R32" s="329">
        <v>0</v>
      </c>
      <c r="S32" s="329">
        <v>0</v>
      </c>
      <c r="T32" s="329">
        <v>0</v>
      </c>
      <c r="U32" s="329">
        <v>0</v>
      </c>
      <c r="V32" s="329">
        <v>0</v>
      </c>
      <c r="W32" s="329">
        <v>0</v>
      </c>
      <c r="X32" s="329">
        <v>0</v>
      </c>
      <c r="Y32" s="329">
        <v>0</v>
      </c>
      <c r="DA32" s="72" t="s">
        <v>2325</v>
      </c>
    </row>
    <row r="33" spans="1:105" ht="12" customHeight="1" x14ac:dyDescent="0.25">
      <c r="A33" s="60" t="s">
        <v>2169</v>
      </c>
      <c r="B33" s="329">
        <v>0</v>
      </c>
      <c r="C33" s="329">
        <v>0</v>
      </c>
      <c r="D33" s="329">
        <v>0</v>
      </c>
      <c r="E33" s="329">
        <v>0</v>
      </c>
      <c r="F33" s="329">
        <v>0</v>
      </c>
      <c r="G33" s="329">
        <v>0</v>
      </c>
      <c r="H33" s="329">
        <v>0</v>
      </c>
      <c r="I33" s="329">
        <v>0</v>
      </c>
      <c r="J33" s="329">
        <v>0</v>
      </c>
      <c r="K33" s="329">
        <v>0</v>
      </c>
      <c r="L33" s="329">
        <v>0</v>
      </c>
      <c r="M33" s="329">
        <v>0</v>
      </c>
      <c r="N33" s="329">
        <v>0</v>
      </c>
      <c r="O33" s="329">
        <v>0</v>
      </c>
      <c r="P33" s="329">
        <v>0</v>
      </c>
      <c r="Q33" s="329">
        <v>0</v>
      </c>
      <c r="R33" s="329">
        <v>0</v>
      </c>
      <c r="S33" s="329">
        <v>0</v>
      </c>
      <c r="T33" s="329">
        <v>0</v>
      </c>
      <c r="U33" s="329">
        <v>0</v>
      </c>
      <c r="V33" s="329">
        <v>0</v>
      </c>
      <c r="W33" s="329">
        <v>0</v>
      </c>
      <c r="X33" s="329">
        <v>0</v>
      </c>
      <c r="Y33" s="329">
        <v>0</v>
      </c>
      <c r="DA33" s="72" t="s">
        <v>2326</v>
      </c>
    </row>
    <row r="34" spans="1:105" ht="12" customHeight="1" x14ac:dyDescent="0.25">
      <c r="A34" s="57" t="s">
        <v>2171</v>
      </c>
      <c r="B34" s="261">
        <v>841.23436753459987</v>
      </c>
      <c r="C34" s="261">
        <v>730.45268320157766</v>
      </c>
      <c r="D34" s="261">
        <v>644.44746264944399</v>
      </c>
      <c r="E34" s="261">
        <v>603.21667354266015</v>
      </c>
      <c r="F34" s="261">
        <v>552.3868690249983</v>
      </c>
      <c r="G34" s="261">
        <v>647.07271245804941</v>
      </c>
      <c r="H34" s="261">
        <v>508.87396048380288</v>
      </c>
      <c r="I34" s="261">
        <v>463.71764154477228</v>
      </c>
      <c r="J34" s="261">
        <v>472.37094995666092</v>
      </c>
      <c r="K34" s="261">
        <v>472.02104162961649</v>
      </c>
      <c r="L34" s="261">
        <v>480.43488970574009</v>
      </c>
      <c r="M34" s="261">
        <v>445.58824630672382</v>
      </c>
      <c r="N34" s="261">
        <v>501.05945648781898</v>
      </c>
      <c r="O34" s="261">
        <v>533.7450637008285</v>
      </c>
      <c r="P34" s="261">
        <v>537.8152384924166</v>
      </c>
      <c r="Q34" s="261">
        <v>550.16844636683481</v>
      </c>
      <c r="R34" s="261">
        <v>575.46296263327599</v>
      </c>
      <c r="S34" s="261">
        <v>623.89543938192219</v>
      </c>
      <c r="T34" s="261">
        <v>632.55669270850808</v>
      </c>
      <c r="U34" s="261">
        <v>606.47287105850808</v>
      </c>
      <c r="V34" s="261">
        <v>638.64850374092907</v>
      </c>
      <c r="W34" s="261">
        <v>634.50445679959716</v>
      </c>
      <c r="X34" s="261">
        <v>620.5253198462301</v>
      </c>
      <c r="Y34" s="261">
        <v>615.05433693950943</v>
      </c>
      <c r="DA34" s="70" t="s">
        <v>2327</v>
      </c>
    </row>
    <row r="35" spans="1:105" ht="12" customHeight="1" x14ac:dyDescent="0.25">
      <c r="A35" s="64" t="s">
        <v>28</v>
      </c>
      <c r="B35" s="229">
        <v>84.94383847405247</v>
      </c>
      <c r="C35" s="229">
        <v>56.675995317989972</v>
      </c>
      <c r="D35" s="229">
        <v>45.945443266781808</v>
      </c>
      <c r="E35" s="229">
        <v>72.940903828765457</v>
      </c>
      <c r="F35" s="229">
        <v>69.980439778848165</v>
      </c>
      <c r="G35" s="229">
        <v>126.7216237840755</v>
      </c>
      <c r="H35" s="229">
        <v>70.752246765388946</v>
      </c>
      <c r="I35" s="229">
        <v>45.946451094229403</v>
      </c>
      <c r="J35" s="229">
        <v>47.962091305888329</v>
      </c>
      <c r="K35" s="229">
        <v>47.09825838039842</v>
      </c>
      <c r="L35" s="229">
        <v>51.459398747208603</v>
      </c>
      <c r="M35" s="229">
        <v>52.501152555411707</v>
      </c>
      <c r="N35" s="229">
        <v>55.612321511529331</v>
      </c>
      <c r="O35" s="229">
        <v>62.43054210325662</v>
      </c>
      <c r="P35" s="229">
        <v>62.749027138853457</v>
      </c>
      <c r="Q35" s="229">
        <v>65.709485410057866</v>
      </c>
      <c r="R35" s="229">
        <v>61.9260649088421</v>
      </c>
      <c r="S35" s="229">
        <v>64.220496705259507</v>
      </c>
      <c r="T35" s="229">
        <v>54.353872752601369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2328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2329</v>
      </c>
    </row>
    <row r="37" spans="1:105" ht="12" customHeight="1" x14ac:dyDescent="0.25">
      <c r="A37" s="64" t="s">
        <v>31</v>
      </c>
      <c r="B37" s="229">
        <v>20.04938355852105</v>
      </c>
      <c r="C37" s="229">
        <v>21.710694350453579</v>
      </c>
      <c r="D37" s="229">
        <v>15.40817317563484</v>
      </c>
      <c r="E37" s="229">
        <v>9.9077025285182732</v>
      </c>
      <c r="F37" s="229">
        <v>5.432040942684714</v>
      </c>
      <c r="G37" s="229">
        <v>21.18332601681016</v>
      </c>
      <c r="H37" s="229">
        <v>9.5566657638104218</v>
      </c>
      <c r="I37" s="229">
        <v>8.9564414945591473</v>
      </c>
      <c r="J37" s="229">
        <v>10.176580007526169</v>
      </c>
      <c r="K37" s="229">
        <v>15.2795650716166</v>
      </c>
      <c r="L37" s="229">
        <v>23.738288591446668</v>
      </c>
      <c r="M37" s="229">
        <v>30.957899343780941</v>
      </c>
      <c r="N37" s="229">
        <v>29.348346955617359</v>
      </c>
      <c r="O37" s="229">
        <v>42.041031621910442</v>
      </c>
      <c r="P37" s="229">
        <v>36.797878410834137</v>
      </c>
      <c r="Q37" s="229">
        <v>45.249575237101922</v>
      </c>
      <c r="R37" s="229">
        <v>58.3427199375923</v>
      </c>
      <c r="S37" s="229">
        <v>61.4626143804363</v>
      </c>
      <c r="T37" s="229">
        <v>60.288406390174892</v>
      </c>
      <c r="U37" s="229">
        <v>68.156282014893335</v>
      </c>
      <c r="V37" s="229">
        <v>63.85868788147372</v>
      </c>
      <c r="W37" s="229">
        <v>77.343780049250455</v>
      </c>
      <c r="X37" s="229">
        <v>81.206667720403601</v>
      </c>
      <c r="Y37" s="229">
        <v>102.4337956085367</v>
      </c>
      <c r="DA37" s="73" t="s">
        <v>2330</v>
      </c>
    </row>
    <row r="38" spans="1:105" ht="12" customHeight="1" x14ac:dyDescent="0.25">
      <c r="A38" s="64" t="s">
        <v>159</v>
      </c>
      <c r="B38" s="229">
        <v>60.582221782152203</v>
      </c>
      <c r="C38" s="229">
        <v>57.633671778753452</v>
      </c>
      <c r="D38" s="229">
        <v>60.41359069723638</v>
      </c>
      <c r="E38" s="229">
        <v>57.760738125823181</v>
      </c>
      <c r="F38" s="229">
        <v>45.495308049534103</v>
      </c>
      <c r="G38" s="229">
        <v>33.089532882153719</v>
      </c>
      <c r="H38" s="229">
        <v>34.172589913809887</v>
      </c>
      <c r="I38" s="229">
        <v>32.456399561590352</v>
      </c>
      <c r="J38" s="229">
        <v>66.619877994359129</v>
      </c>
      <c r="K38" s="229">
        <v>29.728305572313729</v>
      </c>
      <c r="L38" s="229">
        <v>33.01467726236173</v>
      </c>
      <c r="M38" s="229">
        <v>20.808665419656819</v>
      </c>
      <c r="N38" s="229">
        <v>29.63054066166811</v>
      </c>
      <c r="O38" s="229">
        <v>29.43673630852426</v>
      </c>
      <c r="P38" s="229">
        <v>35.177195543357719</v>
      </c>
      <c r="Q38" s="229">
        <v>30.133053109528511</v>
      </c>
      <c r="R38" s="229">
        <v>26.653621056568589</v>
      </c>
      <c r="S38" s="229">
        <v>21.9677145036007</v>
      </c>
      <c r="T38" s="229">
        <v>24.18006221447391</v>
      </c>
      <c r="U38" s="229">
        <v>22.044621371718812</v>
      </c>
      <c r="V38" s="229">
        <v>27.50509465492696</v>
      </c>
      <c r="W38" s="229">
        <v>22.39462185280679</v>
      </c>
      <c r="X38" s="229">
        <v>24.150586553258229</v>
      </c>
      <c r="Y38" s="229">
        <v>36.121005820680743</v>
      </c>
      <c r="DA38" s="73" t="s">
        <v>2331</v>
      </c>
    </row>
    <row r="39" spans="1:105" ht="12" customHeight="1" x14ac:dyDescent="0.25">
      <c r="A39" s="64" t="s">
        <v>32</v>
      </c>
      <c r="B39" s="229">
        <v>394.03236450589759</v>
      </c>
      <c r="C39" s="229">
        <v>315.83033737277287</v>
      </c>
      <c r="D39" s="229">
        <v>249.05809031805191</v>
      </c>
      <c r="E39" s="229">
        <v>188.55293005012851</v>
      </c>
      <c r="F39" s="229">
        <v>150.54530404821159</v>
      </c>
      <c r="G39" s="229">
        <v>146.75565251677739</v>
      </c>
      <c r="H39" s="229">
        <v>118.8771318603965</v>
      </c>
      <c r="I39" s="229">
        <v>173.5066061045643</v>
      </c>
      <c r="J39" s="229">
        <v>153.52963567398351</v>
      </c>
      <c r="K39" s="229">
        <v>130.94809758187219</v>
      </c>
      <c r="L39" s="229">
        <v>129.11174248201729</v>
      </c>
      <c r="M39" s="229">
        <v>33.028995802428057</v>
      </c>
      <c r="N39" s="229">
        <v>30.126673522579171</v>
      </c>
      <c r="O39" s="229">
        <v>69.627223293981459</v>
      </c>
      <c r="P39" s="229">
        <v>51.874671590525942</v>
      </c>
      <c r="Q39" s="229">
        <v>52.150766655727438</v>
      </c>
      <c r="R39" s="229">
        <v>40.028175605755763</v>
      </c>
      <c r="S39" s="229">
        <v>56.86292166879133</v>
      </c>
      <c r="T39" s="229">
        <v>53.770562527349533</v>
      </c>
      <c r="U39" s="229">
        <v>45.05405521784224</v>
      </c>
      <c r="V39" s="229">
        <v>45.781939466225452</v>
      </c>
      <c r="W39" s="229">
        <v>39.203408196458533</v>
      </c>
      <c r="X39" s="229">
        <v>40.070126324296503</v>
      </c>
      <c r="Y39" s="229">
        <v>26.181521896363229</v>
      </c>
      <c r="DA39" s="73" t="s">
        <v>2332</v>
      </c>
    </row>
    <row r="40" spans="1:105" ht="12" customHeight="1" x14ac:dyDescent="0.25">
      <c r="A40" s="64" t="s">
        <v>33</v>
      </c>
      <c r="B40" s="229">
        <v>31.74822938213676</v>
      </c>
      <c r="C40" s="229">
        <v>30.28202802370377</v>
      </c>
      <c r="D40" s="229">
        <v>23.680188839446281</v>
      </c>
      <c r="E40" s="229">
        <v>18.681850961812639</v>
      </c>
      <c r="F40" s="229">
        <v>13.6544321923349</v>
      </c>
      <c r="G40" s="229">
        <v>35.891779733857717</v>
      </c>
      <c r="H40" s="229">
        <v>38.952901152342022</v>
      </c>
      <c r="I40" s="229">
        <v>29.790274909971899</v>
      </c>
      <c r="J40" s="229">
        <v>23.12121595921851</v>
      </c>
      <c r="K40" s="229">
        <v>4.3135067114523347</v>
      </c>
      <c r="L40" s="229">
        <v>5.305594185647009</v>
      </c>
      <c r="M40" s="229">
        <v>4.1232890746671238</v>
      </c>
      <c r="N40" s="229">
        <v>5.0216979382527942</v>
      </c>
      <c r="O40" s="229">
        <v>2.3498314081447389</v>
      </c>
      <c r="P40" s="229">
        <v>4.4481846122065711</v>
      </c>
      <c r="Q40" s="229">
        <v>4.6586635261242728</v>
      </c>
      <c r="R40" s="229">
        <v>3.6053154846774449</v>
      </c>
      <c r="S40" s="229">
        <v>4.2608273909869254</v>
      </c>
      <c r="T40" s="229">
        <v>4.2169676852575666</v>
      </c>
      <c r="U40" s="229">
        <v>4.1437887197131564</v>
      </c>
      <c r="V40" s="229">
        <v>3.3712381421407511</v>
      </c>
      <c r="W40" s="229">
        <v>3.1078415397851602</v>
      </c>
      <c r="X40" s="229">
        <v>2.4756896941428348</v>
      </c>
      <c r="Y40" s="229">
        <v>4.3952669237735194</v>
      </c>
      <c r="DA40" s="73" t="s">
        <v>2333</v>
      </c>
    </row>
    <row r="41" spans="1:105" ht="12" customHeight="1" x14ac:dyDescent="0.25">
      <c r="A41" s="64" t="s">
        <v>35</v>
      </c>
      <c r="B41" s="229">
        <v>249.87832983183981</v>
      </c>
      <c r="C41" s="229">
        <v>248.319956357904</v>
      </c>
      <c r="D41" s="229">
        <v>249.9419763522929</v>
      </c>
      <c r="E41" s="229">
        <v>255.3725480476121</v>
      </c>
      <c r="F41" s="229">
        <v>267.2793440133849</v>
      </c>
      <c r="G41" s="229">
        <v>283.4307975243749</v>
      </c>
      <c r="H41" s="229">
        <v>236.56242502805509</v>
      </c>
      <c r="I41" s="229">
        <v>173.0614683798571</v>
      </c>
      <c r="J41" s="229">
        <v>170.96154901568519</v>
      </c>
      <c r="K41" s="229">
        <v>244.65330831196329</v>
      </c>
      <c r="L41" s="229">
        <v>237.80518843705889</v>
      </c>
      <c r="M41" s="229">
        <v>304.16824411077909</v>
      </c>
      <c r="N41" s="229">
        <v>351.3198758981722</v>
      </c>
      <c r="O41" s="229">
        <v>327.85969896501092</v>
      </c>
      <c r="P41" s="229">
        <v>346.76828119663878</v>
      </c>
      <c r="Q41" s="229">
        <v>352.26690242829483</v>
      </c>
      <c r="R41" s="229">
        <v>384.90706563983969</v>
      </c>
      <c r="S41" s="229">
        <v>415.12086473284751</v>
      </c>
      <c r="T41" s="229">
        <v>435.74682113865077</v>
      </c>
      <c r="U41" s="229">
        <v>467.07412373434062</v>
      </c>
      <c r="V41" s="229">
        <v>498.13154359616232</v>
      </c>
      <c r="W41" s="229">
        <v>492.45480516129618</v>
      </c>
      <c r="X41" s="229">
        <v>472.62224955412893</v>
      </c>
      <c r="Y41" s="229">
        <v>445.92274669015518</v>
      </c>
      <c r="DA41" s="73" t="s">
        <v>2334</v>
      </c>
    </row>
    <row r="42" spans="1:105" ht="12" customHeight="1" x14ac:dyDescent="0.25">
      <c r="A42" s="64" t="s">
        <v>36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2335</v>
      </c>
    </row>
    <row r="43" spans="1:105" ht="12" customHeight="1" x14ac:dyDescent="0.25">
      <c r="A43" s="64" t="s">
        <v>38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2336</v>
      </c>
    </row>
    <row r="44" spans="1:105" ht="12" customHeight="1" x14ac:dyDescent="0.25">
      <c r="A44" s="64" t="s">
        <v>39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2337</v>
      </c>
    </row>
    <row r="45" spans="1:105" ht="12" customHeight="1" x14ac:dyDescent="0.25">
      <c r="A45" s="57" t="s">
        <v>2183</v>
      </c>
      <c r="B45" s="261">
        <f t="shared" ref="B45:Y45" si="2">B46+B52+B63+B64+B65</f>
        <v>132.39439383017756</v>
      </c>
      <c r="C45" s="261">
        <f t="shared" si="2"/>
        <v>114.88376449301964</v>
      </c>
      <c r="D45" s="261">
        <f t="shared" si="2"/>
        <v>101.37736517764776</v>
      </c>
      <c r="E45" s="261">
        <f t="shared" si="2"/>
        <v>102.62202139942693</v>
      </c>
      <c r="F45" s="261">
        <f t="shared" si="2"/>
        <v>94.496950445678451</v>
      </c>
      <c r="G45" s="261">
        <f t="shared" si="2"/>
        <v>111.10768146110865</v>
      </c>
      <c r="H45" s="261">
        <f t="shared" si="2"/>
        <v>90.246430642433637</v>
      </c>
      <c r="I45" s="261">
        <f t="shared" si="2"/>
        <v>83.773805116053609</v>
      </c>
      <c r="J45" s="261">
        <f t="shared" si="2"/>
        <v>82.037845584940968</v>
      </c>
      <c r="K45" s="261">
        <f t="shared" si="2"/>
        <v>80.899403595438969</v>
      </c>
      <c r="L45" s="261">
        <f t="shared" si="2"/>
        <v>82.419827558667123</v>
      </c>
      <c r="M45" s="261">
        <f t="shared" si="2"/>
        <v>75.235328601221951</v>
      </c>
      <c r="N45" s="261">
        <f t="shared" si="2"/>
        <v>81.347949070157114</v>
      </c>
      <c r="O45" s="261">
        <f t="shared" si="2"/>
        <v>87.023070546499312</v>
      </c>
      <c r="P45" s="261">
        <f t="shared" si="2"/>
        <v>91.378658316743824</v>
      </c>
      <c r="Q45" s="261">
        <f t="shared" si="2"/>
        <v>92.830312169266051</v>
      </c>
      <c r="R45" s="261">
        <f t="shared" si="2"/>
        <v>95.365767678410151</v>
      </c>
      <c r="S45" s="261">
        <f t="shared" si="2"/>
        <v>103.13680247487586</v>
      </c>
      <c r="T45" s="261">
        <f t="shared" si="2"/>
        <v>104.77959329043293</v>
      </c>
      <c r="U45" s="261">
        <f t="shared" si="2"/>
        <v>100.49076294415406</v>
      </c>
      <c r="V45" s="261">
        <f t="shared" si="2"/>
        <v>106.94523261124372</v>
      </c>
      <c r="W45" s="261">
        <f t="shared" si="2"/>
        <v>100.78842053173275</v>
      </c>
      <c r="X45" s="261">
        <f t="shared" si="2"/>
        <v>98.785705394653149</v>
      </c>
      <c r="Y45" s="261">
        <f t="shared" si="2"/>
        <v>97.76692133800546</v>
      </c>
      <c r="DA45" s="70"/>
    </row>
    <row r="46" spans="1:105" ht="12" customHeight="1" x14ac:dyDescent="0.25">
      <c r="A46" s="165" t="s">
        <v>2184</v>
      </c>
      <c r="B46" s="346">
        <v>71.597691726117461</v>
      </c>
      <c r="C46" s="346">
        <v>62.093346155895347</v>
      </c>
      <c r="D46" s="346">
        <v>54.802615119300739</v>
      </c>
      <c r="E46" s="346">
        <v>59.027054502087452</v>
      </c>
      <c r="F46" s="346">
        <v>54.575495476203493</v>
      </c>
      <c r="G46" s="346">
        <v>64.343202432189145</v>
      </c>
      <c r="H46" s="346">
        <v>53.469689489172858</v>
      </c>
      <c r="I46" s="346">
        <v>50.260548404944153</v>
      </c>
      <c r="J46" s="346">
        <v>47.89920713238655</v>
      </c>
      <c r="K46" s="346">
        <v>46.786053306497493</v>
      </c>
      <c r="L46" s="346">
        <v>47.698401524399102</v>
      </c>
      <c r="M46" s="346">
        <v>43.032298248130473</v>
      </c>
      <c r="N46" s="346">
        <v>45.135968570847247</v>
      </c>
      <c r="O46" s="346">
        <v>48.448874234914143</v>
      </c>
      <c r="P46" s="346">
        <v>52.510307113412097</v>
      </c>
      <c r="Q46" s="346">
        <v>53.069184436402367</v>
      </c>
      <c r="R46" s="346">
        <v>53.776584376651918</v>
      </c>
      <c r="S46" s="346">
        <v>58.047364101895553</v>
      </c>
      <c r="T46" s="346">
        <v>59.064198990464668</v>
      </c>
      <c r="U46" s="346">
        <v>56.660467964649847</v>
      </c>
      <c r="V46" s="346">
        <v>60.789578099727358</v>
      </c>
      <c r="W46" s="346">
        <v>54.93225971319967</v>
      </c>
      <c r="X46" s="346">
        <v>53.939828342243999</v>
      </c>
      <c r="Y46" s="346">
        <v>53.316436736062983</v>
      </c>
      <c r="DA46" s="167" t="s">
        <v>2338</v>
      </c>
    </row>
    <row r="47" spans="1:105" ht="12" customHeight="1" x14ac:dyDescent="0.25">
      <c r="A47" s="59" t="s">
        <v>28</v>
      </c>
      <c r="B47" s="230">
        <v>7.513140095245026</v>
      </c>
      <c r="C47" s="230">
        <v>5.0262063541006654</v>
      </c>
      <c r="D47" s="230">
        <v>4.0561584833252509</v>
      </c>
      <c r="E47" s="230">
        <v>7.3656633264762652</v>
      </c>
      <c r="F47" s="230">
        <v>7.0892653077051548</v>
      </c>
      <c r="G47" s="230">
        <v>13.34085318292154</v>
      </c>
      <c r="H47" s="230">
        <v>8.0505025048010346</v>
      </c>
      <c r="I47" s="230">
        <v>5.3218441767477929</v>
      </c>
      <c r="J47" s="230">
        <v>5.1137395798129974</v>
      </c>
      <c r="K47" s="230">
        <v>4.7113665329639636</v>
      </c>
      <c r="L47" s="230">
        <v>5.1660276198328283</v>
      </c>
      <c r="M47" s="230">
        <v>5.1176094911367978</v>
      </c>
      <c r="N47" s="230">
        <v>5.0603325102426018</v>
      </c>
      <c r="O47" s="230">
        <v>5.6919770802765566</v>
      </c>
      <c r="P47" s="230">
        <v>6.1776794463743716</v>
      </c>
      <c r="Q47" s="230">
        <v>6.3924587791777583</v>
      </c>
      <c r="R47" s="230">
        <v>5.8234287349120946</v>
      </c>
      <c r="S47" s="230">
        <v>6.0161754732792732</v>
      </c>
      <c r="T47" s="230">
        <v>5.1092869483037218</v>
      </c>
      <c r="U47" s="230">
        <v>0</v>
      </c>
      <c r="V47" s="230">
        <v>0</v>
      </c>
      <c r="W47" s="230">
        <v>0</v>
      </c>
      <c r="X47" s="230">
        <v>0</v>
      </c>
      <c r="Y47" s="230">
        <v>0</v>
      </c>
      <c r="DA47" s="71" t="s">
        <v>2339</v>
      </c>
    </row>
    <row r="48" spans="1:105" ht="12" customHeight="1" x14ac:dyDescent="0.25">
      <c r="A48" s="59" t="s">
        <v>31</v>
      </c>
      <c r="B48" s="230">
        <v>1.773334360731585</v>
      </c>
      <c r="C48" s="230">
        <v>1.925372978170703</v>
      </c>
      <c r="D48" s="230">
        <v>1.3602653036994721</v>
      </c>
      <c r="E48" s="230">
        <v>1.0004921427250479</v>
      </c>
      <c r="F48" s="230">
        <v>0.55028490141967179</v>
      </c>
      <c r="G48" s="230">
        <v>2.230113802816815</v>
      </c>
      <c r="H48" s="230">
        <v>1.087399555299184</v>
      </c>
      <c r="I48" s="230">
        <v>1.037398642921266</v>
      </c>
      <c r="J48" s="230">
        <v>1.085031502061113</v>
      </c>
      <c r="K48" s="230">
        <v>1.5284563377107749</v>
      </c>
      <c r="L48" s="230">
        <v>2.3830953624896019</v>
      </c>
      <c r="M48" s="230">
        <v>3.0176564093555371</v>
      </c>
      <c r="N48" s="230">
        <v>2.6704944189499629</v>
      </c>
      <c r="O48" s="230">
        <v>3.8330051343669749</v>
      </c>
      <c r="P48" s="230">
        <v>3.6227732523367839</v>
      </c>
      <c r="Q48" s="230">
        <v>4.4020439769598516</v>
      </c>
      <c r="R48" s="230">
        <v>5.4864566682484623</v>
      </c>
      <c r="S48" s="230">
        <v>5.757817085349938</v>
      </c>
      <c r="T48" s="230">
        <v>5.667135611576251</v>
      </c>
      <c r="U48" s="230">
        <v>6.4113902963137308</v>
      </c>
      <c r="V48" s="230">
        <v>6.1106274449440416</v>
      </c>
      <c r="W48" s="230">
        <v>6.7290012492666627</v>
      </c>
      <c r="X48" s="230">
        <v>7.0872523878160676</v>
      </c>
      <c r="Y48" s="230">
        <v>8.943460027633126</v>
      </c>
      <c r="DA48" s="71" t="s">
        <v>2340</v>
      </c>
    </row>
    <row r="49" spans="1:105" ht="12" customHeight="1" x14ac:dyDescent="0.25">
      <c r="A49" s="59" t="s">
        <v>159</v>
      </c>
      <c r="B49" s="230">
        <v>5.3583959438041102</v>
      </c>
      <c r="C49" s="230">
        <v>5.1111361287831434</v>
      </c>
      <c r="D49" s="230">
        <v>5.3334363756569072</v>
      </c>
      <c r="E49" s="230">
        <v>5.8327512848256386</v>
      </c>
      <c r="F49" s="230">
        <v>4.608835126474963</v>
      </c>
      <c r="G49" s="230">
        <v>3.483561738637865</v>
      </c>
      <c r="H49" s="230">
        <v>3.8883079092725521</v>
      </c>
      <c r="I49" s="230">
        <v>3.7593306314520292</v>
      </c>
      <c r="J49" s="230">
        <v>7.1030411232347994</v>
      </c>
      <c r="K49" s="230">
        <v>2.9738030401017168</v>
      </c>
      <c r="L49" s="230">
        <v>3.314355370436179</v>
      </c>
      <c r="M49" s="230">
        <v>2.028348302204062</v>
      </c>
      <c r="N49" s="230">
        <v>2.6961720735794028</v>
      </c>
      <c r="O49" s="230">
        <v>2.683834269917778</v>
      </c>
      <c r="P49" s="230">
        <v>3.463216049683346</v>
      </c>
      <c r="Q49" s="230">
        <v>2.931453483334554</v>
      </c>
      <c r="R49" s="230">
        <v>2.5064641678550639</v>
      </c>
      <c r="S49" s="230">
        <v>2.0579352695934552</v>
      </c>
      <c r="T49" s="230">
        <v>2.2729360397906659</v>
      </c>
      <c r="U49" s="230">
        <v>2.0737145186068662</v>
      </c>
      <c r="V49" s="230">
        <v>2.631958028735832</v>
      </c>
      <c r="W49" s="230">
        <v>1.9483588509435901</v>
      </c>
      <c r="X49" s="230">
        <v>2.1077247351910828</v>
      </c>
      <c r="Y49" s="230">
        <v>3.153712793673336</v>
      </c>
      <c r="DA49" s="71" t="s">
        <v>2341</v>
      </c>
    </row>
    <row r="50" spans="1:105" ht="12" customHeight="1" x14ac:dyDescent="0.25">
      <c r="A50" s="59" t="s">
        <v>32</v>
      </c>
      <c r="B50" s="230">
        <v>34.851502001499178</v>
      </c>
      <c r="C50" s="230">
        <v>28.00883230394561</v>
      </c>
      <c r="D50" s="230">
        <v>21.987361837354019</v>
      </c>
      <c r="E50" s="230">
        <v>19.040309744861869</v>
      </c>
      <c r="F50" s="230">
        <v>15.250770138050671</v>
      </c>
      <c r="G50" s="230">
        <v>15.44997258973104</v>
      </c>
      <c r="H50" s="230">
        <v>13.526364059916281</v>
      </c>
      <c r="I50" s="230">
        <v>20.09676698274567</v>
      </c>
      <c r="J50" s="230">
        <v>16.36939827358885</v>
      </c>
      <c r="K50" s="230">
        <v>13.099093378775439</v>
      </c>
      <c r="L50" s="230">
        <v>12.961574444027599</v>
      </c>
      <c r="M50" s="230">
        <v>3.219538889604816</v>
      </c>
      <c r="N50" s="230">
        <v>2.7413166958003519</v>
      </c>
      <c r="O50" s="230">
        <v>6.3481197792124737</v>
      </c>
      <c r="P50" s="230">
        <v>5.1070926050068524</v>
      </c>
      <c r="Q50" s="230">
        <v>5.0734170883984389</v>
      </c>
      <c r="R50" s="230">
        <v>3.7641860236364262</v>
      </c>
      <c r="S50" s="230">
        <v>5.3269179192562328</v>
      </c>
      <c r="T50" s="230">
        <v>5.0544555412712082</v>
      </c>
      <c r="U50" s="230">
        <v>4.238187939449749</v>
      </c>
      <c r="V50" s="230">
        <v>4.3808663326176021</v>
      </c>
      <c r="W50" s="230">
        <v>3.4107433404664178</v>
      </c>
      <c r="X50" s="230">
        <v>3.4970908971383472</v>
      </c>
      <c r="Y50" s="230">
        <v>2.285899816087769</v>
      </c>
      <c r="DA50" s="71" t="s">
        <v>2342</v>
      </c>
    </row>
    <row r="51" spans="1:105" ht="12" customHeight="1" x14ac:dyDescent="0.25">
      <c r="A51" s="59" t="s">
        <v>35</v>
      </c>
      <c r="B51" s="230">
        <v>22.101319324837561</v>
      </c>
      <c r="C51" s="230">
        <v>22.021798390895231</v>
      </c>
      <c r="D51" s="230">
        <v>22.065393119265089</v>
      </c>
      <c r="E51" s="230">
        <v>25.787838003198619</v>
      </c>
      <c r="F51" s="230">
        <v>27.076340002553039</v>
      </c>
      <c r="G51" s="230">
        <v>29.83870111808189</v>
      </c>
      <c r="H51" s="230">
        <v>26.91711545988381</v>
      </c>
      <c r="I51" s="230">
        <v>20.045207971077389</v>
      </c>
      <c r="J51" s="230">
        <v>18.227996653688798</v>
      </c>
      <c r="K51" s="230">
        <v>24.4733340169456</v>
      </c>
      <c r="L51" s="230">
        <v>23.873348727612889</v>
      </c>
      <c r="M51" s="230">
        <v>29.64914515582926</v>
      </c>
      <c r="N51" s="230">
        <v>31.967652872274929</v>
      </c>
      <c r="O51" s="230">
        <v>29.891937971140361</v>
      </c>
      <c r="P51" s="230">
        <v>34.139545760010741</v>
      </c>
      <c r="Q51" s="230">
        <v>34.269811108531762</v>
      </c>
      <c r="R51" s="230">
        <v>36.19604878199987</v>
      </c>
      <c r="S51" s="230">
        <v>38.888518354416647</v>
      </c>
      <c r="T51" s="230">
        <v>40.960384849522818</v>
      </c>
      <c r="U51" s="230">
        <v>43.937175210279513</v>
      </c>
      <c r="V51" s="230">
        <v>47.66612629342989</v>
      </c>
      <c r="W51" s="230">
        <v>42.844156272523001</v>
      </c>
      <c r="X51" s="230">
        <v>41.2477603220985</v>
      </c>
      <c r="Y51" s="230">
        <v>38.933364098668747</v>
      </c>
      <c r="DA51" s="71" t="s">
        <v>2343</v>
      </c>
    </row>
    <row r="52" spans="1:105" ht="12" customHeight="1" x14ac:dyDescent="0.25">
      <c r="A52" s="165" t="s">
        <v>2191</v>
      </c>
      <c r="B52" s="346">
        <v>60.796702104060103</v>
      </c>
      <c r="C52" s="346">
        <v>52.790418337124287</v>
      </c>
      <c r="D52" s="346">
        <v>46.574750058347028</v>
      </c>
      <c r="E52" s="346">
        <v>43.594966897339468</v>
      </c>
      <c r="F52" s="346">
        <v>39.921454969474958</v>
      </c>
      <c r="G52" s="346">
        <v>46.764479028919503</v>
      </c>
      <c r="H52" s="346">
        <v>36.776741153260772</v>
      </c>
      <c r="I52" s="346">
        <v>33.513256711109449</v>
      </c>
      <c r="J52" s="346">
        <v>34.138638452554417</v>
      </c>
      <c r="K52" s="346">
        <v>34.113350288941483</v>
      </c>
      <c r="L52" s="346">
        <v>34.721426034268021</v>
      </c>
      <c r="M52" s="346">
        <v>32.203030353091478</v>
      </c>
      <c r="N52" s="346">
        <v>36.21198049930986</v>
      </c>
      <c r="O52" s="346">
        <v>38.574196311585169</v>
      </c>
      <c r="P52" s="346">
        <v>38.868351203331727</v>
      </c>
      <c r="Q52" s="346">
        <v>39.761127732863677</v>
      </c>
      <c r="R52" s="346">
        <v>41.58918330175824</v>
      </c>
      <c r="S52" s="346">
        <v>45.089438372980311</v>
      </c>
      <c r="T52" s="346">
        <v>45.715394299968253</v>
      </c>
      <c r="U52" s="346">
        <v>43.83029497950421</v>
      </c>
      <c r="V52" s="346">
        <v>46.155654511516367</v>
      </c>
      <c r="W52" s="346">
        <v>45.856160818533077</v>
      </c>
      <c r="X52" s="346">
        <v>44.845877052409151</v>
      </c>
      <c r="Y52" s="346">
        <v>44.450484601942478</v>
      </c>
      <c r="DA52" s="167" t="s">
        <v>2344</v>
      </c>
    </row>
    <row r="53" spans="1:105" ht="12" customHeight="1" x14ac:dyDescent="0.25">
      <c r="A53" s="64" t="s">
        <v>28</v>
      </c>
      <c r="B53" s="229">
        <v>6.138961319920111</v>
      </c>
      <c r="C53" s="229">
        <v>4.0960209625021289</v>
      </c>
      <c r="D53" s="229">
        <v>3.320515108668141</v>
      </c>
      <c r="E53" s="229">
        <v>5.2714993257761282</v>
      </c>
      <c r="F53" s="229">
        <v>5.0575441452952266</v>
      </c>
      <c r="G53" s="229">
        <v>9.1582763480313236</v>
      </c>
      <c r="H53" s="229">
        <v>5.113323273268886</v>
      </c>
      <c r="I53" s="229">
        <v>3.3205879451896489</v>
      </c>
      <c r="J53" s="229">
        <v>3.4662599270136112</v>
      </c>
      <c r="K53" s="229">
        <v>3.4038300084730699</v>
      </c>
      <c r="L53" s="229">
        <v>3.7190132225065158</v>
      </c>
      <c r="M53" s="229">
        <v>3.7943016300982211</v>
      </c>
      <c r="N53" s="229">
        <v>4.0191483785433899</v>
      </c>
      <c r="O53" s="229">
        <v>4.5119068085274847</v>
      </c>
      <c r="P53" s="229">
        <v>4.534923984930451</v>
      </c>
      <c r="Q53" s="229">
        <v>4.7488787477790018</v>
      </c>
      <c r="R53" s="229">
        <v>4.4754478252871808</v>
      </c>
      <c r="S53" s="229">
        <v>4.6412683050586949</v>
      </c>
      <c r="T53" s="229">
        <v>3.9281992480008601</v>
      </c>
      <c r="U53" s="229">
        <v>0</v>
      </c>
      <c r="V53" s="229">
        <v>0</v>
      </c>
      <c r="W53" s="229">
        <v>0</v>
      </c>
      <c r="X53" s="229">
        <v>0</v>
      </c>
      <c r="Y53" s="229">
        <v>0</v>
      </c>
      <c r="DA53" s="73" t="s">
        <v>2345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2346</v>
      </c>
    </row>
    <row r="55" spans="1:105" ht="12" customHeight="1" x14ac:dyDescent="0.25">
      <c r="A55" s="64" t="s">
        <v>31</v>
      </c>
      <c r="B55" s="229">
        <v>1.448985498713959</v>
      </c>
      <c r="C55" s="229">
        <v>1.5690498009076379</v>
      </c>
      <c r="D55" s="229">
        <v>1.1135613934464119</v>
      </c>
      <c r="E55" s="229">
        <v>0.71603783964186851</v>
      </c>
      <c r="F55" s="229">
        <v>0.39257808258276761</v>
      </c>
      <c r="G55" s="229">
        <v>1.5309364561407119</v>
      </c>
      <c r="H55" s="229">
        <v>0.69066812290756197</v>
      </c>
      <c r="I55" s="229">
        <v>0.6472894195383182</v>
      </c>
      <c r="J55" s="229">
        <v>0.73546983698363366</v>
      </c>
      <c r="K55" s="229">
        <v>1.104266779614741</v>
      </c>
      <c r="L55" s="229">
        <v>1.715585710298541</v>
      </c>
      <c r="M55" s="229">
        <v>2.237352938500714</v>
      </c>
      <c r="N55" s="229">
        <v>2.1210292588692661</v>
      </c>
      <c r="O55" s="229">
        <v>3.038340056357165</v>
      </c>
      <c r="P55" s="229">
        <v>2.6594130460473511</v>
      </c>
      <c r="Q55" s="229">
        <v>3.2702241517875108</v>
      </c>
      <c r="R55" s="229">
        <v>4.2164765264901236</v>
      </c>
      <c r="S55" s="229">
        <v>4.4419538730631016</v>
      </c>
      <c r="T55" s="229">
        <v>4.3570928924051842</v>
      </c>
      <c r="U55" s="229">
        <v>4.9257107580181572</v>
      </c>
      <c r="V55" s="229">
        <v>4.6151200827234726</v>
      </c>
      <c r="W55" s="229">
        <v>5.5896988244037997</v>
      </c>
      <c r="X55" s="229">
        <v>5.8688729048599004</v>
      </c>
      <c r="Y55" s="229">
        <v>7.4029749583955748</v>
      </c>
      <c r="DA55" s="73" t="s">
        <v>2347</v>
      </c>
    </row>
    <row r="56" spans="1:105" ht="12" customHeight="1" x14ac:dyDescent="0.25">
      <c r="A56" s="64" t="s">
        <v>159</v>
      </c>
      <c r="B56" s="229">
        <v>4.3783271733012246</v>
      </c>
      <c r="C56" s="229">
        <v>4.1652330307961796</v>
      </c>
      <c r="D56" s="229">
        <v>4.3661400656047586</v>
      </c>
      <c r="E56" s="229">
        <v>4.1744162205806026</v>
      </c>
      <c r="F56" s="229">
        <v>3.2879834649720361</v>
      </c>
      <c r="G56" s="229">
        <v>2.3914078537882109</v>
      </c>
      <c r="H56" s="229">
        <v>2.4696812794309171</v>
      </c>
      <c r="I56" s="229">
        <v>2.3456507861172189</v>
      </c>
      <c r="J56" s="229">
        <v>4.8146735712925954</v>
      </c>
      <c r="K56" s="229">
        <v>2.1484891817191372</v>
      </c>
      <c r="L56" s="229">
        <v>2.3859979763593491</v>
      </c>
      <c r="M56" s="229">
        <v>1.5038594255362481</v>
      </c>
      <c r="N56" s="229">
        <v>2.1414236309307491</v>
      </c>
      <c r="O56" s="229">
        <v>2.127417230361206</v>
      </c>
      <c r="P56" s="229">
        <v>2.5422849574887652</v>
      </c>
      <c r="Q56" s="229">
        <v>2.177740620315868</v>
      </c>
      <c r="R56" s="229">
        <v>1.926279193894268</v>
      </c>
      <c r="S56" s="229">
        <v>1.587624859522303</v>
      </c>
      <c r="T56" s="229">
        <v>1.7475130546786011</v>
      </c>
      <c r="U56" s="229">
        <v>1.5931829823608119</v>
      </c>
      <c r="V56" s="229">
        <v>1.9878158936615149</v>
      </c>
      <c r="W56" s="229">
        <v>1.6184778060225531</v>
      </c>
      <c r="X56" s="229">
        <v>1.7453828243130709</v>
      </c>
      <c r="Y56" s="229">
        <v>2.6104949052603041</v>
      </c>
      <c r="DA56" s="73" t="s">
        <v>2348</v>
      </c>
    </row>
    <row r="57" spans="1:105" ht="12" customHeight="1" x14ac:dyDescent="0.25">
      <c r="A57" s="64" t="s">
        <v>32</v>
      </c>
      <c r="B57" s="229">
        <v>28.477044220662059</v>
      </c>
      <c r="C57" s="229">
        <v>22.825319171101881</v>
      </c>
      <c r="D57" s="229">
        <v>17.999633762050149</v>
      </c>
      <c r="E57" s="229">
        <v>13.62687588798951</v>
      </c>
      <c r="F57" s="229">
        <v>10.880033384998169</v>
      </c>
      <c r="G57" s="229">
        <v>10.60615214080932</v>
      </c>
      <c r="H57" s="229">
        <v>8.591348441793583</v>
      </c>
      <c r="I57" s="229">
        <v>12.53946563707388</v>
      </c>
      <c r="J57" s="229">
        <v>11.095713494886599</v>
      </c>
      <c r="K57" s="229">
        <v>9.4637270979671797</v>
      </c>
      <c r="L57" s="229">
        <v>9.3310121991568185</v>
      </c>
      <c r="M57" s="229">
        <v>2.3870327890685932</v>
      </c>
      <c r="N57" s="229">
        <v>2.1772795623012722</v>
      </c>
      <c r="O57" s="229">
        <v>5.03201689838588</v>
      </c>
      <c r="P57" s="229">
        <v>3.7490253336629622</v>
      </c>
      <c r="Q57" s="229">
        <v>3.7689789519163992</v>
      </c>
      <c r="R57" s="229">
        <v>2.8928692906403932</v>
      </c>
      <c r="S57" s="229">
        <v>4.1095302841652162</v>
      </c>
      <c r="T57" s="229">
        <v>3.8860429365524558</v>
      </c>
      <c r="U57" s="229">
        <v>3.2560937586116498</v>
      </c>
      <c r="V57" s="229">
        <v>3.3086985540444411</v>
      </c>
      <c r="W57" s="229">
        <v>2.8332626692001228</v>
      </c>
      <c r="X57" s="229">
        <v>2.8959011036958282</v>
      </c>
      <c r="Y57" s="229">
        <v>1.8921601979113789</v>
      </c>
      <c r="DA57" s="73" t="s">
        <v>2349</v>
      </c>
    </row>
    <row r="58" spans="1:105" ht="12" customHeight="1" x14ac:dyDescent="0.25">
      <c r="A58" s="64" t="s">
        <v>33</v>
      </c>
      <c r="B58" s="229">
        <v>2.2944707427181381</v>
      </c>
      <c r="C58" s="229">
        <v>2.188507160328534</v>
      </c>
      <c r="D58" s="229">
        <v>1.711386793265421</v>
      </c>
      <c r="E58" s="229">
        <v>1.3501527891762659</v>
      </c>
      <c r="F58" s="229">
        <v>0.98681708502990906</v>
      </c>
      <c r="G58" s="229">
        <v>2.5939285467603521</v>
      </c>
      <c r="H58" s="229">
        <v>2.8151583183510782</v>
      </c>
      <c r="I58" s="229">
        <v>2.1529677569017349</v>
      </c>
      <c r="J58" s="229">
        <v>1.6709893618301701</v>
      </c>
      <c r="K58" s="229">
        <v>0.31174069044349317</v>
      </c>
      <c r="L58" s="229">
        <v>0.38343967108137372</v>
      </c>
      <c r="M58" s="229">
        <v>0.29799350482569548</v>
      </c>
      <c r="N58" s="229">
        <v>0.36292225495170433</v>
      </c>
      <c r="O58" s="229">
        <v>0.16982425543837981</v>
      </c>
      <c r="P58" s="229">
        <v>0.32147397349533979</v>
      </c>
      <c r="Q58" s="229">
        <v>0.33668545833534108</v>
      </c>
      <c r="R58" s="229">
        <v>0.26055912593712988</v>
      </c>
      <c r="S58" s="229">
        <v>0.30793351247147821</v>
      </c>
      <c r="T58" s="229">
        <v>0.30476373533622569</v>
      </c>
      <c r="U58" s="229">
        <v>0.29947503109376178</v>
      </c>
      <c r="V58" s="229">
        <v>0.24364216318248111</v>
      </c>
      <c r="W58" s="229">
        <v>0.22460627332034261</v>
      </c>
      <c r="X58" s="229">
        <v>0.17892013765201159</v>
      </c>
      <c r="Y58" s="229">
        <v>0.31764956847355208</v>
      </c>
      <c r="DA58" s="73" t="s">
        <v>2350</v>
      </c>
    </row>
    <row r="59" spans="1:105" ht="12" customHeight="1" x14ac:dyDescent="0.25">
      <c r="A59" s="64" t="s">
        <v>35</v>
      </c>
      <c r="B59" s="229">
        <v>18.058913148744601</v>
      </c>
      <c r="C59" s="229">
        <v>17.946288211487929</v>
      </c>
      <c r="D59" s="229">
        <v>18.063512935312151</v>
      </c>
      <c r="E59" s="229">
        <v>18.455984834175091</v>
      </c>
      <c r="F59" s="229">
        <v>19.316498806596851</v>
      </c>
      <c r="G59" s="229">
        <v>20.48377768338959</v>
      </c>
      <c r="H59" s="229">
        <v>17.096561717508742</v>
      </c>
      <c r="I59" s="229">
        <v>12.50729516628865</v>
      </c>
      <c r="J59" s="229">
        <v>12.355532260547809</v>
      </c>
      <c r="K59" s="229">
        <v>17.681296530723859</v>
      </c>
      <c r="L59" s="229">
        <v>17.18637725486542</v>
      </c>
      <c r="M59" s="229">
        <v>21.982490065062009</v>
      </c>
      <c r="N59" s="229">
        <v>25.39017741371347</v>
      </c>
      <c r="O59" s="229">
        <v>23.694691062515059</v>
      </c>
      <c r="P59" s="229">
        <v>25.06122990770686</v>
      </c>
      <c r="Q59" s="229">
        <v>25.458619802729562</v>
      </c>
      <c r="R59" s="229">
        <v>27.817551339509141</v>
      </c>
      <c r="S59" s="229">
        <v>30.00112753869951</v>
      </c>
      <c r="T59" s="229">
        <v>31.491782432994921</v>
      </c>
      <c r="U59" s="229">
        <v>33.755832449419827</v>
      </c>
      <c r="V59" s="229">
        <v>36.000377817904457</v>
      </c>
      <c r="W59" s="229">
        <v>35.590115245586269</v>
      </c>
      <c r="X59" s="229">
        <v>34.156800081888342</v>
      </c>
      <c r="Y59" s="229">
        <v>32.227204971901671</v>
      </c>
      <c r="DA59" s="73" t="s">
        <v>2351</v>
      </c>
    </row>
    <row r="60" spans="1:105" ht="12" customHeight="1" x14ac:dyDescent="0.25">
      <c r="A60" s="64" t="s">
        <v>36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2352</v>
      </c>
    </row>
    <row r="61" spans="1:105" ht="12" customHeight="1" x14ac:dyDescent="0.25">
      <c r="A61" s="64" t="s">
        <v>38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2353</v>
      </c>
    </row>
    <row r="62" spans="1:105" ht="12" customHeight="1" x14ac:dyDescent="0.25">
      <c r="A62" s="64" t="s">
        <v>39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2354</v>
      </c>
    </row>
    <row r="63" spans="1:105" ht="12" customHeight="1" x14ac:dyDescent="0.25">
      <c r="A63" s="166" t="s">
        <v>2203</v>
      </c>
      <c r="B63" s="347">
        <v>0</v>
      </c>
      <c r="C63" s="347">
        <v>0</v>
      </c>
      <c r="D63" s="347">
        <v>0</v>
      </c>
      <c r="E63" s="347">
        <v>0</v>
      </c>
      <c r="F63" s="347">
        <v>0</v>
      </c>
      <c r="G63" s="347">
        <v>0</v>
      </c>
      <c r="H63" s="347">
        <v>0</v>
      </c>
      <c r="I63" s="347">
        <v>0</v>
      </c>
      <c r="J63" s="347">
        <v>0</v>
      </c>
      <c r="K63" s="347">
        <v>0</v>
      </c>
      <c r="L63" s="347">
        <v>0</v>
      </c>
      <c r="M63" s="347">
        <v>0</v>
      </c>
      <c r="N63" s="347">
        <v>0</v>
      </c>
      <c r="O63" s="347">
        <v>0</v>
      </c>
      <c r="P63" s="347">
        <v>0</v>
      </c>
      <c r="Q63" s="347">
        <v>0</v>
      </c>
      <c r="R63" s="347">
        <v>0</v>
      </c>
      <c r="S63" s="347">
        <v>0</v>
      </c>
      <c r="T63" s="347">
        <v>0</v>
      </c>
      <c r="U63" s="347">
        <v>0</v>
      </c>
      <c r="V63" s="347">
        <v>0</v>
      </c>
      <c r="W63" s="347">
        <v>0</v>
      </c>
      <c r="X63" s="347">
        <v>0</v>
      </c>
      <c r="Y63" s="347">
        <v>0</v>
      </c>
      <c r="DA63" s="168" t="s">
        <v>2355</v>
      </c>
    </row>
    <row r="64" spans="1:105" ht="12" customHeight="1" x14ac:dyDescent="0.25">
      <c r="A64" s="60" t="s">
        <v>2205</v>
      </c>
      <c r="B64" s="262">
        <v>0</v>
      </c>
      <c r="C64" s="262">
        <v>0</v>
      </c>
      <c r="D64" s="262">
        <v>0</v>
      </c>
      <c r="E64" s="262">
        <v>0</v>
      </c>
      <c r="F64" s="262">
        <v>0</v>
      </c>
      <c r="G64" s="262">
        <v>0</v>
      </c>
      <c r="H64" s="262">
        <v>0</v>
      </c>
      <c r="I64" s="262">
        <v>0</v>
      </c>
      <c r="J64" s="262">
        <v>0</v>
      </c>
      <c r="K64" s="262">
        <v>0</v>
      </c>
      <c r="L64" s="262">
        <v>0</v>
      </c>
      <c r="M64" s="262">
        <v>0</v>
      </c>
      <c r="N64" s="262">
        <v>0</v>
      </c>
      <c r="O64" s="262">
        <v>0</v>
      </c>
      <c r="P64" s="262">
        <v>0</v>
      </c>
      <c r="Q64" s="262">
        <v>0</v>
      </c>
      <c r="R64" s="262">
        <v>0</v>
      </c>
      <c r="S64" s="262">
        <v>0</v>
      </c>
      <c r="T64" s="262">
        <v>0</v>
      </c>
      <c r="U64" s="262">
        <v>0</v>
      </c>
      <c r="V64" s="262">
        <v>0</v>
      </c>
      <c r="W64" s="262">
        <v>0</v>
      </c>
      <c r="X64" s="262">
        <v>0</v>
      </c>
      <c r="Y64" s="262">
        <v>0</v>
      </c>
      <c r="DA64" s="72" t="s">
        <v>2356</v>
      </c>
    </row>
    <row r="65" spans="1:105" ht="12" customHeight="1" x14ac:dyDescent="0.25">
      <c r="A65" s="101" t="s">
        <v>2207</v>
      </c>
      <c r="B65" s="278">
        <v>0</v>
      </c>
      <c r="C65" s="278">
        <v>0</v>
      </c>
      <c r="D65" s="278">
        <v>0</v>
      </c>
      <c r="E65" s="278">
        <v>0</v>
      </c>
      <c r="F65" s="278">
        <v>0</v>
      </c>
      <c r="G65" s="278">
        <v>0</v>
      </c>
      <c r="H65" s="278">
        <v>0</v>
      </c>
      <c r="I65" s="278">
        <v>0</v>
      </c>
      <c r="J65" s="278">
        <v>0</v>
      </c>
      <c r="K65" s="278">
        <v>0</v>
      </c>
      <c r="L65" s="278">
        <v>0</v>
      </c>
      <c r="M65" s="278">
        <v>0</v>
      </c>
      <c r="N65" s="278">
        <v>0</v>
      </c>
      <c r="O65" s="278">
        <v>0</v>
      </c>
      <c r="P65" s="278">
        <v>0</v>
      </c>
      <c r="Q65" s="278">
        <v>0</v>
      </c>
      <c r="R65" s="278">
        <v>0</v>
      </c>
      <c r="S65" s="278">
        <v>0</v>
      </c>
      <c r="T65" s="278">
        <v>0</v>
      </c>
      <c r="U65" s="278">
        <v>0</v>
      </c>
      <c r="V65" s="278">
        <v>0</v>
      </c>
      <c r="W65" s="278">
        <v>0</v>
      </c>
      <c r="X65" s="278">
        <v>0</v>
      </c>
      <c r="Y65" s="278">
        <v>0</v>
      </c>
      <c r="DA65" s="102" t="s">
        <v>2357</v>
      </c>
    </row>
    <row r="66" spans="1:105" ht="12" customHeight="1" x14ac:dyDescent="0.25">
      <c r="A66" s="57" t="s">
        <v>2209</v>
      </c>
      <c r="B66" s="261">
        <f t="shared" ref="B66:Y66" si="3">B67+B68+B79</f>
        <v>33.55675681063196</v>
      </c>
      <c r="C66" s="261">
        <f t="shared" si="3"/>
        <v>29.642917310357454</v>
      </c>
      <c r="D66" s="261">
        <f t="shared" si="3"/>
        <v>26.55072092014089</v>
      </c>
      <c r="E66" s="261">
        <f t="shared" si="3"/>
        <v>27.437580753385895</v>
      </c>
      <c r="F66" s="261">
        <f t="shared" si="3"/>
        <v>25.666728374145229</v>
      </c>
      <c r="G66" s="261">
        <f t="shared" si="3"/>
        <v>29.786774064180655</v>
      </c>
      <c r="H66" s="261">
        <f t="shared" si="3"/>
        <v>24.840926674797188</v>
      </c>
      <c r="I66" s="261">
        <f t="shared" si="3"/>
        <v>22.526137892643263</v>
      </c>
      <c r="J66" s="261">
        <f t="shared" si="3"/>
        <v>21.848780214071724</v>
      </c>
      <c r="K66" s="261">
        <f t="shared" si="3"/>
        <v>22.283052281599264</v>
      </c>
      <c r="L66" s="261">
        <f t="shared" si="3"/>
        <v>22.579189379650877</v>
      </c>
      <c r="M66" s="261">
        <f t="shared" si="3"/>
        <v>21.638634766811521</v>
      </c>
      <c r="N66" s="261">
        <f t="shared" si="3"/>
        <v>23.282087744132525</v>
      </c>
      <c r="O66" s="261">
        <f t="shared" si="3"/>
        <v>24.460761171138461</v>
      </c>
      <c r="P66" s="261">
        <f t="shared" si="3"/>
        <v>26.127481428094264</v>
      </c>
      <c r="Q66" s="261">
        <f t="shared" si="3"/>
        <v>26.487357932868093</v>
      </c>
      <c r="R66" s="261">
        <f t="shared" si="3"/>
        <v>27.36847032086968</v>
      </c>
      <c r="S66" s="261">
        <f t="shared" si="3"/>
        <v>29.559871572504271</v>
      </c>
      <c r="T66" s="261">
        <f t="shared" si="3"/>
        <v>30.257447451733668</v>
      </c>
      <c r="U66" s="261">
        <f t="shared" si="3"/>
        <v>29.924169168128934</v>
      </c>
      <c r="V66" s="261">
        <f t="shared" si="3"/>
        <v>31.941570998333752</v>
      </c>
      <c r="W66" s="261">
        <f t="shared" si="3"/>
        <v>29.685996263291962</v>
      </c>
      <c r="X66" s="261">
        <f t="shared" si="3"/>
        <v>29.03295475188029</v>
      </c>
      <c r="Y66" s="261">
        <f t="shared" si="3"/>
        <v>28.635294496826162</v>
      </c>
      <c r="DA66" s="70"/>
    </row>
    <row r="67" spans="1:105" ht="12" customHeight="1" x14ac:dyDescent="0.25">
      <c r="A67" s="165" t="s">
        <v>2210</v>
      </c>
      <c r="B67" s="346">
        <v>22.104746442000149</v>
      </c>
      <c r="C67" s="346">
        <v>19.69901579533127</v>
      </c>
      <c r="D67" s="346">
        <v>17.777637806657239</v>
      </c>
      <c r="E67" s="346">
        <v>19.225786434773479</v>
      </c>
      <c r="F67" s="346">
        <v>18.14689752116934</v>
      </c>
      <c r="G67" s="346">
        <v>20.977952529647339</v>
      </c>
      <c r="H67" s="346">
        <v>17.913451886925358</v>
      </c>
      <c r="I67" s="346">
        <v>16.213391476146189</v>
      </c>
      <c r="J67" s="346">
        <v>15.41823335874291</v>
      </c>
      <c r="K67" s="346">
        <v>15.85726884767123</v>
      </c>
      <c r="L67" s="346">
        <v>16.038865362115629</v>
      </c>
      <c r="M67" s="346">
        <v>15.57268999115994</v>
      </c>
      <c r="N67" s="346">
        <v>16.460994464484131</v>
      </c>
      <c r="O67" s="346">
        <v>17.194707572280311</v>
      </c>
      <c r="P67" s="346">
        <v>18.806019151566399</v>
      </c>
      <c r="Q67" s="346">
        <v>18.997727224184629</v>
      </c>
      <c r="R67" s="346">
        <v>19.53449673494292</v>
      </c>
      <c r="S67" s="346">
        <v>21.06657016152737</v>
      </c>
      <c r="T67" s="346">
        <v>21.646237445091451</v>
      </c>
      <c r="U67" s="346">
        <v>21.66804712212814</v>
      </c>
      <c r="V67" s="346">
        <v>23.247431090347291</v>
      </c>
      <c r="W67" s="346">
        <v>21.04827067974556</v>
      </c>
      <c r="X67" s="346">
        <v>20.585531927603771</v>
      </c>
      <c r="Y67" s="346">
        <v>20.262350028870241</v>
      </c>
      <c r="DA67" s="167" t="s">
        <v>2358</v>
      </c>
    </row>
    <row r="68" spans="1:105" ht="12" customHeight="1" x14ac:dyDescent="0.25">
      <c r="A68" s="165" t="s">
        <v>2212</v>
      </c>
      <c r="B68" s="346">
        <v>11.452010368631811</v>
      </c>
      <c r="C68" s="346">
        <v>9.9439015150261838</v>
      </c>
      <c r="D68" s="346">
        <v>8.7730831134836524</v>
      </c>
      <c r="E68" s="346">
        <v>8.2117943186124176</v>
      </c>
      <c r="F68" s="346">
        <v>7.5198308529758906</v>
      </c>
      <c r="G68" s="346">
        <v>8.8088215345333154</v>
      </c>
      <c r="H68" s="346">
        <v>6.9274747878718319</v>
      </c>
      <c r="I68" s="346">
        <v>6.3127464164970721</v>
      </c>
      <c r="J68" s="346">
        <v>6.4305468553288119</v>
      </c>
      <c r="K68" s="346">
        <v>6.4257834339280349</v>
      </c>
      <c r="L68" s="346">
        <v>6.5403240175352497</v>
      </c>
      <c r="M68" s="346">
        <v>6.0659447756515821</v>
      </c>
      <c r="N68" s="346">
        <v>6.8210932796483927</v>
      </c>
      <c r="O68" s="346">
        <v>7.2660535988581501</v>
      </c>
      <c r="P68" s="346">
        <v>7.3214622765278623</v>
      </c>
      <c r="Q68" s="346">
        <v>7.4896307086834657</v>
      </c>
      <c r="R68" s="346">
        <v>7.8339735859267599</v>
      </c>
      <c r="S68" s="346">
        <v>8.4933014109769012</v>
      </c>
      <c r="T68" s="346">
        <v>8.6112100066422173</v>
      </c>
      <c r="U68" s="346">
        <v>8.256122046000792</v>
      </c>
      <c r="V68" s="346">
        <v>8.694139907986461</v>
      </c>
      <c r="W68" s="346">
        <v>8.6377255835464037</v>
      </c>
      <c r="X68" s="346">
        <v>8.4474228242765186</v>
      </c>
      <c r="Y68" s="346">
        <v>8.3729444679559233</v>
      </c>
      <c r="DA68" s="167" t="s">
        <v>2359</v>
      </c>
    </row>
    <row r="69" spans="1:105" ht="12" customHeight="1" x14ac:dyDescent="0.25">
      <c r="A69" s="64" t="s">
        <v>28</v>
      </c>
      <c r="B69" s="229">
        <v>1.1563694453035109</v>
      </c>
      <c r="C69" s="229">
        <v>0.77154965498655059</v>
      </c>
      <c r="D69" s="229">
        <v>0.62547098999843087</v>
      </c>
      <c r="E69" s="229">
        <v>0.99296940208525397</v>
      </c>
      <c r="F69" s="229">
        <v>0.95266759523566591</v>
      </c>
      <c r="G69" s="229">
        <v>1.7251046860557619</v>
      </c>
      <c r="H69" s="229">
        <v>0.96317446698693665</v>
      </c>
      <c r="I69" s="229">
        <v>0.62548470989721905</v>
      </c>
      <c r="J69" s="229">
        <v>0.65292430758151132</v>
      </c>
      <c r="K69" s="229">
        <v>0.64116465533564748</v>
      </c>
      <c r="L69" s="229">
        <v>0.70053434662172598</v>
      </c>
      <c r="M69" s="229">
        <v>0.71471609652819668</v>
      </c>
      <c r="N69" s="229">
        <v>0.75706950066745282</v>
      </c>
      <c r="O69" s="229">
        <v>0.84988826310213039</v>
      </c>
      <c r="P69" s="229">
        <v>0.85422390851875529</v>
      </c>
      <c r="Q69" s="229">
        <v>0.89452563670075402</v>
      </c>
      <c r="R69" s="229">
        <v>0.84302064299038282</v>
      </c>
      <c r="S69" s="229">
        <v>0.8742555256066239</v>
      </c>
      <c r="T69" s="229">
        <v>0.73993780848769641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2360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2361</v>
      </c>
    </row>
    <row r="71" spans="1:105" ht="12" customHeight="1" x14ac:dyDescent="0.25">
      <c r="A71" s="64" t="s">
        <v>31</v>
      </c>
      <c r="B71" s="229">
        <v>0.27293909671066258</v>
      </c>
      <c r="C71" s="229">
        <v>0.29555508715157719</v>
      </c>
      <c r="D71" s="229">
        <v>0.20975671677106941</v>
      </c>
      <c r="E71" s="229">
        <v>0.13487693378295579</v>
      </c>
      <c r="F71" s="229">
        <v>7.3948226082072535E-2</v>
      </c>
      <c r="G71" s="229">
        <v>0.28837584215392909</v>
      </c>
      <c r="H71" s="229">
        <v>0.1300981505753856</v>
      </c>
      <c r="I71" s="229">
        <v>0.1219270928770239</v>
      </c>
      <c r="J71" s="229">
        <v>0.1385372546118756</v>
      </c>
      <c r="K71" s="229">
        <v>0.2080059307861562</v>
      </c>
      <c r="L71" s="229">
        <v>0.32315741911440671</v>
      </c>
      <c r="M71" s="229">
        <v>0.42144044270927572</v>
      </c>
      <c r="N71" s="229">
        <v>0.39952905707232711</v>
      </c>
      <c r="O71" s="229">
        <v>0.57231890258251295</v>
      </c>
      <c r="P71" s="229">
        <v>0.50094206961556742</v>
      </c>
      <c r="Q71" s="229">
        <v>0.61599790116773057</v>
      </c>
      <c r="R71" s="229">
        <v>0.79423934571005095</v>
      </c>
      <c r="S71" s="229">
        <v>0.83671153287615208</v>
      </c>
      <c r="T71" s="229">
        <v>0.82072663901261089</v>
      </c>
      <c r="U71" s="229">
        <v>0.92783471342170254</v>
      </c>
      <c r="V71" s="229">
        <v>0.86933009868475353</v>
      </c>
      <c r="W71" s="229">
        <v>1.0529072577824341</v>
      </c>
      <c r="X71" s="229">
        <v>1.1054940651813661</v>
      </c>
      <c r="Y71" s="229">
        <v>1.3944661971493051</v>
      </c>
      <c r="DA71" s="73" t="s">
        <v>2362</v>
      </c>
    </row>
    <row r="72" spans="1:105" ht="12" customHeight="1" x14ac:dyDescent="0.25">
      <c r="A72" s="64" t="s">
        <v>159</v>
      </c>
      <c r="B72" s="229">
        <v>0.82472644815646323</v>
      </c>
      <c r="C72" s="229">
        <v>0.78458683128570716</v>
      </c>
      <c r="D72" s="229">
        <v>0.82243081568178278</v>
      </c>
      <c r="E72" s="229">
        <v>0.78631662880742659</v>
      </c>
      <c r="F72" s="229">
        <v>0.61934314575650506</v>
      </c>
      <c r="G72" s="229">
        <v>0.45045909711246079</v>
      </c>
      <c r="H72" s="229">
        <v>0.46520312188726393</v>
      </c>
      <c r="I72" s="229">
        <v>0.44184003727415749</v>
      </c>
      <c r="J72" s="229">
        <v>0.90691912146231723</v>
      </c>
      <c r="K72" s="229">
        <v>0.40470156331551599</v>
      </c>
      <c r="L72" s="229">
        <v>0.44944006202890779</v>
      </c>
      <c r="M72" s="229">
        <v>0.28327545965779732</v>
      </c>
      <c r="N72" s="229">
        <v>0.40337065624180318</v>
      </c>
      <c r="O72" s="229">
        <v>0.40073233148078119</v>
      </c>
      <c r="P72" s="229">
        <v>0.47887916096741279</v>
      </c>
      <c r="Q72" s="229">
        <v>0.41021152958858481</v>
      </c>
      <c r="R72" s="229">
        <v>0.36284483430695358</v>
      </c>
      <c r="S72" s="229">
        <v>0.29905399015932571</v>
      </c>
      <c r="T72" s="229">
        <v>0.32917143412228478</v>
      </c>
      <c r="U72" s="229">
        <v>0.30010094958597011</v>
      </c>
      <c r="V72" s="229">
        <v>0.37443623481712729</v>
      </c>
      <c r="W72" s="229">
        <v>0.30486562551117352</v>
      </c>
      <c r="X72" s="229">
        <v>0.3287701718927668</v>
      </c>
      <c r="Y72" s="229">
        <v>0.49172757218199631</v>
      </c>
      <c r="DA72" s="73" t="s">
        <v>2363</v>
      </c>
    </row>
    <row r="73" spans="1:105" ht="12" customHeight="1" x14ac:dyDescent="0.25">
      <c r="A73" s="64" t="s">
        <v>32</v>
      </c>
      <c r="B73" s="229">
        <v>5.3640969723130727</v>
      </c>
      <c r="C73" s="229">
        <v>4.2995061042518783</v>
      </c>
      <c r="D73" s="229">
        <v>3.39051273080169</v>
      </c>
      <c r="E73" s="229">
        <v>2.5668353473221242</v>
      </c>
      <c r="F73" s="229">
        <v>2.0494245711353898</v>
      </c>
      <c r="G73" s="229">
        <v>1.9978347522854121</v>
      </c>
      <c r="H73" s="229">
        <v>1.6183149419444971</v>
      </c>
      <c r="I73" s="229">
        <v>2.3620046075374619</v>
      </c>
      <c r="J73" s="229">
        <v>2.0900512954357038</v>
      </c>
      <c r="K73" s="229">
        <v>1.78264111540656</v>
      </c>
      <c r="L73" s="229">
        <v>1.7576421870987911</v>
      </c>
      <c r="M73" s="229">
        <v>0.44963498519851602</v>
      </c>
      <c r="N73" s="229">
        <v>0.41012468209553038</v>
      </c>
      <c r="O73" s="229">
        <v>0.94785913875412708</v>
      </c>
      <c r="P73" s="229">
        <v>0.70618759747668003</v>
      </c>
      <c r="Q73" s="229">
        <v>0.70994617376818614</v>
      </c>
      <c r="R73" s="229">
        <v>0.54491720710123748</v>
      </c>
      <c r="S73" s="229">
        <v>0.77409434715577485</v>
      </c>
      <c r="T73" s="229">
        <v>0.7319970074392439</v>
      </c>
      <c r="U73" s="229">
        <v>0.61333622045870373</v>
      </c>
      <c r="V73" s="229">
        <v>0.62324515699452065</v>
      </c>
      <c r="W73" s="229">
        <v>0.5336893670515469</v>
      </c>
      <c r="X73" s="229">
        <v>0.54548829654104258</v>
      </c>
      <c r="Y73" s="229">
        <v>0.35641798741820968</v>
      </c>
      <c r="DA73" s="73" t="s">
        <v>2364</v>
      </c>
    </row>
    <row r="74" spans="1:105" ht="12" customHeight="1" x14ac:dyDescent="0.25">
      <c r="A74" s="64" t="s">
        <v>33</v>
      </c>
      <c r="B74" s="229">
        <v>0.43219947508264078</v>
      </c>
      <c r="C74" s="229">
        <v>0.41223957590676003</v>
      </c>
      <c r="D74" s="229">
        <v>0.32236648737409612</v>
      </c>
      <c r="E74" s="229">
        <v>0.25432240904151249</v>
      </c>
      <c r="F74" s="229">
        <v>0.18588244260951189</v>
      </c>
      <c r="G74" s="229">
        <v>0.48860703927895832</v>
      </c>
      <c r="H74" s="229">
        <v>0.53027912921848541</v>
      </c>
      <c r="I74" s="229">
        <v>0.40554517304520232</v>
      </c>
      <c r="J74" s="229">
        <v>0.31475699890429798</v>
      </c>
      <c r="K74" s="229">
        <v>5.8721238089079059E-2</v>
      </c>
      <c r="L74" s="229">
        <v>7.2226863250785076E-2</v>
      </c>
      <c r="M74" s="229">
        <v>5.6131740521183637E-2</v>
      </c>
      <c r="N74" s="229">
        <v>6.8362086805307212E-2</v>
      </c>
      <c r="O74" s="229">
        <v>3.1989056426065997E-2</v>
      </c>
      <c r="P74" s="229">
        <v>6.0554654287210817E-2</v>
      </c>
      <c r="Q74" s="229">
        <v>6.3419975531310804E-2</v>
      </c>
      <c r="R74" s="229">
        <v>4.9080389373198981E-2</v>
      </c>
      <c r="S74" s="229">
        <v>5.8004096532023562E-2</v>
      </c>
      <c r="T74" s="229">
        <v>5.7407019398513448E-2</v>
      </c>
      <c r="U74" s="229">
        <v>5.641080918109638E-2</v>
      </c>
      <c r="V74" s="229">
        <v>4.589381467149227E-2</v>
      </c>
      <c r="W74" s="229">
        <v>4.2308106885826327E-2</v>
      </c>
      <c r="X74" s="229">
        <v>3.3702408200378918E-2</v>
      </c>
      <c r="Y74" s="229">
        <v>5.9834267745710622E-2</v>
      </c>
      <c r="DA74" s="73" t="s">
        <v>2365</v>
      </c>
    </row>
    <row r="75" spans="1:105" ht="12" customHeight="1" x14ac:dyDescent="0.25">
      <c r="A75" s="64" t="s">
        <v>35</v>
      </c>
      <c r="B75" s="229">
        <v>3.4016789310654638</v>
      </c>
      <c r="C75" s="229">
        <v>3.3804642614437101</v>
      </c>
      <c r="D75" s="229">
        <v>3.402545372856582</v>
      </c>
      <c r="E75" s="229">
        <v>3.476473597573146</v>
      </c>
      <c r="F75" s="229">
        <v>3.638564872156747</v>
      </c>
      <c r="G75" s="229">
        <v>3.858440117646794</v>
      </c>
      <c r="H75" s="229">
        <v>3.2204049772592631</v>
      </c>
      <c r="I75" s="229">
        <v>2.355944795866006</v>
      </c>
      <c r="J75" s="229">
        <v>2.3273578773331058</v>
      </c>
      <c r="K75" s="229">
        <v>3.330548930995076</v>
      </c>
      <c r="L75" s="229">
        <v>3.2373231394206319</v>
      </c>
      <c r="M75" s="229">
        <v>4.1407460510366123</v>
      </c>
      <c r="N75" s="229">
        <v>4.782637296765972</v>
      </c>
      <c r="O75" s="229">
        <v>4.4632659065125324</v>
      </c>
      <c r="P75" s="229">
        <v>4.7206748856622349</v>
      </c>
      <c r="Q75" s="229">
        <v>4.7955294919268976</v>
      </c>
      <c r="R75" s="229">
        <v>5.2398711664449351</v>
      </c>
      <c r="S75" s="229">
        <v>5.6511819186469996</v>
      </c>
      <c r="T75" s="229">
        <v>5.9319700981818677</v>
      </c>
      <c r="U75" s="229">
        <v>6.3584393533533188</v>
      </c>
      <c r="V75" s="229">
        <v>6.7812346028185679</v>
      </c>
      <c r="W75" s="229">
        <v>6.703955226315423</v>
      </c>
      <c r="X75" s="229">
        <v>6.4339678824609638</v>
      </c>
      <c r="Y75" s="229">
        <v>6.0704984434607017</v>
      </c>
      <c r="DA75" s="73" t="s">
        <v>2366</v>
      </c>
    </row>
    <row r="76" spans="1:105" ht="12" customHeight="1" x14ac:dyDescent="0.25">
      <c r="A76" s="64" t="s">
        <v>36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2367</v>
      </c>
    </row>
    <row r="77" spans="1:105" ht="12" customHeight="1" x14ac:dyDescent="0.25">
      <c r="A77" s="64" t="s">
        <v>38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2368</v>
      </c>
    </row>
    <row r="78" spans="1:105" ht="12" customHeight="1" x14ac:dyDescent="0.25">
      <c r="A78" s="64" t="s">
        <v>39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2369</v>
      </c>
    </row>
    <row r="79" spans="1:105" ht="12" customHeight="1" x14ac:dyDescent="0.25">
      <c r="A79" s="165" t="s">
        <v>2224</v>
      </c>
      <c r="B79" s="346">
        <v>0</v>
      </c>
      <c r="C79" s="346">
        <v>0</v>
      </c>
      <c r="D79" s="346">
        <v>0</v>
      </c>
      <c r="E79" s="346">
        <v>0</v>
      </c>
      <c r="F79" s="346">
        <v>0</v>
      </c>
      <c r="G79" s="346">
        <v>0</v>
      </c>
      <c r="H79" s="346">
        <v>0</v>
      </c>
      <c r="I79" s="346">
        <v>0</v>
      </c>
      <c r="J79" s="346">
        <v>0</v>
      </c>
      <c r="K79" s="346">
        <v>0</v>
      </c>
      <c r="L79" s="346">
        <v>0</v>
      </c>
      <c r="M79" s="346">
        <v>0</v>
      </c>
      <c r="N79" s="346">
        <v>0</v>
      </c>
      <c r="O79" s="346">
        <v>0</v>
      </c>
      <c r="P79" s="346">
        <v>0</v>
      </c>
      <c r="Q79" s="346">
        <v>0</v>
      </c>
      <c r="R79" s="346">
        <v>0</v>
      </c>
      <c r="S79" s="346">
        <v>0</v>
      </c>
      <c r="T79" s="346">
        <v>0</v>
      </c>
      <c r="U79" s="346">
        <v>0</v>
      </c>
      <c r="V79" s="346">
        <v>0</v>
      </c>
      <c r="W79" s="346">
        <v>0</v>
      </c>
      <c r="X79" s="346">
        <v>0</v>
      </c>
      <c r="Y79" s="346">
        <v>0</v>
      </c>
      <c r="DA79" s="167" t="s">
        <v>2370</v>
      </c>
    </row>
    <row r="80" spans="1:105" ht="12" customHeight="1" x14ac:dyDescent="0.25">
      <c r="A80" s="132" t="s">
        <v>2226</v>
      </c>
      <c r="B80" s="316">
        <v>0</v>
      </c>
      <c r="C80" s="316">
        <v>0</v>
      </c>
      <c r="D80" s="316">
        <v>0</v>
      </c>
      <c r="E80" s="316">
        <v>0</v>
      </c>
      <c r="F80" s="316">
        <v>0</v>
      </c>
      <c r="G80" s="316">
        <v>0</v>
      </c>
      <c r="H80" s="316">
        <v>0</v>
      </c>
      <c r="I80" s="316">
        <v>0</v>
      </c>
      <c r="J80" s="316">
        <v>0</v>
      </c>
      <c r="K80" s="316">
        <v>0</v>
      </c>
      <c r="L80" s="316">
        <v>0</v>
      </c>
      <c r="M80" s="316">
        <v>0</v>
      </c>
      <c r="N80" s="316">
        <v>0</v>
      </c>
      <c r="O80" s="316">
        <v>0</v>
      </c>
      <c r="P80" s="316">
        <v>0</v>
      </c>
      <c r="Q80" s="316">
        <v>0</v>
      </c>
      <c r="R80" s="316">
        <v>0</v>
      </c>
      <c r="S80" s="316">
        <v>0</v>
      </c>
      <c r="T80" s="316">
        <v>0</v>
      </c>
      <c r="U80" s="316">
        <v>0</v>
      </c>
      <c r="V80" s="316">
        <v>0</v>
      </c>
      <c r="W80" s="316">
        <v>0</v>
      </c>
      <c r="X80" s="316">
        <v>0</v>
      </c>
      <c r="Y80" s="316">
        <v>0</v>
      </c>
      <c r="DA80" s="139" t="s">
        <v>2371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429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1.0000000000000007</v>
      </c>
      <c r="C84" s="232">
        <f t="shared" si="4"/>
        <v>1</v>
      </c>
      <c r="D84" s="232">
        <f t="shared" si="4"/>
        <v>0.99999999999999989</v>
      </c>
      <c r="E84" s="232">
        <f t="shared" si="4"/>
        <v>0.99999999999999989</v>
      </c>
      <c r="F84" s="232">
        <f t="shared" si="4"/>
        <v>0.99999999999999978</v>
      </c>
      <c r="G84" s="232">
        <f t="shared" si="4"/>
        <v>1</v>
      </c>
      <c r="H84" s="232">
        <f t="shared" si="4"/>
        <v>1.0000000000000002</v>
      </c>
      <c r="I84" s="232">
        <f t="shared" si="4"/>
        <v>0.99999999999999989</v>
      </c>
      <c r="J84" s="232">
        <f t="shared" si="4"/>
        <v>1</v>
      </c>
      <c r="K84" s="232">
        <f t="shared" si="4"/>
        <v>1</v>
      </c>
      <c r="L84" s="232">
        <f t="shared" si="4"/>
        <v>1</v>
      </c>
      <c r="M84" s="232">
        <f t="shared" si="4"/>
        <v>1</v>
      </c>
      <c r="N84" s="232">
        <f t="shared" si="4"/>
        <v>1.0000000000000002</v>
      </c>
      <c r="O84" s="232">
        <f t="shared" si="4"/>
        <v>0.99999999999999978</v>
      </c>
      <c r="P84" s="232">
        <f t="shared" si="4"/>
        <v>0.99999999999999978</v>
      </c>
      <c r="Q84" s="232">
        <f t="shared" si="4"/>
        <v>1</v>
      </c>
      <c r="R84" s="232">
        <f t="shared" si="4"/>
        <v>1</v>
      </c>
      <c r="S84" s="232">
        <f t="shared" si="4"/>
        <v>1</v>
      </c>
      <c r="T84" s="232">
        <f t="shared" si="4"/>
        <v>1</v>
      </c>
      <c r="U84" s="232">
        <f t="shared" si="4"/>
        <v>1.0000000000000002</v>
      </c>
      <c r="V84" s="232">
        <f t="shared" si="4"/>
        <v>1</v>
      </c>
      <c r="W84" s="232">
        <f t="shared" si="4"/>
        <v>1</v>
      </c>
      <c r="X84" s="232">
        <f t="shared" si="4"/>
        <v>1</v>
      </c>
      <c r="Y84" s="232">
        <f t="shared" si="4"/>
        <v>1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0</v>
      </c>
      <c r="C85" s="299">
        <f t="shared" si="5"/>
        <v>0</v>
      </c>
      <c r="D85" s="299">
        <f t="shared" si="5"/>
        <v>0</v>
      </c>
      <c r="E85" s="299">
        <f t="shared" si="5"/>
        <v>0</v>
      </c>
      <c r="F85" s="299">
        <f t="shared" si="5"/>
        <v>0</v>
      </c>
      <c r="G85" s="299">
        <f t="shared" si="5"/>
        <v>0</v>
      </c>
      <c r="H85" s="299">
        <f t="shared" si="5"/>
        <v>0</v>
      </c>
      <c r="I85" s="299">
        <f t="shared" si="5"/>
        <v>0</v>
      </c>
      <c r="J85" s="299">
        <f t="shared" si="5"/>
        <v>0</v>
      </c>
      <c r="K85" s="299">
        <f t="shared" si="5"/>
        <v>0</v>
      </c>
      <c r="L85" s="299">
        <f t="shared" si="5"/>
        <v>0</v>
      </c>
      <c r="M85" s="299">
        <f t="shared" si="5"/>
        <v>0</v>
      </c>
      <c r="N85" s="299">
        <f t="shared" si="5"/>
        <v>0</v>
      </c>
      <c r="O85" s="299">
        <f t="shared" si="5"/>
        <v>0</v>
      </c>
      <c r="P85" s="299">
        <f t="shared" si="5"/>
        <v>0</v>
      </c>
      <c r="Q85" s="299">
        <f t="shared" si="5"/>
        <v>0</v>
      </c>
      <c r="R85" s="299">
        <f t="shared" si="5"/>
        <v>0</v>
      </c>
      <c r="S85" s="299">
        <f t="shared" si="5"/>
        <v>0</v>
      </c>
      <c r="T85" s="299">
        <f t="shared" si="5"/>
        <v>0</v>
      </c>
      <c r="U85" s="299">
        <f t="shared" si="5"/>
        <v>0</v>
      </c>
      <c r="V85" s="299">
        <f t="shared" si="5"/>
        <v>0</v>
      </c>
      <c r="W85" s="299">
        <f t="shared" si="5"/>
        <v>0</v>
      </c>
      <c r="X85" s="299">
        <f t="shared" si="5"/>
        <v>0</v>
      </c>
      <c r="Y85" s="299">
        <f t="shared" si="5"/>
        <v>0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0</v>
      </c>
      <c r="C86" s="233">
        <f t="shared" si="6"/>
        <v>0</v>
      </c>
      <c r="D86" s="233">
        <f t="shared" si="6"/>
        <v>0</v>
      </c>
      <c r="E86" s="233">
        <f t="shared" si="6"/>
        <v>0</v>
      </c>
      <c r="F86" s="233">
        <f t="shared" si="6"/>
        <v>0</v>
      </c>
      <c r="G86" s="233">
        <f t="shared" si="6"/>
        <v>0</v>
      </c>
      <c r="H86" s="233">
        <f t="shared" si="6"/>
        <v>0</v>
      </c>
      <c r="I86" s="233">
        <f t="shared" si="6"/>
        <v>0</v>
      </c>
      <c r="J86" s="233">
        <f t="shared" si="6"/>
        <v>0</v>
      </c>
      <c r="K86" s="233">
        <f t="shared" si="6"/>
        <v>0</v>
      </c>
      <c r="L86" s="233">
        <f t="shared" si="6"/>
        <v>0</v>
      </c>
      <c r="M86" s="233">
        <f t="shared" si="6"/>
        <v>0</v>
      </c>
      <c r="N86" s="233">
        <f t="shared" si="6"/>
        <v>0</v>
      </c>
      <c r="O86" s="233">
        <f t="shared" si="6"/>
        <v>0</v>
      </c>
      <c r="P86" s="233">
        <f t="shared" si="6"/>
        <v>0</v>
      </c>
      <c r="Q86" s="233">
        <f t="shared" si="6"/>
        <v>0</v>
      </c>
      <c r="R86" s="233">
        <f t="shared" si="6"/>
        <v>0</v>
      </c>
      <c r="S86" s="233">
        <f t="shared" si="6"/>
        <v>0</v>
      </c>
      <c r="T86" s="233">
        <f t="shared" si="6"/>
        <v>0</v>
      </c>
      <c r="U86" s="233">
        <f t="shared" si="6"/>
        <v>0</v>
      </c>
      <c r="V86" s="233">
        <f t="shared" si="6"/>
        <v>0</v>
      </c>
      <c r="W86" s="233">
        <f t="shared" si="6"/>
        <v>0</v>
      </c>
      <c r="X86" s="233">
        <f t="shared" si="6"/>
        <v>0</v>
      </c>
      <c r="Y86" s="233">
        <f t="shared" si="6"/>
        <v>0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0</v>
      </c>
      <c r="C87" s="233">
        <f t="shared" si="7"/>
        <v>0</v>
      </c>
      <c r="D87" s="233">
        <f t="shared" si="7"/>
        <v>0</v>
      </c>
      <c r="E87" s="233">
        <f t="shared" si="7"/>
        <v>0</v>
      </c>
      <c r="F87" s="233">
        <f t="shared" si="7"/>
        <v>0</v>
      </c>
      <c r="G87" s="233">
        <f t="shared" si="7"/>
        <v>0</v>
      </c>
      <c r="H87" s="233">
        <f t="shared" si="7"/>
        <v>0</v>
      </c>
      <c r="I87" s="233">
        <f t="shared" si="7"/>
        <v>0</v>
      </c>
      <c r="J87" s="233">
        <f t="shared" si="7"/>
        <v>0</v>
      </c>
      <c r="K87" s="233">
        <f t="shared" si="7"/>
        <v>0</v>
      </c>
      <c r="L87" s="233">
        <f t="shared" si="7"/>
        <v>0</v>
      </c>
      <c r="M87" s="233">
        <f t="shared" si="7"/>
        <v>0</v>
      </c>
      <c r="N87" s="233">
        <f t="shared" si="7"/>
        <v>0</v>
      </c>
      <c r="O87" s="233">
        <f t="shared" si="7"/>
        <v>0</v>
      </c>
      <c r="P87" s="233">
        <f t="shared" si="7"/>
        <v>0</v>
      </c>
      <c r="Q87" s="233">
        <f t="shared" si="7"/>
        <v>0</v>
      </c>
      <c r="R87" s="233">
        <f t="shared" si="7"/>
        <v>0</v>
      </c>
      <c r="S87" s="233">
        <f t="shared" si="7"/>
        <v>0</v>
      </c>
      <c r="T87" s="233">
        <f t="shared" si="7"/>
        <v>0</v>
      </c>
      <c r="U87" s="233">
        <f t="shared" si="7"/>
        <v>0</v>
      </c>
      <c r="V87" s="233">
        <f t="shared" si="7"/>
        <v>0</v>
      </c>
      <c r="W87" s="233">
        <f t="shared" si="7"/>
        <v>0</v>
      </c>
      <c r="X87" s="233">
        <f t="shared" si="7"/>
        <v>0</v>
      </c>
      <c r="Y87" s="233">
        <f t="shared" si="7"/>
        <v>0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0</v>
      </c>
      <c r="C88" s="233">
        <f t="shared" si="8"/>
        <v>0</v>
      </c>
      <c r="D88" s="233">
        <f t="shared" si="8"/>
        <v>0</v>
      </c>
      <c r="E88" s="233">
        <f t="shared" si="8"/>
        <v>0</v>
      </c>
      <c r="F88" s="233">
        <f t="shared" si="8"/>
        <v>0</v>
      </c>
      <c r="G88" s="233">
        <f t="shared" si="8"/>
        <v>0</v>
      </c>
      <c r="H88" s="233">
        <f t="shared" si="8"/>
        <v>0</v>
      </c>
      <c r="I88" s="233">
        <f t="shared" si="8"/>
        <v>0</v>
      </c>
      <c r="J88" s="233">
        <f t="shared" si="8"/>
        <v>0</v>
      </c>
      <c r="K88" s="233">
        <f t="shared" si="8"/>
        <v>0</v>
      </c>
      <c r="L88" s="233">
        <f t="shared" si="8"/>
        <v>0</v>
      </c>
      <c r="M88" s="233">
        <f t="shared" si="8"/>
        <v>0</v>
      </c>
      <c r="N88" s="233">
        <f t="shared" si="8"/>
        <v>0</v>
      </c>
      <c r="O88" s="233">
        <f t="shared" si="8"/>
        <v>0</v>
      </c>
      <c r="P88" s="233">
        <f t="shared" si="8"/>
        <v>0</v>
      </c>
      <c r="Q88" s="233">
        <f t="shared" si="8"/>
        <v>0</v>
      </c>
      <c r="R88" s="233">
        <f t="shared" si="8"/>
        <v>0</v>
      </c>
      <c r="S88" s="233">
        <f t="shared" si="8"/>
        <v>0</v>
      </c>
      <c r="T88" s="233">
        <f t="shared" si="8"/>
        <v>0</v>
      </c>
      <c r="U88" s="233">
        <f t="shared" si="8"/>
        <v>0</v>
      </c>
      <c r="V88" s="233">
        <f t="shared" si="8"/>
        <v>0</v>
      </c>
      <c r="W88" s="233">
        <f t="shared" si="8"/>
        <v>0</v>
      </c>
      <c r="X88" s="233">
        <f t="shared" si="8"/>
        <v>0</v>
      </c>
      <c r="Y88" s="233">
        <f t="shared" si="8"/>
        <v>0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1.3705110976030865E-2</v>
      </c>
      <c r="C89" s="300">
        <f t="shared" si="9"/>
        <v>1.3277434036803691E-2</v>
      </c>
      <c r="D89" s="300">
        <f t="shared" si="9"/>
        <v>1.2813889133977721E-2</v>
      </c>
      <c r="E89" s="300">
        <f t="shared" si="9"/>
        <v>1.4855521227428803E-2</v>
      </c>
      <c r="F89" s="300">
        <f t="shared" si="9"/>
        <v>1.5781365304454609E-2</v>
      </c>
      <c r="G89" s="300">
        <f t="shared" si="9"/>
        <v>1.7362482760533673E-2</v>
      </c>
      <c r="H89" s="300">
        <f t="shared" si="9"/>
        <v>1.7072981401301125E-2</v>
      </c>
      <c r="I89" s="300">
        <f t="shared" si="9"/>
        <v>1.5951987329648309E-2</v>
      </c>
      <c r="J89" s="300">
        <f t="shared" si="9"/>
        <v>1.6362151513993714E-2</v>
      </c>
      <c r="K89" s="300">
        <f t="shared" si="9"/>
        <v>1.6909057584718154E-2</v>
      </c>
      <c r="L89" s="300">
        <f t="shared" si="9"/>
        <v>1.6205598280985146E-2</v>
      </c>
      <c r="M89" s="300">
        <f t="shared" si="9"/>
        <v>1.786040822017507E-2</v>
      </c>
      <c r="N89" s="300">
        <f t="shared" si="9"/>
        <v>1.7246347297086302E-2</v>
      </c>
      <c r="O89" s="300">
        <f t="shared" si="9"/>
        <v>1.6544404719152021E-2</v>
      </c>
      <c r="P89" s="300">
        <f t="shared" si="9"/>
        <v>1.840774071723645E-2</v>
      </c>
      <c r="Q89" s="300">
        <f t="shared" si="9"/>
        <v>1.8580804832758646E-2</v>
      </c>
      <c r="R89" s="300">
        <f t="shared" si="9"/>
        <v>1.9153786105912302E-2</v>
      </c>
      <c r="S89" s="300">
        <f t="shared" si="9"/>
        <v>1.94102880486209E-2</v>
      </c>
      <c r="T89" s="300">
        <f t="shared" si="9"/>
        <v>2.2634960913675301E-2</v>
      </c>
      <c r="U89" s="300">
        <f t="shared" si="9"/>
        <v>2.4332749113299804E-2</v>
      </c>
      <c r="V89" s="300">
        <f t="shared" si="9"/>
        <v>2.4927962658755593E-2</v>
      </c>
      <c r="W89" s="300">
        <f t="shared" si="9"/>
        <v>2.2208538201968275E-2</v>
      </c>
      <c r="X89" s="300">
        <f t="shared" si="9"/>
        <v>2.2641748120807735E-2</v>
      </c>
      <c r="Y89" s="300">
        <f t="shared" si="9"/>
        <v>2.2402337796282753E-2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6.4758957901936073E-2</v>
      </c>
      <c r="C90" s="301">
        <f t="shared" si="10"/>
        <v>6.0877225037484085E-2</v>
      </c>
      <c r="D90" s="301">
        <f t="shared" si="10"/>
        <v>5.6470483444012655E-2</v>
      </c>
      <c r="E90" s="301">
        <f t="shared" si="10"/>
        <v>6.323346095434576E-2</v>
      </c>
      <c r="F90" s="301">
        <f t="shared" si="10"/>
        <v>6.4228665850196376E-2</v>
      </c>
      <c r="G90" s="301">
        <f t="shared" si="10"/>
        <v>7.2204709634980171E-2</v>
      </c>
      <c r="H90" s="301">
        <f t="shared" si="10"/>
        <v>6.9099737166776032E-2</v>
      </c>
      <c r="I90" s="301">
        <f t="shared" si="10"/>
        <v>7.1316554865446385E-2</v>
      </c>
      <c r="J90" s="301">
        <f t="shared" si="10"/>
        <v>6.8168638072111085E-2</v>
      </c>
      <c r="K90" s="301">
        <f t="shared" si="10"/>
        <v>6.7230183846036101E-2</v>
      </c>
      <c r="L90" s="301">
        <f t="shared" si="10"/>
        <v>6.5856628563525837E-2</v>
      </c>
      <c r="M90" s="301">
        <f t="shared" si="10"/>
        <v>6.3402724629552792E-2</v>
      </c>
      <c r="N90" s="301">
        <f t="shared" si="10"/>
        <v>5.9836317475869136E-2</v>
      </c>
      <c r="O90" s="301">
        <f t="shared" si="10"/>
        <v>6.1279040793204502E-2</v>
      </c>
      <c r="P90" s="301">
        <f t="shared" si="10"/>
        <v>6.5817119636116847E-2</v>
      </c>
      <c r="Q90" s="301">
        <f t="shared" si="10"/>
        <v>6.6786869395500312E-2</v>
      </c>
      <c r="R90" s="301">
        <f t="shared" si="10"/>
        <v>6.7266604480627767E-2</v>
      </c>
      <c r="S90" s="301">
        <f t="shared" si="10"/>
        <v>6.8490649102960197E-2</v>
      </c>
      <c r="T90" s="301">
        <f t="shared" si="10"/>
        <v>7.6406243429913784E-2</v>
      </c>
      <c r="U90" s="301">
        <f t="shared" si="10"/>
        <v>7.7723699197883384E-2</v>
      </c>
      <c r="V90" s="301">
        <f t="shared" si="10"/>
        <v>7.9186714418248053E-2</v>
      </c>
      <c r="W90" s="301">
        <f t="shared" si="10"/>
        <v>7.1188064296379791E-2</v>
      </c>
      <c r="X90" s="301">
        <f t="shared" si="10"/>
        <v>7.2674692818382999E-2</v>
      </c>
      <c r="Y90" s="301">
        <f t="shared" si="10"/>
        <v>7.2053162314848318E-2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6.4758957901936073E-2</v>
      </c>
      <c r="C91" s="302">
        <f t="shared" si="11"/>
        <v>6.0877225037484085E-2</v>
      </c>
      <c r="D91" s="302">
        <f t="shared" si="11"/>
        <v>5.6470483444012655E-2</v>
      </c>
      <c r="E91" s="302">
        <f t="shared" si="11"/>
        <v>6.323346095434576E-2</v>
      </c>
      <c r="F91" s="302">
        <f t="shared" si="11"/>
        <v>6.4228665850196376E-2</v>
      </c>
      <c r="G91" s="302">
        <f t="shared" si="11"/>
        <v>7.2204709634980171E-2</v>
      </c>
      <c r="H91" s="302">
        <f t="shared" si="11"/>
        <v>6.9099737166776032E-2</v>
      </c>
      <c r="I91" s="302">
        <f t="shared" si="11"/>
        <v>7.1316554865446385E-2</v>
      </c>
      <c r="J91" s="302">
        <f t="shared" si="11"/>
        <v>6.8168638072111085E-2</v>
      </c>
      <c r="K91" s="302">
        <f t="shared" si="11"/>
        <v>6.7230183846036101E-2</v>
      </c>
      <c r="L91" s="302">
        <f t="shared" si="11"/>
        <v>6.5856628563525837E-2</v>
      </c>
      <c r="M91" s="302">
        <f t="shared" si="11"/>
        <v>6.3402724629552792E-2</v>
      </c>
      <c r="N91" s="302">
        <f t="shared" si="11"/>
        <v>5.9836317475869136E-2</v>
      </c>
      <c r="O91" s="302">
        <f t="shared" si="11"/>
        <v>6.1279040793204502E-2</v>
      </c>
      <c r="P91" s="302">
        <f t="shared" si="11"/>
        <v>6.5817119636116847E-2</v>
      </c>
      <c r="Q91" s="302">
        <f t="shared" si="11"/>
        <v>6.6786869395500312E-2</v>
      </c>
      <c r="R91" s="302">
        <f t="shared" si="11"/>
        <v>6.7266604480627767E-2</v>
      </c>
      <c r="S91" s="302">
        <f t="shared" si="11"/>
        <v>6.8490649102960197E-2</v>
      </c>
      <c r="T91" s="302">
        <f t="shared" si="11"/>
        <v>7.6406243429913784E-2</v>
      </c>
      <c r="U91" s="302">
        <f t="shared" si="11"/>
        <v>7.7723699197883384E-2</v>
      </c>
      <c r="V91" s="302">
        <f t="shared" si="11"/>
        <v>7.9186714418248053E-2</v>
      </c>
      <c r="W91" s="302">
        <f t="shared" si="11"/>
        <v>7.1188064296379791E-2</v>
      </c>
      <c r="X91" s="302">
        <f t="shared" si="11"/>
        <v>7.2674692818382999E-2</v>
      </c>
      <c r="Y91" s="302">
        <f t="shared" si="11"/>
        <v>7.2053162314848318E-2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0</v>
      </c>
      <c r="C92" s="302">
        <f t="shared" si="12"/>
        <v>0</v>
      </c>
      <c r="D92" s="302">
        <f t="shared" si="12"/>
        <v>0</v>
      </c>
      <c r="E92" s="302">
        <f t="shared" si="12"/>
        <v>0</v>
      </c>
      <c r="F92" s="302">
        <f t="shared" si="12"/>
        <v>0</v>
      </c>
      <c r="G92" s="302">
        <f t="shared" si="12"/>
        <v>0</v>
      </c>
      <c r="H92" s="302">
        <f t="shared" si="12"/>
        <v>0</v>
      </c>
      <c r="I92" s="302">
        <f t="shared" si="12"/>
        <v>0</v>
      </c>
      <c r="J92" s="302">
        <f t="shared" si="12"/>
        <v>0</v>
      </c>
      <c r="K92" s="302">
        <f t="shared" si="12"/>
        <v>0</v>
      </c>
      <c r="L92" s="302">
        <f t="shared" si="12"/>
        <v>0</v>
      </c>
      <c r="M92" s="302">
        <f t="shared" si="12"/>
        <v>0</v>
      </c>
      <c r="N92" s="302">
        <f t="shared" si="12"/>
        <v>0</v>
      </c>
      <c r="O92" s="302">
        <f t="shared" si="12"/>
        <v>0</v>
      </c>
      <c r="P92" s="302">
        <f t="shared" si="12"/>
        <v>0</v>
      </c>
      <c r="Q92" s="302">
        <f t="shared" si="12"/>
        <v>0</v>
      </c>
      <c r="R92" s="302">
        <f t="shared" si="12"/>
        <v>0</v>
      </c>
      <c r="S92" s="302">
        <f t="shared" si="12"/>
        <v>0</v>
      </c>
      <c r="T92" s="302">
        <f t="shared" si="12"/>
        <v>0</v>
      </c>
      <c r="U92" s="302">
        <f t="shared" si="12"/>
        <v>0</v>
      </c>
      <c r="V92" s="302">
        <f t="shared" si="12"/>
        <v>0</v>
      </c>
      <c r="W92" s="302">
        <f t="shared" si="12"/>
        <v>0</v>
      </c>
      <c r="X92" s="302">
        <f t="shared" si="12"/>
        <v>0</v>
      </c>
      <c r="Y92" s="302">
        <f t="shared" si="12"/>
        <v>0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0</v>
      </c>
      <c r="C93" s="302">
        <f t="shared" si="13"/>
        <v>0</v>
      </c>
      <c r="D93" s="302">
        <f t="shared" si="13"/>
        <v>0</v>
      </c>
      <c r="E93" s="302">
        <f t="shared" si="13"/>
        <v>0</v>
      </c>
      <c r="F93" s="302">
        <f t="shared" si="13"/>
        <v>0</v>
      </c>
      <c r="G93" s="302">
        <f t="shared" si="13"/>
        <v>0</v>
      </c>
      <c r="H93" s="302">
        <f t="shared" si="13"/>
        <v>0</v>
      </c>
      <c r="I93" s="302">
        <f t="shared" si="13"/>
        <v>0</v>
      </c>
      <c r="J93" s="302">
        <f t="shared" si="13"/>
        <v>0</v>
      </c>
      <c r="K93" s="302">
        <f t="shared" si="13"/>
        <v>0</v>
      </c>
      <c r="L93" s="302">
        <f t="shared" si="13"/>
        <v>0</v>
      </c>
      <c r="M93" s="302">
        <f t="shared" si="13"/>
        <v>0</v>
      </c>
      <c r="N93" s="302">
        <f t="shared" si="13"/>
        <v>0</v>
      </c>
      <c r="O93" s="302">
        <f t="shared" si="13"/>
        <v>0</v>
      </c>
      <c r="P93" s="302">
        <f t="shared" si="13"/>
        <v>0</v>
      </c>
      <c r="Q93" s="302">
        <f t="shared" si="13"/>
        <v>0</v>
      </c>
      <c r="R93" s="302">
        <f t="shared" si="13"/>
        <v>0</v>
      </c>
      <c r="S93" s="302">
        <f t="shared" si="13"/>
        <v>0</v>
      </c>
      <c r="T93" s="302">
        <f t="shared" si="13"/>
        <v>0</v>
      </c>
      <c r="U93" s="302">
        <f t="shared" si="13"/>
        <v>0</v>
      </c>
      <c r="V93" s="302">
        <f t="shared" si="13"/>
        <v>0</v>
      </c>
      <c r="W93" s="302">
        <f t="shared" si="13"/>
        <v>0</v>
      </c>
      <c r="X93" s="302">
        <f t="shared" si="13"/>
        <v>0</v>
      </c>
      <c r="Y93" s="302">
        <f t="shared" si="13"/>
        <v>0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5.3965798251613399E-2</v>
      </c>
      <c r="C94" s="301">
        <f t="shared" si="14"/>
        <v>5.073102086457007E-2</v>
      </c>
      <c r="D94" s="301">
        <f t="shared" si="14"/>
        <v>4.7058736203343873E-2</v>
      </c>
      <c r="E94" s="301">
        <f t="shared" si="14"/>
        <v>5.2694550795288127E-2</v>
      </c>
      <c r="F94" s="301">
        <f t="shared" si="14"/>
        <v>5.3523888208496975E-2</v>
      </c>
      <c r="G94" s="301">
        <f t="shared" si="14"/>
        <v>6.0170591362483483E-2</v>
      </c>
      <c r="H94" s="301">
        <f t="shared" si="14"/>
        <v>5.7583114305646679E-2</v>
      </c>
      <c r="I94" s="301">
        <f t="shared" si="14"/>
        <v>5.9430462387872016E-2</v>
      </c>
      <c r="J94" s="301">
        <f t="shared" si="14"/>
        <v>5.6807198393425899E-2</v>
      </c>
      <c r="K94" s="301">
        <f t="shared" si="14"/>
        <v>5.6025153205030084E-2</v>
      </c>
      <c r="L94" s="301">
        <f t="shared" si="14"/>
        <v>5.4880523802938182E-2</v>
      </c>
      <c r="M94" s="301">
        <f t="shared" si="14"/>
        <v>5.2835603857960683E-2</v>
      </c>
      <c r="N94" s="301">
        <f t="shared" si="14"/>
        <v>4.9863597896557622E-2</v>
      </c>
      <c r="O94" s="301">
        <f t="shared" si="14"/>
        <v>5.1065867327670426E-2</v>
      </c>
      <c r="P94" s="301">
        <f t="shared" si="14"/>
        <v>5.4847599696764067E-2</v>
      </c>
      <c r="Q94" s="301">
        <f t="shared" si="14"/>
        <v>5.5655724496250239E-2</v>
      </c>
      <c r="R94" s="301">
        <f t="shared" si="14"/>
        <v>5.6055503733856461E-2</v>
      </c>
      <c r="S94" s="301">
        <f t="shared" si="14"/>
        <v>5.7075540919133513E-2</v>
      </c>
      <c r="T94" s="301">
        <f t="shared" si="14"/>
        <v>6.3671869524928162E-2</v>
      </c>
      <c r="U94" s="301">
        <f t="shared" si="14"/>
        <v>6.4769749331569496E-2</v>
      </c>
      <c r="V94" s="301">
        <f t="shared" si="14"/>
        <v>6.5988928681873393E-2</v>
      </c>
      <c r="W94" s="301">
        <f t="shared" si="14"/>
        <v>5.9323386913649842E-2</v>
      </c>
      <c r="X94" s="301">
        <f t="shared" si="14"/>
        <v>6.0562244015319192E-2</v>
      </c>
      <c r="Y94" s="301">
        <f t="shared" si="14"/>
        <v>6.0044301929040277E-2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5.3965798251613399E-2</v>
      </c>
      <c r="C95" s="302">
        <f t="shared" si="15"/>
        <v>5.073102086457007E-2</v>
      </c>
      <c r="D95" s="302">
        <f t="shared" si="15"/>
        <v>4.7058736203343873E-2</v>
      </c>
      <c r="E95" s="302">
        <f t="shared" si="15"/>
        <v>5.2694550795288127E-2</v>
      </c>
      <c r="F95" s="302">
        <f t="shared" si="15"/>
        <v>5.3523888208496975E-2</v>
      </c>
      <c r="G95" s="302">
        <f t="shared" si="15"/>
        <v>6.0170591362483483E-2</v>
      </c>
      <c r="H95" s="302">
        <f t="shared" si="15"/>
        <v>5.7583114305646679E-2</v>
      </c>
      <c r="I95" s="302">
        <f t="shared" si="15"/>
        <v>5.9430462387872016E-2</v>
      </c>
      <c r="J95" s="302">
        <f t="shared" si="15"/>
        <v>5.6807198393425899E-2</v>
      </c>
      <c r="K95" s="302">
        <f t="shared" si="15"/>
        <v>5.6025153205030084E-2</v>
      </c>
      <c r="L95" s="302">
        <f t="shared" si="15"/>
        <v>5.4880523802938182E-2</v>
      </c>
      <c r="M95" s="302">
        <f t="shared" si="15"/>
        <v>5.2835603857960683E-2</v>
      </c>
      <c r="N95" s="302">
        <f t="shared" si="15"/>
        <v>4.9863597896557622E-2</v>
      </c>
      <c r="O95" s="302">
        <f t="shared" si="15"/>
        <v>5.1065867327670426E-2</v>
      </c>
      <c r="P95" s="302">
        <f t="shared" si="15"/>
        <v>5.4847599696764067E-2</v>
      </c>
      <c r="Q95" s="302">
        <f t="shared" si="15"/>
        <v>5.5655724496250239E-2</v>
      </c>
      <c r="R95" s="302">
        <f t="shared" si="15"/>
        <v>5.6055503733856461E-2</v>
      </c>
      <c r="S95" s="302">
        <f t="shared" si="15"/>
        <v>5.7075540919133513E-2</v>
      </c>
      <c r="T95" s="302">
        <f t="shared" si="15"/>
        <v>6.3671869524928162E-2</v>
      </c>
      <c r="U95" s="302">
        <f t="shared" si="15"/>
        <v>6.4769749331569496E-2</v>
      </c>
      <c r="V95" s="302">
        <f t="shared" si="15"/>
        <v>6.5988928681873393E-2</v>
      </c>
      <c r="W95" s="302">
        <f t="shared" si="15"/>
        <v>5.9323386913649842E-2</v>
      </c>
      <c r="X95" s="302">
        <f t="shared" si="15"/>
        <v>6.0562244015319192E-2</v>
      </c>
      <c r="Y95" s="302">
        <f t="shared" si="15"/>
        <v>6.0044301929040277E-2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0</v>
      </c>
      <c r="C96" s="302">
        <f t="shared" si="16"/>
        <v>0</v>
      </c>
      <c r="D96" s="302">
        <f t="shared" si="16"/>
        <v>0</v>
      </c>
      <c r="E96" s="302">
        <f t="shared" si="16"/>
        <v>0</v>
      </c>
      <c r="F96" s="302">
        <f t="shared" si="16"/>
        <v>0</v>
      </c>
      <c r="G96" s="302">
        <f t="shared" si="16"/>
        <v>0</v>
      </c>
      <c r="H96" s="302">
        <f t="shared" si="16"/>
        <v>0</v>
      </c>
      <c r="I96" s="302">
        <f t="shared" si="16"/>
        <v>0</v>
      </c>
      <c r="J96" s="302">
        <f t="shared" si="16"/>
        <v>0</v>
      </c>
      <c r="K96" s="302">
        <f t="shared" si="16"/>
        <v>0</v>
      </c>
      <c r="L96" s="302">
        <f t="shared" si="16"/>
        <v>0</v>
      </c>
      <c r="M96" s="302">
        <f t="shared" si="16"/>
        <v>0</v>
      </c>
      <c r="N96" s="302">
        <f t="shared" si="16"/>
        <v>0</v>
      </c>
      <c r="O96" s="302">
        <f t="shared" si="16"/>
        <v>0</v>
      </c>
      <c r="P96" s="302">
        <f t="shared" si="16"/>
        <v>0</v>
      </c>
      <c r="Q96" s="302">
        <f t="shared" si="16"/>
        <v>0</v>
      </c>
      <c r="R96" s="302">
        <f t="shared" si="16"/>
        <v>0</v>
      </c>
      <c r="S96" s="302">
        <f t="shared" si="16"/>
        <v>0</v>
      </c>
      <c r="T96" s="302">
        <f t="shared" si="16"/>
        <v>0</v>
      </c>
      <c r="U96" s="302">
        <f t="shared" si="16"/>
        <v>0</v>
      </c>
      <c r="V96" s="302">
        <f t="shared" si="16"/>
        <v>0</v>
      </c>
      <c r="W96" s="302">
        <f t="shared" si="16"/>
        <v>0</v>
      </c>
      <c r="X96" s="302">
        <f t="shared" si="16"/>
        <v>0</v>
      </c>
      <c r="Y96" s="302">
        <f t="shared" si="16"/>
        <v>0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0</v>
      </c>
      <c r="C97" s="302">
        <f t="shared" si="17"/>
        <v>0</v>
      </c>
      <c r="D97" s="302">
        <f t="shared" si="17"/>
        <v>0</v>
      </c>
      <c r="E97" s="302">
        <f t="shared" si="17"/>
        <v>0</v>
      </c>
      <c r="F97" s="302">
        <f t="shared" si="17"/>
        <v>0</v>
      </c>
      <c r="G97" s="302">
        <f t="shared" si="17"/>
        <v>0</v>
      </c>
      <c r="H97" s="302">
        <f t="shared" si="17"/>
        <v>0</v>
      </c>
      <c r="I97" s="302">
        <f t="shared" si="17"/>
        <v>0</v>
      </c>
      <c r="J97" s="302">
        <f t="shared" si="17"/>
        <v>0</v>
      </c>
      <c r="K97" s="302">
        <f t="shared" si="17"/>
        <v>0</v>
      </c>
      <c r="L97" s="302">
        <f t="shared" si="17"/>
        <v>0</v>
      </c>
      <c r="M97" s="302">
        <f t="shared" si="17"/>
        <v>0</v>
      </c>
      <c r="N97" s="302">
        <f t="shared" si="17"/>
        <v>0</v>
      </c>
      <c r="O97" s="302">
        <f t="shared" si="17"/>
        <v>0</v>
      </c>
      <c r="P97" s="302">
        <f t="shared" si="17"/>
        <v>0</v>
      </c>
      <c r="Q97" s="302">
        <f t="shared" si="17"/>
        <v>0</v>
      </c>
      <c r="R97" s="302">
        <f t="shared" si="17"/>
        <v>0</v>
      </c>
      <c r="S97" s="302">
        <f t="shared" si="17"/>
        <v>0</v>
      </c>
      <c r="T97" s="302">
        <f t="shared" si="17"/>
        <v>0</v>
      </c>
      <c r="U97" s="302">
        <f t="shared" si="17"/>
        <v>0</v>
      </c>
      <c r="V97" s="302">
        <f t="shared" si="17"/>
        <v>0</v>
      </c>
      <c r="W97" s="302">
        <f t="shared" si="17"/>
        <v>0</v>
      </c>
      <c r="X97" s="302">
        <f t="shared" si="17"/>
        <v>0</v>
      </c>
      <c r="Y97" s="302">
        <f t="shared" si="17"/>
        <v>0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0.72462302013565205</v>
      </c>
      <c r="C98" s="301">
        <f t="shared" si="18"/>
        <v>0.73056534675325258</v>
      </c>
      <c r="D98" s="301">
        <f t="shared" si="18"/>
        <v>0.73729734495379462</v>
      </c>
      <c r="E98" s="301">
        <f t="shared" si="18"/>
        <v>0.71504545176889134</v>
      </c>
      <c r="F98" s="301">
        <f t="shared" si="18"/>
        <v>0.71165578101615889</v>
      </c>
      <c r="G98" s="301">
        <f t="shared" si="18"/>
        <v>0.6982289375995151</v>
      </c>
      <c r="H98" s="301">
        <f t="shared" si="18"/>
        <v>0.69831309736037872</v>
      </c>
      <c r="I98" s="301">
        <f t="shared" si="18"/>
        <v>0.69417283930383089</v>
      </c>
      <c r="J98" s="301">
        <f t="shared" si="18"/>
        <v>0.70386404860346596</v>
      </c>
      <c r="K98" s="301">
        <f t="shared" si="18"/>
        <v>0.70559462839419429</v>
      </c>
      <c r="L98" s="301">
        <f t="shared" si="18"/>
        <v>0.70826580028364094</v>
      </c>
      <c r="M98" s="301">
        <f t="shared" si="18"/>
        <v>0.7112669205409391</v>
      </c>
      <c r="N98" s="301">
        <f t="shared" si="18"/>
        <v>0.72223777356045149</v>
      </c>
      <c r="O98" s="301">
        <f t="shared" si="18"/>
        <v>0.72059858526194187</v>
      </c>
      <c r="P98" s="301">
        <f t="shared" si="18"/>
        <v>0.7065540139531391</v>
      </c>
      <c r="Q98" s="301">
        <f t="shared" si="18"/>
        <v>0.70588741209707428</v>
      </c>
      <c r="R98" s="301">
        <f t="shared" si="18"/>
        <v>0.70678221272837516</v>
      </c>
      <c r="S98" s="301">
        <f t="shared" si="18"/>
        <v>0.70506322551800749</v>
      </c>
      <c r="T98" s="301">
        <f t="shared" si="18"/>
        <v>0.6899892817791452</v>
      </c>
      <c r="U98" s="301">
        <f t="shared" si="18"/>
        <v>0.68571810502503228</v>
      </c>
      <c r="V98" s="301">
        <f t="shared" si="18"/>
        <v>0.68165662116120496</v>
      </c>
      <c r="W98" s="301">
        <f t="shared" si="18"/>
        <v>0.70276835273778304</v>
      </c>
      <c r="X98" s="301">
        <f t="shared" si="18"/>
        <v>0.69994369302294412</v>
      </c>
      <c r="Y98" s="301">
        <f t="shared" si="18"/>
        <v>0.70136080353271191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0.11404197118980207</v>
      </c>
      <c r="C99" s="301">
        <f t="shared" si="19"/>
        <v>0.11490148393362849</v>
      </c>
      <c r="D99" s="301">
        <f t="shared" si="19"/>
        <v>0.11598348432717731</v>
      </c>
      <c r="E99" s="301">
        <f t="shared" si="19"/>
        <v>0.12164685240220004</v>
      </c>
      <c r="F99" s="301">
        <f t="shared" si="19"/>
        <v>0.12174312034564527</v>
      </c>
      <c r="G99" s="301">
        <f t="shared" si="19"/>
        <v>0.1198916240665376</v>
      </c>
      <c r="H99" s="301">
        <f t="shared" si="19"/>
        <v>0.12384258068092348</v>
      </c>
      <c r="I99" s="301">
        <f t="shared" si="19"/>
        <v>0.12540713345080265</v>
      </c>
      <c r="J99" s="301">
        <f t="shared" si="19"/>
        <v>0.12224183163130664</v>
      </c>
      <c r="K99" s="301">
        <f t="shared" si="19"/>
        <v>0.12093144072595544</v>
      </c>
      <c r="L99" s="301">
        <f t="shared" si="19"/>
        <v>0.12150479987170175</v>
      </c>
      <c r="M99" s="301">
        <f t="shared" si="19"/>
        <v>0.12009383311525039</v>
      </c>
      <c r="N99" s="301">
        <f t="shared" si="19"/>
        <v>0.11725666656800754</v>
      </c>
      <c r="O99" s="301">
        <f t="shared" si="19"/>
        <v>0.11748811518022145</v>
      </c>
      <c r="P99" s="301">
        <f t="shared" si="19"/>
        <v>0.12004858397900922</v>
      </c>
      <c r="Q99" s="301">
        <f t="shared" si="19"/>
        <v>0.11910488370253595</v>
      </c>
      <c r="R99" s="301">
        <f t="shared" si="19"/>
        <v>0.11712800418962939</v>
      </c>
      <c r="S99" s="301">
        <f t="shared" si="19"/>
        <v>0.11655473342550715</v>
      </c>
      <c r="T99" s="301">
        <f t="shared" si="19"/>
        <v>0.11429299089384901</v>
      </c>
      <c r="U99" s="301">
        <f t="shared" si="19"/>
        <v>0.11362146408678728</v>
      </c>
      <c r="V99" s="301">
        <f t="shared" si="19"/>
        <v>0.11414718030976821</v>
      </c>
      <c r="W99" s="301">
        <f t="shared" si="19"/>
        <v>0.11163185934011512</v>
      </c>
      <c r="X99" s="301">
        <f t="shared" si="19"/>
        <v>0.11142886396472025</v>
      </c>
      <c r="Y99" s="301">
        <f t="shared" si="19"/>
        <v>0.11148590033482976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6.1672867414307997E-2</v>
      </c>
      <c r="C100" s="302">
        <f t="shared" si="20"/>
        <v>6.2102923308631153E-2</v>
      </c>
      <c r="D100" s="302">
        <f t="shared" si="20"/>
        <v>6.2698396635575582E-2</v>
      </c>
      <c r="E100" s="302">
        <f t="shared" si="20"/>
        <v>6.9969927397981926E-2</v>
      </c>
      <c r="F100" s="302">
        <f t="shared" si="20"/>
        <v>7.0311169644591581E-2</v>
      </c>
      <c r="G100" s="302">
        <f t="shared" si="20"/>
        <v>6.9430042421840796E-2</v>
      </c>
      <c r="H100" s="302">
        <f t="shared" si="20"/>
        <v>7.337491674084283E-2</v>
      </c>
      <c r="I100" s="302">
        <f t="shared" si="20"/>
        <v>7.5238689377874576E-2</v>
      </c>
      <c r="J100" s="302">
        <f t="shared" si="20"/>
        <v>7.1372995863083558E-2</v>
      </c>
      <c r="K100" s="302">
        <f t="shared" si="20"/>
        <v>6.9937534527820422E-2</v>
      </c>
      <c r="L100" s="302">
        <f t="shared" si="20"/>
        <v>7.0317845876307378E-2</v>
      </c>
      <c r="M100" s="302">
        <f t="shared" si="20"/>
        <v>6.8689985681709739E-2</v>
      </c>
      <c r="N100" s="302">
        <f t="shared" si="20"/>
        <v>6.5059946531306964E-2</v>
      </c>
      <c r="O100" s="302">
        <f t="shared" si="20"/>
        <v>6.540986063485478E-2</v>
      </c>
      <c r="P100" s="302">
        <f t="shared" si="20"/>
        <v>6.8985342194643917E-2</v>
      </c>
      <c r="Q100" s="302">
        <f t="shared" si="20"/>
        <v>6.8089817784527551E-2</v>
      </c>
      <c r="R100" s="302">
        <f t="shared" si="20"/>
        <v>6.6048270291420477E-2</v>
      </c>
      <c r="S100" s="302">
        <f t="shared" si="20"/>
        <v>6.5599232151858825E-2</v>
      </c>
      <c r="T100" s="302">
        <f t="shared" si="20"/>
        <v>6.4426895976375589E-2</v>
      </c>
      <c r="U100" s="302">
        <f t="shared" si="20"/>
        <v>6.4064050638800912E-2</v>
      </c>
      <c r="V100" s="302">
        <f t="shared" si="20"/>
        <v>6.4883293653005575E-2</v>
      </c>
      <c r="W100" s="302">
        <f t="shared" si="20"/>
        <v>6.0842210416502035E-2</v>
      </c>
      <c r="X100" s="302">
        <f t="shared" si="20"/>
        <v>6.084335553019788E-2</v>
      </c>
      <c r="Y100" s="302">
        <f t="shared" si="20"/>
        <v>6.0797976154070822E-2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5.2369103775494072E-2</v>
      </c>
      <c r="C101" s="302">
        <f t="shared" si="21"/>
        <v>5.2798560624997326E-2</v>
      </c>
      <c r="D101" s="302">
        <f t="shared" si="21"/>
        <v>5.3285087691601736E-2</v>
      </c>
      <c r="E101" s="302">
        <f t="shared" si="21"/>
        <v>5.1676925004218104E-2</v>
      </c>
      <c r="F101" s="302">
        <f t="shared" si="21"/>
        <v>5.1431950701053698E-2</v>
      </c>
      <c r="G101" s="302">
        <f t="shared" si="21"/>
        <v>5.0461581644696787E-2</v>
      </c>
      <c r="H101" s="302">
        <f t="shared" si="21"/>
        <v>5.0467663940080634E-2</v>
      </c>
      <c r="I101" s="302">
        <f t="shared" si="21"/>
        <v>5.0168444072928066E-2</v>
      </c>
      <c r="J101" s="302">
        <f t="shared" si="21"/>
        <v>5.086883576822309E-2</v>
      </c>
      <c r="K101" s="302">
        <f t="shared" si="21"/>
        <v>5.0993906198135014E-2</v>
      </c>
      <c r="L101" s="302">
        <f t="shared" si="21"/>
        <v>5.1186953995394364E-2</v>
      </c>
      <c r="M101" s="302">
        <f t="shared" si="21"/>
        <v>5.140384743354065E-2</v>
      </c>
      <c r="N101" s="302">
        <f t="shared" si="21"/>
        <v>5.2196720036700575E-2</v>
      </c>
      <c r="O101" s="302">
        <f t="shared" si="21"/>
        <v>5.2078254545366666E-2</v>
      </c>
      <c r="P101" s="302">
        <f t="shared" si="21"/>
        <v>5.1063241784365304E-2</v>
      </c>
      <c r="Q101" s="302">
        <f t="shared" si="21"/>
        <v>5.1015065918008411E-2</v>
      </c>
      <c r="R101" s="302">
        <f t="shared" si="21"/>
        <v>5.1079733898208919E-2</v>
      </c>
      <c r="S101" s="302">
        <f t="shared" si="21"/>
        <v>5.0955501273648326E-2</v>
      </c>
      <c r="T101" s="302">
        <f t="shared" si="21"/>
        <v>4.9866094917473409E-2</v>
      </c>
      <c r="U101" s="302">
        <f t="shared" si="21"/>
        <v>4.9557413447986372E-2</v>
      </c>
      <c r="V101" s="302">
        <f t="shared" si="21"/>
        <v>4.926388665676263E-2</v>
      </c>
      <c r="W101" s="302">
        <f t="shared" si="21"/>
        <v>5.0789648923613075E-2</v>
      </c>
      <c r="X101" s="302">
        <f t="shared" si="21"/>
        <v>5.0585508434522371E-2</v>
      </c>
      <c r="Y101" s="302">
        <f t="shared" si="21"/>
        <v>5.0687924180758938E-2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0</v>
      </c>
      <c r="C102" s="302">
        <f t="shared" si="22"/>
        <v>0</v>
      </c>
      <c r="D102" s="302">
        <f t="shared" si="22"/>
        <v>0</v>
      </c>
      <c r="E102" s="302">
        <f t="shared" si="22"/>
        <v>0</v>
      </c>
      <c r="F102" s="302">
        <f t="shared" si="22"/>
        <v>0</v>
      </c>
      <c r="G102" s="302">
        <f t="shared" si="22"/>
        <v>0</v>
      </c>
      <c r="H102" s="302">
        <f t="shared" si="22"/>
        <v>0</v>
      </c>
      <c r="I102" s="302">
        <f t="shared" si="22"/>
        <v>0</v>
      </c>
      <c r="J102" s="302">
        <f t="shared" si="22"/>
        <v>0</v>
      </c>
      <c r="K102" s="302">
        <f t="shared" si="22"/>
        <v>0</v>
      </c>
      <c r="L102" s="302">
        <f t="shared" si="22"/>
        <v>0</v>
      </c>
      <c r="M102" s="302">
        <f t="shared" si="22"/>
        <v>0</v>
      </c>
      <c r="N102" s="302">
        <f t="shared" si="22"/>
        <v>0</v>
      </c>
      <c r="O102" s="302">
        <f t="shared" si="22"/>
        <v>0</v>
      </c>
      <c r="P102" s="302">
        <f t="shared" si="22"/>
        <v>0</v>
      </c>
      <c r="Q102" s="302">
        <f t="shared" si="22"/>
        <v>0</v>
      </c>
      <c r="R102" s="302">
        <f t="shared" si="22"/>
        <v>0</v>
      </c>
      <c r="S102" s="302">
        <f t="shared" si="22"/>
        <v>0</v>
      </c>
      <c r="T102" s="302">
        <f t="shared" si="22"/>
        <v>0</v>
      </c>
      <c r="U102" s="302">
        <f t="shared" si="22"/>
        <v>0</v>
      </c>
      <c r="V102" s="302">
        <f t="shared" si="22"/>
        <v>0</v>
      </c>
      <c r="W102" s="302">
        <f t="shared" si="22"/>
        <v>0</v>
      </c>
      <c r="X102" s="302">
        <f t="shared" si="22"/>
        <v>0</v>
      </c>
      <c r="Y102" s="302">
        <f t="shared" si="22"/>
        <v>0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0</v>
      </c>
      <c r="C103" s="302">
        <f t="shared" si="23"/>
        <v>0</v>
      </c>
      <c r="D103" s="302">
        <f t="shared" si="23"/>
        <v>0</v>
      </c>
      <c r="E103" s="302">
        <f t="shared" si="23"/>
        <v>0</v>
      </c>
      <c r="F103" s="302">
        <f t="shared" si="23"/>
        <v>0</v>
      </c>
      <c r="G103" s="302">
        <f t="shared" si="23"/>
        <v>0</v>
      </c>
      <c r="H103" s="302">
        <f t="shared" si="23"/>
        <v>0</v>
      </c>
      <c r="I103" s="302">
        <f t="shared" si="23"/>
        <v>0</v>
      </c>
      <c r="J103" s="302">
        <f t="shared" si="23"/>
        <v>0</v>
      </c>
      <c r="K103" s="302">
        <f t="shared" si="23"/>
        <v>0</v>
      </c>
      <c r="L103" s="302">
        <f t="shared" si="23"/>
        <v>0</v>
      </c>
      <c r="M103" s="302">
        <f t="shared" si="23"/>
        <v>0</v>
      </c>
      <c r="N103" s="302">
        <f t="shared" si="23"/>
        <v>0</v>
      </c>
      <c r="O103" s="302">
        <f t="shared" si="23"/>
        <v>0</v>
      </c>
      <c r="P103" s="302">
        <f t="shared" si="23"/>
        <v>0</v>
      </c>
      <c r="Q103" s="302">
        <f t="shared" si="23"/>
        <v>0</v>
      </c>
      <c r="R103" s="302">
        <f t="shared" si="23"/>
        <v>0</v>
      </c>
      <c r="S103" s="302">
        <f t="shared" si="23"/>
        <v>0</v>
      </c>
      <c r="T103" s="302">
        <f t="shared" si="23"/>
        <v>0</v>
      </c>
      <c r="U103" s="302">
        <f t="shared" si="23"/>
        <v>0</v>
      </c>
      <c r="V103" s="302">
        <f t="shared" si="23"/>
        <v>0</v>
      </c>
      <c r="W103" s="302">
        <f t="shared" si="23"/>
        <v>0</v>
      </c>
      <c r="X103" s="302">
        <f t="shared" si="23"/>
        <v>0</v>
      </c>
      <c r="Y103" s="302">
        <f t="shared" si="23"/>
        <v>0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0</v>
      </c>
      <c r="C104" s="302">
        <f t="shared" si="24"/>
        <v>0</v>
      </c>
      <c r="D104" s="302">
        <f t="shared" si="24"/>
        <v>0</v>
      </c>
      <c r="E104" s="302">
        <f t="shared" si="24"/>
        <v>0</v>
      </c>
      <c r="F104" s="302">
        <f t="shared" si="24"/>
        <v>0</v>
      </c>
      <c r="G104" s="302">
        <f t="shared" si="24"/>
        <v>0</v>
      </c>
      <c r="H104" s="302">
        <f t="shared" si="24"/>
        <v>0</v>
      </c>
      <c r="I104" s="302">
        <f t="shared" si="24"/>
        <v>0</v>
      </c>
      <c r="J104" s="302">
        <f t="shared" si="24"/>
        <v>0</v>
      </c>
      <c r="K104" s="302">
        <f t="shared" si="24"/>
        <v>0</v>
      </c>
      <c r="L104" s="302">
        <f t="shared" si="24"/>
        <v>0</v>
      </c>
      <c r="M104" s="302">
        <f t="shared" si="24"/>
        <v>0</v>
      </c>
      <c r="N104" s="302">
        <f t="shared" si="24"/>
        <v>0</v>
      </c>
      <c r="O104" s="302">
        <f t="shared" si="24"/>
        <v>0</v>
      </c>
      <c r="P104" s="302">
        <f t="shared" si="24"/>
        <v>0</v>
      </c>
      <c r="Q104" s="302">
        <f t="shared" si="24"/>
        <v>0</v>
      </c>
      <c r="R104" s="302">
        <f t="shared" si="24"/>
        <v>0</v>
      </c>
      <c r="S104" s="302">
        <f t="shared" si="24"/>
        <v>0</v>
      </c>
      <c r="T104" s="302">
        <f t="shared" si="24"/>
        <v>0</v>
      </c>
      <c r="U104" s="302">
        <f t="shared" si="24"/>
        <v>0</v>
      </c>
      <c r="V104" s="302">
        <f t="shared" si="24"/>
        <v>0</v>
      </c>
      <c r="W104" s="302">
        <f t="shared" si="24"/>
        <v>0</v>
      </c>
      <c r="X104" s="302">
        <f t="shared" si="24"/>
        <v>0</v>
      </c>
      <c r="Y104" s="302">
        <f t="shared" si="24"/>
        <v>0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2.8905141544966217E-2</v>
      </c>
      <c r="C105" s="301">
        <f t="shared" si="25"/>
        <v>2.9647489374261104E-2</v>
      </c>
      <c r="D105" s="301">
        <f t="shared" si="25"/>
        <v>3.0376061937693686E-2</v>
      </c>
      <c r="E105" s="301">
        <f t="shared" si="25"/>
        <v>3.2524162851845922E-2</v>
      </c>
      <c r="F105" s="301">
        <f t="shared" si="25"/>
        <v>3.306717927504773E-2</v>
      </c>
      <c r="G105" s="301">
        <f t="shared" si="25"/>
        <v>3.2141654575950016E-2</v>
      </c>
      <c r="H105" s="301">
        <f t="shared" si="25"/>
        <v>3.4088489084974138E-2</v>
      </c>
      <c r="I105" s="301">
        <f t="shared" si="25"/>
        <v>3.3721022662399659E-2</v>
      </c>
      <c r="J105" s="301">
        <f t="shared" si="25"/>
        <v>3.2556131785696767E-2</v>
      </c>
      <c r="K105" s="301">
        <f t="shared" si="25"/>
        <v>3.3309536244065872E-2</v>
      </c>
      <c r="L105" s="301">
        <f t="shared" si="25"/>
        <v>3.3286649197208057E-2</v>
      </c>
      <c r="M105" s="301">
        <f t="shared" si="25"/>
        <v>3.4540509636122076E-2</v>
      </c>
      <c r="N105" s="301">
        <f t="shared" si="25"/>
        <v>3.3559297202028035E-2</v>
      </c>
      <c r="O105" s="301">
        <f t="shared" si="25"/>
        <v>3.3023986717809636E-2</v>
      </c>
      <c r="P105" s="301">
        <f t="shared" si="25"/>
        <v>3.4324942017734214E-2</v>
      </c>
      <c r="Q105" s="301">
        <f t="shared" si="25"/>
        <v>3.398430547588064E-2</v>
      </c>
      <c r="R105" s="301">
        <f t="shared" si="25"/>
        <v>3.3613888761598994E-2</v>
      </c>
      <c r="S105" s="301">
        <f t="shared" si="25"/>
        <v>3.340556298577075E-2</v>
      </c>
      <c r="T105" s="301">
        <f t="shared" si="25"/>
        <v>3.3004653458488555E-2</v>
      </c>
      <c r="U105" s="301">
        <f t="shared" si="25"/>
        <v>3.3834233245427878E-2</v>
      </c>
      <c r="V105" s="301">
        <f t="shared" si="25"/>
        <v>3.4092592770149699E-2</v>
      </c>
      <c r="W105" s="301">
        <f t="shared" si="25"/>
        <v>3.2879798510103891E-2</v>
      </c>
      <c r="X105" s="301">
        <f t="shared" si="25"/>
        <v>3.274875805782574E-2</v>
      </c>
      <c r="Y105" s="301">
        <f t="shared" si="25"/>
        <v>3.2653494092287114E-2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1.9040601221604458E-2</v>
      </c>
      <c r="C106" s="302">
        <f t="shared" si="26"/>
        <v>1.9702054131879334E-2</v>
      </c>
      <c r="D106" s="302">
        <f t="shared" si="26"/>
        <v>2.0338981707696685E-2</v>
      </c>
      <c r="E106" s="302">
        <f t="shared" si="26"/>
        <v>2.2790005233322849E-2</v>
      </c>
      <c r="F106" s="302">
        <f t="shared" si="26"/>
        <v>2.3379166400611027E-2</v>
      </c>
      <c r="G106" s="302">
        <f t="shared" si="26"/>
        <v>2.263642590049466E-2</v>
      </c>
      <c r="H106" s="302">
        <f t="shared" si="26"/>
        <v>2.4582114713989432E-2</v>
      </c>
      <c r="I106" s="302">
        <f t="shared" si="26"/>
        <v>2.4271011036474145E-2</v>
      </c>
      <c r="J106" s="302">
        <f t="shared" si="26"/>
        <v>2.2974190422153349E-2</v>
      </c>
      <c r="K106" s="302">
        <f t="shared" si="26"/>
        <v>2.3704035907575069E-2</v>
      </c>
      <c r="L106" s="302">
        <f t="shared" si="26"/>
        <v>2.3644785286718262E-2</v>
      </c>
      <c r="M106" s="302">
        <f t="shared" si="26"/>
        <v>2.4857790451964835E-2</v>
      </c>
      <c r="N106" s="302">
        <f t="shared" si="26"/>
        <v>2.3727228053840668E-2</v>
      </c>
      <c r="O106" s="302">
        <f t="shared" si="26"/>
        <v>2.3214232399014802E-2</v>
      </c>
      <c r="P106" s="302">
        <f t="shared" si="26"/>
        <v>2.4706381238407779E-2</v>
      </c>
      <c r="Q106" s="302">
        <f t="shared" si="26"/>
        <v>2.4374819374981548E-2</v>
      </c>
      <c r="R106" s="302">
        <f t="shared" si="26"/>
        <v>2.3992221434512545E-2</v>
      </c>
      <c r="S106" s="302">
        <f t="shared" si="26"/>
        <v>2.3807296817881313E-2</v>
      </c>
      <c r="T106" s="302">
        <f t="shared" si="26"/>
        <v>2.361159402805035E-2</v>
      </c>
      <c r="U106" s="302">
        <f t="shared" si="26"/>
        <v>2.449931880093183E-2</v>
      </c>
      <c r="V106" s="302">
        <f t="shared" si="26"/>
        <v>2.481296869075951E-2</v>
      </c>
      <c r="W106" s="302">
        <f t="shared" si="26"/>
        <v>2.3312773228093667E-2</v>
      </c>
      <c r="X106" s="302">
        <f t="shared" si="26"/>
        <v>2.3220185831932329E-2</v>
      </c>
      <c r="Y106" s="302">
        <f t="shared" si="26"/>
        <v>2.3105630257684327E-2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9.8645403233617573E-3</v>
      </c>
      <c r="C107" s="302">
        <f t="shared" si="27"/>
        <v>9.9454352423817716E-3</v>
      </c>
      <c r="D107" s="302">
        <f t="shared" si="27"/>
        <v>1.0037080229997004E-2</v>
      </c>
      <c r="E107" s="302">
        <f t="shared" si="27"/>
        <v>9.734157618523075E-3</v>
      </c>
      <c r="F107" s="302">
        <f t="shared" si="27"/>
        <v>9.6880128744367047E-3</v>
      </c>
      <c r="G107" s="302">
        <f t="shared" si="27"/>
        <v>9.5052286754553524E-3</v>
      </c>
      <c r="H107" s="302">
        <f t="shared" si="27"/>
        <v>9.5063743709847132E-3</v>
      </c>
      <c r="I107" s="302">
        <f t="shared" si="27"/>
        <v>9.4500116259255106E-3</v>
      </c>
      <c r="J107" s="302">
        <f t="shared" si="27"/>
        <v>9.5819413635434107E-3</v>
      </c>
      <c r="K107" s="302">
        <f t="shared" si="27"/>
        <v>9.6055003364908052E-3</v>
      </c>
      <c r="L107" s="302">
        <f t="shared" si="27"/>
        <v>9.6418639104897969E-3</v>
      </c>
      <c r="M107" s="302">
        <f t="shared" si="27"/>
        <v>9.6827191841572444E-3</v>
      </c>
      <c r="N107" s="302">
        <f t="shared" si="27"/>
        <v>9.8320691481873623E-3</v>
      </c>
      <c r="O107" s="302">
        <f t="shared" si="27"/>
        <v>9.8097543187948312E-3</v>
      </c>
      <c r="P107" s="302">
        <f t="shared" si="27"/>
        <v>9.6185607793264315E-3</v>
      </c>
      <c r="Q107" s="302">
        <f t="shared" si="27"/>
        <v>9.6094861008990951E-3</v>
      </c>
      <c r="R107" s="302">
        <f t="shared" si="27"/>
        <v>9.6216673270864451E-3</v>
      </c>
      <c r="S107" s="302">
        <f t="shared" si="27"/>
        <v>9.5982661678894361E-3</v>
      </c>
      <c r="T107" s="302">
        <f t="shared" si="27"/>
        <v>9.3930594304382029E-3</v>
      </c>
      <c r="U107" s="302">
        <f t="shared" si="27"/>
        <v>9.3349144444960456E-3</v>
      </c>
      <c r="V107" s="302">
        <f t="shared" si="27"/>
        <v>9.2796240793901891E-3</v>
      </c>
      <c r="W107" s="302">
        <f t="shared" si="27"/>
        <v>9.5670252820102275E-3</v>
      </c>
      <c r="X107" s="302">
        <f t="shared" si="27"/>
        <v>9.5285722258934124E-3</v>
      </c>
      <c r="Y107" s="302">
        <f t="shared" si="27"/>
        <v>9.5478638346027916E-3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0</v>
      </c>
      <c r="C108" s="302">
        <f t="shared" si="28"/>
        <v>0</v>
      </c>
      <c r="D108" s="302">
        <f t="shared" si="28"/>
        <v>0</v>
      </c>
      <c r="E108" s="302">
        <f t="shared" si="28"/>
        <v>0</v>
      </c>
      <c r="F108" s="302">
        <f t="shared" si="28"/>
        <v>0</v>
      </c>
      <c r="G108" s="302">
        <f t="shared" si="28"/>
        <v>0</v>
      </c>
      <c r="H108" s="302">
        <f t="shared" si="28"/>
        <v>0</v>
      </c>
      <c r="I108" s="302">
        <f t="shared" si="28"/>
        <v>0</v>
      </c>
      <c r="J108" s="302">
        <f t="shared" si="28"/>
        <v>0</v>
      </c>
      <c r="K108" s="302">
        <f t="shared" si="28"/>
        <v>0</v>
      </c>
      <c r="L108" s="302">
        <f t="shared" si="28"/>
        <v>0</v>
      </c>
      <c r="M108" s="302">
        <f t="shared" si="28"/>
        <v>0</v>
      </c>
      <c r="N108" s="302">
        <f t="shared" si="28"/>
        <v>0</v>
      </c>
      <c r="O108" s="302">
        <f t="shared" si="28"/>
        <v>0</v>
      </c>
      <c r="P108" s="302">
        <f t="shared" si="28"/>
        <v>0</v>
      </c>
      <c r="Q108" s="302">
        <f t="shared" si="28"/>
        <v>0</v>
      </c>
      <c r="R108" s="302">
        <f t="shared" si="28"/>
        <v>0</v>
      </c>
      <c r="S108" s="302">
        <f t="shared" si="28"/>
        <v>0</v>
      </c>
      <c r="T108" s="302">
        <f t="shared" si="28"/>
        <v>0</v>
      </c>
      <c r="U108" s="302">
        <f t="shared" si="28"/>
        <v>0</v>
      </c>
      <c r="V108" s="302">
        <f t="shared" si="28"/>
        <v>0</v>
      </c>
      <c r="W108" s="302">
        <f t="shared" si="28"/>
        <v>0</v>
      </c>
      <c r="X108" s="302">
        <f t="shared" si="28"/>
        <v>0</v>
      </c>
      <c r="Y108" s="302">
        <f t="shared" si="28"/>
        <v>0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0</v>
      </c>
      <c r="C109" s="235">
        <f t="shared" si="29"/>
        <v>0</v>
      </c>
      <c r="D109" s="235">
        <f t="shared" si="29"/>
        <v>0</v>
      </c>
      <c r="E109" s="235">
        <f t="shared" si="29"/>
        <v>0</v>
      </c>
      <c r="F109" s="235">
        <f t="shared" si="29"/>
        <v>0</v>
      </c>
      <c r="G109" s="235">
        <f t="shared" si="29"/>
        <v>0</v>
      </c>
      <c r="H109" s="235">
        <f t="shared" si="29"/>
        <v>0</v>
      </c>
      <c r="I109" s="235">
        <f t="shared" si="29"/>
        <v>0</v>
      </c>
      <c r="J109" s="235">
        <f t="shared" si="29"/>
        <v>0</v>
      </c>
      <c r="K109" s="235">
        <f t="shared" si="29"/>
        <v>0</v>
      </c>
      <c r="L109" s="235">
        <f t="shared" si="29"/>
        <v>0</v>
      </c>
      <c r="M109" s="235">
        <f t="shared" si="29"/>
        <v>0</v>
      </c>
      <c r="N109" s="235">
        <f t="shared" si="29"/>
        <v>0</v>
      </c>
      <c r="O109" s="235">
        <f t="shared" si="29"/>
        <v>0</v>
      </c>
      <c r="P109" s="235">
        <f t="shared" si="29"/>
        <v>0</v>
      </c>
      <c r="Q109" s="235">
        <f t="shared" si="29"/>
        <v>0</v>
      </c>
      <c r="R109" s="235">
        <f t="shared" si="29"/>
        <v>0</v>
      </c>
      <c r="S109" s="235">
        <f t="shared" si="29"/>
        <v>0</v>
      </c>
      <c r="T109" s="235">
        <f t="shared" si="29"/>
        <v>0</v>
      </c>
      <c r="U109" s="235">
        <f t="shared" si="29"/>
        <v>0</v>
      </c>
      <c r="V109" s="235">
        <f t="shared" si="29"/>
        <v>0</v>
      </c>
      <c r="W109" s="235">
        <f t="shared" si="29"/>
        <v>0</v>
      </c>
      <c r="X109" s="235">
        <f t="shared" si="29"/>
        <v>0</v>
      </c>
      <c r="Y109" s="235">
        <f t="shared" si="29"/>
        <v>0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430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0">
        <f>IF(B$5=0,0,B$5/FBT_fec!B$5)</f>
        <v>2.0918130325694371</v>
      </c>
      <c r="C113" s="320">
        <f>IF(C$5=0,0,C$5/FBT_fec!C$5)</f>
        <v>1.9664389702515017</v>
      </c>
      <c r="D113" s="320">
        <f>IF(D$5=0,0,D$5/FBT_fec!D$5)</f>
        <v>1.845616034842847</v>
      </c>
      <c r="E113" s="320">
        <f>IF(E$5=0,0,E$5/FBT_fec!E$5)</f>
        <v>1.6641385381557723</v>
      </c>
      <c r="F113" s="320">
        <f>IF(F$5=0,0,F$5/FBT_fec!F$5)</f>
        <v>1.6295941430614478</v>
      </c>
      <c r="G113" s="320">
        <f>IF(G$5=0,0,G$5/FBT_fec!G$5)</f>
        <v>1.7870084979087952</v>
      </c>
      <c r="H113" s="320">
        <f>IF(H$5=0,0,H$5/FBT_fec!H$5)</f>
        <v>1.6043815125218783</v>
      </c>
      <c r="I113" s="320">
        <f>IF(I$5=0,0,I$5/FBT_fec!I$5)</f>
        <v>1.613887815968436</v>
      </c>
      <c r="J113" s="320">
        <f>IF(J$5=0,0,J$5/FBT_fec!J$5)</f>
        <v>1.7069637287490247</v>
      </c>
      <c r="K113" s="320">
        <f>IF(K$5=0,0,K$5/FBT_fec!K$5)</f>
        <v>1.6452887072668758</v>
      </c>
      <c r="L113" s="320">
        <f>IF(L$5=0,0,L$5/FBT_fec!L$5)</f>
        <v>1.6254047185484211</v>
      </c>
      <c r="M113" s="320">
        <f>IF(M$5=0,0,M$5/FBT_fec!M$5)</f>
        <v>1.5492412673794034</v>
      </c>
      <c r="N113" s="320">
        <f>IF(N$5=0,0,N$5/FBT_fec!N$5)</f>
        <v>1.6242887289818175</v>
      </c>
      <c r="O113" s="320">
        <f>IF(O$5=0,0,O$5/FBT_fec!O$5)</f>
        <v>1.6836176418805104</v>
      </c>
      <c r="P113" s="320">
        <f>IF(P$5=0,0,P$5/FBT_fec!P$5)</f>
        <v>1.5958732736663905</v>
      </c>
      <c r="Q113" s="320">
        <f>IF(Q$5=0,0,Q$5/FBT_fec!Q$5)</f>
        <v>1.6323597605281452</v>
      </c>
      <c r="R113" s="320">
        <f>IF(R$5=0,0,R$5/FBT_fec!R$5)</f>
        <v>1.686542241483149</v>
      </c>
      <c r="S113" s="320">
        <f>IF(S$5=0,0,S$5/FBT_fec!S$5)</f>
        <v>1.7223387588956989</v>
      </c>
      <c r="T113" s="320">
        <f>IF(T$5=0,0,T$5/FBT_fec!T$5)</f>
        <v>1.8659163963945575</v>
      </c>
      <c r="U113" s="320">
        <f>IF(U$5=0,0,U$5/FBT_fec!U$5)</f>
        <v>1.8349218067524267</v>
      </c>
      <c r="V113" s="320">
        <f>IF(V$5=0,0,V$5/FBT_fec!V$5)</f>
        <v>1.8103155530900481</v>
      </c>
      <c r="W113" s="320">
        <f>IF(W$5=0,0,W$5/FBT_fec!W$5)</f>
        <v>1.8648049139976024</v>
      </c>
      <c r="X113" s="320">
        <f>IF(X$5=0,0,X$5/FBT_fec!X$5)</f>
        <v>1.8936808538621828</v>
      </c>
      <c r="Y113" s="320">
        <f>IF(Y$5=0,0,Y$5/FBT_fec!Y$5)</f>
        <v>1.8949856141212074</v>
      </c>
      <c r="DA113" s="95"/>
    </row>
    <row r="114" spans="1:105" ht="12" customHeight="1" x14ac:dyDescent="0.25">
      <c r="A114" s="55" t="s">
        <v>91</v>
      </c>
      <c r="B114" s="330">
        <f>IF(B$6=0,0,B$6/FBT_fec!B$6)</f>
        <v>0</v>
      </c>
      <c r="C114" s="330">
        <f>IF(C$6=0,0,C$6/FBT_fec!C$6)</f>
        <v>0</v>
      </c>
      <c r="D114" s="330">
        <f>IF(D$6=0,0,D$6/FBT_fec!D$6)</f>
        <v>0</v>
      </c>
      <c r="E114" s="330">
        <f>IF(E$6=0,0,E$6/FBT_fec!E$6)</f>
        <v>0</v>
      </c>
      <c r="F114" s="330">
        <f>IF(F$6=0,0,F$6/FBT_fec!F$6)</f>
        <v>0</v>
      </c>
      <c r="G114" s="330">
        <f>IF(G$6=0,0,G$6/FBT_fec!G$6)</f>
        <v>0</v>
      </c>
      <c r="H114" s="330">
        <f>IF(H$6=0,0,H$6/FBT_fec!H$6)</f>
        <v>0</v>
      </c>
      <c r="I114" s="330">
        <f>IF(I$6=0,0,I$6/FBT_fec!I$6)</f>
        <v>0</v>
      </c>
      <c r="J114" s="330">
        <f>IF(J$6=0,0,J$6/FBT_fec!J$6)</f>
        <v>0</v>
      </c>
      <c r="K114" s="330">
        <f>IF(K$6=0,0,K$6/FBT_fec!K$6)</f>
        <v>0</v>
      </c>
      <c r="L114" s="330">
        <f>IF(L$6=0,0,L$6/FBT_fec!L$6)</f>
        <v>0</v>
      </c>
      <c r="M114" s="330">
        <f>IF(M$6=0,0,M$6/FBT_fec!M$6)</f>
        <v>0</v>
      </c>
      <c r="N114" s="330">
        <f>IF(N$6=0,0,N$6/FBT_fec!N$6)</f>
        <v>0</v>
      </c>
      <c r="O114" s="330">
        <f>IF(O$6=0,0,O$6/FBT_fec!O$6)</f>
        <v>0</v>
      </c>
      <c r="P114" s="330">
        <f>IF(P$6=0,0,P$6/FBT_fec!P$6)</f>
        <v>0</v>
      </c>
      <c r="Q114" s="330">
        <f>IF(Q$6=0,0,Q$6/FBT_fec!Q$6)</f>
        <v>0</v>
      </c>
      <c r="R114" s="330">
        <f>IF(R$6=0,0,R$6/FBT_fec!R$6)</f>
        <v>0</v>
      </c>
      <c r="S114" s="330">
        <f>IF(S$6=0,0,S$6/FBT_fec!S$6)</f>
        <v>0</v>
      </c>
      <c r="T114" s="330">
        <f>IF(T$6=0,0,T$6/FBT_fec!T$6)</f>
        <v>0</v>
      </c>
      <c r="U114" s="330">
        <f>IF(U$6=0,0,U$6/FBT_fec!U$6)</f>
        <v>0</v>
      </c>
      <c r="V114" s="330">
        <f>IF(V$6=0,0,V$6/FBT_fec!V$6)</f>
        <v>0</v>
      </c>
      <c r="W114" s="330">
        <f>IF(W$6=0,0,W$6/FBT_fec!W$6)</f>
        <v>0</v>
      </c>
      <c r="X114" s="330">
        <f>IF(X$6=0,0,X$6/FBT_fec!X$6)</f>
        <v>0</v>
      </c>
      <c r="Y114" s="330">
        <f>IF(Y$6=0,0,Y$6/FBT_fec!Y$6)</f>
        <v>0</v>
      </c>
      <c r="DA114" s="67"/>
    </row>
    <row r="115" spans="1:105" ht="12" customHeight="1" x14ac:dyDescent="0.25">
      <c r="A115" s="173" t="s">
        <v>92</v>
      </c>
      <c r="B115" s="331">
        <f>IF(B$7=0,0,B$7/FBT_fec!B$7)</f>
        <v>0</v>
      </c>
      <c r="C115" s="331">
        <f>IF(C$7=0,0,C$7/FBT_fec!C$7)</f>
        <v>0</v>
      </c>
      <c r="D115" s="331">
        <f>IF(D$7=0,0,D$7/FBT_fec!D$7)</f>
        <v>0</v>
      </c>
      <c r="E115" s="331">
        <f>IF(E$7=0,0,E$7/FBT_fec!E$7)</f>
        <v>0</v>
      </c>
      <c r="F115" s="331">
        <f>IF(F$7=0,0,F$7/FBT_fec!F$7)</f>
        <v>0</v>
      </c>
      <c r="G115" s="331">
        <f>IF(G$7=0,0,G$7/FBT_fec!G$7)</f>
        <v>0</v>
      </c>
      <c r="H115" s="331">
        <f>IF(H$7=0,0,H$7/FBT_fec!H$7)</f>
        <v>0</v>
      </c>
      <c r="I115" s="331">
        <f>IF(I$7=0,0,I$7/FBT_fec!I$7)</f>
        <v>0</v>
      </c>
      <c r="J115" s="331">
        <f>IF(J$7=0,0,J$7/FBT_fec!J$7)</f>
        <v>0</v>
      </c>
      <c r="K115" s="331">
        <f>IF(K$7=0,0,K$7/FBT_fec!K$7)</f>
        <v>0</v>
      </c>
      <c r="L115" s="331">
        <f>IF(L$7=0,0,L$7/FBT_fec!L$7)</f>
        <v>0</v>
      </c>
      <c r="M115" s="331">
        <f>IF(M$7=0,0,M$7/FBT_fec!M$7)</f>
        <v>0</v>
      </c>
      <c r="N115" s="331">
        <f>IF(N$7=0,0,N$7/FBT_fec!N$7)</f>
        <v>0</v>
      </c>
      <c r="O115" s="331">
        <f>IF(O$7=0,0,O$7/FBT_fec!O$7)</f>
        <v>0</v>
      </c>
      <c r="P115" s="331">
        <f>IF(P$7=0,0,P$7/FBT_fec!P$7)</f>
        <v>0</v>
      </c>
      <c r="Q115" s="331">
        <f>IF(Q$7=0,0,Q$7/FBT_fec!Q$7)</f>
        <v>0</v>
      </c>
      <c r="R115" s="331">
        <f>IF(R$7=0,0,R$7/FBT_fec!R$7)</f>
        <v>0</v>
      </c>
      <c r="S115" s="331">
        <f>IF(S$7=0,0,S$7/FBT_fec!S$7)</f>
        <v>0</v>
      </c>
      <c r="T115" s="331">
        <f>IF(T$7=0,0,T$7/FBT_fec!T$7)</f>
        <v>0</v>
      </c>
      <c r="U115" s="331">
        <f>IF(U$7=0,0,U$7/FBT_fec!U$7)</f>
        <v>0</v>
      </c>
      <c r="V115" s="331">
        <f>IF(V$7=0,0,V$7/FBT_fec!V$7)</f>
        <v>0</v>
      </c>
      <c r="W115" s="331">
        <f>IF(W$7=0,0,W$7/FBT_fec!W$7)</f>
        <v>0</v>
      </c>
      <c r="X115" s="331">
        <f>IF(X$7=0,0,X$7/FBT_fec!X$7)</f>
        <v>0</v>
      </c>
      <c r="Y115" s="331">
        <f>IF(Y$7=0,0,Y$7/FBT_fec!Y$7)</f>
        <v>0</v>
      </c>
      <c r="DA115" s="177"/>
    </row>
    <row r="116" spans="1:105" ht="12" customHeight="1" x14ac:dyDescent="0.25">
      <c r="A116" s="173" t="s">
        <v>93</v>
      </c>
      <c r="B116" s="331">
        <f>IF(B$8=0,0,B$8/FBT_fec!B$8)</f>
        <v>0</v>
      </c>
      <c r="C116" s="331">
        <f>IF(C$8=0,0,C$8/FBT_fec!C$8)</f>
        <v>0</v>
      </c>
      <c r="D116" s="331">
        <f>IF(D$8=0,0,D$8/FBT_fec!D$8)</f>
        <v>0</v>
      </c>
      <c r="E116" s="331">
        <f>IF(E$8=0,0,E$8/FBT_fec!E$8)</f>
        <v>0</v>
      </c>
      <c r="F116" s="331">
        <f>IF(F$8=0,0,F$8/FBT_fec!F$8)</f>
        <v>0</v>
      </c>
      <c r="G116" s="331">
        <f>IF(G$8=0,0,G$8/FBT_fec!G$8)</f>
        <v>0</v>
      </c>
      <c r="H116" s="331">
        <f>IF(H$8=0,0,H$8/FBT_fec!H$8)</f>
        <v>0</v>
      </c>
      <c r="I116" s="331">
        <f>IF(I$8=0,0,I$8/FBT_fec!I$8)</f>
        <v>0</v>
      </c>
      <c r="J116" s="331">
        <f>IF(J$8=0,0,J$8/FBT_fec!J$8)</f>
        <v>0</v>
      </c>
      <c r="K116" s="331">
        <f>IF(K$8=0,0,K$8/FBT_fec!K$8)</f>
        <v>0</v>
      </c>
      <c r="L116" s="331">
        <f>IF(L$8=0,0,L$8/FBT_fec!L$8)</f>
        <v>0</v>
      </c>
      <c r="M116" s="331">
        <f>IF(M$8=0,0,M$8/FBT_fec!M$8)</f>
        <v>0</v>
      </c>
      <c r="N116" s="331">
        <f>IF(N$8=0,0,N$8/FBT_fec!N$8)</f>
        <v>0</v>
      </c>
      <c r="O116" s="331">
        <f>IF(O$8=0,0,O$8/FBT_fec!O$8)</f>
        <v>0</v>
      </c>
      <c r="P116" s="331">
        <f>IF(P$8=0,0,P$8/FBT_fec!P$8)</f>
        <v>0</v>
      </c>
      <c r="Q116" s="331">
        <f>IF(Q$8=0,0,Q$8/FBT_fec!Q$8)</f>
        <v>0</v>
      </c>
      <c r="R116" s="331">
        <f>IF(R$8=0,0,R$8/FBT_fec!R$8)</f>
        <v>0</v>
      </c>
      <c r="S116" s="331">
        <f>IF(S$8=0,0,S$8/FBT_fec!S$8)</f>
        <v>0</v>
      </c>
      <c r="T116" s="331">
        <f>IF(T$8=0,0,T$8/FBT_fec!T$8)</f>
        <v>0</v>
      </c>
      <c r="U116" s="331">
        <f>IF(U$8=0,0,U$8/FBT_fec!U$8)</f>
        <v>0</v>
      </c>
      <c r="V116" s="331">
        <f>IF(V$8=0,0,V$8/FBT_fec!V$8)</f>
        <v>0</v>
      </c>
      <c r="W116" s="331">
        <f>IF(W$8=0,0,W$8/FBT_fec!W$8)</f>
        <v>0</v>
      </c>
      <c r="X116" s="331">
        <f>IF(X$8=0,0,X$8/FBT_fec!X$8)</f>
        <v>0</v>
      </c>
      <c r="Y116" s="331">
        <f>IF(Y$8=0,0,Y$8/FBT_fec!Y$8)</f>
        <v>0</v>
      </c>
      <c r="DA116" s="177"/>
    </row>
    <row r="117" spans="1:105" ht="12" customHeight="1" x14ac:dyDescent="0.25">
      <c r="A117" s="173" t="s">
        <v>94</v>
      </c>
      <c r="B117" s="331">
        <f>IF(B$9=0,0,B$9/FBT_fec!B$9)</f>
        <v>0</v>
      </c>
      <c r="C117" s="331">
        <f>IF(C$9=0,0,C$9/FBT_fec!C$9)</f>
        <v>0</v>
      </c>
      <c r="D117" s="331">
        <f>IF(D$9=0,0,D$9/FBT_fec!D$9)</f>
        <v>0</v>
      </c>
      <c r="E117" s="331">
        <f>IF(E$9=0,0,E$9/FBT_fec!E$9)</f>
        <v>0</v>
      </c>
      <c r="F117" s="331">
        <f>IF(F$9=0,0,F$9/FBT_fec!F$9)</f>
        <v>0</v>
      </c>
      <c r="G117" s="331">
        <f>IF(G$9=0,0,G$9/FBT_fec!G$9)</f>
        <v>0</v>
      </c>
      <c r="H117" s="331">
        <f>IF(H$9=0,0,H$9/FBT_fec!H$9)</f>
        <v>0</v>
      </c>
      <c r="I117" s="331">
        <f>IF(I$9=0,0,I$9/FBT_fec!I$9)</f>
        <v>0</v>
      </c>
      <c r="J117" s="331">
        <f>IF(J$9=0,0,J$9/FBT_fec!J$9)</f>
        <v>0</v>
      </c>
      <c r="K117" s="331">
        <f>IF(K$9=0,0,K$9/FBT_fec!K$9)</f>
        <v>0</v>
      </c>
      <c r="L117" s="331">
        <f>IF(L$9=0,0,L$9/FBT_fec!L$9)</f>
        <v>0</v>
      </c>
      <c r="M117" s="331">
        <f>IF(M$9=0,0,M$9/FBT_fec!M$9)</f>
        <v>0</v>
      </c>
      <c r="N117" s="331">
        <f>IF(N$9=0,0,N$9/FBT_fec!N$9)</f>
        <v>0</v>
      </c>
      <c r="O117" s="331">
        <f>IF(O$9=0,0,O$9/FBT_fec!O$9)</f>
        <v>0</v>
      </c>
      <c r="P117" s="331">
        <f>IF(P$9=0,0,P$9/FBT_fec!P$9)</f>
        <v>0</v>
      </c>
      <c r="Q117" s="331">
        <f>IF(Q$9=0,0,Q$9/FBT_fec!Q$9)</f>
        <v>0</v>
      </c>
      <c r="R117" s="331">
        <f>IF(R$9=0,0,R$9/FBT_fec!R$9)</f>
        <v>0</v>
      </c>
      <c r="S117" s="331">
        <f>IF(S$9=0,0,S$9/FBT_fec!S$9)</f>
        <v>0</v>
      </c>
      <c r="T117" s="331">
        <f>IF(T$9=0,0,T$9/FBT_fec!T$9)</f>
        <v>0</v>
      </c>
      <c r="U117" s="331">
        <f>IF(U$9=0,0,U$9/FBT_fec!U$9)</f>
        <v>0</v>
      </c>
      <c r="V117" s="331">
        <f>IF(V$9=0,0,V$9/FBT_fec!V$9)</f>
        <v>0</v>
      </c>
      <c r="W117" s="331">
        <f>IF(W$9=0,0,W$9/FBT_fec!W$9)</f>
        <v>0</v>
      </c>
      <c r="X117" s="331">
        <f>IF(X$9=0,0,X$9/FBT_fec!X$9)</f>
        <v>0</v>
      </c>
      <c r="Y117" s="331">
        <f>IF(Y$9=0,0,Y$9/FBT_fec!Y$9)</f>
        <v>0</v>
      </c>
      <c r="DA117" s="177"/>
    </row>
    <row r="118" spans="1:105" ht="12" customHeight="1" x14ac:dyDescent="0.25">
      <c r="A118" s="56" t="s">
        <v>95</v>
      </c>
      <c r="B118" s="332">
        <f>IF(B$10=0,0,B$10/FBT_fec!B$10)</f>
        <v>1.4824466575241342</v>
      </c>
      <c r="C118" s="332">
        <f>IF(C$10=0,0,C$10/FBT_fec!C$10)</f>
        <v>1.3280108853584651</v>
      </c>
      <c r="D118" s="332">
        <f>IF(D$10=0,0,D$10/FBT_fec!D$10)</f>
        <v>1.1777398877522973</v>
      </c>
      <c r="E118" s="332">
        <f>IF(E$10=0,0,E$10/FBT_fec!E$10)</f>
        <v>1.253769562984645</v>
      </c>
      <c r="F118" s="332">
        <f>IF(F$10=0,0,F$10/FBT_fec!F$10)</f>
        <v>1.3065480263339198</v>
      </c>
      <c r="G118" s="332">
        <f>IF(G$10=0,0,G$10/FBT_fec!G$10)</f>
        <v>1.6140045411387283</v>
      </c>
      <c r="H118" s="332">
        <f>IF(H$10=0,0,H$10/FBT_fec!H$10)</f>
        <v>1.420397275900976</v>
      </c>
      <c r="I118" s="332">
        <f>IF(I$10=0,0,I$10/FBT_fec!I$10)</f>
        <v>1.3483714672116391</v>
      </c>
      <c r="J118" s="332">
        <f>IF(J$10=0,0,J$10/FBT_fec!J$10)</f>
        <v>1.4430242545573138</v>
      </c>
      <c r="K118" s="332">
        <f>IF(K$10=0,0,K$10/FBT_fec!K$10)</f>
        <v>1.4225533088451021</v>
      </c>
      <c r="L118" s="332">
        <f>IF(L$10=0,0,L$10/FBT_fec!L$10)</f>
        <v>1.3430592429948074</v>
      </c>
      <c r="M118" s="332">
        <f>IF(M$10=0,0,M$10/FBT_fec!M$10)</f>
        <v>1.3986245356073659</v>
      </c>
      <c r="N118" s="332">
        <f>IF(N$10=0,0,N$10/FBT_fec!N$10)</f>
        <v>1.4054080502743271</v>
      </c>
      <c r="O118" s="332">
        <f>IF(O$10=0,0,O$10/FBT_fec!O$10)</f>
        <v>1.4020433000461092</v>
      </c>
      <c r="P118" s="332">
        <f>IF(P$10=0,0,P$10/FBT_fec!P$10)</f>
        <v>1.4922424295121899</v>
      </c>
      <c r="Q118" s="332">
        <f>IF(Q$10=0,0,Q$10/FBT_fec!Q$10)</f>
        <v>1.5428387006726798</v>
      </c>
      <c r="R118" s="332">
        <f>IF(R$10=0,0,R$10/FBT_fec!R$10)</f>
        <v>1.6387558989933924</v>
      </c>
      <c r="S118" s="332">
        <f>IF(S$10=0,0,S$10/FBT_fec!S$10)</f>
        <v>1.6956564947532475</v>
      </c>
      <c r="T118" s="332">
        <f>IF(T$10=0,0,T$10/FBT_fec!T$10)</f>
        <v>2.0716863584306635</v>
      </c>
      <c r="U118" s="332">
        <f>IF(U$10=0,0,U$10/FBT_fec!U$10)</f>
        <v>2.1462372499929265</v>
      </c>
      <c r="V118" s="332">
        <f>IF(V$10=0,0,V$10/FBT_fec!V$10)</f>
        <v>2.1585332071571841</v>
      </c>
      <c r="W118" s="332">
        <f>IF(W$10=0,0,W$10/FBT_fec!W$10)</f>
        <v>2.0236112226342922</v>
      </c>
      <c r="X118" s="332">
        <f>IF(X$10=0,0,X$10/FBT_fec!X$10)</f>
        <v>2.0746088189985126</v>
      </c>
      <c r="Y118" s="332">
        <f>IF(Y$10=0,0,Y$10/FBT_fec!Y$10)</f>
        <v>2.0669134526930901</v>
      </c>
      <c r="DA118" s="68"/>
    </row>
    <row r="119" spans="1:105" ht="12" customHeight="1" x14ac:dyDescent="0.25">
      <c r="A119" s="174" t="s">
        <v>2147</v>
      </c>
      <c r="B119" s="348">
        <f>IF(B$16=0,0,B$16/FBT_fec!B$16)</f>
        <v>2.2086544378643604</v>
      </c>
      <c r="C119" s="348">
        <f>IF(C$16=0,0,C$16/FBT_fec!C$16)</f>
        <v>1.9600760542646878</v>
      </c>
      <c r="D119" s="348">
        <f>IF(D$16=0,0,D$16/FBT_fec!D$16)</f>
        <v>1.6991655268945824</v>
      </c>
      <c r="E119" s="348">
        <f>IF(E$16=0,0,E$16/FBT_fec!E$16)</f>
        <v>1.7354915887966855</v>
      </c>
      <c r="F119" s="348">
        <f>IF(F$16=0,0,F$16/FBT_fec!F$16)</f>
        <v>1.7282141251580079</v>
      </c>
      <c r="G119" s="348">
        <f>IF(G$16=0,0,G$16/FBT_fec!G$16)</f>
        <v>2.1351566905100454</v>
      </c>
      <c r="H119" s="348">
        <f>IF(H$16=0,0,H$16/FBT_fec!H$16)</f>
        <v>1.8538087324128416</v>
      </c>
      <c r="I119" s="348">
        <f>IF(I$16=0,0,I$16/FBT_fec!I$16)</f>
        <v>1.9278722287338184</v>
      </c>
      <c r="J119" s="348">
        <f>IF(J$16=0,0,J$16/FBT_fec!J$16)</f>
        <v>1.9339775919375464</v>
      </c>
      <c r="K119" s="348">
        <f>IF(K$16=0,0,K$16/FBT_fec!K$16)</f>
        <v>1.8286443938973496</v>
      </c>
      <c r="L119" s="348">
        <f>IF(L$16=0,0,L$16/FBT_fec!L$16)</f>
        <v>1.7686312146668879</v>
      </c>
      <c r="M119" s="348">
        <f>IF(M$16=0,0,M$16/FBT_fec!M$16)</f>
        <v>1.6177159364960352</v>
      </c>
      <c r="N119" s="348">
        <f>IF(N$16=0,0,N$16/FBT_fec!N$16)</f>
        <v>1.591151924518347</v>
      </c>
      <c r="O119" s="348">
        <f>IF(O$16=0,0,O$16/FBT_fec!O$16)</f>
        <v>1.6912190001539997</v>
      </c>
      <c r="P119" s="348">
        <f>IF(P$16=0,0,P$16/FBT_fec!P$16)</f>
        <v>1.7340499464635537</v>
      </c>
      <c r="Q119" s="348">
        <f>IF(Q$16=0,0,Q$16/FBT_fec!Q$16)</f>
        <v>1.7986394228982616</v>
      </c>
      <c r="R119" s="348">
        <f>IF(R$16=0,0,R$16/FBT_fec!R$16)</f>
        <v>1.8645372157153881</v>
      </c>
      <c r="S119" s="348">
        <f>IF(S$16=0,0,S$16/FBT_fec!S$16)</f>
        <v>1.9342256565208922</v>
      </c>
      <c r="T119" s="348">
        <f>IF(T$16=0,0,T$16/FBT_fec!T$16)</f>
        <v>2.2540821994889932</v>
      </c>
      <c r="U119" s="348">
        <f>IF(U$16=0,0,U$16/FBT_fec!U$16)</f>
        <v>2.2237946671503042</v>
      </c>
      <c r="V119" s="348">
        <f>IF(V$16=0,0,V$16/FBT_fec!V$16)</f>
        <v>2.2280188961655849</v>
      </c>
      <c r="W119" s="348">
        <f>IF(W$16=0,0,W$16/FBT_fec!W$16)</f>
        <v>2.1043322794812211</v>
      </c>
      <c r="X119" s="348">
        <f>IF(X$16=0,0,X$16/FBT_fec!X$16)</f>
        <v>2.1584591391731309</v>
      </c>
      <c r="Y119" s="348">
        <f>IF(Y$16=0,0,Y$16/FBT_fec!Y$16)</f>
        <v>2.1507742132079364</v>
      </c>
      <c r="DA119" s="178"/>
    </row>
    <row r="120" spans="1:105" ht="12" customHeight="1" x14ac:dyDescent="0.25">
      <c r="A120" s="174" t="s">
        <v>2159</v>
      </c>
      <c r="B120" s="348">
        <f>IF(B$25=0,0,B$25/FBT_fec!B$25)</f>
        <v>2.20865443786436</v>
      </c>
      <c r="C120" s="348">
        <f>IF(C$25=0,0,C$25/FBT_fec!C$25)</f>
        <v>1.9600760542646884</v>
      </c>
      <c r="D120" s="348">
        <f>IF(D$25=0,0,D$25/FBT_fec!D$25)</f>
        <v>1.6991655268945827</v>
      </c>
      <c r="E120" s="348">
        <f>IF(E$25=0,0,E$25/FBT_fec!E$25)</f>
        <v>1.7354915887966855</v>
      </c>
      <c r="F120" s="348">
        <f>IF(F$25=0,0,F$25/FBT_fec!F$25)</f>
        <v>1.7282141251580081</v>
      </c>
      <c r="G120" s="348">
        <f>IF(G$25=0,0,G$25/FBT_fec!G$25)</f>
        <v>2.1351566905100454</v>
      </c>
      <c r="H120" s="348">
        <f>IF(H$25=0,0,H$25/FBT_fec!H$25)</f>
        <v>1.8538087324128416</v>
      </c>
      <c r="I120" s="348">
        <f>IF(I$25=0,0,I$25/FBT_fec!I$25)</f>
        <v>1.9278722287338192</v>
      </c>
      <c r="J120" s="348">
        <f>IF(J$25=0,0,J$25/FBT_fec!J$25)</f>
        <v>1.9339775919375464</v>
      </c>
      <c r="K120" s="348">
        <f>IF(K$25=0,0,K$25/FBT_fec!K$25)</f>
        <v>1.8286443938973496</v>
      </c>
      <c r="L120" s="348">
        <f>IF(L$25=0,0,L$25/FBT_fec!L$25)</f>
        <v>1.7686312146668879</v>
      </c>
      <c r="M120" s="348">
        <f>IF(M$25=0,0,M$25/FBT_fec!M$25)</f>
        <v>1.6177159364960356</v>
      </c>
      <c r="N120" s="348">
        <f>IF(N$25=0,0,N$25/FBT_fec!N$25)</f>
        <v>1.591151924518347</v>
      </c>
      <c r="O120" s="348">
        <f>IF(O$25=0,0,O$25/FBT_fec!O$25)</f>
        <v>1.691219000154</v>
      </c>
      <c r="P120" s="348">
        <f>IF(P$25=0,0,P$25/FBT_fec!P$25)</f>
        <v>1.7340499464635537</v>
      </c>
      <c r="Q120" s="348">
        <f>IF(Q$25=0,0,Q$25/FBT_fec!Q$25)</f>
        <v>1.7986394228982612</v>
      </c>
      <c r="R120" s="348">
        <f>IF(R$25=0,0,R$25/FBT_fec!R$25)</f>
        <v>1.8645372157153877</v>
      </c>
      <c r="S120" s="348">
        <f>IF(S$25=0,0,S$25/FBT_fec!S$25)</f>
        <v>1.9342256565208924</v>
      </c>
      <c r="T120" s="348">
        <f>IF(T$25=0,0,T$25/FBT_fec!T$25)</f>
        <v>2.2540821994889919</v>
      </c>
      <c r="U120" s="348">
        <f>IF(U$25=0,0,U$25/FBT_fec!U$25)</f>
        <v>2.2237946671503033</v>
      </c>
      <c r="V120" s="348">
        <f>IF(V$25=0,0,V$25/FBT_fec!V$25)</f>
        <v>2.228018896165584</v>
      </c>
      <c r="W120" s="348">
        <f>IF(W$25=0,0,W$25/FBT_fec!W$25)</f>
        <v>2.1043322794812211</v>
      </c>
      <c r="X120" s="348">
        <f>IF(X$25=0,0,X$25/FBT_fec!X$25)</f>
        <v>2.1584591391731318</v>
      </c>
      <c r="Y120" s="348">
        <f>IF(Y$25=0,0,Y$25/FBT_fec!Y$25)</f>
        <v>2.1507742132079368</v>
      </c>
      <c r="DA120" s="178"/>
    </row>
    <row r="121" spans="1:105" ht="12" customHeight="1" x14ac:dyDescent="0.25">
      <c r="A121" s="174" t="s">
        <v>2171</v>
      </c>
      <c r="B121" s="348">
        <f>IF(B$34=0,0,B$34/FBT_fec!B$34)</f>
        <v>2.9009596747747621</v>
      </c>
      <c r="C121" s="348">
        <f>IF(C$34=0,0,C$34/FBT_fec!C$34)</f>
        <v>2.838930049607336</v>
      </c>
      <c r="D121" s="348">
        <f>IF(D$34=0,0,D$34/FBT_fec!D$34)</f>
        <v>2.7891726365367973</v>
      </c>
      <c r="E121" s="348">
        <f>IF(E$34=0,0,E$34/FBT_fec!E$34)</f>
        <v>2.377625151544402</v>
      </c>
      <c r="F121" s="348">
        <f>IF(F$34=0,0,F$34/FBT_fec!F$34)</f>
        <v>2.3070619149490943</v>
      </c>
      <c r="G121" s="348">
        <f>IF(G$34=0,0,G$34/FBT_fec!G$34)</f>
        <v>2.3337821251213544</v>
      </c>
      <c r="H121" s="348">
        <f>IF(H$34=0,0,H$34/FBT_fec!H$34)</f>
        <v>2.1575949069542046</v>
      </c>
      <c r="I121" s="348">
        <f>IF(I$34=0,0,I$34/FBT_fec!I$34)</f>
        <v>2.1436077065177939</v>
      </c>
      <c r="J121" s="348">
        <f>IF(J$34=0,0,J$34/FBT_fec!J$34)</f>
        <v>2.3258944775649404</v>
      </c>
      <c r="K121" s="348">
        <f>IF(K$34=0,0,K$34/FBT_fec!K$34)</f>
        <v>2.2678314886628379</v>
      </c>
      <c r="L121" s="348">
        <f>IF(L$34=0,0,L$34/FBT_fec!L$34)</f>
        <v>2.2711959988452897</v>
      </c>
      <c r="M121" s="348">
        <f>IF(M$34=0,0,M$34/FBT_fec!M$34)</f>
        <v>2.2000791886790951</v>
      </c>
      <c r="N121" s="348">
        <f>IF(N$34=0,0,N$34/FBT_fec!N$34)</f>
        <v>2.3751103801228832</v>
      </c>
      <c r="O121" s="348">
        <f>IF(O$34=0,0,O$34/FBT_fec!O$34)</f>
        <v>2.4359915737647468</v>
      </c>
      <c r="P121" s="348">
        <f>IF(P$34=0,0,P$34/FBT_fec!P$34)</f>
        <v>2.2172657489399832</v>
      </c>
      <c r="Q121" s="348">
        <f>IF(Q$34=0,0,Q$34/FBT_fec!Q$34)</f>
        <v>2.2441565109186801</v>
      </c>
      <c r="R121" s="348">
        <f>IF(R$34=0,0,R$34/FBT_fec!R$34)</f>
        <v>2.2967607877409195</v>
      </c>
      <c r="S121" s="348">
        <f>IF(S$34=0,0,S$34/FBT_fec!S$34)</f>
        <v>2.3140163136509182</v>
      </c>
      <c r="T121" s="348">
        <f>IF(T$34=0,0,T$34/FBT_fec!T$34)</f>
        <v>2.2809558664044212</v>
      </c>
      <c r="U121" s="348">
        <f>IF(U$34=0,0,U$34/FBT_fec!U$34)</f>
        <v>2.1927916870529853</v>
      </c>
      <c r="V121" s="348">
        <f>IF(V$34=0,0,V$34/FBT_fec!V$34)</f>
        <v>2.1355601060976626</v>
      </c>
      <c r="W121" s="348">
        <f>IF(W$34=0,0,W$34/FBT_fec!W$34)</f>
        <v>2.3714739087446923</v>
      </c>
      <c r="X121" s="348">
        <f>IF(X$34=0,0,X$34/FBT_fec!X$34)</f>
        <v>2.3628035925375666</v>
      </c>
      <c r="Y121" s="348">
        <f>IF(Y$34=0,0,Y$34/FBT_fec!Y$34)</f>
        <v>2.3822513408962638</v>
      </c>
      <c r="DA121" s="178"/>
    </row>
    <row r="122" spans="1:105" ht="12" customHeight="1" x14ac:dyDescent="0.25">
      <c r="A122" s="174" t="s">
        <v>2183</v>
      </c>
      <c r="B122" s="348">
        <f>IF(B$45=0,0,B$45/FBT_fec!B$45)</f>
        <v>2.4636330238283461</v>
      </c>
      <c r="C122" s="348">
        <f>IF(C$45=0,0,C$45/FBT_fec!C$45)</f>
        <v>2.3674212505851675</v>
      </c>
      <c r="D122" s="348">
        <f>IF(D$45=0,0,D$45/FBT_fec!D$45)</f>
        <v>2.2802006783437214</v>
      </c>
      <c r="E122" s="348">
        <f>IF(E$45=0,0,E$45/FBT_fec!E$45)</f>
        <v>2.1446363302537503</v>
      </c>
      <c r="F122" s="348">
        <f>IF(F$45=0,0,F$45/FBT_fec!F$45)</f>
        <v>2.098072085107304</v>
      </c>
      <c r="G122" s="348">
        <f>IF(G$45=0,0,G$45/FBT_fec!G$45)</f>
        <v>2.2093848501721722</v>
      </c>
      <c r="H122" s="348">
        <f>IF(H$45=0,0,H$45/FBT_fec!H$45)</f>
        <v>2.0829412024858245</v>
      </c>
      <c r="I122" s="348">
        <f>IF(I$45=0,0,I$45/FBT_fec!I$45)</f>
        <v>2.1171507220879686</v>
      </c>
      <c r="J122" s="348">
        <f>IF(J$45=0,0,J$45/FBT_fec!J$45)</f>
        <v>2.1851784405597106</v>
      </c>
      <c r="K122" s="348">
        <f>IF(K$45=0,0,K$45/FBT_fec!K$45)</f>
        <v>2.0859734613978391</v>
      </c>
      <c r="L122" s="348">
        <f>IF(L$45=0,0,L$45/FBT_fec!L$45)</f>
        <v>2.0799147536510003</v>
      </c>
      <c r="M122" s="348">
        <f>IF(M$45=0,0,M$45/FBT_fec!M$45)</f>
        <v>1.9675224999792851</v>
      </c>
      <c r="N122" s="348">
        <f>IF(N$45=0,0,N$45/FBT_fec!N$45)</f>
        <v>2.0204059726707402</v>
      </c>
      <c r="O122" s="348">
        <f>IF(O$45=0,0,O$45/FBT_fec!O$45)</f>
        <v>2.0905749182207987</v>
      </c>
      <c r="P122" s="348">
        <f>IF(P$45=0,0,P$45/FBT_fec!P$45)</f>
        <v>2.0131772808615738</v>
      </c>
      <c r="Q122" s="348">
        <f>IF(Q$45=0,0,Q$45/FBT_fec!Q$45)</f>
        <v>2.0332134996139239</v>
      </c>
      <c r="R122" s="348">
        <f>IF(R$45=0,0,R$45/FBT_fec!R$45)</f>
        <v>2.0529303773808381</v>
      </c>
      <c r="S122" s="348">
        <f>IF(S$45=0,0,S$45/FBT_fec!S$45)</f>
        <v>2.0758469889363584</v>
      </c>
      <c r="T122" s="348">
        <f>IF(T$45=0,0,T$45/FBT_fec!T$45)</f>
        <v>2.1397244954330712</v>
      </c>
      <c r="U122" s="348">
        <f>IF(U$45=0,0,U$45/FBT_fec!U$45)</f>
        <v>2.078416731184749</v>
      </c>
      <c r="V122" s="348">
        <f>IF(V$45=0,0,V$45/FBT_fec!V$45)</f>
        <v>2.0561021097476231</v>
      </c>
      <c r="W122" s="348">
        <f>IF(W$45=0,0,W$45/FBT_fec!W$45)</f>
        <v>2.0993829346904489</v>
      </c>
      <c r="X122" s="348">
        <f>IF(X$45=0,0,X$45/FBT_fec!X$45)</f>
        <v>2.1152717395732243</v>
      </c>
      <c r="Y122" s="348">
        <f>IF(Y$45=0,0,Y$45/FBT_fec!Y$45)</f>
        <v>2.1225122951823265</v>
      </c>
      <c r="DA122" s="178"/>
    </row>
    <row r="123" spans="1:105" ht="12" customHeight="1" x14ac:dyDescent="0.25">
      <c r="A123" s="174" t="s">
        <v>2209</v>
      </c>
      <c r="B123" s="348">
        <f>IF(B$66=0,0,B$66/FBT_fec!B$66)</f>
        <v>0.75338631115249877</v>
      </c>
      <c r="C123" s="348">
        <f>IF(C$66=0,0,C$66/FBT_fec!C$66)</f>
        <v>0.69229226344001638</v>
      </c>
      <c r="D123" s="348">
        <f>IF(D$66=0,0,D$66/FBT_fec!D$66)</f>
        <v>0.63482853350760915</v>
      </c>
      <c r="E123" s="348">
        <f>IF(E$66=0,0,E$66/FBT_fec!E$66)</f>
        <v>0.63145763670845867</v>
      </c>
      <c r="F123" s="348">
        <f>IF(F$66=0,0,F$66/FBT_fec!F$66)</f>
        <v>0.63188867185289532</v>
      </c>
      <c r="G123" s="348">
        <f>IF(G$66=0,0,G$66/FBT_fec!G$66)</f>
        <v>0.73730199144039033</v>
      </c>
      <c r="H123" s="348">
        <f>IF(H$66=0,0,H$66/FBT_fec!H$66)</f>
        <v>0.66899339440892402</v>
      </c>
      <c r="I123" s="348">
        <f>IF(I$66=0,0,I$66/FBT_fec!I$66)</f>
        <v>0.67238664364446432</v>
      </c>
      <c r="J123" s="348">
        <f>IF(J$66=0,0,J$66/FBT_fec!J$66)</f>
        <v>0.67649776398291284</v>
      </c>
      <c r="K123" s="348">
        <f>IF(K$66=0,0,K$66/FBT_fec!K$66)</f>
        <v>0.65872917110480544</v>
      </c>
      <c r="L123" s="348">
        <f>IF(L$66=0,0,L$66/FBT_fec!L$66)</f>
        <v>0.64159030450745091</v>
      </c>
      <c r="M123" s="348">
        <f>IF(M$66=0,0,M$66/FBT_fec!M$66)</f>
        <v>0.62423490060782094</v>
      </c>
      <c r="N123" s="348">
        <f>IF(N$66=0,0,N$66/FBT_fec!N$66)</f>
        <v>0.62516889216226768</v>
      </c>
      <c r="O123" s="348">
        <f>IF(O$66=0,0,O$66/FBT_fec!O$66)</f>
        <v>0.64471799529635021</v>
      </c>
      <c r="P123" s="348">
        <f>IF(P$66=0,0,P$66/FBT_fec!P$66)</f>
        <v>0.65218128614748272</v>
      </c>
      <c r="Q123" s="348">
        <f>IF(Q$66=0,0,Q$66/FBT_fec!Q$66)</f>
        <v>0.66970076166875747</v>
      </c>
      <c r="R123" s="348">
        <f>IF(R$66=0,0,R$66/FBT_fec!R$66)</f>
        <v>0.69601646928862715</v>
      </c>
      <c r="S123" s="348">
        <f>IF(S$66=0,0,S$66/FBT_fec!S$66)</f>
        <v>0.71887709053672955</v>
      </c>
      <c r="T123" s="348">
        <f>IF(T$66=0,0,T$66/FBT_fec!T$66)</f>
        <v>0.88415933552313586</v>
      </c>
      <c r="U123" s="348">
        <f>IF(U$66=0,0,U$66/FBT_fec!U$66)</f>
        <v>0.92634807986698453</v>
      </c>
      <c r="V123" s="348">
        <f>IF(V$66=0,0,V$66/FBT_fec!V$66)</f>
        <v>0.93569252427060767</v>
      </c>
      <c r="W123" s="348">
        <f>IF(W$66=0,0,W$66/FBT_fec!W$66)</f>
        <v>0.84527587654579928</v>
      </c>
      <c r="X123" s="348">
        <f>IF(X$66=0,0,X$66/FBT_fec!X$66)</f>
        <v>0.88285518334804136</v>
      </c>
      <c r="Y123" s="348">
        <f>IF(Y$66=0,0,Y$66/FBT_fec!Y$66)</f>
        <v>0.87035710990167336</v>
      </c>
      <c r="DA123" s="178"/>
    </row>
    <row r="124" spans="1:105" ht="12" customHeight="1" x14ac:dyDescent="0.25">
      <c r="A124" s="41" t="s">
        <v>2226</v>
      </c>
      <c r="B124" s="333">
        <f>IF(B$80=0,0,B$80/FBT_fec!B$80)</f>
        <v>0</v>
      </c>
      <c r="C124" s="333">
        <f>IF(C$80=0,0,C$80/FBT_fec!C$80)</f>
        <v>0</v>
      </c>
      <c r="D124" s="333">
        <f>IF(D$80=0,0,D$80/FBT_fec!D$80)</f>
        <v>0</v>
      </c>
      <c r="E124" s="333">
        <f>IF(E$80=0,0,E$80/FBT_fec!E$80)</f>
        <v>0</v>
      </c>
      <c r="F124" s="333">
        <f>IF(F$80=0,0,F$80/FBT_fec!F$80)</f>
        <v>0</v>
      </c>
      <c r="G124" s="333">
        <f>IF(G$80=0,0,G$80/FBT_fec!G$80)</f>
        <v>0</v>
      </c>
      <c r="H124" s="333">
        <f>IF(H$80=0,0,H$80/FBT_fec!H$80)</f>
        <v>0</v>
      </c>
      <c r="I124" s="333">
        <f>IF(I$80=0,0,I$80/FBT_fec!I$80)</f>
        <v>0</v>
      </c>
      <c r="J124" s="333">
        <f>IF(J$80=0,0,J$80/FBT_fec!J$80)</f>
        <v>0</v>
      </c>
      <c r="K124" s="333">
        <f>IF(K$80=0,0,K$80/FBT_fec!K$80)</f>
        <v>0</v>
      </c>
      <c r="L124" s="333">
        <f>IF(L$80=0,0,L$80/FBT_fec!L$80)</f>
        <v>0</v>
      </c>
      <c r="M124" s="333">
        <f>IF(M$80=0,0,M$80/FBT_fec!M$80)</f>
        <v>0</v>
      </c>
      <c r="N124" s="333">
        <f>IF(N$80=0,0,N$80/FBT_fec!N$80)</f>
        <v>0</v>
      </c>
      <c r="O124" s="333">
        <f>IF(O$80=0,0,O$80/FBT_fec!O$80)</f>
        <v>0</v>
      </c>
      <c r="P124" s="333">
        <f>IF(P$80=0,0,P$80/FBT_fec!P$80)</f>
        <v>0</v>
      </c>
      <c r="Q124" s="333">
        <f>IF(Q$80=0,0,Q$80/FBT_fec!Q$80)</f>
        <v>0</v>
      </c>
      <c r="R124" s="333">
        <f>IF(R$80=0,0,R$80/FBT_fec!R$80)</f>
        <v>0</v>
      </c>
      <c r="S124" s="333">
        <f>IF(S$80=0,0,S$80/FBT_fec!S$80)</f>
        <v>0</v>
      </c>
      <c r="T124" s="333">
        <f>IF(T$80=0,0,T$80/FBT_fec!T$80)</f>
        <v>0</v>
      </c>
      <c r="U124" s="333">
        <f>IF(U$80=0,0,U$80/FBT_fec!U$80)</f>
        <v>0</v>
      </c>
      <c r="V124" s="333">
        <f>IF(V$80=0,0,V$80/FBT_fec!V$80)</f>
        <v>0</v>
      </c>
      <c r="W124" s="333">
        <f>IF(W$80=0,0,W$80/FBT_fec!W$80)</f>
        <v>0</v>
      </c>
      <c r="X124" s="333">
        <f>IF(X$80=0,0,X$80/FBT_fec!X$80)</f>
        <v>0</v>
      </c>
      <c r="Y124" s="333">
        <f>IF(Y$80=0,0,Y$80/FBT_fec!Y$80)</f>
        <v>0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equipment"</f>
        <v>IE: Transport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609.40000000000009</v>
      </c>
      <c r="C3" s="203">
        <v>578.87029730137613</v>
      </c>
      <c r="D3" s="203">
        <v>536.56122631226447</v>
      </c>
      <c r="E3" s="203">
        <v>838.00794805776331</v>
      </c>
      <c r="F3" s="203">
        <v>590.56048927860877</v>
      </c>
      <c r="G3" s="203">
        <v>658.37125407166127</v>
      </c>
      <c r="H3" s="203">
        <v>577.68906807971427</v>
      </c>
      <c r="I3" s="203">
        <v>613.83716305839755</v>
      </c>
      <c r="J3" s="203">
        <v>592.81424392200358</v>
      </c>
      <c r="K3" s="203">
        <v>344.42408982275663</v>
      </c>
      <c r="L3" s="203">
        <v>302.74650100041993</v>
      </c>
      <c r="M3" s="203">
        <v>317.7576659038902</v>
      </c>
      <c r="N3" s="203">
        <v>303.89546234862888</v>
      </c>
      <c r="O3" s="203">
        <v>333.1034641980059</v>
      </c>
      <c r="P3" s="203">
        <v>367.53320863855629</v>
      </c>
      <c r="Q3" s="203">
        <v>394.63192800000002</v>
      </c>
      <c r="R3" s="203">
        <v>415.64631159840741</v>
      </c>
      <c r="S3" s="203">
        <v>412.75890434782622</v>
      </c>
      <c r="T3" s="203">
        <v>457.46863979848871</v>
      </c>
      <c r="U3" s="203">
        <v>419.23029207258128</v>
      </c>
      <c r="V3" s="203">
        <v>368.55399427406002</v>
      </c>
      <c r="W3" s="203">
        <v>436.27499999999998</v>
      </c>
      <c r="X3" s="203">
        <v>495.73608854020728</v>
      </c>
      <c r="Y3" s="203">
        <v>520.20000000000005</v>
      </c>
      <c r="DA3" s="112" t="s">
        <v>2372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665.16128722423525</v>
      </c>
      <c r="C5" s="203">
        <v>721.43289055851039</v>
      </c>
      <c r="D5" s="203">
        <v>685.36856032735193</v>
      </c>
      <c r="E5" s="203">
        <v>604.49228444107723</v>
      </c>
      <c r="F5" s="203">
        <v>517.78502959362982</v>
      </c>
      <c r="G5" s="203">
        <v>531.15266396064294</v>
      </c>
      <c r="H5" s="203">
        <v>650.40541744849304</v>
      </c>
      <c r="I5" s="203">
        <v>335.33326975930709</v>
      </c>
      <c r="J5" s="203">
        <v>451.92761196651588</v>
      </c>
      <c r="K5" s="203">
        <v>254.7174024338666</v>
      </c>
      <c r="L5" s="203">
        <v>200.61751883814779</v>
      </c>
      <c r="M5" s="203">
        <v>222.81225550249081</v>
      </c>
      <c r="N5" s="203">
        <v>261.69944664142338</v>
      </c>
      <c r="O5" s="203">
        <v>284.68282269087138</v>
      </c>
      <c r="P5" s="203">
        <v>264.39343798845482</v>
      </c>
      <c r="Q5" s="203">
        <v>187.4379268045185</v>
      </c>
      <c r="R5" s="203">
        <v>234.27522107539019</v>
      </c>
      <c r="S5" s="203">
        <v>183.85987829755231</v>
      </c>
      <c r="T5" s="203">
        <v>223.63452646795881</v>
      </c>
      <c r="U5" s="203">
        <v>302.82815016716302</v>
      </c>
      <c r="V5" s="203">
        <v>234.94800255121311</v>
      </c>
      <c r="W5" s="203">
        <v>229.55184119478341</v>
      </c>
      <c r="X5" s="203">
        <v>212.54561180521051</v>
      </c>
      <c r="Y5" s="203">
        <v>224.62472310169889</v>
      </c>
      <c r="DA5" s="112" t="s">
        <v>2373</v>
      </c>
    </row>
    <row r="6" spans="1:105" ht="12" customHeight="1" x14ac:dyDescent="0.25">
      <c r="A6" s="154" t="s">
        <v>2112</v>
      </c>
      <c r="B6" s="338">
        <v>831.45160903029398</v>
      </c>
      <c r="C6" s="338">
        <v>789.8790285787793</v>
      </c>
      <c r="D6" s="338">
        <v>789.8790285787793</v>
      </c>
      <c r="E6" s="338">
        <v>748.30644812726462</v>
      </c>
      <c r="F6" s="338">
        <v>706.73386767574993</v>
      </c>
      <c r="G6" s="338">
        <v>706.73386767574993</v>
      </c>
      <c r="H6" s="338">
        <v>706.73386767574993</v>
      </c>
      <c r="I6" s="338">
        <v>665.16128722423525</v>
      </c>
      <c r="J6" s="338">
        <v>665.16128722423525</v>
      </c>
      <c r="K6" s="338">
        <v>623.58870677272057</v>
      </c>
      <c r="L6" s="338">
        <v>582.01612632120589</v>
      </c>
      <c r="M6" s="338">
        <v>582.01612632120589</v>
      </c>
      <c r="N6" s="338">
        <v>540.44354586969121</v>
      </c>
      <c r="O6" s="338">
        <v>498.87096541817652</v>
      </c>
      <c r="P6" s="338">
        <v>498.87096541817652</v>
      </c>
      <c r="Q6" s="338">
        <v>457.29838496666179</v>
      </c>
      <c r="R6" s="338">
        <v>415.72580451514722</v>
      </c>
      <c r="S6" s="338">
        <v>415.72580451514722</v>
      </c>
      <c r="T6" s="338">
        <v>374.15322406363248</v>
      </c>
      <c r="U6" s="338">
        <v>332.5806436121178</v>
      </c>
      <c r="V6" s="338">
        <v>332.5806436121178</v>
      </c>
      <c r="W6" s="338">
        <v>291.00806316060311</v>
      </c>
      <c r="X6" s="338">
        <v>249.4354827090884</v>
      </c>
      <c r="Y6" s="338">
        <v>249.4354827090884</v>
      </c>
      <c r="DA6" s="160" t="s">
        <v>2374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0</v>
      </c>
      <c r="G7" s="340">
        <v>0</v>
      </c>
      <c r="H7" s="340">
        <v>41.572580451514703</v>
      </c>
      <c r="I7" s="340">
        <v>0</v>
      </c>
      <c r="J7" s="340">
        <v>0</v>
      </c>
      <c r="K7" s="340">
        <v>0</v>
      </c>
      <c r="L7" s="340">
        <v>0</v>
      </c>
      <c r="M7" s="340">
        <v>0</v>
      </c>
      <c r="N7" s="340">
        <v>0</v>
      </c>
      <c r="O7" s="340">
        <v>0</v>
      </c>
      <c r="P7" s="340">
        <v>0</v>
      </c>
      <c r="Q7" s="340">
        <v>0</v>
      </c>
      <c r="R7" s="340">
        <v>0</v>
      </c>
      <c r="S7" s="340">
        <v>0</v>
      </c>
      <c r="T7" s="340">
        <v>0</v>
      </c>
      <c r="U7" s="340">
        <v>0</v>
      </c>
      <c r="V7" s="340">
        <v>0</v>
      </c>
      <c r="W7" s="340">
        <v>0</v>
      </c>
      <c r="X7" s="340">
        <v>0</v>
      </c>
      <c r="Y7" s="340">
        <v>0</v>
      </c>
      <c r="DA7" s="161" t="s">
        <v>2375</v>
      </c>
    </row>
    <row r="8" spans="1:105" ht="12" customHeight="1" x14ac:dyDescent="0.25">
      <c r="A8" s="157" t="s">
        <v>2116</v>
      </c>
      <c r="B8" s="341">
        <v>0</v>
      </c>
      <c r="C8" s="342">
        <f t="shared" ref="C8:Y8" si="0">B6+C7-C6</f>
        <v>41.572580451514682</v>
      </c>
      <c r="D8" s="342">
        <f t="shared" si="0"/>
        <v>0</v>
      </c>
      <c r="E8" s="342">
        <f t="shared" si="0"/>
        <v>41.572580451514682</v>
      </c>
      <c r="F8" s="342">
        <f t="shared" si="0"/>
        <v>41.572580451514682</v>
      </c>
      <c r="G8" s="342">
        <f t="shared" si="0"/>
        <v>0</v>
      </c>
      <c r="H8" s="342">
        <f t="shared" si="0"/>
        <v>41.572580451514682</v>
      </c>
      <c r="I8" s="342">
        <f t="shared" si="0"/>
        <v>41.572580451514682</v>
      </c>
      <c r="J8" s="342">
        <f t="shared" si="0"/>
        <v>0</v>
      </c>
      <c r="K8" s="342">
        <f t="shared" si="0"/>
        <v>41.572580451514682</v>
      </c>
      <c r="L8" s="342">
        <f t="shared" si="0"/>
        <v>41.572580451514682</v>
      </c>
      <c r="M8" s="342">
        <f t="shared" si="0"/>
        <v>0</v>
      </c>
      <c r="N8" s="342">
        <f t="shared" si="0"/>
        <v>41.572580451514682</v>
      </c>
      <c r="O8" s="342">
        <f t="shared" si="0"/>
        <v>41.572580451514682</v>
      </c>
      <c r="P8" s="342">
        <f t="shared" si="0"/>
        <v>0</v>
      </c>
      <c r="Q8" s="342">
        <f t="shared" si="0"/>
        <v>41.572580451514739</v>
      </c>
      <c r="R8" s="342">
        <f t="shared" si="0"/>
        <v>41.572580451514568</v>
      </c>
      <c r="S8" s="342">
        <f t="shared" si="0"/>
        <v>0</v>
      </c>
      <c r="T8" s="342">
        <f t="shared" si="0"/>
        <v>41.572580451514739</v>
      </c>
      <c r="U8" s="342">
        <f t="shared" si="0"/>
        <v>41.572580451514682</v>
      </c>
      <c r="V8" s="342">
        <f t="shared" si="0"/>
        <v>0</v>
      </c>
      <c r="W8" s="342">
        <f t="shared" si="0"/>
        <v>41.572580451514682</v>
      </c>
      <c r="X8" s="342">
        <f t="shared" si="0"/>
        <v>41.57258045151471</v>
      </c>
      <c r="Y8" s="342">
        <f t="shared" si="0"/>
        <v>0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166.29032180605873</v>
      </c>
      <c r="C9" s="343">
        <f t="shared" si="1"/>
        <v>68.446138020268904</v>
      </c>
      <c r="D9" s="343">
        <f t="shared" si="1"/>
        <v>104.51046825142737</v>
      </c>
      <c r="E9" s="343">
        <f t="shared" si="1"/>
        <v>143.81416368618738</v>
      </c>
      <c r="F9" s="343">
        <f t="shared" si="1"/>
        <v>188.94883808212012</v>
      </c>
      <c r="G9" s="343">
        <f t="shared" si="1"/>
        <v>175.58120371510699</v>
      </c>
      <c r="H9" s="343">
        <f t="shared" si="1"/>
        <v>56.328450227256894</v>
      </c>
      <c r="I9" s="343">
        <f t="shared" si="1"/>
        <v>329.82801746492817</v>
      </c>
      <c r="J9" s="343">
        <f t="shared" si="1"/>
        <v>213.23367525771937</v>
      </c>
      <c r="K9" s="343">
        <f t="shared" si="1"/>
        <v>368.87130433885397</v>
      </c>
      <c r="L9" s="343">
        <f t="shared" si="1"/>
        <v>381.39860748305807</v>
      </c>
      <c r="M9" s="343">
        <f t="shared" si="1"/>
        <v>359.20387081871507</v>
      </c>
      <c r="N9" s="343">
        <f t="shared" si="1"/>
        <v>278.74409922826783</v>
      </c>
      <c r="O9" s="343">
        <f t="shared" si="1"/>
        <v>214.18814272730515</v>
      </c>
      <c r="P9" s="343">
        <f t="shared" si="1"/>
        <v>234.4775274297217</v>
      </c>
      <c r="Q9" s="343">
        <f t="shared" si="1"/>
        <v>269.86045816214329</v>
      </c>
      <c r="R9" s="343">
        <f t="shared" si="1"/>
        <v>181.45058343975703</v>
      </c>
      <c r="S9" s="343">
        <f t="shared" si="1"/>
        <v>231.8659262175949</v>
      </c>
      <c r="T9" s="343">
        <f t="shared" si="1"/>
        <v>150.51869759567367</v>
      </c>
      <c r="U9" s="343">
        <f t="shared" si="1"/>
        <v>29.75249344495478</v>
      </c>
      <c r="V9" s="343">
        <f t="shared" si="1"/>
        <v>97.632641060904689</v>
      </c>
      <c r="W9" s="343">
        <f t="shared" si="1"/>
        <v>61.456221965819708</v>
      </c>
      <c r="X9" s="343">
        <f t="shared" si="1"/>
        <v>36.889870903877892</v>
      </c>
      <c r="Y9" s="343">
        <f t="shared" si="1"/>
        <v>24.810759607389514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23.044797936371449</v>
      </c>
      <c r="C12" s="210">
        <v>24.427343078245919</v>
      </c>
      <c r="D12" s="210">
        <v>22.313327601031808</v>
      </c>
      <c r="E12" s="210">
        <v>20.800945829750649</v>
      </c>
      <c r="F12" s="210">
        <v>18.125451418744621</v>
      </c>
      <c r="G12" s="210">
        <v>17.673258813413579</v>
      </c>
      <c r="H12" s="210">
        <v>19.69432502149613</v>
      </c>
      <c r="I12" s="210">
        <v>9.7994840928632847</v>
      </c>
      <c r="J12" s="210">
        <v>13.348323301805671</v>
      </c>
      <c r="K12" s="210">
        <v>7.9829750644883912</v>
      </c>
      <c r="L12" s="210">
        <v>5.5575236457437658</v>
      </c>
      <c r="M12" s="210">
        <v>5.5534823731728276</v>
      </c>
      <c r="N12" s="210">
        <v>6.7147033533963878</v>
      </c>
      <c r="O12" s="210">
        <v>7.3059329320722268</v>
      </c>
      <c r="P12" s="210">
        <v>5.9323301805674973</v>
      </c>
      <c r="Q12" s="210">
        <v>4.001719690455718</v>
      </c>
      <c r="R12" s="210">
        <v>4.9743766122098023</v>
      </c>
      <c r="S12" s="210">
        <v>3.835769561478934</v>
      </c>
      <c r="T12" s="210">
        <v>4.7311263972484952</v>
      </c>
      <c r="U12" s="210">
        <v>6.3622527944969907</v>
      </c>
      <c r="V12" s="210">
        <v>5.4341358555460024</v>
      </c>
      <c r="W12" s="210">
        <v>4.9950128976784169</v>
      </c>
      <c r="X12" s="210">
        <v>4.238263112639725</v>
      </c>
      <c r="Y12" s="210">
        <v>4.3182287188306114</v>
      </c>
      <c r="DA12" s="109" t="s">
        <v>2376</v>
      </c>
    </row>
    <row r="13" spans="1:105" ht="12" customHeight="1" x14ac:dyDescent="0.25">
      <c r="A13" s="24" t="s">
        <v>28</v>
      </c>
      <c r="B13" s="213">
        <v>0</v>
      </c>
      <c r="C13" s="213">
        <v>0</v>
      </c>
      <c r="D13" s="213">
        <v>0</v>
      </c>
      <c r="E13" s="213">
        <v>0</v>
      </c>
      <c r="F13" s="213">
        <v>0</v>
      </c>
      <c r="G13" s="213">
        <v>0</v>
      </c>
      <c r="H13" s="213">
        <v>0</v>
      </c>
      <c r="I13" s="213">
        <v>0</v>
      </c>
      <c r="J13" s="213">
        <v>0</v>
      </c>
      <c r="K13" s="213">
        <v>0.26328460877042131</v>
      </c>
      <c r="L13" s="213">
        <v>5.0558899398108342E-2</v>
      </c>
      <c r="M13" s="213">
        <v>5.9157351676698187E-2</v>
      </c>
      <c r="N13" s="213">
        <v>1.8658641444539981E-2</v>
      </c>
      <c r="O13" s="213">
        <v>3.3533963886500429E-3</v>
      </c>
      <c r="P13" s="213">
        <v>0</v>
      </c>
      <c r="Q13" s="213">
        <v>1.9776440240756661E-3</v>
      </c>
      <c r="R13" s="213">
        <v>0</v>
      </c>
      <c r="S13" s="213">
        <v>1.9776440240756661E-3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2377</v>
      </c>
    </row>
    <row r="14" spans="1:105" ht="12" customHeight="1" x14ac:dyDescent="0.25">
      <c r="A14" s="14" t="s">
        <v>29</v>
      </c>
      <c r="B14" s="204">
        <f t="shared" ref="B14:Y14" si="2">B15+B16+B17+B18+B19</f>
        <v>4.3663800515907134</v>
      </c>
      <c r="C14" s="204">
        <f t="shared" si="2"/>
        <v>2.9723989681857264</v>
      </c>
      <c r="D14" s="204">
        <f t="shared" si="2"/>
        <v>2.7131556319862424</v>
      </c>
      <c r="E14" s="204">
        <f t="shared" si="2"/>
        <v>2.4601031814273431</v>
      </c>
      <c r="F14" s="204">
        <f t="shared" si="2"/>
        <v>1.9993981083404988</v>
      </c>
      <c r="G14" s="204">
        <f t="shared" si="2"/>
        <v>2.6043852106620808</v>
      </c>
      <c r="H14" s="204">
        <f t="shared" si="2"/>
        <v>3.3036973344797929</v>
      </c>
      <c r="I14" s="204">
        <f t="shared" si="2"/>
        <v>1.0779019776440237</v>
      </c>
      <c r="J14" s="204">
        <f t="shared" si="2"/>
        <v>3.3855546001719694</v>
      </c>
      <c r="K14" s="204">
        <f t="shared" si="2"/>
        <v>2.3754084264832329</v>
      </c>
      <c r="L14" s="204">
        <f t="shared" si="2"/>
        <v>1.5141014617368871</v>
      </c>
      <c r="M14" s="204">
        <f t="shared" si="2"/>
        <v>0.43869303525365427</v>
      </c>
      <c r="N14" s="204">
        <f t="shared" si="2"/>
        <v>2.3304385210662075</v>
      </c>
      <c r="O14" s="204">
        <f t="shared" si="2"/>
        <v>2.5733447979363717</v>
      </c>
      <c r="P14" s="204">
        <f t="shared" si="2"/>
        <v>1.7378331900257948</v>
      </c>
      <c r="Q14" s="204">
        <f t="shared" si="2"/>
        <v>0.56474634565778159</v>
      </c>
      <c r="R14" s="204">
        <f t="shared" si="2"/>
        <v>1.5006878761822873</v>
      </c>
      <c r="S14" s="204">
        <f t="shared" si="2"/>
        <v>0.81874462596732578</v>
      </c>
      <c r="T14" s="204">
        <f t="shared" si="2"/>
        <v>1.2832330180567499</v>
      </c>
      <c r="U14" s="204">
        <f t="shared" si="2"/>
        <v>1.3466036113499569</v>
      </c>
      <c r="V14" s="204">
        <f t="shared" si="2"/>
        <v>0.8574376612209802</v>
      </c>
      <c r="W14" s="204">
        <f t="shared" si="2"/>
        <v>1.2245055889939807</v>
      </c>
      <c r="X14" s="204">
        <f t="shared" si="2"/>
        <v>1.2920894239036971</v>
      </c>
      <c r="Y14" s="204">
        <f t="shared" si="2"/>
        <v>1.3785898538263111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2378</v>
      </c>
    </row>
    <row r="16" spans="1:105" ht="12" customHeight="1" x14ac:dyDescent="0.25">
      <c r="A16" s="18" t="s">
        <v>31</v>
      </c>
      <c r="B16" s="204">
        <v>0.96861564918314702</v>
      </c>
      <c r="C16" s="204">
        <v>0.92020636285468604</v>
      </c>
      <c r="D16" s="204">
        <v>0.5755803955288048</v>
      </c>
      <c r="E16" s="204">
        <v>0.29174548581255372</v>
      </c>
      <c r="F16" s="204">
        <v>3.8263112639724838E-2</v>
      </c>
      <c r="G16" s="204">
        <v>0.77489251934651759</v>
      </c>
      <c r="H16" s="204">
        <v>0.7546001719690455</v>
      </c>
      <c r="I16" s="204">
        <v>1.053052450558899</v>
      </c>
      <c r="J16" s="204">
        <v>1.6500429922613931</v>
      </c>
      <c r="K16" s="204">
        <v>0.44600171969045571</v>
      </c>
      <c r="L16" s="204">
        <v>7.6612209802235598E-2</v>
      </c>
      <c r="M16" s="204">
        <v>0.1171109200343938</v>
      </c>
      <c r="N16" s="204">
        <v>1.3132416165090279</v>
      </c>
      <c r="O16" s="204">
        <v>1.4855546001719691</v>
      </c>
      <c r="P16" s="204">
        <v>1.244539982803095</v>
      </c>
      <c r="Q16" s="204">
        <v>8.564058469475494E-2</v>
      </c>
      <c r="R16" s="204">
        <v>1.0508168529664661</v>
      </c>
      <c r="S16" s="204">
        <v>0.61496130696474627</v>
      </c>
      <c r="T16" s="204">
        <v>0.99337919174548583</v>
      </c>
      <c r="U16" s="204">
        <v>1.0057609630266551</v>
      </c>
      <c r="V16" s="204">
        <v>0.33559759243336201</v>
      </c>
      <c r="W16" s="204">
        <v>1.0328460877042129</v>
      </c>
      <c r="X16" s="204">
        <v>1.08804815133276</v>
      </c>
      <c r="Y16" s="204">
        <v>1.115047291487532</v>
      </c>
      <c r="DA16" s="71" t="s">
        <v>2379</v>
      </c>
    </row>
    <row r="17" spans="1:105" ht="12" customHeight="1" x14ac:dyDescent="0.25">
      <c r="A17" s="18" t="s">
        <v>71</v>
      </c>
      <c r="B17" s="204">
        <v>1.300257953568358</v>
      </c>
      <c r="C17" s="204">
        <v>0.97231298366294061</v>
      </c>
      <c r="D17" s="204">
        <v>1.078847807394669</v>
      </c>
      <c r="E17" s="204">
        <v>1.126483233018057</v>
      </c>
      <c r="F17" s="204">
        <v>0.93508168529664659</v>
      </c>
      <c r="G17" s="204">
        <v>0.65993121238177122</v>
      </c>
      <c r="H17" s="204">
        <v>0.47790197764402398</v>
      </c>
      <c r="I17" s="204">
        <v>2.4849527085124671E-2</v>
      </c>
      <c r="J17" s="204">
        <v>0.82441960447119511</v>
      </c>
      <c r="K17" s="204">
        <v>1.087188306104901</v>
      </c>
      <c r="L17" s="204">
        <v>0.4871883061049011</v>
      </c>
      <c r="M17" s="204">
        <v>0.2213241616509028</v>
      </c>
      <c r="N17" s="204">
        <v>0.30103181427343068</v>
      </c>
      <c r="O17" s="204">
        <v>0.36208082545141868</v>
      </c>
      <c r="P17" s="204">
        <v>0.34548581255374028</v>
      </c>
      <c r="Q17" s="204">
        <v>0.31341358555460008</v>
      </c>
      <c r="R17" s="204">
        <v>0.29380911435941531</v>
      </c>
      <c r="S17" s="204">
        <v>0.15202063628546861</v>
      </c>
      <c r="T17" s="204">
        <v>0.22338779019776439</v>
      </c>
      <c r="U17" s="204">
        <v>0.26276870163370591</v>
      </c>
      <c r="V17" s="204">
        <v>0.4447979363714531</v>
      </c>
      <c r="W17" s="204">
        <v>0.1779019776440241</v>
      </c>
      <c r="X17" s="204">
        <v>0.1924333619948409</v>
      </c>
      <c r="Y17" s="204">
        <v>0.220292347377472</v>
      </c>
      <c r="DA17" s="71" t="s">
        <v>2380</v>
      </c>
    </row>
    <row r="18" spans="1:105" ht="12" customHeight="1" x14ac:dyDescent="0.25">
      <c r="A18" s="18" t="s">
        <v>32</v>
      </c>
      <c r="B18" s="204">
        <v>1.969819432502149</v>
      </c>
      <c r="C18" s="204">
        <v>0.98486672398968189</v>
      </c>
      <c r="D18" s="204">
        <v>0.98486672398968189</v>
      </c>
      <c r="E18" s="204">
        <v>0.98486672398968189</v>
      </c>
      <c r="F18" s="204">
        <v>0.98486672398968189</v>
      </c>
      <c r="G18" s="204">
        <v>0.98486672398968189</v>
      </c>
      <c r="H18" s="204">
        <v>1.969819432502149</v>
      </c>
      <c r="I18" s="204">
        <v>0</v>
      </c>
      <c r="J18" s="204">
        <v>0.80765262252794501</v>
      </c>
      <c r="K18" s="204">
        <v>0.29647463456577822</v>
      </c>
      <c r="L18" s="204">
        <v>0.2915735167669819</v>
      </c>
      <c r="M18" s="204">
        <v>7.3860705073086841E-2</v>
      </c>
      <c r="N18" s="204">
        <v>6.6981943250214962E-2</v>
      </c>
      <c r="O18" s="204">
        <v>0.1546001719690456</v>
      </c>
      <c r="P18" s="204">
        <v>0.1171969045571797</v>
      </c>
      <c r="Q18" s="204">
        <v>0.11822871883061049</v>
      </c>
      <c r="R18" s="204">
        <v>9.0627687016337055E-2</v>
      </c>
      <c r="S18" s="204">
        <v>0</v>
      </c>
      <c r="T18" s="204">
        <v>0</v>
      </c>
      <c r="U18" s="204">
        <v>0</v>
      </c>
      <c r="V18" s="204">
        <v>0</v>
      </c>
      <c r="W18" s="204">
        <v>0</v>
      </c>
      <c r="X18" s="204">
        <v>0</v>
      </c>
      <c r="Y18" s="204">
        <v>0</v>
      </c>
      <c r="DA18" s="71" t="s">
        <v>2381</v>
      </c>
    </row>
    <row r="19" spans="1:105" ht="12" customHeight="1" x14ac:dyDescent="0.25">
      <c r="A19" s="18" t="s">
        <v>33</v>
      </c>
      <c r="B19" s="204">
        <v>0.12768701633705931</v>
      </c>
      <c r="C19" s="204">
        <v>9.5012897678417876E-2</v>
      </c>
      <c r="D19" s="204">
        <v>7.3860705073086841E-2</v>
      </c>
      <c r="E19" s="204">
        <v>5.7007738607050731E-2</v>
      </c>
      <c r="F19" s="204">
        <v>4.1186586414445399E-2</v>
      </c>
      <c r="G19" s="204">
        <v>0.18469475494411011</v>
      </c>
      <c r="H19" s="204">
        <v>0.1013757523645744</v>
      </c>
      <c r="I19" s="204">
        <v>0</v>
      </c>
      <c r="J19" s="204">
        <v>0.1034393809114359</v>
      </c>
      <c r="K19" s="204">
        <v>0.54574376612209807</v>
      </c>
      <c r="L19" s="204">
        <v>0.6587274290627686</v>
      </c>
      <c r="M19" s="204">
        <v>2.639724849527085E-2</v>
      </c>
      <c r="N19" s="204">
        <v>0.64918314703353386</v>
      </c>
      <c r="O19" s="204">
        <v>0.57110920034393808</v>
      </c>
      <c r="P19" s="204">
        <v>3.0610490111779881E-2</v>
      </c>
      <c r="Q19" s="204">
        <v>4.7463456577815991E-2</v>
      </c>
      <c r="R19" s="204">
        <v>6.5434221840068779E-2</v>
      </c>
      <c r="S19" s="204">
        <v>5.1762682717110917E-2</v>
      </c>
      <c r="T19" s="204">
        <v>6.6466036113499563E-2</v>
      </c>
      <c r="U19" s="204">
        <v>7.8073946689595872E-2</v>
      </c>
      <c r="V19" s="204">
        <v>7.7042132416165088E-2</v>
      </c>
      <c r="W19" s="204">
        <v>1.3757523645743759E-2</v>
      </c>
      <c r="X19" s="204">
        <v>1.16079105760963E-2</v>
      </c>
      <c r="Y19" s="204">
        <v>4.325021496130696E-2</v>
      </c>
      <c r="DA19" s="71" t="s">
        <v>2382</v>
      </c>
    </row>
    <row r="20" spans="1:105" ht="12" customHeight="1" x14ac:dyDescent="0.25">
      <c r="A20" s="14" t="s">
        <v>34</v>
      </c>
      <c r="B20" s="204">
        <f t="shared" ref="B20:Y20" si="3">B21+B22</f>
        <v>8.7928632846087691</v>
      </c>
      <c r="C20" s="204">
        <f t="shared" si="3"/>
        <v>11.755631986242481</v>
      </c>
      <c r="D20" s="204">
        <f t="shared" si="3"/>
        <v>10.104127257093721</v>
      </c>
      <c r="E20" s="204">
        <f t="shared" si="3"/>
        <v>9.1380051590713673</v>
      </c>
      <c r="F20" s="204">
        <f t="shared" si="3"/>
        <v>8.0441960447119509</v>
      </c>
      <c r="G20" s="204">
        <f t="shared" si="3"/>
        <v>6.3609630266552024</v>
      </c>
      <c r="H20" s="204">
        <f t="shared" si="3"/>
        <v>6.8866723989681864</v>
      </c>
      <c r="I20" s="204">
        <f t="shared" si="3"/>
        <v>3.6805674978503871</v>
      </c>
      <c r="J20" s="204">
        <f t="shared" si="3"/>
        <v>2.9669819432502149</v>
      </c>
      <c r="K20" s="204">
        <f t="shared" si="3"/>
        <v>1.470937231298366</v>
      </c>
      <c r="L20" s="204">
        <f t="shared" si="3"/>
        <v>1.095700773860705</v>
      </c>
      <c r="M20" s="204">
        <f t="shared" si="3"/>
        <v>2.0425623387790202</v>
      </c>
      <c r="N20" s="204">
        <f t="shared" si="3"/>
        <v>1.160705073086844</v>
      </c>
      <c r="O20" s="204">
        <f t="shared" si="3"/>
        <v>1.1159931212381771</v>
      </c>
      <c r="P20" s="204">
        <f t="shared" si="3"/>
        <v>0.91779879621668092</v>
      </c>
      <c r="Q20" s="204">
        <f t="shared" si="3"/>
        <v>0.82897678417884779</v>
      </c>
      <c r="R20" s="204">
        <f t="shared" si="3"/>
        <v>0.91014617368873607</v>
      </c>
      <c r="S20" s="204">
        <f t="shared" si="3"/>
        <v>0.94574376612209798</v>
      </c>
      <c r="T20" s="204">
        <f t="shared" si="3"/>
        <v>0.9233877901977644</v>
      </c>
      <c r="U20" s="204">
        <f t="shared" si="3"/>
        <v>1.3110920034393809</v>
      </c>
      <c r="V20" s="204">
        <f t="shared" si="3"/>
        <v>1.907276008746251</v>
      </c>
      <c r="W20" s="204">
        <f t="shared" si="3"/>
        <v>1.1914673808987679</v>
      </c>
      <c r="X20" s="204">
        <f t="shared" si="3"/>
        <v>0.73060806202404083</v>
      </c>
      <c r="Y20" s="204">
        <f t="shared" si="3"/>
        <v>0.68968225087834534</v>
      </c>
      <c r="DA20" s="71"/>
    </row>
    <row r="21" spans="1:105" ht="12" customHeight="1" x14ac:dyDescent="0.25">
      <c r="A21" s="18" t="s">
        <v>73</v>
      </c>
      <c r="B21" s="204">
        <v>8.7928632846087691</v>
      </c>
      <c r="C21" s="204">
        <v>11.755631986242481</v>
      </c>
      <c r="D21" s="204">
        <v>10.104127257093721</v>
      </c>
      <c r="E21" s="204">
        <v>9.1380051590713673</v>
      </c>
      <c r="F21" s="204">
        <v>8.0441960447119509</v>
      </c>
      <c r="G21" s="204">
        <v>6.3609630266552024</v>
      </c>
      <c r="H21" s="204">
        <v>6.8866723989681864</v>
      </c>
      <c r="I21" s="204">
        <v>3.6805674978503871</v>
      </c>
      <c r="J21" s="204">
        <v>2.9669819432502149</v>
      </c>
      <c r="K21" s="204">
        <v>1.470937231298366</v>
      </c>
      <c r="L21" s="204">
        <v>1.095700773860705</v>
      </c>
      <c r="M21" s="204">
        <v>2.0425623387790202</v>
      </c>
      <c r="N21" s="204">
        <v>1.160705073086844</v>
      </c>
      <c r="O21" s="204">
        <v>1.1159931212381771</v>
      </c>
      <c r="P21" s="204">
        <v>0.91779879621668092</v>
      </c>
      <c r="Q21" s="204">
        <v>0.82897678417884779</v>
      </c>
      <c r="R21" s="204">
        <v>0.91014617368873607</v>
      </c>
      <c r="S21" s="204">
        <v>0.94574376612209798</v>
      </c>
      <c r="T21" s="204">
        <v>0.9233877901977644</v>
      </c>
      <c r="U21" s="204">
        <v>1.3110920034393809</v>
      </c>
      <c r="V21" s="204">
        <v>1.907276008746251</v>
      </c>
      <c r="W21" s="204">
        <v>1.1914673808987679</v>
      </c>
      <c r="X21" s="204">
        <v>0.73060806202404083</v>
      </c>
      <c r="Y21" s="204">
        <v>0.68968225087834534</v>
      </c>
      <c r="DA21" s="71" t="s">
        <v>2383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2384</v>
      </c>
    </row>
    <row r="23" spans="1:105" ht="12" customHeight="1" x14ac:dyDescent="0.25">
      <c r="A23" s="14" t="s">
        <v>37</v>
      </c>
      <c r="B23" s="204">
        <f t="shared" ref="B23:Y23" si="4">B24+B25+B26+B27+B28+B29</f>
        <v>0</v>
      </c>
      <c r="C23" s="204">
        <f t="shared" si="4"/>
        <v>0</v>
      </c>
      <c r="D23" s="204">
        <f t="shared" si="4"/>
        <v>0</v>
      </c>
      <c r="E23" s="204">
        <f t="shared" si="4"/>
        <v>0</v>
      </c>
      <c r="F23" s="204">
        <f t="shared" si="4"/>
        <v>0</v>
      </c>
      <c r="G23" s="204">
        <f t="shared" si="4"/>
        <v>0</v>
      </c>
      <c r="H23" s="204">
        <f t="shared" si="4"/>
        <v>0</v>
      </c>
      <c r="I23" s="204">
        <f t="shared" si="4"/>
        <v>0</v>
      </c>
      <c r="J23" s="204">
        <f t="shared" si="4"/>
        <v>0</v>
      </c>
      <c r="K23" s="204">
        <f t="shared" si="4"/>
        <v>0</v>
      </c>
      <c r="L23" s="204">
        <f t="shared" si="4"/>
        <v>0</v>
      </c>
      <c r="M23" s="204">
        <f t="shared" si="4"/>
        <v>0</v>
      </c>
      <c r="N23" s="204">
        <f t="shared" si="4"/>
        <v>0</v>
      </c>
      <c r="O23" s="204">
        <f t="shared" si="4"/>
        <v>0</v>
      </c>
      <c r="P23" s="204">
        <f t="shared" si="4"/>
        <v>0</v>
      </c>
      <c r="Q23" s="204">
        <f t="shared" si="4"/>
        <v>0</v>
      </c>
      <c r="R23" s="204">
        <f t="shared" si="4"/>
        <v>0</v>
      </c>
      <c r="S23" s="204">
        <f t="shared" si="4"/>
        <v>0</v>
      </c>
      <c r="T23" s="204">
        <f t="shared" si="4"/>
        <v>0</v>
      </c>
      <c r="U23" s="204">
        <f t="shared" si="4"/>
        <v>0</v>
      </c>
      <c r="V23" s="204">
        <f t="shared" si="4"/>
        <v>3.2675690549579617E-5</v>
      </c>
      <c r="W23" s="204">
        <f t="shared" si="4"/>
        <v>1.061358682137853E-4</v>
      </c>
      <c r="X23" s="204">
        <f t="shared" si="4"/>
        <v>5.1833522445443462E-4</v>
      </c>
      <c r="Y23" s="204">
        <f t="shared" si="4"/>
        <v>7.7346709241983612E-4</v>
      </c>
      <c r="DA23" s="71"/>
    </row>
    <row r="24" spans="1:105" ht="12" customHeight="1" x14ac:dyDescent="0.25">
      <c r="A24" s="18" t="s">
        <v>38</v>
      </c>
      <c r="B24" s="204">
        <v>0</v>
      </c>
      <c r="C24" s="204">
        <v>0</v>
      </c>
      <c r="D24" s="204">
        <v>0</v>
      </c>
      <c r="E24" s="204">
        <v>0</v>
      </c>
      <c r="F24" s="204">
        <v>0</v>
      </c>
      <c r="G24" s="204">
        <v>0</v>
      </c>
      <c r="H24" s="204">
        <v>0</v>
      </c>
      <c r="I24" s="204">
        <v>0</v>
      </c>
      <c r="J24" s="204">
        <v>0</v>
      </c>
      <c r="K24" s="204">
        <v>0</v>
      </c>
      <c r="L24" s="204">
        <v>0</v>
      </c>
      <c r="M24" s="204">
        <v>0</v>
      </c>
      <c r="N24" s="204">
        <v>0</v>
      </c>
      <c r="O24" s="204">
        <v>0</v>
      </c>
      <c r="P24" s="204">
        <v>0</v>
      </c>
      <c r="Q24" s="204">
        <v>0</v>
      </c>
      <c r="R24" s="204">
        <v>0</v>
      </c>
      <c r="S24" s="204">
        <v>0</v>
      </c>
      <c r="T24" s="204">
        <v>0</v>
      </c>
      <c r="U24" s="204">
        <v>0</v>
      </c>
      <c r="V24" s="204">
        <v>0</v>
      </c>
      <c r="W24" s="204">
        <v>0</v>
      </c>
      <c r="X24" s="204">
        <v>0</v>
      </c>
      <c r="Y24" s="204">
        <v>0</v>
      </c>
      <c r="DA24" s="71" t="s">
        <v>2385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0</v>
      </c>
      <c r="U25" s="204">
        <v>0</v>
      </c>
      <c r="V25" s="204">
        <v>3.2675690549579617E-5</v>
      </c>
      <c r="W25" s="204">
        <v>1.061358682137853E-4</v>
      </c>
      <c r="X25" s="204">
        <v>5.1833522445443462E-4</v>
      </c>
      <c r="Y25" s="204">
        <v>7.7346709241983612E-4</v>
      </c>
      <c r="DA25" s="71" t="s">
        <v>2386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2387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2388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2389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2390</v>
      </c>
    </row>
    <row r="30" spans="1:105" ht="12" customHeight="1" x14ac:dyDescent="0.25">
      <c r="A30" s="14" t="s">
        <v>39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0</v>
      </c>
      <c r="J30" s="204">
        <v>0</v>
      </c>
      <c r="K30" s="204">
        <v>0</v>
      </c>
      <c r="L30" s="204">
        <v>0</v>
      </c>
      <c r="M30" s="204">
        <v>0</v>
      </c>
      <c r="N30" s="204">
        <v>0</v>
      </c>
      <c r="O30" s="204">
        <v>0</v>
      </c>
      <c r="P30" s="204">
        <v>0</v>
      </c>
      <c r="Q30" s="204">
        <v>0</v>
      </c>
      <c r="R30" s="204">
        <v>0</v>
      </c>
      <c r="S30" s="204">
        <v>0</v>
      </c>
      <c r="T30" s="204">
        <v>0</v>
      </c>
      <c r="U30" s="204">
        <v>0</v>
      </c>
      <c r="V30" s="204">
        <v>0</v>
      </c>
      <c r="W30" s="204">
        <v>0</v>
      </c>
      <c r="X30" s="204">
        <v>0</v>
      </c>
      <c r="Y30" s="204">
        <v>0</v>
      </c>
      <c r="DA30" s="71" t="s">
        <v>2391</v>
      </c>
    </row>
    <row r="31" spans="1:105" ht="12" customHeight="1" x14ac:dyDescent="0.25">
      <c r="A31" s="21" t="s">
        <v>40</v>
      </c>
      <c r="B31" s="207">
        <v>9.8855546001719681</v>
      </c>
      <c r="C31" s="207">
        <v>9.6993121238177125</v>
      </c>
      <c r="D31" s="207">
        <v>9.4960447119518481</v>
      </c>
      <c r="E31" s="207">
        <v>9.2028374892519338</v>
      </c>
      <c r="F31" s="207">
        <v>8.0818572656921752</v>
      </c>
      <c r="G31" s="207">
        <v>8.7079105760963014</v>
      </c>
      <c r="H31" s="207">
        <v>9.5039552880481519</v>
      </c>
      <c r="I31" s="207">
        <v>5.0410146173688739</v>
      </c>
      <c r="J31" s="207">
        <v>6.995786758383491</v>
      </c>
      <c r="K31" s="207">
        <v>3.8733447979363711</v>
      </c>
      <c r="L31" s="207">
        <v>2.897162510748065</v>
      </c>
      <c r="M31" s="207">
        <v>3.013069647463456</v>
      </c>
      <c r="N31" s="207">
        <v>3.2049011177987961</v>
      </c>
      <c r="O31" s="207">
        <v>3.6132416165090282</v>
      </c>
      <c r="P31" s="207">
        <v>3.2766981943250211</v>
      </c>
      <c r="Q31" s="207">
        <v>2.6060189165950129</v>
      </c>
      <c r="R31" s="207">
        <v>2.5635425623387791</v>
      </c>
      <c r="S31" s="207">
        <v>2.0693035253654339</v>
      </c>
      <c r="T31" s="207">
        <v>2.5245055889939811</v>
      </c>
      <c r="U31" s="207">
        <v>3.7045571797076531</v>
      </c>
      <c r="V31" s="207">
        <v>2.6693895098882199</v>
      </c>
      <c r="W31" s="207">
        <v>2.578933791917454</v>
      </c>
      <c r="X31" s="207">
        <v>2.2150472914875321</v>
      </c>
      <c r="Y31" s="207">
        <v>2.2491831470335342</v>
      </c>
      <c r="DA31" s="86" t="s">
        <v>2392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TRE_emi!B5</f>
        <v>34.013274837450219</v>
      </c>
      <c r="C33" s="203">
        <f>TRE_emi!C5</f>
        <v>36.536716437766259</v>
      </c>
      <c r="D33" s="203">
        <f>TRE_emi!D5</f>
        <v>32.014054439194403</v>
      </c>
      <c r="E33" s="203">
        <f>TRE_emi!E5</f>
        <v>29.092029118522991</v>
      </c>
      <c r="F33" s="203">
        <f>TRE_emi!F5</f>
        <v>25.211793958839479</v>
      </c>
      <c r="G33" s="203">
        <f>TRE_emi!G5</f>
        <v>22.782676678672619</v>
      </c>
      <c r="H33" s="203">
        <f>TRE_emi!H5</f>
        <v>26.340124678243299</v>
      </c>
      <c r="I33" s="203">
        <f>TRE_emi!I5</f>
        <v>11.50401995867105</v>
      </c>
      <c r="J33" s="203">
        <f>TRE_emi!J5</f>
        <v>16.814377077991569</v>
      </c>
      <c r="K33" s="203">
        <f>TRE_emi!K5</f>
        <v>11.65252499913678</v>
      </c>
      <c r="L33" s="203">
        <f>TRE_emi!L5</f>
        <v>7.4155287584986542</v>
      </c>
      <c r="M33" s="203">
        <f>TRE_emi!M5</f>
        <v>6.34671287815606</v>
      </c>
      <c r="N33" s="203">
        <f>TRE_emi!N5</f>
        <v>9.3748035579881446</v>
      </c>
      <c r="O33" s="203">
        <f>TRE_emi!O5</f>
        <v>9.902700358965749</v>
      </c>
      <c r="P33" s="203">
        <f>TRE_emi!P5</f>
        <v>6.9874099180311324</v>
      </c>
      <c r="Q33" s="203">
        <f>TRE_emi!Q5</f>
        <v>3.6795304792341388</v>
      </c>
      <c r="R33" s="203">
        <f>TRE_emi!R5</f>
        <v>6.3160516789828698</v>
      </c>
      <c r="S33" s="203">
        <f>TRE_emi!S5</f>
        <v>4.4812925982267249</v>
      </c>
      <c r="T33" s="203">
        <f>TRE_emi!T5</f>
        <v>5.6863537174519259</v>
      </c>
      <c r="U33" s="203">
        <f>TRE_emi!U5</f>
        <v>6.7868218783752026</v>
      </c>
      <c r="V33" s="203">
        <f>TRE_emi!V5</f>
        <v>6.9782755699510473</v>
      </c>
      <c r="W33" s="203">
        <f>TRE_emi!W5</f>
        <v>6.1204991478589061</v>
      </c>
      <c r="X33" s="203">
        <f>TRE_emi!X5</f>
        <v>5.2224833346726616</v>
      </c>
      <c r="Y33" s="203">
        <f>TRE_emi!Y5</f>
        <v>5.3793686037356352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37.815552898541917</v>
      </c>
      <c r="C35" s="284">
        <f t="shared" si="5"/>
        <v>42.198301056598105</v>
      </c>
      <c r="D35" s="284">
        <f t="shared" si="5"/>
        <v>41.585799544982478</v>
      </c>
      <c r="E35" s="284">
        <f t="shared" si="5"/>
        <v>24.821895637100631</v>
      </c>
      <c r="F35" s="284">
        <f t="shared" si="5"/>
        <v>30.691947307354614</v>
      </c>
      <c r="G35" s="284">
        <f t="shared" si="5"/>
        <v>26.843910186105894</v>
      </c>
      <c r="H35" s="284">
        <f t="shared" si="5"/>
        <v>34.091566051200651</v>
      </c>
      <c r="I35" s="284">
        <f t="shared" si="5"/>
        <v>15.964305654024093</v>
      </c>
      <c r="J35" s="284">
        <f t="shared" si="5"/>
        <v>22.516873436600328</v>
      </c>
      <c r="K35" s="284">
        <f t="shared" si="5"/>
        <v>23.177748886834525</v>
      </c>
      <c r="L35" s="284">
        <f t="shared" si="5"/>
        <v>18.357020237654396</v>
      </c>
      <c r="M35" s="284">
        <f t="shared" si="5"/>
        <v>17.477099592154442</v>
      </c>
      <c r="N35" s="284">
        <f t="shared" si="5"/>
        <v>22.095438021688128</v>
      </c>
      <c r="O35" s="284">
        <f t="shared" si="5"/>
        <v>21.932923902975016</v>
      </c>
      <c r="P35" s="284">
        <f t="shared" si="5"/>
        <v>16.140936495350921</v>
      </c>
      <c r="Q35" s="284">
        <f t="shared" si="5"/>
        <v>10.14038501835492</v>
      </c>
      <c r="R35" s="284">
        <f t="shared" si="5"/>
        <v>11.967811269827859</v>
      </c>
      <c r="S35" s="284">
        <f t="shared" si="5"/>
        <v>9.2930025762607986</v>
      </c>
      <c r="T35" s="284">
        <f t="shared" si="5"/>
        <v>10.341968794478499</v>
      </c>
      <c r="U35" s="284">
        <f t="shared" si="5"/>
        <v>15.176033113073553</v>
      </c>
      <c r="V35" s="284">
        <f t="shared" si="5"/>
        <v>14.744476901544935</v>
      </c>
      <c r="W35" s="284">
        <f t="shared" si="5"/>
        <v>11.449230182060438</v>
      </c>
      <c r="X35" s="284">
        <f t="shared" si="5"/>
        <v>8.549434286941116</v>
      </c>
      <c r="Y35" s="284">
        <f t="shared" si="5"/>
        <v>8.3010932695705719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34.64542867871792</v>
      </c>
      <c r="C36" s="344">
        <f t="shared" si="6"/>
        <v>33.859480761038</v>
      </c>
      <c r="D36" s="344">
        <f t="shared" si="6"/>
        <v>32.556683940060388</v>
      </c>
      <c r="E36" s="344">
        <f t="shared" si="6"/>
        <v>34.410605999683725</v>
      </c>
      <c r="F36" s="344">
        <f t="shared" si="6"/>
        <v>35.005746367309833</v>
      </c>
      <c r="G36" s="344">
        <f t="shared" si="6"/>
        <v>33.273407087200681</v>
      </c>
      <c r="H36" s="344">
        <f t="shared" si="6"/>
        <v>30.280075308652798</v>
      </c>
      <c r="I36" s="344">
        <f t="shared" si="6"/>
        <v>29.223119137260319</v>
      </c>
      <c r="J36" s="344">
        <f t="shared" si="6"/>
        <v>29.536418993568095</v>
      </c>
      <c r="K36" s="344">
        <f t="shared" si="6"/>
        <v>31.340516934491927</v>
      </c>
      <c r="L36" s="344">
        <f t="shared" si="6"/>
        <v>27.702085430671733</v>
      </c>
      <c r="M36" s="344">
        <f t="shared" si="6"/>
        <v>24.924492419182684</v>
      </c>
      <c r="N36" s="344">
        <f t="shared" si="6"/>
        <v>25.65807241693091</v>
      </c>
      <c r="O36" s="344">
        <f t="shared" si="6"/>
        <v>25.663413278733444</v>
      </c>
      <c r="P36" s="344">
        <f t="shared" si="6"/>
        <v>22.437509136768146</v>
      </c>
      <c r="Q36" s="344">
        <f t="shared" si="6"/>
        <v>21.349572942242176</v>
      </c>
      <c r="R36" s="344">
        <f t="shared" si="6"/>
        <v>21.233046283665821</v>
      </c>
      <c r="S36" s="344">
        <f t="shared" si="6"/>
        <v>20.862461114388754</v>
      </c>
      <c r="T36" s="344">
        <f t="shared" si="6"/>
        <v>21.155617032714073</v>
      </c>
      <c r="U36" s="344">
        <f t="shared" si="6"/>
        <v>21.009449719205389</v>
      </c>
      <c r="V36" s="344">
        <f t="shared" si="6"/>
        <v>23.129100041450616</v>
      </c>
      <c r="W36" s="344">
        <f t="shared" si="6"/>
        <v>21.759846802709632</v>
      </c>
      <c r="X36" s="344">
        <f t="shared" si="6"/>
        <v>19.940487487099578</v>
      </c>
      <c r="Y36" s="344">
        <f t="shared" si="6"/>
        <v>19.224191617035551</v>
      </c>
      <c r="DA36" s="119"/>
    </row>
    <row r="37" spans="1:105" ht="12" customHeight="1" x14ac:dyDescent="0.25">
      <c r="A37" s="158" t="s">
        <v>2136</v>
      </c>
      <c r="B37" s="344">
        <f>IF(TRE_ued!B$5=0,"",TRE_ued!B$5/B$5*1000)</f>
        <v>19.03090921737526</v>
      </c>
      <c r="C37" s="344">
        <f>IF(TRE_ued!C$5=0,"",TRE_ued!C$5/C$5*1000)</f>
        <v>18.656240767731031</v>
      </c>
      <c r="D37" s="344">
        <f>IF(TRE_ued!D$5=0,"",TRE_ued!D$5/D$5*1000)</f>
        <v>17.998874906917592</v>
      </c>
      <c r="E37" s="344">
        <f>IF(TRE_ued!E$5=0,"",TRE_ued!E$5/E$5*1000)</f>
        <v>19.061597444026205</v>
      </c>
      <c r="F37" s="344">
        <f>IF(TRE_ued!F$5=0,"",TRE_ued!F$5/F$5*1000)</f>
        <v>19.39268677996262</v>
      </c>
      <c r="G37" s="344">
        <f>IF(TRE_ued!G$5=0,"",TRE_ued!G$5/G$5*1000)</f>
        <v>18.54917831241524</v>
      </c>
      <c r="H37" s="344">
        <f>IF(TRE_ued!H$5=0,"",TRE_ued!H$5/H$5*1000)</f>
        <v>16.770734465825154</v>
      </c>
      <c r="I37" s="344">
        <f>IF(TRE_ued!I$5=0,"",TRE_ued!I$5/I$5*1000)</f>
        <v>16.485252199191208</v>
      </c>
      <c r="J37" s="344">
        <f>IF(TRE_ued!J$5=0,"",TRE_ued!J$5/J$5*1000)</f>
        <v>16.473890414973319</v>
      </c>
      <c r="K37" s="344">
        <f>IF(TRE_ued!K$5=0,"",TRE_ued!K$5/K$5*1000)</f>
        <v>17.280263899815658</v>
      </c>
      <c r="L37" s="344">
        <f>IF(TRE_ued!L$5=0,"",TRE_ued!L$5/L$5*1000)</f>
        <v>15.474106597583127</v>
      </c>
      <c r="M37" s="344">
        <f>IF(TRE_ued!M$5=0,"",TRE_ued!M$5/M$5*1000)</f>
        <v>14.064893199102412</v>
      </c>
      <c r="N37" s="344">
        <f>IF(TRE_ued!N$5=0,"",TRE_ued!N$5/N$5*1000)</f>
        <v>14.29535333157099</v>
      </c>
      <c r="O37" s="344">
        <f>IF(TRE_ued!O$5=0,"",TRE_ued!O$5/O$5*1000)</f>
        <v>14.309462090558286</v>
      </c>
      <c r="P37" s="344">
        <f>IF(TRE_ued!P$5=0,"",TRE_ued!P$5/P$5*1000)</f>
        <v>12.620146563512192</v>
      </c>
      <c r="Q37" s="344">
        <f>IF(TRE_ued!Q$5=0,"",TRE_ued!Q$5/Q$5*1000)</f>
        <v>12.198238657499328</v>
      </c>
      <c r="R37" s="344">
        <f>IF(TRE_ued!R$5=0,"",TRE_ued!R$5/R$5*1000)</f>
        <v>11.871885045874421</v>
      </c>
      <c r="S37" s="344">
        <f>IF(TRE_ued!S$5=0,"",TRE_ued!S$5/S$5*1000)</f>
        <v>11.763231880033956</v>
      </c>
      <c r="T37" s="344">
        <f>IF(TRE_ued!T$5=0,"",TRE_ued!T$5/T$5*1000)</f>
        <v>11.899832262245029</v>
      </c>
      <c r="U37" s="344">
        <f>IF(TRE_ued!U$5=0,"",TRE_ued!U$5/U$5*1000)</f>
        <v>11.924493449481181</v>
      </c>
      <c r="V37" s="344">
        <f>IF(TRE_ued!V$5=0,"",TRE_ued!V$5/V$5*1000)</f>
        <v>12.944639802968121</v>
      </c>
      <c r="W37" s="344">
        <f>IF(TRE_ued!W$5=0,"",TRE_ued!W$5/W$5*1000)</f>
        <v>12.219322999968227</v>
      </c>
      <c r="X37" s="344">
        <f>IF(TRE_ued!X$5=0,"",TRE_ued!X$5/X$5*1000)</f>
        <v>11.19048911600602</v>
      </c>
      <c r="Y37" s="344">
        <f>IF(TRE_ued!Y$5=0,"",TRE_ued!Y$5/Y$5*1000)</f>
        <v>10.780263390912943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1.4759632491186785</v>
      </c>
      <c r="C38" s="345">
        <f t="shared" si="7"/>
        <v>1.4957302691795611</v>
      </c>
      <c r="D38" s="345">
        <f t="shared" si="7"/>
        <v>1.4347503434545557</v>
      </c>
      <c r="E38" s="345">
        <f t="shared" si="7"/>
        <v>1.3985916485063858</v>
      </c>
      <c r="F38" s="345">
        <f t="shared" si="7"/>
        <v>1.3909608856840081</v>
      </c>
      <c r="G38" s="345">
        <f t="shared" si="7"/>
        <v>1.2891044554488793</v>
      </c>
      <c r="H38" s="345">
        <f t="shared" si="7"/>
        <v>1.3374474448600475</v>
      </c>
      <c r="I38" s="345">
        <f t="shared" si="7"/>
        <v>1.1739413881031895</v>
      </c>
      <c r="J38" s="345">
        <f t="shared" si="7"/>
        <v>1.2596621087022244</v>
      </c>
      <c r="K38" s="345">
        <f t="shared" si="7"/>
        <v>1.4596719775528399</v>
      </c>
      <c r="L38" s="345">
        <f t="shared" si="7"/>
        <v>1.3343224844716304</v>
      </c>
      <c r="M38" s="345">
        <f t="shared" si="7"/>
        <v>1.142834792960735</v>
      </c>
      <c r="N38" s="345">
        <f t="shared" si="7"/>
        <v>1.3961604950494562</v>
      </c>
      <c r="O38" s="345">
        <f t="shared" si="7"/>
        <v>1.3554326943646038</v>
      </c>
      <c r="P38" s="345">
        <f t="shared" si="7"/>
        <v>1.1778524973070033</v>
      </c>
      <c r="Q38" s="345">
        <f t="shared" si="7"/>
        <v>0.91948731142013396</v>
      </c>
      <c r="R38" s="345">
        <f t="shared" si="7"/>
        <v>1.2697172271757375</v>
      </c>
      <c r="S38" s="345">
        <f t="shared" si="7"/>
        <v>1.1682903590535039</v>
      </c>
      <c r="T38" s="345">
        <f t="shared" si="7"/>
        <v>1.2019027267500118</v>
      </c>
      <c r="U38" s="345">
        <f t="shared" si="7"/>
        <v>1.0667325077440244</v>
      </c>
      <c r="V38" s="345">
        <f t="shared" si="7"/>
        <v>1.2841555226907178</v>
      </c>
      <c r="W38" s="345">
        <f t="shared" si="7"/>
        <v>1.2253219908007831</v>
      </c>
      <c r="X38" s="345">
        <f t="shared" si="7"/>
        <v>1.2322225392514465</v>
      </c>
      <c r="Y38" s="345">
        <f t="shared" si="7"/>
        <v>1.2457349885793876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final energy consumption"</f>
        <v>IE: Transport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23.044797936371459</v>
      </c>
      <c r="C5" s="223">
        <v>24.427343078245919</v>
      </c>
      <c r="D5" s="223">
        <v>22.313327601031808</v>
      </c>
      <c r="E5" s="223">
        <v>20.800945829750649</v>
      </c>
      <c r="F5" s="223">
        <v>18.125451418744621</v>
      </c>
      <c r="G5" s="223">
        <v>17.673258813413579</v>
      </c>
      <c r="H5" s="223">
        <v>19.69432502149613</v>
      </c>
      <c r="I5" s="223">
        <v>9.7994840928632829</v>
      </c>
      <c r="J5" s="223">
        <v>13.34832330180568</v>
      </c>
      <c r="K5" s="223">
        <v>7.9829750644883921</v>
      </c>
      <c r="L5" s="223">
        <v>5.5575236457437667</v>
      </c>
      <c r="M5" s="223">
        <v>5.5534823731728311</v>
      </c>
      <c r="N5" s="223">
        <v>6.7147033533963878</v>
      </c>
      <c r="O5" s="223">
        <v>7.3059329320722277</v>
      </c>
      <c r="P5" s="223">
        <v>5.9323301805674973</v>
      </c>
      <c r="Q5" s="223">
        <v>4.0017196904557162</v>
      </c>
      <c r="R5" s="223">
        <v>4.9743766122098023</v>
      </c>
      <c r="S5" s="223">
        <v>3.8357695614789331</v>
      </c>
      <c r="T5" s="223">
        <v>4.7311263972484969</v>
      </c>
      <c r="U5" s="223">
        <v>6.3622527944969924</v>
      </c>
      <c r="V5" s="223">
        <v>5.4341358555460042</v>
      </c>
      <c r="W5" s="223">
        <v>4.9950128976784187</v>
      </c>
      <c r="X5" s="223">
        <v>4.2382631126397259</v>
      </c>
      <c r="Y5" s="223">
        <v>4.3182287188306114</v>
      </c>
      <c r="DA5" s="89" t="s">
        <v>2376</v>
      </c>
    </row>
    <row r="6" spans="1:105" ht="12" customHeight="1" x14ac:dyDescent="0.25">
      <c r="A6" s="55" t="s">
        <v>91</v>
      </c>
      <c r="B6" s="259">
        <v>0.48335901629954042</v>
      </c>
      <c r="C6" s="259">
        <v>0.4933881333752691</v>
      </c>
      <c r="D6" s="259">
        <v>0.46690045887070708</v>
      </c>
      <c r="E6" s="259">
        <v>0.44363934926006798</v>
      </c>
      <c r="F6" s="259">
        <v>0.38809005741008379</v>
      </c>
      <c r="G6" s="259">
        <v>0.3945022332164036</v>
      </c>
      <c r="H6" s="259">
        <v>0.43619278808120648</v>
      </c>
      <c r="I6" s="259">
        <v>0.223625997332148</v>
      </c>
      <c r="J6" s="259">
        <v>0.30591256349745838</v>
      </c>
      <c r="K6" s="259">
        <v>0.17309764731772109</v>
      </c>
      <c r="L6" s="259">
        <v>0.1211648918042512</v>
      </c>
      <c r="M6" s="259">
        <v>0.12946595985883169</v>
      </c>
      <c r="N6" s="259">
        <v>0.14239563734394831</v>
      </c>
      <c r="O6" s="259">
        <v>0.158621974164597</v>
      </c>
      <c r="P6" s="259">
        <v>0.13900812194935169</v>
      </c>
      <c r="Q6" s="259">
        <v>9.9895679253311817E-2</v>
      </c>
      <c r="R6" s="259">
        <v>0.1128961761737899</v>
      </c>
      <c r="S6" s="259">
        <v>8.8766909868478627E-2</v>
      </c>
      <c r="T6" s="259">
        <v>0.1089135305451087</v>
      </c>
      <c r="U6" s="259">
        <v>0.15188001439727031</v>
      </c>
      <c r="V6" s="259">
        <v>0.1210647407625175</v>
      </c>
      <c r="W6" s="259">
        <v>0.11389280899281951</v>
      </c>
      <c r="X6" s="259">
        <v>9.7085255224205219E-2</v>
      </c>
      <c r="Y6" s="259">
        <v>9.8518304294403169E-2</v>
      </c>
      <c r="DA6" s="67" t="s">
        <v>2393</v>
      </c>
    </row>
    <row r="7" spans="1:105" ht="12" customHeight="1" x14ac:dyDescent="0.25">
      <c r="A7" s="173" t="s">
        <v>92</v>
      </c>
      <c r="B7" s="224">
        <v>0.65736826216737487</v>
      </c>
      <c r="C7" s="224">
        <v>0.67100786139036606</v>
      </c>
      <c r="D7" s="224">
        <v>0.63498462406416178</v>
      </c>
      <c r="E7" s="224">
        <v>0.6033495149936926</v>
      </c>
      <c r="F7" s="224">
        <v>0.52780247807771408</v>
      </c>
      <c r="G7" s="224">
        <v>0.53652303717430883</v>
      </c>
      <c r="H7" s="224">
        <v>0.59322219179044089</v>
      </c>
      <c r="I7" s="224">
        <v>0.30413135637172128</v>
      </c>
      <c r="J7" s="224">
        <v>0.41604108635654341</v>
      </c>
      <c r="K7" s="224">
        <v>0.23541280035210069</v>
      </c>
      <c r="L7" s="224">
        <v>0.1647842528537817</v>
      </c>
      <c r="M7" s="224">
        <v>0.17607370540801109</v>
      </c>
      <c r="N7" s="224">
        <v>0.1936580667877697</v>
      </c>
      <c r="O7" s="224">
        <v>0.215725884863852</v>
      </c>
      <c r="P7" s="224">
        <v>0.1890510458511182</v>
      </c>
      <c r="Q7" s="224">
        <v>0.13585812378450399</v>
      </c>
      <c r="R7" s="224">
        <v>0.15353879959635419</v>
      </c>
      <c r="S7" s="224">
        <v>0.12072299742113091</v>
      </c>
      <c r="T7" s="224">
        <v>0.1481224015413479</v>
      </c>
      <c r="U7" s="224">
        <v>0.20655681958028771</v>
      </c>
      <c r="V7" s="224">
        <v>0.16464804743702391</v>
      </c>
      <c r="W7" s="224">
        <v>0.15489422023023461</v>
      </c>
      <c r="X7" s="224">
        <v>0.13203594710491909</v>
      </c>
      <c r="Y7" s="224">
        <v>0.13398489384038831</v>
      </c>
      <c r="DA7" s="177" t="s">
        <v>2394</v>
      </c>
    </row>
    <row r="8" spans="1:105" ht="12" customHeight="1" x14ac:dyDescent="0.25">
      <c r="A8" s="173" t="s">
        <v>93</v>
      </c>
      <c r="B8" s="224">
        <v>0.81204314738322791</v>
      </c>
      <c r="C8" s="224">
        <v>0.82889206407045202</v>
      </c>
      <c r="D8" s="224">
        <v>0.78439277090278803</v>
      </c>
      <c r="E8" s="224">
        <v>0.74531410675691445</v>
      </c>
      <c r="F8" s="224">
        <v>0.65199129644894094</v>
      </c>
      <c r="G8" s="224">
        <v>0.66276375180355784</v>
      </c>
      <c r="H8" s="224">
        <v>0.73280388397642704</v>
      </c>
      <c r="I8" s="224">
        <v>0.37569167551800869</v>
      </c>
      <c r="J8" s="224">
        <v>0.51393310667573022</v>
      </c>
      <c r="K8" s="224">
        <v>0.29080404749377142</v>
      </c>
      <c r="L8" s="224">
        <v>0.20355701823114211</v>
      </c>
      <c r="M8" s="224">
        <v>0.21750281256283721</v>
      </c>
      <c r="N8" s="224">
        <v>0.23922467073783321</v>
      </c>
      <c r="O8" s="224">
        <v>0.26648491659652301</v>
      </c>
      <c r="P8" s="224">
        <v>0.23353364487491071</v>
      </c>
      <c r="Q8" s="224">
        <v>0.16782474114556389</v>
      </c>
      <c r="R8" s="224">
        <v>0.18966557597196701</v>
      </c>
      <c r="S8" s="224">
        <v>0.14912840857904411</v>
      </c>
      <c r="T8" s="224">
        <v>0.18297473131578279</v>
      </c>
      <c r="U8" s="224">
        <v>0.25515842418741408</v>
      </c>
      <c r="V8" s="224">
        <v>0.20338876448102949</v>
      </c>
      <c r="W8" s="224">
        <v>0.1913399191079368</v>
      </c>
      <c r="X8" s="224">
        <v>0.16310322877666469</v>
      </c>
      <c r="Y8" s="224">
        <v>0.1655107512145973</v>
      </c>
      <c r="DA8" s="177" t="s">
        <v>2395</v>
      </c>
    </row>
    <row r="9" spans="1:105" ht="12" customHeight="1" x14ac:dyDescent="0.25">
      <c r="A9" s="173" t="s">
        <v>94</v>
      </c>
      <c r="B9" s="224">
        <v>0.50269337695152194</v>
      </c>
      <c r="C9" s="224">
        <v>0.51312365871027987</v>
      </c>
      <c r="D9" s="224">
        <v>0.48557647722553537</v>
      </c>
      <c r="E9" s="224">
        <v>0.46138492323047081</v>
      </c>
      <c r="F9" s="224">
        <v>0.40361365970648733</v>
      </c>
      <c r="G9" s="224">
        <v>0.41028232254505959</v>
      </c>
      <c r="H9" s="224">
        <v>0.45364049960445479</v>
      </c>
      <c r="I9" s="224">
        <v>0.2325710372254339</v>
      </c>
      <c r="J9" s="224">
        <v>0.31814906603735671</v>
      </c>
      <c r="K9" s="224">
        <v>0.1800215532104299</v>
      </c>
      <c r="L9" s="224">
        <v>0.1260114874764213</v>
      </c>
      <c r="M9" s="224">
        <v>0.13464459825318489</v>
      </c>
      <c r="N9" s="224">
        <v>0.14809146283770619</v>
      </c>
      <c r="O9" s="224">
        <v>0.1649668531311809</v>
      </c>
      <c r="P9" s="224">
        <v>0.1445684468273257</v>
      </c>
      <c r="Q9" s="224">
        <v>0.1038915064234443</v>
      </c>
      <c r="R9" s="224">
        <v>0.1174120232207414</v>
      </c>
      <c r="S9" s="224">
        <v>9.231758626321776E-2</v>
      </c>
      <c r="T9" s="224">
        <v>0.1132700717669131</v>
      </c>
      <c r="U9" s="224">
        <v>0.15795521497316109</v>
      </c>
      <c r="V9" s="224">
        <v>0.12590733039301821</v>
      </c>
      <c r="W9" s="224">
        <v>0.1184485213525323</v>
      </c>
      <c r="X9" s="224">
        <v>0.1009686654331734</v>
      </c>
      <c r="Y9" s="224">
        <v>0.10245903646617931</v>
      </c>
      <c r="DA9" s="177" t="s">
        <v>2396</v>
      </c>
    </row>
    <row r="10" spans="1:105" ht="12" customHeight="1" x14ac:dyDescent="0.25">
      <c r="A10" s="56" t="s">
        <v>95</v>
      </c>
      <c r="B10" s="260">
        <v>0.62889612487041169</v>
      </c>
      <c r="C10" s="260">
        <v>0.68637692725458743</v>
      </c>
      <c r="D10" s="260">
        <v>0.62054385272652413</v>
      </c>
      <c r="E10" s="260">
        <v>0.57610197590169732</v>
      </c>
      <c r="F10" s="260">
        <v>0.50205988838293558</v>
      </c>
      <c r="G10" s="260">
        <v>0.47509856504315029</v>
      </c>
      <c r="H10" s="260">
        <v>0.52618633410222415</v>
      </c>
      <c r="I10" s="260">
        <v>0.26273210929671331</v>
      </c>
      <c r="J10" s="260">
        <v>0.34937394380445991</v>
      </c>
      <c r="K10" s="260">
        <v>0.20754175784843959</v>
      </c>
      <c r="L10" s="260">
        <v>0.14057520960384451</v>
      </c>
      <c r="M10" s="260">
        <v>0.15006428508571781</v>
      </c>
      <c r="N10" s="260">
        <v>0.16464375781198659</v>
      </c>
      <c r="O10" s="260">
        <v>0.180330095781394</v>
      </c>
      <c r="P10" s="260">
        <v>0.1535072973084694</v>
      </c>
      <c r="Q10" s="260">
        <v>0.1073697501154675</v>
      </c>
      <c r="R10" s="260">
        <v>0.12807855093748599</v>
      </c>
      <c r="S10" s="260">
        <v>0.1005030113849596</v>
      </c>
      <c r="T10" s="260">
        <v>0.1222971772712942</v>
      </c>
      <c r="U10" s="260">
        <v>0.1668617806218409</v>
      </c>
      <c r="V10" s="260">
        <v>0.147455044371476</v>
      </c>
      <c r="W10" s="260">
        <v>0.13009757094055929</v>
      </c>
      <c r="X10" s="260">
        <v>0.108666650005433</v>
      </c>
      <c r="Y10" s="260">
        <v>0.1102537530444309</v>
      </c>
      <c r="DA10" s="68" t="s">
        <v>2397</v>
      </c>
    </row>
    <row r="11" spans="1:105" ht="12" customHeight="1" x14ac:dyDescent="0.25">
      <c r="A11" s="37" t="s">
        <v>159</v>
      </c>
      <c r="B11" s="226">
        <v>6.3168942037945361E-2</v>
      </c>
      <c r="C11" s="226">
        <v>4.4804721870246762E-2</v>
      </c>
      <c r="D11" s="226">
        <v>4.8369066136447023E-2</v>
      </c>
      <c r="E11" s="226">
        <v>4.9383419108734533E-2</v>
      </c>
      <c r="F11" s="226">
        <v>4.0615530147100169E-2</v>
      </c>
      <c r="G11" s="226">
        <v>2.9652795470768219E-2</v>
      </c>
      <c r="H11" s="226">
        <v>2.2701771782359919E-2</v>
      </c>
      <c r="I11" s="226">
        <v>1.0913478551714379E-3</v>
      </c>
      <c r="J11" s="226">
        <v>4.0571655402749693E-2</v>
      </c>
      <c r="K11" s="226">
        <v>5.5337543929139303E-2</v>
      </c>
      <c r="L11" s="226">
        <v>2.3937891791236052E-2</v>
      </c>
      <c r="M11" s="226">
        <v>8.7737118662238843E-3</v>
      </c>
      <c r="N11" s="226">
        <v>1.8545288028343959E-2</v>
      </c>
      <c r="O11" s="226">
        <v>2.204936504174854E-2</v>
      </c>
      <c r="P11" s="226">
        <v>1.7636563374484389E-2</v>
      </c>
      <c r="Q11" s="226">
        <v>1.0909036762136559E-2</v>
      </c>
      <c r="R11" s="226">
        <v>1.5829969123977061E-2</v>
      </c>
      <c r="S11" s="226">
        <v>7.1746847855184556E-3</v>
      </c>
      <c r="T11" s="226">
        <v>1.1460211620694209E-2</v>
      </c>
      <c r="U11" s="226">
        <v>1.17202188460458E-2</v>
      </c>
      <c r="V11" s="226">
        <v>1.9111331715677461E-2</v>
      </c>
      <c r="W11" s="226">
        <v>9.0662229135098707E-3</v>
      </c>
      <c r="X11" s="226">
        <v>1.05817291514607E-2</v>
      </c>
      <c r="Y11" s="226">
        <v>1.2330092241257549E-2</v>
      </c>
      <c r="DA11" s="69" t="s">
        <v>2398</v>
      </c>
    </row>
    <row r="12" spans="1:105" ht="12" customHeight="1" x14ac:dyDescent="0.25">
      <c r="A12" s="37" t="s">
        <v>35</v>
      </c>
      <c r="B12" s="226">
        <v>0.35131839612783172</v>
      </c>
      <c r="C12" s="226">
        <v>0.46266533929817111</v>
      </c>
      <c r="D12" s="226">
        <v>0.38401082979978479</v>
      </c>
      <c r="E12" s="226">
        <v>0.33834335984264208</v>
      </c>
      <c r="F12" s="226">
        <v>0.29569178641573579</v>
      </c>
      <c r="G12" s="226">
        <v>0.23391138968971631</v>
      </c>
      <c r="H12" s="226">
        <v>0.26585959880373028</v>
      </c>
      <c r="I12" s="226">
        <v>0.13368318969043069</v>
      </c>
      <c r="J12" s="226">
        <v>0.1061834000009555</v>
      </c>
      <c r="K12" s="226">
        <v>5.0789670817737047E-2</v>
      </c>
      <c r="L12" s="226">
        <v>3.7863442642699897E-2</v>
      </c>
      <c r="M12" s="226">
        <v>6.6901860420170378E-2</v>
      </c>
      <c r="N12" s="226">
        <v>4.7446416307408437E-2</v>
      </c>
      <c r="O12" s="226">
        <v>4.2783123532270879E-2</v>
      </c>
      <c r="P12" s="226">
        <v>2.9901188514682271E-2</v>
      </c>
      <c r="Q12" s="226">
        <v>2.109227167519126E-2</v>
      </c>
      <c r="R12" s="226">
        <v>3.3268589019278698E-2</v>
      </c>
      <c r="S12" s="226">
        <v>3.35783886322664E-2</v>
      </c>
      <c r="T12" s="226">
        <v>3.3041651254183207E-2</v>
      </c>
      <c r="U12" s="226">
        <v>4.1973356296508779E-2</v>
      </c>
      <c r="V12" s="226">
        <v>6.6712310733185343E-2</v>
      </c>
      <c r="W12" s="226">
        <v>4.5070647754434007E-2</v>
      </c>
      <c r="X12" s="226">
        <v>2.6683995151515309E-2</v>
      </c>
      <c r="Y12" s="226">
        <v>2.4837495234320179E-2</v>
      </c>
      <c r="DA12" s="69" t="s">
        <v>2399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2400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2401</v>
      </c>
    </row>
    <row r="15" spans="1:105" ht="12" customHeight="1" x14ac:dyDescent="0.25">
      <c r="A15" s="37" t="s">
        <v>40</v>
      </c>
      <c r="B15" s="226">
        <v>0.21440878670463459</v>
      </c>
      <c r="C15" s="226">
        <v>0.1789068660861696</v>
      </c>
      <c r="D15" s="226">
        <v>0.1881639567902923</v>
      </c>
      <c r="E15" s="226">
        <v>0.18837519695032071</v>
      </c>
      <c r="F15" s="226">
        <v>0.16575257182009959</v>
      </c>
      <c r="G15" s="226">
        <v>0.21153437988266571</v>
      </c>
      <c r="H15" s="226">
        <v>0.23762496351613391</v>
      </c>
      <c r="I15" s="226">
        <v>0.12795757175111111</v>
      </c>
      <c r="J15" s="226">
        <v>0.20261888840075479</v>
      </c>
      <c r="K15" s="226">
        <v>0.1014145431015632</v>
      </c>
      <c r="L15" s="226">
        <v>7.877387516990858E-2</v>
      </c>
      <c r="M15" s="226">
        <v>7.4388712799323492E-2</v>
      </c>
      <c r="N15" s="226">
        <v>9.8652053476234222E-2</v>
      </c>
      <c r="O15" s="226">
        <v>0.11549760720737461</v>
      </c>
      <c r="P15" s="226">
        <v>0.1059695454193027</v>
      </c>
      <c r="Q15" s="226">
        <v>7.5368441678139636E-2</v>
      </c>
      <c r="R15" s="226">
        <v>7.8979992794230222E-2</v>
      </c>
      <c r="S15" s="226">
        <v>5.9749937967174732E-2</v>
      </c>
      <c r="T15" s="226">
        <v>7.779531439641682E-2</v>
      </c>
      <c r="U15" s="226">
        <v>0.1131682054792863</v>
      </c>
      <c r="V15" s="226">
        <v>6.1631401922613203E-2</v>
      </c>
      <c r="W15" s="226">
        <v>7.5960700272615436E-2</v>
      </c>
      <c r="X15" s="226">
        <v>7.1400925702457041E-2</v>
      </c>
      <c r="Y15" s="226">
        <v>7.3086165568853181E-2</v>
      </c>
      <c r="DA15" s="69" t="s">
        <v>2402</v>
      </c>
    </row>
    <row r="16" spans="1:105" ht="12" customHeight="1" x14ac:dyDescent="0.25">
      <c r="A16" s="57" t="s">
        <v>2403</v>
      </c>
      <c r="B16" s="261">
        <f t="shared" ref="B16:Y16" si="0">B17+B23</f>
        <v>4.2356416508224584</v>
      </c>
      <c r="C16" s="261">
        <f t="shared" si="0"/>
        <v>4.5483565544912343</v>
      </c>
      <c r="D16" s="261">
        <f t="shared" si="0"/>
        <v>4.1008790111283213</v>
      </c>
      <c r="E16" s="261">
        <f t="shared" si="0"/>
        <v>3.7965816939050843</v>
      </c>
      <c r="F16" s="261">
        <f t="shared" si="0"/>
        <v>3.3037023317500043</v>
      </c>
      <c r="G16" s="261">
        <f t="shared" si="0"/>
        <v>3.1645451466120127</v>
      </c>
      <c r="H16" s="261">
        <f t="shared" si="0"/>
        <v>3.5496132724255549</v>
      </c>
      <c r="I16" s="261">
        <f t="shared" si="0"/>
        <v>1.7506448412251632</v>
      </c>
      <c r="J16" s="261">
        <f t="shared" si="0"/>
        <v>2.3868162983273842</v>
      </c>
      <c r="K16" s="261">
        <f t="shared" si="0"/>
        <v>1.4040929544509424</v>
      </c>
      <c r="L16" s="261">
        <f t="shared" si="0"/>
        <v>0.93598466082296938</v>
      </c>
      <c r="M16" s="261">
        <f t="shared" si="0"/>
        <v>0.98252621398129647</v>
      </c>
      <c r="N16" s="261">
        <f t="shared" si="0"/>
        <v>1.1682672928503757</v>
      </c>
      <c r="O16" s="261">
        <f t="shared" si="0"/>
        <v>1.281823437890738</v>
      </c>
      <c r="P16" s="261">
        <f t="shared" si="0"/>
        <v>1.0606237343005871</v>
      </c>
      <c r="Q16" s="261">
        <f t="shared" si="0"/>
        <v>0.70059045153985866</v>
      </c>
      <c r="R16" s="261">
        <f t="shared" si="0"/>
        <v>0.89292217569027255</v>
      </c>
      <c r="S16" s="261">
        <f t="shared" si="0"/>
        <v>0.68054196455309779</v>
      </c>
      <c r="T16" s="261">
        <f t="shared" si="0"/>
        <v>0.84363857228029926</v>
      </c>
      <c r="U16" s="261">
        <f t="shared" si="0"/>
        <v>1.1220190960378682</v>
      </c>
      <c r="V16" s="261">
        <f t="shared" si="0"/>
        <v>0.97143078009772266</v>
      </c>
      <c r="W16" s="261">
        <f t="shared" si="0"/>
        <v>0.89658721895513871</v>
      </c>
      <c r="X16" s="261">
        <f t="shared" si="0"/>
        <v>0.7635369060765328</v>
      </c>
      <c r="Y16" s="261">
        <f t="shared" si="0"/>
        <v>0.77705001977255472</v>
      </c>
      <c r="DA16" s="70"/>
    </row>
    <row r="17" spans="1:105" ht="12" customHeight="1" x14ac:dyDescent="0.25">
      <c r="A17" s="60" t="s">
        <v>2404</v>
      </c>
      <c r="B17" s="329">
        <v>3.0697513473998539</v>
      </c>
      <c r="C17" s="329">
        <v>3.5029716814521241</v>
      </c>
      <c r="D17" s="329">
        <v>2.988670783648764</v>
      </c>
      <c r="E17" s="329">
        <v>2.6696593362306351</v>
      </c>
      <c r="F17" s="329">
        <v>2.3053806093431861</v>
      </c>
      <c r="G17" s="329">
        <v>1.9646493703177179</v>
      </c>
      <c r="H17" s="329">
        <v>2.275592314010749</v>
      </c>
      <c r="I17" s="329">
        <v>1.0306036245353609</v>
      </c>
      <c r="J17" s="329">
        <v>1.3720638248018191</v>
      </c>
      <c r="K17" s="329">
        <v>0.85951830487146919</v>
      </c>
      <c r="L17" s="329">
        <v>0.48145269703034732</v>
      </c>
      <c r="M17" s="329">
        <v>0.52682924280014876</v>
      </c>
      <c r="N17" s="329">
        <v>0.71890791447124858</v>
      </c>
      <c r="O17" s="329">
        <v>0.76580485325562808</v>
      </c>
      <c r="P17" s="329">
        <v>0.56497619552487477</v>
      </c>
      <c r="Q17" s="329">
        <v>0.24061142424970999</v>
      </c>
      <c r="R17" s="329">
        <v>0.52766939306428218</v>
      </c>
      <c r="S17" s="329">
        <v>0.37028920489336781</v>
      </c>
      <c r="T17" s="329">
        <v>0.47076669139657151</v>
      </c>
      <c r="U17" s="329">
        <v>0.52815802551785818</v>
      </c>
      <c r="V17" s="329">
        <v>0.60304549209715308</v>
      </c>
      <c r="W17" s="329">
        <v>0.52956062746533217</v>
      </c>
      <c r="X17" s="329">
        <v>0.44653725690193452</v>
      </c>
      <c r="Y17" s="329">
        <v>0.45503817578892519</v>
      </c>
      <c r="DA17" s="72" t="s">
        <v>2405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7.5820325473255679E-2</v>
      </c>
      <c r="L18" s="230">
        <v>1.507474287230014E-2</v>
      </c>
      <c r="M18" s="230">
        <v>1.495888285448559E-2</v>
      </c>
      <c r="N18" s="230">
        <v>5.5796061488078332E-3</v>
      </c>
      <c r="O18" s="230">
        <v>9.7152556986588993E-4</v>
      </c>
      <c r="P18" s="230">
        <v>0</v>
      </c>
      <c r="Q18" s="230">
        <v>4.3526235915284641E-4</v>
      </c>
      <c r="R18" s="230">
        <v>0</v>
      </c>
      <c r="S18" s="230">
        <v>5.0865437016680269E-4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2406</v>
      </c>
    </row>
    <row r="19" spans="1:105" ht="12" customHeight="1" x14ac:dyDescent="0.25">
      <c r="A19" s="59" t="s">
        <v>31</v>
      </c>
      <c r="B19" s="230">
        <v>0.26894857432988117</v>
      </c>
      <c r="C19" s="230">
        <v>0.25974095566085692</v>
      </c>
      <c r="D19" s="230">
        <v>0.15969242852819851</v>
      </c>
      <c r="E19" s="230">
        <v>8.0020198673323162E-2</v>
      </c>
      <c r="F19" s="230">
        <v>1.0464506585021471E-2</v>
      </c>
      <c r="G19" s="230">
        <v>0.20679366857214401</v>
      </c>
      <c r="H19" s="230">
        <v>0.20177098437133109</v>
      </c>
      <c r="I19" s="230">
        <v>0.27220206482228182</v>
      </c>
      <c r="J19" s="230">
        <v>0.42772669103171768</v>
      </c>
      <c r="K19" s="230">
        <v>0.12843893802409451</v>
      </c>
      <c r="L19" s="230">
        <v>2.2842850168740509E-2</v>
      </c>
      <c r="M19" s="230">
        <v>2.9613369836932239E-2</v>
      </c>
      <c r="N19" s="230">
        <v>0.39270656548729033</v>
      </c>
      <c r="O19" s="230">
        <v>0.43038582745058918</v>
      </c>
      <c r="P19" s="230">
        <v>0.31314141237198029</v>
      </c>
      <c r="Q19" s="230">
        <v>1.884875259635805E-2</v>
      </c>
      <c r="R19" s="230">
        <v>0.27673961055366197</v>
      </c>
      <c r="S19" s="230">
        <v>0.15816939371447711</v>
      </c>
      <c r="T19" s="230">
        <v>0.25746986957988938</v>
      </c>
      <c r="U19" s="230">
        <v>0.24639581254329271</v>
      </c>
      <c r="V19" s="230">
        <v>9.0057530530406577E-2</v>
      </c>
      <c r="W19" s="230">
        <v>0.26798232389691262</v>
      </c>
      <c r="X19" s="230">
        <v>0.281088120016666</v>
      </c>
      <c r="Y19" s="230">
        <v>0.29128073570050761</v>
      </c>
      <c r="DA19" s="71" t="s">
        <v>2407</v>
      </c>
    </row>
    <row r="20" spans="1:105" ht="12" customHeight="1" x14ac:dyDescent="0.25">
      <c r="A20" s="59" t="s">
        <v>159</v>
      </c>
      <c r="B20" s="230">
        <v>0.3434936512231711</v>
      </c>
      <c r="C20" s="230">
        <v>0.2618020174883684</v>
      </c>
      <c r="D20" s="230">
        <v>0.28590211552797601</v>
      </c>
      <c r="E20" s="230">
        <v>0.29542784821463097</v>
      </c>
      <c r="F20" s="230">
        <v>0.24462586352462379</v>
      </c>
      <c r="G20" s="230">
        <v>0.16820085728111489</v>
      </c>
      <c r="H20" s="230">
        <v>0.1217150446481295</v>
      </c>
      <c r="I20" s="230">
        <v>6.1412187392703077E-3</v>
      </c>
      <c r="J20" s="230">
        <v>0.20319027510178431</v>
      </c>
      <c r="K20" s="230">
        <v>0.2971509082639176</v>
      </c>
      <c r="L20" s="230">
        <v>0.13812367287323879</v>
      </c>
      <c r="M20" s="230">
        <v>5.3746781910852977E-2</v>
      </c>
      <c r="N20" s="230">
        <v>8.4473650640086148E-2</v>
      </c>
      <c r="O20" s="230">
        <v>9.8511842938157984E-2</v>
      </c>
      <c r="P20" s="230">
        <v>8.2490862770397091E-2</v>
      </c>
      <c r="Q20" s="230">
        <v>6.6578636983753409E-2</v>
      </c>
      <c r="R20" s="230">
        <v>7.3207657621342848E-2</v>
      </c>
      <c r="S20" s="230">
        <v>3.7254695655394229E-2</v>
      </c>
      <c r="T20" s="230">
        <v>5.4928637996874287E-2</v>
      </c>
      <c r="U20" s="230">
        <v>6.1502978519134582E-2</v>
      </c>
      <c r="V20" s="230">
        <v>0.114232894572062</v>
      </c>
      <c r="W20" s="230">
        <v>4.380613766974345E-2</v>
      </c>
      <c r="X20" s="230">
        <v>4.6979845088454257E-2</v>
      </c>
      <c r="Y20" s="230">
        <v>5.4325407663576367E-2</v>
      </c>
      <c r="DA20" s="71" t="s">
        <v>2408</v>
      </c>
    </row>
    <row r="21" spans="1:105" ht="12" customHeight="1" x14ac:dyDescent="0.25">
      <c r="A21" s="59" t="s">
        <v>32</v>
      </c>
      <c r="B21" s="230">
        <v>0.54694566261191713</v>
      </c>
      <c r="C21" s="230">
        <v>0.27799223566991738</v>
      </c>
      <c r="D21" s="230">
        <v>0.27324724773856968</v>
      </c>
      <c r="E21" s="230">
        <v>0.27013007828006008</v>
      </c>
      <c r="F21" s="230">
        <v>0.26934934477491229</v>
      </c>
      <c r="G21" s="230">
        <v>0.26282897024249202</v>
      </c>
      <c r="H21" s="230">
        <v>0.52670595726559066</v>
      </c>
      <c r="I21" s="230">
        <v>0</v>
      </c>
      <c r="J21" s="230">
        <v>0.2093609592944724</v>
      </c>
      <c r="K21" s="230">
        <v>8.5378341682490394E-2</v>
      </c>
      <c r="L21" s="230">
        <v>8.6936144693826128E-2</v>
      </c>
      <c r="M21" s="230">
        <v>1.8676861005818501E-2</v>
      </c>
      <c r="N21" s="230">
        <v>2.0030014700098159E-2</v>
      </c>
      <c r="O21" s="230">
        <v>4.478981986202233E-2</v>
      </c>
      <c r="P21" s="230">
        <v>2.9488168098867579E-2</v>
      </c>
      <c r="Q21" s="230">
        <v>2.6021119297181049E-2</v>
      </c>
      <c r="R21" s="230">
        <v>2.3867404428734119E-2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2409</v>
      </c>
    </row>
    <row r="22" spans="1:105" ht="12" customHeight="1" x14ac:dyDescent="0.25">
      <c r="A22" s="59" t="s">
        <v>35</v>
      </c>
      <c r="B22" s="230">
        <v>1.910363459234885</v>
      </c>
      <c r="C22" s="230">
        <v>2.7034364726329811</v>
      </c>
      <c r="D22" s="230">
        <v>2.2698289918540202</v>
      </c>
      <c r="E22" s="230">
        <v>2.024081211062621</v>
      </c>
      <c r="F22" s="230">
        <v>1.7809408944586289</v>
      </c>
      <c r="G22" s="230">
        <v>1.326825874221967</v>
      </c>
      <c r="H22" s="230">
        <v>1.4254003277256979</v>
      </c>
      <c r="I22" s="230">
        <v>0.75226034097380856</v>
      </c>
      <c r="J22" s="230">
        <v>0.53178589937384435</v>
      </c>
      <c r="K22" s="230">
        <v>0.27272979142771098</v>
      </c>
      <c r="L22" s="230">
        <v>0.2184752864222417</v>
      </c>
      <c r="M22" s="230">
        <v>0.40983334719205938</v>
      </c>
      <c r="N22" s="230">
        <v>0.21611807749496609</v>
      </c>
      <c r="O22" s="230">
        <v>0.19114583743499269</v>
      </c>
      <c r="P22" s="230">
        <v>0.13985575228362979</v>
      </c>
      <c r="Q22" s="230">
        <v>0.12872765301326469</v>
      </c>
      <c r="R22" s="230">
        <v>0.15385472046054319</v>
      </c>
      <c r="S22" s="230">
        <v>0.17435646115332959</v>
      </c>
      <c r="T22" s="230">
        <v>0.15836818381980769</v>
      </c>
      <c r="U22" s="230">
        <v>0.22025923445543091</v>
      </c>
      <c r="V22" s="230">
        <v>0.39875506699468449</v>
      </c>
      <c r="W22" s="230">
        <v>0.2177721658986761</v>
      </c>
      <c r="X22" s="230">
        <v>0.1184692917968142</v>
      </c>
      <c r="Y22" s="230">
        <v>0.1094320324248412</v>
      </c>
      <c r="DA22" s="71" t="s">
        <v>2410</v>
      </c>
    </row>
    <row r="23" spans="1:105" ht="12" customHeight="1" x14ac:dyDescent="0.25">
      <c r="A23" s="60" t="s">
        <v>2411</v>
      </c>
      <c r="B23" s="329">
        <v>1.1658903034226049</v>
      </c>
      <c r="C23" s="329">
        <v>1.04538487303911</v>
      </c>
      <c r="D23" s="329">
        <v>1.1122082274795571</v>
      </c>
      <c r="E23" s="329">
        <v>1.1269223576744489</v>
      </c>
      <c r="F23" s="329">
        <v>0.99832172240681805</v>
      </c>
      <c r="G23" s="329">
        <v>1.199895776294295</v>
      </c>
      <c r="H23" s="329">
        <v>1.2740209584148059</v>
      </c>
      <c r="I23" s="329">
        <v>0.72004121668980214</v>
      </c>
      <c r="J23" s="329">
        <v>1.0147524735255651</v>
      </c>
      <c r="K23" s="329">
        <v>0.54457464957947321</v>
      </c>
      <c r="L23" s="329">
        <v>0.45453196379262201</v>
      </c>
      <c r="M23" s="329">
        <v>0.45569697118114771</v>
      </c>
      <c r="N23" s="329">
        <v>0.44935937837912698</v>
      </c>
      <c r="O23" s="329">
        <v>0.51601858463510986</v>
      </c>
      <c r="P23" s="329">
        <v>0.49564753877571222</v>
      </c>
      <c r="Q23" s="329">
        <v>0.45997902729014861</v>
      </c>
      <c r="R23" s="329">
        <v>0.36525278262599031</v>
      </c>
      <c r="S23" s="329">
        <v>0.31025275965972998</v>
      </c>
      <c r="T23" s="329">
        <v>0.37287188088372769</v>
      </c>
      <c r="U23" s="329">
        <v>0.59386107052001014</v>
      </c>
      <c r="V23" s="329">
        <v>0.36838528800056952</v>
      </c>
      <c r="W23" s="329">
        <v>0.36702659148980649</v>
      </c>
      <c r="X23" s="329">
        <v>0.31699964917459827</v>
      </c>
      <c r="Y23" s="329">
        <v>0.32201184398362959</v>
      </c>
      <c r="DA23" s="72" t="s">
        <v>2412</v>
      </c>
    </row>
    <row r="24" spans="1:105" ht="12" customHeight="1" x14ac:dyDescent="0.25">
      <c r="A24" s="57" t="s">
        <v>2413</v>
      </c>
      <c r="B24" s="261">
        <f t="shared" ref="B24:Y24" si="1">B25+B26</f>
        <v>2.0544158475896914</v>
      </c>
      <c r="C24" s="261">
        <f t="shared" si="1"/>
        <v>2.2185283460602108</v>
      </c>
      <c r="D24" s="261">
        <f t="shared" si="1"/>
        <v>2.0151963960562003</v>
      </c>
      <c r="E24" s="261">
        <f t="shared" si="1"/>
        <v>1.8725802073115416</v>
      </c>
      <c r="F24" s="261">
        <f t="shared" si="1"/>
        <v>1.6324062703146747</v>
      </c>
      <c r="G24" s="261">
        <f t="shared" si="1"/>
        <v>1.5575922545185146</v>
      </c>
      <c r="H24" s="261">
        <f t="shared" si="1"/>
        <v>1.7348968874328197</v>
      </c>
      <c r="I24" s="261">
        <f t="shared" si="1"/>
        <v>0.86475657099828762</v>
      </c>
      <c r="J24" s="261">
        <f t="shared" si="1"/>
        <v>1.1213567351269449</v>
      </c>
      <c r="K24" s="261">
        <f t="shared" si="1"/>
        <v>0.64965825278800615</v>
      </c>
      <c r="L24" s="261">
        <f t="shared" si="1"/>
        <v>0.44868532611685558</v>
      </c>
      <c r="M24" s="261">
        <f t="shared" si="1"/>
        <v>0.48696267795875892</v>
      </c>
      <c r="N24" s="261">
        <f t="shared" si="1"/>
        <v>0.53578637162279397</v>
      </c>
      <c r="O24" s="261">
        <f t="shared" si="1"/>
        <v>0.57522994848472431</v>
      </c>
      <c r="P24" s="261">
        <f t="shared" si="1"/>
        <v>0.47384731968295213</v>
      </c>
      <c r="Q24" s="261">
        <f t="shared" si="1"/>
        <v>0.32489529064311179</v>
      </c>
      <c r="R24" s="261">
        <f t="shared" si="1"/>
        <v>0.40782498958613178</v>
      </c>
      <c r="S24" s="261">
        <f t="shared" si="1"/>
        <v>0.32481113282039942</v>
      </c>
      <c r="T24" s="261">
        <f t="shared" si="1"/>
        <v>0.39041631351068584</v>
      </c>
      <c r="U24" s="261">
        <f t="shared" si="1"/>
        <v>0.52496197351362528</v>
      </c>
      <c r="V24" s="261">
        <f t="shared" si="1"/>
        <v>0.4781296002380907</v>
      </c>
      <c r="W24" s="261">
        <f t="shared" si="1"/>
        <v>0.4233453042134665</v>
      </c>
      <c r="X24" s="261">
        <f t="shared" si="1"/>
        <v>0.34489326184326402</v>
      </c>
      <c r="Y24" s="261">
        <f t="shared" si="1"/>
        <v>0.34719181763793289</v>
      </c>
      <c r="DA24" s="70"/>
    </row>
    <row r="25" spans="1:105" ht="12" customHeight="1" x14ac:dyDescent="0.25">
      <c r="A25" s="60" t="s">
        <v>2414</v>
      </c>
      <c r="B25" s="262">
        <v>1.56138965096416</v>
      </c>
      <c r="C25" s="262">
        <v>1.7152724500174359</v>
      </c>
      <c r="D25" s="262">
        <v>1.538957928008079</v>
      </c>
      <c r="E25" s="262">
        <v>1.4200680710662721</v>
      </c>
      <c r="F25" s="262">
        <v>1.2365544117563889</v>
      </c>
      <c r="G25" s="262">
        <v>1.155199976637783</v>
      </c>
      <c r="H25" s="262">
        <v>1.289980243589989</v>
      </c>
      <c r="I25" s="262">
        <v>0.63665805371949657</v>
      </c>
      <c r="J25" s="262">
        <v>0.80932592035953721</v>
      </c>
      <c r="K25" s="262">
        <v>0.47309865252393057</v>
      </c>
      <c r="L25" s="262">
        <v>0.32509713647651928</v>
      </c>
      <c r="M25" s="262">
        <v>0.35490739890275058</v>
      </c>
      <c r="N25" s="262">
        <v>0.39054282153196662</v>
      </c>
      <c r="O25" s="262">
        <v>0.41343553483683532</v>
      </c>
      <c r="P25" s="262">
        <v>0.33205903529461339</v>
      </c>
      <c r="Q25" s="262">
        <v>0.2230016978047337</v>
      </c>
      <c r="R25" s="262">
        <v>0.29267088988886608</v>
      </c>
      <c r="S25" s="262">
        <v>0.23426888475455121</v>
      </c>
      <c r="T25" s="262">
        <v>0.27932451235467481</v>
      </c>
      <c r="U25" s="262">
        <v>0.37004435882840941</v>
      </c>
      <c r="V25" s="262">
        <v>0.35464356466032282</v>
      </c>
      <c r="W25" s="262">
        <v>0.30717463904079062</v>
      </c>
      <c r="X25" s="262">
        <v>0.2458663015145747</v>
      </c>
      <c r="Y25" s="262">
        <v>0.24670314725764159</v>
      </c>
      <c r="DA25" s="72" t="s">
        <v>2415</v>
      </c>
    </row>
    <row r="26" spans="1:105" ht="12" customHeight="1" x14ac:dyDescent="0.25">
      <c r="A26" s="60" t="s">
        <v>2416</v>
      </c>
      <c r="B26" s="262">
        <v>0.49302619662553138</v>
      </c>
      <c r="C26" s="262">
        <v>0.50325589604277465</v>
      </c>
      <c r="D26" s="262">
        <v>0.47623846804812148</v>
      </c>
      <c r="E26" s="262">
        <v>0.45251213624526959</v>
      </c>
      <c r="F26" s="262">
        <v>0.39585185855828581</v>
      </c>
      <c r="G26" s="262">
        <v>0.40239227788073167</v>
      </c>
      <c r="H26" s="262">
        <v>0.44491664384283069</v>
      </c>
      <c r="I26" s="262">
        <v>0.22809851727879099</v>
      </c>
      <c r="J26" s="262">
        <v>0.31203081476740763</v>
      </c>
      <c r="K26" s="262">
        <v>0.17655960026407561</v>
      </c>
      <c r="L26" s="262">
        <v>0.1235881896403363</v>
      </c>
      <c r="M26" s="262">
        <v>0.13205527905600831</v>
      </c>
      <c r="N26" s="262">
        <v>0.14524355009082729</v>
      </c>
      <c r="O26" s="262">
        <v>0.16179441364788899</v>
      </c>
      <c r="P26" s="262">
        <v>0.14178828438833871</v>
      </c>
      <c r="Q26" s="262">
        <v>0.10189359283837809</v>
      </c>
      <c r="R26" s="262">
        <v>0.1151540996972657</v>
      </c>
      <c r="S26" s="262">
        <v>9.0542248065848221E-2</v>
      </c>
      <c r="T26" s="262">
        <v>0.111091801156011</v>
      </c>
      <c r="U26" s="262">
        <v>0.15491761468521581</v>
      </c>
      <c r="V26" s="262">
        <v>0.1234860355777679</v>
      </c>
      <c r="W26" s="262">
        <v>0.11617066517267589</v>
      </c>
      <c r="X26" s="262">
        <v>9.9026960328689337E-2</v>
      </c>
      <c r="Y26" s="262">
        <v>0.1004886703802913</v>
      </c>
      <c r="DA26" s="72" t="s">
        <v>2417</v>
      </c>
    </row>
    <row r="27" spans="1:105" ht="12" customHeight="1" x14ac:dyDescent="0.25">
      <c r="A27" s="57" t="s">
        <v>2418</v>
      </c>
      <c r="B27" s="261">
        <f t="shared" ref="B27:Y27" si="2">B28+B34</f>
        <v>6.0509166440320845</v>
      </c>
      <c r="C27" s="261">
        <f t="shared" si="2"/>
        <v>6.4976522207017648</v>
      </c>
      <c r="D27" s="261">
        <f t="shared" si="2"/>
        <v>5.8583985873261719</v>
      </c>
      <c r="E27" s="261">
        <f t="shared" si="2"/>
        <v>5.4236881341501197</v>
      </c>
      <c r="F27" s="261">
        <f t="shared" si="2"/>
        <v>4.7195747596428639</v>
      </c>
      <c r="G27" s="261">
        <f t="shared" si="2"/>
        <v>4.5207787808743047</v>
      </c>
      <c r="H27" s="261">
        <f t="shared" si="2"/>
        <v>5.0708761034650802</v>
      </c>
      <c r="I27" s="261">
        <f t="shared" si="2"/>
        <v>2.500921201750232</v>
      </c>
      <c r="J27" s="261">
        <f t="shared" si="2"/>
        <v>3.4097375690391201</v>
      </c>
      <c r="K27" s="261">
        <f t="shared" si="2"/>
        <v>2.0058470777870601</v>
      </c>
      <c r="L27" s="261">
        <f t="shared" si="2"/>
        <v>1.3371209440328142</v>
      </c>
      <c r="M27" s="261">
        <f t="shared" si="2"/>
        <v>1.4036088771161377</v>
      </c>
      <c r="N27" s="261">
        <f t="shared" si="2"/>
        <v>1.6689532755005378</v>
      </c>
      <c r="O27" s="261">
        <f t="shared" si="2"/>
        <v>1.8311763398439114</v>
      </c>
      <c r="P27" s="261">
        <f t="shared" si="2"/>
        <v>1.5151767632865529</v>
      </c>
      <c r="Q27" s="261">
        <f t="shared" si="2"/>
        <v>1.0008435021997979</v>
      </c>
      <c r="R27" s="261">
        <f t="shared" si="2"/>
        <v>1.2756031081289607</v>
      </c>
      <c r="S27" s="261">
        <f t="shared" si="2"/>
        <v>0.97220280650442537</v>
      </c>
      <c r="T27" s="261">
        <f t="shared" si="2"/>
        <v>1.2051979604004273</v>
      </c>
      <c r="U27" s="261">
        <f t="shared" si="2"/>
        <v>1.6028844229112402</v>
      </c>
      <c r="V27" s="261">
        <f t="shared" si="2"/>
        <v>1.3877582572824607</v>
      </c>
      <c r="W27" s="261">
        <f t="shared" si="2"/>
        <v>1.2808388842216263</v>
      </c>
      <c r="X27" s="261">
        <f t="shared" si="2"/>
        <v>1.090767008680761</v>
      </c>
      <c r="Y27" s="261">
        <f t="shared" si="2"/>
        <v>1.1100714568179357</v>
      </c>
      <c r="DA27" s="70"/>
    </row>
    <row r="28" spans="1:105" ht="12" customHeight="1" x14ac:dyDescent="0.25">
      <c r="A28" s="60" t="s">
        <v>2419</v>
      </c>
      <c r="B28" s="329">
        <v>4.3853590677140772</v>
      </c>
      <c r="C28" s="329">
        <v>5.0042452592173214</v>
      </c>
      <c r="D28" s="329">
        <v>4.269529690926805</v>
      </c>
      <c r="E28" s="329">
        <v>3.8137990517580498</v>
      </c>
      <c r="F28" s="329">
        <v>3.2934008704902671</v>
      </c>
      <c r="G28" s="329">
        <v>2.8066419575967401</v>
      </c>
      <c r="H28" s="329">
        <v>3.2508461628725001</v>
      </c>
      <c r="I28" s="329">
        <v>1.4722908921933719</v>
      </c>
      <c r="J28" s="329">
        <v>1.960091178288313</v>
      </c>
      <c r="K28" s="329">
        <v>1.227883292673527</v>
      </c>
      <c r="L28" s="329">
        <v>0.68778956718621087</v>
      </c>
      <c r="M28" s="329">
        <v>0.75261320400021237</v>
      </c>
      <c r="N28" s="329">
        <v>1.027011306387499</v>
      </c>
      <c r="O28" s="329">
        <v>1.0940069332223259</v>
      </c>
      <c r="P28" s="329">
        <v>0.80710885074982108</v>
      </c>
      <c r="Q28" s="329">
        <v>0.3437306060710143</v>
      </c>
      <c r="R28" s="329">
        <v>0.75381341866326013</v>
      </c>
      <c r="S28" s="329">
        <v>0.52898457841909674</v>
      </c>
      <c r="T28" s="329">
        <v>0.67252384485224492</v>
      </c>
      <c r="U28" s="329">
        <v>0.7545114650255117</v>
      </c>
      <c r="V28" s="329">
        <v>0.86149356013879008</v>
      </c>
      <c r="W28" s="329">
        <v>0.75651518209333146</v>
      </c>
      <c r="X28" s="329">
        <v>0.63791036700276338</v>
      </c>
      <c r="Y28" s="329">
        <v>0.65005453684132175</v>
      </c>
      <c r="DA28" s="72" t="s">
        <v>2420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0.1083147506760796</v>
      </c>
      <c r="L29" s="230">
        <v>2.1535346960428779E-2</v>
      </c>
      <c r="M29" s="230">
        <v>2.136983264926513E-2</v>
      </c>
      <c r="N29" s="230">
        <v>7.9708659268683361E-3</v>
      </c>
      <c r="O29" s="230">
        <v>1.3878936712369849E-3</v>
      </c>
      <c r="P29" s="230">
        <v>0</v>
      </c>
      <c r="Q29" s="230">
        <v>6.2180337021835216E-4</v>
      </c>
      <c r="R29" s="230">
        <v>0</v>
      </c>
      <c r="S29" s="230">
        <v>7.2664910023828957E-4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2421</v>
      </c>
    </row>
    <row r="30" spans="1:105" ht="12" customHeight="1" x14ac:dyDescent="0.25">
      <c r="A30" s="59" t="s">
        <v>31</v>
      </c>
      <c r="B30" s="230">
        <v>0.38421224904268741</v>
      </c>
      <c r="C30" s="230">
        <v>0.37105850808693858</v>
      </c>
      <c r="D30" s="230">
        <v>0.22813204075456919</v>
      </c>
      <c r="E30" s="230">
        <v>0.1143145695333188</v>
      </c>
      <c r="F30" s="230">
        <v>1.494929512145925E-2</v>
      </c>
      <c r="G30" s="230">
        <v>0.29541952653163428</v>
      </c>
      <c r="H30" s="230">
        <v>0.28824426338761588</v>
      </c>
      <c r="I30" s="230">
        <v>0.38886009260325971</v>
      </c>
      <c r="J30" s="230">
        <v>0.61103813004531105</v>
      </c>
      <c r="K30" s="230">
        <v>0.18348419717727779</v>
      </c>
      <c r="L30" s="230">
        <v>3.2632643098200749E-2</v>
      </c>
      <c r="M30" s="230">
        <v>4.2304814052760341E-2</v>
      </c>
      <c r="N30" s="230">
        <v>0.56100937926755789</v>
      </c>
      <c r="O30" s="230">
        <v>0.61483689635798466</v>
      </c>
      <c r="P30" s="230">
        <v>0.44734487481711471</v>
      </c>
      <c r="Q30" s="230">
        <v>2.6926789423368649E-2</v>
      </c>
      <c r="R30" s="230">
        <v>0.39534230079094568</v>
      </c>
      <c r="S30" s="230">
        <v>0.22595627673496721</v>
      </c>
      <c r="T30" s="230">
        <v>0.36781409939984211</v>
      </c>
      <c r="U30" s="230">
        <v>0.3519940179189896</v>
      </c>
      <c r="V30" s="230">
        <v>0.12865361504343789</v>
      </c>
      <c r="W30" s="230">
        <v>0.38283189128130363</v>
      </c>
      <c r="X30" s="230">
        <v>0.40155445716666571</v>
      </c>
      <c r="Y30" s="230">
        <v>0.41611533671501089</v>
      </c>
      <c r="DA30" s="71" t="s">
        <v>2422</v>
      </c>
    </row>
    <row r="31" spans="1:105" ht="12" customHeight="1" x14ac:dyDescent="0.25">
      <c r="A31" s="59" t="s">
        <v>159</v>
      </c>
      <c r="B31" s="230">
        <v>0.49070521603310152</v>
      </c>
      <c r="C31" s="230">
        <v>0.37400288212624072</v>
      </c>
      <c r="D31" s="230">
        <v>0.40843159361139408</v>
      </c>
      <c r="E31" s="230">
        <v>0.42203978316375862</v>
      </c>
      <c r="F31" s="230">
        <v>0.3494655193208912</v>
      </c>
      <c r="G31" s="230">
        <v>0.24028693897302131</v>
      </c>
      <c r="H31" s="230">
        <v>0.17387863521161359</v>
      </c>
      <c r="I31" s="230">
        <v>8.7731696275290105E-3</v>
      </c>
      <c r="J31" s="230">
        <v>0.29027182157397757</v>
      </c>
      <c r="K31" s="230">
        <v>0.4245012975198823</v>
      </c>
      <c r="L31" s="230">
        <v>0.19731953267605559</v>
      </c>
      <c r="M31" s="230">
        <v>7.6781117015504274E-2</v>
      </c>
      <c r="N31" s="230">
        <v>0.1206766437715517</v>
      </c>
      <c r="O31" s="230">
        <v>0.14073120419736851</v>
      </c>
      <c r="P31" s="230">
        <v>0.11784408967199581</v>
      </c>
      <c r="Q31" s="230">
        <v>9.5112338548219155E-2</v>
      </c>
      <c r="R31" s="230">
        <v>0.1045823680304898</v>
      </c>
      <c r="S31" s="230">
        <v>5.3220993793420338E-2</v>
      </c>
      <c r="T31" s="230">
        <v>7.8469482852677547E-2</v>
      </c>
      <c r="U31" s="230">
        <v>8.7861397884477971E-2</v>
      </c>
      <c r="V31" s="230">
        <v>0.16318984938865999</v>
      </c>
      <c r="W31" s="230">
        <v>6.2580196671062058E-2</v>
      </c>
      <c r="X31" s="230">
        <v>6.7114064412077512E-2</v>
      </c>
      <c r="Y31" s="230">
        <v>7.7607725233680522E-2</v>
      </c>
      <c r="DA31" s="71" t="s">
        <v>2423</v>
      </c>
    </row>
    <row r="32" spans="1:105" ht="12" customHeight="1" x14ac:dyDescent="0.25">
      <c r="A32" s="59" t="s">
        <v>32</v>
      </c>
      <c r="B32" s="230">
        <v>0.78135094658845294</v>
      </c>
      <c r="C32" s="230">
        <v>0.39713176524273919</v>
      </c>
      <c r="D32" s="230">
        <v>0.3903532110550994</v>
      </c>
      <c r="E32" s="230">
        <v>0.38590011182865708</v>
      </c>
      <c r="F32" s="230">
        <v>0.38478477824987461</v>
      </c>
      <c r="G32" s="230">
        <v>0.37546995748927442</v>
      </c>
      <c r="H32" s="230">
        <v>0.75243708180798685</v>
      </c>
      <c r="I32" s="230">
        <v>0</v>
      </c>
      <c r="J32" s="230">
        <v>0.29908708470638917</v>
      </c>
      <c r="K32" s="230">
        <v>0.12196905954641479</v>
      </c>
      <c r="L32" s="230">
        <v>0.1241944924197517</v>
      </c>
      <c r="M32" s="230">
        <v>2.6681230008312139E-2</v>
      </c>
      <c r="N32" s="230">
        <v>2.8614306714425958E-2</v>
      </c>
      <c r="O32" s="230">
        <v>6.3985456945746186E-2</v>
      </c>
      <c r="P32" s="230">
        <v>4.2125954426953667E-2</v>
      </c>
      <c r="Q32" s="230">
        <v>3.7173027567401498E-2</v>
      </c>
      <c r="R32" s="230">
        <v>3.4096292041048748E-2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2424</v>
      </c>
    </row>
    <row r="33" spans="1:105" ht="12" customHeight="1" x14ac:dyDescent="0.25">
      <c r="A33" s="59" t="s">
        <v>35</v>
      </c>
      <c r="B33" s="230">
        <v>2.729090656049836</v>
      </c>
      <c r="C33" s="230">
        <v>3.8620521037614028</v>
      </c>
      <c r="D33" s="230">
        <v>3.2426128455057421</v>
      </c>
      <c r="E33" s="230">
        <v>2.8915445872323149</v>
      </c>
      <c r="F33" s="230">
        <v>2.5442012777980421</v>
      </c>
      <c r="G33" s="230">
        <v>1.89546553460281</v>
      </c>
      <c r="H33" s="230">
        <v>2.0362861824652829</v>
      </c>
      <c r="I33" s="230">
        <v>1.0746576299625841</v>
      </c>
      <c r="J33" s="230">
        <v>0.75969414196263485</v>
      </c>
      <c r="K33" s="230">
        <v>0.38961398775387279</v>
      </c>
      <c r="L33" s="230">
        <v>0.31210755203177398</v>
      </c>
      <c r="M33" s="230">
        <v>0.58547621027437047</v>
      </c>
      <c r="N33" s="230">
        <v>0.30874011070709462</v>
      </c>
      <c r="O33" s="230">
        <v>0.27306548204998959</v>
      </c>
      <c r="P33" s="230">
        <v>0.1997939318337569</v>
      </c>
      <c r="Q33" s="230">
        <v>0.18389664716180659</v>
      </c>
      <c r="R33" s="230">
        <v>0.219792457800776</v>
      </c>
      <c r="S33" s="230">
        <v>0.24908065879047089</v>
      </c>
      <c r="T33" s="230">
        <v>0.22624026259972529</v>
      </c>
      <c r="U33" s="230">
        <v>0.31465604922204421</v>
      </c>
      <c r="V33" s="230">
        <v>0.56965009570669212</v>
      </c>
      <c r="W33" s="230">
        <v>0.31110309414096582</v>
      </c>
      <c r="X33" s="230">
        <v>0.16924184542402021</v>
      </c>
      <c r="Y33" s="230">
        <v>0.1563314748926303</v>
      </c>
      <c r="DA33" s="71" t="s">
        <v>2425</v>
      </c>
    </row>
    <row r="34" spans="1:105" ht="12" customHeight="1" x14ac:dyDescent="0.25">
      <c r="A34" s="60" t="s">
        <v>2426</v>
      </c>
      <c r="B34" s="329">
        <v>1.665557576318007</v>
      </c>
      <c r="C34" s="329">
        <v>1.493406961484443</v>
      </c>
      <c r="D34" s="329">
        <v>1.5888688963993669</v>
      </c>
      <c r="E34" s="329">
        <v>1.60988908239207</v>
      </c>
      <c r="F34" s="329">
        <v>1.426173889152597</v>
      </c>
      <c r="G34" s="329">
        <v>1.7141368232775649</v>
      </c>
      <c r="H34" s="329">
        <v>1.8200299405925799</v>
      </c>
      <c r="I34" s="329">
        <v>1.0286303095568601</v>
      </c>
      <c r="J34" s="329">
        <v>1.449646390750807</v>
      </c>
      <c r="K34" s="329">
        <v>0.77796378511353315</v>
      </c>
      <c r="L34" s="329">
        <v>0.64933137684660325</v>
      </c>
      <c r="M34" s="329">
        <v>0.65099567311592521</v>
      </c>
      <c r="N34" s="329">
        <v>0.6419419691130388</v>
      </c>
      <c r="O34" s="329">
        <v>0.73716940662158537</v>
      </c>
      <c r="P34" s="329">
        <v>0.70806791253673185</v>
      </c>
      <c r="Q34" s="329">
        <v>0.65711289612878365</v>
      </c>
      <c r="R34" s="329">
        <v>0.52178968946570048</v>
      </c>
      <c r="S34" s="329">
        <v>0.44321822808532862</v>
      </c>
      <c r="T34" s="329">
        <v>0.53267411554818234</v>
      </c>
      <c r="U34" s="329">
        <v>0.84837295788572864</v>
      </c>
      <c r="V34" s="329">
        <v>0.52626469714367063</v>
      </c>
      <c r="W34" s="329">
        <v>0.52432370212829493</v>
      </c>
      <c r="X34" s="329">
        <v>0.45285664167799761</v>
      </c>
      <c r="Y34" s="329">
        <v>0.46001691997661392</v>
      </c>
      <c r="DA34" s="72" t="s">
        <v>2427</v>
      </c>
    </row>
    <row r="35" spans="1:105" ht="12" customHeight="1" x14ac:dyDescent="0.25">
      <c r="A35" s="57" t="s">
        <v>2428</v>
      </c>
      <c r="B35" s="261">
        <v>3.7282559309629142</v>
      </c>
      <c r="C35" s="261">
        <v>3.9980715016700179</v>
      </c>
      <c r="D35" s="261">
        <v>3.5877445902362588</v>
      </c>
      <c r="E35" s="261">
        <v>3.30685510190062</v>
      </c>
      <c r="F35" s="261">
        <v>2.8719509444350559</v>
      </c>
      <c r="G35" s="261">
        <v>2.7752927470798352</v>
      </c>
      <c r="H35" s="261">
        <v>3.0853896417037419</v>
      </c>
      <c r="I35" s="261">
        <v>1.4841423669491469</v>
      </c>
      <c r="J35" s="261">
        <v>2.0643005637989442</v>
      </c>
      <c r="K35" s="261">
        <v>1.4430028014301799</v>
      </c>
      <c r="L35" s="261">
        <v>1.1042203993480011</v>
      </c>
      <c r="M35" s="261">
        <v>0.83038730697752228</v>
      </c>
      <c r="N35" s="261">
        <v>1.307348488142239</v>
      </c>
      <c r="O35" s="261">
        <v>1.354611505295195</v>
      </c>
      <c r="P35" s="261">
        <v>0.90395015201995621</v>
      </c>
      <c r="Q35" s="261">
        <v>0.5563557370032659</v>
      </c>
      <c r="R35" s="261">
        <v>0.78758178971821191</v>
      </c>
      <c r="S35" s="261">
        <v>0.59217029392628429</v>
      </c>
      <c r="T35" s="261">
        <v>0.73950389577846287</v>
      </c>
      <c r="U35" s="261">
        <v>0.95128818963355855</v>
      </c>
      <c r="V35" s="261">
        <v>0.85974008569397253</v>
      </c>
      <c r="W35" s="261">
        <v>0.76869178618848211</v>
      </c>
      <c r="X35" s="261">
        <v>0.655636170545986</v>
      </c>
      <c r="Y35" s="261">
        <v>0.68008212412930114</v>
      </c>
      <c r="DA35" s="70" t="s">
        <v>2429</v>
      </c>
    </row>
    <row r="36" spans="1:105" ht="12" customHeight="1" x14ac:dyDescent="0.25">
      <c r="A36" s="46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7.9149532606706999E-2</v>
      </c>
      <c r="L36" s="229">
        <v>1.394880956057072E-2</v>
      </c>
      <c r="M36" s="229">
        <v>2.282863615788995E-2</v>
      </c>
      <c r="N36" s="229">
        <v>5.1081693663878611E-3</v>
      </c>
      <c r="O36" s="229">
        <v>9.9397714730854866E-4</v>
      </c>
      <c r="P36" s="229">
        <v>0</v>
      </c>
      <c r="Q36" s="229">
        <v>9.2057829436487614E-4</v>
      </c>
      <c r="R36" s="229">
        <v>0</v>
      </c>
      <c r="S36" s="229">
        <v>7.4234055300536749E-4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2430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2431</v>
      </c>
    </row>
    <row r="38" spans="1:105" ht="12" customHeight="1" x14ac:dyDescent="0.25">
      <c r="A38" s="46" t="s">
        <v>31</v>
      </c>
      <c r="B38" s="229">
        <v>0.31545482574333128</v>
      </c>
      <c r="C38" s="229">
        <v>0.28940689905412559</v>
      </c>
      <c r="D38" s="229">
        <v>0.18775592623260351</v>
      </c>
      <c r="E38" s="229">
        <v>9.7410717592264856E-2</v>
      </c>
      <c r="F38" s="229">
        <v>1.2849310931622599E-2</v>
      </c>
      <c r="G38" s="229">
        <v>0.272679324202667</v>
      </c>
      <c r="H38" s="229">
        <v>0.26458492416461332</v>
      </c>
      <c r="I38" s="229">
        <v>0.39199029302455668</v>
      </c>
      <c r="J38" s="229">
        <v>0.61127817101351478</v>
      </c>
      <c r="K38" s="229">
        <v>0.1340785844647254</v>
      </c>
      <c r="L38" s="229">
        <v>2.1136716528007658E-2</v>
      </c>
      <c r="M38" s="229">
        <v>4.5192736114892607E-2</v>
      </c>
      <c r="N38" s="229">
        <v>0.35952567157991611</v>
      </c>
      <c r="O38" s="229">
        <v>0.4403318762576871</v>
      </c>
      <c r="P38" s="229">
        <v>0.48405369532622489</v>
      </c>
      <c r="Q38" s="229">
        <v>3.9865042660322467E-2</v>
      </c>
      <c r="R38" s="229">
        <v>0.37873494147840547</v>
      </c>
      <c r="S38" s="229">
        <v>0.23083563630845169</v>
      </c>
      <c r="T38" s="229">
        <v>0.3680952223920278</v>
      </c>
      <c r="U38" s="229">
        <v>0.40737113236550609</v>
      </c>
      <c r="V38" s="229">
        <v>0.1168864467937837</v>
      </c>
      <c r="W38" s="229">
        <v>0.382031872412331</v>
      </c>
      <c r="X38" s="229">
        <v>0.40540557374981528</v>
      </c>
      <c r="Y38" s="229">
        <v>0.40765121893703787</v>
      </c>
      <c r="DA38" s="73" t="s">
        <v>2432</v>
      </c>
    </row>
    <row r="39" spans="1:105" ht="12" customHeight="1" x14ac:dyDescent="0.25">
      <c r="A39" s="46" t="s">
        <v>159</v>
      </c>
      <c r="B39" s="229">
        <v>0.40289014418659902</v>
      </c>
      <c r="C39" s="229">
        <v>0.29170336212342202</v>
      </c>
      <c r="D39" s="229">
        <v>0.33614503209422469</v>
      </c>
      <c r="E39" s="229">
        <v>0.35963218247944401</v>
      </c>
      <c r="F39" s="229">
        <v>0.30037477226530118</v>
      </c>
      <c r="G39" s="229">
        <v>0.22179062062397131</v>
      </c>
      <c r="H39" s="229">
        <v>0.15960652597427491</v>
      </c>
      <c r="I39" s="229">
        <v>8.8437908606834818E-3</v>
      </c>
      <c r="J39" s="229">
        <v>0.29038585231226849</v>
      </c>
      <c r="K39" s="229">
        <v>0.31019855633623722</v>
      </c>
      <c r="L39" s="229">
        <v>0.12780720872232049</v>
      </c>
      <c r="M39" s="229">
        <v>8.2022550803812475E-2</v>
      </c>
      <c r="N39" s="229">
        <v>7.733623179815946E-2</v>
      </c>
      <c r="O39" s="229">
        <v>0.10078841325122791</v>
      </c>
      <c r="P39" s="229">
        <v>0.12751429666296071</v>
      </c>
      <c r="Q39" s="229">
        <v>0.14081357320888641</v>
      </c>
      <c r="R39" s="229">
        <v>0.1001891195464195</v>
      </c>
      <c r="S39" s="229">
        <v>5.4370262002866342E-2</v>
      </c>
      <c r="T39" s="229">
        <v>7.8529457649322967E-2</v>
      </c>
      <c r="U39" s="229">
        <v>0.1016841063351637</v>
      </c>
      <c r="V39" s="229">
        <v>0.14826386061062419</v>
      </c>
      <c r="W39" s="229">
        <v>6.2449420371330833E-2</v>
      </c>
      <c r="X39" s="229">
        <v>6.7757723277785592E-2</v>
      </c>
      <c r="Y39" s="229">
        <v>7.6029122214517311E-2</v>
      </c>
      <c r="DA39" s="73" t="s">
        <v>2433</v>
      </c>
    </row>
    <row r="40" spans="1:105" ht="12" customHeight="1" x14ac:dyDescent="0.25">
      <c r="A40" s="46" t="s">
        <v>32</v>
      </c>
      <c r="B40" s="229">
        <v>0.64152282316502252</v>
      </c>
      <c r="C40" s="229">
        <v>0.30974272302055272</v>
      </c>
      <c r="D40" s="229">
        <v>0.32126626517302681</v>
      </c>
      <c r="E40" s="229">
        <v>0.32883653383489603</v>
      </c>
      <c r="F40" s="229">
        <v>0.33073260092315809</v>
      </c>
      <c r="G40" s="229">
        <v>0.34656779620698502</v>
      </c>
      <c r="H40" s="229">
        <v>0.69067639330983677</v>
      </c>
      <c r="I40" s="229">
        <v>0</v>
      </c>
      <c r="J40" s="229">
        <v>0.29920457844345733</v>
      </c>
      <c r="K40" s="229">
        <v>8.9127233320681176E-2</v>
      </c>
      <c r="L40" s="229">
        <v>8.0442879625672301E-2</v>
      </c>
      <c r="M40" s="229">
        <v>2.85026140401562E-2</v>
      </c>
      <c r="N40" s="229">
        <v>1.833762182680251E-2</v>
      </c>
      <c r="O40" s="229">
        <v>4.5824895150276178E-2</v>
      </c>
      <c r="P40" s="229">
        <v>4.5582782004258991E-2</v>
      </c>
      <c r="Q40" s="229">
        <v>5.5034571945726293E-2</v>
      </c>
      <c r="R40" s="229">
        <v>3.2663990534182077E-2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2434</v>
      </c>
    </row>
    <row r="41" spans="1:105" ht="12" customHeight="1" x14ac:dyDescent="0.25">
      <c r="A41" s="46" t="s">
        <v>33</v>
      </c>
      <c r="B41" s="229">
        <v>0.12768701632119589</v>
      </c>
      <c r="C41" s="229">
        <v>9.5012897669304819E-2</v>
      </c>
      <c r="D41" s="229">
        <v>7.3860705070039417E-2</v>
      </c>
      <c r="E41" s="229">
        <v>5.7007738602191722E-2</v>
      </c>
      <c r="F41" s="229">
        <v>4.1186586411249893E-2</v>
      </c>
      <c r="G41" s="229">
        <v>0.18469475492450621</v>
      </c>
      <c r="H41" s="229">
        <v>0.10137575235256641</v>
      </c>
      <c r="I41" s="229">
        <v>0</v>
      </c>
      <c r="J41" s="229">
        <v>0.1034393808888754</v>
      </c>
      <c r="K41" s="229">
        <v>0.54574376603494834</v>
      </c>
      <c r="L41" s="229">
        <v>0.65872742874221002</v>
      </c>
      <c r="M41" s="229">
        <v>2.6397248480948921E-2</v>
      </c>
      <c r="N41" s="229">
        <v>0.64918314671568289</v>
      </c>
      <c r="O41" s="229">
        <v>0.57110920021520972</v>
      </c>
      <c r="P41" s="229">
        <v>3.061049009653638E-2</v>
      </c>
      <c r="Q41" s="229">
        <v>4.7463456559784609E-2</v>
      </c>
      <c r="R41" s="229">
        <v>6.5434221821007235E-2</v>
      </c>
      <c r="S41" s="229">
        <v>5.1762682678750782E-2</v>
      </c>
      <c r="T41" s="229">
        <v>6.6466036058681219E-2</v>
      </c>
      <c r="U41" s="229">
        <v>7.8073946654750259E-2</v>
      </c>
      <c r="V41" s="229">
        <v>7.704213238460636E-2</v>
      </c>
      <c r="W41" s="229">
        <v>1.375752364266622E-2</v>
      </c>
      <c r="X41" s="229">
        <v>1.1607910567357009E-2</v>
      </c>
      <c r="Y41" s="229">
        <v>4.3250214950220342E-2</v>
      </c>
      <c r="DA41" s="73" t="s">
        <v>2435</v>
      </c>
    </row>
    <row r="42" spans="1:105" ht="12" customHeight="1" x14ac:dyDescent="0.25">
      <c r="A42" s="46" t="s">
        <v>35</v>
      </c>
      <c r="B42" s="229">
        <v>2.240701121546766</v>
      </c>
      <c r="C42" s="229">
        <v>3.012205619802613</v>
      </c>
      <c r="D42" s="229">
        <v>2.6687166616663651</v>
      </c>
      <c r="E42" s="229">
        <v>2.4639679293918242</v>
      </c>
      <c r="F42" s="229">
        <v>2.1868076739037239</v>
      </c>
      <c r="G42" s="229">
        <v>1.749560251121705</v>
      </c>
      <c r="H42" s="229">
        <v>1.8691460459024509</v>
      </c>
      <c r="I42" s="229">
        <v>1.0833082830639069</v>
      </c>
      <c r="J42" s="229">
        <v>0.75999258114082824</v>
      </c>
      <c r="K42" s="229">
        <v>0.28470512866688052</v>
      </c>
      <c r="L42" s="229">
        <v>0.20215735616922009</v>
      </c>
      <c r="M42" s="229">
        <v>0.62544352137982206</v>
      </c>
      <c r="N42" s="229">
        <v>0.19785764685528989</v>
      </c>
      <c r="O42" s="229">
        <v>0.19556314327348551</v>
      </c>
      <c r="P42" s="229">
        <v>0.21618888792997509</v>
      </c>
      <c r="Q42" s="229">
        <v>0.27225851433418119</v>
      </c>
      <c r="R42" s="229">
        <v>0.21055951633819761</v>
      </c>
      <c r="S42" s="229">
        <v>0.25445937238321009</v>
      </c>
      <c r="T42" s="229">
        <v>0.22641317967843089</v>
      </c>
      <c r="U42" s="229">
        <v>0.36415900427813852</v>
      </c>
      <c r="V42" s="229">
        <v>0.51754764590495828</v>
      </c>
      <c r="W42" s="229">
        <v>0.31045296976215397</v>
      </c>
      <c r="X42" s="229">
        <v>0.17086496295102799</v>
      </c>
      <c r="Y42" s="229">
        <v>0.15315156802752561</v>
      </c>
      <c r="DA42" s="73" t="s">
        <v>2436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2437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2438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2439</v>
      </c>
    </row>
    <row r="46" spans="1:105" ht="12" customHeight="1" x14ac:dyDescent="0.25">
      <c r="A46" s="57" t="s">
        <v>2440</v>
      </c>
      <c r="B46" s="261">
        <v>2.3201232782377939</v>
      </c>
      <c r="C46" s="261">
        <v>2.3682630402012919</v>
      </c>
      <c r="D46" s="261">
        <v>2.241122202579394</v>
      </c>
      <c r="E46" s="261">
        <v>2.1294688764483269</v>
      </c>
      <c r="F46" s="261">
        <v>1.8628322755684019</v>
      </c>
      <c r="G46" s="261">
        <v>1.893610719438737</v>
      </c>
      <c r="H46" s="261">
        <v>2.093725382789791</v>
      </c>
      <c r="I46" s="261">
        <v>1.07340478719431</v>
      </c>
      <c r="J46" s="261">
        <v>1.468380304787801</v>
      </c>
      <c r="K46" s="261">
        <v>0.83086870712506111</v>
      </c>
      <c r="L46" s="261">
        <v>0.58159148066040589</v>
      </c>
      <c r="M46" s="261">
        <v>0.62143660732239181</v>
      </c>
      <c r="N46" s="261">
        <v>0.68349905925095189</v>
      </c>
      <c r="O46" s="261">
        <v>0.76138547599006579</v>
      </c>
      <c r="P46" s="261">
        <v>0.66723898535688775</v>
      </c>
      <c r="Q46" s="261">
        <v>0.47949926041589669</v>
      </c>
      <c r="R46" s="261">
        <v>0.54190164563419119</v>
      </c>
      <c r="S46" s="261">
        <v>0.42608116736869739</v>
      </c>
      <c r="T46" s="261">
        <v>0.52278494661652208</v>
      </c>
      <c r="U46" s="261">
        <v>0.72902406910689743</v>
      </c>
      <c r="V46" s="261">
        <v>0.5811107556600843</v>
      </c>
      <c r="W46" s="261">
        <v>0.54668548316553356</v>
      </c>
      <c r="X46" s="261">
        <v>0.46600922507618497</v>
      </c>
      <c r="Y46" s="261">
        <v>0.47288786061313509</v>
      </c>
      <c r="DA46" s="70" t="s">
        <v>2441</v>
      </c>
    </row>
    <row r="47" spans="1:105" ht="12" customHeight="1" x14ac:dyDescent="0.25">
      <c r="A47" s="41" t="s">
        <v>2442</v>
      </c>
      <c r="B47" s="350">
        <v>1.571084657054435</v>
      </c>
      <c r="C47" s="350">
        <v>1.6036827703204459</v>
      </c>
      <c r="D47" s="350">
        <v>1.5175886299157479</v>
      </c>
      <c r="E47" s="350">
        <v>1.441981945892109</v>
      </c>
      <c r="F47" s="350">
        <v>1.2614274570074619</v>
      </c>
      <c r="G47" s="350">
        <v>1.2822692551077</v>
      </c>
      <c r="H47" s="350">
        <v>1.417778036124391</v>
      </c>
      <c r="I47" s="350">
        <v>0.72686214900211787</v>
      </c>
      <c r="J47" s="350">
        <v>0.99432206435393733</v>
      </c>
      <c r="K47" s="350">
        <v>0.56262746468468006</v>
      </c>
      <c r="L47" s="350">
        <v>0.39382797479327958</v>
      </c>
      <c r="M47" s="350">
        <v>0.42080932864814158</v>
      </c>
      <c r="N47" s="350">
        <v>0.46283527051024709</v>
      </c>
      <c r="O47" s="350">
        <v>0.51557650003004674</v>
      </c>
      <c r="P47" s="350">
        <v>0.45182466910938612</v>
      </c>
      <c r="Q47" s="350">
        <v>0.3246956479314948</v>
      </c>
      <c r="R47" s="350">
        <v>0.36695177755169628</v>
      </c>
      <c r="S47" s="350">
        <v>0.28852328278919748</v>
      </c>
      <c r="T47" s="350">
        <v>0.35400679622165282</v>
      </c>
      <c r="U47" s="350">
        <v>0.49366278953382781</v>
      </c>
      <c r="V47" s="350">
        <v>0.39350244912860799</v>
      </c>
      <c r="W47" s="350">
        <v>0.37019118031008841</v>
      </c>
      <c r="X47" s="350">
        <v>0.31556079387260172</v>
      </c>
      <c r="Y47" s="350">
        <v>0.32021870099975219</v>
      </c>
      <c r="DA47" s="97" t="s">
        <v>2443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99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0.99999999999999978</v>
      </c>
      <c r="C51" s="232">
        <f t="shared" si="3"/>
        <v>1</v>
      </c>
      <c r="D51" s="232">
        <f t="shared" si="3"/>
        <v>1.0000000000000002</v>
      </c>
      <c r="E51" s="232">
        <f t="shared" si="3"/>
        <v>0.99999999999999978</v>
      </c>
      <c r="F51" s="232">
        <f t="shared" si="3"/>
        <v>1.0000000000000002</v>
      </c>
      <c r="G51" s="232">
        <f t="shared" si="3"/>
        <v>1.0000000000000004</v>
      </c>
      <c r="H51" s="232">
        <f t="shared" si="3"/>
        <v>1</v>
      </c>
      <c r="I51" s="232">
        <f t="shared" si="3"/>
        <v>0.99999999999999989</v>
      </c>
      <c r="J51" s="232">
        <f t="shared" si="3"/>
        <v>1</v>
      </c>
      <c r="K51" s="232">
        <f t="shared" si="3"/>
        <v>1</v>
      </c>
      <c r="L51" s="232">
        <f t="shared" si="3"/>
        <v>1</v>
      </c>
      <c r="M51" s="232">
        <f t="shared" si="3"/>
        <v>1.0000000000000002</v>
      </c>
      <c r="N51" s="232">
        <f t="shared" si="3"/>
        <v>1.0000000000000002</v>
      </c>
      <c r="O51" s="232">
        <f t="shared" si="3"/>
        <v>1</v>
      </c>
      <c r="P51" s="232">
        <f t="shared" si="3"/>
        <v>1</v>
      </c>
      <c r="Q51" s="232">
        <f t="shared" si="3"/>
        <v>1.0000000000000004</v>
      </c>
      <c r="R51" s="232">
        <f t="shared" si="3"/>
        <v>1</v>
      </c>
      <c r="S51" s="232">
        <f t="shared" si="3"/>
        <v>1</v>
      </c>
      <c r="T51" s="232">
        <f t="shared" si="3"/>
        <v>1</v>
      </c>
      <c r="U51" s="232">
        <f t="shared" si="3"/>
        <v>0.99999999999999989</v>
      </c>
      <c r="V51" s="232">
        <f t="shared" si="3"/>
        <v>1</v>
      </c>
      <c r="W51" s="232">
        <f t="shared" si="3"/>
        <v>0.99999999999999989</v>
      </c>
      <c r="X51" s="232">
        <f t="shared" si="3"/>
        <v>1</v>
      </c>
      <c r="Y51" s="232">
        <f t="shared" si="3"/>
        <v>0.99999999999999989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2.0974756109128558E-2</v>
      </c>
      <c r="C52" s="299">
        <f t="shared" si="4"/>
        <v>2.0198190683073599E-2</v>
      </c>
      <c r="D52" s="299">
        <f t="shared" si="4"/>
        <v>2.0924734634789156E-2</v>
      </c>
      <c r="E52" s="299">
        <f t="shared" si="4"/>
        <v>2.1327845036044023E-2</v>
      </c>
      <c r="F52" s="299">
        <f t="shared" si="4"/>
        <v>2.1411331968744042E-2</v>
      </c>
      <c r="G52" s="299">
        <f t="shared" si="4"/>
        <v>2.232198585339484E-2</v>
      </c>
      <c r="H52" s="299">
        <f t="shared" si="4"/>
        <v>2.2148146108338675E-2</v>
      </c>
      <c r="I52" s="299">
        <f t="shared" si="4"/>
        <v>2.2820180655735659E-2</v>
      </c>
      <c r="J52" s="299">
        <f t="shared" si="4"/>
        <v>2.291767711800001E-2</v>
      </c>
      <c r="K52" s="299">
        <f t="shared" si="4"/>
        <v>2.1683350620463757E-2</v>
      </c>
      <c r="L52" s="299">
        <f t="shared" si="4"/>
        <v>2.1801957045571082E-2</v>
      </c>
      <c r="M52" s="299">
        <f t="shared" si="4"/>
        <v>2.3312572393178379E-2</v>
      </c>
      <c r="N52" s="299">
        <f t="shared" si="4"/>
        <v>2.1206541800826192E-2</v>
      </c>
      <c r="O52" s="299">
        <f t="shared" si="4"/>
        <v>2.1711392047997633E-2</v>
      </c>
      <c r="P52" s="299">
        <f t="shared" si="4"/>
        <v>2.3432296874624389E-2</v>
      </c>
      <c r="Q52" s="299">
        <f t="shared" si="4"/>
        <v>2.4963187574473935E-2</v>
      </c>
      <c r="R52" s="299">
        <f t="shared" si="4"/>
        <v>2.2695542572446527E-2</v>
      </c>
      <c r="S52" s="299">
        <f t="shared" si="4"/>
        <v>2.3141877645604273E-2</v>
      </c>
      <c r="T52" s="299">
        <f t="shared" si="4"/>
        <v>2.3020634284564887E-2</v>
      </c>
      <c r="U52" s="299">
        <f t="shared" si="4"/>
        <v>2.387204961875114E-2</v>
      </c>
      <c r="V52" s="299">
        <f t="shared" si="4"/>
        <v>2.2278563506828872E-2</v>
      </c>
      <c r="W52" s="299">
        <f t="shared" si="4"/>
        <v>2.2801304286071931E-2</v>
      </c>
      <c r="X52" s="299">
        <f t="shared" si="4"/>
        <v>2.2906849490931538E-2</v>
      </c>
      <c r="Y52" s="299">
        <f t="shared" si="4"/>
        <v>2.2814517411917496E-2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2.8525668308414832E-2</v>
      </c>
      <c r="C53" s="233">
        <f t="shared" si="5"/>
        <v>2.7469539328980098E-2</v>
      </c>
      <c r="D53" s="233">
        <f t="shared" si="5"/>
        <v>2.8457639103313257E-2</v>
      </c>
      <c r="E53" s="233">
        <f t="shared" si="5"/>
        <v>2.9005869249019878E-2</v>
      </c>
      <c r="F53" s="233">
        <f t="shared" si="5"/>
        <v>2.9119411477491905E-2</v>
      </c>
      <c r="G53" s="233">
        <f t="shared" si="5"/>
        <v>3.0357900760616979E-2</v>
      </c>
      <c r="H53" s="233">
        <f t="shared" si="5"/>
        <v>3.0121478707340599E-2</v>
      </c>
      <c r="I53" s="233">
        <f t="shared" si="5"/>
        <v>3.1035445691800497E-2</v>
      </c>
      <c r="J53" s="233">
        <f t="shared" si="5"/>
        <v>3.1168040880480016E-2</v>
      </c>
      <c r="K53" s="233">
        <f t="shared" si="5"/>
        <v>2.9489356843830711E-2</v>
      </c>
      <c r="L53" s="233">
        <f t="shared" si="5"/>
        <v>2.9650661581976684E-2</v>
      </c>
      <c r="M53" s="233">
        <f t="shared" si="5"/>
        <v>3.1705098454722594E-2</v>
      </c>
      <c r="N53" s="233">
        <f t="shared" si="5"/>
        <v>2.8840896849123623E-2</v>
      </c>
      <c r="O53" s="233">
        <f t="shared" si="5"/>
        <v>2.9527493185276792E-2</v>
      </c>
      <c r="P53" s="233">
        <f t="shared" si="5"/>
        <v>3.1867923749489151E-2</v>
      </c>
      <c r="Q53" s="233">
        <f t="shared" si="5"/>
        <v>3.394993510128453E-2</v>
      </c>
      <c r="R53" s="233">
        <f t="shared" si="5"/>
        <v>3.0865937898527263E-2</v>
      </c>
      <c r="S53" s="233">
        <f t="shared" si="5"/>
        <v>3.1472953598021804E-2</v>
      </c>
      <c r="T53" s="233">
        <f t="shared" si="5"/>
        <v>3.1308062627008262E-2</v>
      </c>
      <c r="U53" s="233">
        <f t="shared" si="5"/>
        <v>3.2465987481501563E-2</v>
      </c>
      <c r="V53" s="233">
        <f t="shared" si="5"/>
        <v>3.0298846369287286E-2</v>
      </c>
      <c r="W53" s="233">
        <f t="shared" si="5"/>
        <v>3.1009773829057844E-2</v>
      </c>
      <c r="X53" s="233">
        <f t="shared" si="5"/>
        <v>3.1153315307666889E-2</v>
      </c>
      <c r="Y53" s="233">
        <f t="shared" si="5"/>
        <v>3.1027743680207796E-2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3.5237590263335977E-2</v>
      </c>
      <c r="C54" s="233">
        <f t="shared" si="6"/>
        <v>3.3932960347563643E-2</v>
      </c>
      <c r="D54" s="233">
        <f t="shared" si="6"/>
        <v>3.5153554186445786E-2</v>
      </c>
      <c r="E54" s="233">
        <f t="shared" si="6"/>
        <v>3.5830779660553966E-2</v>
      </c>
      <c r="F54" s="233">
        <f t="shared" si="6"/>
        <v>3.5971037707490001E-2</v>
      </c>
      <c r="G54" s="233">
        <f t="shared" si="6"/>
        <v>3.7500936233703319E-2</v>
      </c>
      <c r="H54" s="233">
        <f t="shared" si="6"/>
        <v>3.7208885462008977E-2</v>
      </c>
      <c r="I54" s="233">
        <f t="shared" si="6"/>
        <v>3.8337903501635913E-2</v>
      </c>
      <c r="J54" s="233">
        <f t="shared" si="6"/>
        <v>3.8501697558240032E-2</v>
      </c>
      <c r="K54" s="233">
        <f t="shared" si="6"/>
        <v>3.6428029042379115E-2</v>
      </c>
      <c r="L54" s="233">
        <f t="shared" si="6"/>
        <v>3.6627287836559434E-2</v>
      </c>
      <c r="M54" s="233">
        <f t="shared" si="6"/>
        <v>3.9165121620539672E-2</v>
      </c>
      <c r="N54" s="233">
        <f t="shared" si="6"/>
        <v>3.5626990225388011E-2</v>
      </c>
      <c r="O54" s="233">
        <f t="shared" si="6"/>
        <v>3.6475138640636035E-2</v>
      </c>
      <c r="P54" s="233">
        <f t="shared" si="6"/>
        <v>3.936625874936895E-2</v>
      </c>
      <c r="Q54" s="233">
        <f t="shared" si="6"/>
        <v>4.1938155125116221E-2</v>
      </c>
      <c r="R54" s="233">
        <f t="shared" si="6"/>
        <v>3.8128511521710165E-2</v>
      </c>
      <c r="S54" s="233">
        <f t="shared" si="6"/>
        <v>3.8878354444615182E-2</v>
      </c>
      <c r="T54" s="233">
        <f t="shared" si="6"/>
        <v>3.8674665598069043E-2</v>
      </c>
      <c r="U54" s="233">
        <f t="shared" si="6"/>
        <v>4.0105043359501907E-2</v>
      </c>
      <c r="V54" s="233">
        <f t="shared" si="6"/>
        <v>3.7427986691472521E-2</v>
      </c>
      <c r="W54" s="233">
        <f t="shared" si="6"/>
        <v>3.8306191200600852E-2</v>
      </c>
      <c r="X54" s="233">
        <f t="shared" si="6"/>
        <v>3.8483507144764964E-2</v>
      </c>
      <c r="Y54" s="233">
        <f t="shared" si="6"/>
        <v>3.8328389252021387E-2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2.1813746353493695E-2</v>
      </c>
      <c r="C55" s="233">
        <f t="shared" si="7"/>
        <v>2.1006118310396543E-2</v>
      </c>
      <c r="D55" s="233">
        <f t="shared" si="7"/>
        <v>2.1761724020180721E-2</v>
      </c>
      <c r="E55" s="233">
        <f t="shared" si="7"/>
        <v>2.218095883748579E-2</v>
      </c>
      <c r="F55" s="233">
        <f t="shared" si="7"/>
        <v>2.2267785247493815E-2</v>
      </c>
      <c r="G55" s="233">
        <f t="shared" si="7"/>
        <v>2.3214865287530626E-2</v>
      </c>
      <c r="H55" s="233">
        <f t="shared" si="7"/>
        <v>2.3034071952672222E-2</v>
      </c>
      <c r="I55" s="233">
        <f t="shared" si="7"/>
        <v>2.3732987881965085E-2</v>
      </c>
      <c r="J55" s="233">
        <f t="shared" si="7"/>
        <v>2.3834384202720011E-2</v>
      </c>
      <c r="K55" s="233">
        <f t="shared" si="7"/>
        <v>2.2550684645282305E-2</v>
      </c>
      <c r="L55" s="233">
        <f t="shared" si="7"/>
        <v>2.2674035327393934E-2</v>
      </c>
      <c r="M55" s="233">
        <f t="shared" si="7"/>
        <v>2.4245075288905502E-2</v>
      </c>
      <c r="N55" s="233">
        <f t="shared" si="7"/>
        <v>2.2054803472859232E-2</v>
      </c>
      <c r="O55" s="233">
        <f t="shared" si="7"/>
        <v>2.257984772991754E-2</v>
      </c>
      <c r="P55" s="233">
        <f t="shared" si="7"/>
        <v>2.4369588749609351E-2</v>
      </c>
      <c r="Q55" s="233">
        <f t="shared" si="7"/>
        <v>2.5961715077452895E-2</v>
      </c>
      <c r="R55" s="233">
        <f t="shared" si="7"/>
        <v>2.3603364275344371E-2</v>
      </c>
      <c r="S55" s="233">
        <f t="shared" si="7"/>
        <v>2.4067552751428439E-2</v>
      </c>
      <c r="T55" s="233">
        <f t="shared" si="7"/>
        <v>2.3941459655947493E-2</v>
      </c>
      <c r="U55" s="233">
        <f t="shared" si="7"/>
        <v>2.4826931603501183E-2</v>
      </c>
      <c r="V55" s="233">
        <f t="shared" si="7"/>
        <v>2.3169706047102029E-2</v>
      </c>
      <c r="W55" s="233">
        <f t="shared" si="7"/>
        <v>2.3713356457514812E-2</v>
      </c>
      <c r="X55" s="233">
        <f t="shared" si="7"/>
        <v>2.3823123470568794E-2</v>
      </c>
      <c r="Y55" s="233">
        <f t="shared" si="7"/>
        <v>2.3727098108394198E-2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2.7290155748244983E-2</v>
      </c>
      <c r="C56" s="300">
        <f t="shared" si="8"/>
        <v>2.8098714013062236E-2</v>
      </c>
      <c r="D56" s="300">
        <f t="shared" si="8"/>
        <v>2.7810457670053169E-2</v>
      </c>
      <c r="E56" s="300">
        <f t="shared" si="8"/>
        <v>2.7695950973427603E-2</v>
      </c>
      <c r="F56" s="300">
        <f t="shared" si="8"/>
        <v>2.7699166039182075E-2</v>
      </c>
      <c r="G56" s="300">
        <f t="shared" si="8"/>
        <v>2.6882340719333656E-2</v>
      </c>
      <c r="H56" s="300">
        <f t="shared" si="8"/>
        <v>2.6717662754519273E-2</v>
      </c>
      <c r="I56" s="300">
        <f t="shared" si="8"/>
        <v>2.6810810325010322E-2</v>
      </c>
      <c r="J56" s="300">
        <f t="shared" si="8"/>
        <v>2.6173620154764959E-2</v>
      </c>
      <c r="K56" s="300">
        <f t="shared" si="8"/>
        <v>2.5998046614434764E-2</v>
      </c>
      <c r="L56" s="300">
        <f t="shared" si="8"/>
        <v>2.5294576967118104E-2</v>
      </c>
      <c r="M56" s="300">
        <f t="shared" si="8"/>
        <v>2.7021655062890327E-2</v>
      </c>
      <c r="N56" s="300">
        <f t="shared" si="8"/>
        <v>2.4519885562585209E-2</v>
      </c>
      <c r="O56" s="300">
        <f t="shared" si="8"/>
        <v>2.4682692471725966E-2</v>
      </c>
      <c r="P56" s="300">
        <f t="shared" si="8"/>
        <v>2.5876391339664885E-2</v>
      </c>
      <c r="Q56" s="300">
        <f t="shared" si="8"/>
        <v>2.6830902317208586E-2</v>
      </c>
      <c r="R56" s="300">
        <f t="shared" si="8"/>
        <v>2.574765863588056E-2</v>
      </c>
      <c r="S56" s="300">
        <f t="shared" si="8"/>
        <v>2.6201524824189203E-2</v>
      </c>
      <c r="T56" s="300">
        <f t="shared" si="8"/>
        <v>2.584948424595444E-2</v>
      </c>
      <c r="U56" s="300">
        <f t="shared" si="8"/>
        <v>2.6226839141973012E-2</v>
      </c>
      <c r="V56" s="300">
        <f t="shared" si="8"/>
        <v>2.7134957294265179E-2</v>
      </c>
      <c r="W56" s="300">
        <f t="shared" si="8"/>
        <v>2.6045492495329895E-2</v>
      </c>
      <c r="X56" s="300">
        <f t="shared" si="8"/>
        <v>2.5639429907349933E-2</v>
      </c>
      <c r="Y56" s="300">
        <f t="shared" si="8"/>
        <v>2.5532170763360569E-2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0.18380033804233847</v>
      </c>
      <c r="C57" s="301">
        <f t="shared" si="9"/>
        <v>0.18619939712321112</v>
      </c>
      <c r="D57" s="301">
        <f t="shared" si="9"/>
        <v>0.18378607998112703</v>
      </c>
      <c r="E57" s="301">
        <f t="shared" si="9"/>
        <v>0.18251966641223621</v>
      </c>
      <c r="F57" s="301">
        <f t="shared" si="9"/>
        <v>0.18226869253769021</v>
      </c>
      <c r="G57" s="301">
        <f t="shared" si="9"/>
        <v>0.1790583830645992</v>
      </c>
      <c r="H57" s="301">
        <f t="shared" si="9"/>
        <v>0.18023533523241811</v>
      </c>
      <c r="I57" s="301">
        <f t="shared" si="9"/>
        <v>0.17864663329573785</v>
      </c>
      <c r="J57" s="301">
        <f t="shared" si="9"/>
        <v>0.17881019543514579</v>
      </c>
      <c r="K57" s="301">
        <f t="shared" si="9"/>
        <v>0.17588592512294501</v>
      </c>
      <c r="L57" s="301">
        <f t="shared" si="9"/>
        <v>0.16841757597195181</v>
      </c>
      <c r="M57" s="301">
        <f t="shared" si="9"/>
        <v>0.17692074052986628</v>
      </c>
      <c r="N57" s="301">
        <f t="shared" si="9"/>
        <v>0.17398643415266443</v>
      </c>
      <c r="O57" s="301">
        <f t="shared" si="9"/>
        <v>0.17544965849107055</v>
      </c>
      <c r="P57" s="301">
        <f t="shared" si="9"/>
        <v>0.17878703679961488</v>
      </c>
      <c r="Q57" s="301">
        <f t="shared" si="9"/>
        <v>0.175072345324636</v>
      </c>
      <c r="R57" s="301">
        <f t="shared" si="9"/>
        <v>0.17950433698537421</v>
      </c>
      <c r="S57" s="301">
        <f t="shared" si="9"/>
        <v>0.17741992933764916</v>
      </c>
      <c r="T57" s="301">
        <f t="shared" si="9"/>
        <v>0.17831664205186698</v>
      </c>
      <c r="U57" s="301">
        <f t="shared" si="9"/>
        <v>0.17635562940981447</v>
      </c>
      <c r="V57" s="301">
        <f t="shared" si="9"/>
        <v>0.1787645369790109</v>
      </c>
      <c r="W57" s="301">
        <f t="shared" si="9"/>
        <v>0.17949647725071027</v>
      </c>
      <c r="X57" s="301">
        <f t="shared" si="9"/>
        <v>0.18015325754539518</v>
      </c>
      <c r="Y57" s="301">
        <f t="shared" si="9"/>
        <v>0.17994647119640805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0.13320799582950063</v>
      </c>
      <c r="C58" s="302">
        <f t="shared" si="10"/>
        <v>0.14340371239849414</v>
      </c>
      <c r="D58" s="302">
        <f t="shared" si="10"/>
        <v>0.13394106146277179</v>
      </c>
      <c r="E58" s="302">
        <f t="shared" si="10"/>
        <v>0.12834317045392918</v>
      </c>
      <c r="F58" s="302">
        <f t="shared" si="10"/>
        <v>0.12719024514661484</v>
      </c>
      <c r="G58" s="302">
        <f t="shared" si="10"/>
        <v>0.11116508794782071</v>
      </c>
      <c r="H58" s="302">
        <f t="shared" si="10"/>
        <v>0.1155455854174726</v>
      </c>
      <c r="I58" s="302">
        <f t="shared" si="10"/>
        <v>0.10516917163893592</v>
      </c>
      <c r="J58" s="302">
        <f t="shared" si="10"/>
        <v>0.10278922631550397</v>
      </c>
      <c r="K58" s="302">
        <f t="shared" si="10"/>
        <v>0.10766892016172838</v>
      </c>
      <c r="L58" s="302">
        <f t="shared" si="10"/>
        <v>8.6630795965945764E-2</v>
      </c>
      <c r="M58" s="302">
        <f t="shared" si="10"/>
        <v>9.48646646192845E-2</v>
      </c>
      <c r="N58" s="302">
        <f t="shared" si="10"/>
        <v>0.10706473192261207</v>
      </c>
      <c r="O58" s="302">
        <f t="shared" si="10"/>
        <v>0.10481958435367378</v>
      </c>
      <c r="P58" s="302">
        <f t="shared" si="10"/>
        <v>9.5236808864004957E-2</v>
      </c>
      <c r="Q58" s="302">
        <f t="shared" si="10"/>
        <v>6.0127006102796053E-2</v>
      </c>
      <c r="R58" s="302">
        <f t="shared" si="10"/>
        <v>0.10607749155323241</v>
      </c>
      <c r="S58" s="302">
        <f t="shared" si="10"/>
        <v>9.6535831717325007E-2</v>
      </c>
      <c r="T58" s="302">
        <f t="shared" si="10"/>
        <v>9.9504145919744921E-2</v>
      </c>
      <c r="U58" s="302">
        <f t="shared" si="10"/>
        <v>8.3014309958681073E-2</v>
      </c>
      <c r="V58" s="302">
        <f t="shared" si="10"/>
        <v>0.11097357668776225</v>
      </c>
      <c r="W58" s="302">
        <f t="shared" si="10"/>
        <v>0.10601786988607402</v>
      </c>
      <c r="X58" s="302">
        <f t="shared" si="10"/>
        <v>0.10535855019718604</v>
      </c>
      <c r="Y58" s="302">
        <f t="shared" si="10"/>
        <v>0.10537611725025783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5.0592342212837871E-2</v>
      </c>
      <c r="C59" s="302">
        <f t="shared" si="11"/>
        <v>4.2795684724716981E-2</v>
      </c>
      <c r="D59" s="302">
        <f t="shared" si="11"/>
        <v>4.9845018518355218E-2</v>
      </c>
      <c r="E59" s="302">
        <f t="shared" si="11"/>
        <v>5.4176495958307001E-2</v>
      </c>
      <c r="F59" s="302">
        <f t="shared" si="11"/>
        <v>5.5078447391075369E-2</v>
      </c>
      <c r="G59" s="302">
        <f t="shared" si="11"/>
        <v>6.789329511677851E-2</v>
      </c>
      <c r="H59" s="302">
        <f t="shared" si="11"/>
        <v>6.4689749814945505E-2</v>
      </c>
      <c r="I59" s="302">
        <f t="shared" si="11"/>
        <v>7.3477461656801912E-2</v>
      </c>
      <c r="J59" s="302">
        <f t="shared" si="11"/>
        <v>7.6020969119641832E-2</v>
      </c>
      <c r="K59" s="302">
        <f t="shared" si="11"/>
        <v>6.8217004961216618E-2</v>
      </c>
      <c r="L59" s="302">
        <f t="shared" si="11"/>
        <v>8.1786780006006018E-2</v>
      </c>
      <c r="M59" s="302">
        <f t="shared" si="11"/>
        <v>8.2056075910581783E-2</v>
      </c>
      <c r="N59" s="302">
        <f t="shared" si="11"/>
        <v>6.6921702230052338E-2</v>
      </c>
      <c r="O59" s="302">
        <f t="shared" si="11"/>
        <v>7.0630074137396748E-2</v>
      </c>
      <c r="P59" s="302">
        <f t="shared" si="11"/>
        <v>8.35502279356099E-2</v>
      </c>
      <c r="Q59" s="302">
        <f t="shared" si="11"/>
        <v>0.11494533922183994</v>
      </c>
      <c r="R59" s="302">
        <f t="shared" si="11"/>
        <v>7.3426845432141799E-2</v>
      </c>
      <c r="S59" s="302">
        <f t="shared" si="11"/>
        <v>8.0884097620324155E-2</v>
      </c>
      <c r="T59" s="302">
        <f t="shared" si="11"/>
        <v>7.8812496132122045E-2</v>
      </c>
      <c r="U59" s="302">
        <f t="shared" si="11"/>
        <v>9.3341319451133428E-2</v>
      </c>
      <c r="V59" s="302">
        <f t="shared" si="11"/>
        <v>6.779096029124862E-2</v>
      </c>
      <c r="W59" s="302">
        <f t="shared" si="11"/>
        <v>7.3478607364636239E-2</v>
      </c>
      <c r="X59" s="302">
        <f t="shared" si="11"/>
        <v>7.4794707348209144E-2</v>
      </c>
      <c r="Y59" s="302">
        <f t="shared" si="11"/>
        <v>7.4570353946150247E-2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8.9148789816343749E-2</v>
      </c>
      <c r="C60" s="301">
        <f t="shared" si="12"/>
        <v>9.082151664852775E-2</v>
      </c>
      <c r="D60" s="301">
        <f t="shared" si="12"/>
        <v>9.0313575459852705E-2</v>
      </c>
      <c r="E60" s="301">
        <f t="shared" si="12"/>
        <v>9.0023800967419243E-2</v>
      </c>
      <c r="F60" s="301">
        <f t="shared" si="12"/>
        <v>9.0061551163713643E-2</v>
      </c>
      <c r="G60" s="301">
        <f t="shared" si="12"/>
        <v>8.813271343801854E-2</v>
      </c>
      <c r="H60" s="301">
        <f t="shared" si="12"/>
        <v>8.8091208281532857E-2</v>
      </c>
      <c r="I60" s="301">
        <f t="shared" si="12"/>
        <v>8.8245111967482859E-2</v>
      </c>
      <c r="J60" s="301">
        <f t="shared" si="12"/>
        <v>8.4007310114765851E-2</v>
      </c>
      <c r="K60" s="301">
        <f t="shared" si="12"/>
        <v>8.1380468752552851E-2</v>
      </c>
      <c r="L60" s="301">
        <f t="shared" si="12"/>
        <v>8.0734757909753846E-2</v>
      </c>
      <c r="M60" s="301">
        <f t="shared" si="12"/>
        <v>8.7686004066768297E-2</v>
      </c>
      <c r="N60" s="301">
        <f t="shared" si="12"/>
        <v>7.9793006991408788E-2</v>
      </c>
      <c r="O60" s="301">
        <f t="shared" si="12"/>
        <v>7.8734633048645877E-2</v>
      </c>
      <c r="P60" s="301">
        <f t="shared" si="12"/>
        <v>7.9875412402892088E-2</v>
      </c>
      <c r="Q60" s="301">
        <f t="shared" si="12"/>
        <v>8.1188917709054398E-2</v>
      </c>
      <c r="R60" s="301">
        <f t="shared" si="12"/>
        <v>8.1985145351702843E-2</v>
      </c>
      <c r="S60" s="301">
        <f t="shared" si="12"/>
        <v>8.4679521961471549E-2</v>
      </c>
      <c r="T60" s="301">
        <f t="shared" si="12"/>
        <v>8.2520795415176831E-2</v>
      </c>
      <c r="U60" s="301">
        <f t="shared" si="12"/>
        <v>8.2511963996100446E-2</v>
      </c>
      <c r="V60" s="301">
        <f t="shared" si="12"/>
        <v>8.7986317042500553E-2</v>
      </c>
      <c r="W60" s="301">
        <f t="shared" si="12"/>
        <v>8.4753595813582161E-2</v>
      </c>
      <c r="X60" s="301">
        <f t="shared" si="12"/>
        <v>8.1376085598530351E-2</v>
      </c>
      <c r="Y60" s="301">
        <f t="shared" si="12"/>
        <v>8.04014424071436E-2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6.7754538585032623E-2</v>
      </c>
      <c r="C61" s="302">
        <f t="shared" si="13"/>
        <v>7.0219362151792655E-2</v>
      </c>
      <c r="D61" s="302">
        <f t="shared" si="13"/>
        <v>6.8970346132367757E-2</v>
      </c>
      <c r="E61" s="302">
        <f t="shared" si="13"/>
        <v>6.8269399030654321E-2</v>
      </c>
      <c r="F61" s="302">
        <f t="shared" si="13"/>
        <v>6.8221992555594704E-2</v>
      </c>
      <c r="G61" s="302">
        <f t="shared" si="13"/>
        <v>6.5364287867555812E-2</v>
      </c>
      <c r="H61" s="302">
        <f t="shared" si="13"/>
        <v>6.5500099251027399E-2</v>
      </c>
      <c r="I61" s="302">
        <f t="shared" si="13"/>
        <v>6.4968527698632483E-2</v>
      </c>
      <c r="J61" s="302">
        <f t="shared" si="13"/>
        <v>6.0631279454405822E-2</v>
      </c>
      <c r="K61" s="302">
        <f t="shared" si="13"/>
        <v>5.9263451119679809E-2</v>
      </c>
      <c r="L61" s="302">
        <f t="shared" si="13"/>
        <v>5.8496761723271326E-2</v>
      </c>
      <c r="M61" s="302">
        <f t="shared" si="13"/>
        <v>6.3907180225726348E-2</v>
      </c>
      <c r="N61" s="302">
        <f t="shared" si="13"/>
        <v>5.8162334354566053E-2</v>
      </c>
      <c r="O61" s="302">
        <f t="shared" si="13"/>
        <v>5.6589013159688284E-2</v>
      </c>
      <c r="P61" s="302">
        <f t="shared" si="13"/>
        <v>5.5974469590775212E-2</v>
      </c>
      <c r="Q61" s="302">
        <f t="shared" si="13"/>
        <v>5.5726466383090978E-2</v>
      </c>
      <c r="R61" s="302">
        <f t="shared" si="13"/>
        <v>5.8835691927807382E-2</v>
      </c>
      <c r="S61" s="302">
        <f t="shared" si="13"/>
        <v>6.1074806762955187E-2</v>
      </c>
      <c r="T61" s="302">
        <f t="shared" si="13"/>
        <v>5.9039748444920617E-2</v>
      </c>
      <c r="U61" s="302">
        <f t="shared" si="13"/>
        <v>5.816247338497426E-2</v>
      </c>
      <c r="V61" s="302">
        <f t="shared" si="13"/>
        <v>6.5262182265535096E-2</v>
      </c>
      <c r="W61" s="302">
        <f t="shared" si="13"/>
        <v>6.1496265441788787E-2</v>
      </c>
      <c r="X61" s="302">
        <f t="shared" si="13"/>
        <v>5.8011099117780185E-2</v>
      </c>
      <c r="Y61" s="302">
        <f t="shared" si="13"/>
        <v>5.7130634646987734E-2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2.1394251231311133E-2</v>
      </c>
      <c r="C62" s="302">
        <f t="shared" si="14"/>
        <v>2.0602154496735078E-2</v>
      </c>
      <c r="D62" s="302">
        <f t="shared" si="14"/>
        <v>2.1343229327484951E-2</v>
      </c>
      <c r="E62" s="302">
        <f t="shared" si="14"/>
        <v>2.1754401936764915E-2</v>
      </c>
      <c r="F62" s="302">
        <f t="shared" si="14"/>
        <v>2.1839558608118943E-2</v>
      </c>
      <c r="G62" s="302">
        <f t="shared" si="14"/>
        <v>2.2768425570462738E-2</v>
      </c>
      <c r="H62" s="302">
        <f t="shared" si="14"/>
        <v>2.259110903050545E-2</v>
      </c>
      <c r="I62" s="302">
        <f t="shared" si="14"/>
        <v>2.3276584268850375E-2</v>
      </c>
      <c r="J62" s="302">
        <f t="shared" si="14"/>
        <v>2.3376030660360016E-2</v>
      </c>
      <c r="K62" s="302">
        <f t="shared" si="14"/>
        <v>2.2117017632873045E-2</v>
      </c>
      <c r="L62" s="302">
        <f t="shared" si="14"/>
        <v>2.2237996186482516E-2</v>
      </c>
      <c r="M62" s="302">
        <f t="shared" si="14"/>
        <v>2.3778823841041942E-2</v>
      </c>
      <c r="N62" s="302">
        <f t="shared" si="14"/>
        <v>2.1630672636842718E-2</v>
      </c>
      <c r="O62" s="302">
        <f t="shared" si="14"/>
        <v>2.2145619888957593E-2</v>
      </c>
      <c r="P62" s="302">
        <f t="shared" si="14"/>
        <v>2.3900942812116872E-2</v>
      </c>
      <c r="Q62" s="302">
        <f t="shared" si="14"/>
        <v>2.5462451325963423E-2</v>
      </c>
      <c r="R62" s="302">
        <f t="shared" si="14"/>
        <v>2.3149453423895457E-2</v>
      </c>
      <c r="S62" s="302">
        <f t="shared" si="14"/>
        <v>2.3604715198516365E-2</v>
      </c>
      <c r="T62" s="302">
        <f t="shared" si="14"/>
        <v>2.3481046970256211E-2</v>
      </c>
      <c r="U62" s="302">
        <f t="shared" si="14"/>
        <v>2.4349490611126179E-2</v>
      </c>
      <c r="V62" s="302">
        <f t="shared" si="14"/>
        <v>2.2724134776965457E-2</v>
      </c>
      <c r="W62" s="302">
        <f t="shared" si="14"/>
        <v>2.325733037179337E-2</v>
      </c>
      <c r="X62" s="302">
        <f t="shared" si="14"/>
        <v>2.3364986480750173E-2</v>
      </c>
      <c r="Y62" s="302">
        <f t="shared" si="14"/>
        <v>2.3270807760155863E-2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0.26257191148905501</v>
      </c>
      <c r="C63" s="301">
        <f t="shared" si="15"/>
        <v>0.26599913874744452</v>
      </c>
      <c r="D63" s="301">
        <f t="shared" si="15"/>
        <v>0.26255154283018139</v>
      </c>
      <c r="E63" s="301">
        <f t="shared" si="15"/>
        <v>0.26074238058890881</v>
      </c>
      <c r="F63" s="301">
        <f t="shared" si="15"/>
        <v>0.26038384648241464</v>
      </c>
      <c r="G63" s="301">
        <f t="shared" si="15"/>
        <v>0.25579769009228465</v>
      </c>
      <c r="H63" s="301">
        <f t="shared" si="15"/>
        <v>0.25747905033202595</v>
      </c>
      <c r="I63" s="301">
        <f t="shared" si="15"/>
        <v>0.25520947613676825</v>
      </c>
      <c r="J63" s="301">
        <f t="shared" si="15"/>
        <v>0.25544313633592253</v>
      </c>
      <c r="K63" s="301">
        <f t="shared" si="15"/>
        <v>0.25126560731849279</v>
      </c>
      <c r="L63" s="301">
        <f t="shared" si="15"/>
        <v>0.24059653710278844</v>
      </c>
      <c r="M63" s="301">
        <f t="shared" si="15"/>
        <v>0.25274391504266608</v>
      </c>
      <c r="N63" s="301">
        <f t="shared" si="15"/>
        <v>0.24855204878952078</v>
      </c>
      <c r="O63" s="301">
        <f t="shared" si="15"/>
        <v>0.25064236927295791</v>
      </c>
      <c r="P63" s="301">
        <f t="shared" si="15"/>
        <v>0.2554100525708784</v>
      </c>
      <c r="Q63" s="301">
        <f t="shared" si="15"/>
        <v>0.25010335046376569</v>
      </c>
      <c r="R63" s="301">
        <f t="shared" si="15"/>
        <v>0.25643476712196317</v>
      </c>
      <c r="S63" s="301">
        <f t="shared" si="15"/>
        <v>0.25345704191092733</v>
      </c>
      <c r="T63" s="301">
        <f t="shared" si="15"/>
        <v>0.25473806007409566</v>
      </c>
      <c r="U63" s="301">
        <f t="shared" si="15"/>
        <v>0.25193661344259211</v>
      </c>
      <c r="V63" s="301">
        <f t="shared" si="15"/>
        <v>0.25537790997001553</v>
      </c>
      <c r="W63" s="301">
        <f t="shared" si="15"/>
        <v>0.25642353892958603</v>
      </c>
      <c r="X63" s="301">
        <f t="shared" si="15"/>
        <v>0.25736179649342167</v>
      </c>
      <c r="Y63" s="301">
        <f t="shared" si="15"/>
        <v>0.25706638742344018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0.19029713689928662</v>
      </c>
      <c r="C64" s="302">
        <f t="shared" si="16"/>
        <v>0.20486244628356309</v>
      </c>
      <c r="D64" s="302">
        <f t="shared" si="16"/>
        <v>0.1913443735182454</v>
      </c>
      <c r="E64" s="302">
        <f t="shared" si="16"/>
        <v>0.18334738636275597</v>
      </c>
      <c r="F64" s="302">
        <f t="shared" si="16"/>
        <v>0.18170035020944983</v>
      </c>
      <c r="G64" s="302">
        <f t="shared" si="16"/>
        <v>0.15880726849688673</v>
      </c>
      <c r="H64" s="302">
        <f t="shared" si="16"/>
        <v>0.16506512202496093</v>
      </c>
      <c r="I64" s="302">
        <f t="shared" si="16"/>
        <v>0.15024167376990838</v>
      </c>
      <c r="J64" s="302">
        <f t="shared" si="16"/>
        <v>0.14684175187929138</v>
      </c>
      <c r="K64" s="302">
        <f t="shared" si="16"/>
        <v>0.15381274308818335</v>
      </c>
      <c r="L64" s="302">
        <f t="shared" si="16"/>
        <v>0.12375827995135118</v>
      </c>
      <c r="M64" s="302">
        <f t="shared" si="16"/>
        <v>0.13552094945612067</v>
      </c>
      <c r="N64" s="302">
        <f t="shared" si="16"/>
        <v>0.15294961703230311</v>
      </c>
      <c r="O64" s="302">
        <f t="shared" si="16"/>
        <v>0.14974226336239113</v>
      </c>
      <c r="P64" s="302">
        <f t="shared" si="16"/>
        <v>0.13605258409143564</v>
      </c>
      <c r="Q64" s="302">
        <f t="shared" si="16"/>
        <v>8.5895723003994368E-2</v>
      </c>
      <c r="R64" s="302">
        <f t="shared" si="16"/>
        <v>0.15153927364747485</v>
      </c>
      <c r="S64" s="302">
        <f t="shared" si="16"/>
        <v>0.13790833102474997</v>
      </c>
      <c r="T64" s="302">
        <f t="shared" si="16"/>
        <v>0.14214877988534988</v>
      </c>
      <c r="U64" s="302">
        <f t="shared" si="16"/>
        <v>0.1185918713695444</v>
      </c>
      <c r="V64" s="302">
        <f t="shared" si="16"/>
        <v>0.15853368098251752</v>
      </c>
      <c r="W64" s="302">
        <f t="shared" si="16"/>
        <v>0.15145409983724856</v>
      </c>
      <c r="X64" s="302">
        <f t="shared" si="16"/>
        <v>0.15051221456740857</v>
      </c>
      <c r="Y64" s="302">
        <f t="shared" si="16"/>
        <v>0.15053731035751119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7.2274774589768387E-2</v>
      </c>
      <c r="C65" s="302">
        <f t="shared" si="17"/>
        <v>6.1136692463881412E-2</v>
      </c>
      <c r="D65" s="302">
        <f t="shared" si="17"/>
        <v>7.1207169311936006E-2</v>
      </c>
      <c r="E65" s="302">
        <f t="shared" si="17"/>
        <v>7.7394994226152869E-2</v>
      </c>
      <c r="F65" s="302">
        <f t="shared" si="17"/>
        <v>7.8683496272964809E-2</v>
      </c>
      <c r="G65" s="302">
        <f t="shared" si="17"/>
        <v>9.6990421595397919E-2</v>
      </c>
      <c r="H65" s="302">
        <f t="shared" si="17"/>
        <v>9.2413928307065005E-2</v>
      </c>
      <c r="I65" s="302">
        <f t="shared" si="17"/>
        <v>0.10496780236685986</v>
      </c>
      <c r="J65" s="302">
        <f t="shared" si="17"/>
        <v>0.10860138445663117</v>
      </c>
      <c r="K65" s="302">
        <f t="shared" si="17"/>
        <v>9.7452864230309452E-2</v>
      </c>
      <c r="L65" s="302">
        <f t="shared" si="17"/>
        <v>0.11683825715143725</v>
      </c>
      <c r="M65" s="302">
        <f t="shared" si="17"/>
        <v>0.11722296558654539</v>
      </c>
      <c r="N65" s="302">
        <f t="shared" si="17"/>
        <v>9.5602431757217665E-2</v>
      </c>
      <c r="O65" s="302">
        <f t="shared" si="17"/>
        <v>0.10090010591056676</v>
      </c>
      <c r="P65" s="302">
        <f t="shared" si="17"/>
        <v>0.11935746847944273</v>
      </c>
      <c r="Q65" s="302">
        <f t="shared" si="17"/>
        <v>0.16420762745977133</v>
      </c>
      <c r="R65" s="302">
        <f t="shared" si="17"/>
        <v>0.10489549347448829</v>
      </c>
      <c r="S65" s="302">
        <f t="shared" si="17"/>
        <v>0.11554871088617738</v>
      </c>
      <c r="T65" s="302">
        <f t="shared" si="17"/>
        <v>0.11258928018874577</v>
      </c>
      <c r="U65" s="302">
        <f t="shared" si="17"/>
        <v>0.13334474207304772</v>
      </c>
      <c r="V65" s="302">
        <f t="shared" si="17"/>
        <v>9.6844228987498004E-2</v>
      </c>
      <c r="W65" s="302">
        <f t="shared" si="17"/>
        <v>0.10496943909233748</v>
      </c>
      <c r="X65" s="302">
        <f t="shared" si="17"/>
        <v>0.10684958192601308</v>
      </c>
      <c r="Y65" s="302">
        <f t="shared" si="17"/>
        <v>0.10652907706592897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0.16178297337459538</v>
      </c>
      <c r="C66" s="301">
        <f t="shared" si="18"/>
        <v>0.1636719756570886</v>
      </c>
      <c r="D66" s="301">
        <f t="shared" si="18"/>
        <v>0.16078931185818987</v>
      </c>
      <c r="E66" s="301">
        <f t="shared" si="18"/>
        <v>0.15897618930245833</v>
      </c>
      <c r="F66" s="301">
        <f t="shared" si="18"/>
        <v>0.1584485196029379</v>
      </c>
      <c r="G66" s="301">
        <f t="shared" si="18"/>
        <v>0.15703344676723993</v>
      </c>
      <c r="H66" s="301">
        <f t="shared" si="18"/>
        <v>0.15666389370217432</v>
      </c>
      <c r="I66" s="301">
        <f t="shared" si="18"/>
        <v>0.15145107159569862</v>
      </c>
      <c r="J66" s="301">
        <f t="shared" si="18"/>
        <v>0.15464867887337566</v>
      </c>
      <c r="K66" s="301">
        <f t="shared" si="18"/>
        <v>0.1807600286576441</v>
      </c>
      <c r="L66" s="301">
        <f t="shared" si="18"/>
        <v>0.19868928496483665</v>
      </c>
      <c r="M66" s="301">
        <f t="shared" si="18"/>
        <v>0.14952551411504761</v>
      </c>
      <c r="N66" s="301">
        <f t="shared" si="18"/>
        <v>0.19469936635115304</v>
      </c>
      <c r="O66" s="301">
        <f t="shared" si="18"/>
        <v>0.18541252950031914</v>
      </c>
      <c r="P66" s="301">
        <f t="shared" si="18"/>
        <v>0.15237691168657824</v>
      </c>
      <c r="Q66" s="301">
        <f t="shared" si="18"/>
        <v>0.13902916246987507</v>
      </c>
      <c r="R66" s="301">
        <f t="shared" si="18"/>
        <v>0.15832773654191393</v>
      </c>
      <c r="S66" s="301">
        <f t="shared" si="18"/>
        <v>0.1543810920951062</v>
      </c>
      <c r="T66" s="301">
        <f t="shared" si="18"/>
        <v>0.15630609577637569</v>
      </c>
      <c r="U66" s="301">
        <f t="shared" si="18"/>
        <v>0.14952065256765212</v>
      </c>
      <c r="V66" s="301">
        <f t="shared" si="18"/>
        <v>0.15821100328519275</v>
      </c>
      <c r="W66" s="301">
        <f t="shared" si="18"/>
        <v>0.15389185212029274</v>
      </c>
      <c r="X66" s="301">
        <f t="shared" si="18"/>
        <v>0.15469454187275192</v>
      </c>
      <c r="Y66" s="301">
        <f t="shared" si="18"/>
        <v>0.15749099188832899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0.10067882932381707</v>
      </c>
      <c r="C67" s="301">
        <f t="shared" si="19"/>
        <v>9.6951315278753281E-2</v>
      </c>
      <c r="D67" s="301">
        <f t="shared" si="19"/>
        <v>0.10043872624698794</v>
      </c>
      <c r="E67" s="301">
        <f t="shared" si="19"/>
        <v>0.10237365617301133</v>
      </c>
      <c r="F67" s="301">
        <f t="shared" si="19"/>
        <v>0.1027743934499714</v>
      </c>
      <c r="G67" s="301">
        <f t="shared" si="19"/>
        <v>0.10714553209629522</v>
      </c>
      <c r="H67" s="301">
        <f t="shared" si="19"/>
        <v>0.10631110132002564</v>
      </c>
      <c r="I67" s="301">
        <f t="shared" si="19"/>
        <v>0.10953686714753112</v>
      </c>
      <c r="J67" s="301">
        <f t="shared" si="19"/>
        <v>0.11000485016640012</v>
      </c>
      <c r="K67" s="301">
        <f t="shared" si="19"/>
        <v>0.10408008297822603</v>
      </c>
      <c r="L67" s="301">
        <f t="shared" si="19"/>
        <v>0.10464939381874122</v>
      </c>
      <c r="M67" s="301">
        <f t="shared" si="19"/>
        <v>0.11190034748725616</v>
      </c>
      <c r="N67" s="301">
        <f t="shared" si="19"/>
        <v>0.10179140064396573</v>
      </c>
      <c r="O67" s="301">
        <f t="shared" si="19"/>
        <v>0.10421468183038866</v>
      </c>
      <c r="P67" s="301">
        <f t="shared" si="19"/>
        <v>0.11247502499819699</v>
      </c>
      <c r="Q67" s="301">
        <f t="shared" si="19"/>
        <v>0.11982330035747488</v>
      </c>
      <c r="R67" s="301">
        <f t="shared" si="19"/>
        <v>0.10893860434774326</v>
      </c>
      <c r="S67" s="301">
        <f t="shared" si="19"/>
        <v>0.1110810126989005</v>
      </c>
      <c r="T67" s="301">
        <f t="shared" si="19"/>
        <v>0.11049904456591152</v>
      </c>
      <c r="U67" s="301">
        <f t="shared" si="19"/>
        <v>0.11458583817000546</v>
      </c>
      <c r="V67" s="301">
        <f t="shared" si="19"/>
        <v>0.10693710483277864</v>
      </c>
      <c r="W67" s="301">
        <f t="shared" si="19"/>
        <v>0.10944626057314526</v>
      </c>
      <c r="X67" s="301">
        <f t="shared" si="19"/>
        <v>0.10995287755647136</v>
      </c>
      <c r="Y67" s="301">
        <f t="shared" si="19"/>
        <v>0.10950968357720396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6.8175241171232054E-2</v>
      </c>
      <c r="C68" s="235">
        <f t="shared" si="20"/>
        <v>6.5651133861898636E-2</v>
      </c>
      <c r="D68" s="235">
        <f t="shared" si="20"/>
        <v>6.801265400887907E-2</v>
      </c>
      <c r="E68" s="235">
        <f t="shared" si="20"/>
        <v>6.9322902799434608E-2</v>
      </c>
      <c r="F68" s="235">
        <f t="shared" si="20"/>
        <v>6.9594264322870539E-2</v>
      </c>
      <c r="G68" s="235">
        <f t="shared" si="20"/>
        <v>7.2554205686983342E-2</v>
      </c>
      <c r="H68" s="235">
        <f t="shared" si="20"/>
        <v>7.1989166146943478E-2</v>
      </c>
      <c r="I68" s="235">
        <f t="shared" si="20"/>
        <v>7.4173511800633793E-2</v>
      </c>
      <c r="J68" s="235">
        <f t="shared" si="20"/>
        <v>7.4490409160185053E-2</v>
      </c>
      <c r="K68" s="235">
        <f t="shared" si="20"/>
        <v>7.0478419403748618E-2</v>
      </c>
      <c r="L68" s="235">
        <f t="shared" si="20"/>
        <v>7.08639314733088E-2</v>
      </c>
      <c r="M68" s="235">
        <f t="shared" si="20"/>
        <v>7.5773955938159138E-2</v>
      </c>
      <c r="N68" s="235">
        <f t="shared" si="20"/>
        <v>6.8928625160505227E-2</v>
      </c>
      <c r="O68" s="235">
        <f t="shared" si="20"/>
        <v>7.0569563781063965E-2</v>
      </c>
      <c r="P68" s="235">
        <f t="shared" si="20"/>
        <v>7.616310207908282E-2</v>
      </c>
      <c r="Q68" s="235">
        <f t="shared" si="20"/>
        <v>8.1139028479658065E-2</v>
      </c>
      <c r="R68" s="235">
        <f t="shared" si="20"/>
        <v>7.3768394747393828E-2</v>
      </c>
      <c r="S68" s="235">
        <f t="shared" si="20"/>
        <v>7.5219138732086244E-2</v>
      </c>
      <c r="T68" s="235">
        <f t="shared" si="20"/>
        <v>7.4825055705029189E-2</v>
      </c>
      <c r="U68" s="235">
        <f t="shared" si="20"/>
        <v>7.7592451208606431E-2</v>
      </c>
      <c r="V68" s="235">
        <f t="shared" si="20"/>
        <v>7.2413067981545731E-2</v>
      </c>
      <c r="W68" s="235">
        <f t="shared" si="20"/>
        <v>7.411215704410809E-2</v>
      </c>
      <c r="X68" s="235">
        <f t="shared" si="20"/>
        <v>7.4455215612147393E-2</v>
      </c>
      <c r="Y68" s="235">
        <f t="shared" si="20"/>
        <v>7.4155104291573584E-2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56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0">
        <f t="shared" ref="B72:Y72" si="21">SUM(B$73:B$83)</f>
        <v>34.645428678717934</v>
      </c>
      <c r="C72" s="320">
        <f t="shared" si="21"/>
        <v>33.859480761038</v>
      </c>
      <c r="D72" s="320">
        <f t="shared" si="21"/>
        <v>32.556683940060388</v>
      </c>
      <c r="E72" s="320">
        <f t="shared" si="21"/>
        <v>34.41060599968371</v>
      </c>
      <c r="F72" s="320">
        <f t="shared" si="21"/>
        <v>35.00574636730984</v>
      </c>
      <c r="G72" s="320">
        <f t="shared" si="21"/>
        <v>33.273407087200695</v>
      </c>
      <c r="H72" s="320">
        <f t="shared" si="21"/>
        <v>30.280075308652801</v>
      </c>
      <c r="I72" s="320">
        <f t="shared" si="21"/>
        <v>29.223119137260319</v>
      </c>
      <c r="J72" s="320">
        <f t="shared" si="21"/>
        <v>29.536418993568113</v>
      </c>
      <c r="K72" s="320">
        <f t="shared" si="21"/>
        <v>31.34051693449193</v>
      </c>
      <c r="L72" s="320">
        <f t="shared" si="21"/>
        <v>27.702085430671733</v>
      </c>
      <c r="M72" s="320">
        <f t="shared" si="21"/>
        <v>24.924492419182702</v>
      </c>
      <c r="N72" s="320">
        <f t="shared" si="21"/>
        <v>25.658072416930917</v>
      </c>
      <c r="O72" s="320">
        <f t="shared" si="21"/>
        <v>25.663413278733451</v>
      </c>
      <c r="P72" s="320">
        <f t="shared" si="21"/>
        <v>22.437509136768146</v>
      </c>
      <c r="Q72" s="320">
        <f t="shared" si="21"/>
        <v>21.349572942242173</v>
      </c>
      <c r="R72" s="320">
        <f t="shared" si="21"/>
        <v>21.233046283665825</v>
      </c>
      <c r="S72" s="320">
        <f t="shared" si="21"/>
        <v>20.862461114388747</v>
      </c>
      <c r="T72" s="320">
        <f t="shared" si="21"/>
        <v>21.15561703271408</v>
      </c>
      <c r="U72" s="320">
        <f t="shared" si="21"/>
        <v>21.009449719205396</v>
      </c>
      <c r="V72" s="320">
        <f t="shared" si="21"/>
        <v>23.12910004145062</v>
      </c>
      <c r="W72" s="320">
        <f t="shared" si="21"/>
        <v>21.759846802709635</v>
      </c>
      <c r="X72" s="320">
        <f t="shared" si="21"/>
        <v>19.940487487099588</v>
      </c>
      <c r="Y72" s="320">
        <f t="shared" si="21"/>
        <v>19.224191617035547</v>
      </c>
      <c r="DA72" s="95"/>
    </row>
    <row r="73" spans="1:105" ht="12" customHeight="1" x14ac:dyDescent="0.25">
      <c r="A73" s="55" t="s">
        <v>91</v>
      </c>
      <c r="B73" s="330">
        <f>IF(B$6=0,0,B$6/TRE!B$5*1000)</f>
        <v>0.72667941683231674</v>
      </c>
      <c r="C73" s="330">
        <f>IF(C$6=0,0,C$6/TRE!C$5*1000)</f>
        <v>0.68390024884130751</v>
      </c>
      <c r="D73" s="330">
        <f>IF(D$6=0,0,D$6/TRE!D$5*1000)</f>
        <v>0.6812399720344654</v>
      </c>
      <c r="E73" s="330">
        <f>IF(E$6=0,0,E$6/TRE!E$5*1000)</f>
        <v>0.73390407235762101</v>
      </c>
      <c r="F73" s="330">
        <f>IF(F$6=0,0,F$6/TRE!F$5*1000)</f>
        <v>0.74951965628412665</v>
      </c>
      <c r="G73" s="330">
        <f>IF(G$6=0,0,G$6/TRE!G$5*1000)</f>
        <v>0.74272852229474118</v>
      </c>
      <c r="H73" s="330">
        <f>IF(H$6=0,0,H$6/TRE!H$5*1000)</f>
        <v>0.67064753210754047</v>
      </c>
      <c r="I73" s="330">
        <f>IF(I$6=0,0,I$6/TRE!I$5*1000)</f>
        <v>0.66687685803636643</v>
      </c>
      <c r="J73" s="330">
        <f>IF(J$6=0,0,J$6/TRE!J$5*1000)</f>
        <v>0.67690611371655685</v>
      </c>
      <c r="K73" s="330">
        <f>IF(K$6=0,0,K$6/TRE!K$5*1000)</f>
        <v>0.67956741731717052</v>
      </c>
      <c r="L73" s="330">
        <f>IF(L$6=0,0,L$6/TRE!L$5*1000)</f>
        <v>0.6039596766322457</v>
      </c>
      <c r="M73" s="330">
        <f>IF(M$6=0,0,M$6/TRE!M$5*1000)</f>
        <v>0.58105403388542232</v>
      </c>
      <c r="N73" s="330">
        <f>IF(N$6=0,0,N$6/TRE!N$5*1000)</f>
        <v>0.54411898523827085</v>
      </c>
      <c r="O73" s="330">
        <f>IF(O$6=0,0,O$6/TRE!O$5*1000)</f>
        <v>0.55718842698437021</v>
      </c>
      <c r="P73" s="330">
        <f>IF(P$6=0,0,P$6/TRE!P$5*1000)</f>
        <v>0.52576237521984837</v>
      </c>
      <c r="Q73" s="330">
        <f>IF(Q$6=0,0,Q$6/TRE!Q$5*1000)</f>
        <v>0.53295339399210462</v>
      </c>
      <c r="R73" s="330">
        <f>IF(R$6=0,0,R$6/TRE!R$5*1000)</f>
        <v>0.48189550587366514</v>
      </c>
      <c r="S73" s="330">
        <f>IF(S$6=0,0,S$6/TRE!S$5*1000)</f>
        <v>0.48279652249536137</v>
      </c>
      <c r="T73" s="330">
        <f>IF(T$6=0,0,T$6/TRE!T$5*1000)</f>
        <v>0.48701572277442262</v>
      </c>
      <c r="U73" s="330">
        <f>IF(U$6=0,0,U$6/TRE!U$5*1000)</f>
        <v>0.50153862615952849</v>
      </c>
      <c r="V73" s="330">
        <f>IF(V$6=0,0,V$6/TRE!V$5*1000)</f>
        <v>0.51528312412925603</v>
      </c>
      <c r="W73" s="330">
        <f>IF(W$6=0,0,W$6/TRE!W$5*1000)</f>
        <v>0.49615288816689196</v>
      </c>
      <c r="X73" s="330">
        <f>IF(X$6=0,0,X$6/TRE!X$5*1000)</f>
        <v>0.45677374564279383</v>
      </c>
      <c r="Y73" s="330">
        <f>IF(Y$6=0,0,Y$6/TRE!Y$5*1000)</f>
        <v>0.43859065437689593</v>
      </c>
      <c r="DA73" s="67"/>
    </row>
    <row r="74" spans="1:105" ht="12" customHeight="1" x14ac:dyDescent="0.25">
      <c r="A74" s="173" t="s">
        <v>92</v>
      </c>
      <c r="B74" s="331">
        <f>IF(B$7=0,0,B$7/TRE!B$5*1000)</f>
        <v>0.98828400689195062</v>
      </c>
      <c r="C74" s="331">
        <f>IF(C$7=0,0,C$7/TRE!C$5*1000)</f>
        <v>0.9301043384241785</v>
      </c>
      <c r="D74" s="331">
        <f>IF(D$7=0,0,D$7/TRE!D$5*1000)</f>
        <v>0.92648636196687328</v>
      </c>
      <c r="E74" s="331">
        <f>IF(E$7=0,0,E$7/TRE!E$5*1000)</f>
        <v>0.99810953840636496</v>
      </c>
      <c r="F74" s="331">
        <f>IF(F$7=0,0,F$7/TRE!F$5*1000)</f>
        <v>1.0193467325464125</v>
      </c>
      <c r="G74" s="331">
        <f>IF(G$7=0,0,G$7/TRE!G$5*1000)</f>
        <v>1.0101107903208479</v>
      </c>
      <c r="H74" s="331">
        <f>IF(H$7=0,0,H$7/TRE!H$5*1000)</f>
        <v>0.91208064366625508</v>
      </c>
      <c r="I74" s="331">
        <f>IF(I$7=0,0,I$7/TRE!I$5*1000)</f>
        <v>0.90695252692945838</v>
      </c>
      <c r="J74" s="331">
        <f>IF(J$7=0,0,J$7/TRE!J$5*1000)</f>
        <v>0.9205923146545173</v>
      </c>
      <c r="K74" s="331">
        <f>IF(K$7=0,0,K$7/TRE!K$5*1000)</f>
        <v>0.92421168755135197</v>
      </c>
      <c r="L74" s="331">
        <f>IF(L$7=0,0,L$7/TRE!L$5*1000)</f>
        <v>0.82138516021985453</v>
      </c>
      <c r="M74" s="331">
        <f>IF(M$7=0,0,M$7/TRE!M$5*1000)</f>
        <v>0.79023348608417443</v>
      </c>
      <c r="N74" s="331">
        <f>IF(N$7=0,0,N$7/TRE!N$5*1000)</f>
        <v>0.74000181992404834</v>
      </c>
      <c r="O74" s="331">
        <f>IF(O$7=0,0,O$7/TRE!O$5*1000)</f>
        <v>0.75777626069874382</v>
      </c>
      <c r="P74" s="331">
        <f>IF(P$7=0,0,P$7/TRE!P$5*1000)</f>
        <v>0.71503683029899334</v>
      </c>
      <c r="Q74" s="331">
        <f>IF(Q$7=0,0,Q$7/TRE!Q$5*1000)</f>
        <v>0.72481661582926182</v>
      </c>
      <c r="R74" s="331">
        <f>IF(R$7=0,0,R$7/TRE!R$5*1000)</f>
        <v>0.6553778879881843</v>
      </c>
      <c r="S74" s="331">
        <f>IF(S$7=0,0,S$7/TRE!S$5*1000)</f>
        <v>0.65660327059369139</v>
      </c>
      <c r="T74" s="331">
        <f>IF(T$7=0,0,T$7/TRE!T$5*1000)</f>
        <v>0.66234138297321499</v>
      </c>
      <c r="U74" s="331">
        <f>IF(U$7=0,0,U$7/TRE!U$5*1000)</f>
        <v>0.68209253157695893</v>
      </c>
      <c r="V74" s="331">
        <f>IF(V$7=0,0,V$7/TRE!V$5*1000)</f>
        <v>0.70078504881578862</v>
      </c>
      <c r="W74" s="331">
        <f>IF(W$7=0,0,W$7/TRE!W$5*1000)</f>
        <v>0.67476792790697326</v>
      </c>
      <c r="X74" s="331">
        <f>IF(X$7=0,0,X$7/TRE!X$5*1000)</f>
        <v>0.62121229407419953</v>
      </c>
      <c r="Y74" s="331">
        <f>IF(Y$7=0,0,Y$7/TRE!Y$5*1000)</f>
        <v>0.59648328995257838</v>
      </c>
      <c r="DA74" s="177"/>
    </row>
    <row r="75" spans="1:105" ht="12" customHeight="1" x14ac:dyDescent="0.25">
      <c r="A75" s="173" t="s">
        <v>93</v>
      </c>
      <c r="B75" s="331">
        <f>IF(B$8=0,0,B$8/TRE!B$5*1000)</f>
        <v>1.2208214202782921</v>
      </c>
      <c r="C75" s="331">
        <f>IF(C$8=0,0,C$8/TRE!C$5*1000)</f>
        <v>1.1489524180533968</v>
      </c>
      <c r="D75" s="331">
        <f>IF(D$8=0,0,D$8/TRE!D$5*1000)</f>
        <v>1.144483153017902</v>
      </c>
      <c r="E75" s="331">
        <f>IF(E$8=0,0,E$8/TRE!E$5*1000)</f>
        <v>1.2329588415608039</v>
      </c>
      <c r="F75" s="331">
        <f>IF(F$8=0,0,F$8/TRE!F$5*1000)</f>
        <v>1.2591930225573331</v>
      </c>
      <c r="G75" s="331">
        <f>IF(G$8=0,0,G$8/TRE!G$5*1000)</f>
        <v>1.247783917455165</v>
      </c>
      <c r="H75" s="331">
        <f>IF(H$8=0,0,H$8/TRE!H$5*1000)</f>
        <v>1.1266878539406682</v>
      </c>
      <c r="I75" s="331">
        <f>IF(I$8=0,0,I$8/TRE!I$5*1000)</f>
        <v>1.1203531215010958</v>
      </c>
      <c r="J75" s="331">
        <f>IF(J$8=0,0,J$8/TRE!J$5*1000)</f>
        <v>1.1372022710438159</v>
      </c>
      <c r="K75" s="331">
        <f>IF(K$8=0,0,K$8/TRE!K$5*1000)</f>
        <v>1.1416732610928466</v>
      </c>
      <c r="L75" s="331">
        <f>IF(L$8=0,0,L$8/TRE!L$5*1000)</f>
        <v>1.0146522567421734</v>
      </c>
      <c r="M75" s="331">
        <f>IF(M$8=0,0,M$8/TRE!M$5*1000)</f>
        <v>0.97617077692750942</v>
      </c>
      <c r="N75" s="331">
        <f>IF(N$8=0,0,N$8/TRE!N$5*1000)</f>
        <v>0.91411989520029535</v>
      </c>
      <c r="O75" s="331">
        <f>IF(O$8=0,0,O$8/TRE!O$5*1000)</f>
        <v>0.93607655733374218</v>
      </c>
      <c r="P75" s="331">
        <f>IF(P$8=0,0,P$8/TRE!P$5*1000)</f>
        <v>0.8832807903693447</v>
      </c>
      <c r="Q75" s="331">
        <f>IF(Q$8=0,0,Q$8/TRE!Q$5*1000)</f>
        <v>0.89536170190673603</v>
      </c>
      <c r="R75" s="331">
        <f>IF(R$8=0,0,R$8/TRE!R$5*1000)</f>
        <v>0.80958444986775746</v>
      </c>
      <c r="S75" s="331">
        <f>IF(S$8=0,0,S$8/TRE!S$5*1000)</f>
        <v>0.81109815779220729</v>
      </c>
      <c r="T75" s="331">
        <f>IF(T$8=0,0,T$8/TRE!T$5*1000)</f>
        <v>0.81818641426103078</v>
      </c>
      <c r="U75" s="331">
        <f>IF(U$8=0,0,U$8/TRE!U$5*1000)</f>
        <v>0.84258489194800756</v>
      </c>
      <c r="V75" s="331">
        <f>IF(V$8=0,0,V$8/TRE!V$5*1000)</f>
        <v>0.86567564853715051</v>
      </c>
      <c r="W75" s="331">
        <f>IF(W$8=0,0,W$8/TRE!W$5*1000)</f>
        <v>0.83353685212037854</v>
      </c>
      <c r="X75" s="331">
        <f>IF(X$8=0,0,X$8/TRE!X$5*1000)</f>
        <v>0.76737989267989326</v>
      </c>
      <c r="Y75" s="331">
        <f>IF(Y$8=0,0,Y$8/TRE!Y$5*1000)</f>
        <v>0.73683229935318506</v>
      </c>
      <c r="DA75" s="177"/>
    </row>
    <row r="76" spans="1:105" ht="12" customHeight="1" x14ac:dyDescent="0.25">
      <c r="A76" s="173" t="s">
        <v>94</v>
      </c>
      <c r="B76" s="331">
        <f>IF(B$9=0,0,B$9/TRE!B$5*1000)</f>
        <v>0.75574659350560935</v>
      </c>
      <c r="C76" s="331">
        <f>IF(C$9=0,0,C$9/TRE!C$5*1000)</f>
        <v>0.71125625879495991</v>
      </c>
      <c r="D76" s="331">
        <f>IF(D$9=0,0,D$9/TRE!D$5*1000)</f>
        <v>0.70848957091584408</v>
      </c>
      <c r="E76" s="331">
        <f>IF(E$9=0,0,E$9/TRE!E$5*1000)</f>
        <v>0.7632602352519261</v>
      </c>
      <c r="F76" s="331">
        <f>IF(F$9=0,0,F$9/TRE!F$5*1000)</f>
        <v>0.77950044253549211</v>
      </c>
      <c r="G76" s="331">
        <f>IF(G$9=0,0,G$9/TRE!G$5*1000)</f>
        <v>0.77243766318653062</v>
      </c>
      <c r="H76" s="331">
        <f>IF(H$9=0,0,H$9/TRE!H$5*1000)</f>
        <v>0.6974734333918422</v>
      </c>
      <c r="I76" s="331">
        <f>IF(I$9=0,0,I$9/TRE!I$5*1000)</f>
        <v>0.69355193235782098</v>
      </c>
      <c r="J76" s="331">
        <f>IF(J$9=0,0,J$9/TRE!J$5*1000)</f>
        <v>0.70398235826521915</v>
      </c>
      <c r="K76" s="331">
        <f>IF(K$9=0,0,K$9/TRE!K$5*1000)</f>
        <v>0.70675011400985721</v>
      </c>
      <c r="L76" s="331">
        <f>IF(L$9=0,0,L$9/TRE!L$5*1000)</f>
        <v>0.62811806369753576</v>
      </c>
      <c r="M76" s="331">
        <f>IF(M$9=0,0,M$9/TRE!M$5*1000)</f>
        <v>0.60429619524083911</v>
      </c>
      <c r="N76" s="331">
        <f>IF(N$9=0,0,N$9/TRE!N$5*1000)</f>
        <v>0.56588374464780156</v>
      </c>
      <c r="O76" s="331">
        <f>IF(O$9=0,0,O$9/TRE!O$5*1000)</f>
        <v>0.57947596406374502</v>
      </c>
      <c r="P76" s="331">
        <f>IF(P$9=0,0,P$9/TRE!P$5*1000)</f>
        <v>0.54679287022864198</v>
      </c>
      <c r="Q76" s="331">
        <f>IF(Q$9=0,0,Q$9/TRE!Q$5*1000)</f>
        <v>0.55427152975178895</v>
      </c>
      <c r="R76" s="331">
        <f>IF(R$9=0,0,R$9/TRE!R$5*1000)</f>
        <v>0.50117132610861137</v>
      </c>
      <c r="S76" s="331">
        <f>IF(S$9=0,0,S$9/TRE!S$5*1000)</f>
        <v>0.50210838339517572</v>
      </c>
      <c r="T76" s="331">
        <f>IF(T$9=0,0,T$9/TRE!T$5*1000)</f>
        <v>0.50649635168539975</v>
      </c>
      <c r="U76" s="331">
        <f>IF(U$9=0,0,U$9/TRE!U$5*1000)</f>
        <v>0.52160017120590951</v>
      </c>
      <c r="V76" s="331">
        <f>IF(V$9=0,0,V$9/TRE!V$5*1000)</f>
        <v>0.5358944490944263</v>
      </c>
      <c r="W76" s="331">
        <f>IF(W$9=0,0,W$9/TRE!W$5*1000)</f>
        <v>0.51599900369356766</v>
      </c>
      <c r="X76" s="331">
        <f>IF(X$9=0,0,X$9/TRE!X$5*1000)</f>
        <v>0.47504469546850542</v>
      </c>
      <c r="Y76" s="331">
        <f>IF(Y$9=0,0,Y$9/TRE!Y$5*1000)</f>
        <v>0.4561342805519718</v>
      </c>
      <c r="DA76" s="177"/>
    </row>
    <row r="77" spans="1:105" ht="12" customHeight="1" x14ac:dyDescent="0.25">
      <c r="A77" s="56" t="s">
        <v>95</v>
      </c>
      <c r="B77" s="332">
        <f>IF(B$10=0,0,B$10/TRE!B$5*1000)</f>
        <v>0.94547914460692584</v>
      </c>
      <c r="C77" s="332">
        <f>IF(C$10=0,0,C$10/TRE!C$5*1000)</f>
        <v>0.95140786653518983</v>
      </c>
      <c r="D77" s="332">
        <f>IF(D$10=0,0,D$10/TRE!D$5*1000)</f>
        <v>0.90541628059234935</v>
      </c>
      <c r="E77" s="332">
        <f>IF(E$10=0,0,E$10/TRE!E$5*1000)</f>
        <v>0.953034456733174</v>
      </c>
      <c r="F77" s="332">
        <f>IF(F$10=0,0,F$10/TRE!F$5*1000)</f>
        <v>0.96962998095360986</v>
      </c>
      <c r="G77" s="332">
        <f>IF(G$10=0,0,G$10/TRE!G$5*1000)</f>
        <v>0.89446706621121996</v>
      </c>
      <c r="H77" s="332">
        <f>IF(H$10=0,0,H$10/TRE!H$5*1000)</f>
        <v>0.80901284027803166</v>
      </c>
      <c r="I77" s="332">
        <f>IF(I$10=0,0,I$10/TRE!I$5*1000)</f>
        <v>0.78349550429426562</v>
      </c>
      <c r="J77" s="332">
        <f>IF(J$10=0,0,J$10/TRE!J$5*1000)</f>
        <v>0.77307501146963697</v>
      </c>
      <c r="K77" s="332">
        <f>IF(K$10=0,0,K$10/TRE!K$5*1000)</f>
        <v>0.81479222018340336</v>
      </c>
      <c r="L77" s="332">
        <f>IF(L$10=0,0,L$10/TRE!L$5*1000)</f>
        <v>0.7007125320758073</v>
      </c>
      <c r="M77" s="332">
        <f>IF(M$10=0,0,M$10/TRE!M$5*1000)</f>
        <v>0.6735010367687797</v>
      </c>
      <c r="N77" s="332">
        <f>IF(N$10=0,0,N$10/TRE!N$5*1000)</f>
        <v>0.62913299941967005</v>
      </c>
      <c r="O77" s="332">
        <f>IF(O$10=0,0,O$10/TRE!O$5*1000)</f>
        <v>0.63344213773378633</v>
      </c>
      <c r="P77" s="332">
        <f>IF(P$10=0,0,P$10/TRE!P$5*1000)</f>
        <v>0.58060176711031897</v>
      </c>
      <c r="Q77" s="332">
        <f>IF(Q$10=0,0,Q$10/TRE!Q$5*1000)</f>
        <v>0.5728283061274192</v>
      </c>
      <c r="R77" s="332">
        <f>IF(R$10=0,0,R$10/TRE!R$5*1000)</f>
        <v>0.54670122751167982</v>
      </c>
      <c r="S77" s="332">
        <f>IF(S$10=0,0,S$10/TRE!S$5*1000)</f>
        <v>0.54662829278233871</v>
      </c>
      <c r="T77" s="332">
        <f>IF(T$10=0,0,T$10/TRE!T$5*1000)</f>
        <v>0.54686178920058792</v>
      </c>
      <c r="U77" s="332">
        <f>IF(U$10=0,0,U$10/TRE!U$5*1000)</f>
        <v>0.55101145824696995</v>
      </c>
      <c r="V77" s="332">
        <f>IF(V$10=0,0,V$10/TRE!V$5*1000)</f>
        <v>0.62760714187954969</v>
      </c>
      <c r="W77" s="332">
        <f>IF(W$10=0,0,W$10/TRE!W$5*1000)</f>
        <v>0.56674592659950218</v>
      </c>
      <c r="X77" s="332">
        <f>IF(X$10=0,0,X$10/TRE!X$5*1000)</f>
        <v>0.51126273124387822</v>
      </c>
      <c r="Y77" s="332">
        <f>IF(Y$10=0,0,Y$10/TRE!Y$5*1000)</f>
        <v>0.49083534315371641</v>
      </c>
      <c r="DA77" s="68"/>
    </row>
    <row r="78" spans="1:105" ht="12" customHeight="1" x14ac:dyDescent="0.25">
      <c r="A78" s="174" t="s">
        <v>2403</v>
      </c>
      <c r="B78" s="348">
        <f>IF(B$16=0,0,B$16/TRE!B$5*1000)</f>
        <v>6.3678415027700854</v>
      </c>
      <c r="C78" s="348">
        <f>IF(C$16=0,0,C$16/TRE!C$5*1000)</f>
        <v>6.3046149046102418</v>
      </c>
      <c r="D78" s="348">
        <f>IF(D$16=0,0,D$16/TRE!D$5*1000)</f>
        <v>5.9834653185282125</v>
      </c>
      <c r="E78" s="348">
        <f>IF(E$16=0,0,E$16/TRE!E$5*1000)</f>
        <v>6.2806123281051658</v>
      </c>
      <c r="F78" s="348">
        <f>IF(F$16=0,0,F$16/TRE!F$5*1000)</f>
        <v>6.3804516216755625</v>
      </c>
      <c r="G78" s="348">
        <f>IF(G$16=0,0,G$16/TRE!G$5*1000)</f>
        <v>5.9578824720843304</v>
      </c>
      <c r="H78" s="348">
        <f>IF(H$16=0,0,H$16/TRE!H$5*1000)</f>
        <v>5.4575395241179034</v>
      </c>
      <c r="I78" s="348">
        <f>IF(I$16=0,0,I$16/TRE!I$5*1000)</f>
        <v>5.2206118482718029</v>
      </c>
      <c r="J78" s="348">
        <f>IF(J$16=0,0,J$16/TRE!J$5*1000)</f>
        <v>5.2814128526942667</v>
      </c>
      <c r="K78" s="348">
        <f>IF(K$16=0,0,K$16/TRE!K$5*1000)</f>
        <v>5.5123558148544376</v>
      </c>
      <c r="L78" s="348">
        <f>IF(L$16=0,0,L$16/TRE!L$5*1000)</f>
        <v>4.6655180776016563</v>
      </c>
      <c r="M78" s="348">
        <f>IF(M$16=0,0,M$16/TRE!M$5*1000)</f>
        <v>4.4096596561328418</v>
      </c>
      <c r="N78" s="348">
        <f>IF(N$16=0,0,N$16/TRE!N$5*1000)</f>
        <v>4.4641565270526451</v>
      </c>
      <c r="O78" s="348">
        <f>IF(O$16=0,0,O$16/TRE!O$5*1000)</f>
        <v>4.5026370954689883</v>
      </c>
      <c r="P78" s="348">
        <f>IF(P$16=0,0,P$16/TRE!P$5*1000)</f>
        <v>4.0115357717270621</v>
      </c>
      <c r="Q78" s="348">
        <f>IF(Q$16=0,0,Q$16/TRE!Q$5*1000)</f>
        <v>3.7377198066777257</v>
      </c>
      <c r="R78" s="348">
        <f>IF(R$16=0,0,R$16/TRE!R$5*1000)</f>
        <v>3.8114238953291975</v>
      </c>
      <c r="S78" s="348">
        <f>IF(S$16=0,0,S$16/TRE!S$5*1000)</f>
        <v>3.7014163767243051</v>
      </c>
      <c r="T78" s="348">
        <f>IF(T$16=0,0,T$16/TRE!T$5*1000)</f>
        <v>3.7723985898088568</v>
      </c>
      <c r="U78" s="348">
        <f>IF(U$16=0,0,U$16/TRE!U$5*1000)</f>
        <v>3.7051347287843179</v>
      </c>
      <c r="V78" s="348">
        <f>IF(V$16=0,0,V$16/TRE!V$5*1000)</f>
        <v>4.1346628596511428</v>
      </c>
      <c r="W78" s="348">
        <f>IF(W$16=0,0,W$16/TRE!W$5*1000)</f>
        <v>3.9058158466015116</v>
      </c>
      <c r="X78" s="348">
        <f>IF(X$16=0,0,X$16/TRE!X$5*1000)</f>
        <v>3.5923437778441816</v>
      </c>
      <c r="Y78" s="348">
        <f>IF(Y$16=0,0,Y$16/TRE!Y$5*1000)</f>
        <v>3.4593254430891172</v>
      </c>
      <c r="DA78" s="178"/>
    </row>
    <row r="79" spans="1:105" ht="12" customHeight="1" x14ac:dyDescent="0.25">
      <c r="A79" s="174" t="s">
        <v>2413</v>
      </c>
      <c r="B79" s="348">
        <f>IF(B$24=0,0,B$24/TRE!B$5*1000)</f>
        <v>3.0885980393761536</v>
      </c>
      <c r="C79" s="348">
        <f>IF(C$24=0,0,C$24/TRE!C$5*1000)</f>
        <v>3.0751693956491182</v>
      </c>
      <c r="D79" s="348">
        <f>IF(D$24=0,0,D$24/TRE!D$5*1000)</f>
        <v>2.9403105317432185</v>
      </c>
      <c r="E79" s="348">
        <f>IF(E$24=0,0,E$24/TRE!E$5*1000)</f>
        <v>3.0977735456838094</v>
      </c>
      <c r="F79" s="348">
        <f>IF(F$24=0,0,F$24/TRE!F$5*1000)</f>
        <v>3.1526718174834572</v>
      </c>
      <c r="G79" s="348">
        <f>IF(G$24=0,0,G$24/TRE!G$5*1000)</f>
        <v>2.9324756519227928</v>
      </c>
      <c r="H79" s="348">
        <f>IF(H$24=0,0,H$24/TRE!H$5*1000)</f>
        <v>2.6674084207950339</v>
      </c>
      <c r="I79" s="348">
        <f>IF(I$24=0,0,I$24/TRE!I$5*1000)</f>
        <v>2.578797420306628</v>
      </c>
      <c r="J79" s="348">
        <f>IF(J$24=0,0,J$24/TRE!J$5*1000)</f>
        <v>2.4812751100723363</v>
      </c>
      <c r="K79" s="348">
        <f>IF(K$24=0,0,K$24/TRE!K$5*1000)</f>
        <v>2.5505059590762738</v>
      </c>
      <c r="L79" s="348">
        <f>IF(L$24=0,0,L$24/TRE!L$5*1000)</f>
        <v>2.2365211608406015</v>
      </c>
      <c r="M79" s="348">
        <f>IF(M$24=0,0,M$24/TRE!M$5*1000)</f>
        <v>2.1855291436305899</v>
      </c>
      <c r="N79" s="348">
        <f>IF(N$24=0,0,N$24/TRE!N$5*1000)</f>
        <v>2.0473347517502409</v>
      </c>
      <c r="O79" s="348">
        <f>IF(O$24=0,0,O$24/TRE!O$5*1000)</f>
        <v>2.020599427276824</v>
      </c>
      <c r="P79" s="348">
        <f>IF(P$24=0,0,P$24/TRE!P$5*1000)</f>
        <v>1.792205295593015</v>
      </c>
      <c r="Q79" s="348">
        <f>IF(Q$24=0,0,Q$24/TRE!Q$5*1000)</f>
        <v>1.7333487207311538</v>
      </c>
      <c r="R79" s="348">
        <f>IF(R$24=0,0,R$24/TRE!R$5*1000)</f>
        <v>1.7407943858257759</v>
      </c>
      <c r="S79" s="348">
        <f>IF(S$24=0,0,S$24/TRE!S$5*1000)</f>
        <v>1.7666232341062282</v>
      </c>
      <c r="T79" s="348">
        <f>IF(T$24=0,0,T$24/TRE!T$5*1000)</f>
        <v>1.745778345038429</v>
      </c>
      <c r="U79" s="348">
        <f>IF(U$24=0,0,U$24/TRE!U$5*1000)</f>
        <v>1.7335309588089582</v>
      </c>
      <c r="V79" s="348">
        <f>IF(V$24=0,0,V$24/TRE!V$5*1000)</f>
        <v>2.0350443291547875</v>
      </c>
      <c r="W79" s="348">
        <f>IF(W$24=0,0,W$24/TRE!W$5*1000)</f>
        <v>1.8442252608823209</v>
      </c>
      <c r="X79" s="348">
        <f>IF(X$24=0,0,X$24/TRE!X$5*1000)</f>
        <v>1.622678816626639</v>
      </c>
      <c r="Y79" s="348">
        <f>IF(Y$24=0,0,Y$24/TRE!Y$5*1000)</f>
        <v>1.5456527351209766</v>
      </c>
      <c r="DA79" s="178"/>
    </row>
    <row r="80" spans="1:105" ht="12" customHeight="1" x14ac:dyDescent="0.25">
      <c r="A80" s="174" t="s">
        <v>2418</v>
      </c>
      <c r="B80" s="348">
        <f>IF(B$27=0,0,B$27/TRE!B$5*1000)</f>
        <v>9.0969164325286958</v>
      </c>
      <c r="C80" s="348">
        <f>IF(C$27=0,0,C$27/TRE!C$5*1000)</f>
        <v>9.006592720871776</v>
      </c>
      <c r="D80" s="348">
        <f>IF(D$27=0,0,D$27/TRE!D$5*1000)</f>
        <v>8.5478075978974442</v>
      </c>
      <c r="E80" s="348">
        <f>IF(E$27=0,0,E$27/TRE!E$5*1000)</f>
        <v>8.9723033258645213</v>
      </c>
      <c r="F80" s="348">
        <f>IF(F$27=0,0,F$27/TRE!F$5*1000)</f>
        <v>9.1149308881079474</v>
      </c>
      <c r="G80" s="348">
        <f>IF(G$27=0,0,G$27/TRE!G$5*1000)</f>
        <v>8.5112606744061861</v>
      </c>
      <c r="H80" s="348">
        <f>IF(H$27=0,0,H$27/TRE!H$5*1000)</f>
        <v>7.7964850344541503</v>
      </c>
      <c r="I80" s="348">
        <f>IF(I$27=0,0,I$27/TRE!I$5*1000)</f>
        <v>7.4580169261025722</v>
      </c>
      <c r="J80" s="348">
        <f>IF(J$27=0,0,J$27/TRE!J$5*1000)</f>
        <v>7.5448755038489512</v>
      </c>
      <c r="K80" s="348">
        <f>IF(K$27=0,0,K$27/TRE!K$5*1000)</f>
        <v>7.8747940212206231</v>
      </c>
      <c r="L80" s="348">
        <f>IF(L$27=0,0,L$27/TRE!L$5*1000)</f>
        <v>6.6650258251452277</v>
      </c>
      <c r="M80" s="348">
        <f>IF(M$27=0,0,M$27/TRE!M$5*1000)</f>
        <v>6.2995137944754873</v>
      </c>
      <c r="N80" s="348">
        <f>IF(N$27=0,0,N$27/TRE!N$5*1000)</f>
        <v>6.3773664672180699</v>
      </c>
      <c r="O80" s="348">
        <f>IF(O$27=0,0,O$27/TRE!O$5*1000)</f>
        <v>6.43233870781284</v>
      </c>
      <c r="P80" s="348">
        <f>IF(P$27=0,0,P$27/TRE!P$5*1000)</f>
        <v>5.7307653881815162</v>
      </c>
      <c r="Q80" s="348">
        <f>IF(Q$27=0,0,Q$27/TRE!Q$5*1000)</f>
        <v>5.3395997238253221</v>
      </c>
      <c r="R80" s="348">
        <f>IF(R$27=0,0,R$27/TRE!R$5*1000)</f>
        <v>5.4448912790417099</v>
      </c>
      <c r="S80" s="348">
        <f>IF(S$27=0,0,S$27/TRE!S$5*1000)</f>
        <v>5.2877376810347219</v>
      </c>
      <c r="T80" s="348">
        <f>IF(T$27=0,0,T$27/TRE!T$5*1000)</f>
        <v>5.3891408425840801</v>
      </c>
      <c r="U80" s="348">
        <f>IF(U$27=0,0,U$27/TRE!U$5*1000)</f>
        <v>5.2930496125490256</v>
      </c>
      <c r="V80" s="348">
        <f>IF(V$27=0,0,V$27/TRE!V$5*1000)</f>
        <v>5.9066612280730588</v>
      </c>
      <c r="W80" s="348">
        <f>IF(W$27=0,0,W$27/TRE!W$5*1000)</f>
        <v>5.5797369237164434</v>
      </c>
      <c r="X80" s="348">
        <f>IF(X$27=0,0,X$27/TRE!X$5*1000)</f>
        <v>5.1319196826345443</v>
      </c>
      <c r="Y80" s="348">
        <f>IF(Y$27=0,0,Y$27/TRE!Y$5*1000)</f>
        <v>4.9418934901273124</v>
      </c>
      <c r="DA80" s="178"/>
    </row>
    <row r="81" spans="1:105" ht="12" customHeight="1" x14ac:dyDescent="0.25">
      <c r="A81" s="174" t="s">
        <v>2428</v>
      </c>
      <c r="B81" s="348">
        <f>IF(B$35=0,0,B$35/TRE!B$5*1000)</f>
        <v>5.6050404654804673</v>
      </c>
      <c r="C81" s="348">
        <f>IF(C$35=0,0,C$35/TRE!C$5*1000)</f>
        <v>5.5418481108822721</v>
      </c>
      <c r="D81" s="348">
        <f>IF(D$35=0,0,D$35/TRE!D$5*1000)</f>
        <v>5.2347668071068911</v>
      </c>
      <c r="E81" s="348">
        <f>IF(E$35=0,0,E$35/TRE!E$5*1000)</f>
        <v>5.4704670134180269</v>
      </c>
      <c r="F81" s="348">
        <f>IF(F$35=0,0,F$35/TRE!F$5*1000)</f>
        <v>5.546608689496165</v>
      </c>
      <c r="G81" s="348">
        <f>IF(G$35=0,0,G$35/TRE!G$5*1000)</f>
        <v>5.2250378005926326</v>
      </c>
      <c r="H81" s="348">
        <f>IF(H$35=0,0,H$35/TRE!H$5*1000)</f>
        <v>4.7437944994486152</v>
      </c>
      <c r="I81" s="348">
        <f>IF(I$35=0,0,I$35/TRE!I$5*1000)</f>
        <v>4.4258727087068435</v>
      </c>
      <c r="J81" s="348">
        <f>IF(J$35=0,0,J$35/TRE!J$5*1000)</f>
        <v>4.5677681760057887</v>
      </c>
      <c r="K81" s="348">
        <f>IF(K$35=0,0,K$35/TRE!K$5*1000)</f>
        <v>5.6651127392241412</v>
      </c>
      <c r="L81" s="348">
        <f>IF(L$35=0,0,L$35/TRE!L$5*1000)</f>
        <v>5.5041075462549856</v>
      </c>
      <c r="M81" s="348">
        <f>IF(M$35=0,0,M$35/TRE!M$5*1000)</f>
        <v>3.7268475430349</v>
      </c>
      <c r="N81" s="348">
        <f>IF(N$35=0,0,N$35/TRE!N$5*1000)</f>
        <v>4.995610441368445</v>
      </c>
      <c r="O81" s="348">
        <f>IF(O$35=0,0,O$35/TRE!O$5*1000)</f>
        <v>4.7583183716220478</v>
      </c>
      <c r="P81" s="348">
        <f>IF(P$35=0,0,P$35/TRE!P$5*1000)</f>
        <v>3.4189583482001118</v>
      </c>
      <c r="Q81" s="348">
        <f>IF(Q$35=0,0,Q$35/TRE!Q$5*1000)</f>
        <v>2.968213245249435</v>
      </c>
      <c r="R81" s="348">
        <f>IF(R$35=0,0,R$35/TRE!R$5*1000)</f>
        <v>3.3617801579825066</v>
      </c>
      <c r="S81" s="348">
        <f>IF(S$35=0,0,S$35/TRE!S$5*1000)</f>
        <v>3.2207695306310216</v>
      </c>
      <c r="T81" s="348">
        <f>IF(T$35=0,0,T$35/TRE!T$5*1000)</f>
        <v>3.3067519021237324</v>
      </c>
      <c r="U81" s="348">
        <f>IF(U$35=0,0,U$35/TRE!U$5*1000)</f>
        <v>3.1413466321028665</v>
      </c>
      <c r="V81" s="348">
        <f>IF(V$35=0,0,V$35/TRE!V$5*1000)</f>
        <v>3.6592781226414961</v>
      </c>
      <c r="W81" s="348">
        <f>IF(W$35=0,0,W$35/TRE!W$5*1000)</f>
        <v>3.3486631263228164</v>
      </c>
      <c r="X81" s="348">
        <f>IF(X$35=0,0,X$35/TRE!X$5*1000)</f>
        <v>3.0846845765362123</v>
      </c>
      <c r="Y81" s="348">
        <f>IF(Y$35=0,0,Y$35/TRE!Y$5*1000)</f>
        <v>3.027637006018228</v>
      </c>
      <c r="DA81" s="178"/>
    </row>
    <row r="82" spans="1:105" ht="12" customHeight="1" x14ac:dyDescent="0.25">
      <c r="A82" s="174" t="s">
        <v>2440</v>
      </c>
      <c r="B82" s="348">
        <f>IF(B$46=0,0,B$46/TRE!B$5*1000)</f>
        <v>3.4880612007951202</v>
      </c>
      <c r="C82" s="348">
        <f>IF(C$46=0,0,C$46/TRE!C$5*1000)</f>
        <v>3.282721194438277</v>
      </c>
      <c r="D82" s="348">
        <f>IF(D$46=0,0,D$46/TRE!D$5*1000)</f>
        <v>3.2699518657654343</v>
      </c>
      <c r="E82" s="348">
        <f>IF(E$46=0,0,E$46/TRE!E$5*1000)</f>
        <v>3.5227395473165819</v>
      </c>
      <c r="F82" s="348">
        <f>IF(F$46=0,0,F$46/TRE!F$5*1000)</f>
        <v>3.5976943501638075</v>
      </c>
      <c r="G82" s="348">
        <f>IF(G$46=0,0,G$46/TRE!G$5*1000)</f>
        <v>3.5650969070147576</v>
      </c>
      <c r="H82" s="348">
        <f>IF(H$46=0,0,H$46/TRE!H$5*1000)</f>
        <v>3.2191081541161939</v>
      </c>
      <c r="I82" s="348">
        <f>IF(I$46=0,0,I$46/TRE!I$5*1000)</f>
        <v>3.2010089185745576</v>
      </c>
      <c r="J82" s="348">
        <f>IF(J$46=0,0,J$46/TRE!J$5*1000)</f>
        <v>3.2491493458394745</v>
      </c>
      <c r="K82" s="348">
        <f>IF(K$46=0,0,K$46/TRE!K$5*1000)</f>
        <v>3.2619236031224181</v>
      </c>
      <c r="L82" s="348">
        <f>IF(L$46=0,0,L$46/TRE!L$5*1000)</f>
        <v>2.8990064478347799</v>
      </c>
      <c r="M82" s="348">
        <f>IF(M$46=0,0,M$46/TRE!M$5*1000)</f>
        <v>2.7890593626500264</v>
      </c>
      <c r="N82" s="348">
        <f>IF(N$46=0,0,N$46/TRE!N$5*1000)</f>
        <v>2.6117711291437002</v>
      </c>
      <c r="O82" s="348">
        <f>IF(O$46=0,0,O$46/TRE!O$5*1000)</f>
        <v>2.6745044495249779</v>
      </c>
      <c r="P82" s="348">
        <f>IF(P$46=0,0,P$46/TRE!P$5*1000)</f>
        <v>2.5236594010552706</v>
      </c>
      <c r="Q82" s="348">
        <f>IF(Q$46=0,0,Q$46/TRE!Q$5*1000)</f>
        <v>2.558176291162102</v>
      </c>
      <c r="R82" s="348">
        <f>IF(R$46=0,0,R$46/TRE!R$5*1000)</f>
        <v>2.3130984281935913</v>
      </c>
      <c r="S82" s="348">
        <f>IF(S$46=0,0,S$46/TRE!S$5*1000)</f>
        <v>2.3174233079777347</v>
      </c>
      <c r="T82" s="348">
        <f>IF(T$46=0,0,T$46/TRE!T$5*1000)</f>
        <v>2.3376754693172299</v>
      </c>
      <c r="U82" s="348">
        <f>IF(U$46=0,0,U$46/TRE!U$5*1000)</f>
        <v>2.4073854055657362</v>
      </c>
      <c r="V82" s="348">
        <f>IF(V$46=0,0,V$46/TRE!V$5*1000)</f>
        <v>2.4733589958204303</v>
      </c>
      <c r="W82" s="348">
        <f>IF(W$46=0,0,W$46/TRE!W$5*1000)</f>
        <v>2.381533863201081</v>
      </c>
      <c r="X82" s="348">
        <f>IF(X$46=0,0,X$46/TRE!X$5*1000)</f>
        <v>2.19251397908541</v>
      </c>
      <c r="Y82" s="348">
        <f>IF(Y$46=0,0,Y$46/TRE!Y$5*1000)</f>
        <v>2.1052351410090999</v>
      </c>
      <c r="DA82" s="178"/>
    </row>
    <row r="83" spans="1:105" ht="12" customHeight="1" x14ac:dyDescent="0.25">
      <c r="A83" s="41" t="s">
        <v>2442</v>
      </c>
      <c r="B83" s="333">
        <f>IF(B$47=0,0,B$47/TRE!B$5*1000)</f>
        <v>2.3619604556523153</v>
      </c>
      <c r="C83" s="333">
        <f>IF(C$47=0,0,C$47/TRE!C$5*1000)</f>
        <v>2.2229133039372875</v>
      </c>
      <c r="D83" s="333">
        <f>IF(D$47=0,0,D$47/TRE!D$5*1000)</f>
        <v>2.2142664804917569</v>
      </c>
      <c r="E83" s="333">
        <f>IF(E$47=0,0,E$47/TRE!E$5*1000)</f>
        <v>2.3854430949857162</v>
      </c>
      <c r="F83" s="333">
        <f>IF(F$47=0,0,F$47/TRE!F$5*1000)</f>
        <v>2.4361991655059256</v>
      </c>
      <c r="G83" s="333">
        <f>IF(G$47=0,0,G$47/TRE!G$5*1000)</f>
        <v>2.4141256217114875</v>
      </c>
      <c r="H83" s="333">
        <f>IF(H$47=0,0,H$47/TRE!H$5*1000)</f>
        <v>2.1798373723365669</v>
      </c>
      <c r="I83" s="333">
        <f>IF(I$47=0,0,I$47/TRE!I$5*1000)</f>
        <v>2.1675813721789052</v>
      </c>
      <c r="J83" s="333">
        <f>IF(J$47=0,0,J$47/TRE!J$5*1000)</f>
        <v>2.2001799359575496</v>
      </c>
      <c r="K83" s="333">
        <f>IF(K$47=0,0,K$47/TRE!K$5*1000)</f>
        <v>2.2088300968394083</v>
      </c>
      <c r="L83" s="333">
        <f>IF(L$47=0,0,L$47/TRE!L$5*1000)</f>
        <v>1.9630786836268683</v>
      </c>
      <c r="M83" s="333">
        <f>IF(M$47=0,0,M$47/TRE!M$5*1000)</f>
        <v>1.8886273903521313</v>
      </c>
      <c r="N83" s="333">
        <f>IF(N$47=0,0,N$47/TRE!N$5*1000)</f>
        <v>1.7685756559677293</v>
      </c>
      <c r="O83" s="333">
        <f>IF(O$47=0,0,O$47/TRE!O$5*1000)</f>
        <v>1.8110558802133838</v>
      </c>
      <c r="P83" s="333">
        <f>IF(P$47=0,0,P$47/TRE!P$5*1000)</f>
        <v>1.7089102987840259</v>
      </c>
      <c r="Q83" s="333">
        <f>IF(Q$47=0,0,Q$47/TRE!Q$5*1000)</f>
        <v>1.7322836069891245</v>
      </c>
      <c r="R83" s="333">
        <f>IF(R$47=0,0,R$47/TRE!R$5*1000)</f>
        <v>1.5663277399431439</v>
      </c>
      <c r="S83" s="333">
        <f>IF(S$47=0,0,S$47/TRE!S$5*1000)</f>
        <v>1.5692563568559619</v>
      </c>
      <c r="T83" s="333">
        <f>IF(T$47=0,0,T$47/TRE!T$5*1000)</f>
        <v>1.5829702229470952</v>
      </c>
      <c r="U83" s="333">
        <f>IF(U$47=0,0,U$47/TRE!U$5*1000)</f>
        <v>1.6301747022571147</v>
      </c>
      <c r="V83" s="333">
        <f>IF(V$47=0,0,V$47/TRE!V$5*1000)</f>
        <v>1.6748490936535363</v>
      </c>
      <c r="W83" s="333">
        <f>IF(W$47=0,0,W$47/TRE!W$5*1000)</f>
        <v>1.6126691834981501</v>
      </c>
      <c r="X83" s="333">
        <f>IF(X$47=0,0,X$47/TRE!X$5*1000)</f>
        <v>1.4846732952633268</v>
      </c>
      <c r="Y83" s="333">
        <f>IF(Y$47=0,0,Y$47/TRE!Y$5*1000)</f>
        <v>1.425571934282466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Useful energy demand"</f>
        <v>IE: Transport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12.65862407207689</v>
      </c>
      <c r="C5" s="223">
        <v>13.459225704019721</v>
      </c>
      <c r="D5" s="223">
        <v>12.33586298246621</v>
      </c>
      <c r="E5" s="223">
        <v>11.522588584035599</v>
      </c>
      <c r="F5" s="223">
        <v>10.04124289826294</v>
      </c>
      <c r="G5" s="223">
        <v>9.8524454749203372</v>
      </c>
      <c r="H5" s="223">
        <v>10.90777655116284</v>
      </c>
      <c r="I5" s="223">
        <v>5.5280535227615957</v>
      </c>
      <c r="J5" s="223">
        <v>7.445005955036966</v>
      </c>
      <c r="K5" s="223">
        <v>4.4015839339327618</v>
      </c>
      <c r="L5" s="223">
        <v>3.1043768718441398</v>
      </c>
      <c r="M5" s="223">
        <v>3.1338305770936521</v>
      </c>
      <c r="N5" s="223">
        <v>3.7410860564157562</v>
      </c>
      <c r="O5" s="223">
        <v>4.0736580591281504</v>
      </c>
      <c r="P5" s="223">
        <v>3.336683937845172</v>
      </c>
      <c r="Q5" s="223">
        <v>2.286412564628407</v>
      </c>
      <c r="R5" s="223">
        <v>2.7812884937038489</v>
      </c>
      <c r="S5" s="223">
        <v>2.1627863818489308</v>
      </c>
      <c r="T5" s="223">
        <v>2.6612133530153059</v>
      </c>
      <c r="U5" s="223">
        <v>3.6110722929868388</v>
      </c>
      <c r="V5" s="223">
        <v>3.0413172654522889</v>
      </c>
      <c r="W5" s="223">
        <v>2.8049680927964711</v>
      </c>
      <c r="X5" s="223">
        <v>2.3784893555610491</v>
      </c>
      <c r="Y5" s="223">
        <v>2.4215136791472012</v>
      </c>
      <c r="DA5" s="89" t="s">
        <v>2444</v>
      </c>
    </row>
    <row r="6" spans="1:105" ht="12" customHeight="1" x14ac:dyDescent="0.25">
      <c r="A6" s="55" t="s">
        <v>91</v>
      </c>
      <c r="B6" s="259">
        <v>0.23724189996588169</v>
      </c>
      <c r="C6" s="259">
        <v>0.2421643834818438</v>
      </c>
      <c r="D6" s="259">
        <v>0.2291637234895082</v>
      </c>
      <c r="E6" s="259">
        <v>0.21774672359243211</v>
      </c>
      <c r="F6" s="259">
        <v>0.19048206296575901</v>
      </c>
      <c r="G6" s="259">
        <v>0.19362928215461939</v>
      </c>
      <c r="H6" s="259">
        <v>0.21409180817198509</v>
      </c>
      <c r="I6" s="259">
        <v>0.10975993971314781</v>
      </c>
      <c r="J6" s="259">
        <v>0.15014776871896629</v>
      </c>
      <c r="K6" s="259">
        <v>8.4959653889711245E-2</v>
      </c>
      <c r="L6" s="259">
        <v>5.9470058841288621E-2</v>
      </c>
      <c r="M6" s="259">
        <v>6.3544382668102931E-2</v>
      </c>
      <c r="N6" s="259">
        <v>6.9890517009402256E-2</v>
      </c>
      <c r="O6" s="259">
        <v>7.7854715145785902E-2</v>
      </c>
      <c r="P6" s="259">
        <v>6.8227859313409758E-2</v>
      </c>
      <c r="Q6" s="259">
        <v>4.9030720324354779E-2</v>
      </c>
      <c r="R6" s="259">
        <v>5.54116142063538E-2</v>
      </c>
      <c r="S6" s="259">
        <v>4.3568506309288567E-2</v>
      </c>
      <c r="T6" s="259">
        <v>5.3456855147398771E-2</v>
      </c>
      <c r="U6" s="259">
        <v>7.4545631647273236E-2</v>
      </c>
      <c r="V6" s="259">
        <v>5.9420902784148383E-2</v>
      </c>
      <c r="W6" s="259">
        <v>5.5900780758712937E-2</v>
      </c>
      <c r="X6" s="259">
        <v>4.7651310167739783E-2</v>
      </c>
      <c r="Y6" s="259">
        <v>4.8354678208251137E-2</v>
      </c>
      <c r="DA6" s="67" t="s">
        <v>2445</v>
      </c>
    </row>
    <row r="7" spans="1:105" ht="12" customHeight="1" x14ac:dyDescent="0.25">
      <c r="A7" s="173" t="s">
        <v>92</v>
      </c>
      <c r="B7" s="224">
        <v>8.3663467974703282E-2</v>
      </c>
      <c r="C7" s="224">
        <v>8.5399384109470913E-2</v>
      </c>
      <c r="D7" s="224">
        <v>8.0814695228311237E-2</v>
      </c>
      <c r="E7" s="224">
        <v>7.6788484827055886E-2</v>
      </c>
      <c r="F7" s="224">
        <v>6.7173589391178568E-2</v>
      </c>
      <c r="G7" s="224">
        <v>6.8283457723266827E-2</v>
      </c>
      <c r="H7" s="224">
        <v>7.5499577179322527E-2</v>
      </c>
      <c r="I7" s="224">
        <v>3.8706894534299888E-2</v>
      </c>
      <c r="J7" s="224">
        <v>5.2949681491755662E-2</v>
      </c>
      <c r="K7" s="224">
        <v>2.996106203569418E-2</v>
      </c>
      <c r="L7" s="224">
        <v>2.097214431362E-2</v>
      </c>
      <c r="M7" s="224">
        <v>2.2408956533772811E-2</v>
      </c>
      <c r="N7" s="224">
        <v>2.4646923803900111E-2</v>
      </c>
      <c r="O7" s="224">
        <v>2.7455502034909689E-2</v>
      </c>
      <c r="P7" s="224">
        <v>2.4060586782819238E-2</v>
      </c>
      <c r="Q7" s="224">
        <v>1.7290706659419008E-2</v>
      </c>
      <c r="R7" s="224">
        <v>1.9540931897976701E-2</v>
      </c>
      <c r="S7" s="224">
        <v>1.5364454309449689E-2</v>
      </c>
      <c r="T7" s="224">
        <v>1.8851585193407801E-2</v>
      </c>
      <c r="U7" s="224">
        <v>2.628855217764061E-2</v>
      </c>
      <c r="V7" s="224">
        <v>2.0954809406873321E-2</v>
      </c>
      <c r="W7" s="224">
        <v>1.9713436713498241E-2</v>
      </c>
      <c r="X7" s="224">
        <v>1.6804257016760891E-2</v>
      </c>
      <c r="Y7" s="224">
        <v>1.7052300088158539E-2</v>
      </c>
      <c r="DA7" s="177" t="s">
        <v>2446</v>
      </c>
    </row>
    <row r="8" spans="1:105" ht="12" customHeight="1" x14ac:dyDescent="0.25">
      <c r="A8" s="173" t="s">
        <v>93</v>
      </c>
      <c r="B8" s="224">
        <v>0.55858815162438025</v>
      </c>
      <c r="C8" s="224">
        <v>0.57017818259689457</v>
      </c>
      <c r="D8" s="224">
        <v>0.53956801366779694</v>
      </c>
      <c r="E8" s="224">
        <v>0.51268658643879306</v>
      </c>
      <c r="F8" s="224">
        <v>0.44849170186608661</v>
      </c>
      <c r="G8" s="224">
        <v>0.45590185728009669</v>
      </c>
      <c r="H8" s="224">
        <v>0.50408105575747353</v>
      </c>
      <c r="I8" s="224">
        <v>0.25843074876566008</v>
      </c>
      <c r="J8" s="224">
        <v>0.35352424934766569</v>
      </c>
      <c r="K8" s="224">
        <v>0.2000382564619734</v>
      </c>
      <c r="L8" s="224">
        <v>0.14002277949184311</v>
      </c>
      <c r="M8" s="224">
        <v>0.14961581097518001</v>
      </c>
      <c r="N8" s="224">
        <v>0.1645578404066429</v>
      </c>
      <c r="O8" s="224">
        <v>0.1833096153537018</v>
      </c>
      <c r="P8" s="224">
        <v>0.1606430981569725</v>
      </c>
      <c r="Q8" s="224">
        <v>0.11544326462876919</v>
      </c>
      <c r="R8" s="224">
        <v>0.13046713570622109</v>
      </c>
      <c r="S8" s="224">
        <v>0.10258243342276641</v>
      </c>
      <c r="T8" s="224">
        <v>0.12586463821412661</v>
      </c>
      <c r="U8" s="224">
        <v>0.17551834899109581</v>
      </c>
      <c r="V8" s="224">
        <v>0.13990704112057281</v>
      </c>
      <c r="W8" s="224">
        <v>0.13161888267991359</v>
      </c>
      <c r="X8" s="224">
        <v>0.11219543121558929</v>
      </c>
      <c r="Y8" s="224">
        <v>0.1138515174875227</v>
      </c>
      <c r="DA8" s="177" t="s">
        <v>2447</v>
      </c>
    </row>
    <row r="9" spans="1:105" ht="12" customHeight="1" x14ac:dyDescent="0.25">
      <c r="A9" s="173" t="s">
        <v>94</v>
      </c>
      <c r="B9" s="224">
        <v>0.24447931474853041</v>
      </c>
      <c r="C9" s="224">
        <v>0.2495519658991763</v>
      </c>
      <c r="D9" s="224">
        <v>0.23615470155985871</v>
      </c>
      <c r="E9" s="224">
        <v>0.2243894092075272</v>
      </c>
      <c r="F9" s="224">
        <v>0.19629299981349149</v>
      </c>
      <c r="G9" s="224">
        <v>0.1995362295750413</v>
      </c>
      <c r="H9" s="224">
        <v>0.2206229951905124</v>
      </c>
      <c r="I9" s="224">
        <v>0.1131083288903412</v>
      </c>
      <c r="J9" s="224">
        <v>0.1547282483099012</v>
      </c>
      <c r="K9" s="224">
        <v>8.7551473695059875E-2</v>
      </c>
      <c r="L9" s="224">
        <v>6.1284280878141417E-2</v>
      </c>
      <c r="M9" s="224">
        <v>6.5482897974811188E-2</v>
      </c>
      <c r="N9" s="224">
        <v>7.2022630523261064E-2</v>
      </c>
      <c r="O9" s="224">
        <v>8.0229788294230761E-2</v>
      </c>
      <c r="P9" s="224">
        <v>7.030925099697978E-2</v>
      </c>
      <c r="Q9" s="224">
        <v>5.0526474911257127E-2</v>
      </c>
      <c r="R9" s="224">
        <v>5.7102027391567549E-2</v>
      </c>
      <c r="S9" s="224">
        <v>4.4897627984954259E-2</v>
      </c>
      <c r="T9" s="224">
        <v>5.5087635518544557E-2</v>
      </c>
      <c r="U9" s="224">
        <v>7.6819756313040305E-2</v>
      </c>
      <c r="V9" s="224">
        <v>6.1233625242829479E-2</v>
      </c>
      <c r="W9" s="224">
        <v>5.7606116692554693E-2</v>
      </c>
      <c r="X9" s="224">
        <v>4.9104983809158828E-2</v>
      </c>
      <c r="Y9" s="224">
        <v>4.9829809131266618E-2</v>
      </c>
      <c r="DA9" s="177" t="s">
        <v>2448</v>
      </c>
    </row>
    <row r="10" spans="1:105" ht="12" customHeight="1" x14ac:dyDescent="0.25">
      <c r="A10" s="56" t="s">
        <v>95</v>
      </c>
      <c r="B10" s="260">
        <v>0.4606409988125626</v>
      </c>
      <c r="C10" s="260">
        <v>0.49512231307661081</v>
      </c>
      <c r="D10" s="260">
        <v>0.45153669021890208</v>
      </c>
      <c r="E10" s="260">
        <v>0.42119393537046251</v>
      </c>
      <c r="F10" s="260">
        <v>0.36749028243527138</v>
      </c>
      <c r="G10" s="260">
        <v>0.35752113039465971</v>
      </c>
      <c r="H10" s="260">
        <v>0.39720881621575982</v>
      </c>
      <c r="I10" s="260">
        <v>0.2005826608020449</v>
      </c>
      <c r="J10" s="260">
        <v>0.26954489496338241</v>
      </c>
      <c r="K10" s="260">
        <v>0.15483975708679479</v>
      </c>
      <c r="L10" s="260">
        <v>0.10748100639693391</v>
      </c>
      <c r="M10" s="260">
        <v>0.1142369388458218</v>
      </c>
      <c r="N10" s="260">
        <v>0.12759404824067819</v>
      </c>
      <c r="O10" s="260">
        <v>0.1408830524083669</v>
      </c>
      <c r="P10" s="260">
        <v>0.12128770990171819</v>
      </c>
      <c r="Q10" s="260">
        <v>8.5139433163002348E-2</v>
      </c>
      <c r="R10" s="260">
        <v>9.9538073163328092E-2</v>
      </c>
      <c r="S10" s="260">
        <v>7.8086884423676395E-2</v>
      </c>
      <c r="T10" s="260">
        <v>9.5690257414395075E-2</v>
      </c>
      <c r="U10" s="260">
        <v>0.13200142721110919</v>
      </c>
      <c r="V10" s="260">
        <v>0.1096215784950408</v>
      </c>
      <c r="W10" s="260">
        <v>0.1008634449319519</v>
      </c>
      <c r="X10" s="260">
        <v>8.5380268765616135E-2</v>
      </c>
      <c r="Y10" s="260">
        <v>8.6627847485517356E-2</v>
      </c>
      <c r="DA10" s="68" t="s">
        <v>2449</v>
      </c>
    </row>
    <row r="11" spans="1:105" ht="12" customHeight="1" x14ac:dyDescent="0.25">
      <c r="A11" s="37" t="s">
        <v>159</v>
      </c>
      <c r="B11" s="226">
        <v>3.8833052453040112E-2</v>
      </c>
      <c r="C11" s="226">
        <v>2.7543663996873829E-2</v>
      </c>
      <c r="D11" s="226">
        <v>2.973484155002808E-2</v>
      </c>
      <c r="E11" s="226">
        <v>3.035841416194671E-2</v>
      </c>
      <c r="F11" s="226">
        <v>2.496836201028884E-2</v>
      </c>
      <c r="G11" s="226">
        <v>1.822903035488397E-2</v>
      </c>
      <c r="H11" s="226">
        <v>1.395589455767309E-2</v>
      </c>
      <c r="I11" s="226">
        <v>6.7090514954212073E-4</v>
      </c>
      <c r="J11" s="226">
        <v>2.4941390049167469E-2</v>
      </c>
      <c r="K11" s="226">
        <v>3.401870724274321E-2</v>
      </c>
      <c r="L11" s="226">
        <v>1.4715798263423049E-2</v>
      </c>
      <c r="M11" s="226">
        <v>5.3936317772152846E-3</v>
      </c>
      <c r="N11" s="226">
        <v>1.1400699766806509E-2</v>
      </c>
      <c r="O11" s="226">
        <v>1.3554828078458351E-2</v>
      </c>
      <c r="P11" s="226">
        <v>1.084206207223342E-2</v>
      </c>
      <c r="Q11" s="226">
        <v>6.7063209091220528E-3</v>
      </c>
      <c r="R11" s="226">
        <v>9.731459820114495E-3</v>
      </c>
      <c r="S11" s="226">
        <v>4.4106312631087604E-3</v>
      </c>
      <c r="T11" s="226">
        <v>7.0451551764477392E-3</v>
      </c>
      <c r="U11" s="226">
        <v>7.204994393229025E-3</v>
      </c>
      <c r="V11" s="226">
        <v>1.1748674633755051E-2</v>
      </c>
      <c r="W11" s="226">
        <v>5.5734526904027658E-3</v>
      </c>
      <c r="X11" s="226">
        <v>6.5051088387027044E-3</v>
      </c>
      <c r="Y11" s="226">
        <v>7.5799135351666113E-3</v>
      </c>
      <c r="DA11" s="69" t="s">
        <v>2450</v>
      </c>
    </row>
    <row r="12" spans="1:105" ht="12" customHeight="1" x14ac:dyDescent="0.25">
      <c r="A12" s="37" t="s">
        <v>35</v>
      </c>
      <c r="B12" s="226">
        <v>0.23960394854964129</v>
      </c>
      <c r="C12" s="226">
        <v>0.31554408586268512</v>
      </c>
      <c r="D12" s="226">
        <v>0.26190063520719681</v>
      </c>
      <c r="E12" s="226">
        <v>0.23075479643927169</v>
      </c>
      <c r="F12" s="226">
        <v>0.20166584033113999</v>
      </c>
      <c r="G12" s="226">
        <v>0.15953076524918669</v>
      </c>
      <c r="H12" s="226">
        <v>0.1813198805849576</v>
      </c>
      <c r="I12" s="226">
        <v>9.1173762767842684E-2</v>
      </c>
      <c r="J12" s="226">
        <v>7.2418530287829089E-2</v>
      </c>
      <c r="K12" s="226">
        <v>3.4639249773411512E-2</v>
      </c>
      <c r="L12" s="226">
        <v>2.582338546135431E-2</v>
      </c>
      <c r="M12" s="226">
        <v>4.5627983329848423E-2</v>
      </c>
      <c r="N12" s="226">
        <v>3.2359104496334543E-2</v>
      </c>
      <c r="O12" s="226">
        <v>2.9178675078230801E-2</v>
      </c>
      <c r="P12" s="226">
        <v>2.0393019305024331E-2</v>
      </c>
      <c r="Q12" s="226">
        <v>1.43852176059084E-2</v>
      </c>
      <c r="R12" s="226">
        <v>2.2689632480258619E-2</v>
      </c>
      <c r="S12" s="226">
        <v>2.2900920051160529E-2</v>
      </c>
      <c r="T12" s="226">
        <v>2.2534857822309521E-2</v>
      </c>
      <c r="U12" s="226">
        <v>2.8626402754227231E-2</v>
      </c>
      <c r="V12" s="226">
        <v>4.549870785225163E-2</v>
      </c>
      <c r="W12" s="226">
        <v>3.0738797867342599E-2</v>
      </c>
      <c r="X12" s="226">
        <v>1.819884945352011E-2</v>
      </c>
      <c r="Y12" s="226">
        <v>1.6939511269033029E-2</v>
      </c>
      <c r="DA12" s="69" t="s">
        <v>2451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2452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2453</v>
      </c>
    </row>
    <row r="15" spans="1:105" ht="12" customHeight="1" x14ac:dyDescent="0.25">
      <c r="A15" s="37" t="s">
        <v>40</v>
      </c>
      <c r="B15" s="226">
        <v>0.1822039978098812</v>
      </c>
      <c r="C15" s="226">
        <v>0.15203456321705189</v>
      </c>
      <c r="D15" s="226">
        <v>0.15990121346167721</v>
      </c>
      <c r="E15" s="226">
        <v>0.16008072476924409</v>
      </c>
      <c r="F15" s="226">
        <v>0.14085608009384251</v>
      </c>
      <c r="G15" s="226">
        <v>0.17976133479058901</v>
      </c>
      <c r="H15" s="226">
        <v>0.20193304107312909</v>
      </c>
      <c r="I15" s="226">
        <v>0.1087379928846601</v>
      </c>
      <c r="J15" s="226">
        <v>0.17218497462638591</v>
      </c>
      <c r="K15" s="226">
        <v>8.618180007064008E-2</v>
      </c>
      <c r="L15" s="226">
        <v>6.6941822672156523E-2</v>
      </c>
      <c r="M15" s="226">
        <v>6.3215323738758142E-2</v>
      </c>
      <c r="N15" s="226">
        <v>8.3834243977537165E-2</v>
      </c>
      <c r="O15" s="226">
        <v>9.8149549251677765E-2</v>
      </c>
      <c r="P15" s="226">
        <v>9.0052628524460457E-2</v>
      </c>
      <c r="Q15" s="226">
        <v>6.4047894647971892E-2</v>
      </c>
      <c r="R15" s="226">
        <v>6.7116980862954978E-2</v>
      </c>
      <c r="S15" s="226">
        <v>5.0775333109407107E-2</v>
      </c>
      <c r="T15" s="226">
        <v>6.6110244415637814E-2</v>
      </c>
      <c r="U15" s="226">
        <v>9.6170030063652975E-2</v>
      </c>
      <c r="V15" s="226">
        <v>5.2374196009034132E-2</v>
      </c>
      <c r="W15" s="226">
        <v>6.4551194374206575E-2</v>
      </c>
      <c r="X15" s="226">
        <v>6.0676310473393308E-2</v>
      </c>
      <c r="Y15" s="226">
        <v>6.2108422681317707E-2</v>
      </c>
      <c r="DA15" s="69" t="s">
        <v>2454</v>
      </c>
    </row>
    <row r="16" spans="1:105" ht="12" customHeight="1" x14ac:dyDescent="0.25">
      <c r="A16" s="57" t="s">
        <v>2403</v>
      </c>
      <c r="B16" s="261">
        <f t="shared" ref="B16:Y16" si="0">B17+B23</f>
        <v>2.3160629771147834</v>
      </c>
      <c r="C16" s="261">
        <f t="shared" si="0"/>
        <v>2.4882928452523476</v>
      </c>
      <c r="D16" s="261">
        <f t="shared" si="0"/>
        <v>2.2626894441725303</v>
      </c>
      <c r="E16" s="261">
        <f t="shared" si="0"/>
        <v>2.1058491517877602</v>
      </c>
      <c r="F16" s="261">
        <f t="shared" si="0"/>
        <v>1.8337577918078245</v>
      </c>
      <c r="G16" s="261">
        <f t="shared" si="0"/>
        <v>1.7862292527547696</v>
      </c>
      <c r="H16" s="261">
        <f t="shared" si="0"/>
        <v>1.9807291585942244</v>
      </c>
      <c r="I16" s="261">
        <f t="shared" si="0"/>
        <v>1.0066071029985517</v>
      </c>
      <c r="J16" s="261">
        <f t="shared" si="0"/>
        <v>1.3524352109578892</v>
      </c>
      <c r="K16" s="261">
        <f t="shared" si="0"/>
        <v>0.7800849995859207</v>
      </c>
      <c r="L16" s="261">
        <f t="shared" si="0"/>
        <v>0.53608779810405394</v>
      </c>
      <c r="M16" s="261">
        <f t="shared" si="0"/>
        <v>0.56897949002753223</v>
      </c>
      <c r="N16" s="261">
        <f t="shared" si="0"/>
        <v>0.65883744532539823</v>
      </c>
      <c r="O16" s="261">
        <f t="shared" si="0"/>
        <v>0.7243526449119535</v>
      </c>
      <c r="P16" s="261">
        <f t="shared" si="0"/>
        <v>0.60942035182697507</v>
      </c>
      <c r="Q16" s="261">
        <f t="shared" si="0"/>
        <v>0.42172396743975082</v>
      </c>
      <c r="R16" s="261">
        <f t="shared" si="0"/>
        <v>0.50614447435221388</v>
      </c>
      <c r="S16" s="261">
        <f t="shared" si="0"/>
        <v>0.39277590442509625</v>
      </c>
      <c r="T16" s="261">
        <f t="shared" si="0"/>
        <v>0.48402698570576769</v>
      </c>
      <c r="U16" s="261">
        <f t="shared" si="0"/>
        <v>0.65835134356936964</v>
      </c>
      <c r="V16" s="261">
        <f t="shared" si="0"/>
        <v>0.5512403408515345</v>
      </c>
      <c r="W16" s="261">
        <f t="shared" si="0"/>
        <v>0.51138097428319429</v>
      </c>
      <c r="X16" s="261">
        <f t="shared" si="0"/>
        <v>0.4347249032639019</v>
      </c>
      <c r="Y16" s="261">
        <f t="shared" si="0"/>
        <v>0.44198769942217653</v>
      </c>
      <c r="DA16" s="70"/>
    </row>
    <row r="17" spans="1:105" ht="12" customHeight="1" x14ac:dyDescent="0.25">
      <c r="A17" s="60" t="s">
        <v>2404</v>
      </c>
      <c r="B17" s="329">
        <v>1.5551907586553271</v>
      </c>
      <c r="C17" s="329">
        <v>1.8060637323090249</v>
      </c>
      <c r="D17" s="329">
        <v>1.5368507105052449</v>
      </c>
      <c r="E17" s="329">
        <v>1.3704078227037171</v>
      </c>
      <c r="F17" s="329">
        <v>1.1822425837011421</v>
      </c>
      <c r="G17" s="329">
        <v>1.003164706674361</v>
      </c>
      <c r="H17" s="329">
        <v>1.149289742598373</v>
      </c>
      <c r="I17" s="329">
        <v>0.53670066641810166</v>
      </c>
      <c r="J17" s="329">
        <v>0.69019712264714639</v>
      </c>
      <c r="K17" s="329">
        <v>0.42468988177257427</v>
      </c>
      <c r="L17" s="329">
        <v>0.23945547974925629</v>
      </c>
      <c r="M17" s="329">
        <v>0.27158687565378081</v>
      </c>
      <c r="N17" s="329">
        <v>0.36558081036652851</v>
      </c>
      <c r="O17" s="329">
        <v>0.38759351405287401</v>
      </c>
      <c r="P17" s="329">
        <v>0.28595557877315209</v>
      </c>
      <c r="Q17" s="329">
        <v>0.12153683841770101</v>
      </c>
      <c r="R17" s="329">
        <v>0.26777668434719532</v>
      </c>
      <c r="S17" s="329">
        <v>0.19030170523802151</v>
      </c>
      <c r="T17" s="329">
        <v>0.2406868924085723</v>
      </c>
      <c r="U17" s="329">
        <v>0.27079139143939362</v>
      </c>
      <c r="V17" s="329">
        <v>0.31082824504287782</v>
      </c>
      <c r="W17" s="329">
        <v>0.27185557804251798</v>
      </c>
      <c r="X17" s="329">
        <v>0.22784761334195389</v>
      </c>
      <c r="Y17" s="329">
        <v>0.23183939869200479</v>
      </c>
      <c r="DA17" s="72" t="s">
        <v>2455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3.3177454262740727E-2</v>
      </c>
      <c r="L18" s="230">
        <v>6.5964052389188331E-3</v>
      </c>
      <c r="M18" s="230">
        <v>6.5457072180658583E-3</v>
      </c>
      <c r="N18" s="230">
        <v>2.4415237820559839E-3</v>
      </c>
      <c r="O18" s="230">
        <v>4.2512011071065952E-4</v>
      </c>
      <c r="P18" s="230">
        <v>0</v>
      </c>
      <c r="Q18" s="230">
        <v>1.9046208154540269E-4</v>
      </c>
      <c r="R18" s="230">
        <v>0</v>
      </c>
      <c r="S18" s="230">
        <v>2.2257695408739651E-4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2456</v>
      </c>
    </row>
    <row r="19" spans="1:105" ht="12" customHeight="1" x14ac:dyDescent="0.25">
      <c r="A19" s="59" t="s">
        <v>31</v>
      </c>
      <c r="B19" s="230">
        <v>0.13659300667770041</v>
      </c>
      <c r="C19" s="230">
        <v>0.1319166616869249</v>
      </c>
      <c r="D19" s="230">
        <v>8.1104237160133236E-2</v>
      </c>
      <c r="E19" s="230">
        <v>4.0640481396750631E-2</v>
      </c>
      <c r="F19" s="230">
        <v>5.3146904437331608E-3</v>
      </c>
      <c r="G19" s="230">
        <v>0.1050259107063901</v>
      </c>
      <c r="H19" s="230">
        <v>0.1024750009709843</v>
      </c>
      <c r="I19" s="230">
        <v>0.13824538222816241</v>
      </c>
      <c r="J19" s="230">
        <v>0.21723288517107009</v>
      </c>
      <c r="K19" s="230">
        <v>6.5231283574990459E-2</v>
      </c>
      <c r="L19" s="230">
        <v>1.160137618654712E-2</v>
      </c>
      <c r="M19" s="230">
        <v>1.5039972730712061E-2</v>
      </c>
      <c r="N19" s="230">
        <v>0.19944694131818841</v>
      </c>
      <c r="O19" s="230">
        <v>0.218583401490128</v>
      </c>
      <c r="P19" s="230">
        <v>0.15903756745230749</v>
      </c>
      <c r="Q19" s="230">
        <v>9.5728627514595089E-3</v>
      </c>
      <c r="R19" s="230">
        <v>0.14054990091145</v>
      </c>
      <c r="S19" s="230">
        <v>8.0330721609811515E-2</v>
      </c>
      <c r="T19" s="230">
        <v>0.13076322751462571</v>
      </c>
      <c r="U19" s="230">
        <v>0.12513895993663979</v>
      </c>
      <c r="V19" s="230">
        <v>4.5738219285107087E-2</v>
      </c>
      <c r="W19" s="230">
        <v>0.13610226954636709</v>
      </c>
      <c r="X19" s="230">
        <v>0.14275841227314109</v>
      </c>
      <c r="Y19" s="230">
        <v>0.14793501536774811</v>
      </c>
      <c r="DA19" s="71" t="s">
        <v>2457</v>
      </c>
    </row>
    <row r="20" spans="1:105" ht="12" customHeight="1" x14ac:dyDescent="0.25">
      <c r="A20" s="59" t="s">
        <v>159</v>
      </c>
      <c r="B20" s="230">
        <v>0.1667626746905525</v>
      </c>
      <c r="C20" s="230">
        <v>0.12710221723247389</v>
      </c>
      <c r="D20" s="230">
        <v>0.13880256975741281</v>
      </c>
      <c r="E20" s="230">
        <v>0.14342721610984779</v>
      </c>
      <c r="F20" s="230">
        <v>0.1187633691469534</v>
      </c>
      <c r="G20" s="230">
        <v>8.1659805779695477E-2</v>
      </c>
      <c r="H20" s="230">
        <v>5.9091416459440188E-2</v>
      </c>
      <c r="I20" s="230">
        <v>2.981499248016886E-3</v>
      </c>
      <c r="J20" s="230">
        <v>9.8646812325121E-2</v>
      </c>
      <c r="K20" s="230">
        <v>0.1442637442420221</v>
      </c>
      <c r="L20" s="230">
        <v>6.7057638603803177E-2</v>
      </c>
      <c r="M20" s="230">
        <v>2.6093516068046128E-2</v>
      </c>
      <c r="N20" s="230">
        <v>4.1011098375333808E-2</v>
      </c>
      <c r="O20" s="230">
        <v>4.7826497982023403E-2</v>
      </c>
      <c r="P20" s="230">
        <v>4.004847502751973E-2</v>
      </c>
      <c r="Q20" s="230">
        <v>3.2323251219127901E-2</v>
      </c>
      <c r="R20" s="230">
        <v>3.5541573328333492E-2</v>
      </c>
      <c r="S20" s="230">
        <v>1.8086775898631099E-2</v>
      </c>
      <c r="T20" s="230">
        <v>2.6667295179544671E-2</v>
      </c>
      <c r="U20" s="230">
        <v>2.9859070648798679E-2</v>
      </c>
      <c r="V20" s="230">
        <v>5.5458908683305289E-2</v>
      </c>
      <c r="W20" s="230">
        <v>2.126743437514864E-2</v>
      </c>
      <c r="X20" s="230">
        <v>2.2808237053581839E-2</v>
      </c>
      <c r="Y20" s="230">
        <v>2.6374432986962609E-2</v>
      </c>
      <c r="DA20" s="71" t="s">
        <v>2458</v>
      </c>
    </row>
    <row r="21" spans="1:105" ht="12" customHeight="1" x14ac:dyDescent="0.25">
      <c r="A21" s="59" t="s">
        <v>32</v>
      </c>
      <c r="B21" s="230">
        <v>0.2475302818749387</v>
      </c>
      <c r="C21" s="230">
        <v>0.12581048019617239</v>
      </c>
      <c r="D21" s="230">
        <v>0.12366304896044281</v>
      </c>
      <c r="E21" s="230">
        <v>0.1222523168028239</v>
      </c>
      <c r="F21" s="230">
        <v>0.1218989815488692</v>
      </c>
      <c r="G21" s="230">
        <v>0.1189480665745505</v>
      </c>
      <c r="H21" s="230">
        <v>0.2383704323470768</v>
      </c>
      <c r="I21" s="230">
        <v>0</v>
      </c>
      <c r="J21" s="230">
        <v>9.4750138469494025E-2</v>
      </c>
      <c r="K21" s="230">
        <v>3.8639533005451442E-2</v>
      </c>
      <c r="L21" s="230">
        <v>3.9344545303492399E-2</v>
      </c>
      <c r="M21" s="230">
        <v>8.4525556839264975E-3</v>
      </c>
      <c r="N21" s="230">
        <v>9.0649501835293224E-3</v>
      </c>
      <c r="O21" s="230">
        <v>2.027045370947704E-2</v>
      </c>
      <c r="P21" s="230">
        <v>1.3345410815822471E-2</v>
      </c>
      <c r="Q21" s="230">
        <v>1.1776334350242069E-2</v>
      </c>
      <c r="R21" s="230">
        <v>1.0801631221746511E-2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2459</v>
      </c>
    </row>
    <row r="22" spans="1:105" ht="12" customHeight="1" x14ac:dyDescent="0.25">
      <c r="A22" s="59" t="s">
        <v>35</v>
      </c>
      <c r="B22" s="230">
        <v>1.0043047954121349</v>
      </c>
      <c r="C22" s="230">
        <v>1.421234373193454</v>
      </c>
      <c r="D22" s="230">
        <v>1.193280854627256</v>
      </c>
      <c r="E22" s="230">
        <v>1.0640878083942951</v>
      </c>
      <c r="F22" s="230">
        <v>0.93626554256158623</v>
      </c>
      <c r="G22" s="230">
        <v>0.69753092361372482</v>
      </c>
      <c r="H22" s="230">
        <v>0.74935289282087125</v>
      </c>
      <c r="I22" s="230">
        <v>0.39547378494192242</v>
      </c>
      <c r="J22" s="230">
        <v>0.27956728668146119</v>
      </c>
      <c r="K22" s="230">
        <v>0.1433778666873696</v>
      </c>
      <c r="L22" s="230">
        <v>0.11485551441649471</v>
      </c>
      <c r="M22" s="230">
        <v>0.21545512395303021</v>
      </c>
      <c r="N22" s="230">
        <v>0.113616296707421</v>
      </c>
      <c r="O22" s="230">
        <v>0.1004880407605349</v>
      </c>
      <c r="P22" s="230">
        <v>7.3524125477502339E-2</v>
      </c>
      <c r="Q22" s="230">
        <v>6.7673928015326165E-2</v>
      </c>
      <c r="R22" s="230">
        <v>8.0883578885665192E-2</v>
      </c>
      <c r="S22" s="230">
        <v>9.1661630775491457E-2</v>
      </c>
      <c r="T22" s="230">
        <v>8.3256369714401923E-2</v>
      </c>
      <c r="U22" s="230">
        <v>0.1157933608539551</v>
      </c>
      <c r="V22" s="230">
        <v>0.20963111707446541</v>
      </c>
      <c r="W22" s="230">
        <v>0.11448587412100231</v>
      </c>
      <c r="X22" s="230">
        <v>6.2280964015230957E-2</v>
      </c>
      <c r="Y22" s="230">
        <v>5.7529950337294113E-2</v>
      </c>
      <c r="DA22" s="71" t="s">
        <v>2460</v>
      </c>
    </row>
    <row r="23" spans="1:105" ht="12" customHeight="1" x14ac:dyDescent="0.25">
      <c r="A23" s="60" t="s">
        <v>2411</v>
      </c>
      <c r="B23" s="329">
        <v>0.76087221845945652</v>
      </c>
      <c r="C23" s="329">
        <v>0.68222911294332278</v>
      </c>
      <c r="D23" s="329">
        <v>0.72583873366728546</v>
      </c>
      <c r="E23" s="329">
        <v>0.73544132908404336</v>
      </c>
      <c r="F23" s="329">
        <v>0.65151520810668229</v>
      </c>
      <c r="G23" s="329">
        <v>0.78306454608040876</v>
      </c>
      <c r="H23" s="329">
        <v>0.83143941599585136</v>
      </c>
      <c r="I23" s="329">
        <v>0.46990643658045012</v>
      </c>
      <c r="J23" s="329">
        <v>0.66223808831074271</v>
      </c>
      <c r="K23" s="329">
        <v>0.35539511781334648</v>
      </c>
      <c r="L23" s="329">
        <v>0.29663231835479759</v>
      </c>
      <c r="M23" s="329">
        <v>0.29739261437375147</v>
      </c>
      <c r="N23" s="329">
        <v>0.29325663495886972</v>
      </c>
      <c r="O23" s="329">
        <v>0.33675913085907949</v>
      </c>
      <c r="P23" s="329">
        <v>0.32346477305382298</v>
      </c>
      <c r="Q23" s="329">
        <v>0.3001871290220498</v>
      </c>
      <c r="R23" s="329">
        <v>0.23836779000501859</v>
      </c>
      <c r="S23" s="329">
        <v>0.20247419918707471</v>
      </c>
      <c r="T23" s="329">
        <v>0.24334009329719539</v>
      </c>
      <c r="U23" s="329">
        <v>0.38755995212997602</v>
      </c>
      <c r="V23" s="329">
        <v>0.24041209580865669</v>
      </c>
      <c r="W23" s="329">
        <v>0.23952539624067631</v>
      </c>
      <c r="X23" s="329">
        <v>0.20687728992194801</v>
      </c>
      <c r="Y23" s="329">
        <v>0.21014830073017171</v>
      </c>
      <c r="DA23" s="72" t="s">
        <v>2461</v>
      </c>
    </row>
    <row r="24" spans="1:105" ht="12" customHeight="1" x14ac:dyDescent="0.25">
      <c r="A24" s="57" t="s">
        <v>2413</v>
      </c>
      <c r="B24" s="261">
        <f t="shared" ref="B24:Y24" si="1">B25+B26</f>
        <v>0.97937009158484323</v>
      </c>
      <c r="C24" s="261">
        <f t="shared" si="1"/>
        <v>1.05443381941534</v>
      </c>
      <c r="D24" s="261">
        <f t="shared" si="1"/>
        <v>0.95987136187398914</v>
      </c>
      <c r="E24" s="261">
        <f t="shared" si="1"/>
        <v>0.89302612170028095</v>
      </c>
      <c r="F24" s="261">
        <f t="shared" si="1"/>
        <v>0.77863801737344673</v>
      </c>
      <c r="G24" s="261">
        <f t="shared" si="1"/>
        <v>0.7456373157863796</v>
      </c>
      <c r="H24" s="261">
        <f t="shared" si="1"/>
        <v>0.83015821716674199</v>
      </c>
      <c r="I24" s="261">
        <f t="shared" si="1"/>
        <v>0.41447959354867348</v>
      </c>
      <c r="J24" s="261">
        <f t="shared" si="1"/>
        <v>0.53923588706207615</v>
      </c>
      <c r="K24" s="261">
        <f t="shared" si="1"/>
        <v>0.3119479059928586</v>
      </c>
      <c r="L24" s="261">
        <f t="shared" si="1"/>
        <v>0.21562547918678732</v>
      </c>
      <c r="M24" s="261">
        <f t="shared" si="1"/>
        <v>0.23379466477478475</v>
      </c>
      <c r="N24" s="261">
        <f t="shared" si="1"/>
        <v>0.25722967387398715</v>
      </c>
      <c r="O24" s="261">
        <f t="shared" si="1"/>
        <v>0.27680363371328043</v>
      </c>
      <c r="P24" s="261">
        <f t="shared" si="1"/>
        <v>0.22894337060040137</v>
      </c>
      <c r="Q24" s="261">
        <f t="shared" si="1"/>
        <v>0.1574845180090487</v>
      </c>
      <c r="R24" s="261">
        <f t="shared" si="1"/>
        <v>0.1962959590258157</v>
      </c>
      <c r="S24" s="261">
        <f t="shared" si="1"/>
        <v>0.15621192774450512</v>
      </c>
      <c r="T24" s="261">
        <f t="shared" si="1"/>
        <v>0.1880095510800561</v>
      </c>
      <c r="U24" s="261">
        <f t="shared" si="1"/>
        <v>0.25340430293100846</v>
      </c>
      <c r="V24" s="261">
        <f t="shared" si="1"/>
        <v>0.22888231103516887</v>
      </c>
      <c r="W24" s="261">
        <f t="shared" si="1"/>
        <v>0.20340016911208336</v>
      </c>
      <c r="X24" s="261">
        <f t="shared" si="1"/>
        <v>0.16618404456154193</v>
      </c>
      <c r="Y24" s="261">
        <f t="shared" si="1"/>
        <v>0.16737878924500177</v>
      </c>
      <c r="DA24" s="70"/>
    </row>
    <row r="25" spans="1:105" ht="12" customHeight="1" x14ac:dyDescent="0.25">
      <c r="A25" s="60" t="s">
        <v>2414</v>
      </c>
      <c r="B25" s="262">
        <v>0.70358089925159795</v>
      </c>
      <c r="C25" s="262">
        <v>0.77292233370417041</v>
      </c>
      <c r="D25" s="262">
        <v>0.69347289591017891</v>
      </c>
      <c r="E25" s="262">
        <v>0.63989970077124803</v>
      </c>
      <c r="F25" s="262">
        <v>0.55720624538522734</v>
      </c>
      <c r="G25" s="262">
        <v>0.5205469614047622</v>
      </c>
      <c r="H25" s="262">
        <v>0.58128056583530707</v>
      </c>
      <c r="I25" s="262">
        <v>0.28688575313351911</v>
      </c>
      <c r="J25" s="262">
        <v>0.36469196429127648</v>
      </c>
      <c r="K25" s="262">
        <v>0.2131839257240899</v>
      </c>
      <c r="L25" s="262">
        <v>0.14649266791606211</v>
      </c>
      <c r="M25" s="262">
        <v>0.15992552961834289</v>
      </c>
      <c r="N25" s="262">
        <v>0.17598327835722569</v>
      </c>
      <c r="O25" s="262">
        <v>0.18629900947751499</v>
      </c>
      <c r="P25" s="262">
        <v>0.14962978300319529</v>
      </c>
      <c r="Q25" s="262">
        <v>0.10048723903043789</v>
      </c>
      <c r="R25" s="262">
        <v>0.13188101238253969</v>
      </c>
      <c r="S25" s="262">
        <v>0.10556436857417049</v>
      </c>
      <c r="T25" s="262">
        <v>0.12586697463004201</v>
      </c>
      <c r="U25" s="262">
        <v>0.16674642526719899</v>
      </c>
      <c r="V25" s="262">
        <v>0.15980664274508469</v>
      </c>
      <c r="W25" s="262">
        <v>0.13841657566395979</v>
      </c>
      <c r="X25" s="262">
        <v>0.1107903036301472</v>
      </c>
      <c r="Y25" s="262">
        <v>0.11116739635653899</v>
      </c>
      <c r="DA25" s="72" t="s">
        <v>2462</v>
      </c>
    </row>
    <row r="26" spans="1:105" ht="12" customHeight="1" x14ac:dyDescent="0.25">
      <c r="A26" s="60" t="s">
        <v>2416</v>
      </c>
      <c r="B26" s="262">
        <v>0.27578919233324528</v>
      </c>
      <c r="C26" s="262">
        <v>0.28151148571116952</v>
      </c>
      <c r="D26" s="262">
        <v>0.26639846596381028</v>
      </c>
      <c r="E26" s="262">
        <v>0.25312642092903292</v>
      </c>
      <c r="F26" s="262">
        <v>0.22143177198821939</v>
      </c>
      <c r="G26" s="262">
        <v>0.2250903543816174</v>
      </c>
      <c r="H26" s="262">
        <v>0.24887765133143491</v>
      </c>
      <c r="I26" s="262">
        <v>0.1275938404151544</v>
      </c>
      <c r="J26" s="262">
        <v>0.17454392277079969</v>
      </c>
      <c r="K26" s="262">
        <v>9.8763980268768689E-2</v>
      </c>
      <c r="L26" s="262">
        <v>6.9132811270725208E-2</v>
      </c>
      <c r="M26" s="262">
        <v>7.3869135156441862E-2</v>
      </c>
      <c r="N26" s="262">
        <v>8.1246395516761466E-2</v>
      </c>
      <c r="O26" s="262">
        <v>9.0504624235765427E-2</v>
      </c>
      <c r="P26" s="262">
        <v>7.9313587597206081E-2</v>
      </c>
      <c r="Q26" s="262">
        <v>5.6997278978610809E-2</v>
      </c>
      <c r="R26" s="262">
        <v>6.441494664327603E-2</v>
      </c>
      <c r="S26" s="262">
        <v>5.0647559170334623E-2</v>
      </c>
      <c r="T26" s="262">
        <v>6.2142576450014093E-2</v>
      </c>
      <c r="U26" s="262">
        <v>8.6657877663809446E-2</v>
      </c>
      <c r="V26" s="262">
        <v>6.9075668290084172E-2</v>
      </c>
      <c r="W26" s="262">
        <v>6.4983593448123586E-2</v>
      </c>
      <c r="X26" s="262">
        <v>5.5393740931394722E-2</v>
      </c>
      <c r="Y26" s="262">
        <v>5.6211392888462768E-2</v>
      </c>
      <c r="DA26" s="72" t="s">
        <v>2463</v>
      </c>
    </row>
    <row r="27" spans="1:105" ht="12" customHeight="1" x14ac:dyDescent="0.25">
      <c r="A27" s="57" t="s">
        <v>2418</v>
      </c>
      <c r="B27" s="261">
        <f t="shared" ref="B27:Y27" si="2">B28+B34</f>
        <v>2.8359954821813664</v>
      </c>
      <c r="C27" s="261">
        <f t="shared" si="2"/>
        <v>3.0468891982681821</v>
      </c>
      <c r="D27" s="261">
        <f t="shared" si="2"/>
        <v>2.7706401357214645</v>
      </c>
      <c r="E27" s="261">
        <f t="shared" si="2"/>
        <v>2.5785907981074612</v>
      </c>
      <c r="F27" s="261">
        <f t="shared" si="2"/>
        <v>2.245417704254479</v>
      </c>
      <c r="G27" s="261">
        <f t="shared" si="2"/>
        <v>2.1872194931691058</v>
      </c>
      <c r="H27" s="261">
        <f t="shared" si="2"/>
        <v>2.4253826431766008</v>
      </c>
      <c r="I27" s="261">
        <f t="shared" si="2"/>
        <v>1.2325801261206757</v>
      </c>
      <c r="J27" s="261">
        <f t="shared" si="2"/>
        <v>1.6560431154586395</v>
      </c>
      <c r="K27" s="261">
        <f t="shared" si="2"/>
        <v>0.95520612194194388</v>
      </c>
      <c r="L27" s="261">
        <f t="shared" si="2"/>
        <v>0.65643403849476001</v>
      </c>
      <c r="M27" s="261">
        <f t="shared" si="2"/>
        <v>0.69670957962554969</v>
      </c>
      <c r="N27" s="261">
        <f t="shared" si="2"/>
        <v>0.80673972896987567</v>
      </c>
      <c r="O27" s="261">
        <f t="shared" si="2"/>
        <v>0.88696242234116751</v>
      </c>
      <c r="P27" s="261">
        <f t="shared" si="2"/>
        <v>0.74622900223711242</v>
      </c>
      <c r="Q27" s="261">
        <f t="shared" si="2"/>
        <v>0.51639669482418471</v>
      </c>
      <c r="R27" s="261">
        <f t="shared" si="2"/>
        <v>0.61976874410475169</v>
      </c>
      <c r="S27" s="261">
        <f t="shared" si="2"/>
        <v>0.48095008705113812</v>
      </c>
      <c r="T27" s="261">
        <f t="shared" si="2"/>
        <v>0.59268610494583829</v>
      </c>
      <c r="U27" s="261">
        <f t="shared" si="2"/>
        <v>0.80614450232984025</v>
      </c>
      <c r="V27" s="261">
        <f t="shared" si="2"/>
        <v>0.67498817247126675</v>
      </c>
      <c r="W27" s="261">
        <f t="shared" si="2"/>
        <v>0.62618078483656414</v>
      </c>
      <c r="X27" s="261">
        <f t="shared" si="2"/>
        <v>0.53231620807824709</v>
      </c>
      <c r="Y27" s="261">
        <f t="shared" si="2"/>
        <v>0.54120942786388981</v>
      </c>
      <c r="DA27" s="70"/>
    </row>
    <row r="28" spans="1:105" ht="12" customHeight="1" x14ac:dyDescent="0.25">
      <c r="A28" s="60" t="s">
        <v>2419</v>
      </c>
      <c r="B28" s="329">
        <v>1.9043152146799911</v>
      </c>
      <c r="C28" s="329">
        <v>2.2115066109906438</v>
      </c>
      <c r="D28" s="329">
        <v>1.881858012863564</v>
      </c>
      <c r="E28" s="329">
        <v>1.6780503951474079</v>
      </c>
      <c r="F28" s="329">
        <v>1.447643980042215</v>
      </c>
      <c r="G28" s="329">
        <v>1.228364946948197</v>
      </c>
      <c r="H28" s="329">
        <v>1.407293562365354</v>
      </c>
      <c r="I28" s="329">
        <v>0.65718448949155306</v>
      </c>
      <c r="J28" s="329">
        <v>0.8451393338536487</v>
      </c>
      <c r="K28" s="329">
        <v>0.52002842666029503</v>
      </c>
      <c r="L28" s="329">
        <v>0.29321079152970159</v>
      </c>
      <c r="M28" s="329">
        <v>0.33255535794340502</v>
      </c>
      <c r="N28" s="329">
        <v>0.44764997187738198</v>
      </c>
      <c r="O28" s="329">
        <v>0.47460430292188649</v>
      </c>
      <c r="P28" s="329">
        <v>0.35014968829365561</v>
      </c>
      <c r="Q28" s="329">
        <v>0.14882061847065431</v>
      </c>
      <c r="R28" s="329">
        <v>0.32788981756799418</v>
      </c>
      <c r="S28" s="329">
        <v>0.23302249620982221</v>
      </c>
      <c r="T28" s="329">
        <v>0.29471864376559892</v>
      </c>
      <c r="U28" s="329">
        <v>0.33158129564007383</v>
      </c>
      <c r="V28" s="329">
        <v>0.38060601433821761</v>
      </c>
      <c r="W28" s="329">
        <v>0.33288438127655251</v>
      </c>
      <c r="X28" s="329">
        <v>0.27899707756157621</v>
      </c>
      <c r="Y28" s="329">
        <v>0.28388497799021001</v>
      </c>
      <c r="DA28" s="72" t="s">
        <v>2464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4.0625454199274373E-2</v>
      </c>
      <c r="L29" s="230">
        <v>8.0772309047985741E-3</v>
      </c>
      <c r="M29" s="230">
        <v>8.0151516955908469E-3</v>
      </c>
      <c r="N29" s="230">
        <v>2.989620957619574E-3</v>
      </c>
      <c r="O29" s="230">
        <v>5.2055523760488902E-4</v>
      </c>
      <c r="P29" s="230">
        <v>0</v>
      </c>
      <c r="Q29" s="230">
        <v>2.3321887536171759E-4</v>
      </c>
      <c r="R29" s="230">
        <v>0</v>
      </c>
      <c r="S29" s="230">
        <v>2.7254320908660798E-4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2465</v>
      </c>
    </row>
    <row r="30" spans="1:105" ht="12" customHeight="1" x14ac:dyDescent="0.25">
      <c r="A30" s="59" t="s">
        <v>31</v>
      </c>
      <c r="B30" s="230">
        <v>0.16725674287065351</v>
      </c>
      <c r="C30" s="230">
        <v>0.16153060614725509</v>
      </c>
      <c r="D30" s="230">
        <v>9.9311310808326392E-2</v>
      </c>
      <c r="E30" s="230">
        <v>4.9763854771531398E-2</v>
      </c>
      <c r="F30" s="230">
        <v>6.5077842168161171E-3</v>
      </c>
      <c r="G30" s="230">
        <v>0.1286031559670083</v>
      </c>
      <c r="H30" s="230">
        <v>0.12547959302569511</v>
      </c>
      <c r="I30" s="230">
        <v>0.1692800598712193</v>
      </c>
      <c r="J30" s="230">
        <v>0.26599945122988189</v>
      </c>
      <c r="K30" s="230">
        <v>7.9875041112233217E-2</v>
      </c>
      <c r="L30" s="230">
        <v>1.42057667590373E-2</v>
      </c>
      <c r="M30" s="230">
        <v>1.8416293139647408E-2</v>
      </c>
      <c r="N30" s="230">
        <v>0.24422074447125119</v>
      </c>
      <c r="O30" s="230">
        <v>0.26765314468178941</v>
      </c>
      <c r="P30" s="230">
        <v>0.19473987851302971</v>
      </c>
      <c r="Q30" s="230">
        <v>1.172187275688919E-2</v>
      </c>
      <c r="R30" s="230">
        <v>0.17210191948340819</v>
      </c>
      <c r="S30" s="230">
        <v>9.8364148909973276E-2</v>
      </c>
      <c r="T30" s="230">
        <v>0.16011823777301121</v>
      </c>
      <c r="U30" s="230">
        <v>0.15323137951425281</v>
      </c>
      <c r="V30" s="230">
        <v>5.6005982798090319E-2</v>
      </c>
      <c r="W30" s="230">
        <v>0.1666558402608577</v>
      </c>
      <c r="X30" s="230">
        <v>0.17480621910996871</v>
      </c>
      <c r="Y30" s="230">
        <v>0.18114491677683439</v>
      </c>
      <c r="DA30" s="71" t="s">
        <v>2466</v>
      </c>
    </row>
    <row r="31" spans="1:105" ht="12" customHeight="1" x14ac:dyDescent="0.25">
      <c r="A31" s="59" t="s">
        <v>159</v>
      </c>
      <c r="B31" s="230">
        <v>0.20419919349863569</v>
      </c>
      <c r="C31" s="230">
        <v>0.15563536803976399</v>
      </c>
      <c r="D31" s="230">
        <v>0.16996233031519931</v>
      </c>
      <c r="E31" s="230">
        <v>0.17562516258348709</v>
      </c>
      <c r="F31" s="230">
        <v>0.14542453364933081</v>
      </c>
      <c r="G31" s="230">
        <v>9.9991598913912821E-2</v>
      </c>
      <c r="H31" s="230">
        <v>7.2356836480947179E-2</v>
      </c>
      <c r="I31" s="230">
        <v>3.650815405734963E-3</v>
      </c>
      <c r="J31" s="230">
        <v>0.12079201509198489</v>
      </c>
      <c r="K31" s="230">
        <v>0.17664948274533321</v>
      </c>
      <c r="L31" s="230">
        <v>8.2111394208738628E-2</v>
      </c>
      <c r="M31" s="230">
        <v>3.195124416495445E-2</v>
      </c>
      <c r="N31" s="230">
        <v>5.0217671480000593E-2</v>
      </c>
      <c r="O31" s="230">
        <v>5.8563058753498043E-2</v>
      </c>
      <c r="P31" s="230">
        <v>4.9038949013289458E-2</v>
      </c>
      <c r="Q31" s="230">
        <v>3.9579491288728043E-2</v>
      </c>
      <c r="R31" s="230">
        <v>4.3520293871428778E-2</v>
      </c>
      <c r="S31" s="230">
        <v>2.2147072528936051E-2</v>
      </c>
      <c r="T31" s="230">
        <v>3.2653830832095519E-2</v>
      </c>
      <c r="U31" s="230">
        <v>3.6562127325059618E-2</v>
      </c>
      <c r="V31" s="230">
        <v>6.7908867775475848E-2</v>
      </c>
      <c r="W31" s="230">
        <v>2.6041756377733021E-2</v>
      </c>
      <c r="X31" s="230">
        <v>2.792845353499817E-2</v>
      </c>
      <c r="Y31" s="230">
        <v>3.2295224065668503E-2</v>
      </c>
      <c r="DA31" s="71" t="s">
        <v>2467</v>
      </c>
    </row>
    <row r="32" spans="1:105" ht="12" customHeight="1" x14ac:dyDescent="0.25">
      <c r="A32" s="59" t="s">
        <v>32</v>
      </c>
      <c r="B32" s="230">
        <v>0.30309830433665957</v>
      </c>
      <c r="C32" s="230">
        <v>0.15405364921980311</v>
      </c>
      <c r="D32" s="230">
        <v>0.15142414158421569</v>
      </c>
      <c r="E32" s="230">
        <v>0.1496967144524374</v>
      </c>
      <c r="F32" s="230">
        <v>0.14926405903943149</v>
      </c>
      <c r="G32" s="230">
        <v>0.1456506937647557</v>
      </c>
      <c r="H32" s="230">
        <v>0.29188216205764511</v>
      </c>
      <c r="I32" s="230">
        <v>0</v>
      </c>
      <c r="J32" s="230">
        <v>0.11602057771774781</v>
      </c>
      <c r="K32" s="230">
        <v>4.7313713884226241E-2</v>
      </c>
      <c r="L32" s="230">
        <v>4.8176994249174383E-2</v>
      </c>
      <c r="M32" s="230">
        <v>1.0350068184399789E-2</v>
      </c>
      <c r="N32" s="230">
        <v>1.109993900023999E-2</v>
      </c>
      <c r="O32" s="230">
        <v>2.4820963725890259E-2</v>
      </c>
      <c r="P32" s="230">
        <v>1.6341319366313219E-2</v>
      </c>
      <c r="Q32" s="230">
        <v>1.442000124519438E-2</v>
      </c>
      <c r="R32" s="230">
        <v>1.3226487210301849E-2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2468</v>
      </c>
    </row>
    <row r="33" spans="1:105" ht="12" customHeight="1" x14ac:dyDescent="0.25">
      <c r="A33" s="59" t="s">
        <v>35</v>
      </c>
      <c r="B33" s="230">
        <v>1.229760973974042</v>
      </c>
      <c r="C33" s="230">
        <v>1.7402869875838221</v>
      </c>
      <c r="D33" s="230">
        <v>1.4611602301558231</v>
      </c>
      <c r="E33" s="230">
        <v>1.302964663339953</v>
      </c>
      <c r="F33" s="230">
        <v>1.146447603136636</v>
      </c>
      <c r="G33" s="230">
        <v>0.85411949830252032</v>
      </c>
      <c r="H33" s="230">
        <v>0.91757497080106687</v>
      </c>
      <c r="I33" s="230">
        <v>0.48425361421459878</v>
      </c>
      <c r="J33" s="230">
        <v>0.34232728981403399</v>
      </c>
      <c r="K33" s="230">
        <v>0.17556473471922809</v>
      </c>
      <c r="L33" s="230">
        <v>0.14063940540795281</v>
      </c>
      <c r="M33" s="230">
        <v>0.26382260075881248</v>
      </c>
      <c r="N33" s="230">
        <v>0.13912199596827071</v>
      </c>
      <c r="O33" s="230">
        <v>0.12304658052310399</v>
      </c>
      <c r="P33" s="230">
        <v>9.0029541401023275E-2</v>
      </c>
      <c r="Q33" s="230">
        <v>8.2866034304481001E-2</v>
      </c>
      <c r="R33" s="230">
        <v>9.9041117002855339E-2</v>
      </c>
      <c r="S33" s="230">
        <v>0.1122387315618262</v>
      </c>
      <c r="T33" s="230">
        <v>0.1019465751604922</v>
      </c>
      <c r="U33" s="230">
        <v>0.1417877888007614</v>
      </c>
      <c r="V33" s="230">
        <v>0.25669116376465151</v>
      </c>
      <c r="W33" s="230">
        <v>0.14018678463796189</v>
      </c>
      <c r="X33" s="230">
        <v>7.6262404916609322E-2</v>
      </c>
      <c r="Y33" s="230">
        <v>7.0444837147707051E-2</v>
      </c>
      <c r="DA33" s="71" t="s">
        <v>2469</v>
      </c>
    </row>
    <row r="34" spans="1:105" ht="12" customHeight="1" x14ac:dyDescent="0.25">
      <c r="A34" s="60" t="s">
        <v>2426</v>
      </c>
      <c r="B34" s="329">
        <v>0.93168026750137545</v>
      </c>
      <c r="C34" s="329">
        <v>0.83538258727753822</v>
      </c>
      <c r="D34" s="329">
        <v>0.88878212285790026</v>
      </c>
      <c r="E34" s="329">
        <v>0.90054040296005344</v>
      </c>
      <c r="F34" s="329">
        <v>0.797773724212264</v>
      </c>
      <c r="G34" s="329">
        <v>0.95885454622090893</v>
      </c>
      <c r="H34" s="329">
        <v>1.018089080811247</v>
      </c>
      <c r="I34" s="329">
        <v>0.57539563662912263</v>
      </c>
      <c r="J34" s="329">
        <v>0.81090378160499088</v>
      </c>
      <c r="K34" s="329">
        <v>0.43517769528164879</v>
      </c>
      <c r="L34" s="329">
        <v>0.36322324696505848</v>
      </c>
      <c r="M34" s="329">
        <v>0.36415422168214467</v>
      </c>
      <c r="N34" s="329">
        <v>0.35908975709249369</v>
      </c>
      <c r="O34" s="329">
        <v>0.41235811941928102</v>
      </c>
      <c r="P34" s="329">
        <v>0.3960793139434568</v>
      </c>
      <c r="Q34" s="329">
        <v>0.3675760763535304</v>
      </c>
      <c r="R34" s="329">
        <v>0.29187892653675751</v>
      </c>
      <c r="S34" s="329">
        <v>0.24792759084131591</v>
      </c>
      <c r="T34" s="329">
        <v>0.29796746118023931</v>
      </c>
      <c r="U34" s="329">
        <v>0.47456320668976643</v>
      </c>
      <c r="V34" s="329">
        <v>0.29438215813304908</v>
      </c>
      <c r="W34" s="329">
        <v>0.29329640356001169</v>
      </c>
      <c r="X34" s="329">
        <v>0.25331913051667088</v>
      </c>
      <c r="Y34" s="329">
        <v>0.25732444987367981</v>
      </c>
      <c r="DA34" s="72" t="s">
        <v>2470</v>
      </c>
    </row>
    <row r="35" spans="1:105" ht="12" customHeight="1" x14ac:dyDescent="0.25">
      <c r="A35" s="57" t="s">
        <v>2428</v>
      </c>
      <c r="B35" s="261">
        <v>2.5498021919768581</v>
      </c>
      <c r="C35" s="261">
        <v>2.7847668249033708</v>
      </c>
      <c r="D35" s="261">
        <v>2.4941197678134661</v>
      </c>
      <c r="E35" s="261">
        <v>2.2961627492702958</v>
      </c>
      <c r="F35" s="261">
        <v>1.9923306296398271</v>
      </c>
      <c r="G35" s="261">
        <v>1.9055770458664709</v>
      </c>
      <c r="H35" s="261">
        <v>2.1007104811321842</v>
      </c>
      <c r="I35" s="261">
        <v>1.046778948753263</v>
      </c>
      <c r="J35" s="261">
        <v>1.40203327903505</v>
      </c>
      <c r="K35" s="261">
        <v>0.94010678482833787</v>
      </c>
      <c r="L35" s="261">
        <v>0.7071948778625281</v>
      </c>
      <c r="M35" s="261">
        <v>0.57816054384421778</v>
      </c>
      <c r="N35" s="261">
        <v>0.85466395716822219</v>
      </c>
      <c r="O35" s="261">
        <v>0.89057791166932487</v>
      </c>
      <c r="P35" s="261">
        <v>0.61942868595712808</v>
      </c>
      <c r="Q35" s="261">
        <v>0.37886168304593981</v>
      </c>
      <c r="R35" s="261">
        <v>0.53814787443354617</v>
      </c>
      <c r="S35" s="261">
        <v>0.40892437104357582</v>
      </c>
      <c r="T35" s="261">
        <v>0.50838343165330757</v>
      </c>
      <c r="U35" s="261">
        <v>0.65614448062354347</v>
      </c>
      <c r="V35" s="261">
        <v>0.59575985499706663</v>
      </c>
      <c r="W35" s="261">
        <v>0.53449819675110599</v>
      </c>
      <c r="X35" s="261">
        <v>0.45352533191145827</v>
      </c>
      <c r="Y35" s="261">
        <v>0.46752494881826501</v>
      </c>
      <c r="DA35" s="70" t="s">
        <v>2471</v>
      </c>
    </row>
    <row r="36" spans="1:105" ht="12" customHeight="1" x14ac:dyDescent="0.25">
      <c r="A36" s="46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4.6522258223178362E-2</v>
      </c>
      <c r="L36" s="229">
        <v>8.1987865109366502E-3</v>
      </c>
      <c r="M36" s="229">
        <v>1.3418142486041E-2</v>
      </c>
      <c r="N36" s="229">
        <v>3.0024633940881661E-3</v>
      </c>
      <c r="O36" s="229">
        <v>5.8423669719949835E-4</v>
      </c>
      <c r="P36" s="229">
        <v>0</v>
      </c>
      <c r="Q36" s="229">
        <v>5.4109455501025585E-4</v>
      </c>
      <c r="R36" s="229">
        <v>0</v>
      </c>
      <c r="S36" s="229">
        <v>4.3633054749746248E-4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2472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2473</v>
      </c>
    </row>
    <row r="38" spans="1:105" ht="12" customHeight="1" x14ac:dyDescent="0.25">
      <c r="A38" s="46" t="s">
        <v>31</v>
      </c>
      <c r="B38" s="229">
        <v>0.21734960675467041</v>
      </c>
      <c r="C38" s="229">
        <v>0.1994024835514267</v>
      </c>
      <c r="D38" s="229">
        <v>0.12936456634116969</v>
      </c>
      <c r="E38" s="229">
        <v>6.7116364799553574E-2</v>
      </c>
      <c r="F38" s="229">
        <v>8.8532254070793868E-3</v>
      </c>
      <c r="G38" s="229">
        <v>0.18787711915937261</v>
      </c>
      <c r="H38" s="229">
        <v>0.18230004592538299</v>
      </c>
      <c r="I38" s="229">
        <v>0.2700828425742875</v>
      </c>
      <c r="J38" s="229">
        <v>0.42117304680450057</v>
      </c>
      <c r="K38" s="229">
        <v>9.2380668258795845E-2</v>
      </c>
      <c r="L38" s="229">
        <v>1.456328022442537E-2</v>
      </c>
      <c r="M38" s="229">
        <v>3.1137971655984899E-2</v>
      </c>
      <c r="N38" s="229">
        <v>0.24771459162803919</v>
      </c>
      <c r="O38" s="229">
        <v>0.30339038219065101</v>
      </c>
      <c r="P38" s="229">
        <v>0.33351488625792303</v>
      </c>
      <c r="Q38" s="229">
        <v>2.7467170061710251E-2</v>
      </c>
      <c r="R38" s="229">
        <v>0.26094985359825251</v>
      </c>
      <c r="S38" s="229">
        <v>0.15904665480511121</v>
      </c>
      <c r="T38" s="229">
        <v>0.25361904560076781</v>
      </c>
      <c r="U38" s="229">
        <v>0.28068030094074198</v>
      </c>
      <c r="V38" s="229">
        <v>8.0535218270049461E-2</v>
      </c>
      <c r="W38" s="229">
        <v>0.26322145188589152</v>
      </c>
      <c r="X38" s="229">
        <v>0.2793260233792339</v>
      </c>
      <c r="Y38" s="229">
        <v>0.28087328168223569</v>
      </c>
      <c r="DA38" s="73" t="s">
        <v>2474</v>
      </c>
    </row>
    <row r="39" spans="1:105" ht="12" customHeight="1" x14ac:dyDescent="0.25">
      <c r="A39" s="46" t="s">
        <v>159</v>
      </c>
      <c r="B39" s="229">
        <v>0.27040244185815548</v>
      </c>
      <c r="C39" s="229">
        <v>0.19577868199196999</v>
      </c>
      <c r="D39" s="229">
        <v>0.2256060090034582</v>
      </c>
      <c r="E39" s="229">
        <v>0.24136956864395301</v>
      </c>
      <c r="F39" s="229">
        <v>0.20159855748545369</v>
      </c>
      <c r="G39" s="229">
        <v>0.1488562732628704</v>
      </c>
      <c r="H39" s="229">
        <v>0.1071209980752281</v>
      </c>
      <c r="I39" s="229">
        <v>5.9355699773685228E-3</v>
      </c>
      <c r="J39" s="229">
        <v>0.19489442638222501</v>
      </c>
      <c r="K39" s="229">
        <v>0.208191856525894</v>
      </c>
      <c r="L39" s="229">
        <v>8.5778671492108285E-2</v>
      </c>
      <c r="M39" s="229">
        <v>5.504998904741943E-2</v>
      </c>
      <c r="N39" s="229">
        <v>5.190473438994149E-2</v>
      </c>
      <c r="O39" s="229">
        <v>6.7644824395402592E-2</v>
      </c>
      <c r="P39" s="229">
        <v>8.5582081584801198E-2</v>
      </c>
      <c r="Q39" s="229">
        <v>9.4507980877337958E-2</v>
      </c>
      <c r="R39" s="229">
        <v>6.7242604377095644E-2</v>
      </c>
      <c r="S39" s="229">
        <v>3.6490968623033797E-2</v>
      </c>
      <c r="T39" s="229">
        <v>5.2705575980381232E-2</v>
      </c>
      <c r="U39" s="229">
        <v>6.8245974859236003E-2</v>
      </c>
      <c r="V39" s="229">
        <v>9.9508291594896464E-2</v>
      </c>
      <c r="W39" s="229">
        <v>4.1913350338034852E-2</v>
      </c>
      <c r="X39" s="229">
        <v>4.5476053692136538E-2</v>
      </c>
      <c r="Y39" s="229">
        <v>5.1027458963145908E-2</v>
      </c>
      <c r="DA39" s="73" t="s">
        <v>2475</v>
      </c>
    </row>
    <row r="40" spans="1:105" ht="12" customHeight="1" x14ac:dyDescent="0.25">
      <c r="A40" s="46" t="s">
        <v>32</v>
      </c>
      <c r="B40" s="229">
        <v>0.38911456139106831</v>
      </c>
      <c r="C40" s="229">
        <v>0.1878739141619192</v>
      </c>
      <c r="D40" s="229">
        <v>0.1948634987696955</v>
      </c>
      <c r="E40" s="229">
        <v>0.19945523216343961</v>
      </c>
      <c r="F40" s="229">
        <v>0.2006052883840074</v>
      </c>
      <c r="G40" s="229">
        <v>0.21021009875849839</v>
      </c>
      <c r="H40" s="229">
        <v>0.41892857454393229</v>
      </c>
      <c r="I40" s="229">
        <v>0</v>
      </c>
      <c r="J40" s="229">
        <v>0.18148202075310541</v>
      </c>
      <c r="K40" s="229">
        <v>5.4059969574387461E-2</v>
      </c>
      <c r="L40" s="229">
        <v>4.8792489826236657E-2</v>
      </c>
      <c r="M40" s="229">
        <v>1.7288211362483891E-2</v>
      </c>
      <c r="N40" s="229">
        <v>1.1122652875992921E-2</v>
      </c>
      <c r="O40" s="229">
        <v>2.7795011078825801E-2</v>
      </c>
      <c r="P40" s="229">
        <v>2.7648157767894959E-2</v>
      </c>
      <c r="Q40" s="229">
        <v>3.3381124647061611E-2</v>
      </c>
      <c r="R40" s="229">
        <v>1.9812287094142549E-2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2476</v>
      </c>
    </row>
    <row r="41" spans="1:105" ht="12" customHeight="1" x14ac:dyDescent="0.25">
      <c r="A41" s="46" t="s">
        <v>33</v>
      </c>
      <c r="B41" s="229">
        <v>7.8704258432861551E-2</v>
      </c>
      <c r="C41" s="229">
        <v>5.8564448195808187E-2</v>
      </c>
      <c r="D41" s="229">
        <v>4.5526571043392541E-2</v>
      </c>
      <c r="E41" s="229">
        <v>3.5138668917860189E-2</v>
      </c>
      <c r="F41" s="229">
        <v>2.538676080208712E-2</v>
      </c>
      <c r="G41" s="229">
        <v>0.1138429273514112</v>
      </c>
      <c r="H41" s="229">
        <v>6.2486411240997082E-2</v>
      </c>
      <c r="I41" s="229">
        <v>0</v>
      </c>
      <c r="J41" s="229">
        <v>6.375839924972726E-2</v>
      </c>
      <c r="K41" s="229">
        <v>0.33638783047519327</v>
      </c>
      <c r="L41" s="229">
        <v>0.4060291741654169</v>
      </c>
      <c r="M41" s="229">
        <v>1.6270846686047821E-2</v>
      </c>
      <c r="N41" s="229">
        <v>0.40014622959662582</v>
      </c>
      <c r="O41" s="229">
        <v>0.35202268313682322</v>
      </c>
      <c r="P41" s="229">
        <v>1.8867822216583719E-2</v>
      </c>
      <c r="Q41" s="229">
        <v>2.925572433928102E-2</v>
      </c>
      <c r="R41" s="229">
        <v>4.0332619971313828E-2</v>
      </c>
      <c r="S41" s="229">
        <v>3.1905699358489407E-2</v>
      </c>
      <c r="T41" s="229">
        <v>4.0968613956891192E-2</v>
      </c>
      <c r="U41" s="229">
        <v>4.8123546554896562E-2</v>
      </c>
      <c r="V41" s="229">
        <v>4.7487552549305263E-2</v>
      </c>
      <c r="W41" s="229">
        <v>8.4799200996669016E-3</v>
      </c>
      <c r="X41" s="229">
        <v>7.1549325803077412E-3</v>
      </c>
      <c r="Y41" s="229">
        <v>2.6658748812457739E-2</v>
      </c>
      <c r="DA41" s="73" t="s">
        <v>2477</v>
      </c>
    </row>
    <row r="42" spans="1:105" ht="12" customHeight="1" x14ac:dyDescent="0.25">
      <c r="A42" s="46" t="s">
        <v>35</v>
      </c>
      <c r="B42" s="229">
        <v>1.594231323540102</v>
      </c>
      <c r="C42" s="229">
        <v>2.1431472970022472</v>
      </c>
      <c r="D42" s="229">
        <v>1.8987591226557501</v>
      </c>
      <c r="E42" s="229">
        <v>1.7530829147454901</v>
      </c>
      <c r="F42" s="229">
        <v>1.5558867975612001</v>
      </c>
      <c r="G42" s="229">
        <v>1.244790627334319</v>
      </c>
      <c r="H42" s="229">
        <v>1.3298744513466429</v>
      </c>
      <c r="I42" s="229">
        <v>0.77076053620160723</v>
      </c>
      <c r="J42" s="229">
        <v>0.54072538584549179</v>
      </c>
      <c r="K42" s="229">
        <v>0.2025642017708888</v>
      </c>
      <c r="L42" s="229">
        <v>0.14383247564340421</v>
      </c>
      <c r="M42" s="229">
        <v>0.44499538260624077</v>
      </c>
      <c r="N42" s="229">
        <v>0.14077328528353461</v>
      </c>
      <c r="O42" s="229">
        <v>0.1391407741704227</v>
      </c>
      <c r="P42" s="229">
        <v>0.15381573812992519</v>
      </c>
      <c r="Q42" s="229">
        <v>0.19370858856553869</v>
      </c>
      <c r="R42" s="229">
        <v>0.14981050939274171</v>
      </c>
      <c r="S42" s="229">
        <v>0.181044717709444</v>
      </c>
      <c r="T42" s="229">
        <v>0.16109019611526729</v>
      </c>
      <c r="U42" s="229">
        <v>0.25909465826866901</v>
      </c>
      <c r="V42" s="229">
        <v>0.36822879258281538</v>
      </c>
      <c r="W42" s="229">
        <v>0.22088347442751269</v>
      </c>
      <c r="X42" s="229">
        <v>0.12156832225978011</v>
      </c>
      <c r="Y42" s="229">
        <v>0.10896545936042561</v>
      </c>
      <c r="DA42" s="73" t="s">
        <v>2478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2479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2480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2481</v>
      </c>
    </row>
    <row r="46" spans="1:105" ht="12" customHeight="1" x14ac:dyDescent="0.25">
      <c r="A46" s="57" t="s">
        <v>2440</v>
      </c>
      <c r="B46" s="261">
        <v>1.47398502638008</v>
      </c>
      <c r="C46" s="261">
        <v>1.504568439327685</v>
      </c>
      <c r="D46" s="261">
        <v>1.4237952784125301</v>
      </c>
      <c r="E46" s="261">
        <v>1.352861405024679</v>
      </c>
      <c r="F46" s="261">
        <v>1.183465941917909</v>
      </c>
      <c r="G46" s="261">
        <v>1.2030196293558491</v>
      </c>
      <c r="H46" s="261">
        <v>1.330153398541847</v>
      </c>
      <c r="I46" s="261">
        <v>0.68193901522803013</v>
      </c>
      <c r="J46" s="261">
        <v>0.93286878442620669</v>
      </c>
      <c r="K46" s="261">
        <v>0.52785472421978585</v>
      </c>
      <c r="L46" s="261">
        <v>0.36948775179514248</v>
      </c>
      <c r="M46" s="261">
        <v>0.39480154465471551</v>
      </c>
      <c r="N46" s="261">
        <v>0.43423010679241891</v>
      </c>
      <c r="O46" s="261">
        <v>0.48371170680422931</v>
      </c>
      <c r="P46" s="261">
        <v>0.42390000680484941</v>
      </c>
      <c r="Q46" s="261">
        <v>0.30462809310295441</v>
      </c>
      <c r="R46" s="261">
        <v>0.34427261642846901</v>
      </c>
      <c r="S46" s="261">
        <v>0.27069133205758728</v>
      </c>
      <c r="T46" s="261">
        <v>0.33212768931612141</v>
      </c>
      <c r="U46" s="261">
        <v>0.46315235565862412</v>
      </c>
      <c r="V46" s="261">
        <v>0.36918234498382052</v>
      </c>
      <c r="W46" s="261">
        <v>0.34731181049025578</v>
      </c>
      <c r="X46" s="261">
        <v>0.29605781139310672</v>
      </c>
      <c r="Y46" s="261">
        <v>0.300427840295662</v>
      </c>
      <c r="DA46" s="70" t="s">
        <v>2482</v>
      </c>
    </row>
    <row r="47" spans="1:105" ht="12" customHeight="1" x14ac:dyDescent="0.25">
      <c r="A47" s="41" t="s">
        <v>2442</v>
      </c>
      <c r="B47" s="350">
        <v>0.91879446971290424</v>
      </c>
      <c r="C47" s="350">
        <v>0.93785834768879894</v>
      </c>
      <c r="D47" s="350">
        <v>0.88750917030784893</v>
      </c>
      <c r="E47" s="350">
        <v>0.84329321870884855</v>
      </c>
      <c r="F47" s="350">
        <v>0.73770217679766426</v>
      </c>
      <c r="G47" s="350">
        <v>0.74989078086007888</v>
      </c>
      <c r="H47" s="350">
        <v>0.82913840003618533</v>
      </c>
      <c r="I47" s="350">
        <v>0.42508016340690657</v>
      </c>
      <c r="J47" s="350">
        <v>0.58149483526543189</v>
      </c>
      <c r="K47" s="350">
        <v>0.32903319419468152</v>
      </c>
      <c r="L47" s="350">
        <v>0.23031665647904109</v>
      </c>
      <c r="M47" s="350">
        <v>0.24609576716916309</v>
      </c>
      <c r="N47" s="350">
        <v>0.27067318430196918</v>
      </c>
      <c r="O47" s="350">
        <v>0.30151706645119952</v>
      </c>
      <c r="P47" s="350">
        <v>0.2642340152668064</v>
      </c>
      <c r="Q47" s="350">
        <v>0.18988700851972559</v>
      </c>
      <c r="R47" s="350">
        <v>0.21459904299360541</v>
      </c>
      <c r="S47" s="350">
        <v>0.1687328530768932</v>
      </c>
      <c r="T47" s="350">
        <v>0.20702861882634249</v>
      </c>
      <c r="U47" s="350">
        <v>0.28870159153429431</v>
      </c>
      <c r="V47" s="350">
        <v>0.23012628406396671</v>
      </c>
      <c r="W47" s="350">
        <v>0.21649349554663561</v>
      </c>
      <c r="X47" s="350">
        <v>0.18454480537792839</v>
      </c>
      <c r="Y47" s="350">
        <v>0.18726882110148979</v>
      </c>
      <c r="DA47" s="97" t="s">
        <v>2483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101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1.0000000000000004</v>
      </c>
      <c r="C51" s="232">
        <f t="shared" si="3"/>
        <v>1</v>
      </c>
      <c r="D51" s="232">
        <f t="shared" si="3"/>
        <v>0.99999999999999978</v>
      </c>
      <c r="E51" s="232">
        <f t="shared" si="3"/>
        <v>0.99999999999999989</v>
      </c>
      <c r="F51" s="232">
        <f t="shared" si="3"/>
        <v>0.99999999999999978</v>
      </c>
      <c r="G51" s="232">
        <f t="shared" si="3"/>
        <v>1</v>
      </c>
      <c r="H51" s="232">
        <f t="shared" si="3"/>
        <v>0.99999999999999978</v>
      </c>
      <c r="I51" s="232">
        <f t="shared" si="3"/>
        <v>0.99999999999999978</v>
      </c>
      <c r="J51" s="232">
        <f t="shared" si="3"/>
        <v>0.99999999999999978</v>
      </c>
      <c r="K51" s="232">
        <f t="shared" si="3"/>
        <v>1</v>
      </c>
      <c r="L51" s="232">
        <f t="shared" si="3"/>
        <v>1</v>
      </c>
      <c r="M51" s="232">
        <f t="shared" si="3"/>
        <v>0.99999999999999989</v>
      </c>
      <c r="N51" s="232">
        <f t="shared" si="3"/>
        <v>1</v>
      </c>
      <c r="O51" s="232">
        <f t="shared" si="3"/>
        <v>1</v>
      </c>
      <c r="P51" s="232">
        <f t="shared" si="3"/>
        <v>0.99999999999999989</v>
      </c>
      <c r="Q51" s="232">
        <f t="shared" si="3"/>
        <v>1</v>
      </c>
      <c r="R51" s="232">
        <f t="shared" si="3"/>
        <v>1</v>
      </c>
      <c r="S51" s="232">
        <f t="shared" si="3"/>
        <v>1</v>
      </c>
      <c r="T51" s="232">
        <f t="shared" si="3"/>
        <v>1.0000000000000002</v>
      </c>
      <c r="U51" s="232">
        <f t="shared" si="3"/>
        <v>1.0000000000000002</v>
      </c>
      <c r="V51" s="232">
        <f t="shared" si="3"/>
        <v>0.99999999999999989</v>
      </c>
      <c r="W51" s="232">
        <f t="shared" si="3"/>
        <v>0.99999999999999989</v>
      </c>
      <c r="X51" s="232">
        <f t="shared" si="3"/>
        <v>1.0000000000000002</v>
      </c>
      <c r="Y51" s="232">
        <f t="shared" si="3"/>
        <v>1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1.8741523455870952E-2</v>
      </c>
      <c r="C52" s="299">
        <f t="shared" si="4"/>
        <v>1.7992445390786423E-2</v>
      </c>
      <c r="D52" s="299">
        <f t="shared" si="4"/>
        <v>1.8577032171582481E-2</v>
      </c>
      <c r="E52" s="299">
        <f t="shared" si="4"/>
        <v>1.889737900510632E-2</v>
      </c>
      <c r="F52" s="299">
        <f t="shared" si="4"/>
        <v>1.8969968647876347E-2</v>
      </c>
      <c r="G52" s="299">
        <f t="shared" si="4"/>
        <v>1.9652915882407865E-2</v>
      </c>
      <c r="H52" s="299">
        <f t="shared" si="4"/>
        <v>1.9627447185756798E-2</v>
      </c>
      <c r="I52" s="299">
        <f t="shared" si="4"/>
        <v>1.9855079054718724E-2</v>
      </c>
      <c r="J52" s="299">
        <f t="shared" si="4"/>
        <v>2.0167582084656743E-2</v>
      </c>
      <c r="K52" s="299">
        <f t="shared" si="4"/>
        <v>1.930206379452154E-2</v>
      </c>
      <c r="L52" s="299">
        <f t="shared" si="4"/>
        <v>1.9156842515052216E-2</v>
      </c>
      <c r="M52" s="299">
        <f t="shared" si="4"/>
        <v>2.0276904288500073E-2</v>
      </c>
      <c r="N52" s="299">
        <f t="shared" si="4"/>
        <v>1.8681878993278937E-2</v>
      </c>
      <c r="O52" s="299">
        <f t="shared" si="4"/>
        <v>1.9111745270649561E-2</v>
      </c>
      <c r="P52" s="299">
        <f t="shared" si="4"/>
        <v>2.0447804042678149E-2</v>
      </c>
      <c r="Q52" s="299">
        <f t="shared" si="4"/>
        <v>2.1444388944881154E-2</v>
      </c>
      <c r="R52" s="299">
        <f t="shared" si="4"/>
        <v>1.9923001275053639E-2</v>
      </c>
      <c r="S52" s="299">
        <f t="shared" si="4"/>
        <v>2.0144618384383649E-2</v>
      </c>
      <c r="T52" s="299">
        <f t="shared" si="4"/>
        <v>2.0087399263508547E-2</v>
      </c>
      <c r="U52" s="299">
        <f t="shared" si="4"/>
        <v>2.0643627598386862E-2</v>
      </c>
      <c r="V52" s="299">
        <f t="shared" si="4"/>
        <v>1.9537883620080531E-2</v>
      </c>
      <c r="W52" s="299">
        <f t="shared" si="4"/>
        <v>1.9929203794607695E-2</v>
      </c>
      <c r="X52" s="299">
        <f t="shared" si="4"/>
        <v>2.003427514036512E-2</v>
      </c>
      <c r="Y52" s="299">
        <f t="shared" si="4"/>
        <v>1.9968781768468263E-2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6.6092070906231346E-3</v>
      </c>
      <c r="C53" s="233">
        <f t="shared" si="5"/>
        <v>6.3450443574897186E-3</v>
      </c>
      <c r="D53" s="233">
        <f t="shared" si="5"/>
        <v>6.5511991615972535E-3</v>
      </c>
      <c r="E53" s="233">
        <f t="shared" si="5"/>
        <v>6.6641696236074384E-3</v>
      </c>
      <c r="F53" s="233">
        <f t="shared" si="5"/>
        <v>6.6897683953845094E-3</v>
      </c>
      <c r="G53" s="233">
        <f t="shared" si="5"/>
        <v>6.9306100599170221E-3</v>
      </c>
      <c r="H53" s="233">
        <f t="shared" si="5"/>
        <v>6.9216285120246414E-3</v>
      </c>
      <c r="I53" s="233">
        <f t="shared" si="5"/>
        <v>7.0019029980309348E-3</v>
      </c>
      <c r="J53" s="233">
        <f t="shared" si="5"/>
        <v>7.1121073390051784E-3</v>
      </c>
      <c r="K53" s="233">
        <f t="shared" si="5"/>
        <v>6.8068819055608319E-3</v>
      </c>
      <c r="L53" s="233">
        <f t="shared" si="5"/>
        <v>6.7556695528277148E-3</v>
      </c>
      <c r="M53" s="233">
        <f t="shared" si="5"/>
        <v>7.1506598657784231E-3</v>
      </c>
      <c r="N53" s="233">
        <f t="shared" si="5"/>
        <v>6.58817344274452E-3</v>
      </c>
      <c r="O53" s="233">
        <f t="shared" si="5"/>
        <v>6.739765988308246E-3</v>
      </c>
      <c r="P53" s="233">
        <f t="shared" si="5"/>
        <v>7.2109277447349558E-3</v>
      </c>
      <c r="Q53" s="233">
        <f t="shared" si="5"/>
        <v>7.5623738807738461E-3</v>
      </c>
      <c r="R53" s="233">
        <f t="shared" si="5"/>
        <v>7.0258558010837602E-3</v>
      </c>
      <c r="S53" s="233">
        <f t="shared" si="5"/>
        <v>7.1040091792675649E-3</v>
      </c>
      <c r="T53" s="233">
        <f t="shared" si="5"/>
        <v>7.0838308292899112E-3</v>
      </c>
      <c r="U53" s="233">
        <f t="shared" si="5"/>
        <v>7.2799850140625316E-3</v>
      </c>
      <c r="V53" s="233">
        <f t="shared" si="5"/>
        <v>6.8900438783248844E-3</v>
      </c>
      <c r="W53" s="233">
        <f t="shared" si="5"/>
        <v>7.0280431225313942E-3</v>
      </c>
      <c r="X53" s="233">
        <f t="shared" si="5"/>
        <v>7.0650965821947203E-3</v>
      </c>
      <c r="Y53" s="233">
        <f t="shared" si="5"/>
        <v>7.0420003136897197E-3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4.4127082725882165E-2</v>
      </c>
      <c r="C54" s="233">
        <f t="shared" si="6"/>
        <v>4.2363371796834172E-2</v>
      </c>
      <c r="D54" s="233">
        <f t="shared" si="6"/>
        <v>4.3739786542272813E-2</v>
      </c>
      <c r="E54" s="233">
        <f t="shared" si="6"/>
        <v>4.4494045994935012E-2</v>
      </c>
      <c r="F54" s="233">
        <f t="shared" si="6"/>
        <v>4.4664958950815972E-2</v>
      </c>
      <c r="G54" s="233">
        <f t="shared" si="6"/>
        <v>4.6272964254469313E-2</v>
      </c>
      <c r="H54" s="233">
        <f t="shared" si="6"/>
        <v>4.6212997982960628E-2</v>
      </c>
      <c r="I54" s="233">
        <f t="shared" si="6"/>
        <v>4.6748959231595562E-2</v>
      </c>
      <c r="J54" s="233">
        <f t="shared" si="6"/>
        <v>4.7484750379344777E-2</v>
      </c>
      <c r="K54" s="233">
        <f t="shared" si="6"/>
        <v>4.5446879910623822E-2</v>
      </c>
      <c r="L54" s="233">
        <f t="shared" si="6"/>
        <v>4.5104955123784075E-2</v>
      </c>
      <c r="M54" s="233">
        <f t="shared" si="6"/>
        <v>4.7742150475133631E-2</v>
      </c>
      <c r="N54" s="233">
        <f t="shared" si="6"/>
        <v>4.3986649311216798E-2</v>
      </c>
      <c r="O54" s="233">
        <f t="shared" si="6"/>
        <v>4.499877326300037E-2</v>
      </c>
      <c r="P54" s="233">
        <f t="shared" si="6"/>
        <v>4.8144535457774189E-2</v>
      </c>
      <c r="Q54" s="233">
        <f t="shared" si="6"/>
        <v>5.0491003423754933E-2</v>
      </c>
      <c r="R54" s="233">
        <f t="shared" si="6"/>
        <v>4.6908882700074629E-2</v>
      </c>
      <c r="S54" s="233">
        <f t="shared" si="6"/>
        <v>4.7430682143962066E-2</v>
      </c>
      <c r="T54" s="233">
        <f t="shared" si="6"/>
        <v>4.7295959217818755E-2</v>
      </c>
      <c r="U54" s="233">
        <f t="shared" si="6"/>
        <v>4.8605603751543477E-2</v>
      </c>
      <c r="V54" s="233">
        <f t="shared" si="6"/>
        <v>4.6002119775480431E-2</v>
      </c>
      <c r="W54" s="233">
        <f t="shared" si="6"/>
        <v>4.6923486587219398E-2</v>
      </c>
      <c r="X54" s="233">
        <f t="shared" si="6"/>
        <v>4.7170878000050633E-2</v>
      </c>
      <c r="Y54" s="233">
        <f t="shared" si="6"/>
        <v>4.7016673276699582E-2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1.9313261327336257E-2</v>
      </c>
      <c r="C55" s="233">
        <f t="shared" si="7"/>
        <v>1.8541331528800005E-2</v>
      </c>
      <c r="D55" s="233">
        <f t="shared" si="7"/>
        <v>1.914375199331585E-2</v>
      </c>
      <c r="E55" s="233">
        <f t="shared" si="7"/>
        <v>1.9473871480442849E-2</v>
      </c>
      <c r="F55" s="233">
        <f t="shared" si="7"/>
        <v>1.954867557754715E-2</v>
      </c>
      <c r="G55" s="233">
        <f t="shared" si="7"/>
        <v>2.0252457126808374E-2</v>
      </c>
      <c r="H55" s="233">
        <f t="shared" si="7"/>
        <v>2.0226211469925332E-2</v>
      </c>
      <c r="I55" s="233">
        <f t="shared" si="7"/>
        <v>2.0460787585471273E-2</v>
      </c>
      <c r="J55" s="233">
        <f t="shared" si="7"/>
        <v>2.0782823982191556E-2</v>
      </c>
      <c r="K55" s="233">
        <f t="shared" si="7"/>
        <v>1.9890901777450305E-2</v>
      </c>
      <c r="L55" s="233">
        <f t="shared" si="7"/>
        <v>1.9741250308225558E-2</v>
      </c>
      <c r="M55" s="233">
        <f t="shared" si="7"/>
        <v>2.0895481221432439E-2</v>
      </c>
      <c r="N55" s="233">
        <f t="shared" si="7"/>
        <v>1.9251797322263203E-2</v>
      </c>
      <c r="O55" s="233">
        <f t="shared" si="7"/>
        <v>1.9694777305732342E-2</v>
      </c>
      <c r="P55" s="233">
        <f t="shared" si="7"/>
        <v>2.1071594525187615E-2</v>
      </c>
      <c r="Q55" s="233">
        <f t="shared" si="7"/>
        <v>2.2098581722703577E-2</v>
      </c>
      <c r="R55" s="233">
        <f t="shared" si="7"/>
        <v>2.0530781873521014E-2</v>
      </c>
      <c r="S55" s="233">
        <f t="shared" si="7"/>
        <v>2.0759159740303158E-2</v>
      </c>
      <c r="T55" s="233">
        <f t="shared" si="7"/>
        <v>2.070019506558057E-2</v>
      </c>
      <c r="U55" s="233">
        <f t="shared" si="7"/>
        <v>2.1273391967874481E-2</v>
      </c>
      <c r="V55" s="233">
        <f t="shared" si="7"/>
        <v>2.0133915635310456E-2</v>
      </c>
      <c r="W55" s="233">
        <f t="shared" si="7"/>
        <v>2.0537173610100885E-2</v>
      </c>
      <c r="X55" s="233">
        <f t="shared" si="7"/>
        <v>2.0645450312547529E-2</v>
      </c>
      <c r="Y55" s="233">
        <f t="shared" si="7"/>
        <v>2.0577958968547094E-2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3.6389499853200523E-2</v>
      </c>
      <c r="C56" s="300">
        <f t="shared" si="8"/>
        <v>3.6786834842121564E-2</v>
      </c>
      <c r="D56" s="300">
        <f t="shared" si="8"/>
        <v>3.6603575352668997E-2</v>
      </c>
      <c r="E56" s="300">
        <f t="shared" si="8"/>
        <v>3.655375979960105E-2</v>
      </c>
      <c r="F56" s="300">
        <f t="shared" si="8"/>
        <v>3.6598087125135119E-2</v>
      </c>
      <c r="G56" s="300">
        <f t="shared" si="8"/>
        <v>3.6287552293969988E-2</v>
      </c>
      <c r="H56" s="300">
        <f t="shared" si="8"/>
        <v>3.6415195558201524E-2</v>
      </c>
      <c r="I56" s="300">
        <f t="shared" si="8"/>
        <v>3.628450049843978E-2</v>
      </c>
      <c r="J56" s="300">
        <f t="shared" si="8"/>
        <v>3.6204792392546051E-2</v>
      </c>
      <c r="K56" s="300">
        <f t="shared" si="8"/>
        <v>3.5178190263078168E-2</v>
      </c>
      <c r="L56" s="300">
        <f t="shared" si="8"/>
        <v>3.4622409209319145E-2</v>
      </c>
      <c r="M56" s="300">
        <f t="shared" si="8"/>
        <v>3.64528126315515E-2</v>
      </c>
      <c r="N56" s="300">
        <f t="shared" si="8"/>
        <v>3.4106151613877318E-2</v>
      </c>
      <c r="O56" s="300">
        <f t="shared" si="8"/>
        <v>3.4583917050347343E-2</v>
      </c>
      <c r="P56" s="300">
        <f t="shared" si="8"/>
        <v>3.6349774854625788E-2</v>
      </c>
      <c r="Q56" s="300">
        <f t="shared" si="8"/>
        <v>3.7237126177549415E-2</v>
      </c>
      <c r="R56" s="300">
        <f t="shared" si="8"/>
        <v>3.5788474798158387E-2</v>
      </c>
      <c r="S56" s="300">
        <f t="shared" si="8"/>
        <v>3.6104760543628538E-2</v>
      </c>
      <c r="T56" s="300">
        <f t="shared" si="8"/>
        <v>3.5957379105276389E-2</v>
      </c>
      <c r="U56" s="300">
        <f t="shared" si="8"/>
        <v>3.6554634330493115E-2</v>
      </c>
      <c r="V56" s="300">
        <f t="shared" si="8"/>
        <v>3.6044111457979852E-2</v>
      </c>
      <c r="W56" s="300">
        <f t="shared" si="8"/>
        <v>3.5958856427273651E-2</v>
      </c>
      <c r="X56" s="300">
        <f t="shared" si="8"/>
        <v>3.5896847116844148E-2</v>
      </c>
      <c r="Y56" s="300">
        <f t="shared" si="8"/>
        <v>3.5774254852041804E-2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0.18296324813244799</v>
      </c>
      <c r="C57" s="301">
        <f t="shared" si="9"/>
        <v>0.18487637401824655</v>
      </c>
      <c r="D57" s="301">
        <f t="shared" si="9"/>
        <v>0.18342368486004121</v>
      </c>
      <c r="E57" s="301">
        <f t="shared" si="9"/>
        <v>0.18275833910319314</v>
      </c>
      <c r="F57" s="301">
        <f t="shared" si="9"/>
        <v>0.18262259068795667</v>
      </c>
      <c r="G57" s="301">
        <f t="shared" si="9"/>
        <v>0.18129806019243283</v>
      </c>
      <c r="H57" s="301">
        <f t="shared" si="9"/>
        <v>0.18158871785680886</v>
      </c>
      <c r="I57" s="301">
        <f t="shared" si="9"/>
        <v>0.18209069410306483</v>
      </c>
      <c r="J57" s="301">
        <f t="shared" si="9"/>
        <v>0.1816566996891239</v>
      </c>
      <c r="K57" s="301">
        <f t="shared" si="9"/>
        <v>0.17722824585306141</v>
      </c>
      <c r="L57" s="301">
        <f t="shared" si="9"/>
        <v>0.17268773097951656</v>
      </c>
      <c r="M57" s="301">
        <f t="shared" si="9"/>
        <v>0.18156038625266394</v>
      </c>
      <c r="N57" s="301">
        <f t="shared" si="9"/>
        <v>0.17610860466455414</v>
      </c>
      <c r="O57" s="301">
        <f t="shared" si="9"/>
        <v>0.17781380626408796</v>
      </c>
      <c r="P57" s="301">
        <f t="shared" si="9"/>
        <v>0.18264251669594403</v>
      </c>
      <c r="Q57" s="301">
        <f t="shared" si="9"/>
        <v>0.18444788747401342</v>
      </c>
      <c r="R57" s="301">
        <f t="shared" si="9"/>
        <v>0.18198201139435916</v>
      </c>
      <c r="S57" s="301">
        <f t="shared" si="9"/>
        <v>0.18160642572999675</v>
      </c>
      <c r="T57" s="301">
        <f t="shared" si="9"/>
        <v>0.1818820671245083</v>
      </c>
      <c r="U57" s="301">
        <f t="shared" si="9"/>
        <v>0.1823146395733953</v>
      </c>
      <c r="V57" s="301">
        <f t="shared" si="9"/>
        <v>0.18125052164511909</v>
      </c>
      <c r="W57" s="301">
        <f t="shared" si="9"/>
        <v>0.18231258159281322</v>
      </c>
      <c r="X57" s="301">
        <f t="shared" si="9"/>
        <v>0.18277353322918571</v>
      </c>
      <c r="Y57" s="301">
        <f t="shared" si="9"/>
        <v>0.18252537791891968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0.12285622432582187</v>
      </c>
      <c r="C58" s="302">
        <f t="shared" si="10"/>
        <v>0.1341877885122045</v>
      </c>
      <c r="D58" s="302">
        <f t="shared" si="10"/>
        <v>0.12458396406393893</v>
      </c>
      <c r="E58" s="302">
        <f t="shared" si="10"/>
        <v>0.11893228788905991</v>
      </c>
      <c r="F58" s="302">
        <f t="shared" si="10"/>
        <v>0.11773866997138982</v>
      </c>
      <c r="G58" s="302">
        <f t="shared" si="10"/>
        <v>0.10181885393103098</v>
      </c>
      <c r="H58" s="302">
        <f t="shared" si="10"/>
        <v>0.10536425431962587</v>
      </c>
      <c r="I58" s="302">
        <f t="shared" si="10"/>
        <v>9.7086734816921122E-2</v>
      </c>
      <c r="J58" s="302">
        <f t="shared" si="10"/>
        <v>9.2706053805126795E-2</v>
      </c>
      <c r="K58" s="302">
        <f t="shared" si="10"/>
        <v>9.6485694274406134E-2</v>
      </c>
      <c r="L58" s="302">
        <f t="shared" si="10"/>
        <v>7.7134796976827416E-2</v>
      </c>
      <c r="M58" s="302">
        <f t="shared" si="10"/>
        <v>8.6662909488123441E-2</v>
      </c>
      <c r="N58" s="302">
        <f t="shared" si="10"/>
        <v>9.7720502777416091E-2</v>
      </c>
      <c r="O58" s="302">
        <f t="shared" si="10"/>
        <v>9.5146305464781034E-2</v>
      </c>
      <c r="P58" s="302">
        <f t="shared" si="10"/>
        <v>8.5700529058146874E-2</v>
      </c>
      <c r="Q58" s="302">
        <f t="shared" si="10"/>
        <v>5.315612776885411E-2</v>
      </c>
      <c r="R58" s="302">
        <f t="shared" si="10"/>
        <v>9.627792476522147E-2</v>
      </c>
      <c r="S58" s="302">
        <f t="shared" si="10"/>
        <v>8.7989136067768134E-2</v>
      </c>
      <c r="T58" s="302">
        <f t="shared" si="10"/>
        <v>9.0442538977891562E-2</v>
      </c>
      <c r="U58" s="302">
        <f t="shared" si="10"/>
        <v>7.4989191428071075E-2</v>
      </c>
      <c r="V58" s="302">
        <f t="shared" si="10"/>
        <v>0.10220184805239418</v>
      </c>
      <c r="W58" s="302">
        <f t="shared" si="10"/>
        <v>9.6919312109353062E-2</v>
      </c>
      <c r="X58" s="302">
        <f t="shared" si="10"/>
        <v>9.5795094819000406E-2</v>
      </c>
      <c r="Y58" s="302">
        <f t="shared" si="10"/>
        <v>9.5741519318467388E-2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6.010702380662615E-2</v>
      </c>
      <c r="C59" s="302">
        <f t="shared" si="11"/>
        <v>5.0688585506042064E-2</v>
      </c>
      <c r="D59" s="302">
        <f t="shared" si="11"/>
        <v>5.8839720796102286E-2</v>
      </c>
      <c r="E59" s="302">
        <f t="shared" si="11"/>
        <v>6.3826051214133261E-2</v>
      </c>
      <c r="F59" s="302">
        <f t="shared" si="11"/>
        <v>6.4883920716566831E-2</v>
      </c>
      <c r="G59" s="302">
        <f t="shared" si="11"/>
        <v>7.9479206261401841E-2</v>
      </c>
      <c r="H59" s="302">
        <f t="shared" si="11"/>
        <v>7.6224463537182971E-2</v>
      </c>
      <c r="I59" s="302">
        <f t="shared" si="11"/>
        <v>8.5003959286143738E-2</v>
      </c>
      <c r="J59" s="302">
        <f t="shared" si="11"/>
        <v>8.8950645883997093E-2</v>
      </c>
      <c r="K59" s="302">
        <f t="shared" si="11"/>
        <v>8.0742551578655286E-2</v>
      </c>
      <c r="L59" s="302">
        <f t="shared" si="11"/>
        <v>9.5552934002689119E-2</v>
      </c>
      <c r="M59" s="302">
        <f t="shared" si="11"/>
        <v>9.4897476764540523E-2</v>
      </c>
      <c r="N59" s="302">
        <f t="shared" si="11"/>
        <v>7.8388101887138031E-2</v>
      </c>
      <c r="O59" s="302">
        <f t="shared" si="11"/>
        <v>8.2667500799306931E-2</v>
      </c>
      <c r="P59" s="302">
        <f t="shared" si="11"/>
        <v>9.6941987637797156E-2</v>
      </c>
      <c r="Q59" s="302">
        <f t="shared" si="11"/>
        <v>0.1312917597051593</v>
      </c>
      <c r="R59" s="302">
        <f t="shared" si="11"/>
        <v>8.5704086629137713E-2</v>
      </c>
      <c r="S59" s="302">
        <f t="shared" si="11"/>
        <v>9.3617289662228598E-2</v>
      </c>
      <c r="T59" s="302">
        <f t="shared" si="11"/>
        <v>9.1439528146616739E-2</v>
      </c>
      <c r="U59" s="302">
        <f t="shared" si="11"/>
        <v>0.10732544814532423</v>
      </c>
      <c r="V59" s="302">
        <f t="shared" si="11"/>
        <v>7.9048673592724911E-2</v>
      </c>
      <c r="W59" s="302">
        <f t="shared" si="11"/>
        <v>8.5393269483460155E-2</v>
      </c>
      <c r="X59" s="302">
        <f t="shared" si="11"/>
        <v>8.6978438410185294E-2</v>
      </c>
      <c r="Y59" s="302">
        <f t="shared" si="11"/>
        <v>8.678385860045229E-2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7.7367815491510908E-2</v>
      </c>
      <c r="C60" s="301">
        <f t="shared" si="12"/>
        <v>7.8342829119837379E-2</v>
      </c>
      <c r="D60" s="301">
        <f t="shared" si="12"/>
        <v>7.7811448071230901E-2</v>
      </c>
      <c r="E60" s="301">
        <f t="shared" si="12"/>
        <v>7.7502213603075035E-2</v>
      </c>
      <c r="F60" s="301">
        <f t="shared" si="12"/>
        <v>7.7543987857135219E-2</v>
      </c>
      <c r="G60" s="301">
        <f t="shared" si="12"/>
        <v>7.5680430577811292E-2</v>
      </c>
      <c r="H60" s="301">
        <f t="shared" si="12"/>
        <v>7.6107006159586363E-2</v>
      </c>
      <c r="I60" s="301">
        <f t="shared" si="12"/>
        <v>7.497749286291569E-2</v>
      </c>
      <c r="J60" s="301">
        <f t="shared" si="12"/>
        <v>7.242920829327916E-2</v>
      </c>
      <c r="K60" s="301">
        <f t="shared" si="12"/>
        <v>7.0871738600276318E-2</v>
      </c>
      <c r="L60" s="301">
        <f t="shared" si="12"/>
        <v>6.9458538086162216E-2</v>
      </c>
      <c r="M60" s="301">
        <f t="shared" si="12"/>
        <v>7.4603479359630354E-2</v>
      </c>
      <c r="N60" s="301">
        <f t="shared" si="12"/>
        <v>6.8758021065260563E-2</v>
      </c>
      <c r="O60" s="301">
        <f t="shared" si="12"/>
        <v>6.7949648619384198E-2</v>
      </c>
      <c r="P60" s="301">
        <f t="shared" si="12"/>
        <v>6.8614041624887268E-2</v>
      </c>
      <c r="Q60" s="301">
        <f t="shared" si="12"/>
        <v>6.8878434472145866E-2</v>
      </c>
      <c r="R60" s="301">
        <f t="shared" si="12"/>
        <v>7.0577345525349611E-2</v>
      </c>
      <c r="S60" s="301">
        <f t="shared" si="12"/>
        <v>7.2227164483513212E-2</v>
      </c>
      <c r="T60" s="301">
        <f t="shared" si="12"/>
        <v>7.0648056408942408E-2</v>
      </c>
      <c r="U60" s="301">
        <f t="shared" si="12"/>
        <v>7.0174253620774035E-2</v>
      </c>
      <c r="V60" s="301">
        <f t="shared" si="12"/>
        <v>7.5257623936557855E-2</v>
      </c>
      <c r="W60" s="301">
        <f t="shared" si="12"/>
        <v>7.2514254131603811E-2</v>
      </c>
      <c r="X60" s="301">
        <f t="shared" si="12"/>
        <v>6.9869576743319783E-2</v>
      </c>
      <c r="Y60" s="301">
        <f t="shared" si="12"/>
        <v>6.9121554293242127E-2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5.5581151256683302E-2</v>
      </c>
      <c r="C61" s="302">
        <f t="shared" si="13"/>
        <v>5.7426953875461803E-2</v>
      </c>
      <c r="D61" s="302">
        <f t="shared" si="13"/>
        <v>5.6216001822965968E-2</v>
      </c>
      <c r="E61" s="302">
        <f t="shared" si="13"/>
        <v>5.5534370259285398E-2</v>
      </c>
      <c r="F61" s="302">
        <f t="shared" si="13"/>
        <v>5.5491760435515396E-2</v>
      </c>
      <c r="G61" s="302">
        <f t="shared" si="13"/>
        <v>5.2834289997323848E-2</v>
      </c>
      <c r="H61" s="302">
        <f t="shared" si="13"/>
        <v>5.3290472454107868E-2</v>
      </c>
      <c r="I61" s="302">
        <f t="shared" si="13"/>
        <v>5.1896341443199774E-2</v>
      </c>
      <c r="J61" s="302">
        <f t="shared" si="13"/>
        <v>4.8984778050384474E-2</v>
      </c>
      <c r="K61" s="302">
        <f t="shared" si="13"/>
        <v>4.8433456892781016E-2</v>
      </c>
      <c r="L61" s="302">
        <f t="shared" si="13"/>
        <v>4.7189073351470649E-2</v>
      </c>
      <c r="M61" s="302">
        <f t="shared" si="13"/>
        <v>5.1031964135936005E-2</v>
      </c>
      <c r="N61" s="302">
        <f t="shared" si="13"/>
        <v>4.7040692382743797E-2</v>
      </c>
      <c r="O61" s="302">
        <f t="shared" si="13"/>
        <v>4.5732608572793897E-2</v>
      </c>
      <c r="P61" s="302">
        <f t="shared" si="13"/>
        <v>4.484385869038171E-2</v>
      </c>
      <c r="Q61" s="302">
        <f t="shared" si="13"/>
        <v>4.3949740560828884E-2</v>
      </c>
      <c r="R61" s="302">
        <f t="shared" si="13"/>
        <v>4.7417235817530531E-2</v>
      </c>
      <c r="S61" s="302">
        <f t="shared" si="13"/>
        <v>4.8809429105025733E-2</v>
      </c>
      <c r="T61" s="302">
        <f t="shared" si="13"/>
        <v>4.7296837169191107E-2</v>
      </c>
      <c r="U61" s="302">
        <f t="shared" si="13"/>
        <v>4.6176429530652638E-2</v>
      </c>
      <c r="V61" s="302">
        <f t="shared" si="13"/>
        <v>5.2545206171155275E-2</v>
      </c>
      <c r="W61" s="302">
        <f t="shared" si="13"/>
        <v>4.9346934112880589E-2</v>
      </c>
      <c r="X61" s="302">
        <f t="shared" si="13"/>
        <v>4.6580113285398107E-2</v>
      </c>
      <c r="Y61" s="302">
        <f t="shared" si="13"/>
        <v>4.5908225633352388E-2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2.1786664234827599E-2</v>
      </c>
      <c r="C62" s="302">
        <f t="shared" si="14"/>
        <v>2.0915875244375576E-2</v>
      </c>
      <c r="D62" s="302">
        <f t="shared" si="14"/>
        <v>2.1595446248264941E-2</v>
      </c>
      <c r="E62" s="302">
        <f t="shared" si="14"/>
        <v>2.196784334378964E-2</v>
      </c>
      <c r="F62" s="302">
        <f t="shared" si="14"/>
        <v>2.205222742161983E-2</v>
      </c>
      <c r="G62" s="302">
        <f t="shared" si="14"/>
        <v>2.2846140580487444E-2</v>
      </c>
      <c r="H62" s="302">
        <f t="shared" si="14"/>
        <v>2.2816533705478495E-2</v>
      </c>
      <c r="I62" s="302">
        <f t="shared" si="14"/>
        <v>2.3081151419715919E-2</v>
      </c>
      <c r="J62" s="302">
        <f t="shared" si="14"/>
        <v>2.3444430242894686E-2</v>
      </c>
      <c r="K62" s="302">
        <f t="shared" si="14"/>
        <v>2.2438281707495299E-2</v>
      </c>
      <c r="L62" s="302">
        <f t="shared" si="14"/>
        <v>2.2269464734691571E-2</v>
      </c>
      <c r="M62" s="302">
        <f t="shared" si="14"/>
        <v>2.3571515223694346E-2</v>
      </c>
      <c r="N62" s="302">
        <f t="shared" si="14"/>
        <v>2.1717328682516773E-2</v>
      </c>
      <c r="O62" s="302">
        <f t="shared" si="14"/>
        <v>2.2217040046590298E-2</v>
      </c>
      <c r="P62" s="302">
        <f t="shared" si="14"/>
        <v>2.377018293450555E-2</v>
      </c>
      <c r="Q62" s="302">
        <f t="shared" si="14"/>
        <v>2.4928693911316979E-2</v>
      </c>
      <c r="R62" s="302">
        <f t="shared" si="14"/>
        <v>2.3160109707819086E-2</v>
      </c>
      <c r="S62" s="302">
        <f t="shared" si="14"/>
        <v>2.3417735378487473E-2</v>
      </c>
      <c r="T62" s="302">
        <f t="shared" si="14"/>
        <v>2.3351219239751305E-2</v>
      </c>
      <c r="U62" s="302">
        <f t="shared" si="14"/>
        <v>2.399782409012139E-2</v>
      </c>
      <c r="V62" s="302">
        <f t="shared" si="14"/>
        <v>2.2712417765402584E-2</v>
      </c>
      <c r="W62" s="302">
        <f t="shared" si="14"/>
        <v>2.3167320018723223E-2</v>
      </c>
      <c r="X62" s="302">
        <f t="shared" si="14"/>
        <v>2.3289463457921673E-2</v>
      </c>
      <c r="Y62" s="302">
        <f t="shared" si="14"/>
        <v>2.3213328659889738E-2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0.22403663036626278</v>
      </c>
      <c r="C63" s="301">
        <f t="shared" si="15"/>
        <v>0.22637923349173056</v>
      </c>
      <c r="D63" s="301">
        <f t="shared" si="15"/>
        <v>0.22460043044086669</v>
      </c>
      <c r="E63" s="301">
        <f t="shared" si="15"/>
        <v>0.22378572135084873</v>
      </c>
      <c r="F63" s="301">
        <f t="shared" si="15"/>
        <v>0.22361949880157958</v>
      </c>
      <c r="G63" s="301">
        <f t="shared" si="15"/>
        <v>0.22199762472542794</v>
      </c>
      <c r="H63" s="301">
        <f t="shared" si="15"/>
        <v>0.22235353206956179</v>
      </c>
      <c r="I63" s="301">
        <f t="shared" si="15"/>
        <v>0.22296819686089575</v>
      </c>
      <c r="J63" s="301">
        <f t="shared" si="15"/>
        <v>0.22243677512953941</v>
      </c>
      <c r="K63" s="301">
        <f t="shared" si="15"/>
        <v>0.21701417859558544</v>
      </c>
      <c r="L63" s="301">
        <f t="shared" si="15"/>
        <v>0.21145436446471416</v>
      </c>
      <c r="M63" s="301">
        <f t="shared" si="15"/>
        <v>0.22231884030938442</v>
      </c>
      <c r="N63" s="301">
        <f t="shared" si="15"/>
        <v>0.21564318938516838</v>
      </c>
      <c r="O63" s="301">
        <f t="shared" si="15"/>
        <v>0.21773119134378116</v>
      </c>
      <c r="P63" s="301">
        <f t="shared" si="15"/>
        <v>0.22364389799503351</v>
      </c>
      <c r="Q63" s="301">
        <f t="shared" si="15"/>
        <v>0.22585455609062868</v>
      </c>
      <c r="R63" s="301">
        <f t="shared" si="15"/>
        <v>0.22283511599309286</v>
      </c>
      <c r="S63" s="301">
        <f t="shared" si="15"/>
        <v>0.2223752151795878</v>
      </c>
      <c r="T63" s="301">
        <f t="shared" si="15"/>
        <v>0.22271273525450008</v>
      </c>
      <c r="U63" s="301">
        <f t="shared" si="15"/>
        <v>0.22324241580415749</v>
      </c>
      <c r="V63" s="301">
        <f t="shared" si="15"/>
        <v>0.2219394142593295</v>
      </c>
      <c r="W63" s="301">
        <f t="shared" si="15"/>
        <v>0.22323989582793444</v>
      </c>
      <c r="X63" s="301">
        <f t="shared" si="15"/>
        <v>0.22380432640308448</v>
      </c>
      <c r="Y63" s="301">
        <f t="shared" si="15"/>
        <v>0.22350046275786092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0.15043619305202668</v>
      </c>
      <c r="C64" s="302">
        <f t="shared" si="16"/>
        <v>0.1643115777700464</v>
      </c>
      <c r="D64" s="302">
        <f t="shared" si="16"/>
        <v>0.15255179273135369</v>
      </c>
      <c r="E64" s="302">
        <f t="shared" si="16"/>
        <v>0.14563137292537942</v>
      </c>
      <c r="F64" s="302">
        <f t="shared" si="16"/>
        <v>0.14416979996496715</v>
      </c>
      <c r="G64" s="302">
        <f t="shared" si="16"/>
        <v>0.12467614767065016</v>
      </c>
      <c r="H64" s="302">
        <f t="shared" si="16"/>
        <v>0.12901745426892958</v>
      </c>
      <c r="I64" s="302">
        <f t="shared" si="16"/>
        <v>0.11888171610235239</v>
      </c>
      <c r="J64" s="302">
        <f t="shared" si="16"/>
        <v>0.1135176169042369</v>
      </c>
      <c r="K64" s="302">
        <f t="shared" si="16"/>
        <v>0.11814574809110955</v>
      </c>
      <c r="L64" s="302">
        <f t="shared" si="16"/>
        <v>9.4450771808360104E-2</v>
      </c>
      <c r="M64" s="302">
        <f t="shared" si="16"/>
        <v>0.10611784835280419</v>
      </c>
      <c r="N64" s="302">
        <f t="shared" si="16"/>
        <v>0.11965775850295851</v>
      </c>
      <c r="O64" s="302">
        <f t="shared" si="16"/>
        <v>0.11650568016095635</v>
      </c>
      <c r="P64" s="302">
        <f t="shared" si="16"/>
        <v>0.10493942333650637</v>
      </c>
      <c r="Q64" s="302">
        <f t="shared" si="16"/>
        <v>6.5089136043494839E-2</v>
      </c>
      <c r="R64" s="302">
        <f t="shared" si="16"/>
        <v>0.11789133644720994</v>
      </c>
      <c r="S64" s="302">
        <f t="shared" si="16"/>
        <v>0.10774179926665484</v>
      </c>
      <c r="T64" s="302">
        <f t="shared" si="16"/>
        <v>0.11074596609537748</v>
      </c>
      <c r="U64" s="302">
        <f t="shared" si="16"/>
        <v>9.1823499707842135E-2</v>
      </c>
      <c r="V64" s="302">
        <f t="shared" si="16"/>
        <v>0.1251451200641561</v>
      </c>
      <c r="W64" s="302">
        <f t="shared" si="16"/>
        <v>0.11867670870533023</v>
      </c>
      <c r="X64" s="302">
        <f t="shared" si="16"/>
        <v>0.11730011610489847</v>
      </c>
      <c r="Y64" s="302">
        <f t="shared" si="16"/>
        <v>0.11723451345118457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7.3600437314236114E-2</v>
      </c>
      <c r="C65" s="302">
        <f t="shared" si="17"/>
        <v>6.2067655721684163E-2</v>
      </c>
      <c r="D65" s="302">
        <f t="shared" si="17"/>
        <v>7.2048637709512975E-2</v>
      </c>
      <c r="E65" s="302">
        <f t="shared" si="17"/>
        <v>7.8154348425469325E-2</v>
      </c>
      <c r="F65" s="302">
        <f t="shared" si="17"/>
        <v>7.9449698836612431E-2</v>
      </c>
      <c r="G65" s="302">
        <f t="shared" si="17"/>
        <v>9.7321477054777797E-2</v>
      </c>
      <c r="H65" s="302">
        <f t="shared" si="17"/>
        <v>9.3336077800632258E-2</v>
      </c>
      <c r="I65" s="302">
        <f t="shared" si="17"/>
        <v>0.10408648075854335</v>
      </c>
      <c r="J65" s="302">
        <f t="shared" si="17"/>
        <v>0.10891915822530253</v>
      </c>
      <c r="K65" s="302">
        <f t="shared" si="17"/>
        <v>9.8868430504475871E-2</v>
      </c>
      <c r="L65" s="302">
        <f t="shared" si="17"/>
        <v>0.11700359265635409</v>
      </c>
      <c r="M65" s="302">
        <f t="shared" si="17"/>
        <v>0.11620099195658024</v>
      </c>
      <c r="N65" s="302">
        <f t="shared" si="17"/>
        <v>9.5985430882209871E-2</v>
      </c>
      <c r="O65" s="302">
        <f t="shared" si="17"/>
        <v>0.10122551118282481</v>
      </c>
      <c r="P65" s="302">
        <f t="shared" si="17"/>
        <v>0.11870447465852715</v>
      </c>
      <c r="Q65" s="302">
        <f t="shared" si="17"/>
        <v>0.16076542004713384</v>
      </c>
      <c r="R65" s="302">
        <f t="shared" si="17"/>
        <v>0.10494377954588292</v>
      </c>
      <c r="S65" s="302">
        <f t="shared" si="17"/>
        <v>0.11463341591293295</v>
      </c>
      <c r="T65" s="302">
        <f t="shared" si="17"/>
        <v>0.11196676915912257</v>
      </c>
      <c r="U65" s="302">
        <f t="shared" si="17"/>
        <v>0.13141891609631534</v>
      </c>
      <c r="V65" s="302">
        <f t="shared" si="17"/>
        <v>9.679429419517338E-2</v>
      </c>
      <c r="W65" s="302">
        <f t="shared" si="17"/>
        <v>0.10456318712260422</v>
      </c>
      <c r="X65" s="302">
        <f t="shared" si="17"/>
        <v>0.10650421029818601</v>
      </c>
      <c r="Y65" s="302">
        <f t="shared" si="17"/>
        <v>0.10626594930667635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0.20142806812640532</v>
      </c>
      <c r="C66" s="301">
        <f t="shared" si="18"/>
        <v>0.20690393980626054</v>
      </c>
      <c r="D66" s="301">
        <f t="shared" si="18"/>
        <v>0.20218445773583299</v>
      </c>
      <c r="E66" s="301">
        <f t="shared" si="18"/>
        <v>0.19927490533260905</v>
      </c>
      <c r="F66" s="301">
        <f t="shared" si="18"/>
        <v>0.19841474305780268</v>
      </c>
      <c r="G66" s="301">
        <f t="shared" si="18"/>
        <v>0.19341157996937594</v>
      </c>
      <c r="H66" s="301">
        <f t="shared" si="18"/>
        <v>0.1925883310204255</v>
      </c>
      <c r="I66" s="301">
        <f t="shared" si="18"/>
        <v>0.18935760018299061</v>
      </c>
      <c r="J66" s="301">
        <f t="shared" si="18"/>
        <v>0.18831862425663951</v>
      </c>
      <c r="K66" s="301">
        <f t="shared" si="18"/>
        <v>0.21358374597400073</v>
      </c>
      <c r="L66" s="301">
        <f t="shared" si="18"/>
        <v>0.22780574236220955</v>
      </c>
      <c r="M66" s="301">
        <f t="shared" si="18"/>
        <v>0.18449004488953899</v>
      </c>
      <c r="N66" s="301">
        <f t="shared" si="18"/>
        <v>0.22845343418457875</v>
      </c>
      <c r="O66" s="301">
        <f t="shared" si="18"/>
        <v>0.21861872026144666</v>
      </c>
      <c r="P66" s="301">
        <f t="shared" si="18"/>
        <v>0.18564200190838412</v>
      </c>
      <c r="Q66" s="301">
        <f t="shared" si="18"/>
        <v>0.16570136505854677</v>
      </c>
      <c r="R66" s="301">
        <f t="shared" si="18"/>
        <v>0.19348869261559173</v>
      </c>
      <c r="S66" s="301">
        <f t="shared" si="18"/>
        <v>0.18907293594755903</v>
      </c>
      <c r="T66" s="301">
        <f t="shared" si="18"/>
        <v>0.19103445091213009</v>
      </c>
      <c r="U66" s="301">
        <f t="shared" si="18"/>
        <v>0.18170350172658117</v>
      </c>
      <c r="V66" s="301">
        <f t="shared" si="18"/>
        <v>0.19588875575875453</v>
      </c>
      <c r="W66" s="301">
        <f t="shared" si="18"/>
        <v>0.19055410937606315</v>
      </c>
      <c r="X66" s="301">
        <f t="shared" si="18"/>
        <v>0.19067789008644884</v>
      </c>
      <c r="Y66" s="301">
        <f t="shared" si="18"/>
        <v>0.19307136393419674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0.11644117227807402</v>
      </c>
      <c r="C67" s="301">
        <f t="shared" si="19"/>
        <v>0.11178714678054116</v>
      </c>
      <c r="D67" s="301">
        <f t="shared" si="19"/>
        <v>0.1154191871647947</v>
      </c>
      <c r="E67" s="301">
        <f t="shared" si="19"/>
        <v>0.11740950352935896</v>
      </c>
      <c r="F67" s="301">
        <f t="shared" si="19"/>
        <v>0.11786050331703854</v>
      </c>
      <c r="G67" s="301">
        <f t="shared" si="19"/>
        <v>0.12210365765719461</v>
      </c>
      <c r="H67" s="301">
        <f t="shared" si="19"/>
        <v>0.12194542052660989</v>
      </c>
      <c r="I67" s="301">
        <f t="shared" si="19"/>
        <v>0.12335969838572773</v>
      </c>
      <c r="J67" s="301">
        <f t="shared" si="19"/>
        <v>0.12530128116218206</v>
      </c>
      <c r="K67" s="301">
        <f t="shared" si="19"/>
        <v>0.11992381200559182</v>
      </c>
      <c r="L67" s="301">
        <f t="shared" si="19"/>
        <v>0.11902155152175518</v>
      </c>
      <c r="M67" s="301">
        <f t="shared" si="19"/>
        <v>0.12598050052241774</v>
      </c>
      <c r="N67" s="301">
        <f t="shared" si="19"/>
        <v>0.11607060095496553</v>
      </c>
      <c r="O67" s="301">
        <f t="shared" si="19"/>
        <v>0.11874136213282317</v>
      </c>
      <c r="P67" s="301">
        <f t="shared" si="19"/>
        <v>0.1270423014888859</v>
      </c>
      <c r="Q67" s="301">
        <f t="shared" si="19"/>
        <v>0.13323408811500442</v>
      </c>
      <c r="R67" s="301">
        <f t="shared" si="19"/>
        <v>0.12378169945613959</v>
      </c>
      <c r="S67" s="301">
        <f t="shared" si="19"/>
        <v>0.12515860758572822</v>
      </c>
      <c r="T67" s="301">
        <f t="shared" si="19"/>
        <v>0.12480310492197173</v>
      </c>
      <c r="U67" s="301">
        <f t="shared" si="19"/>
        <v>0.12825895415002486</v>
      </c>
      <c r="V67" s="301">
        <f t="shared" si="19"/>
        <v>0.12138896167707701</v>
      </c>
      <c r="W67" s="301">
        <f t="shared" si="19"/>
        <v>0.12382023573893708</v>
      </c>
      <c r="X67" s="301">
        <f t="shared" si="19"/>
        <v>0.12447304449814164</v>
      </c>
      <c r="Y67" s="301">
        <f t="shared" si="19"/>
        <v>0.12406613387435642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7.2582491152386228E-2</v>
      </c>
      <c r="C68" s="235">
        <f t="shared" si="20"/>
        <v>6.9681448867351933E-2</v>
      </c>
      <c r="D68" s="235">
        <f t="shared" si="20"/>
        <v>7.1945446505795763E-2</v>
      </c>
      <c r="E68" s="235">
        <f t="shared" si="20"/>
        <v>7.3186091177222162E-2</v>
      </c>
      <c r="F68" s="235">
        <f t="shared" si="20"/>
        <v>7.3467217581727973E-2</v>
      </c>
      <c r="G68" s="235">
        <f t="shared" si="20"/>
        <v>7.6112147260184879E-2</v>
      </c>
      <c r="H68" s="235">
        <f t="shared" si="20"/>
        <v>7.6013511658138411E-2</v>
      </c>
      <c r="I68" s="235">
        <f t="shared" si="20"/>
        <v>7.6895088236148879E-2</v>
      </c>
      <c r="J68" s="235">
        <f t="shared" si="20"/>
        <v>7.8105355291491457E-2</v>
      </c>
      <c r="K68" s="235">
        <f t="shared" si="20"/>
        <v>7.4753361320249637E-2</v>
      </c>
      <c r="L68" s="235">
        <f t="shared" si="20"/>
        <v>7.4190945876433684E-2</v>
      </c>
      <c r="M68" s="235">
        <f t="shared" si="20"/>
        <v>7.8528740183968382E-2</v>
      </c>
      <c r="N68" s="235">
        <f t="shared" si="20"/>
        <v>7.2351499062091776E-2</v>
      </c>
      <c r="O68" s="235">
        <f t="shared" si="20"/>
        <v>7.4016292500438924E-2</v>
      </c>
      <c r="P68" s="235">
        <f t="shared" si="20"/>
        <v>7.919060366186452E-2</v>
      </c>
      <c r="Q68" s="235">
        <f t="shared" si="20"/>
        <v>8.3050194639997729E-2</v>
      </c>
      <c r="R68" s="235">
        <f t="shared" si="20"/>
        <v>7.7158138567575682E-2</v>
      </c>
      <c r="S68" s="235">
        <f t="shared" si="20"/>
        <v>7.8016421082070173E-2</v>
      </c>
      <c r="T68" s="235">
        <f t="shared" si="20"/>
        <v>7.7794821896473396E-2</v>
      </c>
      <c r="U68" s="235">
        <f t="shared" si="20"/>
        <v>7.9948992462706842E-2</v>
      </c>
      <c r="V68" s="235">
        <f t="shared" si="20"/>
        <v>7.5666648355985813E-2</v>
      </c>
      <c r="W68" s="235">
        <f t="shared" si="20"/>
        <v>7.7182159790915097E-2</v>
      </c>
      <c r="X68" s="235">
        <f t="shared" si="20"/>
        <v>7.7589081887817449E-2</v>
      </c>
      <c r="Y68" s="235">
        <f t="shared" si="20"/>
        <v>7.7335438041977678E-2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341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2">
        <f>IF(B$5=0,0,B$5/TRE_fec!B$5)</f>
        <v>0.54930505821870812</v>
      </c>
      <c r="C72" s="322">
        <f>IF(C$5=0,0,C$5/TRE_fec!C$5)</f>
        <v>0.55099016134939394</v>
      </c>
      <c r="D72" s="322">
        <f>IF(D$5=0,0,D$5/TRE_fec!D$5)</f>
        <v>0.5528473028781139</v>
      </c>
      <c r="E72" s="322">
        <f>IF(E$5=0,0,E$5/TRE_fec!E$5)</f>
        <v>0.55394541567217404</v>
      </c>
      <c r="F72" s="322">
        <f>IF(F$5=0,0,F$5/TRE_fec!F$5)</f>
        <v>0.55398581068599961</v>
      </c>
      <c r="G72" s="322">
        <f>IF(G$5=0,0,G$5/TRE_fec!G$5)</f>
        <v>0.55747757552458677</v>
      </c>
      <c r="H72" s="322">
        <f>IF(H$5=0,0,H$5/TRE_fec!H$5)</f>
        <v>0.55385378982306455</v>
      </c>
      <c r="I72" s="322">
        <f>IF(I$5=0,0,I$5/TRE_fec!I$5)</f>
        <v>0.56411679128981262</v>
      </c>
      <c r="J72" s="322">
        <f>IF(J$5=0,0,J$5/TRE_fec!J$5)</f>
        <v>0.55774839930868703</v>
      </c>
      <c r="K72" s="322">
        <f>IF(K$5=0,0,K$5/TRE_fec!K$5)</f>
        <v>0.5513713745033284</v>
      </c>
      <c r="L72" s="322">
        <f>IF(L$5=0,0,L$5/TRE_fec!L$5)</f>
        <v>0.55858995295892788</v>
      </c>
      <c r="M72" s="322">
        <f>IF(M$5=0,0,M$5/TRE_fec!M$5)</f>
        <v>0.56430008533604537</v>
      </c>
      <c r="N72" s="322">
        <f>IF(N$5=0,0,N$5/TRE_fec!N$5)</f>
        <v>0.55714837417552698</v>
      </c>
      <c r="O72" s="322">
        <f>IF(O$5=0,0,O$5/TRE_fec!O$5)</f>
        <v>0.55758218656035663</v>
      </c>
      <c r="P72" s="322">
        <f>IF(P$5=0,0,P$5/TRE_fec!P$5)</f>
        <v>0.56245755652224649</v>
      </c>
      <c r="Q72" s="322">
        <f>IF(Q$5=0,0,Q$5/TRE_fec!Q$5)</f>
        <v>0.57135750164650589</v>
      </c>
      <c r="R72" s="322">
        <f>IF(R$5=0,0,R$5/TRE_fec!R$5)</f>
        <v>0.55912302395380908</v>
      </c>
      <c r="S72" s="322">
        <f>IF(S$5=0,0,S$5/TRE_fec!S$5)</f>
        <v>0.56384679715093189</v>
      </c>
      <c r="T72" s="322">
        <f>IF(T$5=0,0,T$5/TRE_fec!T$5)</f>
        <v>0.5624904366459117</v>
      </c>
      <c r="U72" s="322">
        <f>IF(U$5=0,0,U$5/TRE_fec!U$5)</f>
        <v>0.56757761906446447</v>
      </c>
      <c r="V72" s="322">
        <f>IF(V$5=0,0,V$5/TRE_fec!V$5)</f>
        <v>0.55966897889539557</v>
      </c>
      <c r="W72" s="322">
        <f>IF(W$5=0,0,W$5/TRE_fec!W$5)</f>
        <v>0.56155372373516066</v>
      </c>
      <c r="X72" s="322">
        <f>IF(X$5=0,0,X$5/TRE_fec!X$5)</f>
        <v>0.56119436013014534</v>
      </c>
      <c r="Y72" s="322">
        <f>IF(Y$5=0,0,Y$5/TRE_fec!Y$5)</f>
        <v>0.56076549826729738</v>
      </c>
      <c r="DA72" s="95"/>
    </row>
    <row r="73" spans="1:105" ht="12" customHeight="1" x14ac:dyDescent="0.25">
      <c r="A73" s="55" t="s">
        <v>91</v>
      </c>
      <c r="B73" s="334">
        <f>IF(B$6=0,0,B$6/TRE_fec!B$6)</f>
        <v>0.49081922952868118</v>
      </c>
      <c r="C73" s="334">
        <f>IF(C$6=0,0,C$6/TRE_fec!C$6)</f>
        <v>0.49081922952868123</v>
      </c>
      <c r="D73" s="334">
        <f>IF(D$6=0,0,D$6/TRE_fec!D$6)</f>
        <v>0.49081922952868129</v>
      </c>
      <c r="E73" s="334">
        <f>IF(E$6=0,0,E$6/TRE_fec!E$6)</f>
        <v>0.49081922952868129</v>
      </c>
      <c r="F73" s="334">
        <f>IF(F$6=0,0,F$6/TRE_fec!F$6)</f>
        <v>0.49081922952868129</v>
      </c>
      <c r="G73" s="334">
        <f>IF(G$6=0,0,G$6/TRE_fec!G$6)</f>
        <v>0.4908192295286814</v>
      </c>
      <c r="H73" s="334">
        <f>IF(H$6=0,0,H$6/TRE_fec!H$6)</f>
        <v>0.49081922952868123</v>
      </c>
      <c r="I73" s="334">
        <f>IF(I$6=0,0,I$6/TRE_fec!I$6)</f>
        <v>0.49081922952868123</v>
      </c>
      <c r="J73" s="334">
        <f>IF(J$6=0,0,J$6/TRE_fec!J$6)</f>
        <v>0.49081922952868123</v>
      </c>
      <c r="K73" s="334">
        <f>IF(K$6=0,0,K$6/TRE_fec!K$6)</f>
        <v>0.49081922952868112</v>
      </c>
      <c r="L73" s="334">
        <f>IF(L$6=0,0,L$6/TRE_fec!L$6)</f>
        <v>0.4908192295286814</v>
      </c>
      <c r="M73" s="334">
        <f>IF(M$6=0,0,M$6/TRE_fec!M$6)</f>
        <v>0.49081922952868112</v>
      </c>
      <c r="N73" s="334">
        <f>IF(N$6=0,0,N$6/TRE_fec!N$6)</f>
        <v>0.49081922952868151</v>
      </c>
      <c r="O73" s="334">
        <f>IF(O$6=0,0,O$6/TRE_fec!O$6)</f>
        <v>0.49081922952868134</v>
      </c>
      <c r="P73" s="334">
        <f>IF(P$6=0,0,P$6/TRE_fec!P$6)</f>
        <v>0.49081922952868123</v>
      </c>
      <c r="Q73" s="334">
        <f>IF(Q$6=0,0,Q$6/TRE_fec!Q$6)</f>
        <v>0.49081922952868129</v>
      </c>
      <c r="R73" s="334">
        <f>IF(R$6=0,0,R$6/TRE_fec!R$6)</f>
        <v>0.49081922952868107</v>
      </c>
      <c r="S73" s="334">
        <f>IF(S$6=0,0,S$6/TRE_fec!S$6)</f>
        <v>0.49081922952868118</v>
      </c>
      <c r="T73" s="334">
        <f>IF(T$6=0,0,T$6/TRE_fec!T$6)</f>
        <v>0.49081922952868151</v>
      </c>
      <c r="U73" s="334">
        <f>IF(U$6=0,0,U$6/TRE_fec!U$6)</f>
        <v>0.49081922952868129</v>
      </c>
      <c r="V73" s="334">
        <f>IF(V$6=0,0,V$6/TRE_fec!V$6)</f>
        <v>0.49081922952868134</v>
      </c>
      <c r="W73" s="334">
        <f>IF(W$6=0,0,W$6/TRE_fec!W$6)</f>
        <v>0.49081922952868134</v>
      </c>
      <c r="X73" s="334">
        <f>IF(X$6=0,0,X$6/TRE_fec!X$6)</f>
        <v>0.49081922952868123</v>
      </c>
      <c r="Y73" s="334">
        <f>IF(Y$6=0,0,Y$6/TRE_fec!Y$6)</f>
        <v>0.49081922952868129</v>
      </c>
      <c r="DA73" s="67"/>
    </row>
    <row r="74" spans="1:105" ht="12" customHeight="1" x14ac:dyDescent="0.25">
      <c r="A74" s="173" t="s">
        <v>92</v>
      </c>
      <c r="B74" s="335">
        <f>IF(B$7=0,0,B$7/TRE_fec!B$7)</f>
        <v>0.12727031831269248</v>
      </c>
      <c r="C74" s="335">
        <f>IF(C$7=0,0,C$7/TRE_fec!C$7)</f>
        <v>0.12727031831269248</v>
      </c>
      <c r="D74" s="335">
        <f>IF(D$7=0,0,D$7/TRE_fec!D$7)</f>
        <v>0.12727031831269248</v>
      </c>
      <c r="E74" s="335">
        <f>IF(E$7=0,0,E$7/TRE_fec!E$7)</f>
        <v>0.12727031831269248</v>
      </c>
      <c r="F74" s="335">
        <f>IF(F$7=0,0,F$7/TRE_fec!F$7)</f>
        <v>0.12727031831269248</v>
      </c>
      <c r="G74" s="335">
        <f>IF(G$7=0,0,G$7/TRE_fec!G$7)</f>
        <v>0.12727031831269248</v>
      </c>
      <c r="H74" s="335">
        <f>IF(H$7=0,0,H$7/TRE_fec!H$7)</f>
        <v>0.1272703183126925</v>
      </c>
      <c r="I74" s="335">
        <f>IF(I$7=0,0,I$7/TRE_fec!I$7)</f>
        <v>0.1272703183126925</v>
      </c>
      <c r="J74" s="335">
        <f>IF(J$7=0,0,J$7/TRE_fec!J$7)</f>
        <v>0.12727031831269248</v>
      </c>
      <c r="K74" s="335">
        <f>IF(K$7=0,0,K$7/TRE_fec!K$7)</f>
        <v>0.12727031831269248</v>
      </c>
      <c r="L74" s="335">
        <f>IF(L$7=0,0,L$7/TRE_fec!L$7)</f>
        <v>0.12727031831269248</v>
      </c>
      <c r="M74" s="335">
        <f>IF(M$7=0,0,M$7/TRE_fec!M$7)</f>
        <v>0.12727031831269245</v>
      </c>
      <c r="N74" s="335">
        <f>IF(N$7=0,0,N$7/TRE_fec!N$7)</f>
        <v>0.12727031831269248</v>
      </c>
      <c r="O74" s="335">
        <f>IF(O$7=0,0,O$7/TRE_fec!O$7)</f>
        <v>0.12727031831269248</v>
      </c>
      <c r="P74" s="335">
        <f>IF(P$7=0,0,P$7/TRE_fec!P$7)</f>
        <v>0.1272703183126925</v>
      </c>
      <c r="Q74" s="335">
        <f>IF(Q$7=0,0,Q$7/TRE_fec!Q$7)</f>
        <v>0.12727031831269253</v>
      </c>
      <c r="R74" s="335">
        <f>IF(R$7=0,0,R$7/TRE_fec!R$7)</f>
        <v>0.1272703183126925</v>
      </c>
      <c r="S74" s="335">
        <f>IF(S$7=0,0,S$7/TRE_fec!S$7)</f>
        <v>0.12727031831269253</v>
      </c>
      <c r="T74" s="335">
        <f>IF(T$7=0,0,T$7/TRE_fec!T$7)</f>
        <v>0.1272703183126925</v>
      </c>
      <c r="U74" s="335">
        <f>IF(U$7=0,0,U$7/TRE_fec!U$7)</f>
        <v>0.1272703183126925</v>
      </c>
      <c r="V74" s="335">
        <f>IF(V$7=0,0,V$7/TRE_fec!V$7)</f>
        <v>0.12727031831269245</v>
      </c>
      <c r="W74" s="335">
        <f>IF(W$7=0,0,W$7/TRE_fec!W$7)</f>
        <v>0.12727031831269242</v>
      </c>
      <c r="X74" s="335">
        <f>IF(X$7=0,0,X$7/TRE_fec!X$7)</f>
        <v>0.12727031831269256</v>
      </c>
      <c r="Y74" s="335">
        <f>IF(Y$7=0,0,Y$7/TRE_fec!Y$7)</f>
        <v>0.12727031831269256</v>
      </c>
      <c r="DA74" s="177"/>
    </row>
    <row r="75" spans="1:105" ht="12" customHeight="1" x14ac:dyDescent="0.25">
      <c r="A75" s="173" t="s">
        <v>93</v>
      </c>
      <c r="B75" s="335">
        <f>IF(B$8=0,0,B$8/TRE_fec!B$8)</f>
        <v>0.68787989089545931</v>
      </c>
      <c r="C75" s="335">
        <f>IF(C$8=0,0,C$8/TRE_fec!C$8)</f>
        <v>0.68787989089545931</v>
      </c>
      <c r="D75" s="335">
        <f>IF(D$8=0,0,D$8/TRE_fec!D$8)</f>
        <v>0.68787989089545942</v>
      </c>
      <c r="E75" s="335">
        <f>IF(E$8=0,0,E$8/TRE_fec!E$8)</f>
        <v>0.68787989089545931</v>
      </c>
      <c r="F75" s="335">
        <f>IF(F$8=0,0,F$8/TRE_fec!F$8)</f>
        <v>0.68787989089545942</v>
      </c>
      <c r="G75" s="335">
        <f>IF(G$8=0,0,G$8/TRE_fec!G$8)</f>
        <v>0.68787989089545942</v>
      </c>
      <c r="H75" s="335">
        <f>IF(H$8=0,0,H$8/TRE_fec!H$8)</f>
        <v>0.68787989089545942</v>
      </c>
      <c r="I75" s="335">
        <f>IF(I$8=0,0,I$8/TRE_fec!I$8)</f>
        <v>0.6878798908954592</v>
      </c>
      <c r="J75" s="335">
        <f>IF(J$8=0,0,J$8/TRE_fec!J$8)</f>
        <v>0.6878798908954592</v>
      </c>
      <c r="K75" s="335">
        <f>IF(K$8=0,0,K$8/TRE_fec!K$8)</f>
        <v>0.68787989089545909</v>
      </c>
      <c r="L75" s="335">
        <f>IF(L$8=0,0,L$8/TRE_fec!L$8)</f>
        <v>0.68787989089545953</v>
      </c>
      <c r="M75" s="335">
        <f>IF(M$8=0,0,M$8/TRE_fec!M$8)</f>
        <v>0.68787989089545931</v>
      </c>
      <c r="N75" s="335">
        <f>IF(N$8=0,0,N$8/TRE_fec!N$8)</f>
        <v>0.68787989089545931</v>
      </c>
      <c r="O75" s="335">
        <f>IF(O$8=0,0,O$8/TRE_fec!O$8)</f>
        <v>0.6878798908954592</v>
      </c>
      <c r="P75" s="335">
        <f>IF(P$8=0,0,P$8/TRE_fec!P$8)</f>
        <v>0.6878798908954592</v>
      </c>
      <c r="Q75" s="335">
        <f>IF(Q$8=0,0,Q$8/TRE_fec!Q$8)</f>
        <v>0.68787989089545931</v>
      </c>
      <c r="R75" s="335">
        <f>IF(R$8=0,0,R$8/TRE_fec!R$8)</f>
        <v>0.6878798908954592</v>
      </c>
      <c r="S75" s="335">
        <f>IF(S$8=0,0,S$8/TRE_fec!S$8)</f>
        <v>0.68787989089545976</v>
      </c>
      <c r="T75" s="335">
        <f>IF(T$8=0,0,T$8/TRE_fec!T$8)</f>
        <v>0.68787989089545909</v>
      </c>
      <c r="U75" s="335">
        <f>IF(U$8=0,0,U$8/TRE_fec!U$8)</f>
        <v>0.68787989089545964</v>
      </c>
      <c r="V75" s="335">
        <f>IF(V$8=0,0,V$8/TRE_fec!V$8)</f>
        <v>0.6878798908954592</v>
      </c>
      <c r="W75" s="335">
        <f>IF(W$8=0,0,W$8/TRE_fec!W$8)</f>
        <v>0.68787989089545942</v>
      </c>
      <c r="X75" s="335">
        <f>IF(X$8=0,0,X$8/TRE_fec!X$8)</f>
        <v>0.68787989089545964</v>
      </c>
      <c r="Y75" s="335">
        <f>IF(Y$8=0,0,Y$8/TRE_fec!Y$8)</f>
        <v>0.68787989089545931</v>
      </c>
      <c r="DA75" s="177"/>
    </row>
    <row r="76" spans="1:105" ht="12" customHeight="1" x14ac:dyDescent="0.25">
      <c r="A76" s="173" t="s">
        <v>94</v>
      </c>
      <c r="B76" s="335">
        <f>IF(B$9=0,0,B$9/TRE_fec!B$9)</f>
        <v>0.48633884184256354</v>
      </c>
      <c r="C76" s="335">
        <f>IF(C$9=0,0,C$9/TRE_fec!C$9)</f>
        <v>0.48633884184256343</v>
      </c>
      <c r="D76" s="335">
        <f>IF(D$9=0,0,D$9/TRE_fec!D$9)</f>
        <v>0.48633884184256332</v>
      </c>
      <c r="E76" s="335">
        <f>IF(E$9=0,0,E$9/TRE_fec!E$9)</f>
        <v>0.48633884184256343</v>
      </c>
      <c r="F76" s="335">
        <f>IF(F$9=0,0,F$9/TRE_fec!F$9)</f>
        <v>0.48633884184256326</v>
      </c>
      <c r="G76" s="335">
        <f>IF(G$9=0,0,G$9/TRE_fec!G$9)</f>
        <v>0.48633884184256337</v>
      </c>
      <c r="H76" s="335">
        <f>IF(H$9=0,0,H$9/TRE_fec!H$9)</f>
        <v>0.48633884184256343</v>
      </c>
      <c r="I76" s="335">
        <f>IF(I$9=0,0,I$9/TRE_fec!I$9)</f>
        <v>0.48633884184256326</v>
      </c>
      <c r="J76" s="335">
        <f>IF(J$9=0,0,J$9/TRE_fec!J$9)</f>
        <v>0.48633884184256315</v>
      </c>
      <c r="K76" s="335">
        <f>IF(K$9=0,0,K$9/TRE_fec!K$9)</f>
        <v>0.48633884184256337</v>
      </c>
      <c r="L76" s="335">
        <f>IF(L$9=0,0,L$9/TRE_fec!L$9)</f>
        <v>0.48633884184256343</v>
      </c>
      <c r="M76" s="335">
        <f>IF(M$9=0,0,M$9/TRE_fec!M$9)</f>
        <v>0.48633884184256349</v>
      </c>
      <c r="N76" s="335">
        <f>IF(N$9=0,0,N$9/TRE_fec!N$9)</f>
        <v>0.48633884184256354</v>
      </c>
      <c r="O76" s="335">
        <f>IF(O$9=0,0,O$9/TRE_fec!O$9)</f>
        <v>0.48633884184256332</v>
      </c>
      <c r="P76" s="335">
        <f>IF(P$9=0,0,P$9/TRE_fec!P$9)</f>
        <v>0.48633884184256332</v>
      </c>
      <c r="Q76" s="335">
        <f>IF(Q$9=0,0,Q$9/TRE_fec!Q$9)</f>
        <v>0.48633884184256332</v>
      </c>
      <c r="R76" s="335">
        <f>IF(R$9=0,0,R$9/TRE_fec!R$9)</f>
        <v>0.48633884184256354</v>
      </c>
      <c r="S76" s="335">
        <f>IF(S$9=0,0,S$9/TRE_fec!S$9)</f>
        <v>0.48633884184256332</v>
      </c>
      <c r="T76" s="335">
        <f>IF(T$9=0,0,T$9/TRE_fec!T$9)</f>
        <v>0.48633884184256337</v>
      </c>
      <c r="U76" s="335">
        <f>IF(U$9=0,0,U$9/TRE_fec!U$9)</f>
        <v>0.48633884184256349</v>
      </c>
      <c r="V76" s="335">
        <f>IF(V$9=0,0,V$9/TRE_fec!V$9)</f>
        <v>0.48633884184256354</v>
      </c>
      <c r="W76" s="335">
        <f>IF(W$9=0,0,W$9/TRE_fec!W$9)</f>
        <v>0.48633884184256337</v>
      </c>
      <c r="X76" s="335">
        <f>IF(X$9=0,0,X$9/TRE_fec!X$9)</f>
        <v>0.48633884184256354</v>
      </c>
      <c r="Y76" s="335">
        <f>IF(Y$9=0,0,Y$9/TRE_fec!Y$9)</f>
        <v>0.48633884184256343</v>
      </c>
      <c r="DA76" s="177"/>
    </row>
    <row r="77" spans="1:105" ht="12" customHeight="1" x14ac:dyDescent="0.25">
      <c r="A77" s="56" t="s">
        <v>95</v>
      </c>
      <c r="B77" s="336">
        <f>IF(B$10=0,0,B$10/TRE_fec!B$10)</f>
        <v>0.73245959164954433</v>
      </c>
      <c r="C77" s="336">
        <f>IF(C$10=0,0,C$10/TRE_fec!C$10)</f>
        <v>0.72135628896651793</v>
      </c>
      <c r="D77" s="336">
        <f>IF(D$10=0,0,D$10/TRE_fec!D$10)</f>
        <v>0.72764670576455759</v>
      </c>
      <c r="E77" s="336">
        <f>IF(E$10=0,0,E$10/TRE_fec!E$10)</f>
        <v>0.73111003431505772</v>
      </c>
      <c r="F77" s="336">
        <f>IF(F$10=0,0,F$10/TRE_fec!F$10)</f>
        <v>0.73196503233689114</v>
      </c>
      <c r="G77" s="336">
        <f>IF(G$10=0,0,G$10/TRE_fec!G$10)</f>
        <v>0.75251991207800906</v>
      </c>
      <c r="H77" s="336">
        <f>IF(H$10=0,0,H$10/TRE_fec!H$10)</f>
        <v>0.75488242562109686</v>
      </c>
      <c r="I77" s="336">
        <f>IF(I$10=0,0,I$10/TRE_fec!I$10)</f>
        <v>0.76344936041113765</v>
      </c>
      <c r="J77" s="336">
        <f>IF(J$10=0,0,J$10/TRE_fec!J$10)</f>
        <v>0.77150829288586908</v>
      </c>
      <c r="K77" s="336">
        <f>IF(K$10=0,0,K$10/TRE_fec!K$10)</f>
        <v>0.74606555659930751</v>
      </c>
      <c r="L77" s="336">
        <f>IF(L$10=0,0,L$10/TRE_fec!L$10)</f>
        <v>0.76458008990224169</v>
      </c>
      <c r="M77" s="336">
        <f>IF(M$10=0,0,M$10/TRE_fec!M$10)</f>
        <v>0.76125334406230516</v>
      </c>
      <c r="N77" s="336">
        <f>IF(N$10=0,0,N$10/TRE_fec!N$10)</f>
        <v>0.77497045704206424</v>
      </c>
      <c r="O77" s="336">
        <f>IF(O$10=0,0,O$10/TRE_fec!O$10)</f>
        <v>0.78125091542763359</v>
      </c>
      <c r="P77" s="336">
        <f>IF(P$10=0,0,P$10/TRE_fec!P$10)</f>
        <v>0.79011038581438453</v>
      </c>
      <c r="Q77" s="336">
        <f>IF(Q$10=0,0,Q$10/TRE_fec!Q$10)</f>
        <v>0.79295549325058279</v>
      </c>
      <c r="R77" s="336">
        <f>IF(R$10=0,0,R$10/TRE_fec!R$10)</f>
        <v>0.77716426704352504</v>
      </c>
      <c r="S77" s="336">
        <f>IF(S$10=0,0,S$10/TRE_fec!S$10)</f>
        <v>0.77696064374208584</v>
      </c>
      <c r="T77" s="336">
        <f>IF(T$10=0,0,T$10/TRE_fec!T$10)</f>
        <v>0.78244044179469097</v>
      </c>
      <c r="U77" s="336">
        <f>IF(U$10=0,0,U$10/TRE_fec!U$10)</f>
        <v>0.79108245590561099</v>
      </c>
      <c r="V77" s="336">
        <f>IF(V$10=0,0,V$10/TRE_fec!V$10)</f>
        <v>0.74342372593830519</v>
      </c>
      <c r="W77" s="336">
        <f>IF(W$10=0,0,W$10/TRE_fec!W$10)</f>
        <v>0.77529076217753312</v>
      </c>
      <c r="X77" s="336">
        <f>IF(X$10=0,0,X$10/TRE_fec!X$10)</f>
        <v>0.78570811524370521</v>
      </c>
      <c r="Y77" s="336">
        <f>IF(Y$10=0,0,Y$10/TRE_fec!Y$10)</f>
        <v>0.78571336660628144</v>
      </c>
      <c r="DA77" s="68"/>
    </row>
    <row r="78" spans="1:105" ht="12" customHeight="1" x14ac:dyDescent="0.25">
      <c r="A78" s="174" t="s">
        <v>2403</v>
      </c>
      <c r="B78" s="349">
        <f>IF(B$16=0,0,B$16/TRE_fec!B$16)</f>
        <v>0.54680333419260352</v>
      </c>
      <c r="C78" s="349">
        <f>IF(C$16=0,0,C$16/TRE_fec!C$16)</f>
        <v>0.54707515020899256</v>
      </c>
      <c r="D78" s="349">
        <f>IF(D$16=0,0,D$16/TRE_fec!D$16)</f>
        <v>0.55175718133414786</v>
      </c>
      <c r="E78" s="349">
        <f>IF(E$16=0,0,E$16/TRE_fec!E$16)</f>
        <v>0.55466978497220953</v>
      </c>
      <c r="F78" s="349">
        <f>IF(F$16=0,0,F$16/TRE_fec!F$16)</f>
        <v>0.55506144551360492</v>
      </c>
      <c r="G78" s="349">
        <f>IF(G$16=0,0,G$16/TRE_fec!G$16)</f>
        <v>0.5644505513429382</v>
      </c>
      <c r="H78" s="349">
        <f>IF(H$16=0,0,H$16/TRE_fec!H$16)</f>
        <v>0.558012664078398</v>
      </c>
      <c r="I78" s="349">
        <f>IF(I$16=0,0,I$16/TRE_fec!I$16)</f>
        <v>0.57499218533331553</v>
      </c>
      <c r="J78" s="349">
        <f>IF(J$16=0,0,J$16/TRE_fec!J$16)</f>
        <v>0.56662727328686291</v>
      </c>
      <c r="K78" s="349">
        <f>IF(K$16=0,0,K$16/TRE_fec!K$16)</f>
        <v>0.55557931340163003</v>
      </c>
      <c r="L78" s="349">
        <f>IF(L$16=0,0,L$16/TRE_fec!L$16)</f>
        <v>0.57275276032055478</v>
      </c>
      <c r="M78" s="349">
        <f>IF(M$16=0,0,M$16/TRE_fec!M$16)</f>
        <v>0.57909853389251498</v>
      </c>
      <c r="N78" s="349">
        <f>IF(N$16=0,0,N$16/TRE_fec!N$16)</f>
        <v>0.56394409854438854</v>
      </c>
      <c r="O78" s="349">
        <f>IF(O$16=0,0,O$16/TRE_fec!O$16)</f>
        <v>0.56509549092337386</v>
      </c>
      <c r="P78" s="349">
        <f>IF(P$16=0,0,P$16/TRE_fec!P$16)</f>
        <v>0.57458675694151651</v>
      </c>
      <c r="Q78" s="349">
        <f>IF(Q$16=0,0,Q$16/TRE_fec!Q$16)</f>
        <v>0.60195506021074807</v>
      </c>
      <c r="R78" s="349">
        <f>IF(R$16=0,0,R$16/TRE_fec!R$16)</f>
        <v>0.56684052443981403</v>
      </c>
      <c r="S78" s="349">
        <f>IF(S$16=0,0,S$16/TRE_fec!S$16)</f>
        <v>0.57715163044063944</v>
      </c>
      <c r="T78" s="349">
        <f>IF(T$16=0,0,T$16/TRE_fec!T$16)</f>
        <v>0.57373738187133239</v>
      </c>
      <c r="U78" s="349">
        <f>IF(U$16=0,0,U$16/TRE_fec!U$16)</f>
        <v>0.58675591698409935</v>
      </c>
      <c r="V78" s="349">
        <f>IF(V$16=0,0,V$16/TRE_fec!V$16)</f>
        <v>0.56745200187715028</v>
      </c>
      <c r="W78" s="349">
        <f>IF(W$16=0,0,W$16/TRE_fec!W$16)</f>
        <v>0.57036389039668156</v>
      </c>
      <c r="X78" s="349">
        <f>IF(X$16=0,0,X$16/TRE_fec!X$16)</f>
        <v>0.56935676560515525</v>
      </c>
      <c r="Y78" s="349">
        <f>IF(Y$16=0,0,Y$16/TRE_fec!Y$16)</f>
        <v>0.56880212106750594</v>
      </c>
      <c r="DA78" s="178"/>
    </row>
    <row r="79" spans="1:105" ht="12" customHeight="1" x14ac:dyDescent="0.25">
      <c r="A79" s="174" t="s">
        <v>2413</v>
      </c>
      <c r="B79" s="349">
        <f>IF(B$24=0,0,B$24/TRE_fec!B$24)</f>
        <v>0.47671463045511092</v>
      </c>
      <c r="C79" s="349">
        <f>IF(C$24=0,0,C$24/TRE_fec!C$24)</f>
        <v>0.47528525893656653</v>
      </c>
      <c r="D79" s="349">
        <f>IF(D$24=0,0,D$24/TRE_fec!D$24)</f>
        <v>0.47631653359071413</v>
      </c>
      <c r="E79" s="349">
        <f>IF(E$24=0,0,E$24/TRE_fec!E$24)</f>
        <v>0.47689605935886514</v>
      </c>
      <c r="F79" s="349">
        <f>IF(F$24=0,0,F$24/TRE_fec!F$24)</f>
        <v>0.47698788685940952</v>
      </c>
      <c r="G79" s="349">
        <f>IF(G$24=0,0,G$24/TRE_fec!G$24)</f>
        <v>0.47871149437429128</v>
      </c>
      <c r="H79" s="349">
        <f>IF(H$24=0,0,H$24/TRE_fec!H$24)</f>
        <v>0.47850579661547071</v>
      </c>
      <c r="I79" s="349">
        <f>IF(I$24=0,0,I$24/TRE_fec!I$24)</f>
        <v>0.47930204574241303</v>
      </c>
      <c r="J79" s="349">
        <f>IF(J$24=0,0,J$24/TRE_fec!J$24)</f>
        <v>0.48087809184204983</v>
      </c>
      <c r="K79" s="349">
        <f>IF(K$24=0,0,K$24/TRE_fec!K$24)</f>
        <v>0.48017231314177145</v>
      </c>
      <c r="L79" s="349">
        <f>IF(L$24=0,0,L$24/TRE_fec!L$24)</f>
        <v>0.48057172061523989</v>
      </c>
      <c r="M79" s="349">
        <f>IF(M$24=0,0,M$24/TRE_fec!M$24)</f>
        <v>0.48010797409526512</v>
      </c>
      <c r="N79" s="349">
        <f>IF(N$24=0,0,N$24/TRE_fec!N$24)</f>
        <v>0.48009745581039676</v>
      </c>
      <c r="O79" s="349">
        <f>IF(O$24=0,0,O$24/TRE_fec!O$24)</f>
        <v>0.48120518488725933</v>
      </c>
      <c r="P79" s="349">
        <f>IF(P$24=0,0,P$24/TRE_fec!P$24)</f>
        <v>0.48315852193399711</v>
      </c>
      <c r="Q79" s="349">
        <f>IF(Q$24=0,0,Q$24/TRE_fec!Q$24)</f>
        <v>0.48472391734985454</v>
      </c>
      <c r="R79" s="349">
        <f>IF(R$24=0,0,R$24/TRE_fec!R$24)</f>
        <v>0.48132400916633483</v>
      </c>
      <c r="S79" s="349">
        <f>IF(S$24=0,0,S$24/TRE_fec!S$24)</f>
        <v>0.48093156902623996</v>
      </c>
      <c r="T79" s="349">
        <f>IF(T$24=0,0,T$24/TRE_fec!T$24)</f>
        <v>0.48156171905175832</v>
      </c>
      <c r="U79" s="349">
        <f>IF(U$24=0,0,U$24/TRE_fec!U$24)</f>
        <v>0.48270982607549079</v>
      </c>
      <c r="V79" s="349">
        <f>IF(V$24=0,0,V$24/TRE_fec!V$24)</f>
        <v>0.47870349570742748</v>
      </c>
      <c r="W79" s="349">
        <f>IF(W$24=0,0,W$24/TRE_fec!W$24)</f>
        <v>0.4804592541541961</v>
      </c>
      <c r="X79" s="349">
        <f>IF(X$24=0,0,X$24/TRE_fec!X$24)</f>
        <v>0.48184195792454737</v>
      </c>
      <c r="Y79" s="349">
        <f>IF(Y$24=0,0,Y$24/TRE_fec!Y$24)</f>
        <v>0.48209312760807005</v>
      </c>
      <c r="DA79" s="178"/>
    </row>
    <row r="80" spans="1:105" ht="12" customHeight="1" x14ac:dyDescent="0.25">
      <c r="A80" s="174" t="s">
        <v>2418</v>
      </c>
      <c r="B80" s="349">
        <f>IF(B$27=0,0,B$27/TRE_fec!B$27)</f>
        <v>0.46868857216508847</v>
      </c>
      <c r="C80" s="349">
        <f>IF(C$27=0,0,C$27/TRE_fec!C$27)</f>
        <v>0.46892155732199364</v>
      </c>
      <c r="D80" s="349">
        <f>IF(D$27=0,0,D$27/TRE_fec!D$27)</f>
        <v>0.47293472685784099</v>
      </c>
      <c r="E80" s="349">
        <f>IF(E$27=0,0,E$27/TRE_fec!E$27)</f>
        <v>0.47543124426189393</v>
      </c>
      <c r="F80" s="349">
        <f>IF(F$27=0,0,F$27/TRE_fec!F$27)</f>
        <v>0.47576695329737556</v>
      </c>
      <c r="G80" s="349">
        <f>IF(G$27=0,0,G$27/TRE_fec!G$27)</f>
        <v>0.48381475829394693</v>
      </c>
      <c r="H80" s="349">
        <f>IF(H$27=0,0,H$27/TRE_fec!H$27)</f>
        <v>0.4782965692100552</v>
      </c>
      <c r="I80" s="349">
        <f>IF(I$27=0,0,I$27/TRE_fec!I$27)</f>
        <v>0.49285044457141353</v>
      </c>
      <c r="J80" s="349">
        <f>IF(J$27=0,0,J$27/TRE_fec!J$27)</f>
        <v>0.48568051996016814</v>
      </c>
      <c r="K80" s="349">
        <f>IF(K$27=0,0,K$27/TRE_fec!K$27)</f>
        <v>0.4762108400585402</v>
      </c>
      <c r="L80" s="349">
        <f>IF(L$27=0,0,L$27/TRE_fec!L$27)</f>
        <v>0.49093093741761812</v>
      </c>
      <c r="M80" s="349">
        <f>IF(M$27=0,0,M$27/TRE_fec!M$27)</f>
        <v>0.49637017190787003</v>
      </c>
      <c r="N80" s="349">
        <f>IF(N$27=0,0,N$27/TRE_fec!N$27)</f>
        <v>0.48338065589518997</v>
      </c>
      <c r="O80" s="349">
        <f>IF(O$27=0,0,O$27/TRE_fec!O$27)</f>
        <v>0.48436756364860623</v>
      </c>
      <c r="P80" s="349">
        <f>IF(P$27=0,0,P$27/TRE_fec!P$27)</f>
        <v>0.49250293452130001</v>
      </c>
      <c r="Q80" s="349">
        <f>IF(Q$27=0,0,Q$27/TRE_fec!Q$27)</f>
        <v>0.51596148018064136</v>
      </c>
      <c r="R80" s="349">
        <f>IF(R$27=0,0,R$27/TRE_fec!R$27)</f>
        <v>0.48586330666269778</v>
      </c>
      <c r="S80" s="349">
        <f>IF(S$27=0,0,S$27/TRE_fec!S$27)</f>
        <v>0.49470139752054798</v>
      </c>
      <c r="T80" s="349">
        <f>IF(T$27=0,0,T$27/TRE_fec!T$27)</f>
        <v>0.49177489874685665</v>
      </c>
      <c r="U80" s="349">
        <f>IF(U$27=0,0,U$27/TRE_fec!U$27)</f>
        <v>0.50293364312922795</v>
      </c>
      <c r="V80" s="349">
        <f>IF(V$27=0,0,V$27/TRE_fec!V$27)</f>
        <v>0.48638743018041464</v>
      </c>
      <c r="W80" s="349">
        <f>IF(W$27=0,0,W$27/TRE_fec!W$27)</f>
        <v>0.48888333462572703</v>
      </c>
      <c r="X80" s="349">
        <f>IF(X$27=0,0,X$27/TRE_fec!X$27)</f>
        <v>0.48802008480441866</v>
      </c>
      <c r="Y80" s="349">
        <f>IF(Y$27=0,0,Y$27/TRE_fec!Y$27)</f>
        <v>0.48754467520071931</v>
      </c>
      <c r="DA80" s="178"/>
    </row>
    <row r="81" spans="1:105" ht="12" customHeight="1" x14ac:dyDescent="0.25">
      <c r="A81" s="174" t="s">
        <v>2428</v>
      </c>
      <c r="B81" s="349">
        <f>IF(B$35=0,0,B$35/TRE_fec!B$35)</f>
        <v>0.68391286413599528</v>
      </c>
      <c r="C81" s="349">
        <f>IF(C$35=0,0,C$35/TRE_fec!C$35)</f>
        <v>0.69652751926526513</v>
      </c>
      <c r="D81" s="349">
        <f>IF(D$35=0,0,D$35/TRE_fec!D$35)</f>
        <v>0.69517762624491175</v>
      </c>
      <c r="E81" s="349">
        <f>IF(E$35=0,0,E$35/TRE_fec!E$35)</f>
        <v>0.69436448786358151</v>
      </c>
      <c r="F81" s="349">
        <f>IF(F$35=0,0,F$35/TRE_fec!F$35)</f>
        <v>0.69372028568257471</v>
      </c>
      <c r="G81" s="349">
        <f>IF(G$35=0,0,G$35/TRE_fec!G$35)</f>
        <v>0.68662199613771202</v>
      </c>
      <c r="H81" s="349">
        <f>IF(H$35=0,0,H$35/TRE_fec!H$35)</f>
        <v>0.68085743620121153</v>
      </c>
      <c r="I81" s="349">
        <f>IF(I$35=0,0,I$35/TRE_fec!I$35)</f>
        <v>0.70530898656646879</v>
      </c>
      <c r="J81" s="349">
        <f>IF(J$35=0,0,J$35/TRE_fec!J$35)</f>
        <v>0.67918078579355723</v>
      </c>
      <c r="K81" s="349">
        <f>IF(K$35=0,0,K$35/TRE_fec!K$35)</f>
        <v>0.65149338857595085</v>
      </c>
      <c r="L81" s="349">
        <f>IF(L$35=0,0,L$35/TRE_fec!L$35)</f>
        <v>0.6404472135092768</v>
      </c>
      <c r="M81" s="349">
        <f>IF(M$35=0,0,M$35/TRE_fec!M$35)</f>
        <v>0.69625407202890688</v>
      </c>
      <c r="N81" s="349">
        <f>IF(N$35=0,0,N$35/TRE_fec!N$35)</f>
        <v>0.65373843693559619</v>
      </c>
      <c r="O81" s="349">
        <f>IF(O$35=0,0,O$35/TRE_fec!O$35)</f>
        <v>0.65744156770265394</v>
      </c>
      <c r="P81" s="349">
        <f>IF(P$35=0,0,P$35/TRE_fec!P$35)</f>
        <v>0.68524650897282346</v>
      </c>
      <c r="Q81" s="349">
        <f>IF(Q$35=0,0,Q$35/TRE_fec!Q$35)</f>
        <v>0.68097020997145896</v>
      </c>
      <c r="R81" s="349">
        <f>IF(R$35=0,0,R$35/TRE_fec!R$35)</f>
        <v>0.68329141361443813</v>
      </c>
      <c r="S81" s="349">
        <f>IF(S$35=0,0,S$35/TRE_fec!S$35)</f>
        <v>0.69055198350506986</v>
      </c>
      <c r="T81" s="349">
        <f>IF(T$35=0,0,T$35/TRE_fec!T$35)</f>
        <v>0.68746552189308097</v>
      </c>
      <c r="U81" s="349">
        <f>IF(U$35=0,0,U$35/TRE_fec!U$35)</f>
        <v>0.6897431165168717</v>
      </c>
      <c r="V81" s="349">
        <f>IF(V$35=0,0,V$35/TRE_fec!V$35)</f>
        <v>0.69295344594311425</v>
      </c>
      <c r="W81" s="349">
        <f>IF(W$35=0,0,W$35/TRE_fec!W$35)</f>
        <v>0.69533486158527502</v>
      </c>
      <c r="X81" s="349">
        <f>IF(X$35=0,0,X$35/TRE_fec!X$35)</f>
        <v>0.69173323908255646</v>
      </c>
      <c r="Y81" s="349">
        <f>IF(Y$35=0,0,Y$35/TRE_fec!Y$35)</f>
        <v>0.68745366512438499</v>
      </c>
      <c r="DA81" s="178"/>
    </row>
    <row r="82" spans="1:105" ht="12" customHeight="1" x14ac:dyDescent="0.25">
      <c r="A82" s="174" t="s">
        <v>2440</v>
      </c>
      <c r="B82" s="349">
        <f>IF(B$46=0,0,B$46/TRE_fec!B$46)</f>
        <v>0.63530461514942327</v>
      </c>
      <c r="C82" s="349">
        <f>IF(C$46=0,0,C$46/TRE_fec!C$46)</f>
        <v>0.63530461514942338</v>
      </c>
      <c r="D82" s="349">
        <f>IF(D$46=0,0,D$46/TRE_fec!D$46)</f>
        <v>0.63530461514942338</v>
      </c>
      <c r="E82" s="349">
        <f>IF(E$46=0,0,E$46/TRE_fec!E$46)</f>
        <v>0.63530461514942327</v>
      </c>
      <c r="F82" s="349">
        <f>IF(F$46=0,0,F$46/TRE_fec!F$46)</f>
        <v>0.63530461514942382</v>
      </c>
      <c r="G82" s="349">
        <f>IF(G$46=0,0,G$46/TRE_fec!G$46)</f>
        <v>0.63530461514942316</v>
      </c>
      <c r="H82" s="349">
        <f>IF(H$46=0,0,H$46/TRE_fec!H$46)</f>
        <v>0.63530461514942327</v>
      </c>
      <c r="I82" s="349">
        <f>IF(I$46=0,0,I$46/TRE_fec!I$46)</f>
        <v>0.63530461514942371</v>
      </c>
      <c r="J82" s="349">
        <f>IF(J$46=0,0,J$46/TRE_fec!J$46)</f>
        <v>0.63530461514942327</v>
      </c>
      <c r="K82" s="349">
        <f>IF(K$46=0,0,K$46/TRE_fec!K$46)</f>
        <v>0.63530461514942327</v>
      </c>
      <c r="L82" s="349">
        <f>IF(L$46=0,0,L$46/TRE_fec!L$46)</f>
        <v>0.63530461514942338</v>
      </c>
      <c r="M82" s="349">
        <f>IF(M$46=0,0,M$46/TRE_fec!M$46)</f>
        <v>0.63530461514942349</v>
      </c>
      <c r="N82" s="349">
        <f>IF(N$46=0,0,N$46/TRE_fec!N$46)</f>
        <v>0.63530461514942338</v>
      </c>
      <c r="O82" s="349">
        <f>IF(O$46=0,0,O$46/TRE_fec!O$46)</f>
        <v>0.63530461514942338</v>
      </c>
      <c r="P82" s="349">
        <f>IF(P$46=0,0,P$46/TRE_fec!P$46)</f>
        <v>0.63530461514942349</v>
      </c>
      <c r="Q82" s="349">
        <f>IF(Q$46=0,0,Q$46/TRE_fec!Q$46)</f>
        <v>0.63530461514942338</v>
      </c>
      <c r="R82" s="349">
        <f>IF(R$46=0,0,R$46/TRE_fec!R$46)</f>
        <v>0.63530461514942338</v>
      </c>
      <c r="S82" s="349">
        <f>IF(S$46=0,0,S$46/TRE_fec!S$46)</f>
        <v>0.63530461514942327</v>
      </c>
      <c r="T82" s="349">
        <f>IF(T$46=0,0,T$46/TRE_fec!T$46)</f>
        <v>0.63530461514942338</v>
      </c>
      <c r="U82" s="349">
        <f>IF(U$46=0,0,U$46/TRE_fec!U$46)</f>
        <v>0.63530461514942338</v>
      </c>
      <c r="V82" s="349">
        <f>IF(V$46=0,0,V$46/TRE_fec!V$46)</f>
        <v>0.63530461514942349</v>
      </c>
      <c r="W82" s="349">
        <f>IF(W$46=0,0,W$46/TRE_fec!W$46)</f>
        <v>0.63530461514942316</v>
      </c>
      <c r="X82" s="349">
        <f>IF(X$46=0,0,X$46/TRE_fec!X$46)</f>
        <v>0.63530461514942338</v>
      </c>
      <c r="Y82" s="349">
        <f>IF(Y$46=0,0,Y$46/TRE_fec!Y$46)</f>
        <v>0.63530461514942349</v>
      </c>
      <c r="DA82" s="178"/>
    </row>
    <row r="83" spans="1:105" ht="12" customHeight="1" x14ac:dyDescent="0.25">
      <c r="A83" s="41" t="s">
        <v>2442</v>
      </c>
      <c r="B83" s="337">
        <f>IF(B$47=0,0,B$47/TRE_fec!B$47)</f>
        <v>0.58481537935423289</v>
      </c>
      <c r="C83" s="337">
        <f>IF(C$47=0,0,C$47/TRE_fec!C$47)</f>
        <v>0.584815379354233</v>
      </c>
      <c r="D83" s="337">
        <f>IF(D$47=0,0,D$47/TRE_fec!D$47)</f>
        <v>0.584815379354233</v>
      </c>
      <c r="E83" s="337">
        <f>IF(E$47=0,0,E$47/TRE_fec!E$47)</f>
        <v>0.58481537935423278</v>
      </c>
      <c r="F83" s="337">
        <f>IF(F$47=0,0,F$47/TRE_fec!F$47)</f>
        <v>0.584815379354233</v>
      </c>
      <c r="G83" s="337">
        <f>IF(G$47=0,0,G$47/TRE_fec!G$47)</f>
        <v>0.58481537935423267</v>
      </c>
      <c r="H83" s="337">
        <f>IF(H$47=0,0,H$47/TRE_fec!H$47)</f>
        <v>0.58481537935423311</v>
      </c>
      <c r="I83" s="337">
        <f>IF(I$47=0,0,I$47/TRE_fec!I$47)</f>
        <v>0.584815379354233</v>
      </c>
      <c r="J83" s="337">
        <f>IF(J$47=0,0,J$47/TRE_fec!J$47)</f>
        <v>0.584815379354233</v>
      </c>
      <c r="K83" s="337">
        <f>IF(K$47=0,0,K$47/TRE_fec!K$47)</f>
        <v>0.584815379354233</v>
      </c>
      <c r="L83" s="337">
        <f>IF(L$47=0,0,L$47/TRE_fec!L$47)</f>
        <v>0.584815379354233</v>
      </c>
      <c r="M83" s="337">
        <f>IF(M$47=0,0,M$47/TRE_fec!M$47)</f>
        <v>0.58481537935423311</v>
      </c>
      <c r="N83" s="337">
        <f>IF(N$47=0,0,N$47/TRE_fec!N$47)</f>
        <v>0.584815379354233</v>
      </c>
      <c r="O83" s="337">
        <f>IF(O$47=0,0,O$47/TRE_fec!O$47)</f>
        <v>0.584815379354233</v>
      </c>
      <c r="P83" s="337">
        <f>IF(P$47=0,0,P$47/TRE_fec!P$47)</f>
        <v>0.58481537935423289</v>
      </c>
      <c r="Q83" s="337">
        <f>IF(Q$47=0,0,Q$47/TRE_fec!Q$47)</f>
        <v>0.58481537935423289</v>
      </c>
      <c r="R83" s="337">
        <f>IF(R$47=0,0,R$47/TRE_fec!R$47)</f>
        <v>0.58481537935423311</v>
      </c>
      <c r="S83" s="337">
        <f>IF(S$47=0,0,S$47/TRE_fec!S$47)</f>
        <v>0.58481537935423311</v>
      </c>
      <c r="T83" s="337">
        <f>IF(T$47=0,0,T$47/TRE_fec!T$47)</f>
        <v>0.58481537935423278</v>
      </c>
      <c r="U83" s="337">
        <f>IF(U$47=0,0,U$47/TRE_fec!U$47)</f>
        <v>0.58481537935423289</v>
      </c>
      <c r="V83" s="337">
        <f>IF(V$47=0,0,V$47/TRE_fec!V$47)</f>
        <v>0.58481537935423311</v>
      </c>
      <c r="W83" s="337">
        <f>IF(W$47=0,0,W$47/TRE_fec!W$47)</f>
        <v>0.584815379354233</v>
      </c>
      <c r="X83" s="337">
        <f>IF(X$47=0,0,X$47/TRE_fec!X$47)</f>
        <v>0.58481537935423267</v>
      </c>
      <c r="Y83" s="337">
        <f>IF(Y$47=0,0,Y$47/TRE_fec!Y$47)</f>
        <v>0.584815379354233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CO2 emissions"</f>
        <v>IE: Transport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34.013274837450219</v>
      </c>
      <c r="C5" s="223">
        <v>36.536716437766259</v>
      </c>
      <c r="D5" s="223">
        <v>32.014054439194403</v>
      </c>
      <c r="E5" s="223">
        <v>29.092029118522991</v>
      </c>
      <c r="F5" s="223">
        <v>25.211793958839479</v>
      </c>
      <c r="G5" s="223">
        <v>22.782676678672619</v>
      </c>
      <c r="H5" s="223">
        <v>26.340124678243299</v>
      </c>
      <c r="I5" s="223">
        <v>11.50401995867105</v>
      </c>
      <c r="J5" s="223">
        <v>16.814377077991569</v>
      </c>
      <c r="K5" s="223">
        <v>11.65252499913678</v>
      </c>
      <c r="L5" s="223">
        <v>7.4155287584986542</v>
      </c>
      <c r="M5" s="223">
        <v>6.34671287815606</v>
      </c>
      <c r="N5" s="223">
        <v>9.3748035579881446</v>
      </c>
      <c r="O5" s="223">
        <v>9.902700358965749</v>
      </c>
      <c r="P5" s="223">
        <v>6.9874099180311324</v>
      </c>
      <c r="Q5" s="223">
        <v>3.6795304792341388</v>
      </c>
      <c r="R5" s="223">
        <v>6.3160516789828698</v>
      </c>
      <c r="S5" s="223">
        <v>4.4812925982267249</v>
      </c>
      <c r="T5" s="223">
        <v>5.6863537174519259</v>
      </c>
      <c r="U5" s="223">
        <v>6.7868218783752026</v>
      </c>
      <c r="V5" s="223">
        <v>6.9782755699510473</v>
      </c>
      <c r="W5" s="223">
        <v>6.1204991478589061</v>
      </c>
      <c r="X5" s="223">
        <v>5.2224833346726616</v>
      </c>
      <c r="Y5" s="223">
        <v>5.3793686037356352</v>
      </c>
      <c r="DA5" s="89" t="s">
        <v>2484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2485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2486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2487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2488</v>
      </c>
    </row>
    <row r="10" spans="1:105" ht="12" customHeight="1" x14ac:dyDescent="0.25">
      <c r="A10" s="56" t="s">
        <v>95</v>
      </c>
      <c r="B10" s="260">
        <v>1.0211513353240229</v>
      </c>
      <c r="C10" s="260">
        <v>1.225708954542805</v>
      </c>
      <c r="D10" s="260">
        <v>1.0520237402975761</v>
      </c>
      <c r="E10" s="260">
        <v>0.9479071720641441</v>
      </c>
      <c r="F10" s="260">
        <v>0.8205257146363214</v>
      </c>
      <c r="G10" s="260">
        <v>0.64140524590504555</v>
      </c>
      <c r="H10" s="260">
        <v>0.69488004677119086</v>
      </c>
      <c r="I10" s="260">
        <v>0.31738019889552088</v>
      </c>
      <c r="J10" s="260">
        <v>0.37527328423717637</v>
      </c>
      <c r="K10" s="260">
        <v>0.29097475134200018</v>
      </c>
      <c r="L10" s="260">
        <v>0.16319882271476821</v>
      </c>
      <c r="M10" s="260">
        <v>0.1843584705047781</v>
      </c>
      <c r="N10" s="260">
        <v>0.16897714613202541</v>
      </c>
      <c r="O10" s="260">
        <v>0.16889514271393899</v>
      </c>
      <c r="P10" s="260">
        <v>0.1249477618774973</v>
      </c>
      <c r="Q10" s="260">
        <v>8.3385818771620129E-2</v>
      </c>
      <c r="R10" s="260">
        <v>0.1272522827054649</v>
      </c>
      <c r="S10" s="260">
        <v>0.1011276215745129</v>
      </c>
      <c r="T10" s="260">
        <v>0.1131624346332592</v>
      </c>
      <c r="U10" s="260">
        <v>0.1349478282958739</v>
      </c>
      <c r="V10" s="260">
        <v>0.2159821989067528</v>
      </c>
      <c r="W10" s="260">
        <v>0.1339794941736569</v>
      </c>
      <c r="X10" s="260">
        <v>9.5459750636137652E-2</v>
      </c>
      <c r="Y10" s="260">
        <v>9.6525937626246519E-2</v>
      </c>
      <c r="DA10" s="68" t="s">
        <v>2489</v>
      </c>
    </row>
    <row r="11" spans="1:105" ht="12" customHeight="1" x14ac:dyDescent="0.25">
      <c r="A11" s="37" t="s">
        <v>159</v>
      </c>
      <c r="B11" s="226">
        <v>0.19597651335463201</v>
      </c>
      <c r="C11" s="226">
        <v>0.13900301145902469</v>
      </c>
      <c r="D11" s="226">
        <v>0.15006110012015661</v>
      </c>
      <c r="E11" s="226">
        <v>0.1532080478512173</v>
      </c>
      <c r="F11" s="226">
        <v>0.12600638430033029</v>
      </c>
      <c r="G11" s="226">
        <v>9.1995390141066183E-2</v>
      </c>
      <c r="H11" s="226">
        <v>7.0430403570902925E-2</v>
      </c>
      <c r="I11" s="226">
        <v>3.385818103223547E-3</v>
      </c>
      <c r="J11" s="226">
        <v>0.12587026646861221</v>
      </c>
      <c r="K11" s="226">
        <v>0.1716802366315876</v>
      </c>
      <c r="L11" s="226">
        <v>7.4265365525496396E-2</v>
      </c>
      <c r="M11" s="226">
        <v>2.721972863955607E-2</v>
      </c>
      <c r="N11" s="226">
        <v>5.7535250230549222E-2</v>
      </c>
      <c r="O11" s="226">
        <v>6.8406364633583461E-2</v>
      </c>
      <c r="P11" s="226">
        <v>5.4716005780391819E-2</v>
      </c>
      <c r="Q11" s="226">
        <v>3.3844400740743602E-2</v>
      </c>
      <c r="R11" s="226">
        <v>4.9111193813645967E-2</v>
      </c>
      <c r="S11" s="226">
        <v>2.225887696266643E-2</v>
      </c>
      <c r="T11" s="226">
        <v>3.5554375984020177E-2</v>
      </c>
      <c r="U11" s="226">
        <v>3.6361027288086781E-2</v>
      </c>
      <c r="V11" s="226">
        <v>5.9291354807754E-2</v>
      </c>
      <c r="W11" s="226">
        <v>2.8127220411863801E-2</v>
      </c>
      <c r="X11" s="226">
        <v>3.2828955455999738E-2</v>
      </c>
      <c r="Y11" s="226">
        <v>3.8253109975011551E-2</v>
      </c>
      <c r="DA11" s="69" t="s">
        <v>2490</v>
      </c>
    </row>
    <row r="12" spans="1:105" ht="12" customHeight="1" x14ac:dyDescent="0.25">
      <c r="A12" s="37" t="s">
        <v>35</v>
      </c>
      <c r="B12" s="226">
        <v>0.82517482196939129</v>
      </c>
      <c r="C12" s="226">
        <v>1.08670594308378</v>
      </c>
      <c r="D12" s="226">
        <v>0.90196264017741967</v>
      </c>
      <c r="E12" s="226">
        <v>0.79469912421292677</v>
      </c>
      <c r="F12" s="226">
        <v>0.69451933033599111</v>
      </c>
      <c r="G12" s="226">
        <v>0.54940985576397938</v>
      </c>
      <c r="H12" s="226">
        <v>0.62444964320028795</v>
      </c>
      <c r="I12" s="226">
        <v>0.31399438079229741</v>
      </c>
      <c r="J12" s="226">
        <v>0.24940301776856419</v>
      </c>
      <c r="K12" s="226">
        <v>0.1192945147104125</v>
      </c>
      <c r="L12" s="226">
        <v>8.89334571892718E-2</v>
      </c>
      <c r="M12" s="226">
        <v>0.157138741865222</v>
      </c>
      <c r="N12" s="226">
        <v>0.1114418959014762</v>
      </c>
      <c r="O12" s="226">
        <v>0.1004887780803555</v>
      </c>
      <c r="P12" s="226">
        <v>7.0231756097105455E-2</v>
      </c>
      <c r="Q12" s="226">
        <v>4.9541418030876527E-2</v>
      </c>
      <c r="R12" s="226">
        <v>7.8141088891818922E-2</v>
      </c>
      <c r="S12" s="226">
        <v>7.8868744611846439E-2</v>
      </c>
      <c r="T12" s="226">
        <v>7.7608058649239003E-2</v>
      </c>
      <c r="U12" s="226">
        <v>9.8586801007787092E-2</v>
      </c>
      <c r="V12" s="226">
        <v>0.1566908440989988</v>
      </c>
      <c r="W12" s="226">
        <v>0.1058522737617931</v>
      </c>
      <c r="X12" s="226">
        <v>6.2630795180137921E-2</v>
      </c>
      <c r="Y12" s="226">
        <v>5.8272827651234968E-2</v>
      </c>
      <c r="DA12" s="69" t="s">
        <v>2491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2492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2493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2494</v>
      </c>
    </row>
    <row r="16" spans="1:105" ht="12" customHeight="1" x14ac:dyDescent="0.25">
      <c r="A16" s="57" t="s">
        <v>2403</v>
      </c>
      <c r="B16" s="261">
        <f t="shared" ref="B16:Y16" si="0">B17+B23</f>
        <v>8.0356632311931087</v>
      </c>
      <c r="C16" s="261">
        <f t="shared" si="0"/>
        <v>8.7490960449514183</v>
      </c>
      <c r="D16" s="261">
        <f t="shared" si="0"/>
        <v>7.5257178355073124</v>
      </c>
      <c r="E16" s="261">
        <f t="shared" si="0"/>
        <v>6.7574743534405037</v>
      </c>
      <c r="F16" s="261">
        <f t="shared" si="0"/>
        <v>5.8424914259687686</v>
      </c>
      <c r="G16" s="261">
        <f t="shared" si="0"/>
        <v>5.0363125157498034</v>
      </c>
      <c r="H16" s="261">
        <f t="shared" si="0"/>
        <v>5.96547126879228</v>
      </c>
      <c r="I16" s="261">
        <f t="shared" si="0"/>
        <v>2.5050804963508271</v>
      </c>
      <c r="J16" s="261">
        <f t="shared" si="0"/>
        <v>3.6878875474584252</v>
      </c>
      <c r="K16" s="261">
        <f t="shared" si="0"/>
        <v>2.4787701133966382</v>
      </c>
      <c r="L16" s="261">
        <f t="shared" si="0"/>
        <v>1.3434494919922391</v>
      </c>
      <c r="M16" s="261">
        <f t="shared" si="0"/>
        <v>1.327365919252478</v>
      </c>
      <c r="N16" s="261">
        <f t="shared" si="0"/>
        <v>1.8941778134112019</v>
      </c>
      <c r="O16" s="261">
        <f t="shared" si="0"/>
        <v>2.0406041643744861</v>
      </c>
      <c r="P16" s="261">
        <f t="shared" si="0"/>
        <v>1.507251682957238</v>
      </c>
      <c r="Q16" s="261">
        <f t="shared" si="0"/>
        <v>0.6447531774081704</v>
      </c>
      <c r="R16" s="261">
        <f t="shared" si="0"/>
        <v>1.3969485868260481</v>
      </c>
      <c r="S16" s="261">
        <f t="shared" si="0"/>
        <v>0.94498495407559235</v>
      </c>
      <c r="T16" s="261">
        <f t="shared" si="0"/>
        <v>1.2225881361442239</v>
      </c>
      <c r="U16" s="261">
        <f t="shared" si="0"/>
        <v>1.359097643755055</v>
      </c>
      <c r="V16" s="261">
        <f t="shared" si="0"/>
        <v>1.528896422190519</v>
      </c>
      <c r="W16" s="261">
        <f t="shared" si="0"/>
        <v>1.3553362317974389</v>
      </c>
      <c r="X16" s="261">
        <f t="shared" si="0"/>
        <v>1.1664124339827771</v>
      </c>
      <c r="Y16" s="261">
        <f t="shared" si="0"/>
        <v>1.1948116892906031</v>
      </c>
      <c r="DA16" s="70"/>
    </row>
    <row r="17" spans="1:105" ht="12" customHeight="1" x14ac:dyDescent="0.25">
      <c r="A17" s="60" t="s">
        <v>2404</v>
      </c>
      <c r="B17" s="329">
        <v>8.0356632311931087</v>
      </c>
      <c r="C17" s="329">
        <v>8.7490960449514183</v>
      </c>
      <c r="D17" s="329">
        <v>7.5257178355073124</v>
      </c>
      <c r="E17" s="329">
        <v>6.7574743534405037</v>
      </c>
      <c r="F17" s="329">
        <v>5.8424914259687686</v>
      </c>
      <c r="G17" s="329">
        <v>5.0363125157498034</v>
      </c>
      <c r="H17" s="329">
        <v>5.96547126879228</v>
      </c>
      <c r="I17" s="329">
        <v>2.5050804963508271</v>
      </c>
      <c r="J17" s="329">
        <v>3.6878875474584252</v>
      </c>
      <c r="K17" s="329">
        <v>2.4787701133966382</v>
      </c>
      <c r="L17" s="329">
        <v>1.3434494919922391</v>
      </c>
      <c r="M17" s="329">
        <v>1.327365919252478</v>
      </c>
      <c r="N17" s="329">
        <v>1.8941778134112019</v>
      </c>
      <c r="O17" s="329">
        <v>2.0406041643744861</v>
      </c>
      <c r="P17" s="329">
        <v>1.507251682957238</v>
      </c>
      <c r="Q17" s="329">
        <v>0.6447531774081704</v>
      </c>
      <c r="R17" s="329">
        <v>1.3969485868260481</v>
      </c>
      <c r="S17" s="329">
        <v>0.94498495407559235</v>
      </c>
      <c r="T17" s="329">
        <v>1.2225881361442239</v>
      </c>
      <c r="U17" s="329">
        <v>1.359097643755055</v>
      </c>
      <c r="V17" s="329">
        <v>1.528896422190519</v>
      </c>
      <c r="W17" s="329">
        <v>1.3553362317974389</v>
      </c>
      <c r="X17" s="329">
        <v>1.1664124339827771</v>
      </c>
      <c r="Y17" s="329">
        <v>1.1948116892906031</v>
      </c>
      <c r="DA17" s="72" t="s">
        <v>2495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0.30030253360208992</v>
      </c>
      <c r="L18" s="230">
        <v>5.9706727051027933E-2</v>
      </c>
      <c r="M18" s="230">
        <v>5.9247838795461631E-2</v>
      </c>
      <c r="N18" s="230">
        <v>2.209921749254189E-2</v>
      </c>
      <c r="O18" s="230">
        <v>3.8479337600951249E-3</v>
      </c>
      <c r="P18" s="230">
        <v>0</v>
      </c>
      <c r="Q18" s="230">
        <v>1.7239491972548761E-3</v>
      </c>
      <c r="R18" s="230">
        <v>0</v>
      </c>
      <c r="S18" s="230">
        <v>2.0146338746955942E-3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2496</v>
      </c>
    </row>
    <row r="19" spans="1:105" ht="12" customHeight="1" x14ac:dyDescent="0.25">
      <c r="A19" s="59" t="s">
        <v>31</v>
      </c>
      <c r="B19" s="230">
        <v>0.7105273852237427</v>
      </c>
      <c r="C19" s="230">
        <v>0.68620204632451276</v>
      </c>
      <c r="D19" s="230">
        <v>0.42188676390973462</v>
      </c>
      <c r="E19" s="230">
        <v>0.21140302628525121</v>
      </c>
      <c r="F19" s="230">
        <v>2.764587438337595E-2</v>
      </c>
      <c r="G19" s="230">
        <v>0.54632215462562506</v>
      </c>
      <c r="H19" s="230">
        <v>0.5330528718978762</v>
      </c>
      <c r="I19" s="230">
        <v>0.71912268675369362</v>
      </c>
      <c r="J19" s="230">
        <v>1.1299986554173169</v>
      </c>
      <c r="K19" s="230">
        <v>0.3393190799488649</v>
      </c>
      <c r="L19" s="230">
        <v>6.034785884957064E-2</v>
      </c>
      <c r="M19" s="230">
        <v>7.8234697061792063E-2</v>
      </c>
      <c r="N19" s="230">
        <v>1.03748000832916</v>
      </c>
      <c r="O19" s="230">
        <v>1.13702375027555</v>
      </c>
      <c r="P19" s="230">
        <v>0.82727915361629356</v>
      </c>
      <c r="Q19" s="230">
        <v>4.9795969100742528E-2</v>
      </c>
      <c r="R19" s="230">
        <v>0.7311102963250915</v>
      </c>
      <c r="S19" s="230">
        <v>0.41786310270798049</v>
      </c>
      <c r="T19" s="230">
        <v>0.68020213032291821</v>
      </c>
      <c r="U19" s="230">
        <v>0.65094590240039873</v>
      </c>
      <c r="V19" s="230">
        <v>0.23792036022838969</v>
      </c>
      <c r="W19" s="230">
        <v>0.7079746764193956</v>
      </c>
      <c r="X19" s="230">
        <v>0.74259849649892551</v>
      </c>
      <c r="Y19" s="230">
        <v>0.76952607024968867</v>
      </c>
      <c r="DA19" s="71" t="s">
        <v>2497</v>
      </c>
    </row>
    <row r="20" spans="1:105" ht="12" customHeight="1" x14ac:dyDescent="0.25">
      <c r="A20" s="59" t="s">
        <v>159</v>
      </c>
      <c r="B20" s="230">
        <v>1.065661161235409</v>
      </c>
      <c r="C20" s="230">
        <v>0.81221950093384299</v>
      </c>
      <c r="D20" s="230">
        <v>0.88698809817376456</v>
      </c>
      <c r="E20" s="230">
        <v>0.91654091034461782</v>
      </c>
      <c r="F20" s="230">
        <v>0.75893187796502726</v>
      </c>
      <c r="G20" s="230">
        <v>0.52182950180504761</v>
      </c>
      <c r="H20" s="230">
        <v>0.37761104275919638</v>
      </c>
      <c r="I20" s="230">
        <v>1.90526324716245E-2</v>
      </c>
      <c r="J20" s="230">
        <v>0.63038132945294745</v>
      </c>
      <c r="K20" s="230">
        <v>0.92188656423505333</v>
      </c>
      <c r="L20" s="230">
        <v>0.4285174794469862</v>
      </c>
      <c r="M20" s="230">
        <v>0.1667450266397302</v>
      </c>
      <c r="N20" s="230">
        <v>0.26207264185043527</v>
      </c>
      <c r="O20" s="230">
        <v>0.30562499355398859</v>
      </c>
      <c r="P20" s="230">
        <v>0.25592120348710001</v>
      </c>
      <c r="Q20" s="230">
        <v>0.2065548150567719</v>
      </c>
      <c r="R20" s="230">
        <v>0.22712081330841741</v>
      </c>
      <c r="S20" s="230">
        <v>0.1155796681895734</v>
      </c>
      <c r="T20" s="230">
        <v>0.17041163917989721</v>
      </c>
      <c r="U20" s="230">
        <v>0.19080799681375929</v>
      </c>
      <c r="V20" s="230">
        <v>0.35439827969878318</v>
      </c>
      <c r="W20" s="230">
        <v>0.1359049850620003</v>
      </c>
      <c r="X20" s="230">
        <v>0.14575115462350821</v>
      </c>
      <c r="Y20" s="230">
        <v>0.1685401660531434</v>
      </c>
      <c r="DA20" s="71" t="s">
        <v>2498</v>
      </c>
    </row>
    <row r="21" spans="1:105" ht="12" customHeight="1" x14ac:dyDescent="0.25">
      <c r="A21" s="59" t="s">
        <v>32</v>
      </c>
      <c r="B21" s="230">
        <v>1.772422925573047</v>
      </c>
      <c r="C21" s="230">
        <v>0.90085696864237519</v>
      </c>
      <c r="D21" s="230">
        <v>0.88548044046784702</v>
      </c>
      <c r="E21" s="230">
        <v>0.8753789934890478</v>
      </c>
      <c r="F21" s="230">
        <v>0.87284896160858871</v>
      </c>
      <c r="G21" s="230">
        <v>0.85171914544111971</v>
      </c>
      <c r="H21" s="230">
        <v>1.7068344764547909</v>
      </c>
      <c r="I21" s="230">
        <v>0</v>
      </c>
      <c r="J21" s="230">
        <v>0.67845160742555122</v>
      </c>
      <c r="K21" s="230">
        <v>0.27667561970013821</v>
      </c>
      <c r="L21" s="230">
        <v>0.28172380996758212</v>
      </c>
      <c r="M21" s="230">
        <v>6.0523922004190552E-2</v>
      </c>
      <c r="N21" s="230">
        <v>6.4908929132891161E-2</v>
      </c>
      <c r="O21" s="230">
        <v>0.14514513777589591</v>
      </c>
      <c r="P21" s="230">
        <v>9.5558862139966227E-2</v>
      </c>
      <c r="Q21" s="230">
        <v>8.4323602039640719E-2</v>
      </c>
      <c r="R21" s="230">
        <v>7.7344309819361398E-2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2499</v>
      </c>
    </row>
    <row r="22" spans="1:105" ht="12" customHeight="1" x14ac:dyDescent="0.25">
      <c r="A22" s="59" t="s">
        <v>35</v>
      </c>
      <c r="B22" s="230">
        <v>4.4870517591609103</v>
      </c>
      <c r="C22" s="230">
        <v>6.3498175290506884</v>
      </c>
      <c r="D22" s="230">
        <v>5.331362532955966</v>
      </c>
      <c r="E22" s="230">
        <v>4.7541514233215869</v>
      </c>
      <c r="F22" s="230">
        <v>4.1830647120117774</v>
      </c>
      <c r="G22" s="230">
        <v>3.1164417138780101</v>
      </c>
      <c r="H22" s="230">
        <v>3.3479728776804158</v>
      </c>
      <c r="I22" s="230">
        <v>1.7669051771255091</v>
      </c>
      <c r="J22" s="230">
        <v>1.249055955162609</v>
      </c>
      <c r="K22" s="230">
        <v>0.6405863159104922</v>
      </c>
      <c r="L22" s="230">
        <v>0.51315361667707193</v>
      </c>
      <c r="M22" s="230">
        <v>0.96261443475130393</v>
      </c>
      <c r="N22" s="230">
        <v>0.50761701660617353</v>
      </c>
      <c r="O22" s="230">
        <v>0.44896234900895637</v>
      </c>
      <c r="P22" s="230">
        <v>0.32849246371387791</v>
      </c>
      <c r="Q22" s="230">
        <v>0.30235484201376039</v>
      </c>
      <c r="R22" s="230">
        <v>0.36137316737317748</v>
      </c>
      <c r="S22" s="230">
        <v>0.40952754930334268</v>
      </c>
      <c r="T22" s="230">
        <v>0.37197436664140848</v>
      </c>
      <c r="U22" s="230">
        <v>0.51734374454089704</v>
      </c>
      <c r="V22" s="230">
        <v>0.93657778226334576</v>
      </c>
      <c r="W22" s="230">
        <v>0.5114565703160433</v>
      </c>
      <c r="X22" s="230">
        <v>0.27806278286034358</v>
      </c>
      <c r="Y22" s="230">
        <v>0.25674545298777057</v>
      </c>
      <c r="DA22" s="71" t="s">
        <v>2500</v>
      </c>
    </row>
    <row r="23" spans="1:105" ht="12" customHeight="1" x14ac:dyDescent="0.25">
      <c r="A23" s="60" t="s">
        <v>2411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2501</v>
      </c>
    </row>
    <row r="24" spans="1:105" ht="12" customHeight="1" x14ac:dyDescent="0.25">
      <c r="A24" s="57" t="s">
        <v>2413</v>
      </c>
      <c r="B24" s="261">
        <f t="shared" ref="B24:Y24" si="1">B25+B26</f>
        <v>3.6673838929584361</v>
      </c>
      <c r="C24" s="261">
        <f t="shared" si="1"/>
        <v>4.0288230111842136</v>
      </c>
      <c r="D24" s="261">
        <f t="shared" si="1"/>
        <v>3.6146963787241511</v>
      </c>
      <c r="E24" s="261">
        <f t="shared" si="1"/>
        <v>3.33544850096649</v>
      </c>
      <c r="F24" s="261">
        <f t="shared" si="1"/>
        <v>2.904412572250465</v>
      </c>
      <c r="G24" s="261">
        <f t="shared" si="1"/>
        <v>2.7133276980869452</v>
      </c>
      <c r="H24" s="261">
        <f t="shared" si="1"/>
        <v>3.0298988882468998</v>
      </c>
      <c r="I24" s="261">
        <f t="shared" si="1"/>
        <v>1.495379125954474</v>
      </c>
      <c r="J24" s="261">
        <f t="shared" si="1"/>
        <v>1.9009405132456949</v>
      </c>
      <c r="K24" s="261">
        <f t="shared" si="1"/>
        <v>1.1112116549352149</v>
      </c>
      <c r="L24" s="261">
        <f t="shared" si="1"/>
        <v>0.76358646365093907</v>
      </c>
      <c r="M24" s="261">
        <f t="shared" si="1"/>
        <v>0.83360465302430642</v>
      </c>
      <c r="N24" s="261">
        <f t="shared" si="1"/>
        <v>0.91730494839161125</v>
      </c>
      <c r="O24" s="261">
        <f t="shared" si="1"/>
        <v>0.97107523435997778</v>
      </c>
      <c r="P24" s="261">
        <f t="shared" si="1"/>
        <v>0.77993853539300451</v>
      </c>
      <c r="Q24" s="261">
        <f t="shared" si="1"/>
        <v>0.5237852281949299</v>
      </c>
      <c r="R24" s="261">
        <f t="shared" si="1"/>
        <v>0.68742386428234148</v>
      </c>
      <c r="S24" s="261">
        <f t="shared" si="1"/>
        <v>0.55024953831328927</v>
      </c>
      <c r="T24" s="261">
        <f t="shared" si="1"/>
        <v>0.6560759621311959</v>
      </c>
      <c r="U24" s="261">
        <f t="shared" si="1"/>
        <v>0.86915826578550215</v>
      </c>
      <c r="V24" s="261">
        <f t="shared" si="1"/>
        <v>0.83297068996984103</v>
      </c>
      <c r="W24" s="261">
        <f t="shared" si="1"/>
        <v>0.72142593027691615</v>
      </c>
      <c r="X24" s="261">
        <f t="shared" si="1"/>
        <v>0.57708007681836604</v>
      </c>
      <c r="Y24" s="261">
        <f t="shared" si="1"/>
        <v>0.57880594824622522</v>
      </c>
      <c r="DA24" s="70"/>
    </row>
    <row r="25" spans="1:105" ht="12" customHeight="1" x14ac:dyDescent="0.25">
      <c r="A25" s="60" t="s">
        <v>2414</v>
      </c>
      <c r="B25" s="262">
        <v>3.6673838929584361</v>
      </c>
      <c r="C25" s="262">
        <v>4.0288230111842136</v>
      </c>
      <c r="D25" s="262">
        <v>3.6146963787241511</v>
      </c>
      <c r="E25" s="262">
        <v>3.33544850096649</v>
      </c>
      <c r="F25" s="262">
        <v>2.904412572250465</v>
      </c>
      <c r="G25" s="262">
        <v>2.7133276980869452</v>
      </c>
      <c r="H25" s="262">
        <v>3.0298988882468998</v>
      </c>
      <c r="I25" s="262">
        <v>1.495379125954474</v>
      </c>
      <c r="J25" s="262">
        <v>1.9009405132456949</v>
      </c>
      <c r="K25" s="262">
        <v>1.1112116549352149</v>
      </c>
      <c r="L25" s="262">
        <v>0.76358646365093907</v>
      </c>
      <c r="M25" s="262">
        <v>0.83360465302430642</v>
      </c>
      <c r="N25" s="262">
        <v>0.91730494839161125</v>
      </c>
      <c r="O25" s="262">
        <v>0.97107523435997778</v>
      </c>
      <c r="P25" s="262">
        <v>0.77993853539300451</v>
      </c>
      <c r="Q25" s="262">
        <v>0.5237852281949299</v>
      </c>
      <c r="R25" s="262">
        <v>0.68742386428234148</v>
      </c>
      <c r="S25" s="262">
        <v>0.55024953831328927</v>
      </c>
      <c r="T25" s="262">
        <v>0.6560759621311959</v>
      </c>
      <c r="U25" s="262">
        <v>0.86915826578550215</v>
      </c>
      <c r="V25" s="262">
        <v>0.83297068996984103</v>
      </c>
      <c r="W25" s="262">
        <v>0.72142593027691615</v>
      </c>
      <c r="X25" s="262">
        <v>0.57708007681836604</v>
      </c>
      <c r="Y25" s="262">
        <v>0.57880594824622522</v>
      </c>
      <c r="DA25" s="72" t="s">
        <v>2502</v>
      </c>
    </row>
    <row r="26" spans="1:105" ht="12" customHeight="1" x14ac:dyDescent="0.25">
      <c r="A26" s="60" t="s">
        <v>2416</v>
      </c>
      <c r="B26" s="262">
        <v>0</v>
      </c>
      <c r="C26" s="262">
        <v>0</v>
      </c>
      <c r="D26" s="262">
        <v>0</v>
      </c>
      <c r="E26" s="262">
        <v>0</v>
      </c>
      <c r="F26" s="262">
        <v>0</v>
      </c>
      <c r="G26" s="262">
        <v>0</v>
      </c>
      <c r="H26" s="262">
        <v>0</v>
      </c>
      <c r="I26" s="262">
        <v>0</v>
      </c>
      <c r="J26" s="262">
        <v>0</v>
      </c>
      <c r="K26" s="262">
        <v>0</v>
      </c>
      <c r="L26" s="262">
        <v>0</v>
      </c>
      <c r="M26" s="262">
        <v>0</v>
      </c>
      <c r="N26" s="262">
        <v>0</v>
      </c>
      <c r="O26" s="262">
        <v>0</v>
      </c>
      <c r="P26" s="262">
        <v>0</v>
      </c>
      <c r="Q26" s="262">
        <v>0</v>
      </c>
      <c r="R26" s="262">
        <v>0</v>
      </c>
      <c r="S26" s="262">
        <v>0</v>
      </c>
      <c r="T26" s="262">
        <v>0</v>
      </c>
      <c r="U26" s="262">
        <v>0</v>
      </c>
      <c r="V26" s="262">
        <v>0</v>
      </c>
      <c r="W26" s="262">
        <v>0</v>
      </c>
      <c r="X26" s="262">
        <v>0</v>
      </c>
      <c r="Y26" s="262">
        <v>0</v>
      </c>
      <c r="DA26" s="72" t="s">
        <v>2503</v>
      </c>
    </row>
    <row r="27" spans="1:105" ht="12" customHeight="1" x14ac:dyDescent="0.25">
      <c r="A27" s="57" t="s">
        <v>2418</v>
      </c>
      <c r="B27" s="261">
        <f t="shared" ref="B27:Y27" si="2">B28+B34</f>
        <v>11.47951890170444</v>
      </c>
      <c r="C27" s="261">
        <f t="shared" si="2"/>
        <v>12.49870863564489</v>
      </c>
      <c r="D27" s="261">
        <f t="shared" si="2"/>
        <v>10.75102547929616</v>
      </c>
      <c r="E27" s="261">
        <f t="shared" si="2"/>
        <v>9.6535347906292905</v>
      </c>
      <c r="F27" s="261">
        <f t="shared" si="2"/>
        <v>8.3464163228125265</v>
      </c>
      <c r="G27" s="261">
        <f t="shared" si="2"/>
        <v>7.1947321653568617</v>
      </c>
      <c r="H27" s="261">
        <f t="shared" si="2"/>
        <v>8.5221018125604004</v>
      </c>
      <c r="I27" s="261">
        <f t="shared" si="2"/>
        <v>3.5786864233583242</v>
      </c>
      <c r="J27" s="261">
        <f t="shared" si="2"/>
        <v>5.268410782083464</v>
      </c>
      <c r="K27" s="261">
        <f t="shared" si="2"/>
        <v>3.5411001619951978</v>
      </c>
      <c r="L27" s="261">
        <f t="shared" si="2"/>
        <v>1.919213559988914</v>
      </c>
      <c r="M27" s="261">
        <f t="shared" si="2"/>
        <v>1.8962370275035401</v>
      </c>
      <c r="N27" s="261">
        <f t="shared" si="2"/>
        <v>2.705968304873148</v>
      </c>
      <c r="O27" s="261">
        <f t="shared" si="2"/>
        <v>2.9151488062492659</v>
      </c>
      <c r="P27" s="261">
        <f t="shared" si="2"/>
        <v>2.1532166899389109</v>
      </c>
      <c r="Q27" s="261">
        <f t="shared" si="2"/>
        <v>0.92107596772595768</v>
      </c>
      <c r="R27" s="261">
        <f t="shared" si="2"/>
        <v>1.9956408383229249</v>
      </c>
      <c r="S27" s="261">
        <f t="shared" si="2"/>
        <v>1.349978505822274</v>
      </c>
      <c r="T27" s="261">
        <f t="shared" si="2"/>
        <v>1.746554480206034</v>
      </c>
      <c r="U27" s="261">
        <f t="shared" si="2"/>
        <v>1.941568062507222</v>
      </c>
      <c r="V27" s="261">
        <f t="shared" si="2"/>
        <v>2.184137745986455</v>
      </c>
      <c r="W27" s="261">
        <f t="shared" si="2"/>
        <v>1.936194616853484</v>
      </c>
      <c r="X27" s="261">
        <f t="shared" si="2"/>
        <v>1.666303477118253</v>
      </c>
      <c r="Y27" s="261">
        <f t="shared" si="2"/>
        <v>1.7068738418437179</v>
      </c>
      <c r="DA27" s="70"/>
    </row>
    <row r="28" spans="1:105" ht="12" customHeight="1" x14ac:dyDescent="0.25">
      <c r="A28" s="60" t="s">
        <v>2419</v>
      </c>
      <c r="B28" s="329">
        <v>11.47951890170444</v>
      </c>
      <c r="C28" s="329">
        <v>12.49870863564489</v>
      </c>
      <c r="D28" s="329">
        <v>10.75102547929616</v>
      </c>
      <c r="E28" s="329">
        <v>9.6535347906292905</v>
      </c>
      <c r="F28" s="329">
        <v>8.3464163228125265</v>
      </c>
      <c r="G28" s="329">
        <v>7.1947321653568617</v>
      </c>
      <c r="H28" s="329">
        <v>8.5221018125604004</v>
      </c>
      <c r="I28" s="329">
        <v>3.5786864233583242</v>
      </c>
      <c r="J28" s="329">
        <v>5.268410782083464</v>
      </c>
      <c r="K28" s="329">
        <v>3.5411001619951978</v>
      </c>
      <c r="L28" s="329">
        <v>1.919213559988914</v>
      </c>
      <c r="M28" s="329">
        <v>1.8962370275035401</v>
      </c>
      <c r="N28" s="329">
        <v>2.705968304873148</v>
      </c>
      <c r="O28" s="329">
        <v>2.9151488062492659</v>
      </c>
      <c r="P28" s="329">
        <v>2.1532166899389109</v>
      </c>
      <c r="Q28" s="329">
        <v>0.92107596772595768</v>
      </c>
      <c r="R28" s="329">
        <v>1.9956408383229249</v>
      </c>
      <c r="S28" s="329">
        <v>1.349978505822274</v>
      </c>
      <c r="T28" s="329">
        <v>1.746554480206034</v>
      </c>
      <c r="U28" s="329">
        <v>1.941568062507222</v>
      </c>
      <c r="V28" s="329">
        <v>2.184137745986455</v>
      </c>
      <c r="W28" s="329">
        <v>1.936194616853484</v>
      </c>
      <c r="X28" s="329">
        <v>1.666303477118253</v>
      </c>
      <c r="Y28" s="329">
        <v>1.7068738418437179</v>
      </c>
      <c r="DA28" s="72" t="s">
        <v>2504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0.42900361943155702</v>
      </c>
      <c r="L29" s="230">
        <v>8.5295324358611382E-2</v>
      </c>
      <c r="M29" s="230">
        <v>8.4639769707802334E-2</v>
      </c>
      <c r="N29" s="230">
        <v>3.1570310703631282E-2</v>
      </c>
      <c r="O29" s="230">
        <v>5.4970482287073196E-3</v>
      </c>
      <c r="P29" s="230">
        <v>0</v>
      </c>
      <c r="Q29" s="230">
        <v>2.4627845675069672E-3</v>
      </c>
      <c r="R29" s="230">
        <v>0</v>
      </c>
      <c r="S29" s="230">
        <v>2.8780483924222772E-3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2505</v>
      </c>
    </row>
    <row r="30" spans="1:105" ht="12" customHeight="1" x14ac:dyDescent="0.25">
      <c r="A30" s="59" t="s">
        <v>31</v>
      </c>
      <c r="B30" s="230">
        <v>1.015039121748204</v>
      </c>
      <c r="C30" s="230">
        <v>0.98028863760644713</v>
      </c>
      <c r="D30" s="230">
        <v>0.60269537701390641</v>
      </c>
      <c r="E30" s="230">
        <v>0.30200432326464471</v>
      </c>
      <c r="F30" s="230">
        <v>3.9494106261965638E-2</v>
      </c>
      <c r="G30" s="230">
        <v>0.78046022089375011</v>
      </c>
      <c r="H30" s="230">
        <v>0.7615041027112518</v>
      </c>
      <c r="I30" s="230">
        <v>1.027318123933848</v>
      </c>
      <c r="J30" s="230">
        <v>1.6142837934533101</v>
      </c>
      <c r="K30" s="230">
        <v>0.48474154278409259</v>
      </c>
      <c r="L30" s="230">
        <v>8.6211226927958101E-2</v>
      </c>
      <c r="M30" s="230">
        <v>0.1117638529454172</v>
      </c>
      <c r="N30" s="230">
        <v>1.482114297613087</v>
      </c>
      <c r="O30" s="230">
        <v>1.624319643250786</v>
      </c>
      <c r="P30" s="230">
        <v>1.181827362308991</v>
      </c>
      <c r="Q30" s="230">
        <v>7.1137098715346486E-2</v>
      </c>
      <c r="R30" s="230">
        <v>1.0444432804644159</v>
      </c>
      <c r="S30" s="230">
        <v>0.59694728958282928</v>
      </c>
      <c r="T30" s="230">
        <v>0.97171732903274055</v>
      </c>
      <c r="U30" s="230">
        <v>0.92992271771485557</v>
      </c>
      <c r="V30" s="230">
        <v>0.33988622889769948</v>
      </c>
      <c r="W30" s="230">
        <v>1.0113923948848511</v>
      </c>
      <c r="X30" s="230">
        <v>1.0608549949984649</v>
      </c>
      <c r="Y30" s="230">
        <v>1.0993229574995551</v>
      </c>
      <c r="DA30" s="71" t="s">
        <v>2506</v>
      </c>
    </row>
    <row r="31" spans="1:105" ht="12" customHeight="1" x14ac:dyDescent="0.25">
      <c r="A31" s="59" t="s">
        <v>159</v>
      </c>
      <c r="B31" s="230">
        <v>1.522373087479155</v>
      </c>
      <c r="C31" s="230">
        <v>1.160313572762633</v>
      </c>
      <c r="D31" s="230">
        <v>1.267125854533949</v>
      </c>
      <c r="E31" s="230">
        <v>1.3093441576351681</v>
      </c>
      <c r="F31" s="230">
        <v>1.0841883970928961</v>
      </c>
      <c r="G31" s="230">
        <v>0.74547071686435384</v>
      </c>
      <c r="H31" s="230">
        <v>0.53944434679885223</v>
      </c>
      <c r="I31" s="230">
        <v>2.7218046388034999E-2</v>
      </c>
      <c r="J31" s="230">
        <v>0.90054475636135367</v>
      </c>
      <c r="K31" s="230">
        <v>1.3169808060500761</v>
      </c>
      <c r="L31" s="230">
        <v>0.61216782778140932</v>
      </c>
      <c r="M31" s="230">
        <v>0.23820718091390039</v>
      </c>
      <c r="N31" s="230">
        <v>0.37438948835776492</v>
      </c>
      <c r="O31" s="230">
        <v>0.43660713364855508</v>
      </c>
      <c r="P31" s="230">
        <v>0.36560171926728569</v>
      </c>
      <c r="Q31" s="230">
        <v>0.29507830722395978</v>
      </c>
      <c r="R31" s="230">
        <v>0.3244583047263106</v>
      </c>
      <c r="S31" s="230">
        <v>0.1651138116993906</v>
      </c>
      <c r="T31" s="230">
        <v>0.2434451988284245</v>
      </c>
      <c r="U31" s="230">
        <v>0.27258285259108472</v>
      </c>
      <c r="V31" s="230">
        <v>0.50628325671254737</v>
      </c>
      <c r="W31" s="230">
        <v>0.19414997866000039</v>
      </c>
      <c r="X31" s="230">
        <v>0.20821593517644019</v>
      </c>
      <c r="Y31" s="230">
        <v>0.24077166579020479</v>
      </c>
      <c r="DA31" s="71" t="s">
        <v>2507</v>
      </c>
    </row>
    <row r="32" spans="1:105" ht="12" customHeight="1" x14ac:dyDescent="0.25">
      <c r="A32" s="59" t="s">
        <v>32</v>
      </c>
      <c r="B32" s="230">
        <v>2.532032750818638</v>
      </c>
      <c r="C32" s="230">
        <v>1.2869385266319651</v>
      </c>
      <c r="D32" s="230">
        <v>1.26497205781121</v>
      </c>
      <c r="E32" s="230">
        <v>1.2505414192700679</v>
      </c>
      <c r="F32" s="230">
        <v>1.2469270880122689</v>
      </c>
      <c r="G32" s="230">
        <v>1.216741636344457</v>
      </c>
      <c r="H32" s="230">
        <v>2.4383349663639882</v>
      </c>
      <c r="I32" s="230">
        <v>0</v>
      </c>
      <c r="J32" s="230">
        <v>0.96921658203650185</v>
      </c>
      <c r="K32" s="230">
        <v>0.39525088528591162</v>
      </c>
      <c r="L32" s="230">
        <v>0.40246258566797471</v>
      </c>
      <c r="M32" s="230">
        <v>8.6462745720272197E-2</v>
      </c>
      <c r="N32" s="230">
        <v>9.2727041618415981E-2</v>
      </c>
      <c r="O32" s="230">
        <v>0.2073501968227085</v>
      </c>
      <c r="P32" s="230">
        <v>0.1365126601999517</v>
      </c>
      <c r="Q32" s="230">
        <v>0.1204622886280582</v>
      </c>
      <c r="R32" s="230">
        <v>0.1104918711705163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2508</v>
      </c>
    </row>
    <row r="33" spans="1:105" ht="12" customHeight="1" x14ac:dyDescent="0.25">
      <c r="A33" s="59" t="s">
        <v>35</v>
      </c>
      <c r="B33" s="230">
        <v>6.4100739416584434</v>
      </c>
      <c r="C33" s="230">
        <v>9.0711678986438447</v>
      </c>
      <c r="D33" s="230">
        <v>7.6162321899370911</v>
      </c>
      <c r="E33" s="230">
        <v>6.7916448904594091</v>
      </c>
      <c r="F33" s="230">
        <v>5.9758067314453962</v>
      </c>
      <c r="G33" s="230">
        <v>4.4520595912543008</v>
      </c>
      <c r="H33" s="230">
        <v>4.7828183966863094</v>
      </c>
      <c r="I33" s="230">
        <v>2.5241502530364408</v>
      </c>
      <c r="J33" s="230">
        <v>1.7843656502322991</v>
      </c>
      <c r="K33" s="230">
        <v>0.91512330844356038</v>
      </c>
      <c r="L33" s="230">
        <v>0.73307659525296043</v>
      </c>
      <c r="M33" s="230">
        <v>1.3751634782161479</v>
      </c>
      <c r="N33" s="230">
        <v>0.72516716658024827</v>
      </c>
      <c r="O33" s="230">
        <v>0.64137478429850914</v>
      </c>
      <c r="P33" s="230">
        <v>0.46927494816268278</v>
      </c>
      <c r="Q33" s="230">
        <v>0.43193548859108633</v>
      </c>
      <c r="R33" s="230">
        <v>0.51624738196168218</v>
      </c>
      <c r="S33" s="230">
        <v>0.58503935614763247</v>
      </c>
      <c r="T33" s="230">
        <v>0.53139195234486936</v>
      </c>
      <c r="U33" s="230">
        <v>0.7390624922012814</v>
      </c>
      <c r="V33" s="230">
        <v>1.337968260376208</v>
      </c>
      <c r="W33" s="230">
        <v>0.7306522433086331</v>
      </c>
      <c r="X33" s="230">
        <v>0.39723254694334797</v>
      </c>
      <c r="Y33" s="230">
        <v>0.36677921855395801</v>
      </c>
      <c r="DA33" s="71" t="s">
        <v>2509</v>
      </c>
    </row>
    <row r="34" spans="1:105" ht="12" customHeight="1" x14ac:dyDescent="0.25">
      <c r="A34" s="60" t="s">
        <v>2426</v>
      </c>
      <c r="B34" s="329">
        <v>0</v>
      </c>
      <c r="C34" s="329">
        <v>0</v>
      </c>
      <c r="D34" s="329">
        <v>0</v>
      </c>
      <c r="E34" s="329">
        <v>0</v>
      </c>
      <c r="F34" s="329">
        <v>0</v>
      </c>
      <c r="G34" s="329">
        <v>0</v>
      </c>
      <c r="H34" s="329">
        <v>0</v>
      </c>
      <c r="I34" s="329">
        <v>0</v>
      </c>
      <c r="J34" s="329">
        <v>0</v>
      </c>
      <c r="K34" s="329">
        <v>0</v>
      </c>
      <c r="L34" s="329">
        <v>0</v>
      </c>
      <c r="M34" s="329">
        <v>0</v>
      </c>
      <c r="N34" s="329">
        <v>0</v>
      </c>
      <c r="O34" s="329">
        <v>0</v>
      </c>
      <c r="P34" s="329">
        <v>0</v>
      </c>
      <c r="Q34" s="329">
        <v>0</v>
      </c>
      <c r="R34" s="329">
        <v>0</v>
      </c>
      <c r="S34" s="329">
        <v>0</v>
      </c>
      <c r="T34" s="329">
        <v>0</v>
      </c>
      <c r="U34" s="329">
        <v>0</v>
      </c>
      <c r="V34" s="329">
        <v>0</v>
      </c>
      <c r="W34" s="329">
        <v>0</v>
      </c>
      <c r="X34" s="329">
        <v>0</v>
      </c>
      <c r="Y34" s="329">
        <v>0</v>
      </c>
      <c r="DA34" s="72" t="s">
        <v>2510</v>
      </c>
    </row>
    <row r="35" spans="1:105" ht="12" customHeight="1" x14ac:dyDescent="0.25">
      <c r="A35" s="57" t="s">
        <v>2428</v>
      </c>
      <c r="B35" s="261">
        <v>9.8095574762702107</v>
      </c>
      <c r="C35" s="261">
        <v>10.03437979144293</v>
      </c>
      <c r="D35" s="261">
        <v>9.0705910053691952</v>
      </c>
      <c r="E35" s="261">
        <v>8.3976643014225605</v>
      </c>
      <c r="F35" s="261">
        <v>7.2979479231713977</v>
      </c>
      <c r="G35" s="261">
        <v>7.196899053573957</v>
      </c>
      <c r="H35" s="261">
        <v>8.1277726618725268</v>
      </c>
      <c r="I35" s="261">
        <v>3.607493714111905</v>
      </c>
      <c r="J35" s="261">
        <v>5.5818649509668079</v>
      </c>
      <c r="K35" s="261">
        <v>4.2304683174677278</v>
      </c>
      <c r="L35" s="261">
        <v>3.2260804201517939</v>
      </c>
      <c r="M35" s="261">
        <v>2.1051468078709572</v>
      </c>
      <c r="N35" s="261">
        <v>3.6883753451801602</v>
      </c>
      <c r="O35" s="261">
        <v>3.806977011268081</v>
      </c>
      <c r="P35" s="261">
        <v>2.4220552478644821</v>
      </c>
      <c r="Q35" s="261">
        <v>1.5065302871334609</v>
      </c>
      <c r="R35" s="261">
        <v>2.10878610684609</v>
      </c>
      <c r="S35" s="261">
        <v>1.5349519784410559</v>
      </c>
      <c r="T35" s="261">
        <v>1.9479727043372119</v>
      </c>
      <c r="U35" s="261">
        <v>2.4820500780315502</v>
      </c>
      <c r="V35" s="261">
        <v>2.2162885128974792</v>
      </c>
      <c r="W35" s="261">
        <v>1.9735628747574101</v>
      </c>
      <c r="X35" s="261">
        <v>1.7172275961171271</v>
      </c>
      <c r="Y35" s="261">
        <v>1.8023511867288431</v>
      </c>
      <c r="DA35" s="70" t="s">
        <v>2511</v>
      </c>
    </row>
    <row r="36" spans="1:105" ht="12" customHeight="1" x14ac:dyDescent="0.25">
      <c r="A36" s="46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0.3134885669094018</v>
      </c>
      <c r="L36" s="229">
        <v>5.5247228571314831E-2</v>
      </c>
      <c r="M36" s="229">
        <v>9.0417671437097571E-2</v>
      </c>
      <c r="N36" s="229">
        <v>2.0231991794020288E-2</v>
      </c>
      <c r="O36" s="229">
        <v>3.9368580102524548E-3</v>
      </c>
      <c r="P36" s="229">
        <v>0</v>
      </c>
      <c r="Q36" s="229">
        <v>3.646146233893133E-3</v>
      </c>
      <c r="R36" s="229">
        <v>0</v>
      </c>
      <c r="S36" s="229">
        <v>2.9401977302474379E-3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2512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2513</v>
      </c>
    </row>
    <row r="38" spans="1:105" ht="12" customHeight="1" x14ac:dyDescent="0.25">
      <c r="A38" s="46" t="s">
        <v>31</v>
      </c>
      <c r="B38" s="229">
        <v>0.83339089285039536</v>
      </c>
      <c r="C38" s="229">
        <v>0.76457563592964217</v>
      </c>
      <c r="D38" s="229">
        <v>0.49602689904086938</v>
      </c>
      <c r="E38" s="229">
        <v>0.25734653041405092</v>
      </c>
      <c r="F38" s="229">
        <v>3.3946219350374562E-2</v>
      </c>
      <c r="G38" s="229">
        <v>0.72038354437475938</v>
      </c>
      <c r="H38" s="229">
        <v>0.69899918527070626</v>
      </c>
      <c r="I38" s="229">
        <v>1.0355877090250201</v>
      </c>
      <c r="J38" s="229">
        <v>1.6149179506780109</v>
      </c>
      <c r="K38" s="229">
        <v>0.35421829720269182</v>
      </c>
      <c r="L38" s="229">
        <v>5.584047420322083E-2</v>
      </c>
      <c r="M38" s="229">
        <v>0.1193933699140403</v>
      </c>
      <c r="N38" s="229">
        <v>0.94982037359737037</v>
      </c>
      <c r="O38" s="229">
        <v>1.163299926194397</v>
      </c>
      <c r="P38" s="229">
        <v>1.2788073233144499</v>
      </c>
      <c r="Q38" s="229">
        <v>0.1053182921450603</v>
      </c>
      <c r="R38" s="229">
        <v>1.000568782831508</v>
      </c>
      <c r="S38" s="229">
        <v>0.60983792716271845</v>
      </c>
      <c r="T38" s="229">
        <v>0.97246001965700457</v>
      </c>
      <c r="U38" s="229">
        <v>1.076221899359366</v>
      </c>
      <c r="V38" s="229">
        <v>0.30879889070025079</v>
      </c>
      <c r="W38" s="229">
        <v>1.0092788483954629</v>
      </c>
      <c r="X38" s="229">
        <v>1.071029147446884</v>
      </c>
      <c r="Y38" s="229">
        <v>1.0769618518941679</v>
      </c>
      <c r="DA38" s="73" t="s">
        <v>2514</v>
      </c>
    </row>
    <row r="39" spans="1:105" ht="12" customHeight="1" x14ac:dyDescent="0.25">
      <c r="A39" s="46" t="s">
        <v>159</v>
      </c>
      <c r="B39" s="229">
        <v>1.249933957659215</v>
      </c>
      <c r="C39" s="229">
        <v>0.90498599467491225</v>
      </c>
      <c r="D39" s="229">
        <v>1.0428626670957259</v>
      </c>
      <c r="E39" s="229">
        <v>1.1157296440092579</v>
      </c>
      <c r="F39" s="229">
        <v>0.93188834052158898</v>
      </c>
      <c r="G39" s="229">
        <v>0.68808739108747641</v>
      </c>
      <c r="H39" s="229">
        <v>0.4951662867852788</v>
      </c>
      <c r="I39" s="229">
        <v>2.7437143029452611E-2</v>
      </c>
      <c r="J39" s="229">
        <v>0.90089852746760535</v>
      </c>
      <c r="K39" s="229">
        <v>0.96236583291040156</v>
      </c>
      <c r="L39" s="229">
        <v>0.3965114871156511</v>
      </c>
      <c r="M39" s="229">
        <v>0.25446830363770301</v>
      </c>
      <c r="N39" s="229">
        <v>0.2399293794517677</v>
      </c>
      <c r="O39" s="229">
        <v>0.31268786809277871</v>
      </c>
      <c r="P39" s="229">
        <v>0.39560275123594668</v>
      </c>
      <c r="Q39" s="229">
        <v>0.43686267681842561</v>
      </c>
      <c r="R39" s="229">
        <v>0.31082860803625939</v>
      </c>
      <c r="S39" s="229">
        <v>0.16867932299861821</v>
      </c>
      <c r="T39" s="229">
        <v>0.24363126576506339</v>
      </c>
      <c r="U39" s="229">
        <v>0.31546668315541099</v>
      </c>
      <c r="V39" s="229">
        <v>0.45997658851897988</v>
      </c>
      <c r="W39" s="229">
        <v>0.1937442558091198</v>
      </c>
      <c r="X39" s="229">
        <v>0.21021283454219969</v>
      </c>
      <c r="Y39" s="229">
        <v>0.23587417810581621</v>
      </c>
      <c r="DA39" s="73" t="s">
        <v>2515</v>
      </c>
    </row>
    <row r="40" spans="1:105" ht="12" customHeight="1" x14ac:dyDescent="0.25">
      <c r="A40" s="46" t="s">
        <v>32</v>
      </c>
      <c r="B40" s="229">
        <v>2.078908083165143</v>
      </c>
      <c r="C40" s="229">
        <v>1.0037470645426561</v>
      </c>
      <c r="D40" s="229">
        <v>1.041090061646456</v>
      </c>
      <c r="E40" s="229">
        <v>1.0656221470915961</v>
      </c>
      <c r="F40" s="229">
        <v>1.0717665102438909</v>
      </c>
      <c r="G40" s="229">
        <v>1.1230817780493789</v>
      </c>
      <c r="H40" s="229">
        <v>2.23819431679645</v>
      </c>
      <c r="I40" s="229">
        <v>0</v>
      </c>
      <c r="J40" s="229">
        <v>0.96959733026695016</v>
      </c>
      <c r="K40" s="229">
        <v>0.2888242149614797</v>
      </c>
      <c r="L40" s="229">
        <v>0.26068184427457602</v>
      </c>
      <c r="M40" s="229">
        <v>9.2365092214614336E-2</v>
      </c>
      <c r="N40" s="229">
        <v>5.9424589219889537E-2</v>
      </c>
      <c r="O40" s="229">
        <v>0.1484993853657465</v>
      </c>
      <c r="P40" s="229">
        <v>0.14771479757226411</v>
      </c>
      <c r="Q40" s="229">
        <v>0.17834410926651201</v>
      </c>
      <c r="R40" s="229">
        <v>0.1058503789700295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2516</v>
      </c>
    </row>
    <row r="41" spans="1:105" ht="12" customHeight="1" x14ac:dyDescent="0.25">
      <c r="A41" s="46" t="s">
        <v>33</v>
      </c>
      <c r="B41" s="229">
        <v>0.38437739995224629</v>
      </c>
      <c r="C41" s="229">
        <v>0.28601819997256689</v>
      </c>
      <c r="D41" s="229">
        <v>0.22234355999082631</v>
      </c>
      <c r="E41" s="229">
        <v>0.1716109199853729</v>
      </c>
      <c r="F41" s="229">
        <v>0.1239843599903806</v>
      </c>
      <c r="G41" s="229">
        <v>0.55598831994098652</v>
      </c>
      <c r="H41" s="229">
        <v>0.30517235996385211</v>
      </c>
      <c r="I41" s="229">
        <v>0</v>
      </c>
      <c r="J41" s="229">
        <v>0.31138451993208582</v>
      </c>
      <c r="K41" s="229">
        <v>1.6428574797376529</v>
      </c>
      <c r="L41" s="229">
        <v>1.9829732390350201</v>
      </c>
      <c r="M41" s="229">
        <v>7.9463879956886557E-2</v>
      </c>
      <c r="N41" s="229">
        <v>1.9542419990431701</v>
      </c>
      <c r="O41" s="229">
        <v>1.719215279612488</v>
      </c>
      <c r="P41" s="229">
        <v>9.2147039954112372E-2</v>
      </c>
      <c r="Q41" s="229">
        <v>0.14287967994572001</v>
      </c>
      <c r="R41" s="229">
        <v>0.1969772399426189</v>
      </c>
      <c r="S41" s="229">
        <v>0.15582167988452411</v>
      </c>
      <c r="T41" s="229">
        <v>0.20008331983497979</v>
      </c>
      <c r="U41" s="229">
        <v>0.23502671989510401</v>
      </c>
      <c r="V41" s="229">
        <v>0.2319206399049985</v>
      </c>
      <c r="W41" s="229">
        <v>4.1414399990735637E-2</v>
      </c>
      <c r="X41" s="229">
        <v>3.4943399973692037E-2</v>
      </c>
      <c r="Y41" s="229">
        <v>0.13019651996662579</v>
      </c>
      <c r="DA41" s="73" t="s">
        <v>2517</v>
      </c>
    </row>
    <row r="42" spans="1:105" ht="12" customHeight="1" x14ac:dyDescent="0.25">
      <c r="A42" s="46" t="s">
        <v>35</v>
      </c>
      <c r="B42" s="229">
        <v>5.2629471426432124</v>
      </c>
      <c r="C42" s="229">
        <v>7.0750528963231547</v>
      </c>
      <c r="D42" s="229">
        <v>6.2682678175953166</v>
      </c>
      <c r="E42" s="229">
        <v>5.7873550599222838</v>
      </c>
      <c r="F42" s="229">
        <v>5.136362493065163</v>
      </c>
      <c r="G42" s="229">
        <v>4.1093580201213564</v>
      </c>
      <c r="H42" s="229">
        <v>4.3902405130562387</v>
      </c>
      <c r="I42" s="229">
        <v>2.5444688620574318</v>
      </c>
      <c r="J42" s="229">
        <v>1.7850666226221561</v>
      </c>
      <c r="K42" s="229">
        <v>0.66871392574609989</v>
      </c>
      <c r="L42" s="229">
        <v>0.4748261469520122</v>
      </c>
      <c r="M42" s="229">
        <v>1.4690384907106151</v>
      </c>
      <c r="N42" s="229">
        <v>0.46472701207394118</v>
      </c>
      <c r="O42" s="229">
        <v>0.45933769399241781</v>
      </c>
      <c r="P42" s="229">
        <v>0.5077833357877084</v>
      </c>
      <c r="Q42" s="229">
        <v>0.63947938272385041</v>
      </c>
      <c r="R42" s="229">
        <v>0.49456109706567369</v>
      </c>
      <c r="S42" s="229">
        <v>0.59767285066494769</v>
      </c>
      <c r="T42" s="229">
        <v>0.53179809908016429</v>
      </c>
      <c r="U42" s="229">
        <v>0.85533477562166949</v>
      </c>
      <c r="V42" s="229">
        <v>1.21559239377325</v>
      </c>
      <c r="W42" s="229">
        <v>0.72912537056209192</v>
      </c>
      <c r="X42" s="229">
        <v>0.40104221415435187</v>
      </c>
      <c r="Y42" s="229">
        <v>0.35931863676223302</v>
      </c>
      <c r="DA42" s="73" t="s">
        <v>2518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2519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2520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2521</v>
      </c>
    </row>
    <row r="46" spans="1:105" ht="12" customHeight="1" x14ac:dyDescent="0.25">
      <c r="A46" s="57" t="s">
        <v>2440</v>
      </c>
      <c r="B46" s="261">
        <v>0</v>
      </c>
      <c r="C46" s="261">
        <v>0</v>
      </c>
      <c r="D46" s="261">
        <v>0</v>
      </c>
      <c r="E46" s="261">
        <v>0</v>
      </c>
      <c r="F46" s="261">
        <v>0</v>
      </c>
      <c r="G46" s="261">
        <v>0</v>
      </c>
      <c r="H46" s="261">
        <v>0</v>
      </c>
      <c r="I46" s="261">
        <v>0</v>
      </c>
      <c r="J46" s="261">
        <v>0</v>
      </c>
      <c r="K46" s="261">
        <v>0</v>
      </c>
      <c r="L46" s="261">
        <v>0</v>
      </c>
      <c r="M46" s="261">
        <v>0</v>
      </c>
      <c r="N46" s="261">
        <v>0</v>
      </c>
      <c r="O46" s="261">
        <v>0</v>
      </c>
      <c r="P46" s="261">
        <v>0</v>
      </c>
      <c r="Q46" s="261">
        <v>0</v>
      </c>
      <c r="R46" s="261">
        <v>0</v>
      </c>
      <c r="S46" s="261">
        <v>0</v>
      </c>
      <c r="T46" s="261">
        <v>0</v>
      </c>
      <c r="U46" s="261">
        <v>0</v>
      </c>
      <c r="V46" s="261">
        <v>0</v>
      </c>
      <c r="W46" s="261">
        <v>0</v>
      </c>
      <c r="X46" s="261">
        <v>0</v>
      </c>
      <c r="Y46" s="261">
        <v>0</v>
      </c>
      <c r="DA46" s="70" t="s">
        <v>2522</v>
      </c>
    </row>
    <row r="47" spans="1:105" ht="12" customHeight="1" x14ac:dyDescent="0.25">
      <c r="A47" s="41" t="s">
        <v>2442</v>
      </c>
      <c r="B47" s="350">
        <v>0</v>
      </c>
      <c r="C47" s="350">
        <v>0</v>
      </c>
      <c r="D47" s="350">
        <v>0</v>
      </c>
      <c r="E47" s="350">
        <v>0</v>
      </c>
      <c r="F47" s="350">
        <v>0</v>
      </c>
      <c r="G47" s="350">
        <v>0</v>
      </c>
      <c r="H47" s="350">
        <v>0</v>
      </c>
      <c r="I47" s="350">
        <v>0</v>
      </c>
      <c r="J47" s="350">
        <v>0</v>
      </c>
      <c r="K47" s="350">
        <v>0</v>
      </c>
      <c r="L47" s="350">
        <v>0</v>
      </c>
      <c r="M47" s="350">
        <v>0</v>
      </c>
      <c r="N47" s="350">
        <v>0</v>
      </c>
      <c r="O47" s="350">
        <v>0</v>
      </c>
      <c r="P47" s="350">
        <v>0</v>
      </c>
      <c r="Q47" s="350">
        <v>0</v>
      </c>
      <c r="R47" s="350">
        <v>0</v>
      </c>
      <c r="S47" s="350">
        <v>0</v>
      </c>
      <c r="T47" s="350">
        <v>0</v>
      </c>
      <c r="U47" s="350">
        <v>0</v>
      </c>
      <c r="V47" s="350">
        <v>0</v>
      </c>
      <c r="W47" s="350">
        <v>0</v>
      </c>
      <c r="X47" s="350">
        <v>0</v>
      </c>
      <c r="Y47" s="350">
        <v>0</v>
      </c>
      <c r="DA47" s="97" t="s">
        <v>2523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429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1</v>
      </c>
      <c r="C51" s="232">
        <f t="shared" si="3"/>
        <v>1</v>
      </c>
      <c r="D51" s="232">
        <f t="shared" si="3"/>
        <v>0.99999999999999967</v>
      </c>
      <c r="E51" s="232">
        <f t="shared" si="3"/>
        <v>0.99999999999999989</v>
      </c>
      <c r="F51" s="232">
        <f t="shared" si="3"/>
        <v>1</v>
      </c>
      <c r="G51" s="232">
        <f t="shared" si="3"/>
        <v>0.99999999999999978</v>
      </c>
      <c r="H51" s="232">
        <f t="shared" si="3"/>
        <v>1</v>
      </c>
      <c r="I51" s="232">
        <f t="shared" si="3"/>
        <v>1.0000000000000002</v>
      </c>
      <c r="J51" s="232">
        <f t="shared" si="3"/>
        <v>1</v>
      </c>
      <c r="K51" s="232">
        <f t="shared" si="3"/>
        <v>0.99999999999999978</v>
      </c>
      <c r="L51" s="232">
        <f t="shared" si="3"/>
        <v>1</v>
      </c>
      <c r="M51" s="232">
        <f t="shared" si="3"/>
        <v>1</v>
      </c>
      <c r="N51" s="232">
        <f t="shared" si="3"/>
        <v>1.0000000000000002</v>
      </c>
      <c r="O51" s="232">
        <f t="shared" si="3"/>
        <v>1</v>
      </c>
      <c r="P51" s="232">
        <f t="shared" si="3"/>
        <v>1</v>
      </c>
      <c r="Q51" s="232">
        <f t="shared" si="3"/>
        <v>1</v>
      </c>
      <c r="R51" s="232">
        <f t="shared" si="3"/>
        <v>1</v>
      </c>
      <c r="S51" s="232">
        <f t="shared" si="3"/>
        <v>0.99999999999999989</v>
      </c>
      <c r="T51" s="232">
        <f t="shared" si="3"/>
        <v>0.99999999999999978</v>
      </c>
      <c r="U51" s="232">
        <f t="shared" si="3"/>
        <v>1</v>
      </c>
      <c r="V51" s="232">
        <f t="shared" si="3"/>
        <v>0.99999999999999989</v>
      </c>
      <c r="W51" s="232">
        <f t="shared" si="3"/>
        <v>0.99999999999999989</v>
      </c>
      <c r="X51" s="232">
        <f t="shared" si="3"/>
        <v>0.99999999999999978</v>
      </c>
      <c r="Y51" s="232">
        <f t="shared" si="3"/>
        <v>1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0</v>
      </c>
      <c r="C52" s="299">
        <f t="shared" si="4"/>
        <v>0</v>
      </c>
      <c r="D52" s="299">
        <f t="shared" si="4"/>
        <v>0</v>
      </c>
      <c r="E52" s="299">
        <f t="shared" si="4"/>
        <v>0</v>
      </c>
      <c r="F52" s="299">
        <f t="shared" si="4"/>
        <v>0</v>
      </c>
      <c r="G52" s="299">
        <f t="shared" si="4"/>
        <v>0</v>
      </c>
      <c r="H52" s="299">
        <f t="shared" si="4"/>
        <v>0</v>
      </c>
      <c r="I52" s="299">
        <f t="shared" si="4"/>
        <v>0</v>
      </c>
      <c r="J52" s="299">
        <f t="shared" si="4"/>
        <v>0</v>
      </c>
      <c r="K52" s="299">
        <f t="shared" si="4"/>
        <v>0</v>
      </c>
      <c r="L52" s="299">
        <f t="shared" si="4"/>
        <v>0</v>
      </c>
      <c r="M52" s="299">
        <f t="shared" si="4"/>
        <v>0</v>
      </c>
      <c r="N52" s="299">
        <f t="shared" si="4"/>
        <v>0</v>
      </c>
      <c r="O52" s="299">
        <f t="shared" si="4"/>
        <v>0</v>
      </c>
      <c r="P52" s="299">
        <f t="shared" si="4"/>
        <v>0</v>
      </c>
      <c r="Q52" s="299">
        <f t="shared" si="4"/>
        <v>0</v>
      </c>
      <c r="R52" s="299">
        <f t="shared" si="4"/>
        <v>0</v>
      </c>
      <c r="S52" s="299">
        <f t="shared" si="4"/>
        <v>0</v>
      </c>
      <c r="T52" s="299">
        <f t="shared" si="4"/>
        <v>0</v>
      </c>
      <c r="U52" s="299">
        <f t="shared" si="4"/>
        <v>0</v>
      </c>
      <c r="V52" s="299">
        <f t="shared" si="4"/>
        <v>0</v>
      </c>
      <c r="W52" s="299">
        <f t="shared" si="4"/>
        <v>0</v>
      </c>
      <c r="X52" s="299">
        <f t="shared" si="4"/>
        <v>0</v>
      </c>
      <c r="Y52" s="299">
        <f t="shared" si="4"/>
        <v>0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0</v>
      </c>
      <c r="C53" s="233">
        <f t="shared" si="5"/>
        <v>0</v>
      </c>
      <c r="D53" s="233">
        <f t="shared" si="5"/>
        <v>0</v>
      </c>
      <c r="E53" s="233">
        <f t="shared" si="5"/>
        <v>0</v>
      </c>
      <c r="F53" s="233">
        <f t="shared" si="5"/>
        <v>0</v>
      </c>
      <c r="G53" s="233">
        <f t="shared" si="5"/>
        <v>0</v>
      </c>
      <c r="H53" s="233">
        <f t="shared" si="5"/>
        <v>0</v>
      </c>
      <c r="I53" s="233">
        <f t="shared" si="5"/>
        <v>0</v>
      </c>
      <c r="J53" s="233">
        <f t="shared" si="5"/>
        <v>0</v>
      </c>
      <c r="K53" s="233">
        <f t="shared" si="5"/>
        <v>0</v>
      </c>
      <c r="L53" s="233">
        <f t="shared" si="5"/>
        <v>0</v>
      </c>
      <c r="M53" s="233">
        <f t="shared" si="5"/>
        <v>0</v>
      </c>
      <c r="N53" s="233">
        <f t="shared" si="5"/>
        <v>0</v>
      </c>
      <c r="O53" s="233">
        <f t="shared" si="5"/>
        <v>0</v>
      </c>
      <c r="P53" s="233">
        <f t="shared" si="5"/>
        <v>0</v>
      </c>
      <c r="Q53" s="233">
        <f t="shared" si="5"/>
        <v>0</v>
      </c>
      <c r="R53" s="233">
        <f t="shared" si="5"/>
        <v>0</v>
      </c>
      <c r="S53" s="233">
        <f t="shared" si="5"/>
        <v>0</v>
      </c>
      <c r="T53" s="233">
        <f t="shared" si="5"/>
        <v>0</v>
      </c>
      <c r="U53" s="233">
        <f t="shared" si="5"/>
        <v>0</v>
      </c>
      <c r="V53" s="233">
        <f t="shared" si="5"/>
        <v>0</v>
      </c>
      <c r="W53" s="233">
        <f t="shared" si="5"/>
        <v>0</v>
      </c>
      <c r="X53" s="233">
        <f t="shared" si="5"/>
        <v>0</v>
      </c>
      <c r="Y53" s="233">
        <f t="shared" si="5"/>
        <v>0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0</v>
      </c>
      <c r="C54" s="233">
        <f t="shared" si="6"/>
        <v>0</v>
      </c>
      <c r="D54" s="233">
        <f t="shared" si="6"/>
        <v>0</v>
      </c>
      <c r="E54" s="233">
        <f t="shared" si="6"/>
        <v>0</v>
      </c>
      <c r="F54" s="233">
        <f t="shared" si="6"/>
        <v>0</v>
      </c>
      <c r="G54" s="233">
        <f t="shared" si="6"/>
        <v>0</v>
      </c>
      <c r="H54" s="233">
        <f t="shared" si="6"/>
        <v>0</v>
      </c>
      <c r="I54" s="233">
        <f t="shared" si="6"/>
        <v>0</v>
      </c>
      <c r="J54" s="233">
        <f t="shared" si="6"/>
        <v>0</v>
      </c>
      <c r="K54" s="233">
        <f t="shared" si="6"/>
        <v>0</v>
      </c>
      <c r="L54" s="233">
        <f t="shared" si="6"/>
        <v>0</v>
      </c>
      <c r="M54" s="233">
        <f t="shared" si="6"/>
        <v>0</v>
      </c>
      <c r="N54" s="233">
        <f t="shared" si="6"/>
        <v>0</v>
      </c>
      <c r="O54" s="233">
        <f t="shared" si="6"/>
        <v>0</v>
      </c>
      <c r="P54" s="233">
        <f t="shared" si="6"/>
        <v>0</v>
      </c>
      <c r="Q54" s="233">
        <f t="shared" si="6"/>
        <v>0</v>
      </c>
      <c r="R54" s="233">
        <f t="shared" si="6"/>
        <v>0</v>
      </c>
      <c r="S54" s="233">
        <f t="shared" si="6"/>
        <v>0</v>
      </c>
      <c r="T54" s="233">
        <f t="shared" si="6"/>
        <v>0</v>
      </c>
      <c r="U54" s="233">
        <f t="shared" si="6"/>
        <v>0</v>
      </c>
      <c r="V54" s="233">
        <f t="shared" si="6"/>
        <v>0</v>
      </c>
      <c r="W54" s="233">
        <f t="shared" si="6"/>
        <v>0</v>
      </c>
      <c r="X54" s="233">
        <f t="shared" si="6"/>
        <v>0</v>
      </c>
      <c r="Y54" s="233">
        <f t="shared" si="6"/>
        <v>0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0</v>
      </c>
      <c r="C55" s="233">
        <f t="shared" si="7"/>
        <v>0</v>
      </c>
      <c r="D55" s="233">
        <f t="shared" si="7"/>
        <v>0</v>
      </c>
      <c r="E55" s="233">
        <f t="shared" si="7"/>
        <v>0</v>
      </c>
      <c r="F55" s="233">
        <f t="shared" si="7"/>
        <v>0</v>
      </c>
      <c r="G55" s="233">
        <f t="shared" si="7"/>
        <v>0</v>
      </c>
      <c r="H55" s="233">
        <f t="shared" si="7"/>
        <v>0</v>
      </c>
      <c r="I55" s="233">
        <f t="shared" si="7"/>
        <v>0</v>
      </c>
      <c r="J55" s="233">
        <f t="shared" si="7"/>
        <v>0</v>
      </c>
      <c r="K55" s="233">
        <f t="shared" si="7"/>
        <v>0</v>
      </c>
      <c r="L55" s="233">
        <f t="shared" si="7"/>
        <v>0</v>
      </c>
      <c r="M55" s="233">
        <f t="shared" si="7"/>
        <v>0</v>
      </c>
      <c r="N55" s="233">
        <f t="shared" si="7"/>
        <v>0</v>
      </c>
      <c r="O55" s="233">
        <f t="shared" si="7"/>
        <v>0</v>
      </c>
      <c r="P55" s="233">
        <f t="shared" si="7"/>
        <v>0</v>
      </c>
      <c r="Q55" s="233">
        <f t="shared" si="7"/>
        <v>0</v>
      </c>
      <c r="R55" s="233">
        <f t="shared" si="7"/>
        <v>0</v>
      </c>
      <c r="S55" s="233">
        <f t="shared" si="7"/>
        <v>0</v>
      </c>
      <c r="T55" s="233">
        <f t="shared" si="7"/>
        <v>0</v>
      </c>
      <c r="U55" s="233">
        <f t="shared" si="7"/>
        <v>0</v>
      </c>
      <c r="V55" s="233">
        <f t="shared" si="7"/>
        <v>0</v>
      </c>
      <c r="W55" s="233">
        <f t="shared" si="7"/>
        <v>0</v>
      </c>
      <c r="X55" s="233">
        <f t="shared" si="7"/>
        <v>0</v>
      </c>
      <c r="Y55" s="233">
        <f t="shared" si="7"/>
        <v>0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3.0022141067101459E-2</v>
      </c>
      <c r="C56" s="300">
        <f t="shared" si="8"/>
        <v>3.3547320997785346E-2</v>
      </c>
      <c r="D56" s="300">
        <f t="shared" si="8"/>
        <v>3.2861309157068114E-2</v>
      </c>
      <c r="E56" s="300">
        <f t="shared" si="8"/>
        <v>3.2583054561175606E-2</v>
      </c>
      <c r="F56" s="300">
        <f t="shared" si="8"/>
        <v>3.2545312561886849E-2</v>
      </c>
      <c r="G56" s="300">
        <f t="shared" si="8"/>
        <v>2.81531996855084E-2</v>
      </c>
      <c r="H56" s="300">
        <f t="shared" si="8"/>
        <v>2.638104622736108E-2</v>
      </c>
      <c r="I56" s="300">
        <f t="shared" si="8"/>
        <v>2.7588634237051934E-2</v>
      </c>
      <c r="J56" s="300">
        <f t="shared" si="8"/>
        <v>2.2318595717017293E-2</v>
      </c>
      <c r="K56" s="300">
        <f t="shared" si="8"/>
        <v>2.4970961346451145E-2</v>
      </c>
      <c r="L56" s="300">
        <f t="shared" si="8"/>
        <v>2.2007712198234317E-2</v>
      </c>
      <c r="M56" s="300">
        <f t="shared" si="8"/>
        <v>2.9047866831867875E-2</v>
      </c>
      <c r="N56" s="300">
        <f t="shared" si="8"/>
        <v>1.8024606605014377E-2</v>
      </c>
      <c r="O56" s="300">
        <f t="shared" si="8"/>
        <v>1.7055463317237906E-2</v>
      </c>
      <c r="P56" s="300">
        <f t="shared" si="8"/>
        <v>1.788184224816515E-2</v>
      </c>
      <c r="Q56" s="300">
        <f t="shared" si="8"/>
        <v>2.2662081274286969E-2</v>
      </c>
      <c r="R56" s="300">
        <f t="shared" si="8"/>
        <v>2.0147441657088764E-2</v>
      </c>
      <c r="S56" s="300">
        <f t="shared" si="8"/>
        <v>2.2566618750699232E-2</v>
      </c>
      <c r="T56" s="300">
        <f t="shared" si="8"/>
        <v>1.9900702674537044E-2</v>
      </c>
      <c r="U56" s="300">
        <f t="shared" si="8"/>
        <v>1.988380286299499E-2</v>
      </c>
      <c r="V56" s="300">
        <f t="shared" si="8"/>
        <v>3.0950654891989011E-2</v>
      </c>
      <c r="W56" s="300">
        <f t="shared" si="8"/>
        <v>2.1890288837067489E-2</v>
      </c>
      <c r="X56" s="300">
        <f t="shared" si="8"/>
        <v>1.82786127822313E-2</v>
      </c>
      <c r="Y56" s="300">
        <f t="shared" si="8"/>
        <v>1.794372996846048E-2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0.23625079530258772</v>
      </c>
      <c r="C57" s="301">
        <f t="shared" si="9"/>
        <v>0.23946038117174359</v>
      </c>
      <c r="D57" s="301">
        <f t="shared" si="9"/>
        <v>0.23507543693977326</v>
      </c>
      <c r="E57" s="301">
        <f t="shared" si="9"/>
        <v>0.23227923792837116</v>
      </c>
      <c r="F57" s="301">
        <f t="shared" si="9"/>
        <v>0.23173644190124515</v>
      </c>
      <c r="G57" s="301">
        <f t="shared" si="9"/>
        <v>0.22105885918419804</v>
      </c>
      <c r="H57" s="301">
        <f t="shared" si="9"/>
        <v>0.22647847501343471</v>
      </c>
      <c r="I57" s="301">
        <f t="shared" si="9"/>
        <v>0.21775696716021825</v>
      </c>
      <c r="J57" s="301">
        <f t="shared" si="9"/>
        <v>0.21932941852990329</v>
      </c>
      <c r="K57" s="301">
        <f t="shared" si="9"/>
        <v>0.21272386144464531</v>
      </c>
      <c r="L57" s="301">
        <f t="shared" si="9"/>
        <v>0.1811670530510131</v>
      </c>
      <c r="M57" s="301">
        <f t="shared" si="9"/>
        <v>0.20914226698689478</v>
      </c>
      <c r="N57" s="301">
        <f t="shared" si="9"/>
        <v>0.20204986714598391</v>
      </c>
      <c r="O57" s="301">
        <f t="shared" si="9"/>
        <v>0.20606542563180308</v>
      </c>
      <c r="P57" s="301">
        <f t="shared" si="9"/>
        <v>0.21570964071647619</v>
      </c>
      <c r="Q57" s="301">
        <f t="shared" si="9"/>
        <v>0.17522702449318206</v>
      </c>
      <c r="R57" s="301">
        <f t="shared" si="9"/>
        <v>0.2211743440090109</v>
      </c>
      <c r="S57" s="301">
        <f t="shared" si="9"/>
        <v>0.21087329902303828</v>
      </c>
      <c r="T57" s="301">
        <f t="shared" si="9"/>
        <v>0.21500388419242933</v>
      </c>
      <c r="U57" s="301">
        <f t="shared" si="9"/>
        <v>0.20025538729483047</v>
      </c>
      <c r="V57" s="301">
        <f t="shared" si="9"/>
        <v>0.21909372979967373</v>
      </c>
      <c r="W57" s="301">
        <f t="shared" si="9"/>
        <v>0.22144210775220305</v>
      </c>
      <c r="X57" s="301">
        <f t="shared" si="9"/>
        <v>0.22334440518724724</v>
      </c>
      <c r="Y57" s="301">
        <f t="shared" si="9"/>
        <v>0.22211002392750723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0.23625079530258772</v>
      </c>
      <c r="C58" s="302">
        <f t="shared" si="10"/>
        <v>0.23946038117174359</v>
      </c>
      <c r="D58" s="302">
        <f t="shared" si="10"/>
        <v>0.23507543693977326</v>
      </c>
      <c r="E58" s="302">
        <f t="shared" si="10"/>
        <v>0.23227923792837116</v>
      </c>
      <c r="F58" s="302">
        <f t="shared" si="10"/>
        <v>0.23173644190124515</v>
      </c>
      <c r="G58" s="302">
        <f t="shared" si="10"/>
        <v>0.22105885918419804</v>
      </c>
      <c r="H58" s="302">
        <f t="shared" si="10"/>
        <v>0.22647847501343471</v>
      </c>
      <c r="I58" s="302">
        <f t="shared" si="10"/>
        <v>0.21775696716021825</v>
      </c>
      <c r="J58" s="302">
        <f t="shared" si="10"/>
        <v>0.21932941852990329</v>
      </c>
      <c r="K58" s="302">
        <f t="shared" si="10"/>
        <v>0.21272386144464531</v>
      </c>
      <c r="L58" s="302">
        <f t="shared" si="10"/>
        <v>0.1811670530510131</v>
      </c>
      <c r="M58" s="302">
        <f t="shared" si="10"/>
        <v>0.20914226698689478</v>
      </c>
      <c r="N58" s="302">
        <f t="shared" si="10"/>
        <v>0.20204986714598391</v>
      </c>
      <c r="O58" s="302">
        <f t="shared" si="10"/>
        <v>0.20606542563180308</v>
      </c>
      <c r="P58" s="302">
        <f t="shared" si="10"/>
        <v>0.21570964071647619</v>
      </c>
      <c r="Q58" s="302">
        <f t="shared" si="10"/>
        <v>0.17522702449318206</v>
      </c>
      <c r="R58" s="302">
        <f t="shared" si="10"/>
        <v>0.2211743440090109</v>
      </c>
      <c r="S58" s="302">
        <f t="shared" si="10"/>
        <v>0.21087329902303828</v>
      </c>
      <c r="T58" s="302">
        <f t="shared" si="10"/>
        <v>0.21500388419242933</v>
      </c>
      <c r="U58" s="302">
        <f t="shared" si="10"/>
        <v>0.20025538729483047</v>
      </c>
      <c r="V58" s="302">
        <f t="shared" si="10"/>
        <v>0.21909372979967373</v>
      </c>
      <c r="W58" s="302">
        <f t="shared" si="10"/>
        <v>0.22144210775220305</v>
      </c>
      <c r="X58" s="302">
        <f t="shared" si="10"/>
        <v>0.22334440518724724</v>
      </c>
      <c r="Y58" s="302">
        <f t="shared" si="10"/>
        <v>0.22211002392750723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0</v>
      </c>
      <c r="C59" s="302">
        <f t="shared" si="11"/>
        <v>0</v>
      </c>
      <c r="D59" s="302">
        <f t="shared" si="11"/>
        <v>0</v>
      </c>
      <c r="E59" s="302">
        <f t="shared" si="11"/>
        <v>0</v>
      </c>
      <c r="F59" s="302">
        <f t="shared" si="11"/>
        <v>0</v>
      </c>
      <c r="G59" s="302">
        <f t="shared" si="11"/>
        <v>0</v>
      </c>
      <c r="H59" s="302">
        <f t="shared" si="11"/>
        <v>0</v>
      </c>
      <c r="I59" s="302">
        <f t="shared" si="11"/>
        <v>0</v>
      </c>
      <c r="J59" s="302">
        <f t="shared" si="11"/>
        <v>0</v>
      </c>
      <c r="K59" s="302">
        <f t="shared" si="11"/>
        <v>0</v>
      </c>
      <c r="L59" s="302">
        <f t="shared" si="11"/>
        <v>0</v>
      </c>
      <c r="M59" s="302">
        <f t="shared" si="11"/>
        <v>0</v>
      </c>
      <c r="N59" s="302">
        <f t="shared" si="11"/>
        <v>0</v>
      </c>
      <c r="O59" s="302">
        <f t="shared" si="11"/>
        <v>0</v>
      </c>
      <c r="P59" s="302">
        <f t="shared" si="11"/>
        <v>0</v>
      </c>
      <c r="Q59" s="302">
        <f t="shared" si="11"/>
        <v>0</v>
      </c>
      <c r="R59" s="302">
        <f t="shared" si="11"/>
        <v>0</v>
      </c>
      <c r="S59" s="302">
        <f t="shared" si="11"/>
        <v>0</v>
      </c>
      <c r="T59" s="302">
        <f t="shared" si="11"/>
        <v>0</v>
      </c>
      <c r="U59" s="302">
        <f t="shared" si="11"/>
        <v>0</v>
      </c>
      <c r="V59" s="302">
        <f t="shared" si="11"/>
        <v>0</v>
      </c>
      <c r="W59" s="302">
        <f t="shared" si="11"/>
        <v>0</v>
      </c>
      <c r="X59" s="302">
        <f t="shared" si="11"/>
        <v>0</v>
      </c>
      <c r="Y59" s="302">
        <f t="shared" si="11"/>
        <v>0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0.10782213446029236</v>
      </c>
      <c r="C60" s="301">
        <f t="shared" si="12"/>
        <v>0.11026779097805876</v>
      </c>
      <c r="D60" s="301">
        <f t="shared" si="12"/>
        <v>0.11290967176899418</v>
      </c>
      <c r="E60" s="301">
        <f t="shared" si="12"/>
        <v>0.11465162802421365</v>
      </c>
      <c r="F60" s="301">
        <f t="shared" si="12"/>
        <v>0.11520055165420516</v>
      </c>
      <c r="G60" s="301">
        <f t="shared" si="12"/>
        <v>0.11909608938211166</v>
      </c>
      <c r="H60" s="301">
        <f t="shared" si="12"/>
        <v>0.11502978536580612</v>
      </c>
      <c r="I60" s="301">
        <f t="shared" si="12"/>
        <v>0.12998752882268302</v>
      </c>
      <c r="J60" s="301">
        <f t="shared" si="12"/>
        <v>0.11305447144597741</v>
      </c>
      <c r="K60" s="301">
        <f t="shared" si="12"/>
        <v>9.5362306025306404E-2</v>
      </c>
      <c r="L60" s="301">
        <f t="shared" si="12"/>
        <v>0.10297127669767604</v>
      </c>
      <c r="M60" s="301">
        <f t="shared" si="12"/>
        <v>0.13134431461259005</v>
      </c>
      <c r="N60" s="301">
        <f t="shared" si="12"/>
        <v>9.7847911448767158E-2</v>
      </c>
      <c r="O60" s="301">
        <f t="shared" si="12"/>
        <v>9.8061659866420334E-2</v>
      </c>
      <c r="P60" s="301">
        <f t="shared" si="12"/>
        <v>0.11162054960885572</v>
      </c>
      <c r="Q60" s="301">
        <f t="shared" si="12"/>
        <v>0.14235110461809547</v>
      </c>
      <c r="R60" s="301">
        <f t="shared" si="12"/>
        <v>0.10883759336070592</v>
      </c>
      <c r="S60" s="301">
        <f t="shared" si="12"/>
        <v>0.12278813004333312</v>
      </c>
      <c r="T60" s="301">
        <f t="shared" si="12"/>
        <v>0.11537726893732277</v>
      </c>
      <c r="U60" s="301">
        <f t="shared" si="12"/>
        <v>0.12806557787451212</v>
      </c>
      <c r="V60" s="301">
        <f t="shared" si="12"/>
        <v>0.11936626486300889</v>
      </c>
      <c r="W60" s="301">
        <f t="shared" si="12"/>
        <v>0.11787044044100355</v>
      </c>
      <c r="X60" s="301">
        <f t="shared" si="12"/>
        <v>0.1104991705740956</v>
      </c>
      <c r="Y60" s="301">
        <f t="shared" si="12"/>
        <v>0.10759737636202893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0.10782213446029236</v>
      </c>
      <c r="C61" s="302">
        <f t="shared" si="13"/>
        <v>0.11026779097805876</v>
      </c>
      <c r="D61" s="302">
        <f t="shared" si="13"/>
        <v>0.11290967176899418</v>
      </c>
      <c r="E61" s="302">
        <f t="shared" si="13"/>
        <v>0.11465162802421365</v>
      </c>
      <c r="F61" s="302">
        <f t="shared" si="13"/>
        <v>0.11520055165420516</v>
      </c>
      <c r="G61" s="302">
        <f t="shared" si="13"/>
        <v>0.11909608938211166</v>
      </c>
      <c r="H61" s="302">
        <f t="shared" si="13"/>
        <v>0.11502978536580612</v>
      </c>
      <c r="I61" s="302">
        <f t="shared" si="13"/>
        <v>0.12998752882268302</v>
      </c>
      <c r="J61" s="302">
        <f t="shared" si="13"/>
        <v>0.11305447144597741</v>
      </c>
      <c r="K61" s="302">
        <f t="shared" si="13"/>
        <v>9.5362306025306404E-2</v>
      </c>
      <c r="L61" s="302">
        <f t="shared" si="13"/>
        <v>0.10297127669767604</v>
      </c>
      <c r="M61" s="302">
        <f t="shared" si="13"/>
        <v>0.13134431461259005</v>
      </c>
      <c r="N61" s="302">
        <f t="shared" si="13"/>
        <v>9.7847911448767158E-2</v>
      </c>
      <c r="O61" s="302">
        <f t="shared" si="13"/>
        <v>9.8061659866420334E-2</v>
      </c>
      <c r="P61" s="302">
        <f t="shared" si="13"/>
        <v>0.11162054960885572</v>
      </c>
      <c r="Q61" s="302">
        <f t="shared" si="13"/>
        <v>0.14235110461809547</v>
      </c>
      <c r="R61" s="302">
        <f t="shared" si="13"/>
        <v>0.10883759336070592</v>
      </c>
      <c r="S61" s="302">
        <f t="shared" si="13"/>
        <v>0.12278813004333312</v>
      </c>
      <c r="T61" s="302">
        <f t="shared" si="13"/>
        <v>0.11537726893732277</v>
      </c>
      <c r="U61" s="302">
        <f t="shared" si="13"/>
        <v>0.12806557787451212</v>
      </c>
      <c r="V61" s="302">
        <f t="shared" si="13"/>
        <v>0.11936626486300889</v>
      </c>
      <c r="W61" s="302">
        <f t="shared" si="13"/>
        <v>0.11787044044100355</v>
      </c>
      <c r="X61" s="302">
        <f t="shared" si="13"/>
        <v>0.1104991705740956</v>
      </c>
      <c r="Y61" s="302">
        <f t="shared" si="13"/>
        <v>0.10759737636202893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0</v>
      </c>
      <c r="C62" s="302">
        <f t="shared" si="14"/>
        <v>0</v>
      </c>
      <c r="D62" s="302">
        <f t="shared" si="14"/>
        <v>0</v>
      </c>
      <c r="E62" s="302">
        <f t="shared" si="14"/>
        <v>0</v>
      </c>
      <c r="F62" s="302">
        <f t="shared" si="14"/>
        <v>0</v>
      </c>
      <c r="G62" s="302">
        <f t="shared" si="14"/>
        <v>0</v>
      </c>
      <c r="H62" s="302">
        <f t="shared" si="14"/>
        <v>0</v>
      </c>
      <c r="I62" s="302">
        <f t="shared" si="14"/>
        <v>0</v>
      </c>
      <c r="J62" s="302">
        <f t="shared" si="14"/>
        <v>0</v>
      </c>
      <c r="K62" s="302">
        <f t="shared" si="14"/>
        <v>0</v>
      </c>
      <c r="L62" s="302">
        <f t="shared" si="14"/>
        <v>0</v>
      </c>
      <c r="M62" s="302">
        <f t="shared" si="14"/>
        <v>0</v>
      </c>
      <c r="N62" s="302">
        <f t="shared" si="14"/>
        <v>0</v>
      </c>
      <c r="O62" s="302">
        <f t="shared" si="14"/>
        <v>0</v>
      </c>
      <c r="P62" s="302">
        <f t="shared" si="14"/>
        <v>0</v>
      </c>
      <c r="Q62" s="302">
        <f t="shared" si="14"/>
        <v>0</v>
      </c>
      <c r="R62" s="302">
        <f t="shared" si="14"/>
        <v>0</v>
      </c>
      <c r="S62" s="302">
        <f t="shared" si="14"/>
        <v>0</v>
      </c>
      <c r="T62" s="302">
        <f t="shared" si="14"/>
        <v>0</v>
      </c>
      <c r="U62" s="302">
        <f t="shared" si="14"/>
        <v>0</v>
      </c>
      <c r="V62" s="302">
        <f t="shared" si="14"/>
        <v>0</v>
      </c>
      <c r="W62" s="302">
        <f t="shared" si="14"/>
        <v>0</v>
      </c>
      <c r="X62" s="302">
        <f t="shared" si="14"/>
        <v>0</v>
      </c>
      <c r="Y62" s="302">
        <f t="shared" si="14"/>
        <v>0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0.3375011361465538</v>
      </c>
      <c r="C63" s="301">
        <f t="shared" si="15"/>
        <v>0.34208625881677673</v>
      </c>
      <c r="D63" s="301">
        <f t="shared" si="15"/>
        <v>0.33582205277110466</v>
      </c>
      <c r="E63" s="301">
        <f t="shared" si="15"/>
        <v>0.33182748275481594</v>
      </c>
      <c r="F63" s="301">
        <f t="shared" si="15"/>
        <v>0.33105205985892167</v>
      </c>
      <c r="G63" s="301">
        <f t="shared" si="15"/>
        <v>0.31579837026314006</v>
      </c>
      <c r="H63" s="301">
        <f t="shared" si="15"/>
        <v>0.32354067859062102</v>
      </c>
      <c r="I63" s="301">
        <f t="shared" si="15"/>
        <v>0.31108138165745464</v>
      </c>
      <c r="J63" s="301">
        <f t="shared" si="15"/>
        <v>0.31332774075700465</v>
      </c>
      <c r="K63" s="301">
        <f t="shared" si="15"/>
        <v>0.30389123063520762</v>
      </c>
      <c r="L63" s="301">
        <f t="shared" si="15"/>
        <v>0.2588100757871617</v>
      </c>
      <c r="M63" s="301">
        <f t="shared" si="15"/>
        <v>0.29877466712413536</v>
      </c>
      <c r="N63" s="301">
        <f t="shared" si="15"/>
        <v>0.28864266735140587</v>
      </c>
      <c r="O63" s="301">
        <f t="shared" si="15"/>
        <v>0.29437917947400438</v>
      </c>
      <c r="P63" s="301">
        <f t="shared" si="15"/>
        <v>0.30815662959496593</v>
      </c>
      <c r="Q63" s="301">
        <f t="shared" si="15"/>
        <v>0.2503243207045458</v>
      </c>
      <c r="R63" s="301">
        <f t="shared" si="15"/>
        <v>0.31596334858430114</v>
      </c>
      <c r="S63" s="301">
        <f t="shared" si="15"/>
        <v>0.30124757003291164</v>
      </c>
      <c r="T63" s="301">
        <f t="shared" si="15"/>
        <v>0.30714840598918475</v>
      </c>
      <c r="U63" s="301">
        <f t="shared" si="15"/>
        <v>0.28607912470690078</v>
      </c>
      <c r="V63" s="301">
        <f t="shared" si="15"/>
        <v>0.31299104257096239</v>
      </c>
      <c r="W63" s="301">
        <f t="shared" si="15"/>
        <v>0.31634586821743294</v>
      </c>
      <c r="X63" s="301">
        <f t="shared" si="15"/>
        <v>0.31906343598178177</v>
      </c>
      <c r="Y63" s="301">
        <f t="shared" si="15"/>
        <v>0.31730003418215302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0.3375011361465538</v>
      </c>
      <c r="C64" s="302">
        <f t="shared" si="16"/>
        <v>0.34208625881677673</v>
      </c>
      <c r="D64" s="302">
        <f t="shared" si="16"/>
        <v>0.33582205277110466</v>
      </c>
      <c r="E64" s="302">
        <f t="shared" si="16"/>
        <v>0.33182748275481594</v>
      </c>
      <c r="F64" s="302">
        <f t="shared" si="16"/>
        <v>0.33105205985892167</v>
      </c>
      <c r="G64" s="302">
        <f t="shared" si="16"/>
        <v>0.31579837026314006</v>
      </c>
      <c r="H64" s="302">
        <f t="shared" si="16"/>
        <v>0.32354067859062102</v>
      </c>
      <c r="I64" s="302">
        <f t="shared" si="16"/>
        <v>0.31108138165745464</v>
      </c>
      <c r="J64" s="302">
        <f t="shared" si="16"/>
        <v>0.31332774075700465</v>
      </c>
      <c r="K64" s="302">
        <f t="shared" si="16"/>
        <v>0.30389123063520762</v>
      </c>
      <c r="L64" s="302">
        <f t="shared" si="16"/>
        <v>0.2588100757871617</v>
      </c>
      <c r="M64" s="302">
        <f t="shared" si="16"/>
        <v>0.29877466712413536</v>
      </c>
      <c r="N64" s="302">
        <f t="shared" si="16"/>
        <v>0.28864266735140587</v>
      </c>
      <c r="O64" s="302">
        <f t="shared" si="16"/>
        <v>0.29437917947400438</v>
      </c>
      <c r="P64" s="302">
        <f t="shared" si="16"/>
        <v>0.30815662959496593</v>
      </c>
      <c r="Q64" s="302">
        <f t="shared" si="16"/>
        <v>0.2503243207045458</v>
      </c>
      <c r="R64" s="302">
        <f t="shared" si="16"/>
        <v>0.31596334858430114</v>
      </c>
      <c r="S64" s="302">
        <f t="shared" si="16"/>
        <v>0.30124757003291164</v>
      </c>
      <c r="T64" s="302">
        <f t="shared" si="16"/>
        <v>0.30714840598918475</v>
      </c>
      <c r="U64" s="302">
        <f t="shared" si="16"/>
        <v>0.28607912470690078</v>
      </c>
      <c r="V64" s="302">
        <f t="shared" si="16"/>
        <v>0.31299104257096239</v>
      </c>
      <c r="W64" s="302">
        <f t="shared" si="16"/>
        <v>0.31634586821743294</v>
      </c>
      <c r="X64" s="302">
        <f t="shared" si="16"/>
        <v>0.31906343598178177</v>
      </c>
      <c r="Y64" s="302">
        <f t="shared" si="16"/>
        <v>0.31730003418215302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0</v>
      </c>
      <c r="C65" s="302">
        <f t="shared" si="17"/>
        <v>0</v>
      </c>
      <c r="D65" s="302">
        <f t="shared" si="17"/>
        <v>0</v>
      </c>
      <c r="E65" s="302">
        <f t="shared" si="17"/>
        <v>0</v>
      </c>
      <c r="F65" s="302">
        <f t="shared" si="17"/>
        <v>0</v>
      </c>
      <c r="G65" s="302">
        <f t="shared" si="17"/>
        <v>0</v>
      </c>
      <c r="H65" s="302">
        <f t="shared" si="17"/>
        <v>0</v>
      </c>
      <c r="I65" s="302">
        <f t="shared" si="17"/>
        <v>0</v>
      </c>
      <c r="J65" s="302">
        <f t="shared" si="17"/>
        <v>0</v>
      </c>
      <c r="K65" s="302">
        <f t="shared" si="17"/>
        <v>0</v>
      </c>
      <c r="L65" s="302">
        <f t="shared" si="17"/>
        <v>0</v>
      </c>
      <c r="M65" s="302">
        <f t="shared" si="17"/>
        <v>0</v>
      </c>
      <c r="N65" s="302">
        <f t="shared" si="17"/>
        <v>0</v>
      </c>
      <c r="O65" s="302">
        <f t="shared" si="17"/>
        <v>0</v>
      </c>
      <c r="P65" s="302">
        <f t="shared" si="17"/>
        <v>0</v>
      </c>
      <c r="Q65" s="302">
        <f t="shared" si="17"/>
        <v>0</v>
      </c>
      <c r="R65" s="302">
        <f t="shared" si="17"/>
        <v>0</v>
      </c>
      <c r="S65" s="302">
        <f t="shared" si="17"/>
        <v>0</v>
      </c>
      <c r="T65" s="302">
        <f t="shared" si="17"/>
        <v>0</v>
      </c>
      <c r="U65" s="302">
        <f t="shared" si="17"/>
        <v>0</v>
      </c>
      <c r="V65" s="302">
        <f t="shared" si="17"/>
        <v>0</v>
      </c>
      <c r="W65" s="302">
        <f t="shared" si="17"/>
        <v>0</v>
      </c>
      <c r="X65" s="302">
        <f t="shared" si="17"/>
        <v>0</v>
      </c>
      <c r="Y65" s="302">
        <f t="shared" si="17"/>
        <v>0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0.28840379302346464</v>
      </c>
      <c r="C66" s="301">
        <f t="shared" si="18"/>
        <v>0.27463824803563547</v>
      </c>
      <c r="D66" s="301">
        <f t="shared" si="18"/>
        <v>0.2833315293630595</v>
      </c>
      <c r="E66" s="301">
        <f t="shared" si="18"/>
        <v>0.28865859673142358</v>
      </c>
      <c r="F66" s="301">
        <f t="shared" si="18"/>
        <v>0.2894656340237412</v>
      </c>
      <c r="G66" s="301">
        <f t="shared" si="18"/>
        <v>0.31589348148504154</v>
      </c>
      <c r="H66" s="301">
        <f t="shared" si="18"/>
        <v>0.30857001480277702</v>
      </c>
      <c r="I66" s="301">
        <f t="shared" si="18"/>
        <v>0.31358548812259229</v>
      </c>
      <c r="J66" s="301">
        <f t="shared" si="18"/>
        <v>0.33196977355009732</v>
      </c>
      <c r="K66" s="301">
        <f t="shared" si="18"/>
        <v>0.3630516405483894</v>
      </c>
      <c r="L66" s="301">
        <f t="shared" si="18"/>
        <v>0.43504388226591478</v>
      </c>
      <c r="M66" s="301">
        <f t="shared" si="18"/>
        <v>0.33169088444451189</v>
      </c>
      <c r="N66" s="301">
        <f t="shared" si="18"/>
        <v>0.39343494744882895</v>
      </c>
      <c r="O66" s="301">
        <f t="shared" si="18"/>
        <v>0.38443827171053441</v>
      </c>
      <c r="P66" s="301">
        <f t="shared" si="18"/>
        <v>0.34663133783153705</v>
      </c>
      <c r="Q66" s="301">
        <f t="shared" si="18"/>
        <v>0.40943546890988974</v>
      </c>
      <c r="R66" s="301">
        <f t="shared" si="18"/>
        <v>0.33387727238889325</v>
      </c>
      <c r="S66" s="301">
        <f t="shared" si="18"/>
        <v>0.34252438215001757</v>
      </c>
      <c r="T66" s="301">
        <f t="shared" si="18"/>
        <v>0.34256973820652598</v>
      </c>
      <c r="U66" s="301">
        <f t="shared" si="18"/>
        <v>0.36571610726076176</v>
      </c>
      <c r="V66" s="301">
        <f t="shared" si="18"/>
        <v>0.31759830787436594</v>
      </c>
      <c r="W66" s="301">
        <f t="shared" si="18"/>
        <v>0.32245129475229295</v>
      </c>
      <c r="X66" s="301">
        <f t="shared" si="18"/>
        <v>0.32881437547464393</v>
      </c>
      <c r="Y66" s="301">
        <f t="shared" si="18"/>
        <v>0.33504883555985043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0</v>
      </c>
      <c r="C67" s="301">
        <f t="shared" si="19"/>
        <v>0</v>
      </c>
      <c r="D67" s="301">
        <f t="shared" si="19"/>
        <v>0</v>
      </c>
      <c r="E67" s="301">
        <f t="shared" si="19"/>
        <v>0</v>
      </c>
      <c r="F67" s="301">
        <f t="shared" si="19"/>
        <v>0</v>
      </c>
      <c r="G67" s="301">
        <f t="shared" si="19"/>
        <v>0</v>
      </c>
      <c r="H67" s="301">
        <f t="shared" si="19"/>
        <v>0</v>
      </c>
      <c r="I67" s="301">
        <f t="shared" si="19"/>
        <v>0</v>
      </c>
      <c r="J67" s="301">
        <f t="shared" si="19"/>
        <v>0</v>
      </c>
      <c r="K67" s="301">
        <f t="shared" si="19"/>
        <v>0</v>
      </c>
      <c r="L67" s="301">
        <f t="shared" si="19"/>
        <v>0</v>
      </c>
      <c r="M67" s="301">
        <f t="shared" si="19"/>
        <v>0</v>
      </c>
      <c r="N67" s="301">
        <f t="shared" si="19"/>
        <v>0</v>
      </c>
      <c r="O67" s="301">
        <f t="shared" si="19"/>
        <v>0</v>
      </c>
      <c r="P67" s="301">
        <f t="shared" si="19"/>
        <v>0</v>
      </c>
      <c r="Q67" s="301">
        <f t="shared" si="19"/>
        <v>0</v>
      </c>
      <c r="R67" s="301">
        <f t="shared" si="19"/>
        <v>0</v>
      </c>
      <c r="S67" s="301">
        <f t="shared" si="19"/>
        <v>0</v>
      </c>
      <c r="T67" s="301">
        <f t="shared" si="19"/>
        <v>0</v>
      </c>
      <c r="U67" s="301">
        <f t="shared" si="19"/>
        <v>0</v>
      </c>
      <c r="V67" s="301">
        <f t="shared" si="19"/>
        <v>0</v>
      </c>
      <c r="W67" s="301">
        <f t="shared" si="19"/>
        <v>0</v>
      </c>
      <c r="X67" s="301">
        <f t="shared" si="19"/>
        <v>0</v>
      </c>
      <c r="Y67" s="301">
        <f t="shared" si="19"/>
        <v>0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0</v>
      </c>
      <c r="C68" s="235">
        <f t="shared" si="20"/>
        <v>0</v>
      </c>
      <c r="D68" s="235">
        <f t="shared" si="20"/>
        <v>0</v>
      </c>
      <c r="E68" s="235">
        <f t="shared" si="20"/>
        <v>0</v>
      </c>
      <c r="F68" s="235">
        <f t="shared" si="20"/>
        <v>0</v>
      </c>
      <c r="G68" s="235">
        <f t="shared" si="20"/>
        <v>0</v>
      </c>
      <c r="H68" s="235">
        <f t="shared" si="20"/>
        <v>0</v>
      </c>
      <c r="I68" s="235">
        <f t="shared" si="20"/>
        <v>0</v>
      </c>
      <c r="J68" s="235">
        <f t="shared" si="20"/>
        <v>0</v>
      </c>
      <c r="K68" s="235">
        <f t="shared" si="20"/>
        <v>0</v>
      </c>
      <c r="L68" s="235">
        <f t="shared" si="20"/>
        <v>0</v>
      </c>
      <c r="M68" s="235">
        <f t="shared" si="20"/>
        <v>0</v>
      </c>
      <c r="N68" s="235">
        <f t="shared" si="20"/>
        <v>0</v>
      </c>
      <c r="O68" s="235">
        <f t="shared" si="20"/>
        <v>0</v>
      </c>
      <c r="P68" s="235">
        <f t="shared" si="20"/>
        <v>0</v>
      </c>
      <c r="Q68" s="235">
        <f t="shared" si="20"/>
        <v>0</v>
      </c>
      <c r="R68" s="235">
        <f t="shared" si="20"/>
        <v>0</v>
      </c>
      <c r="S68" s="235">
        <f t="shared" si="20"/>
        <v>0</v>
      </c>
      <c r="T68" s="235">
        <f t="shared" si="20"/>
        <v>0</v>
      </c>
      <c r="U68" s="235">
        <f t="shared" si="20"/>
        <v>0</v>
      </c>
      <c r="V68" s="235">
        <f t="shared" si="20"/>
        <v>0</v>
      </c>
      <c r="W68" s="235">
        <f t="shared" si="20"/>
        <v>0</v>
      </c>
      <c r="X68" s="235">
        <f t="shared" si="20"/>
        <v>0</v>
      </c>
      <c r="Y68" s="235">
        <f t="shared" si="20"/>
        <v>0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430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0">
        <f>IF(B$5=0,0,B$5/TRE_fec!B$5)</f>
        <v>1.4759632491186778</v>
      </c>
      <c r="C72" s="320">
        <f>IF(C$5=0,0,C$5/TRE_fec!C$5)</f>
        <v>1.4957302691795611</v>
      </c>
      <c r="D72" s="320">
        <f>IF(D$5=0,0,D$5/TRE_fec!D$5)</f>
        <v>1.4347503434545557</v>
      </c>
      <c r="E72" s="320">
        <f>IF(E$5=0,0,E$5/TRE_fec!E$5)</f>
        <v>1.3985916485063858</v>
      </c>
      <c r="F72" s="320">
        <f>IF(F$5=0,0,F$5/TRE_fec!F$5)</f>
        <v>1.3909608856840081</v>
      </c>
      <c r="G72" s="320">
        <f>IF(G$5=0,0,G$5/TRE_fec!G$5)</f>
        <v>1.2891044554488793</v>
      </c>
      <c r="H72" s="320">
        <f>IF(H$5=0,0,H$5/TRE_fec!H$5)</f>
        <v>1.3374474448600475</v>
      </c>
      <c r="I72" s="320">
        <f>IF(I$5=0,0,I$5/TRE_fec!I$5)</f>
        <v>1.1739413881031897</v>
      </c>
      <c r="J72" s="320">
        <f>IF(J$5=0,0,J$5/TRE_fec!J$5)</f>
        <v>1.2596621087022235</v>
      </c>
      <c r="K72" s="320">
        <f>IF(K$5=0,0,K$5/TRE_fec!K$5)</f>
        <v>1.4596719775528397</v>
      </c>
      <c r="L72" s="320">
        <f>IF(L$5=0,0,L$5/TRE_fec!L$5)</f>
        <v>1.3343224844716302</v>
      </c>
      <c r="M72" s="320">
        <f>IF(M$5=0,0,M$5/TRE_fec!M$5)</f>
        <v>1.1428347929607343</v>
      </c>
      <c r="N72" s="320">
        <f>IF(N$5=0,0,N$5/TRE_fec!N$5)</f>
        <v>1.3961604950494562</v>
      </c>
      <c r="O72" s="320">
        <f>IF(O$5=0,0,O$5/TRE_fec!O$5)</f>
        <v>1.3554326943646038</v>
      </c>
      <c r="P72" s="320">
        <f>IF(P$5=0,0,P$5/TRE_fec!P$5)</f>
        <v>1.1778524973070033</v>
      </c>
      <c r="Q72" s="320">
        <f>IF(Q$5=0,0,Q$5/TRE_fec!Q$5)</f>
        <v>0.9194873114201344</v>
      </c>
      <c r="R72" s="320">
        <f>IF(R$5=0,0,R$5/TRE_fec!R$5)</f>
        <v>1.2697172271757375</v>
      </c>
      <c r="S72" s="320">
        <f>IF(S$5=0,0,S$5/TRE_fec!S$5)</f>
        <v>1.1682903590535041</v>
      </c>
      <c r="T72" s="320">
        <f>IF(T$5=0,0,T$5/TRE_fec!T$5)</f>
        <v>1.2019027267500113</v>
      </c>
      <c r="U72" s="320">
        <f>IF(U$5=0,0,U$5/TRE_fec!U$5)</f>
        <v>1.0667325077440242</v>
      </c>
      <c r="V72" s="320">
        <f>IF(V$5=0,0,V$5/TRE_fec!V$5)</f>
        <v>1.2841555226907173</v>
      </c>
      <c r="W72" s="320">
        <f>IF(W$5=0,0,W$5/TRE_fec!W$5)</f>
        <v>1.2253219908007826</v>
      </c>
      <c r="X72" s="320">
        <f>IF(X$5=0,0,X$5/TRE_fec!X$5)</f>
        <v>1.2322225392514463</v>
      </c>
      <c r="Y72" s="320">
        <f>IF(Y$5=0,0,Y$5/TRE_fec!Y$5)</f>
        <v>1.2457349885793876</v>
      </c>
      <c r="DA72" s="95"/>
    </row>
    <row r="73" spans="1:105" ht="12" customHeight="1" x14ac:dyDescent="0.25">
      <c r="A73" s="55" t="s">
        <v>91</v>
      </c>
      <c r="B73" s="330">
        <f>IF(B$6=0,0,B$6/TRE_fec!B$6)</f>
        <v>0</v>
      </c>
      <c r="C73" s="330">
        <f>IF(C$6=0,0,C$6/TRE_fec!C$6)</f>
        <v>0</v>
      </c>
      <c r="D73" s="330">
        <f>IF(D$6=0,0,D$6/TRE_fec!D$6)</f>
        <v>0</v>
      </c>
      <c r="E73" s="330">
        <f>IF(E$6=0,0,E$6/TRE_fec!E$6)</f>
        <v>0</v>
      </c>
      <c r="F73" s="330">
        <f>IF(F$6=0,0,F$6/TRE_fec!F$6)</f>
        <v>0</v>
      </c>
      <c r="G73" s="330">
        <f>IF(G$6=0,0,G$6/TRE_fec!G$6)</f>
        <v>0</v>
      </c>
      <c r="H73" s="330">
        <f>IF(H$6=0,0,H$6/TRE_fec!H$6)</f>
        <v>0</v>
      </c>
      <c r="I73" s="330">
        <f>IF(I$6=0,0,I$6/TRE_fec!I$6)</f>
        <v>0</v>
      </c>
      <c r="J73" s="330">
        <f>IF(J$6=0,0,J$6/TRE_fec!J$6)</f>
        <v>0</v>
      </c>
      <c r="K73" s="330">
        <f>IF(K$6=0,0,K$6/TRE_fec!K$6)</f>
        <v>0</v>
      </c>
      <c r="L73" s="330">
        <f>IF(L$6=0,0,L$6/TRE_fec!L$6)</f>
        <v>0</v>
      </c>
      <c r="M73" s="330">
        <f>IF(M$6=0,0,M$6/TRE_fec!M$6)</f>
        <v>0</v>
      </c>
      <c r="N73" s="330">
        <f>IF(N$6=0,0,N$6/TRE_fec!N$6)</f>
        <v>0</v>
      </c>
      <c r="O73" s="330">
        <f>IF(O$6=0,0,O$6/TRE_fec!O$6)</f>
        <v>0</v>
      </c>
      <c r="P73" s="330">
        <f>IF(P$6=0,0,P$6/TRE_fec!P$6)</f>
        <v>0</v>
      </c>
      <c r="Q73" s="330">
        <f>IF(Q$6=0,0,Q$6/TRE_fec!Q$6)</f>
        <v>0</v>
      </c>
      <c r="R73" s="330">
        <f>IF(R$6=0,0,R$6/TRE_fec!R$6)</f>
        <v>0</v>
      </c>
      <c r="S73" s="330">
        <f>IF(S$6=0,0,S$6/TRE_fec!S$6)</f>
        <v>0</v>
      </c>
      <c r="T73" s="330">
        <f>IF(T$6=0,0,T$6/TRE_fec!T$6)</f>
        <v>0</v>
      </c>
      <c r="U73" s="330">
        <f>IF(U$6=0,0,U$6/TRE_fec!U$6)</f>
        <v>0</v>
      </c>
      <c r="V73" s="330">
        <f>IF(V$6=0,0,V$6/TRE_fec!V$6)</f>
        <v>0</v>
      </c>
      <c r="W73" s="330">
        <f>IF(W$6=0,0,W$6/TRE_fec!W$6)</f>
        <v>0</v>
      </c>
      <c r="X73" s="330">
        <f>IF(X$6=0,0,X$6/TRE_fec!X$6)</f>
        <v>0</v>
      </c>
      <c r="Y73" s="330">
        <f>IF(Y$6=0,0,Y$6/TRE_fec!Y$6)</f>
        <v>0</v>
      </c>
      <c r="DA73" s="67"/>
    </row>
    <row r="74" spans="1:105" ht="12" customHeight="1" x14ac:dyDescent="0.25">
      <c r="A74" s="173" t="s">
        <v>92</v>
      </c>
      <c r="B74" s="331">
        <f>IF(B$7=0,0,B$7/TRE_fec!B$7)</f>
        <v>0</v>
      </c>
      <c r="C74" s="331">
        <f>IF(C$7=0,0,C$7/TRE_fec!C$7)</f>
        <v>0</v>
      </c>
      <c r="D74" s="331">
        <f>IF(D$7=0,0,D$7/TRE_fec!D$7)</f>
        <v>0</v>
      </c>
      <c r="E74" s="331">
        <f>IF(E$7=0,0,E$7/TRE_fec!E$7)</f>
        <v>0</v>
      </c>
      <c r="F74" s="331">
        <f>IF(F$7=0,0,F$7/TRE_fec!F$7)</f>
        <v>0</v>
      </c>
      <c r="G74" s="331">
        <f>IF(G$7=0,0,G$7/TRE_fec!G$7)</f>
        <v>0</v>
      </c>
      <c r="H74" s="331">
        <f>IF(H$7=0,0,H$7/TRE_fec!H$7)</f>
        <v>0</v>
      </c>
      <c r="I74" s="331">
        <f>IF(I$7=0,0,I$7/TRE_fec!I$7)</f>
        <v>0</v>
      </c>
      <c r="J74" s="331">
        <f>IF(J$7=0,0,J$7/TRE_fec!J$7)</f>
        <v>0</v>
      </c>
      <c r="K74" s="331">
        <f>IF(K$7=0,0,K$7/TRE_fec!K$7)</f>
        <v>0</v>
      </c>
      <c r="L74" s="331">
        <f>IF(L$7=0,0,L$7/TRE_fec!L$7)</f>
        <v>0</v>
      </c>
      <c r="M74" s="331">
        <f>IF(M$7=0,0,M$7/TRE_fec!M$7)</f>
        <v>0</v>
      </c>
      <c r="N74" s="331">
        <f>IF(N$7=0,0,N$7/TRE_fec!N$7)</f>
        <v>0</v>
      </c>
      <c r="O74" s="331">
        <f>IF(O$7=0,0,O$7/TRE_fec!O$7)</f>
        <v>0</v>
      </c>
      <c r="P74" s="331">
        <f>IF(P$7=0,0,P$7/TRE_fec!P$7)</f>
        <v>0</v>
      </c>
      <c r="Q74" s="331">
        <f>IF(Q$7=0,0,Q$7/TRE_fec!Q$7)</f>
        <v>0</v>
      </c>
      <c r="R74" s="331">
        <f>IF(R$7=0,0,R$7/TRE_fec!R$7)</f>
        <v>0</v>
      </c>
      <c r="S74" s="331">
        <f>IF(S$7=0,0,S$7/TRE_fec!S$7)</f>
        <v>0</v>
      </c>
      <c r="T74" s="331">
        <f>IF(T$7=0,0,T$7/TRE_fec!T$7)</f>
        <v>0</v>
      </c>
      <c r="U74" s="331">
        <f>IF(U$7=0,0,U$7/TRE_fec!U$7)</f>
        <v>0</v>
      </c>
      <c r="V74" s="331">
        <f>IF(V$7=0,0,V$7/TRE_fec!V$7)</f>
        <v>0</v>
      </c>
      <c r="W74" s="331">
        <f>IF(W$7=0,0,W$7/TRE_fec!W$7)</f>
        <v>0</v>
      </c>
      <c r="X74" s="331">
        <f>IF(X$7=0,0,X$7/TRE_fec!X$7)</f>
        <v>0</v>
      </c>
      <c r="Y74" s="331">
        <f>IF(Y$7=0,0,Y$7/TRE_fec!Y$7)</f>
        <v>0</v>
      </c>
      <c r="DA74" s="177"/>
    </row>
    <row r="75" spans="1:105" ht="12" customHeight="1" x14ac:dyDescent="0.25">
      <c r="A75" s="173" t="s">
        <v>93</v>
      </c>
      <c r="B75" s="331">
        <f>IF(B$8=0,0,B$8/TRE_fec!B$8)</f>
        <v>0</v>
      </c>
      <c r="C75" s="331">
        <f>IF(C$8=0,0,C$8/TRE_fec!C$8)</f>
        <v>0</v>
      </c>
      <c r="D75" s="331">
        <f>IF(D$8=0,0,D$8/TRE_fec!D$8)</f>
        <v>0</v>
      </c>
      <c r="E75" s="331">
        <f>IF(E$8=0,0,E$8/TRE_fec!E$8)</f>
        <v>0</v>
      </c>
      <c r="F75" s="331">
        <f>IF(F$8=0,0,F$8/TRE_fec!F$8)</f>
        <v>0</v>
      </c>
      <c r="G75" s="331">
        <f>IF(G$8=0,0,G$8/TRE_fec!G$8)</f>
        <v>0</v>
      </c>
      <c r="H75" s="331">
        <f>IF(H$8=0,0,H$8/TRE_fec!H$8)</f>
        <v>0</v>
      </c>
      <c r="I75" s="331">
        <f>IF(I$8=0,0,I$8/TRE_fec!I$8)</f>
        <v>0</v>
      </c>
      <c r="J75" s="331">
        <f>IF(J$8=0,0,J$8/TRE_fec!J$8)</f>
        <v>0</v>
      </c>
      <c r="K75" s="331">
        <f>IF(K$8=0,0,K$8/TRE_fec!K$8)</f>
        <v>0</v>
      </c>
      <c r="L75" s="331">
        <f>IF(L$8=0,0,L$8/TRE_fec!L$8)</f>
        <v>0</v>
      </c>
      <c r="M75" s="331">
        <f>IF(M$8=0,0,M$8/TRE_fec!M$8)</f>
        <v>0</v>
      </c>
      <c r="N75" s="331">
        <f>IF(N$8=0,0,N$8/TRE_fec!N$8)</f>
        <v>0</v>
      </c>
      <c r="O75" s="331">
        <f>IF(O$8=0,0,O$8/TRE_fec!O$8)</f>
        <v>0</v>
      </c>
      <c r="P75" s="331">
        <f>IF(P$8=0,0,P$8/TRE_fec!P$8)</f>
        <v>0</v>
      </c>
      <c r="Q75" s="331">
        <f>IF(Q$8=0,0,Q$8/TRE_fec!Q$8)</f>
        <v>0</v>
      </c>
      <c r="R75" s="331">
        <f>IF(R$8=0,0,R$8/TRE_fec!R$8)</f>
        <v>0</v>
      </c>
      <c r="S75" s="331">
        <f>IF(S$8=0,0,S$8/TRE_fec!S$8)</f>
        <v>0</v>
      </c>
      <c r="T75" s="331">
        <f>IF(T$8=0,0,T$8/TRE_fec!T$8)</f>
        <v>0</v>
      </c>
      <c r="U75" s="331">
        <f>IF(U$8=0,0,U$8/TRE_fec!U$8)</f>
        <v>0</v>
      </c>
      <c r="V75" s="331">
        <f>IF(V$8=0,0,V$8/TRE_fec!V$8)</f>
        <v>0</v>
      </c>
      <c r="W75" s="331">
        <f>IF(W$8=0,0,W$8/TRE_fec!W$8)</f>
        <v>0</v>
      </c>
      <c r="X75" s="331">
        <f>IF(X$8=0,0,X$8/TRE_fec!X$8)</f>
        <v>0</v>
      </c>
      <c r="Y75" s="331">
        <f>IF(Y$8=0,0,Y$8/TRE_fec!Y$8)</f>
        <v>0</v>
      </c>
      <c r="DA75" s="177"/>
    </row>
    <row r="76" spans="1:105" ht="12" customHeight="1" x14ac:dyDescent="0.25">
      <c r="A76" s="173" t="s">
        <v>94</v>
      </c>
      <c r="B76" s="331">
        <f>IF(B$9=0,0,B$9/TRE_fec!B$9)</f>
        <v>0</v>
      </c>
      <c r="C76" s="331">
        <f>IF(C$9=0,0,C$9/TRE_fec!C$9)</f>
        <v>0</v>
      </c>
      <c r="D76" s="331">
        <f>IF(D$9=0,0,D$9/TRE_fec!D$9)</f>
        <v>0</v>
      </c>
      <c r="E76" s="331">
        <f>IF(E$9=0,0,E$9/TRE_fec!E$9)</f>
        <v>0</v>
      </c>
      <c r="F76" s="331">
        <f>IF(F$9=0,0,F$9/TRE_fec!F$9)</f>
        <v>0</v>
      </c>
      <c r="G76" s="331">
        <f>IF(G$9=0,0,G$9/TRE_fec!G$9)</f>
        <v>0</v>
      </c>
      <c r="H76" s="331">
        <f>IF(H$9=0,0,H$9/TRE_fec!H$9)</f>
        <v>0</v>
      </c>
      <c r="I76" s="331">
        <f>IF(I$9=0,0,I$9/TRE_fec!I$9)</f>
        <v>0</v>
      </c>
      <c r="J76" s="331">
        <f>IF(J$9=0,0,J$9/TRE_fec!J$9)</f>
        <v>0</v>
      </c>
      <c r="K76" s="331">
        <f>IF(K$9=0,0,K$9/TRE_fec!K$9)</f>
        <v>0</v>
      </c>
      <c r="L76" s="331">
        <f>IF(L$9=0,0,L$9/TRE_fec!L$9)</f>
        <v>0</v>
      </c>
      <c r="M76" s="331">
        <f>IF(M$9=0,0,M$9/TRE_fec!M$9)</f>
        <v>0</v>
      </c>
      <c r="N76" s="331">
        <f>IF(N$9=0,0,N$9/TRE_fec!N$9)</f>
        <v>0</v>
      </c>
      <c r="O76" s="331">
        <f>IF(O$9=0,0,O$9/TRE_fec!O$9)</f>
        <v>0</v>
      </c>
      <c r="P76" s="331">
        <f>IF(P$9=0,0,P$9/TRE_fec!P$9)</f>
        <v>0</v>
      </c>
      <c r="Q76" s="331">
        <f>IF(Q$9=0,0,Q$9/TRE_fec!Q$9)</f>
        <v>0</v>
      </c>
      <c r="R76" s="331">
        <f>IF(R$9=0,0,R$9/TRE_fec!R$9)</f>
        <v>0</v>
      </c>
      <c r="S76" s="331">
        <f>IF(S$9=0,0,S$9/TRE_fec!S$9)</f>
        <v>0</v>
      </c>
      <c r="T76" s="331">
        <f>IF(T$9=0,0,T$9/TRE_fec!T$9)</f>
        <v>0</v>
      </c>
      <c r="U76" s="331">
        <f>IF(U$9=0,0,U$9/TRE_fec!U$9)</f>
        <v>0</v>
      </c>
      <c r="V76" s="331">
        <f>IF(V$9=0,0,V$9/TRE_fec!V$9)</f>
        <v>0</v>
      </c>
      <c r="W76" s="331">
        <f>IF(W$9=0,0,W$9/TRE_fec!W$9)</f>
        <v>0</v>
      </c>
      <c r="X76" s="331">
        <f>IF(X$9=0,0,X$9/TRE_fec!X$9)</f>
        <v>0</v>
      </c>
      <c r="Y76" s="331">
        <f>IF(Y$9=0,0,Y$9/TRE_fec!Y$9)</f>
        <v>0</v>
      </c>
      <c r="DA76" s="177"/>
    </row>
    <row r="77" spans="1:105" ht="12" customHeight="1" x14ac:dyDescent="0.25">
      <c r="A77" s="56" t="s">
        <v>95</v>
      </c>
      <c r="B77" s="332">
        <f>IF(B$10=0,0,B$10/TRE_fec!B$10)</f>
        <v>1.6237201899350835</v>
      </c>
      <c r="C77" s="332">
        <f>IF(C$10=0,0,C$10/TRE_fec!C$10)</f>
        <v>1.7857665458620104</v>
      </c>
      <c r="D77" s="332">
        <f>IF(D$10=0,0,D$10/TRE_fec!D$10)</f>
        <v>1.6953253757574593</v>
      </c>
      <c r="E77" s="332">
        <f>IF(E$10=0,0,E$10/TRE_fec!E$10)</f>
        <v>1.6453808730312174</v>
      </c>
      <c r="F77" s="332">
        <f>IF(F$10=0,0,F$10/TRE_fec!F$10)</f>
        <v>1.6343184022908492</v>
      </c>
      <c r="G77" s="332">
        <f>IF(G$10=0,0,G$10/TRE_fec!G$10)</f>
        <v>1.3500466915676552</v>
      </c>
      <c r="H77" s="332">
        <f>IF(H$10=0,0,H$10/TRE_fec!H$10)</f>
        <v>1.3205969097559154</v>
      </c>
      <c r="I77" s="332">
        <f>IF(I$10=0,0,I$10/TRE_fec!I$10)</f>
        <v>1.2079992801225961</v>
      </c>
      <c r="J77" s="332">
        <f>IF(J$10=0,0,J$10/TRE_fec!J$10)</f>
        <v>1.0741307155041075</v>
      </c>
      <c r="K77" s="332">
        <f>IF(K$10=0,0,K$10/TRE_fec!K$10)</f>
        <v>1.4020058149188885</v>
      </c>
      <c r="L77" s="332">
        <f>IF(L$10=0,0,L$10/TRE_fec!L$10)</f>
        <v>1.1609360083807052</v>
      </c>
      <c r="M77" s="332">
        <f>IF(M$10=0,0,M$10/TRE_fec!M$10)</f>
        <v>1.2285299623389483</v>
      </c>
      <c r="N77" s="332">
        <f>IF(N$10=0,0,N$10/TRE_fec!N$10)</f>
        <v>1.0263197850779577</v>
      </c>
      <c r="O77" s="332">
        <f>IF(O$10=0,0,O$10/TRE_fec!O$10)</f>
        <v>0.93658877062142143</v>
      </c>
      <c r="P77" s="332">
        <f>IF(P$10=0,0,P$10/TRE_fec!P$10)</f>
        <v>0.81395323915069417</v>
      </c>
      <c r="Q77" s="332">
        <f>IF(Q$10=0,0,Q$10/TRE_fec!Q$10)</f>
        <v>0.77662301236563758</v>
      </c>
      <c r="R77" s="332">
        <f>IF(R$10=0,0,R$10/TRE_fec!R$10)</f>
        <v>0.99354873844236113</v>
      </c>
      <c r="S77" s="332">
        <f>IF(S$10=0,0,S$10/TRE_fec!S$10)</f>
        <v>1.0062148405400595</v>
      </c>
      <c r="T77" s="332">
        <f>IF(T$10=0,0,T$10/TRE_fec!T$10)</f>
        <v>0.92530700346606343</v>
      </c>
      <c r="U77" s="332">
        <f>IF(U$10=0,0,U$10/TRE_fec!U$10)</f>
        <v>0.8087401907912416</v>
      </c>
      <c r="V77" s="332">
        <f>IF(V$10=0,0,V$10/TRE_fec!V$10)</f>
        <v>1.464732521205852</v>
      </c>
      <c r="W77" s="332">
        <f>IF(W$10=0,0,W$10/TRE_fec!W$10)</f>
        <v>1.0298385527495455</v>
      </c>
      <c r="X77" s="332">
        <f>IF(X$10=0,0,X$10/TRE_fec!X$10)</f>
        <v>0.87846409759907895</v>
      </c>
      <c r="Y77" s="332">
        <f>IF(Y$10=0,0,Y$10/TRE_fec!Y$10)</f>
        <v>0.87548890591822082</v>
      </c>
      <c r="DA77" s="68"/>
    </row>
    <row r="78" spans="1:105" ht="12" customHeight="1" x14ac:dyDescent="0.25">
      <c r="A78" s="174" t="s">
        <v>2403</v>
      </c>
      <c r="B78" s="348">
        <f>IF(B$16=0,0,B$16/TRE_fec!B$16)</f>
        <v>1.897153700344971</v>
      </c>
      <c r="C78" s="348">
        <f>IF(C$16=0,0,C$16/TRE_fec!C$16)</f>
        <v>1.9235730400933939</v>
      </c>
      <c r="D78" s="348">
        <f>IF(D$16=0,0,D$16/TRE_fec!D$16)</f>
        <v>1.8351474927900095</v>
      </c>
      <c r="E78" s="348">
        <f>IF(E$16=0,0,E$16/TRE_fec!E$16)</f>
        <v>1.7798838266245516</v>
      </c>
      <c r="F78" s="348">
        <f>IF(F$16=0,0,F$16/TRE_fec!F$16)</f>
        <v>1.7684678700680465</v>
      </c>
      <c r="G78" s="348">
        <f>IF(G$16=0,0,G$16/TRE_fec!G$16)</f>
        <v>1.5914806970416333</v>
      </c>
      <c r="H78" s="348">
        <f>IF(H$16=0,0,H$16/TRE_fec!H$16)</f>
        <v>1.6805975217452065</v>
      </c>
      <c r="I78" s="348">
        <f>IF(I$16=0,0,I$16/TRE_fec!I$16)</f>
        <v>1.4309472928830518</v>
      </c>
      <c r="J78" s="348">
        <f>IF(J$16=0,0,J$16/TRE_fec!J$16)</f>
        <v>1.545107409415126</v>
      </c>
      <c r="K78" s="348">
        <f>IF(K$16=0,0,K$16/TRE_fec!K$16)</f>
        <v>1.7653888978924037</v>
      </c>
      <c r="L78" s="348">
        <f>IF(L$16=0,0,L$16/TRE_fec!L$16)</f>
        <v>1.4353328085644097</v>
      </c>
      <c r="M78" s="348">
        <f>IF(M$16=0,0,M$16/TRE_fec!M$16)</f>
        <v>1.3509725240549622</v>
      </c>
      <c r="N78" s="348">
        <f>IF(N$16=0,0,N$16/TRE_fec!N$16)</f>
        <v>1.6213565380142816</v>
      </c>
      <c r="O78" s="348">
        <f>IF(O$16=0,0,O$16/TRE_fec!O$16)</f>
        <v>1.5919541678316746</v>
      </c>
      <c r="P78" s="348">
        <f>IF(P$16=0,0,P$16/TRE_fec!P$16)</f>
        <v>1.4210993344884679</v>
      </c>
      <c r="Q78" s="348">
        <f>IF(Q$16=0,0,Q$16/TRE_fec!Q$16)</f>
        <v>0.92029969291051417</v>
      </c>
      <c r="R78" s="348">
        <f>IF(R$16=0,0,R$16/TRE_fec!R$16)</f>
        <v>1.5644684664104556</v>
      </c>
      <c r="S78" s="348">
        <f>IF(S$16=0,0,S$16/TRE_fec!S$16)</f>
        <v>1.3885770507865014</v>
      </c>
      <c r="T78" s="348">
        <f>IF(T$16=0,0,T$16/TRE_fec!T$16)</f>
        <v>1.4491847294744349</v>
      </c>
      <c r="U78" s="348">
        <f>IF(U$16=0,0,U$16/TRE_fec!U$16)</f>
        <v>1.2112963572138575</v>
      </c>
      <c r="V78" s="348">
        <f>IF(V$16=0,0,V$16/TRE_fec!V$16)</f>
        <v>1.5738603856434497</v>
      </c>
      <c r="W78" s="348">
        <f>IF(W$16=0,0,W$16/TRE_fec!W$16)</f>
        <v>1.511661334384083</v>
      </c>
      <c r="X78" s="348">
        <f>IF(X$16=0,0,X$16/TRE_fec!X$16)</f>
        <v>1.527643817476273</v>
      </c>
      <c r="Y78" s="348">
        <f>IF(Y$16=0,0,Y$16/TRE_fec!Y$16)</f>
        <v>1.5376251964324366</v>
      </c>
      <c r="DA78" s="178"/>
    </row>
    <row r="79" spans="1:105" ht="12" customHeight="1" x14ac:dyDescent="0.25">
      <c r="A79" s="174" t="s">
        <v>2413</v>
      </c>
      <c r="B79" s="348">
        <f>IF(B$24=0,0,B$24/TRE_fec!B$24)</f>
        <v>1.7851224703416946</v>
      </c>
      <c r="C79" s="348">
        <f>IF(C$24=0,0,C$24/TRE_fec!C$24)</f>
        <v>1.8159889723017637</v>
      </c>
      <c r="D79" s="348">
        <f>IF(D$24=0,0,D$24/TRE_fec!D$24)</f>
        <v>1.7937191560079306</v>
      </c>
      <c r="E79" s="348">
        <f>IF(E$24=0,0,E$24/TRE_fec!E$24)</f>
        <v>1.7812046116599642</v>
      </c>
      <c r="F79" s="348">
        <f>IF(F$24=0,0,F$24/TRE_fec!F$24)</f>
        <v>1.7792216466373834</v>
      </c>
      <c r="G79" s="348">
        <f>IF(G$24=0,0,G$24/TRE_fec!G$24)</f>
        <v>1.7420012780724141</v>
      </c>
      <c r="H79" s="348">
        <f>IF(H$24=0,0,H$24/TRE_fec!H$24)</f>
        <v>1.7464432095041305</v>
      </c>
      <c r="I79" s="348">
        <f>IF(I$24=0,0,I$24/TRE_fec!I$24)</f>
        <v>1.7292486418787041</v>
      </c>
      <c r="J79" s="348">
        <f>IF(J$24=0,0,J$24/TRE_fec!J$24)</f>
        <v>1.6952147819672176</v>
      </c>
      <c r="K79" s="348">
        <f>IF(K$24=0,0,K$24/TRE_fec!K$24)</f>
        <v>1.7104556898437815</v>
      </c>
      <c r="L79" s="348">
        <f>IF(L$24=0,0,L$24/TRE_fec!L$24)</f>
        <v>1.7018307022861512</v>
      </c>
      <c r="M79" s="348">
        <f>IF(M$24=0,0,M$24/TRE_fec!M$24)</f>
        <v>1.7118450566244519</v>
      </c>
      <c r="N79" s="348">
        <f>IF(N$24=0,0,N$24/TRE_fec!N$24)</f>
        <v>1.7120721932759708</v>
      </c>
      <c r="O79" s="348">
        <f>IF(O$24=0,0,O$24/TRE_fec!O$24)</f>
        <v>1.688151385229494</v>
      </c>
      <c r="P79" s="348">
        <f>IF(P$24=0,0,P$24/TRE_fec!P$24)</f>
        <v>1.6459701321405718</v>
      </c>
      <c r="Q79" s="348">
        <f>IF(Q$24=0,0,Q$24/TRE_fec!Q$24)</f>
        <v>1.612166267963216</v>
      </c>
      <c r="R79" s="348">
        <f>IF(R$24=0,0,R$24/TRE_fec!R$24)</f>
        <v>1.6855854394306531</v>
      </c>
      <c r="S79" s="348">
        <f>IF(S$24=0,0,S$24/TRE_fec!S$24)</f>
        <v>1.6940599712065394</v>
      </c>
      <c r="T79" s="348">
        <f>IF(T$24=0,0,T$24/TRE_fec!T$24)</f>
        <v>1.6804522235038184</v>
      </c>
      <c r="U79" s="348">
        <f>IF(U$24=0,0,U$24/TRE_fec!U$24)</f>
        <v>1.6556594756152243</v>
      </c>
      <c r="V79" s="348">
        <f>IF(V$24=0,0,V$24/TRE_fec!V$24)</f>
        <v>1.7421441583099073</v>
      </c>
      <c r="W79" s="348">
        <f>IF(W$24=0,0,W$24/TRE_fec!W$24)</f>
        <v>1.704107552621267</v>
      </c>
      <c r="X79" s="348">
        <f>IF(X$24=0,0,X$24/TRE_fec!X$24)</f>
        <v>1.67321354361692</v>
      </c>
      <c r="Y79" s="348">
        <f>IF(Y$24=0,0,Y$24/TRE_fec!Y$24)</f>
        <v>1.6671071115213605</v>
      </c>
      <c r="DA79" s="178"/>
    </row>
    <row r="80" spans="1:105" ht="12" customHeight="1" x14ac:dyDescent="0.25">
      <c r="A80" s="174" t="s">
        <v>2418</v>
      </c>
      <c r="B80" s="348">
        <f>IF(B$27=0,0,B$27/TRE_fec!B$27)</f>
        <v>1.8971537003449706</v>
      </c>
      <c r="C80" s="348">
        <f>IF(C$27=0,0,C$27/TRE_fec!C$27)</f>
        <v>1.9235730400933946</v>
      </c>
      <c r="D80" s="348">
        <f>IF(D$27=0,0,D$27/TRE_fec!D$27)</f>
        <v>1.83514749279001</v>
      </c>
      <c r="E80" s="348">
        <f>IF(E$27=0,0,E$27/TRE_fec!E$27)</f>
        <v>1.7798838266245518</v>
      </c>
      <c r="F80" s="348">
        <f>IF(F$27=0,0,F$27/TRE_fec!F$27)</f>
        <v>1.7684678700680463</v>
      </c>
      <c r="G80" s="348">
        <f>IF(G$27=0,0,G$27/TRE_fec!G$27)</f>
        <v>1.5914806970416329</v>
      </c>
      <c r="H80" s="348">
        <f>IF(H$27=0,0,H$27/TRE_fec!H$27)</f>
        <v>1.680597521745206</v>
      </c>
      <c r="I80" s="348">
        <f>IF(I$27=0,0,I$27/TRE_fec!I$27)</f>
        <v>1.4309472928830522</v>
      </c>
      <c r="J80" s="348">
        <f>IF(J$27=0,0,J$27/TRE_fec!J$27)</f>
        <v>1.545107409415126</v>
      </c>
      <c r="K80" s="348">
        <f>IF(K$27=0,0,K$27/TRE_fec!K$27)</f>
        <v>1.7653888978924044</v>
      </c>
      <c r="L80" s="348">
        <f>IF(L$27=0,0,L$27/TRE_fec!L$27)</f>
        <v>1.4353328085644095</v>
      </c>
      <c r="M80" s="348">
        <f>IF(M$27=0,0,M$27/TRE_fec!M$27)</f>
        <v>1.3509725240549624</v>
      </c>
      <c r="N80" s="348">
        <f>IF(N$27=0,0,N$27/TRE_fec!N$27)</f>
        <v>1.6213565380142818</v>
      </c>
      <c r="O80" s="348">
        <f>IF(O$27=0,0,O$27/TRE_fec!O$27)</f>
        <v>1.5919541678316746</v>
      </c>
      <c r="P80" s="348">
        <f>IF(P$27=0,0,P$27/TRE_fec!P$27)</f>
        <v>1.4210993344884677</v>
      </c>
      <c r="Q80" s="348">
        <f>IF(Q$27=0,0,Q$27/TRE_fec!Q$27)</f>
        <v>0.92029969291051428</v>
      </c>
      <c r="R80" s="348">
        <f>IF(R$27=0,0,R$27/TRE_fec!R$27)</f>
        <v>1.5644684664104549</v>
      </c>
      <c r="S80" s="348">
        <f>IF(S$27=0,0,S$27/TRE_fec!S$27)</f>
        <v>1.3885770507865007</v>
      </c>
      <c r="T80" s="348">
        <f>IF(T$27=0,0,T$27/TRE_fec!T$27)</f>
        <v>1.4491847294744349</v>
      </c>
      <c r="U80" s="348">
        <f>IF(U$27=0,0,U$27/TRE_fec!U$27)</f>
        <v>1.2112963572138578</v>
      </c>
      <c r="V80" s="348">
        <f>IF(V$27=0,0,V$27/TRE_fec!V$27)</f>
        <v>1.5738603856434494</v>
      </c>
      <c r="W80" s="348">
        <f>IF(W$27=0,0,W$27/TRE_fec!W$27)</f>
        <v>1.5116613343840835</v>
      </c>
      <c r="X80" s="348">
        <f>IF(X$27=0,0,X$27/TRE_fec!X$27)</f>
        <v>1.5276438174762732</v>
      </c>
      <c r="Y80" s="348">
        <f>IF(Y$27=0,0,Y$27/TRE_fec!Y$27)</f>
        <v>1.5376251964324352</v>
      </c>
      <c r="DA80" s="178"/>
    </row>
    <row r="81" spans="1:105" ht="12" customHeight="1" x14ac:dyDescent="0.25">
      <c r="A81" s="174" t="s">
        <v>2428</v>
      </c>
      <c r="B81" s="348">
        <f>IF(B$35=0,0,B$35/TRE_fec!B$35)</f>
        <v>2.6311384352137677</v>
      </c>
      <c r="C81" s="348">
        <f>IF(C$35=0,0,C$35/TRE_fec!C$35)</f>
        <v>2.5098049865420142</v>
      </c>
      <c r="D81" s="348">
        <f>IF(D$35=0,0,D$35/TRE_fec!D$35)</f>
        <v>2.5282153668502589</v>
      </c>
      <c r="E81" s="348">
        <f>IF(E$35=0,0,E$35/TRE_fec!E$35)</f>
        <v>2.5394715046921741</v>
      </c>
      <c r="F81" s="348">
        <f>IF(F$35=0,0,F$35/TRE_fec!F$35)</f>
        <v>2.5411116221579415</v>
      </c>
      <c r="G81" s="348">
        <f>IF(G$35=0,0,G$35/TRE_fec!G$35)</f>
        <v>2.5932035678565941</v>
      </c>
      <c r="H81" s="348">
        <f>IF(H$35=0,0,H$35/TRE_fec!H$35)</f>
        <v>2.6342775486159984</v>
      </c>
      <c r="I81" s="348">
        <f>IF(I$35=0,0,I$35/TRE_fec!I$35)</f>
        <v>2.4306924958470062</v>
      </c>
      <c r="J81" s="348">
        <f>IF(J$35=0,0,J$35/TRE_fec!J$35)</f>
        <v>2.7039981719980108</v>
      </c>
      <c r="K81" s="348">
        <f>IF(K$35=0,0,K$35/TRE_fec!K$35)</f>
        <v>2.9317117841177112</v>
      </c>
      <c r="L81" s="348">
        <f>IF(L$35=0,0,L$35/TRE_fec!L$35)</f>
        <v>2.9215910356815251</v>
      </c>
      <c r="M81" s="348">
        <f>IF(M$35=0,0,M$35/TRE_fec!M$35)</f>
        <v>2.5351384711471043</v>
      </c>
      <c r="N81" s="348">
        <f>IF(N$35=0,0,N$35/TRE_fec!N$35)</f>
        <v>2.8212640918883034</v>
      </c>
      <c r="O81" s="348">
        <f>IF(O$35=0,0,O$35/TRE_fec!O$35)</f>
        <v>2.8103829004748264</v>
      </c>
      <c r="P81" s="348">
        <f>IF(P$35=0,0,P$35/TRE_fec!P$35)</f>
        <v>2.6794124017261201</v>
      </c>
      <c r="Q81" s="348">
        <f>IF(Q$35=0,0,Q$35/TRE_fec!Q$35)</f>
        <v>2.7078543222150997</v>
      </c>
      <c r="R81" s="348">
        <f>IF(R$35=0,0,R$35/TRE_fec!R$35)</f>
        <v>2.6775455379695745</v>
      </c>
      <c r="S81" s="348">
        <f>IF(S$35=0,0,S$35/TRE_fec!S$35)</f>
        <v>2.5920786540368619</v>
      </c>
      <c r="T81" s="348">
        <f>IF(T$35=0,0,T$35/TRE_fec!T$35)</f>
        <v>2.6341615175490252</v>
      </c>
      <c r="U81" s="348">
        <f>IF(U$35=0,0,U$35/TRE_fec!U$35)</f>
        <v>2.6091463187277135</v>
      </c>
      <c r="V81" s="348">
        <f>IF(V$35=0,0,V$35/TRE_fec!V$35)</f>
        <v>2.5778587619402624</v>
      </c>
      <c r="W81" s="348">
        <f>IF(W$35=0,0,W$35/TRE_fec!W$35)</f>
        <v>2.5674306792625146</v>
      </c>
      <c r="X81" s="348">
        <f>IF(X$35=0,0,X$35/TRE_fec!X$35)</f>
        <v>2.6191776373275633</v>
      </c>
      <c r="Y81" s="348">
        <f>IF(Y$35=0,0,Y$35/TRE_fec!Y$35)</f>
        <v>2.6501963847915664</v>
      </c>
      <c r="DA81" s="178"/>
    </row>
    <row r="82" spans="1:105" ht="12" customHeight="1" x14ac:dyDescent="0.25">
      <c r="A82" s="174" t="s">
        <v>2440</v>
      </c>
      <c r="B82" s="348">
        <f>IF(B$46=0,0,B$46/TRE_fec!B$46)</f>
        <v>0</v>
      </c>
      <c r="C82" s="348">
        <f>IF(C$46=0,0,C$46/TRE_fec!C$46)</f>
        <v>0</v>
      </c>
      <c r="D82" s="348">
        <f>IF(D$46=0,0,D$46/TRE_fec!D$46)</f>
        <v>0</v>
      </c>
      <c r="E82" s="348">
        <f>IF(E$46=0,0,E$46/TRE_fec!E$46)</f>
        <v>0</v>
      </c>
      <c r="F82" s="348">
        <f>IF(F$46=0,0,F$46/TRE_fec!F$46)</f>
        <v>0</v>
      </c>
      <c r="G82" s="348">
        <f>IF(G$46=0,0,G$46/TRE_fec!G$46)</f>
        <v>0</v>
      </c>
      <c r="H82" s="348">
        <f>IF(H$46=0,0,H$46/TRE_fec!H$46)</f>
        <v>0</v>
      </c>
      <c r="I82" s="348">
        <f>IF(I$46=0,0,I$46/TRE_fec!I$46)</f>
        <v>0</v>
      </c>
      <c r="J82" s="348">
        <f>IF(J$46=0,0,J$46/TRE_fec!J$46)</f>
        <v>0</v>
      </c>
      <c r="K82" s="348">
        <f>IF(K$46=0,0,K$46/TRE_fec!K$46)</f>
        <v>0</v>
      </c>
      <c r="L82" s="348">
        <f>IF(L$46=0,0,L$46/TRE_fec!L$46)</f>
        <v>0</v>
      </c>
      <c r="M82" s="348">
        <f>IF(M$46=0,0,M$46/TRE_fec!M$46)</f>
        <v>0</v>
      </c>
      <c r="N82" s="348">
        <f>IF(N$46=0,0,N$46/TRE_fec!N$46)</f>
        <v>0</v>
      </c>
      <c r="O82" s="348">
        <f>IF(O$46=0,0,O$46/TRE_fec!O$46)</f>
        <v>0</v>
      </c>
      <c r="P82" s="348">
        <f>IF(P$46=0,0,P$46/TRE_fec!P$46)</f>
        <v>0</v>
      </c>
      <c r="Q82" s="348">
        <f>IF(Q$46=0,0,Q$46/TRE_fec!Q$46)</f>
        <v>0</v>
      </c>
      <c r="R82" s="348">
        <f>IF(R$46=0,0,R$46/TRE_fec!R$46)</f>
        <v>0</v>
      </c>
      <c r="S82" s="348">
        <f>IF(S$46=0,0,S$46/TRE_fec!S$46)</f>
        <v>0</v>
      </c>
      <c r="T82" s="348">
        <f>IF(T$46=0,0,T$46/TRE_fec!T$46)</f>
        <v>0</v>
      </c>
      <c r="U82" s="348">
        <f>IF(U$46=0,0,U$46/TRE_fec!U$46)</f>
        <v>0</v>
      </c>
      <c r="V82" s="348">
        <f>IF(V$46=0,0,V$46/TRE_fec!V$46)</f>
        <v>0</v>
      </c>
      <c r="W82" s="348">
        <f>IF(W$46=0,0,W$46/TRE_fec!W$46)</f>
        <v>0</v>
      </c>
      <c r="X82" s="348">
        <f>IF(X$46=0,0,X$46/TRE_fec!X$46)</f>
        <v>0</v>
      </c>
      <c r="Y82" s="348">
        <f>IF(Y$46=0,0,Y$46/TRE_fec!Y$46)</f>
        <v>0</v>
      </c>
      <c r="DA82" s="178"/>
    </row>
    <row r="83" spans="1:105" ht="12" customHeight="1" x14ac:dyDescent="0.25">
      <c r="A83" s="41" t="s">
        <v>2442</v>
      </c>
      <c r="B83" s="333">
        <f>IF(B$47=0,0,B$47/TRE_fec!B$47)</f>
        <v>0</v>
      </c>
      <c r="C83" s="333">
        <f>IF(C$47=0,0,C$47/TRE_fec!C$47)</f>
        <v>0</v>
      </c>
      <c r="D83" s="333">
        <f>IF(D$47=0,0,D$47/TRE_fec!D$47)</f>
        <v>0</v>
      </c>
      <c r="E83" s="333">
        <f>IF(E$47=0,0,E$47/TRE_fec!E$47)</f>
        <v>0</v>
      </c>
      <c r="F83" s="333">
        <f>IF(F$47=0,0,F$47/TRE_fec!F$47)</f>
        <v>0</v>
      </c>
      <c r="G83" s="333">
        <f>IF(G$47=0,0,G$47/TRE_fec!G$47)</f>
        <v>0</v>
      </c>
      <c r="H83" s="333">
        <f>IF(H$47=0,0,H$47/TRE_fec!H$47)</f>
        <v>0</v>
      </c>
      <c r="I83" s="333">
        <f>IF(I$47=0,0,I$47/TRE_fec!I$47)</f>
        <v>0</v>
      </c>
      <c r="J83" s="333">
        <f>IF(J$47=0,0,J$47/TRE_fec!J$47)</f>
        <v>0</v>
      </c>
      <c r="K83" s="333">
        <f>IF(K$47=0,0,K$47/TRE_fec!K$47)</f>
        <v>0</v>
      </c>
      <c r="L83" s="333">
        <f>IF(L$47=0,0,L$47/TRE_fec!L$47)</f>
        <v>0</v>
      </c>
      <c r="M83" s="333">
        <f>IF(M$47=0,0,M$47/TRE_fec!M$47)</f>
        <v>0</v>
      </c>
      <c r="N83" s="333">
        <f>IF(N$47=0,0,N$47/TRE_fec!N$47)</f>
        <v>0</v>
      </c>
      <c r="O83" s="333">
        <f>IF(O$47=0,0,O$47/TRE_fec!O$47)</f>
        <v>0</v>
      </c>
      <c r="P83" s="333">
        <f>IF(P$47=0,0,P$47/TRE_fec!P$47)</f>
        <v>0</v>
      </c>
      <c r="Q83" s="333">
        <f>IF(Q$47=0,0,Q$47/TRE_fec!Q$47)</f>
        <v>0</v>
      </c>
      <c r="R83" s="333">
        <f>IF(R$47=0,0,R$47/TRE_fec!R$47)</f>
        <v>0</v>
      </c>
      <c r="S83" s="333">
        <f>IF(S$47=0,0,S$47/TRE_fec!S$47)</f>
        <v>0</v>
      </c>
      <c r="T83" s="333">
        <f>IF(T$47=0,0,T$47/TRE_fec!T$47)</f>
        <v>0</v>
      </c>
      <c r="U83" s="333">
        <f>IF(U$47=0,0,U$47/TRE_fec!U$47)</f>
        <v>0</v>
      </c>
      <c r="V83" s="333">
        <f>IF(V$47=0,0,V$47/TRE_fec!V$47)</f>
        <v>0</v>
      </c>
      <c r="W83" s="333">
        <f>IF(W$47=0,0,W$47/TRE_fec!W$47)</f>
        <v>0</v>
      </c>
      <c r="X83" s="333">
        <f>IF(X$47=0,0,X$47/TRE_fec!X$47)</f>
        <v>0</v>
      </c>
      <c r="Y83" s="333">
        <f>IF(Y$47=0,0,Y$47/TRE_fec!Y$47)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equipment"</f>
        <v>IE: Machinery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9407.7213836477986</v>
      </c>
      <c r="C3" s="203">
        <v>10576.720691736749</v>
      </c>
      <c r="D3" s="203">
        <v>10266.522804575359</v>
      </c>
      <c r="E3" s="203">
        <v>8931.270099630583</v>
      </c>
      <c r="F3" s="203">
        <v>9551.4237418023731</v>
      </c>
      <c r="G3" s="203">
        <v>9930.2927644184711</v>
      </c>
      <c r="H3" s="203">
        <v>9974.4496359866389</v>
      </c>
      <c r="I3" s="203">
        <v>9147.417080935189</v>
      </c>
      <c r="J3" s="203">
        <v>8150.4011041251342</v>
      </c>
      <c r="K3" s="203">
        <v>7723.8843453153622</v>
      </c>
      <c r="L3" s="203">
        <v>6532.7832448188128</v>
      </c>
      <c r="M3" s="203">
        <v>6360.7155034324942</v>
      </c>
      <c r="N3" s="203">
        <v>6350.5453370760451</v>
      </c>
      <c r="O3" s="203">
        <v>6200.2064791027706</v>
      </c>
      <c r="P3" s="203">
        <v>6415.8030920582451</v>
      </c>
      <c r="Q3" s="203">
        <v>6661.6314081312776</v>
      </c>
      <c r="R3" s="203">
        <v>7281.5386001647703</v>
      </c>
      <c r="S3" s="203">
        <v>7575.7548475938693</v>
      </c>
      <c r="T3" s="203">
        <v>8215.0677717286326</v>
      </c>
      <c r="U3" s="203">
        <v>8368.0885606014363</v>
      </c>
      <c r="V3" s="203">
        <v>11322.835134939311</v>
      </c>
      <c r="W3" s="203">
        <v>12442.359168676079</v>
      </c>
      <c r="X3" s="203">
        <v>14277.094651368279</v>
      </c>
      <c r="Y3" s="203">
        <v>15057.62527560592</v>
      </c>
      <c r="DA3" s="112" t="s">
        <v>2524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8498.686562451132</v>
      </c>
      <c r="C5" s="203">
        <v>7946.8905653599986</v>
      </c>
      <c r="D5" s="203">
        <v>7842.9398456939916</v>
      </c>
      <c r="E5" s="203">
        <v>7179.361520368936</v>
      </c>
      <c r="F5" s="203">
        <v>6960.553328564054</v>
      </c>
      <c r="G5" s="203">
        <v>7539.7215366195469</v>
      </c>
      <c r="H5" s="203">
        <v>8220.787761595011</v>
      </c>
      <c r="I5" s="203">
        <v>9505.098437584973</v>
      </c>
      <c r="J5" s="203">
        <v>8942.096222913915</v>
      </c>
      <c r="K5" s="203">
        <v>3580.0868678734669</v>
      </c>
      <c r="L5" s="203">
        <v>3731.523550562521</v>
      </c>
      <c r="M5" s="203">
        <v>3722.7470178750291</v>
      </c>
      <c r="N5" s="203">
        <v>3712.9771831964708</v>
      </c>
      <c r="O5" s="203">
        <v>3643.772049842979</v>
      </c>
      <c r="P5" s="203">
        <v>4346.7649417918556</v>
      </c>
      <c r="Q5" s="203">
        <v>5039.2340795706596</v>
      </c>
      <c r="R5" s="203">
        <v>5366.8568738769682</v>
      </c>
      <c r="S5" s="203">
        <v>5817.3876452144423</v>
      </c>
      <c r="T5" s="203">
        <v>6221.0945388882537</v>
      </c>
      <c r="U5" s="203">
        <v>6818.2495066239926</v>
      </c>
      <c r="V5" s="203">
        <v>7560.3375063306266</v>
      </c>
      <c r="W5" s="203">
        <v>6925.0565453475429</v>
      </c>
      <c r="X5" s="203">
        <v>7398.8228289726649</v>
      </c>
      <c r="Y5" s="203">
        <v>7815.2285132442503</v>
      </c>
      <c r="DA5" s="112" t="s">
        <v>2525</v>
      </c>
    </row>
    <row r="6" spans="1:105" ht="12" customHeight="1" x14ac:dyDescent="0.25">
      <c r="A6" s="154" t="s">
        <v>2112</v>
      </c>
      <c r="B6" s="338">
        <v>10623.35820306391</v>
      </c>
      <c r="C6" s="338">
        <v>10092.19029291072</v>
      </c>
      <c r="D6" s="338">
        <v>10092.19029291072</v>
      </c>
      <c r="E6" s="338">
        <v>9561.0223827575228</v>
      </c>
      <c r="F6" s="338">
        <v>9029.8544726043274</v>
      </c>
      <c r="G6" s="338">
        <v>9029.8544726043274</v>
      </c>
      <c r="H6" s="338">
        <v>9029.8544726043274</v>
      </c>
      <c r="I6" s="338">
        <v>10092.19029291072</v>
      </c>
      <c r="J6" s="338">
        <v>9561.0223827575228</v>
      </c>
      <c r="K6" s="338">
        <v>9561.0223827575228</v>
      </c>
      <c r="L6" s="338">
        <v>9029.8544726043274</v>
      </c>
      <c r="M6" s="338">
        <v>9029.8544726043274</v>
      </c>
      <c r="N6" s="338">
        <v>8498.686562451132</v>
      </c>
      <c r="O6" s="338">
        <v>7967.5186522979366</v>
      </c>
      <c r="P6" s="338">
        <v>7967.5186522979366</v>
      </c>
      <c r="Q6" s="338">
        <v>7436.3507421447412</v>
      </c>
      <c r="R6" s="338">
        <v>6905.1828319915458</v>
      </c>
      <c r="S6" s="338">
        <v>6905.1828319915458</v>
      </c>
      <c r="T6" s="338">
        <v>6905.1828319915458</v>
      </c>
      <c r="U6" s="338">
        <v>7436.3507421447412</v>
      </c>
      <c r="V6" s="338">
        <v>7967.5186522979366</v>
      </c>
      <c r="W6" s="338">
        <v>7436.3507421447412</v>
      </c>
      <c r="X6" s="338">
        <v>7967.5186522979366</v>
      </c>
      <c r="Y6" s="338">
        <v>8498.686562451132</v>
      </c>
      <c r="DA6" s="160" t="s">
        <v>2526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0</v>
      </c>
      <c r="G7" s="340">
        <v>0</v>
      </c>
      <c r="H7" s="340">
        <v>531.16791015319575</v>
      </c>
      <c r="I7" s="340">
        <v>1593.5037304595869</v>
      </c>
      <c r="J7" s="340">
        <v>0</v>
      </c>
      <c r="K7" s="340">
        <v>0</v>
      </c>
      <c r="L7" s="340">
        <v>0</v>
      </c>
      <c r="M7" s="340">
        <v>0</v>
      </c>
      <c r="N7" s="340">
        <v>0</v>
      </c>
      <c r="O7" s="340">
        <v>0</v>
      </c>
      <c r="P7" s="340">
        <v>0</v>
      </c>
      <c r="Q7" s="340">
        <v>0</v>
      </c>
      <c r="R7" s="340">
        <v>0</v>
      </c>
      <c r="S7" s="340">
        <v>0</v>
      </c>
      <c r="T7" s="340">
        <v>531.16791015319575</v>
      </c>
      <c r="U7" s="340">
        <v>1062.335820306391</v>
      </c>
      <c r="V7" s="340">
        <v>531.16791015319575</v>
      </c>
      <c r="W7" s="340">
        <v>0</v>
      </c>
      <c r="X7" s="340">
        <v>1062.335820306391</v>
      </c>
      <c r="Y7" s="340">
        <v>1062.335820306391</v>
      </c>
      <c r="DA7" s="161" t="s">
        <v>2527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531.16791015318995</v>
      </c>
      <c r="D8" s="342">
        <f t="shared" si="0"/>
        <v>0</v>
      </c>
      <c r="E8" s="342">
        <f t="shared" si="0"/>
        <v>531.16791015319723</v>
      </c>
      <c r="F8" s="342">
        <f t="shared" si="0"/>
        <v>531.16791015319541</v>
      </c>
      <c r="G8" s="342">
        <f t="shared" si="0"/>
        <v>0</v>
      </c>
      <c r="H8" s="342">
        <f t="shared" si="0"/>
        <v>531.16791015319541</v>
      </c>
      <c r="I8" s="342">
        <f t="shared" si="0"/>
        <v>531.16791015319359</v>
      </c>
      <c r="J8" s="342">
        <f t="shared" si="0"/>
        <v>531.16791015319723</v>
      </c>
      <c r="K8" s="342">
        <f t="shared" si="0"/>
        <v>0</v>
      </c>
      <c r="L8" s="342">
        <f t="shared" si="0"/>
        <v>531.16791015319541</v>
      </c>
      <c r="M8" s="342">
        <f t="shared" si="0"/>
        <v>0</v>
      </c>
      <c r="N8" s="342">
        <f t="shared" si="0"/>
        <v>531.16791015319541</v>
      </c>
      <c r="O8" s="342">
        <f t="shared" si="0"/>
        <v>531.16791015319541</v>
      </c>
      <c r="P8" s="342">
        <f t="shared" si="0"/>
        <v>0</v>
      </c>
      <c r="Q8" s="342">
        <f t="shared" si="0"/>
        <v>531.16791015319541</v>
      </c>
      <c r="R8" s="342">
        <f t="shared" si="0"/>
        <v>531.16791015319541</v>
      </c>
      <c r="S8" s="342">
        <f t="shared" si="0"/>
        <v>0</v>
      </c>
      <c r="T8" s="342">
        <f t="shared" si="0"/>
        <v>531.16791015319541</v>
      </c>
      <c r="U8" s="342">
        <f t="shared" si="0"/>
        <v>531.16791015319541</v>
      </c>
      <c r="V8" s="342">
        <f t="shared" si="0"/>
        <v>0</v>
      </c>
      <c r="W8" s="342">
        <f t="shared" si="0"/>
        <v>531.16791015319541</v>
      </c>
      <c r="X8" s="342">
        <f t="shared" si="0"/>
        <v>531.16791015319541</v>
      </c>
      <c r="Y8" s="342">
        <f t="shared" si="0"/>
        <v>531.16791015319541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2124.671640612778</v>
      </c>
      <c r="C9" s="343">
        <f t="shared" si="1"/>
        <v>2145.2997275507214</v>
      </c>
      <c r="D9" s="343">
        <f t="shared" si="1"/>
        <v>2249.2504472167284</v>
      </c>
      <c r="E9" s="343">
        <f t="shared" si="1"/>
        <v>2381.6608623885868</v>
      </c>
      <c r="F9" s="343">
        <f t="shared" si="1"/>
        <v>2069.3011440402734</v>
      </c>
      <c r="G9" s="343">
        <f t="shared" si="1"/>
        <v>1490.1329359847805</v>
      </c>
      <c r="H9" s="343">
        <f t="shared" si="1"/>
        <v>809.06671100931635</v>
      </c>
      <c r="I9" s="343">
        <f t="shared" si="1"/>
        <v>587.09185532574702</v>
      </c>
      <c r="J9" s="343">
        <f t="shared" si="1"/>
        <v>618.92615984360782</v>
      </c>
      <c r="K9" s="343">
        <f t="shared" si="1"/>
        <v>5980.9355148840559</v>
      </c>
      <c r="L9" s="343">
        <f t="shared" si="1"/>
        <v>5298.3309220418068</v>
      </c>
      <c r="M9" s="343">
        <f t="shared" si="1"/>
        <v>5307.1074547292983</v>
      </c>
      <c r="N9" s="343">
        <f t="shared" si="1"/>
        <v>4785.7093792546611</v>
      </c>
      <c r="O9" s="343">
        <f t="shared" si="1"/>
        <v>4323.7466024549576</v>
      </c>
      <c r="P9" s="343">
        <f t="shared" si="1"/>
        <v>3620.753710506081</v>
      </c>
      <c r="Q9" s="343">
        <f t="shared" si="1"/>
        <v>2397.1166625740816</v>
      </c>
      <c r="R9" s="343">
        <f t="shared" si="1"/>
        <v>1538.3259581145776</v>
      </c>
      <c r="S9" s="343">
        <f t="shared" si="1"/>
        <v>1087.7951867771035</v>
      </c>
      <c r="T9" s="343">
        <f t="shared" si="1"/>
        <v>684.08829310329202</v>
      </c>
      <c r="U9" s="343">
        <f t="shared" si="1"/>
        <v>618.10123552074856</v>
      </c>
      <c r="V9" s="343">
        <f t="shared" si="1"/>
        <v>407.18114596730993</v>
      </c>
      <c r="W9" s="343">
        <f t="shared" si="1"/>
        <v>511.29419679719831</v>
      </c>
      <c r="X9" s="343">
        <f t="shared" si="1"/>
        <v>568.6958233252717</v>
      </c>
      <c r="Y9" s="343">
        <f t="shared" si="1"/>
        <v>683.4580492068817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219.8450558899398</v>
      </c>
      <c r="C12" s="210">
        <v>214.9712811693895</v>
      </c>
      <c r="D12" s="210">
        <v>214.568271711092</v>
      </c>
      <c r="E12" s="210">
        <v>217.6668099742046</v>
      </c>
      <c r="F12" s="210">
        <v>206.50868443680139</v>
      </c>
      <c r="G12" s="210">
        <v>218.9725709372313</v>
      </c>
      <c r="H12" s="210">
        <v>223.89750644883921</v>
      </c>
      <c r="I12" s="210">
        <v>245.68056749785029</v>
      </c>
      <c r="J12" s="210">
        <v>243.6981943250214</v>
      </c>
      <c r="K12" s="210">
        <v>102.3961306964746</v>
      </c>
      <c r="L12" s="210">
        <v>105.2611349957008</v>
      </c>
      <c r="M12" s="210">
        <v>96.961478933791909</v>
      </c>
      <c r="N12" s="210">
        <v>96.004987102321579</v>
      </c>
      <c r="O12" s="210">
        <v>96.527858985382622</v>
      </c>
      <c r="P12" s="210">
        <v>107.87884780739471</v>
      </c>
      <c r="Q12" s="210">
        <v>120.876698194325</v>
      </c>
      <c r="R12" s="210">
        <v>127.39819432502151</v>
      </c>
      <c r="S12" s="210">
        <v>136.71092003439381</v>
      </c>
      <c r="T12" s="210">
        <v>143.10722269991399</v>
      </c>
      <c r="U12" s="210">
        <v>154.88993981083411</v>
      </c>
      <c r="V12" s="210">
        <v>173.64419604471189</v>
      </c>
      <c r="W12" s="210">
        <v>158.7841788478074</v>
      </c>
      <c r="X12" s="210">
        <v>160.84522785898531</v>
      </c>
      <c r="Y12" s="210">
        <v>162.39312123817709</v>
      </c>
      <c r="DA12" s="109" t="s">
        <v>2528</v>
      </c>
    </row>
    <row r="13" spans="1:105" ht="12" customHeight="1" x14ac:dyDescent="0.25">
      <c r="A13" s="24" t="s">
        <v>28</v>
      </c>
      <c r="B13" s="213">
        <v>4.1996560619088559</v>
      </c>
      <c r="C13" s="213">
        <v>7.2270851246775578</v>
      </c>
      <c r="D13" s="213">
        <v>4.5537403267411856</v>
      </c>
      <c r="E13" s="213">
        <v>4.5131556319862423</v>
      </c>
      <c r="F13" s="213">
        <v>0</v>
      </c>
      <c r="G13" s="213">
        <v>0.84909716251074796</v>
      </c>
      <c r="H13" s="213">
        <v>0</v>
      </c>
      <c r="I13" s="213">
        <v>6.6466036113499563E-2</v>
      </c>
      <c r="J13" s="213">
        <v>0.2320722269991401</v>
      </c>
      <c r="K13" s="213">
        <v>0.49269131556319862</v>
      </c>
      <c r="L13" s="213">
        <v>0.34110060189165953</v>
      </c>
      <c r="M13" s="213">
        <v>0.42218400687876179</v>
      </c>
      <c r="N13" s="213">
        <v>0.22072226999140149</v>
      </c>
      <c r="O13" s="213">
        <v>2.261392949269132E-2</v>
      </c>
      <c r="P13" s="213">
        <v>0</v>
      </c>
      <c r="Q13" s="213">
        <v>9.9742046431642306E-3</v>
      </c>
      <c r="R13" s="213">
        <v>0</v>
      </c>
      <c r="S13" s="213">
        <v>2.261392949269132E-2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2529</v>
      </c>
    </row>
    <row r="14" spans="1:105" ht="12" customHeight="1" x14ac:dyDescent="0.25">
      <c r="A14" s="14" t="s">
        <v>29</v>
      </c>
      <c r="B14" s="204">
        <f t="shared" ref="B14:Y14" si="2">B15+B16+B17+B18+B19</f>
        <v>48.701891659501293</v>
      </c>
      <c r="C14" s="204">
        <f t="shared" si="2"/>
        <v>41.701547721410137</v>
      </c>
      <c r="D14" s="204">
        <f t="shared" si="2"/>
        <v>45.171281169389509</v>
      </c>
      <c r="E14" s="204">
        <f t="shared" si="2"/>
        <v>47.428546861564911</v>
      </c>
      <c r="F14" s="204">
        <f t="shared" si="2"/>
        <v>51.933533963886497</v>
      </c>
      <c r="G14" s="204">
        <f t="shared" si="2"/>
        <v>46.586242476354258</v>
      </c>
      <c r="H14" s="204">
        <f t="shared" si="2"/>
        <v>44.01573516766981</v>
      </c>
      <c r="I14" s="204">
        <f t="shared" si="2"/>
        <v>33.874118658641443</v>
      </c>
      <c r="J14" s="204">
        <f t="shared" si="2"/>
        <v>26.768357695614785</v>
      </c>
      <c r="K14" s="204">
        <f t="shared" si="2"/>
        <v>8.1531384350816847</v>
      </c>
      <c r="L14" s="204">
        <f t="shared" si="2"/>
        <v>7.4858125537403257</v>
      </c>
      <c r="M14" s="204">
        <f t="shared" si="2"/>
        <v>6.0450558899398104</v>
      </c>
      <c r="N14" s="204">
        <f t="shared" si="2"/>
        <v>6.1772141014617361</v>
      </c>
      <c r="O14" s="204">
        <f t="shared" si="2"/>
        <v>8.2601031814273433</v>
      </c>
      <c r="P14" s="204">
        <f t="shared" si="2"/>
        <v>7.7166809974204646</v>
      </c>
      <c r="Q14" s="204">
        <f t="shared" si="2"/>
        <v>6.5935511607910566</v>
      </c>
      <c r="R14" s="204">
        <f t="shared" si="2"/>
        <v>6.9013757523645731</v>
      </c>
      <c r="S14" s="204">
        <f t="shared" si="2"/>
        <v>6.5131556319862414</v>
      </c>
      <c r="T14" s="204">
        <f t="shared" si="2"/>
        <v>6.7177987962166803</v>
      </c>
      <c r="U14" s="204">
        <f t="shared" si="2"/>
        <v>5.664316423043851</v>
      </c>
      <c r="V14" s="204">
        <f t="shared" si="2"/>
        <v>9.3149613069647454</v>
      </c>
      <c r="W14" s="204">
        <f t="shared" si="2"/>
        <v>5.708082545141874</v>
      </c>
      <c r="X14" s="204">
        <f t="shared" si="2"/>
        <v>5.9399828030954422</v>
      </c>
      <c r="Y14" s="204">
        <f t="shared" si="2"/>
        <v>7.1410146173688727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2530</v>
      </c>
    </row>
    <row r="16" spans="1:105" ht="12" customHeight="1" x14ac:dyDescent="0.25">
      <c r="A16" s="18" t="s">
        <v>31</v>
      </c>
      <c r="B16" s="204">
        <v>7.6847807394668948</v>
      </c>
      <c r="C16" s="204">
        <v>2.4891659501289771</v>
      </c>
      <c r="D16" s="204">
        <v>13.2183147033534</v>
      </c>
      <c r="E16" s="204">
        <v>23.10498710232158</v>
      </c>
      <c r="F16" s="204">
        <v>35.065176268271713</v>
      </c>
      <c r="G16" s="204">
        <v>23.98572656921754</v>
      </c>
      <c r="H16" s="204">
        <v>23.687274290627681</v>
      </c>
      <c r="I16" s="204">
        <v>24.56913155631986</v>
      </c>
      <c r="J16" s="204">
        <v>22.07102321582115</v>
      </c>
      <c r="K16" s="204">
        <v>3.1558899398108342</v>
      </c>
      <c r="L16" s="204">
        <v>3.559071367153912</v>
      </c>
      <c r="M16" s="204">
        <v>3.3743766122098018</v>
      </c>
      <c r="N16" s="204">
        <v>3.4633705932932068</v>
      </c>
      <c r="O16" s="204">
        <v>4.915219260533104</v>
      </c>
      <c r="P16" s="204">
        <v>4.4072226999140156</v>
      </c>
      <c r="Q16" s="204">
        <v>3.5128976784178838</v>
      </c>
      <c r="R16" s="204">
        <v>3.998366294067067</v>
      </c>
      <c r="S16" s="204">
        <v>3.8474634565778159</v>
      </c>
      <c r="T16" s="204">
        <v>3.929664660361134</v>
      </c>
      <c r="U16" s="204">
        <v>3.4577815993121228</v>
      </c>
      <c r="V16" s="204">
        <v>4.9005159071367146</v>
      </c>
      <c r="W16" s="204">
        <v>4.4207222699914013</v>
      </c>
      <c r="X16" s="204">
        <v>4.6572656921754083</v>
      </c>
      <c r="Y16" s="204">
        <v>5.1449699054170246</v>
      </c>
      <c r="DA16" s="71" t="s">
        <v>2531</v>
      </c>
    </row>
    <row r="17" spans="1:105" ht="12" customHeight="1" x14ac:dyDescent="0.25">
      <c r="A17" s="18" t="s">
        <v>71</v>
      </c>
      <c r="B17" s="204">
        <v>30.463972484952709</v>
      </c>
      <c r="C17" s="204">
        <v>29.617798796216679</v>
      </c>
      <c r="D17" s="204">
        <v>22.364660361134991</v>
      </c>
      <c r="E17" s="204">
        <v>14.72046431642304</v>
      </c>
      <c r="F17" s="204">
        <v>7.27901977644024</v>
      </c>
      <c r="G17" s="204">
        <v>6.9066208082545133</v>
      </c>
      <c r="H17" s="204">
        <v>9.3478073946689584</v>
      </c>
      <c r="I17" s="204">
        <v>4.4779019776440236</v>
      </c>
      <c r="J17" s="204">
        <v>2.914961306964746</v>
      </c>
      <c r="K17" s="204">
        <v>3.4507308684436802</v>
      </c>
      <c r="L17" s="204">
        <v>2.631470335339638</v>
      </c>
      <c r="M17" s="204">
        <v>2.2508168529664658</v>
      </c>
      <c r="N17" s="204">
        <v>2.1298366294067068</v>
      </c>
      <c r="O17" s="204">
        <v>2.3956147893379192</v>
      </c>
      <c r="P17" s="204">
        <v>2.6480653482373171</v>
      </c>
      <c r="Q17" s="204">
        <v>2.4204643164230442</v>
      </c>
      <c r="R17" s="204">
        <v>1.729492691315563</v>
      </c>
      <c r="S17" s="204">
        <v>2.145313843508168</v>
      </c>
      <c r="T17" s="204">
        <v>2.4566638005159072</v>
      </c>
      <c r="U17" s="204">
        <v>1.684006878761823</v>
      </c>
      <c r="V17" s="204">
        <v>3.5552020636285468</v>
      </c>
      <c r="W17" s="204">
        <v>0.89681857265692166</v>
      </c>
      <c r="X17" s="204">
        <v>0.97128116938950981</v>
      </c>
      <c r="Y17" s="204">
        <v>1.5009458297506451</v>
      </c>
      <c r="DA17" s="71" t="s">
        <v>2532</v>
      </c>
    </row>
    <row r="18" spans="1:105" ht="12" customHeight="1" x14ac:dyDescent="0.25">
      <c r="A18" s="18" t="s">
        <v>32</v>
      </c>
      <c r="B18" s="204">
        <v>9.8490111779879612</v>
      </c>
      <c r="C18" s="204">
        <v>8.8641444539982803</v>
      </c>
      <c r="D18" s="204">
        <v>8.8641444539982803</v>
      </c>
      <c r="E18" s="204">
        <v>8.8641444539982803</v>
      </c>
      <c r="F18" s="204">
        <v>8.8641444539982803</v>
      </c>
      <c r="G18" s="204">
        <v>8.8641444539982803</v>
      </c>
      <c r="H18" s="204">
        <v>8.8641444539982803</v>
      </c>
      <c r="I18" s="204">
        <v>4.2233018056749776</v>
      </c>
      <c r="J18" s="204">
        <v>1.5807394668959589</v>
      </c>
      <c r="K18" s="204">
        <v>0.83714531384350821</v>
      </c>
      <c r="L18" s="204">
        <v>0.82338779019776442</v>
      </c>
      <c r="M18" s="204">
        <v>0.2087704213241616</v>
      </c>
      <c r="N18" s="204">
        <v>0.188134135855546</v>
      </c>
      <c r="O18" s="204">
        <v>0.43628546861564921</v>
      </c>
      <c r="P18" s="204">
        <v>0.32992261392949268</v>
      </c>
      <c r="Q18" s="204">
        <v>0.33293207222699911</v>
      </c>
      <c r="R18" s="204">
        <v>0.25511607910576101</v>
      </c>
      <c r="S18" s="204">
        <v>0</v>
      </c>
      <c r="T18" s="204">
        <v>0</v>
      </c>
      <c r="U18" s="204">
        <v>0</v>
      </c>
      <c r="V18" s="204">
        <v>0</v>
      </c>
      <c r="W18" s="204">
        <v>0</v>
      </c>
      <c r="X18" s="204">
        <v>0</v>
      </c>
      <c r="Y18" s="204">
        <v>0</v>
      </c>
      <c r="DA18" s="71" t="s">
        <v>2533</v>
      </c>
    </row>
    <row r="19" spans="1:105" ht="12" customHeight="1" x14ac:dyDescent="0.25">
      <c r="A19" s="18" t="s">
        <v>33</v>
      </c>
      <c r="B19" s="204">
        <v>0.70412725709372304</v>
      </c>
      <c r="C19" s="204">
        <v>0.73043852106620799</v>
      </c>
      <c r="D19" s="204">
        <v>0.72416165090283746</v>
      </c>
      <c r="E19" s="204">
        <v>0.73895098882201193</v>
      </c>
      <c r="F19" s="204">
        <v>0.72519346517626815</v>
      </c>
      <c r="G19" s="204">
        <v>6.8297506448839211</v>
      </c>
      <c r="H19" s="204">
        <v>2.116509028374892</v>
      </c>
      <c r="I19" s="204">
        <v>0.60378331900257953</v>
      </c>
      <c r="J19" s="204">
        <v>0.20163370593293209</v>
      </c>
      <c r="K19" s="204">
        <v>0.70937231298366288</v>
      </c>
      <c r="L19" s="204">
        <v>0.47188306104901118</v>
      </c>
      <c r="M19" s="204">
        <v>0.21109200343938089</v>
      </c>
      <c r="N19" s="204">
        <v>0.39587274290627678</v>
      </c>
      <c r="O19" s="204">
        <v>0.51298366294067066</v>
      </c>
      <c r="P19" s="204">
        <v>0.33147033533963882</v>
      </c>
      <c r="Q19" s="204">
        <v>0.32725709372312978</v>
      </c>
      <c r="R19" s="204">
        <v>0.91840068787618212</v>
      </c>
      <c r="S19" s="204">
        <v>0.52037833190025784</v>
      </c>
      <c r="T19" s="204">
        <v>0.33147033533963882</v>
      </c>
      <c r="U19" s="204">
        <v>0.5225279449699054</v>
      </c>
      <c r="V19" s="204">
        <v>0.85924333619948401</v>
      </c>
      <c r="W19" s="204">
        <v>0.39054170249355108</v>
      </c>
      <c r="X19" s="204">
        <v>0.31143594153052451</v>
      </c>
      <c r="Y19" s="204">
        <v>0.49509888220120368</v>
      </c>
      <c r="DA19" s="71" t="s">
        <v>2534</v>
      </c>
    </row>
    <row r="20" spans="1:105" ht="12" customHeight="1" x14ac:dyDescent="0.25">
      <c r="A20" s="14" t="s">
        <v>34</v>
      </c>
      <c r="B20" s="204">
        <f t="shared" ref="B20:Y20" si="3">B21+B22</f>
        <v>52.267325881341357</v>
      </c>
      <c r="C20" s="204">
        <f t="shared" si="3"/>
        <v>49.068271711092002</v>
      </c>
      <c r="D20" s="204">
        <f t="shared" si="3"/>
        <v>44.046947549441093</v>
      </c>
      <c r="E20" s="204">
        <f t="shared" si="3"/>
        <v>41.987876182287188</v>
      </c>
      <c r="F20" s="204">
        <f t="shared" si="3"/>
        <v>39.452106620808252</v>
      </c>
      <c r="G20" s="204">
        <f t="shared" si="3"/>
        <v>46.110662080825463</v>
      </c>
      <c r="H20" s="204">
        <f t="shared" si="3"/>
        <v>38.989251934651762</v>
      </c>
      <c r="I20" s="204">
        <f t="shared" si="3"/>
        <v>110.35769561478929</v>
      </c>
      <c r="J20" s="204">
        <f t="shared" si="3"/>
        <v>116.4771281169389</v>
      </c>
      <c r="K20" s="204">
        <f t="shared" si="3"/>
        <v>21.496216680997421</v>
      </c>
      <c r="L20" s="204">
        <f t="shared" si="3"/>
        <v>22.578417884780741</v>
      </c>
      <c r="M20" s="204">
        <f t="shared" si="3"/>
        <v>29.04823731728289</v>
      </c>
      <c r="N20" s="204">
        <f t="shared" si="3"/>
        <v>24.945055889939809</v>
      </c>
      <c r="O20" s="204">
        <f t="shared" si="3"/>
        <v>21.513585554600169</v>
      </c>
      <c r="P20" s="204">
        <f t="shared" si="3"/>
        <v>26.255803955288052</v>
      </c>
      <c r="Q20" s="204">
        <f t="shared" si="3"/>
        <v>25.57824591573517</v>
      </c>
      <c r="R20" s="204">
        <f t="shared" si="3"/>
        <v>24.978933791917449</v>
      </c>
      <c r="S20" s="204">
        <f t="shared" si="3"/>
        <v>32.479277730008597</v>
      </c>
      <c r="T20" s="204">
        <f t="shared" si="3"/>
        <v>33.671883061049009</v>
      </c>
      <c r="U20" s="204">
        <f t="shared" si="3"/>
        <v>35.930266552020633</v>
      </c>
      <c r="V20" s="204">
        <f t="shared" si="3"/>
        <v>36.60908905959338</v>
      </c>
      <c r="W20" s="204">
        <f t="shared" si="3"/>
        <v>31.695456879471191</v>
      </c>
      <c r="X20" s="204">
        <f t="shared" si="3"/>
        <v>28.74194759442711</v>
      </c>
      <c r="Y20" s="204">
        <f t="shared" si="3"/>
        <v>27.134143888728559</v>
      </c>
      <c r="DA20" s="71"/>
    </row>
    <row r="21" spans="1:105" ht="12" customHeight="1" x14ac:dyDescent="0.25">
      <c r="A21" s="18" t="s">
        <v>73</v>
      </c>
      <c r="B21" s="204">
        <v>52.267325881341357</v>
      </c>
      <c r="C21" s="204">
        <v>49.068271711092002</v>
      </c>
      <c r="D21" s="204">
        <v>44.046947549441093</v>
      </c>
      <c r="E21" s="204">
        <v>41.987876182287188</v>
      </c>
      <c r="F21" s="204">
        <v>39.452106620808252</v>
      </c>
      <c r="G21" s="204">
        <v>46.110662080825463</v>
      </c>
      <c r="H21" s="204">
        <v>38.989251934651762</v>
      </c>
      <c r="I21" s="204">
        <v>110.35769561478929</v>
      </c>
      <c r="J21" s="204">
        <v>116.4771281169389</v>
      </c>
      <c r="K21" s="204">
        <v>21.496216680997421</v>
      </c>
      <c r="L21" s="204">
        <v>22.578417884780741</v>
      </c>
      <c r="M21" s="204">
        <v>29.04823731728289</v>
      </c>
      <c r="N21" s="204">
        <v>24.945055889939809</v>
      </c>
      <c r="O21" s="204">
        <v>21.513585554600169</v>
      </c>
      <c r="P21" s="204">
        <v>26.255803955288052</v>
      </c>
      <c r="Q21" s="204">
        <v>25.57824591573517</v>
      </c>
      <c r="R21" s="204">
        <v>24.978933791917449</v>
      </c>
      <c r="S21" s="204">
        <v>32.479277730008597</v>
      </c>
      <c r="T21" s="204">
        <v>33.671883061049009</v>
      </c>
      <c r="U21" s="204">
        <v>35.930266552020633</v>
      </c>
      <c r="V21" s="204">
        <v>36.60908905959338</v>
      </c>
      <c r="W21" s="204">
        <v>31.695456879471191</v>
      </c>
      <c r="X21" s="204">
        <v>28.74194759442711</v>
      </c>
      <c r="Y21" s="204">
        <v>27.134143888728559</v>
      </c>
      <c r="DA21" s="71" t="s">
        <v>2535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2536</v>
      </c>
    </row>
    <row r="23" spans="1:105" ht="12" customHeight="1" x14ac:dyDescent="0.25">
      <c r="A23" s="14" t="s">
        <v>37</v>
      </c>
      <c r="B23" s="204">
        <f t="shared" ref="B23:Y23" si="4">B24+B25+B26+B27+B28+B29</f>
        <v>0</v>
      </c>
      <c r="C23" s="204">
        <f t="shared" si="4"/>
        <v>0</v>
      </c>
      <c r="D23" s="204">
        <f t="shared" si="4"/>
        <v>0</v>
      </c>
      <c r="E23" s="204">
        <f t="shared" si="4"/>
        <v>0</v>
      </c>
      <c r="F23" s="204">
        <f t="shared" si="4"/>
        <v>0</v>
      </c>
      <c r="G23" s="204">
        <f t="shared" si="4"/>
        <v>0</v>
      </c>
      <c r="H23" s="204">
        <f t="shared" si="4"/>
        <v>0</v>
      </c>
      <c r="I23" s="204">
        <f t="shared" si="4"/>
        <v>0</v>
      </c>
      <c r="J23" s="204">
        <f t="shared" si="4"/>
        <v>0</v>
      </c>
      <c r="K23" s="204">
        <f t="shared" si="4"/>
        <v>0</v>
      </c>
      <c r="L23" s="204">
        <f t="shared" si="4"/>
        <v>0</v>
      </c>
      <c r="M23" s="204">
        <f t="shared" si="4"/>
        <v>0</v>
      </c>
      <c r="N23" s="204">
        <f t="shared" si="4"/>
        <v>0</v>
      </c>
      <c r="O23" s="204">
        <f t="shared" si="4"/>
        <v>0</v>
      </c>
      <c r="P23" s="204">
        <f t="shared" si="4"/>
        <v>0</v>
      </c>
      <c r="Q23" s="204">
        <f t="shared" si="4"/>
        <v>0</v>
      </c>
      <c r="R23" s="204">
        <f t="shared" si="4"/>
        <v>0</v>
      </c>
      <c r="S23" s="204">
        <f t="shared" si="4"/>
        <v>0</v>
      </c>
      <c r="T23" s="204">
        <f t="shared" si="4"/>
        <v>0</v>
      </c>
      <c r="U23" s="204">
        <f t="shared" si="4"/>
        <v>0</v>
      </c>
      <c r="V23" s="204">
        <f t="shared" si="4"/>
        <v>6.2719148142570868E-4</v>
      </c>
      <c r="W23" s="204">
        <f t="shared" si="4"/>
        <v>2.823430073089923E-3</v>
      </c>
      <c r="X23" s="204">
        <f t="shared" si="4"/>
        <v>2.0391184592656129E-2</v>
      </c>
      <c r="Y23" s="204">
        <f t="shared" si="4"/>
        <v>3.0430487883641871E-2</v>
      </c>
      <c r="DA23" s="71"/>
    </row>
    <row r="24" spans="1:105" ht="12" customHeight="1" x14ac:dyDescent="0.25">
      <c r="A24" s="18" t="s">
        <v>38</v>
      </c>
      <c r="B24" s="204">
        <v>0</v>
      </c>
      <c r="C24" s="204">
        <v>0</v>
      </c>
      <c r="D24" s="204">
        <v>0</v>
      </c>
      <c r="E24" s="204">
        <v>0</v>
      </c>
      <c r="F24" s="204">
        <v>0</v>
      </c>
      <c r="G24" s="204">
        <v>0</v>
      </c>
      <c r="H24" s="204">
        <v>0</v>
      </c>
      <c r="I24" s="204">
        <v>0</v>
      </c>
      <c r="J24" s="204">
        <v>0</v>
      </c>
      <c r="K24" s="204">
        <v>0</v>
      </c>
      <c r="L24" s="204">
        <v>0</v>
      </c>
      <c r="M24" s="204">
        <v>0</v>
      </c>
      <c r="N24" s="204">
        <v>0</v>
      </c>
      <c r="O24" s="204">
        <v>0</v>
      </c>
      <c r="P24" s="204">
        <v>0</v>
      </c>
      <c r="Q24" s="204">
        <v>0</v>
      </c>
      <c r="R24" s="204">
        <v>0</v>
      </c>
      <c r="S24" s="204">
        <v>0</v>
      </c>
      <c r="T24" s="204">
        <v>0</v>
      </c>
      <c r="U24" s="204">
        <v>0</v>
      </c>
      <c r="V24" s="204">
        <v>0</v>
      </c>
      <c r="W24" s="204">
        <v>0</v>
      </c>
      <c r="X24" s="204">
        <v>0</v>
      </c>
      <c r="Y24" s="204">
        <v>0</v>
      </c>
      <c r="DA24" s="71" t="s">
        <v>2537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0</v>
      </c>
      <c r="U25" s="204">
        <v>0</v>
      </c>
      <c r="V25" s="204">
        <v>6.2719148142570868E-4</v>
      </c>
      <c r="W25" s="204">
        <v>2.823430073089923E-3</v>
      </c>
      <c r="X25" s="204">
        <v>2.0391184592656129E-2</v>
      </c>
      <c r="Y25" s="204">
        <v>3.0430487883641871E-2</v>
      </c>
      <c r="DA25" s="71" t="s">
        <v>2538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2539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2540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2541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2542</v>
      </c>
    </row>
    <row r="30" spans="1:105" ht="12" customHeight="1" x14ac:dyDescent="0.25">
      <c r="A30" s="14" t="s">
        <v>39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0</v>
      </c>
      <c r="J30" s="204">
        <v>0</v>
      </c>
      <c r="K30" s="204">
        <v>0</v>
      </c>
      <c r="L30" s="204">
        <v>0</v>
      </c>
      <c r="M30" s="204">
        <v>0</v>
      </c>
      <c r="N30" s="204">
        <v>0</v>
      </c>
      <c r="O30" s="204">
        <v>0</v>
      </c>
      <c r="P30" s="204">
        <v>0</v>
      </c>
      <c r="Q30" s="204">
        <v>0</v>
      </c>
      <c r="R30" s="204">
        <v>0</v>
      </c>
      <c r="S30" s="204">
        <v>0</v>
      </c>
      <c r="T30" s="204">
        <v>0</v>
      </c>
      <c r="U30" s="204">
        <v>0</v>
      </c>
      <c r="V30" s="204">
        <v>0</v>
      </c>
      <c r="W30" s="204">
        <v>0</v>
      </c>
      <c r="X30" s="204">
        <v>0</v>
      </c>
      <c r="Y30" s="204">
        <v>0</v>
      </c>
      <c r="DA30" s="71" t="s">
        <v>2543</v>
      </c>
    </row>
    <row r="31" spans="1:105" ht="12" customHeight="1" x14ac:dyDescent="0.25">
      <c r="A31" s="21" t="s">
        <v>40</v>
      </c>
      <c r="B31" s="207">
        <v>114.6761822871883</v>
      </c>
      <c r="C31" s="207">
        <v>116.9743766122098</v>
      </c>
      <c r="D31" s="207">
        <v>120.7963026655202</v>
      </c>
      <c r="E31" s="207">
        <v>123.7372312983663</v>
      </c>
      <c r="F31" s="207">
        <v>115.1230438521066</v>
      </c>
      <c r="G31" s="207">
        <v>125.4265692175408</v>
      </c>
      <c r="H31" s="207">
        <v>140.89251934651759</v>
      </c>
      <c r="I31" s="207">
        <v>101.38228718830609</v>
      </c>
      <c r="J31" s="207">
        <v>100.2206362854686</v>
      </c>
      <c r="K31" s="207">
        <v>72.254084264832329</v>
      </c>
      <c r="L31" s="207">
        <v>74.855803955288039</v>
      </c>
      <c r="M31" s="207">
        <v>61.44600171969045</v>
      </c>
      <c r="N31" s="207">
        <v>64.661994840928628</v>
      </c>
      <c r="O31" s="207">
        <v>66.73155631986242</v>
      </c>
      <c r="P31" s="207">
        <v>73.906362854686151</v>
      </c>
      <c r="Q31" s="207">
        <v>88.694926913155626</v>
      </c>
      <c r="R31" s="207">
        <v>95.517884780739465</v>
      </c>
      <c r="S31" s="207">
        <v>97.695872742906275</v>
      </c>
      <c r="T31" s="207">
        <v>102.7175408426483</v>
      </c>
      <c r="U31" s="207">
        <v>113.2953568357696</v>
      </c>
      <c r="V31" s="207">
        <v>127.7195184866724</v>
      </c>
      <c r="W31" s="207">
        <v>121.3778159931212</v>
      </c>
      <c r="X31" s="207">
        <v>126.14290627687009</v>
      </c>
      <c r="Y31" s="207">
        <v>128.08753224419601</v>
      </c>
      <c r="DA31" s="86" t="s">
        <v>2544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MAE_emi!B5</f>
        <v>288.24923447761893</v>
      </c>
      <c r="C33" s="203">
        <f>MAE_emi!C5</f>
        <v>273.26242403847579</v>
      </c>
      <c r="D33" s="203">
        <f>MAE_emi!D5</f>
        <v>256.7038694389027</v>
      </c>
      <c r="E33" s="203">
        <f>MAE_emi!E5</f>
        <v>254.15512307895111</v>
      </c>
      <c r="F33" s="203">
        <f>MAE_emi!F5</f>
        <v>238.79319011876271</v>
      </c>
      <c r="G33" s="203">
        <f>MAE_emi!G5</f>
        <v>245.74659299916081</v>
      </c>
      <c r="H33" s="203">
        <f>MAE_emi!H5</f>
        <v>218.25362807862641</v>
      </c>
      <c r="I33" s="203">
        <f>MAE_emi!I5</f>
        <v>353.77516835870478</v>
      </c>
      <c r="J33" s="203">
        <f>MAE_emi!J5</f>
        <v>347.58176435867</v>
      </c>
      <c r="K33" s="203">
        <f>MAE_emi!K5</f>
        <v>76.332945601958926</v>
      </c>
      <c r="L33" s="203">
        <f>MAE_emi!L5</f>
        <v>76.03837236238391</v>
      </c>
      <c r="M33" s="203">
        <f>MAE_emi!M5</f>
        <v>87.110132038914259</v>
      </c>
      <c r="N33" s="203">
        <f>MAE_emi!N5</f>
        <v>77.023821601147546</v>
      </c>
      <c r="O33" s="203">
        <f>MAE_emi!O5</f>
        <v>73.996198560898804</v>
      </c>
      <c r="P33" s="203">
        <f>MAE_emi!P5</f>
        <v>83.595186362411127</v>
      </c>
      <c r="Q33" s="203">
        <f>MAE_emi!Q5</f>
        <v>78.971510882137011</v>
      </c>
      <c r="R33" s="203">
        <f>MAE_emi!R5</f>
        <v>78.190562521792828</v>
      </c>
      <c r="S33" s="203">
        <f>MAE_emi!S5</f>
        <v>94.763388961012168</v>
      </c>
      <c r="T33" s="203">
        <f>MAE_emi!T5</f>
        <v>98.08943832117518</v>
      </c>
      <c r="U33" s="203">
        <f>MAE_emi!U5</f>
        <v>100.32530076075579</v>
      </c>
      <c r="V33" s="203">
        <f>MAE_emi!V5</f>
        <v>112.5500817370292</v>
      </c>
      <c r="W33" s="203">
        <f>MAE_emi!W5</f>
        <v>90.083059463395784</v>
      </c>
      <c r="X33" s="203">
        <f>MAE_emi!X5</f>
        <v>83.763670732923913</v>
      </c>
      <c r="Y33" s="203">
        <f>MAE_emi!Y5</f>
        <v>83.471845110027942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23.3685763985387</v>
      </c>
      <c r="C35" s="284">
        <f t="shared" si="5"/>
        <v>20.324946402086574</v>
      </c>
      <c r="D35" s="284">
        <f t="shared" si="5"/>
        <v>20.899799844156377</v>
      </c>
      <c r="E35" s="284">
        <f t="shared" si="5"/>
        <v>24.371316458474116</v>
      </c>
      <c r="F35" s="284">
        <f t="shared" si="5"/>
        <v>21.620722734036377</v>
      </c>
      <c r="G35" s="284">
        <f t="shared" si="5"/>
        <v>22.050968297917507</v>
      </c>
      <c r="H35" s="284">
        <f t="shared" si="5"/>
        <v>22.447103812228736</v>
      </c>
      <c r="I35" s="284">
        <f t="shared" si="5"/>
        <v>26.857916865941469</v>
      </c>
      <c r="J35" s="284">
        <f t="shared" si="5"/>
        <v>29.900147392952146</v>
      </c>
      <c r="K35" s="284">
        <f t="shared" si="5"/>
        <v>13.257077154266197</v>
      </c>
      <c r="L35" s="284">
        <f t="shared" si="5"/>
        <v>16.11275486281961</v>
      </c>
      <c r="M35" s="284">
        <f t="shared" si="5"/>
        <v>15.243800619830843</v>
      </c>
      <c r="N35" s="284">
        <f t="shared" si="5"/>
        <v>15.117597309607548</v>
      </c>
      <c r="O35" s="284">
        <f t="shared" si="5"/>
        <v>15.56849103505197</v>
      </c>
      <c r="P35" s="284">
        <f t="shared" si="5"/>
        <v>16.814550923629771</v>
      </c>
      <c r="Q35" s="284">
        <f t="shared" si="5"/>
        <v>18.145209602377768</v>
      </c>
      <c r="R35" s="284">
        <f t="shared" si="5"/>
        <v>17.49605424355488</v>
      </c>
      <c r="S35" s="284">
        <f t="shared" si="5"/>
        <v>18.045847943167601</v>
      </c>
      <c r="T35" s="284">
        <f t="shared" si="5"/>
        <v>17.420090336004744</v>
      </c>
      <c r="U35" s="284">
        <f t="shared" si="5"/>
        <v>18.509596150796686</v>
      </c>
      <c r="V35" s="284">
        <f t="shared" si="5"/>
        <v>15.33575239551897</v>
      </c>
      <c r="W35" s="284">
        <f t="shared" si="5"/>
        <v>12.761581360514825</v>
      </c>
      <c r="X35" s="284">
        <f t="shared" si="5"/>
        <v>11.265963544170406</v>
      </c>
      <c r="Y35" s="284">
        <f t="shared" si="5"/>
        <v>10.784776368506247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25.868121417873965</v>
      </c>
      <c r="C36" s="344">
        <f t="shared" si="6"/>
        <v>27.050993014354059</v>
      </c>
      <c r="D36" s="344">
        <f t="shared" si="6"/>
        <v>27.358143238711232</v>
      </c>
      <c r="E36" s="344">
        <f t="shared" si="6"/>
        <v>30.318407752089218</v>
      </c>
      <c r="F36" s="344">
        <f t="shared" si="6"/>
        <v>29.668429317156551</v>
      </c>
      <c r="G36" s="344">
        <f t="shared" si="6"/>
        <v>29.042527615072665</v>
      </c>
      <c r="H36" s="344">
        <f t="shared" si="6"/>
        <v>27.235529360679934</v>
      </c>
      <c r="I36" s="344">
        <f t="shared" si="6"/>
        <v>25.847240732024662</v>
      </c>
      <c r="J36" s="344">
        <f t="shared" si="6"/>
        <v>27.252915675471083</v>
      </c>
      <c r="K36" s="344">
        <f t="shared" si="6"/>
        <v>28.601577133600895</v>
      </c>
      <c r="L36" s="344">
        <f t="shared" si="6"/>
        <v>28.20862137660443</v>
      </c>
      <c r="M36" s="344">
        <f t="shared" si="6"/>
        <v>26.045680372108183</v>
      </c>
      <c r="N36" s="344">
        <f t="shared" si="6"/>
        <v>25.856605727825048</v>
      </c>
      <c r="O36" s="344">
        <f t="shared" si="6"/>
        <v>26.491190355758476</v>
      </c>
      <c r="P36" s="344">
        <f t="shared" si="6"/>
        <v>24.818192207771901</v>
      </c>
      <c r="Q36" s="344">
        <f t="shared" si="6"/>
        <v>23.987117146307213</v>
      </c>
      <c r="R36" s="344">
        <f t="shared" si="6"/>
        <v>23.737952645081482</v>
      </c>
      <c r="S36" s="344">
        <f t="shared" si="6"/>
        <v>23.500397149372763</v>
      </c>
      <c r="T36" s="344">
        <f t="shared" si="6"/>
        <v>23.003544119985051</v>
      </c>
      <c r="U36" s="344">
        <f t="shared" si="6"/>
        <v>22.716965646440055</v>
      </c>
      <c r="V36" s="344">
        <f t="shared" si="6"/>
        <v>22.967783633906745</v>
      </c>
      <c r="W36" s="344">
        <f t="shared" si="6"/>
        <v>22.928936075544868</v>
      </c>
      <c r="X36" s="344">
        <f t="shared" si="6"/>
        <v>21.73929982877004</v>
      </c>
      <c r="Y36" s="344">
        <f t="shared" si="6"/>
        <v>20.779062437262581</v>
      </c>
      <c r="DA36" s="119"/>
    </row>
    <row r="37" spans="1:105" ht="12" customHeight="1" x14ac:dyDescent="0.25">
      <c r="A37" s="158" t="s">
        <v>2136</v>
      </c>
      <c r="B37" s="344">
        <f>IF(MAE_ued!B$5=0,"",MAE_ued!B$5/B$5*1000)</f>
        <v>13.817945701683248</v>
      </c>
      <c r="C37" s="344">
        <f>IF(MAE_ued!C$5=0,"",MAE_ued!C$5/C$5*1000)</f>
        <v>14.482480863424792</v>
      </c>
      <c r="D37" s="344">
        <f>IF(MAE_ued!D$5=0,"",MAE_ued!D$5/D$5*1000)</f>
        <v>14.733827865758959</v>
      </c>
      <c r="E37" s="344">
        <f>IF(MAE_ued!E$5=0,"",MAE_ued!E$5/E$5*1000)</f>
        <v>16.366150736327544</v>
      </c>
      <c r="F37" s="344">
        <f>IF(MAE_ued!F$5=0,"",MAE_ued!F$5/F$5*1000)</f>
        <v>16.046711197478349</v>
      </c>
      <c r="G37" s="344">
        <f>IF(MAE_ued!G$5=0,"",MAE_ued!G$5/G$5*1000)</f>
        <v>15.755929266455345</v>
      </c>
      <c r="H37" s="344">
        <f>IF(MAE_ued!H$5=0,"",MAE_ued!H$5/H$5*1000)</f>
        <v>14.913486053948267</v>
      </c>
      <c r="I37" s="344">
        <f>IF(MAE_ued!I$5=0,"",MAE_ued!I$5/I$5*1000)</f>
        <v>13.756324260026746</v>
      </c>
      <c r="J37" s="344">
        <f>IF(MAE_ued!J$5=0,"",MAE_ued!J$5/J$5*1000)</f>
        <v>14.532669160592778</v>
      </c>
      <c r="K37" s="344">
        <f>IF(MAE_ued!K$5=0,"",MAE_ued!K$5/K$5*1000)</f>
        <v>15.917183416203841</v>
      </c>
      <c r="L37" s="344">
        <f>IF(MAE_ued!L$5=0,"",MAE_ued!L$5/L$5*1000)</f>
        <v>15.723394965606385</v>
      </c>
      <c r="M37" s="344">
        <f>IF(MAE_ued!M$5=0,"",MAE_ued!M$5/M$5*1000)</f>
        <v>14.375904373836281</v>
      </c>
      <c r="N37" s="344">
        <f>IF(MAE_ued!N$5=0,"",MAE_ued!N$5/N$5*1000)</f>
        <v>14.356373023569455</v>
      </c>
      <c r="O37" s="344">
        <f>IF(MAE_ued!O$5=0,"",MAE_ued!O$5/O$5*1000)</f>
        <v>14.736005815914075</v>
      </c>
      <c r="P37" s="344">
        <f>IF(MAE_ued!P$5=0,"",MAE_ued!P$5/P$5*1000)</f>
        <v>13.801688287427618</v>
      </c>
      <c r="Q37" s="344">
        <f>IF(MAE_ued!Q$5=0,"",MAE_ued!Q$5/Q$5*1000)</f>
        <v>13.430852267593366</v>
      </c>
      <c r="R37" s="344">
        <f>IF(MAE_ued!R$5=0,"",MAE_ued!R$5/R$5*1000)</f>
        <v>13.319527534355935</v>
      </c>
      <c r="S37" s="344">
        <f>IF(MAE_ued!S$5=0,"",MAE_ued!S$5/S$5*1000)</f>
        <v>13.135130704012642</v>
      </c>
      <c r="T37" s="344">
        <f>IF(MAE_ued!T$5=0,"",MAE_ued!T$5/T$5*1000)</f>
        <v>12.862790938507041</v>
      </c>
      <c r="U37" s="344">
        <f>IF(MAE_ued!U$5=0,"",MAE_ued!U$5/U$5*1000)</f>
        <v>12.729703466174042</v>
      </c>
      <c r="V37" s="344">
        <f>IF(MAE_ued!V$5=0,"",MAE_ued!V$5/V$5*1000)</f>
        <v>12.866385756305403</v>
      </c>
      <c r="W37" s="344">
        <f>IF(MAE_ued!W$5=0,"",MAE_ued!W$5/W$5*1000)</f>
        <v>12.900248623773962</v>
      </c>
      <c r="X37" s="344">
        <f>IF(MAE_ued!X$5=0,"",MAE_ued!X$5/X$5*1000)</f>
        <v>12.255875191365078</v>
      </c>
      <c r="Y37" s="344">
        <f>IF(MAE_ued!Y$5=0,"",MAE_ued!Y$5/Y$5*1000)</f>
        <v>11.716183185344956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1.3111472228055201</v>
      </c>
      <c r="C38" s="345">
        <f t="shared" si="7"/>
        <v>1.2711578149043778</v>
      </c>
      <c r="D38" s="345">
        <f t="shared" si="7"/>
        <v>1.1963738505781725</v>
      </c>
      <c r="E38" s="345">
        <f t="shared" si="7"/>
        <v>1.1676337936365708</v>
      </c>
      <c r="F38" s="345">
        <f t="shared" si="7"/>
        <v>1.1563348571514505</v>
      </c>
      <c r="G38" s="345">
        <f t="shared" si="7"/>
        <v>1.122271122576372</v>
      </c>
      <c r="H38" s="345">
        <f t="shared" si="7"/>
        <v>0.97479258049931683</v>
      </c>
      <c r="I38" s="345">
        <f t="shared" si="7"/>
        <v>1.4399802636478374</v>
      </c>
      <c r="J38" s="345">
        <f t="shared" si="7"/>
        <v>1.4262796050720778</v>
      </c>
      <c r="K38" s="345">
        <f t="shared" si="7"/>
        <v>0.74546709023827396</v>
      </c>
      <c r="L38" s="345">
        <f t="shared" si="7"/>
        <v>0.72237841977943296</v>
      </c>
      <c r="M38" s="345">
        <f t="shared" si="7"/>
        <v>0.89839937464645692</v>
      </c>
      <c r="N38" s="345">
        <f t="shared" si="7"/>
        <v>0.80228979687332269</v>
      </c>
      <c r="O38" s="345">
        <f t="shared" si="7"/>
        <v>0.76657867830782589</v>
      </c>
      <c r="P38" s="345">
        <f t="shared" si="7"/>
        <v>0.77489876895664234</v>
      </c>
      <c r="Q38" s="345">
        <f t="shared" si="7"/>
        <v>0.65332286587759081</v>
      </c>
      <c r="R38" s="345">
        <f t="shared" si="7"/>
        <v>0.6137493779724309</v>
      </c>
      <c r="S38" s="345">
        <f t="shared" si="7"/>
        <v>0.69316620016288055</v>
      </c>
      <c r="T38" s="345">
        <f t="shared" si="7"/>
        <v>0.68542618933260968</v>
      </c>
      <c r="U38" s="345">
        <f t="shared" si="7"/>
        <v>0.64771992863630989</v>
      </c>
      <c r="V38" s="345">
        <f t="shared" si="7"/>
        <v>0.64816495051783085</v>
      </c>
      <c r="W38" s="345">
        <f t="shared" si="7"/>
        <v>0.56733019698227771</v>
      </c>
      <c r="X38" s="345">
        <f t="shared" si="7"/>
        <v>0.52077187398037317</v>
      </c>
      <c r="Y38" s="345">
        <f t="shared" si="7"/>
        <v>0.51401096594234619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final energy consumption"</f>
        <v>IE: Machinery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219.84505588993991</v>
      </c>
      <c r="C5" s="223">
        <v>214.9712811693895</v>
      </c>
      <c r="D5" s="223">
        <v>214.56827171109211</v>
      </c>
      <c r="E5" s="223">
        <v>217.6668099742046</v>
      </c>
      <c r="F5" s="223">
        <v>206.5086844368013</v>
      </c>
      <c r="G5" s="223">
        <v>218.9725709372313</v>
      </c>
      <c r="H5" s="223">
        <v>223.89750644883921</v>
      </c>
      <c r="I5" s="223">
        <v>245.68056749785029</v>
      </c>
      <c r="J5" s="223">
        <v>243.6981943250214</v>
      </c>
      <c r="K5" s="223">
        <v>102.3961306964746</v>
      </c>
      <c r="L5" s="223">
        <v>105.2611349957008</v>
      </c>
      <c r="M5" s="223">
        <v>96.961478933791881</v>
      </c>
      <c r="N5" s="223">
        <v>96.004987102321607</v>
      </c>
      <c r="O5" s="223">
        <v>96.527858985382622</v>
      </c>
      <c r="P5" s="223">
        <v>107.87884780739471</v>
      </c>
      <c r="Q5" s="223">
        <v>120.876698194325</v>
      </c>
      <c r="R5" s="223">
        <v>127.39819432502151</v>
      </c>
      <c r="S5" s="223">
        <v>136.71092003439381</v>
      </c>
      <c r="T5" s="223">
        <v>143.10722269991399</v>
      </c>
      <c r="U5" s="223">
        <v>154.88993981083411</v>
      </c>
      <c r="V5" s="223">
        <v>173.64419604471189</v>
      </c>
      <c r="W5" s="223">
        <v>158.7841788478074</v>
      </c>
      <c r="X5" s="223">
        <v>160.84522785898531</v>
      </c>
      <c r="Y5" s="223">
        <v>162.39312123817709</v>
      </c>
      <c r="DA5" s="89" t="s">
        <v>2528</v>
      </c>
    </row>
    <row r="6" spans="1:105" ht="12" customHeight="1" x14ac:dyDescent="0.25">
      <c r="A6" s="55" t="s">
        <v>91</v>
      </c>
      <c r="B6" s="259">
        <v>5.0466643864240348</v>
      </c>
      <c r="C6" s="259">
        <v>5.0222137644435811</v>
      </c>
      <c r="D6" s="259">
        <v>5.0786048044680427</v>
      </c>
      <c r="E6" s="259">
        <v>5.1669841635629101</v>
      </c>
      <c r="F6" s="259">
        <v>4.8583980555987791</v>
      </c>
      <c r="G6" s="259">
        <v>5.152816870636471</v>
      </c>
      <c r="H6" s="259">
        <v>5.5150261066856432</v>
      </c>
      <c r="I6" s="259">
        <v>5.0602307753315801</v>
      </c>
      <c r="J6" s="259">
        <v>5.0146808482105918</v>
      </c>
      <c r="K6" s="259">
        <v>2.639392296083328</v>
      </c>
      <c r="L6" s="259">
        <v>2.7238110545341221</v>
      </c>
      <c r="M6" s="259">
        <v>2.404042408013066</v>
      </c>
      <c r="N6" s="259">
        <v>2.4338073228671422</v>
      </c>
      <c r="O6" s="259">
        <v>2.4697820809786242</v>
      </c>
      <c r="P6" s="259">
        <v>2.753628498667096</v>
      </c>
      <c r="Q6" s="259">
        <v>3.1688306798222712</v>
      </c>
      <c r="R6" s="259">
        <v>3.3621030047579068</v>
      </c>
      <c r="S6" s="259">
        <v>3.545607884371448</v>
      </c>
      <c r="T6" s="259">
        <v>3.7201728639569271</v>
      </c>
      <c r="U6" s="259">
        <v>4.0544802231039849</v>
      </c>
      <c r="V6" s="259">
        <v>4.5524974090038484</v>
      </c>
      <c r="W6" s="259">
        <v>4.2315999364930397</v>
      </c>
      <c r="X6" s="259">
        <v>4.3336199564257951</v>
      </c>
      <c r="Y6" s="259">
        <v>4.384183765319813</v>
      </c>
      <c r="DA6" s="67" t="s">
        <v>2545</v>
      </c>
    </row>
    <row r="7" spans="1:105" ht="12" customHeight="1" x14ac:dyDescent="0.25">
      <c r="A7" s="173" t="s">
        <v>92</v>
      </c>
      <c r="B7" s="224">
        <v>6.8634635655366871</v>
      </c>
      <c r="C7" s="224">
        <v>6.8302107196432686</v>
      </c>
      <c r="D7" s="224">
        <v>6.9069025340765382</v>
      </c>
      <c r="E7" s="224">
        <v>7.027098462445557</v>
      </c>
      <c r="F7" s="224">
        <v>6.6074213556143411</v>
      </c>
      <c r="G7" s="224">
        <v>7.0078309440656001</v>
      </c>
      <c r="H7" s="224">
        <v>7.5004355050924749</v>
      </c>
      <c r="I7" s="224">
        <v>6.8819138544509482</v>
      </c>
      <c r="J7" s="224">
        <v>6.8199659535664052</v>
      </c>
      <c r="K7" s="224">
        <v>3.5895735226733261</v>
      </c>
      <c r="L7" s="224">
        <v>3.7043830341664061</v>
      </c>
      <c r="M7" s="224">
        <v>3.26949767489777</v>
      </c>
      <c r="N7" s="224">
        <v>3.3099779590993119</v>
      </c>
      <c r="O7" s="224">
        <v>3.3589036301309299</v>
      </c>
      <c r="P7" s="224">
        <v>3.7449347581872501</v>
      </c>
      <c r="Q7" s="224">
        <v>4.3096097245582898</v>
      </c>
      <c r="R7" s="224">
        <v>4.5724600864707536</v>
      </c>
      <c r="S7" s="224">
        <v>4.8220267227451679</v>
      </c>
      <c r="T7" s="224">
        <v>5.0594350949814206</v>
      </c>
      <c r="U7" s="224">
        <v>5.514093103421418</v>
      </c>
      <c r="V7" s="224">
        <v>6.1913964762452354</v>
      </c>
      <c r="W7" s="224">
        <v>5.7549759136305356</v>
      </c>
      <c r="X7" s="224">
        <v>5.8937231407390813</v>
      </c>
      <c r="Y7" s="224">
        <v>5.9624899208349458</v>
      </c>
      <c r="DA7" s="177" t="s">
        <v>2546</v>
      </c>
    </row>
    <row r="8" spans="1:105" ht="12" customHeight="1" x14ac:dyDescent="0.25">
      <c r="A8" s="173" t="s">
        <v>93</v>
      </c>
      <c r="B8" s="224">
        <v>8.4783961691923775</v>
      </c>
      <c r="C8" s="224">
        <v>8.4373191242652155</v>
      </c>
      <c r="D8" s="224">
        <v>8.5320560715063127</v>
      </c>
      <c r="E8" s="224">
        <v>8.6805333947856891</v>
      </c>
      <c r="F8" s="224">
        <v>8.162108733405951</v>
      </c>
      <c r="G8" s="224">
        <v>8.6567323426692706</v>
      </c>
      <c r="H8" s="224">
        <v>9.2652438592318802</v>
      </c>
      <c r="I8" s="224">
        <v>8.5011877025570524</v>
      </c>
      <c r="J8" s="224">
        <v>8.4246638249937966</v>
      </c>
      <c r="K8" s="224">
        <v>4.4341790574199909</v>
      </c>
      <c r="L8" s="224">
        <v>4.5760025716173249</v>
      </c>
      <c r="M8" s="224">
        <v>4.038791245461951</v>
      </c>
      <c r="N8" s="224">
        <v>4.0887963024167986</v>
      </c>
      <c r="O8" s="224">
        <v>4.1492338960440893</v>
      </c>
      <c r="P8" s="224">
        <v>4.6260958777607204</v>
      </c>
      <c r="Q8" s="224">
        <v>5.3236355421014174</v>
      </c>
      <c r="R8" s="224">
        <v>5.6483330479932832</v>
      </c>
      <c r="S8" s="224">
        <v>5.9566212457440324</v>
      </c>
      <c r="T8" s="224">
        <v>6.2498904114476366</v>
      </c>
      <c r="U8" s="224">
        <v>6.8115267748146939</v>
      </c>
      <c r="V8" s="224">
        <v>7.6481956471264647</v>
      </c>
      <c r="W8" s="224">
        <v>7.1090878933083061</v>
      </c>
      <c r="X8" s="224">
        <v>7.280481526795338</v>
      </c>
      <c r="Y8" s="224">
        <v>7.3654287257372877</v>
      </c>
      <c r="DA8" s="177" t="s">
        <v>2547</v>
      </c>
    </row>
    <row r="9" spans="1:105" ht="12" customHeight="1" x14ac:dyDescent="0.25">
      <c r="A9" s="173" t="s">
        <v>94</v>
      </c>
      <c r="B9" s="224">
        <v>5.2485309618809959</v>
      </c>
      <c r="C9" s="224">
        <v>5.2231023150213227</v>
      </c>
      <c r="D9" s="224">
        <v>5.2817489966467637</v>
      </c>
      <c r="E9" s="224">
        <v>5.3736635301054267</v>
      </c>
      <c r="F9" s="224">
        <v>5.0527339778227294</v>
      </c>
      <c r="G9" s="224">
        <v>5.3589295454619279</v>
      </c>
      <c r="H9" s="224">
        <v>5.7356271509530687</v>
      </c>
      <c r="I9" s="224">
        <v>5.2626400063448413</v>
      </c>
      <c r="J9" s="224">
        <v>5.2152680821390156</v>
      </c>
      <c r="K9" s="224">
        <v>2.7449679879266609</v>
      </c>
      <c r="L9" s="224">
        <v>2.832763496715486</v>
      </c>
      <c r="M9" s="224">
        <v>2.5002041043335881</v>
      </c>
      <c r="N9" s="224">
        <v>2.531159615781827</v>
      </c>
      <c r="O9" s="224">
        <v>2.5685733642177691</v>
      </c>
      <c r="P9" s="224">
        <v>2.863773638613778</v>
      </c>
      <c r="Q9" s="224">
        <v>3.2955839070151609</v>
      </c>
      <c r="R9" s="224">
        <v>3.4965871249482232</v>
      </c>
      <c r="S9" s="224">
        <v>3.6874321997463051</v>
      </c>
      <c r="T9" s="224">
        <v>3.8689797785152038</v>
      </c>
      <c r="U9" s="224">
        <v>4.216659432028143</v>
      </c>
      <c r="V9" s="224">
        <v>4.7345973053640016</v>
      </c>
      <c r="W9" s="224">
        <v>4.4008639339527624</v>
      </c>
      <c r="X9" s="224">
        <v>4.5069647546828273</v>
      </c>
      <c r="Y9" s="224">
        <v>4.5595511159326074</v>
      </c>
      <c r="DA9" s="177" t="s">
        <v>2548</v>
      </c>
    </row>
    <row r="10" spans="1:105" ht="12" customHeight="1" x14ac:dyDescent="0.25">
      <c r="A10" s="56" t="s">
        <v>95</v>
      </c>
      <c r="B10" s="260">
        <v>5.9166301274240602</v>
      </c>
      <c r="C10" s="260">
        <v>5.7812880808660596</v>
      </c>
      <c r="D10" s="260">
        <v>5.709756262639492</v>
      </c>
      <c r="E10" s="260">
        <v>5.7277987588059336</v>
      </c>
      <c r="F10" s="260">
        <v>5.3616594991381108</v>
      </c>
      <c r="G10" s="260">
        <v>5.6881592458800529</v>
      </c>
      <c r="H10" s="260">
        <v>5.9236061983232471</v>
      </c>
      <c r="I10" s="260">
        <v>6.7770750755301101</v>
      </c>
      <c r="J10" s="260">
        <v>6.7707253964124217</v>
      </c>
      <c r="K10" s="260">
        <v>2.7711333014954751</v>
      </c>
      <c r="L10" s="260">
        <v>2.8533120914267269</v>
      </c>
      <c r="M10" s="260">
        <v>2.6054291417016788</v>
      </c>
      <c r="N10" s="260">
        <v>2.5855812800688209</v>
      </c>
      <c r="O10" s="260">
        <v>2.6041303808100111</v>
      </c>
      <c r="P10" s="260">
        <v>2.9106017724176381</v>
      </c>
      <c r="Q10" s="260">
        <v>3.2962732594383151</v>
      </c>
      <c r="R10" s="260">
        <v>3.4872562425524638</v>
      </c>
      <c r="S10" s="260">
        <v>3.7086667097479138</v>
      </c>
      <c r="T10" s="260">
        <v>3.8865755165963609</v>
      </c>
      <c r="U10" s="260">
        <v>4.2182844618066282</v>
      </c>
      <c r="V10" s="260">
        <v>4.7344975711251251</v>
      </c>
      <c r="W10" s="260">
        <v>4.3711894690652056</v>
      </c>
      <c r="X10" s="260">
        <v>4.4657362181657776</v>
      </c>
      <c r="Y10" s="260">
        <v>4.5195047004965039</v>
      </c>
      <c r="DA10" s="68" t="s">
        <v>2549</v>
      </c>
    </row>
    <row r="11" spans="1:105" ht="12" customHeight="1" x14ac:dyDescent="0.25">
      <c r="A11" s="37" t="s">
        <v>159</v>
      </c>
      <c r="B11" s="226">
        <v>1.320098634192431</v>
      </c>
      <c r="C11" s="226">
        <v>1.234592382757286</v>
      </c>
      <c r="D11" s="226">
        <v>0.96027481805992376</v>
      </c>
      <c r="E11" s="226">
        <v>0.66765042295695909</v>
      </c>
      <c r="F11" s="226">
        <v>0.35837249909320767</v>
      </c>
      <c r="G11" s="226">
        <v>0.31991662971824802</v>
      </c>
      <c r="H11" s="226">
        <v>0.37991628292595209</v>
      </c>
      <c r="I11" s="226">
        <v>0.2156604059630563</v>
      </c>
      <c r="J11" s="226">
        <v>0.13646122557647519</v>
      </c>
      <c r="K11" s="226">
        <v>0.1046445428295989</v>
      </c>
      <c r="L11" s="226">
        <v>7.8340853594081841E-2</v>
      </c>
      <c r="M11" s="226">
        <v>7.8456686314967786E-2</v>
      </c>
      <c r="N11" s="226">
        <v>6.9009513752613064E-2</v>
      </c>
      <c r="O11" s="226">
        <v>7.6078235873195676E-2</v>
      </c>
      <c r="P11" s="226">
        <v>8.3831884770770665E-2</v>
      </c>
      <c r="Q11" s="226">
        <v>6.6186754401084458E-2</v>
      </c>
      <c r="R11" s="226">
        <v>4.5257264904079643E-2</v>
      </c>
      <c r="S11" s="226">
        <v>6.1998511158512612E-2</v>
      </c>
      <c r="T11" s="226">
        <v>7.010706300971585E-2</v>
      </c>
      <c r="U11" s="226">
        <v>4.5951098424863078E-2</v>
      </c>
      <c r="V11" s="226">
        <v>9.6710365833000342E-2</v>
      </c>
      <c r="W11" s="226">
        <v>2.1824174112916261E-2</v>
      </c>
      <c r="X11" s="226">
        <v>2.1646471821670631E-2</v>
      </c>
      <c r="Y11" s="226">
        <v>3.29048952899446E-2</v>
      </c>
      <c r="DA11" s="69" t="s">
        <v>2550</v>
      </c>
    </row>
    <row r="12" spans="1:105" ht="12" customHeight="1" x14ac:dyDescent="0.25">
      <c r="A12" s="37" t="s">
        <v>35</v>
      </c>
      <c r="B12" s="226">
        <v>1.679832853505266</v>
      </c>
      <c r="C12" s="226">
        <v>1.504403063825317</v>
      </c>
      <c r="D12" s="226">
        <v>1.349721715582701</v>
      </c>
      <c r="E12" s="226">
        <v>1.3320429000002441</v>
      </c>
      <c r="F12" s="226">
        <v>1.350933206943103</v>
      </c>
      <c r="G12" s="226">
        <v>1.5412895681097689</v>
      </c>
      <c r="H12" s="226">
        <v>1.084505948229215</v>
      </c>
      <c r="I12" s="226">
        <v>4.4950054457681548</v>
      </c>
      <c r="J12" s="226">
        <v>4.6573010828875168</v>
      </c>
      <c r="K12" s="226">
        <v>0.48682497021515159</v>
      </c>
      <c r="L12" s="226">
        <v>0.50619081684801748</v>
      </c>
      <c r="M12" s="226">
        <v>0.81279667393248956</v>
      </c>
      <c r="N12" s="226">
        <v>0.63306666251425037</v>
      </c>
      <c r="O12" s="226">
        <v>0.51659961020320067</v>
      </c>
      <c r="P12" s="226">
        <v>0.64242652617994556</v>
      </c>
      <c r="Q12" s="226">
        <v>0.52940123423766394</v>
      </c>
      <c r="R12" s="226">
        <v>0.48735150380539632</v>
      </c>
      <c r="S12" s="226">
        <v>0.72749196411686312</v>
      </c>
      <c r="T12" s="226">
        <v>0.74378651265893159</v>
      </c>
      <c r="U12" s="226">
        <v>0.75979787080448025</v>
      </c>
      <c r="V12" s="226">
        <v>0.75342372889852738</v>
      </c>
      <c r="W12" s="226">
        <v>0.58274301714892485</v>
      </c>
      <c r="X12" s="226">
        <v>0.474567836925741</v>
      </c>
      <c r="Y12" s="226">
        <v>0.43314794521759331</v>
      </c>
      <c r="DA12" s="69" t="s">
        <v>2551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2552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2553</v>
      </c>
    </row>
    <row r="15" spans="1:105" ht="12" customHeight="1" x14ac:dyDescent="0.25">
      <c r="A15" s="37" t="s">
        <v>40</v>
      </c>
      <c r="B15" s="226">
        <v>2.9166986397263628</v>
      </c>
      <c r="C15" s="226">
        <v>3.042292634283458</v>
      </c>
      <c r="D15" s="226">
        <v>3.3997597289968682</v>
      </c>
      <c r="E15" s="226">
        <v>3.7281054358487302</v>
      </c>
      <c r="F15" s="226">
        <v>3.6523537931018</v>
      </c>
      <c r="G15" s="226">
        <v>3.8269530480520362</v>
      </c>
      <c r="H15" s="226">
        <v>4.4591839671680802</v>
      </c>
      <c r="I15" s="226">
        <v>2.0664092237988978</v>
      </c>
      <c r="J15" s="226">
        <v>1.9769630879484299</v>
      </c>
      <c r="K15" s="226">
        <v>2.1796637884507239</v>
      </c>
      <c r="L15" s="226">
        <v>2.2687804209846281</v>
      </c>
      <c r="M15" s="226">
        <v>1.714175781454222</v>
      </c>
      <c r="N15" s="226">
        <v>1.883505103801957</v>
      </c>
      <c r="O15" s="226">
        <v>2.0114525347336141</v>
      </c>
      <c r="P15" s="226">
        <v>2.184343361466921</v>
      </c>
      <c r="Q15" s="226">
        <v>2.7006852707995672</v>
      </c>
      <c r="R15" s="226">
        <v>2.954647473842988</v>
      </c>
      <c r="S15" s="226">
        <v>2.919176234472538</v>
      </c>
      <c r="T15" s="226">
        <v>3.0726819409277142</v>
      </c>
      <c r="U15" s="226">
        <v>3.4125354925772848</v>
      </c>
      <c r="V15" s="226">
        <v>3.8843634763935979</v>
      </c>
      <c r="W15" s="226">
        <v>3.766622277803366</v>
      </c>
      <c r="X15" s="226">
        <v>3.9695219094183671</v>
      </c>
      <c r="Y15" s="226">
        <v>4.0534518599889662</v>
      </c>
      <c r="DA15" s="69" t="s">
        <v>2554</v>
      </c>
    </row>
    <row r="16" spans="1:105" ht="12" customHeight="1" x14ac:dyDescent="0.25">
      <c r="A16" s="57" t="s">
        <v>2555</v>
      </c>
      <c r="B16" s="261">
        <f t="shared" ref="B16:Y16" si="0">B17+B23</f>
        <v>39.308788692237911</v>
      </c>
      <c r="C16" s="261">
        <f t="shared" si="0"/>
        <v>38.230740287533607</v>
      </c>
      <c r="D16" s="261">
        <f t="shared" si="0"/>
        <v>38.07767727856605</v>
      </c>
      <c r="E16" s="261">
        <f t="shared" si="0"/>
        <v>38.64420032518354</v>
      </c>
      <c r="F16" s="261">
        <f t="shared" si="0"/>
        <v>36.781250680366384</v>
      </c>
      <c r="G16" s="261">
        <f t="shared" si="0"/>
        <v>38.370568425675032</v>
      </c>
      <c r="H16" s="261">
        <f t="shared" si="0"/>
        <v>39.37666812706118</v>
      </c>
      <c r="I16" s="261">
        <f t="shared" si="0"/>
        <v>45.486436895312409</v>
      </c>
      <c r="J16" s="261">
        <f t="shared" si="0"/>
        <v>45.1426129631405</v>
      </c>
      <c r="K16" s="261">
        <f t="shared" si="0"/>
        <v>17.999421924499977</v>
      </c>
      <c r="L16" s="261">
        <f t="shared" si="0"/>
        <v>18.525380874556433</v>
      </c>
      <c r="M16" s="261">
        <f t="shared" si="0"/>
        <v>16.986582722375569</v>
      </c>
      <c r="N16" s="261">
        <f t="shared" si="0"/>
        <v>16.822110380421847</v>
      </c>
      <c r="O16" s="261">
        <f t="shared" si="0"/>
        <v>16.945384896148731</v>
      </c>
      <c r="P16" s="261">
        <f t="shared" si="0"/>
        <v>18.929215902863106</v>
      </c>
      <c r="Q16" s="261">
        <f t="shared" si="0"/>
        <v>21.363115131325735</v>
      </c>
      <c r="R16" s="261">
        <f t="shared" si="0"/>
        <v>22.580462781454433</v>
      </c>
      <c r="S16" s="261">
        <f t="shared" si="0"/>
        <v>24.058746127064961</v>
      </c>
      <c r="T16" s="261">
        <f t="shared" si="0"/>
        <v>25.207899731108064</v>
      </c>
      <c r="U16" s="261">
        <f t="shared" si="0"/>
        <v>27.341826224839082</v>
      </c>
      <c r="V16" s="261">
        <f t="shared" si="0"/>
        <v>30.682889123603381</v>
      </c>
      <c r="W16" s="261">
        <f t="shared" si="0"/>
        <v>28.283734246786796</v>
      </c>
      <c r="X16" s="261">
        <f t="shared" si="0"/>
        <v>28.858658196261317</v>
      </c>
      <c r="Y16" s="261">
        <f t="shared" si="0"/>
        <v>29.189294644705122</v>
      </c>
      <c r="DA16" s="70"/>
    </row>
    <row r="17" spans="1:105" ht="12" customHeight="1" x14ac:dyDescent="0.25">
      <c r="A17" s="60" t="s">
        <v>2556</v>
      </c>
      <c r="B17" s="329">
        <v>22.695141026139812</v>
      </c>
      <c r="C17" s="329">
        <v>20.580028159424369</v>
      </c>
      <c r="D17" s="329">
        <v>19.32899202599037</v>
      </c>
      <c r="E17" s="329">
        <v>19.334698006397321</v>
      </c>
      <c r="F17" s="329">
        <v>19.18956286159337</v>
      </c>
      <c r="G17" s="329">
        <v>18.323610992103831</v>
      </c>
      <c r="H17" s="329">
        <v>15.332161919399461</v>
      </c>
      <c r="I17" s="329">
        <v>34.075672969360618</v>
      </c>
      <c r="J17" s="329">
        <v>33.907943293770572</v>
      </c>
      <c r="K17" s="329">
        <v>4.5239677829442044</v>
      </c>
      <c r="L17" s="329">
        <v>4.5072009583315822</v>
      </c>
      <c r="M17" s="329">
        <v>6.3985511244803588</v>
      </c>
      <c r="N17" s="329">
        <v>5.1529988169284788</v>
      </c>
      <c r="O17" s="329">
        <v>4.6863962093510914</v>
      </c>
      <c r="P17" s="329">
        <v>5.4409488461205662</v>
      </c>
      <c r="Q17" s="329">
        <v>4.4172733861988842</v>
      </c>
      <c r="R17" s="329">
        <v>4.0558636216358721</v>
      </c>
      <c r="S17" s="329">
        <v>5.6919346135764499</v>
      </c>
      <c r="T17" s="329">
        <v>5.853673442243343</v>
      </c>
      <c r="U17" s="329">
        <v>5.719848141075639</v>
      </c>
      <c r="V17" s="329">
        <v>6.2175861695649726</v>
      </c>
      <c r="W17" s="329">
        <v>4.5114933136824638</v>
      </c>
      <c r="X17" s="329">
        <v>3.8022994046778851</v>
      </c>
      <c r="Y17" s="329">
        <v>3.6613826806852701</v>
      </c>
      <c r="DA17" s="72" t="s">
        <v>2557</v>
      </c>
    </row>
    <row r="18" spans="1:105" ht="12" customHeight="1" x14ac:dyDescent="0.25">
      <c r="A18" s="59" t="s">
        <v>28</v>
      </c>
      <c r="B18" s="230">
        <v>1.083543284191073</v>
      </c>
      <c r="C18" s="230">
        <v>1.82383923280181</v>
      </c>
      <c r="D18" s="230">
        <v>1.1266360144914651</v>
      </c>
      <c r="E18" s="230">
        <v>1.110577927924469</v>
      </c>
      <c r="F18" s="230">
        <v>0</v>
      </c>
      <c r="G18" s="230">
        <v>0.2160336387996914</v>
      </c>
      <c r="H18" s="230">
        <v>0</v>
      </c>
      <c r="I18" s="230">
        <v>1.8570796272934509E-2</v>
      </c>
      <c r="J18" s="230">
        <v>6.4771472487976225E-2</v>
      </c>
      <c r="K18" s="230">
        <v>9.5259490068187513E-2</v>
      </c>
      <c r="L18" s="230">
        <v>6.4669143405781171E-2</v>
      </c>
      <c r="M18" s="230">
        <v>9.4180237602688788E-2</v>
      </c>
      <c r="N18" s="230">
        <v>4.5791466454909752E-2</v>
      </c>
      <c r="O18" s="230">
        <v>4.5204336777495968E-3</v>
      </c>
      <c r="P18" s="230">
        <v>0</v>
      </c>
      <c r="Q18" s="230">
        <v>1.759465949827561E-3</v>
      </c>
      <c r="R18" s="230">
        <v>0</v>
      </c>
      <c r="S18" s="230">
        <v>4.2342426127176666E-3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2558</v>
      </c>
    </row>
    <row r="19" spans="1:105" ht="12" customHeight="1" x14ac:dyDescent="0.25">
      <c r="A19" s="59" t="s">
        <v>31</v>
      </c>
      <c r="B19" s="230">
        <v>1.982732023285144</v>
      </c>
      <c r="C19" s="230">
        <v>0.62817006282351895</v>
      </c>
      <c r="D19" s="230">
        <v>3.270329076128371</v>
      </c>
      <c r="E19" s="230">
        <v>5.6855758571580512</v>
      </c>
      <c r="F19" s="230">
        <v>8.7457821666188771</v>
      </c>
      <c r="G19" s="230">
        <v>6.1026276129345982</v>
      </c>
      <c r="H19" s="230">
        <v>5.4109452902545474</v>
      </c>
      <c r="I19" s="230">
        <v>6.8646840313480402</v>
      </c>
      <c r="J19" s="230">
        <v>6.1600334149865388</v>
      </c>
      <c r="K19" s="230">
        <v>0.61017610191495397</v>
      </c>
      <c r="L19" s="230">
        <v>0.67476309146763136</v>
      </c>
      <c r="M19" s="230">
        <v>0.75275137362116473</v>
      </c>
      <c r="N19" s="230">
        <v>0.71851752136241143</v>
      </c>
      <c r="O19" s="230">
        <v>0.98253258842158908</v>
      </c>
      <c r="P19" s="230">
        <v>0.88971704790441009</v>
      </c>
      <c r="Q19" s="230">
        <v>0.61968087396728444</v>
      </c>
      <c r="R19" s="230">
        <v>0.6736141966410486</v>
      </c>
      <c r="S19" s="230">
        <v>0.72040083630671004</v>
      </c>
      <c r="T19" s="230">
        <v>0.72711601085873978</v>
      </c>
      <c r="U19" s="230">
        <v>0.61458649864386206</v>
      </c>
      <c r="V19" s="230">
        <v>0.86309545169980084</v>
      </c>
      <c r="W19" s="230">
        <v>0.69589518067611222</v>
      </c>
      <c r="X19" s="230">
        <v>0.67010262098146001</v>
      </c>
      <c r="Y19" s="230">
        <v>0.72626557703963768</v>
      </c>
      <c r="DA19" s="71" t="s">
        <v>2559</v>
      </c>
    </row>
    <row r="20" spans="1:105" ht="12" customHeight="1" x14ac:dyDescent="0.25">
      <c r="A20" s="59" t="s">
        <v>159</v>
      </c>
      <c r="B20" s="230">
        <v>7.5193416605522074</v>
      </c>
      <c r="C20" s="230">
        <v>7.16283321927635</v>
      </c>
      <c r="D20" s="230">
        <v>5.2956360904634039</v>
      </c>
      <c r="E20" s="230">
        <v>3.4580560051384501</v>
      </c>
      <c r="F20" s="230">
        <v>1.726113482978648</v>
      </c>
      <c r="G20" s="230">
        <v>1.675838448427724</v>
      </c>
      <c r="H20" s="230">
        <v>2.048558545792893</v>
      </c>
      <c r="I20" s="230">
        <v>1.1908822087501729</v>
      </c>
      <c r="J20" s="230">
        <v>0.7754807367799802</v>
      </c>
      <c r="K20" s="230">
        <v>0.64694965596810283</v>
      </c>
      <c r="L20" s="230">
        <v>0.48404692244120429</v>
      </c>
      <c r="M20" s="230">
        <v>0.48460716967095713</v>
      </c>
      <c r="N20" s="230">
        <v>0.42754315520365238</v>
      </c>
      <c r="O20" s="230">
        <v>0.46366604072242878</v>
      </c>
      <c r="P20" s="230">
        <v>0.51765984670965692</v>
      </c>
      <c r="Q20" s="230">
        <v>0.41529839771825611</v>
      </c>
      <c r="R20" s="230">
        <v>0.28374711326470459</v>
      </c>
      <c r="S20" s="230">
        <v>0.39008092595377952</v>
      </c>
      <c r="T20" s="230">
        <v>0.44159076273545822</v>
      </c>
      <c r="U20" s="230">
        <v>0.29114822255427292</v>
      </c>
      <c r="V20" s="230">
        <v>0.60912126614293416</v>
      </c>
      <c r="W20" s="230">
        <v>0.1377386652852341</v>
      </c>
      <c r="X20" s="230">
        <v>0.13663654639335451</v>
      </c>
      <c r="Y20" s="230">
        <v>0.20722912203261831</v>
      </c>
      <c r="DA20" s="71" t="s">
        <v>2560</v>
      </c>
    </row>
    <row r="21" spans="1:105" ht="12" customHeight="1" x14ac:dyDescent="0.25">
      <c r="A21" s="59" t="s">
        <v>32</v>
      </c>
      <c r="B21" s="230">
        <v>2.5411199775681239</v>
      </c>
      <c r="C21" s="230">
        <v>2.2369702503187181</v>
      </c>
      <c r="D21" s="230">
        <v>2.1930684806254739</v>
      </c>
      <c r="E21" s="230">
        <v>2.1812505446908519</v>
      </c>
      <c r="F21" s="230">
        <v>2.2108508993367959</v>
      </c>
      <c r="G21" s="230">
        <v>2.255281804947868</v>
      </c>
      <c r="H21" s="230">
        <v>2.0248594286120789</v>
      </c>
      <c r="I21" s="230">
        <v>1.1800023292855431</v>
      </c>
      <c r="J21" s="230">
        <v>0.44118516125192853</v>
      </c>
      <c r="K21" s="230">
        <v>0.16185800965163591</v>
      </c>
      <c r="L21" s="230">
        <v>0.15610580218143699</v>
      </c>
      <c r="M21" s="230">
        <v>4.6572223401085203E-2</v>
      </c>
      <c r="N21" s="230">
        <v>3.9030669498769988E-2</v>
      </c>
      <c r="O21" s="230">
        <v>8.7211712855138582E-2</v>
      </c>
      <c r="P21" s="230">
        <v>6.660379882958524E-2</v>
      </c>
      <c r="Q21" s="230">
        <v>5.8729759980450998E-2</v>
      </c>
      <c r="R21" s="230">
        <v>4.2980007342508592E-2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2561</v>
      </c>
    </row>
    <row r="22" spans="1:105" ht="12" customHeight="1" x14ac:dyDescent="0.25">
      <c r="A22" s="59" t="s">
        <v>35</v>
      </c>
      <c r="B22" s="230">
        <v>9.568404080543262</v>
      </c>
      <c r="C22" s="230">
        <v>8.7282153942039677</v>
      </c>
      <c r="D22" s="230">
        <v>7.4433223642816566</v>
      </c>
      <c r="E22" s="230">
        <v>6.8992376714854986</v>
      </c>
      <c r="F22" s="230">
        <v>6.5068163126590477</v>
      </c>
      <c r="G22" s="230">
        <v>8.0738294869939438</v>
      </c>
      <c r="H22" s="230">
        <v>5.8477986547399441</v>
      </c>
      <c r="I22" s="230">
        <v>24.821533603703941</v>
      </c>
      <c r="J22" s="230">
        <v>26.46647250826415</v>
      </c>
      <c r="K22" s="230">
        <v>3.0097245253413241</v>
      </c>
      <c r="L22" s="230">
        <v>3.127615998835529</v>
      </c>
      <c r="M22" s="230">
        <v>5.0204401201844631</v>
      </c>
      <c r="N22" s="230">
        <v>3.9221160044087351</v>
      </c>
      <c r="O22" s="230">
        <v>3.1484654336741862</v>
      </c>
      <c r="P22" s="230">
        <v>3.9669681526769138</v>
      </c>
      <c r="Q22" s="230">
        <v>3.3218048885830651</v>
      </c>
      <c r="R22" s="230">
        <v>3.0555223043876101</v>
      </c>
      <c r="S22" s="230">
        <v>4.5772186087032427</v>
      </c>
      <c r="T22" s="230">
        <v>4.6849666686491451</v>
      </c>
      <c r="U22" s="230">
        <v>4.8141134198775042</v>
      </c>
      <c r="V22" s="230">
        <v>4.7453694517222376</v>
      </c>
      <c r="W22" s="230">
        <v>3.6778594677211172</v>
      </c>
      <c r="X22" s="230">
        <v>2.9955602373030699</v>
      </c>
      <c r="Y22" s="230">
        <v>2.727887981613013</v>
      </c>
      <c r="DA22" s="71" t="s">
        <v>2562</v>
      </c>
    </row>
    <row r="23" spans="1:105" ht="12" customHeight="1" x14ac:dyDescent="0.25">
      <c r="A23" s="60" t="s">
        <v>2563</v>
      </c>
      <c r="B23" s="329">
        <v>16.6136476660981</v>
      </c>
      <c r="C23" s="329">
        <v>17.650712128109241</v>
      </c>
      <c r="D23" s="329">
        <v>18.74868525257568</v>
      </c>
      <c r="E23" s="329">
        <v>19.309502318786219</v>
      </c>
      <c r="F23" s="329">
        <v>17.591687818773011</v>
      </c>
      <c r="G23" s="329">
        <v>20.046957433571201</v>
      </c>
      <c r="H23" s="329">
        <v>24.044506207661719</v>
      </c>
      <c r="I23" s="329">
        <v>11.410763925951789</v>
      </c>
      <c r="J23" s="329">
        <v>11.23466966936993</v>
      </c>
      <c r="K23" s="329">
        <v>13.475454141555771</v>
      </c>
      <c r="L23" s="329">
        <v>14.018179916224851</v>
      </c>
      <c r="M23" s="329">
        <v>10.58803159789521</v>
      </c>
      <c r="N23" s="329">
        <v>11.66911156349337</v>
      </c>
      <c r="O23" s="329">
        <v>12.25898868679764</v>
      </c>
      <c r="P23" s="329">
        <v>13.48826705674254</v>
      </c>
      <c r="Q23" s="329">
        <v>16.945841745126849</v>
      </c>
      <c r="R23" s="329">
        <v>18.52459915981856</v>
      </c>
      <c r="S23" s="329">
        <v>18.366811513488511</v>
      </c>
      <c r="T23" s="329">
        <v>19.354226288864719</v>
      </c>
      <c r="U23" s="329">
        <v>21.621978083763441</v>
      </c>
      <c r="V23" s="329">
        <v>24.46530295403841</v>
      </c>
      <c r="W23" s="329">
        <v>23.772240933104332</v>
      </c>
      <c r="X23" s="329">
        <v>25.056358791583431</v>
      </c>
      <c r="Y23" s="329">
        <v>25.52791196401985</v>
      </c>
      <c r="DA23" s="72" t="s">
        <v>2564</v>
      </c>
    </row>
    <row r="24" spans="1:105" ht="12" customHeight="1" x14ac:dyDescent="0.25">
      <c r="A24" s="57" t="s">
        <v>2565</v>
      </c>
      <c r="B24" s="261">
        <f t="shared" ref="B24:Y24" si="1">B25+B26</f>
        <v>18.649349148153277</v>
      </c>
      <c r="C24" s="261">
        <f t="shared" si="1"/>
        <v>18.100388552544903</v>
      </c>
      <c r="D24" s="261">
        <f t="shared" si="1"/>
        <v>17.792302684956766</v>
      </c>
      <c r="E24" s="261">
        <f t="shared" si="1"/>
        <v>17.88910311365159</v>
      </c>
      <c r="F24" s="261">
        <f t="shared" si="1"/>
        <v>16.968431192038405</v>
      </c>
      <c r="G24" s="261">
        <f t="shared" si="1"/>
        <v>18.09192054923545</v>
      </c>
      <c r="H24" s="261">
        <f t="shared" si="1"/>
        <v>17.930403185658179</v>
      </c>
      <c r="I24" s="261">
        <f t="shared" si="1"/>
        <v>22.186311356777484</v>
      </c>
      <c r="J24" s="261">
        <f t="shared" si="1"/>
        <v>22.107048170754037</v>
      </c>
      <c r="K24" s="261">
        <f t="shared" si="1"/>
        <v>8.1349848934332236</v>
      </c>
      <c r="L24" s="261">
        <f t="shared" si="1"/>
        <v>8.3537487535879329</v>
      </c>
      <c r="M24" s="261">
        <f t="shared" si="1"/>
        <v>8.1823167245418951</v>
      </c>
      <c r="N24" s="261">
        <f t="shared" si="1"/>
        <v>7.8892395894304173</v>
      </c>
      <c r="O24" s="261">
        <f t="shared" si="1"/>
        <v>7.7656449330897344</v>
      </c>
      <c r="P24" s="261">
        <f t="shared" si="1"/>
        <v>8.7716602740910492</v>
      </c>
      <c r="Q24" s="261">
        <f t="shared" si="1"/>
        <v>9.4501324301810676</v>
      </c>
      <c r="R24" s="261">
        <f t="shared" si="1"/>
        <v>9.7842885270593598</v>
      </c>
      <c r="S24" s="261">
        <f t="shared" si="1"/>
        <v>10.922635505921999</v>
      </c>
      <c r="T24" s="261">
        <f t="shared" si="1"/>
        <v>11.402988420777447</v>
      </c>
      <c r="U24" s="261">
        <f t="shared" si="1"/>
        <v>12.22091243307985</v>
      </c>
      <c r="V24" s="261">
        <f t="shared" si="1"/>
        <v>13.556402235837298</v>
      </c>
      <c r="W24" s="261">
        <f t="shared" si="1"/>
        <v>12.067912563255062</v>
      </c>
      <c r="X24" s="261">
        <f t="shared" si="1"/>
        <v>11.888685063471742</v>
      </c>
      <c r="Y24" s="261">
        <f t="shared" si="1"/>
        <v>11.878542686932194</v>
      </c>
      <c r="DA24" s="70"/>
    </row>
    <row r="25" spans="1:105" ht="12" customHeight="1" x14ac:dyDescent="0.25">
      <c r="A25" s="60" t="s">
        <v>2566</v>
      </c>
      <c r="B25" s="262">
        <v>13.501751474000759</v>
      </c>
      <c r="C25" s="262">
        <v>12.97773051281245</v>
      </c>
      <c r="D25" s="262">
        <v>12.61212578439936</v>
      </c>
      <c r="E25" s="262">
        <v>12.61877926681742</v>
      </c>
      <c r="F25" s="262">
        <v>12.012865175327651</v>
      </c>
      <c r="G25" s="262">
        <v>12.83604734118625</v>
      </c>
      <c r="H25" s="262">
        <v>12.30507655683882</v>
      </c>
      <c r="I25" s="262">
        <v>17.02487596593927</v>
      </c>
      <c r="J25" s="262">
        <v>16.99207370557923</v>
      </c>
      <c r="K25" s="262">
        <v>5.4428047514282287</v>
      </c>
      <c r="L25" s="262">
        <v>5.5754614779631284</v>
      </c>
      <c r="M25" s="262">
        <v>5.730193468368566</v>
      </c>
      <c r="N25" s="262">
        <v>5.4067561201059311</v>
      </c>
      <c r="O25" s="262">
        <v>5.2464672104915362</v>
      </c>
      <c r="P25" s="262">
        <v>5.9629592054506126</v>
      </c>
      <c r="Q25" s="262">
        <v>6.21792513676235</v>
      </c>
      <c r="R25" s="262">
        <v>6.3549434622062941</v>
      </c>
      <c r="S25" s="262">
        <v>7.3061154638631232</v>
      </c>
      <c r="T25" s="262">
        <v>7.6084120995413809</v>
      </c>
      <c r="U25" s="262">
        <v>8.0853426055137856</v>
      </c>
      <c r="V25" s="262">
        <v>8.9128548786533717</v>
      </c>
      <c r="W25" s="262">
        <v>7.7516806280321608</v>
      </c>
      <c r="X25" s="262">
        <v>7.4683927079174302</v>
      </c>
      <c r="Y25" s="262">
        <v>7.4066752463059817</v>
      </c>
      <c r="DA25" s="72" t="s">
        <v>2567</v>
      </c>
    </row>
    <row r="26" spans="1:105" ht="12" customHeight="1" x14ac:dyDescent="0.25">
      <c r="A26" s="60" t="s">
        <v>2568</v>
      </c>
      <c r="B26" s="262">
        <v>5.147597674152518</v>
      </c>
      <c r="C26" s="262">
        <v>5.1226580397324533</v>
      </c>
      <c r="D26" s="262">
        <v>5.1801769005574068</v>
      </c>
      <c r="E26" s="262">
        <v>5.2703238468341693</v>
      </c>
      <c r="F26" s="262">
        <v>4.9555660167107556</v>
      </c>
      <c r="G26" s="262">
        <v>5.2558732080492012</v>
      </c>
      <c r="H26" s="262">
        <v>5.6253266288193586</v>
      </c>
      <c r="I26" s="262">
        <v>5.1614353908382133</v>
      </c>
      <c r="J26" s="262">
        <v>5.1149744651748064</v>
      </c>
      <c r="K26" s="262">
        <v>2.6921801420049958</v>
      </c>
      <c r="L26" s="262">
        <v>2.7782872756248049</v>
      </c>
      <c r="M26" s="262">
        <v>2.4521232561733282</v>
      </c>
      <c r="N26" s="262">
        <v>2.4824834693244862</v>
      </c>
      <c r="O26" s="262">
        <v>2.5191777225981982</v>
      </c>
      <c r="P26" s="262">
        <v>2.808701068640437</v>
      </c>
      <c r="Q26" s="262">
        <v>3.232207293418718</v>
      </c>
      <c r="R26" s="262">
        <v>3.4293450648530661</v>
      </c>
      <c r="S26" s="262">
        <v>3.6165200420588768</v>
      </c>
      <c r="T26" s="262">
        <v>3.7945763212360659</v>
      </c>
      <c r="U26" s="262">
        <v>4.1355698275660648</v>
      </c>
      <c r="V26" s="262">
        <v>4.6435473571839267</v>
      </c>
      <c r="W26" s="262">
        <v>4.3162319352229011</v>
      </c>
      <c r="X26" s="262">
        <v>4.4202923555543121</v>
      </c>
      <c r="Y26" s="262">
        <v>4.4718674406262124</v>
      </c>
      <c r="DA26" s="72" t="s">
        <v>2569</v>
      </c>
    </row>
    <row r="27" spans="1:105" ht="12" customHeight="1" x14ac:dyDescent="0.25">
      <c r="A27" s="57" t="s">
        <v>2570</v>
      </c>
      <c r="B27" s="261">
        <f t="shared" ref="B27:Y27" si="2">B28+B34</f>
        <v>56.155412417482765</v>
      </c>
      <c r="C27" s="261">
        <f t="shared" si="2"/>
        <v>54.615343267905146</v>
      </c>
      <c r="D27" s="261">
        <f t="shared" si="2"/>
        <v>54.396681826522936</v>
      </c>
      <c r="E27" s="261">
        <f t="shared" si="2"/>
        <v>55.206000464547927</v>
      </c>
      <c r="F27" s="261">
        <f t="shared" si="2"/>
        <v>52.544643829094831</v>
      </c>
      <c r="G27" s="261">
        <f t="shared" si="2"/>
        <v>54.81509775096432</v>
      </c>
      <c r="H27" s="261">
        <f t="shared" si="2"/>
        <v>56.252383038658849</v>
      </c>
      <c r="I27" s="261">
        <f t="shared" si="2"/>
        <v>64.980624136160614</v>
      </c>
      <c r="J27" s="261">
        <f t="shared" si="2"/>
        <v>64.489447090200741</v>
      </c>
      <c r="K27" s="261">
        <f t="shared" si="2"/>
        <v>25.713459892142808</v>
      </c>
      <c r="L27" s="261">
        <f t="shared" si="2"/>
        <v>26.4648298207949</v>
      </c>
      <c r="M27" s="261">
        <f t="shared" si="2"/>
        <v>24.266546746250803</v>
      </c>
      <c r="N27" s="261">
        <f t="shared" si="2"/>
        <v>24.031586257745488</v>
      </c>
      <c r="O27" s="261">
        <f t="shared" si="2"/>
        <v>24.207692708783906</v>
      </c>
      <c r="P27" s="261">
        <f t="shared" si="2"/>
        <v>27.041737004090173</v>
      </c>
      <c r="Q27" s="261">
        <f t="shared" si="2"/>
        <v>30.518735901893891</v>
      </c>
      <c r="R27" s="261">
        <f t="shared" si="2"/>
        <v>32.257803973506348</v>
      </c>
      <c r="S27" s="261">
        <f t="shared" si="2"/>
        <v>34.369637324378516</v>
      </c>
      <c r="T27" s="261">
        <f t="shared" si="2"/>
        <v>36.011285330154365</v>
      </c>
      <c r="U27" s="261">
        <f t="shared" si="2"/>
        <v>39.059751749770108</v>
      </c>
      <c r="V27" s="261">
        <f t="shared" si="2"/>
        <v>43.83269874800483</v>
      </c>
      <c r="W27" s="261">
        <f t="shared" si="2"/>
        <v>40.405334638266837</v>
      </c>
      <c r="X27" s="261">
        <f t="shared" si="2"/>
        <v>41.226654566087582</v>
      </c>
      <c r="Y27" s="261">
        <f t="shared" si="2"/>
        <v>41.698992349578731</v>
      </c>
      <c r="DA27" s="70"/>
    </row>
    <row r="28" spans="1:105" ht="12" customHeight="1" x14ac:dyDescent="0.25">
      <c r="A28" s="60" t="s">
        <v>2571</v>
      </c>
      <c r="B28" s="329">
        <v>32.421630037342602</v>
      </c>
      <c r="C28" s="329">
        <v>29.400040227749091</v>
      </c>
      <c r="D28" s="329">
        <v>27.61284575141482</v>
      </c>
      <c r="E28" s="329">
        <v>27.620997151996178</v>
      </c>
      <c r="F28" s="329">
        <v>27.413661230847669</v>
      </c>
      <c r="G28" s="329">
        <v>26.176587131576891</v>
      </c>
      <c r="H28" s="329">
        <v>21.903088456284951</v>
      </c>
      <c r="I28" s="329">
        <v>48.679532813372333</v>
      </c>
      <c r="J28" s="329">
        <v>48.439918991100839</v>
      </c>
      <c r="K28" s="329">
        <v>6.4628111184917199</v>
      </c>
      <c r="L28" s="329">
        <v>6.4388585119022599</v>
      </c>
      <c r="M28" s="329">
        <v>9.1407873206862256</v>
      </c>
      <c r="N28" s="329">
        <v>7.3614268813263974</v>
      </c>
      <c r="O28" s="329">
        <v>6.6948517276444166</v>
      </c>
      <c r="P28" s="329">
        <v>7.7727840658865244</v>
      </c>
      <c r="Q28" s="329">
        <v>6.3103905517126897</v>
      </c>
      <c r="R28" s="329">
        <v>5.7940908880512474</v>
      </c>
      <c r="S28" s="329">
        <v>8.1313351622520731</v>
      </c>
      <c r="T28" s="329">
        <v>8.3623906317762042</v>
      </c>
      <c r="U28" s="329">
        <v>8.171211630108056</v>
      </c>
      <c r="V28" s="329">
        <v>8.8822659565213904</v>
      </c>
      <c r="W28" s="329">
        <v>6.4449904481178031</v>
      </c>
      <c r="X28" s="329">
        <v>5.4318562923969784</v>
      </c>
      <c r="Y28" s="329">
        <v>5.2305466866932413</v>
      </c>
      <c r="DA28" s="72" t="s">
        <v>2572</v>
      </c>
    </row>
    <row r="29" spans="1:105" ht="12" customHeight="1" x14ac:dyDescent="0.25">
      <c r="A29" s="59" t="s">
        <v>28</v>
      </c>
      <c r="B29" s="230">
        <v>1.54791897741582</v>
      </c>
      <c r="C29" s="230">
        <v>2.6054846182882989</v>
      </c>
      <c r="D29" s="230">
        <v>1.609480020702093</v>
      </c>
      <c r="E29" s="230">
        <v>1.586539897034956</v>
      </c>
      <c r="F29" s="230">
        <v>0</v>
      </c>
      <c r="G29" s="230">
        <v>0.30861948399955919</v>
      </c>
      <c r="H29" s="230">
        <v>0</v>
      </c>
      <c r="I29" s="230">
        <v>2.6529708961335011E-2</v>
      </c>
      <c r="J29" s="230">
        <v>9.2530674982823191E-2</v>
      </c>
      <c r="K29" s="230">
        <v>0.1360849858116964</v>
      </c>
      <c r="L29" s="230">
        <v>9.2384490579687367E-2</v>
      </c>
      <c r="M29" s="230">
        <v>0.1345431965752697</v>
      </c>
      <c r="N29" s="230">
        <v>6.5416380649871084E-2</v>
      </c>
      <c r="O29" s="230">
        <v>6.4577623967851392E-3</v>
      </c>
      <c r="P29" s="230">
        <v>0</v>
      </c>
      <c r="Q29" s="230">
        <v>2.513522785467944E-3</v>
      </c>
      <c r="R29" s="230">
        <v>0</v>
      </c>
      <c r="S29" s="230">
        <v>6.0489180181680976E-3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2573</v>
      </c>
    </row>
    <row r="30" spans="1:105" ht="12" customHeight="1" x14ac:dyDescent="0.25">
      <c r="A30" s="59" t="s">
        <v>31</v>
      </c>
      <c r="B30" s="230">
        <v>2.832474318978778</v>
      </c>
      <c r="C30" s="230">
        <v>0.89738580403359869</v>
      </c>
      <c r="D30" s="230">
        <v>4.6718986801833866</v>
      </c>
      <c r="E30" s="230">
        <v>8.1222512245115048</v>
      </c>
      <c r="F30" s="230">
        <v>12.49397452374126</v>
      </c>
      <c r="G30" s="230">
        <v>8.718039447049426</v>
      </c>
      <c r="H30" s="230">
        <v>7.7299218432207821</v>
      </c>
      <c r="I30" s="230">
        <v>9.8066914733543413</v>
      </c>
      <c r="J30" s="230">
        <v>8.8000477356950579</v>
      </c>
      <c r="K30" s="230">
        <v>0.87168014559279117</v>
      </c>
      <c r="L30" s="230">
        <v>0.96394727352518761</v>
      </c>
      <c r="M30" s="230">
        <v>1.075359105173092</v>
      </c>
      <c r="N30" s="230">
        <v>1.026453601946302</v>
      </c>
      <c r="O30" s="230">
        <v>1.4036179834594129</v>
      </c>
      <c r="P30" s="230">
        <v>1.2710243541491579</v>
      </c>
      <c r="Q30" s="230">
        <v>0.8852583913818346</v>
      </c>
      <c r="R30" s="230">
        <v>0.96230599520149807</v>
      </c>
      <c r="S30" s="230">
        <v>1.029144051866729</v>
      </c>
      <c r="T30" s="230">
        <v>1.0387371583696281</v>
      </c>
      <c r="U30" s="230">
        <v>0.87798071234837427</v>
      </c>
      <c r="V30" s="230">
        <v>1.232993502428287</v>
      </c>
      <c r="W30" s="230">
        <v>0.99413597239444607</v>
      </c>
      <c r="X30" s="230">
        <v>0.95728945854494307</v>
      </c>
      <c r="Y30" s="230">
        <v>1.037522252913768</v>
      </c>
      <c r="DA30" s="71" t="s">
        <v>2574</v>
      </c>
    </row>
    <row r="31" spans="1:105" ht="12" customHeight="1" x14ac:dyDescent="0.25">
      <c r="A31" s="59" t="s">
        <v>159</v>
      </c>
      <c r="B31" s="230">
        <v>10.74191665793173</v>
      </c>
      <c r="C31" s="230">
        <v>10.2326188846805</v>
      </c>
      <c r="D31" s="230">
        <v>7.5651944149477206</v>
      </c>
      <c r="E31" s="230">
        <v>4.9400800073406437</v>
      </c>
      <c r="F31" s="230">
        <v>2.4658764042552108</v>
      </c>
      <c r="G31" s="230">
        <v>2.394054926325321</v>
      </c>
      <c r="H31" s="230">
        <v>2.926512208275561</v>
      </c>
      <c r="I31" s="230">
        <v>1.7012602982145331</v>
      </c>
      <c r="J31" s="230">
        <v>1.1078296239714009</v>
      </c>
      <c r="K31" s="230">
        <v>0.92421379424014694</v>
      </c>
      <c r="L31" s="230">
        <v>0.69149560348743488</v>
      </c>
      <c r="M31" s="230">
        <v>0.69229595667279575</v>
      </c>
      <c r="N31" s="230">
        <v>0.61077593600521773</v>
      </c>
      <c r="O31" s="230">
        <v>0.66238005817489842</v>
      </c>
      <c r="P31" s="230">
        <v>0.73951406672808151</v>
      </c>
      <c r="Q31" s="230">
        <v>0.59328342531179434</v>
      </c>
      <c r="R31" s="230">
        <v>0.40535301894957809</v>
      </c>
      <c r="S31" s="230">
        <v>0.55725846564825654</v>
      </c>
      <c r="T31" s="230">
        <v>0.63084394676494038</v>
      </c>
      <c r="U31" s="230">
        <v>0.41592603222038971</v>
      </c>
      <c r="V31" s="230">
        <v>0.87017323734704899</v>
      </c>
      <c r="W31" s="230">
        <v>0.19676952183604871</v>
      </c>
      <c r="X31" s="230">
        <v>0.19519506627622071</v>
      </c>
      <c r="Y31" s="230">
        <v>0.29604160290374038</v>
      </c>
      <c r="DA31" s="71" t="s">
        <v>2575</v>
      </c>
    </row>
    <row r="32" spans="1:105" ht="12" customHeight="1" x14ac:dyDescent="0.25">
      <c r="A32" s="59" t="s">
        <v>32</v>
      </c>
      <c r="B32" s="230">
        <v>3.6301713965258928</v>
      </c>
      <c r="C32" s="230">
        <v>3.1956717861695969</v>
      </c>
      <c r="D32" s="230">
        <v>3.1329549723221071</v>
      </c>
      <c r="E32" s="230">
        <v>3.1160722067012179</v>
      </c>
      <c r="F32" s="230">
        <v>3.1583584276239951</v>
      </c>
      <c r="G32" s="230">
        <v>3.2218311499255261</v>
      </c>
      <c r="H32" s="230">
        <v>2.8926563265886842</v>
      </c>
      <c r="I32" s="230">
        <v>1.6857176132650611</v>
      </c>
      <c r="J32" s="230">
        <v>0.63026451607418377</v>
      </c>
      <c r="K32" s="230">
        <v>0.23122572807376551</v>
      </c>
      <c r="L32" s="230">
        <v>0.22300828883062421</v>
      </c>
      <c r="M32" s="230">
        <v>6.6531747715836004E-2</v>
      </c>
      <c r="N32" s="230">
        <v>5.5758099283957141E-2</v>
      </c>
      <c r="O32" s="230">
        <v>0.12458816122162659</v>
      </c>
      <c r="P32" s="230">
        <v>9.5148284042264636E-2</v>
      </c>
      <c r="Q32" s="230">
        <v>8.3899657114929985E-2</v>
      </c>
      <c r="R32" s="230">
        <v>6.1400010489298003E-2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2576</v>
      </c>
    </row>
    <row r="33" spans="1:105" ht="12" customHeight="1" x14ac:dyDescent="0.25">
      <c r="A33" s="59" t="s">
        <v>35</v>
      </c>
      <c r="B33" s="230">
        <v>13.669148686490381</v>
      </c>
      <c r="C33" s="230">
        <v>12.468879134577101</v>
      </c>
      <c r="D33" s="230">
        <v>10.633317663259509</v>
      </c>
      <c r="E33" s="230">
        <v>9.8560538164078579</v>
      </c>
      <c r="F33" s="230">
        <v>9.2954518752272097</v>
      </c>
      <c r="G33" s="230">
        <v>11.534042124277059</v>
      </c>
      <c r="H33" s="230">
        <v>8.3539980781999201</v>
      </c>
      <c r="I33" s="230">
        <v>35.45933371957706</v>
      </c>
      <c r="J33" s="230">
        <v>37.809246440377372</v>
      </c>
      <c r="K33" s="230">
        <v>4.2996064647733201</v>
      </c>
      <c r="L33" s="230">
        <v>4.468022855479326</v>
      </c>
      <c r="M33" s="230">
        <v>7.1720573145492317</v>
      </c>
      <c r="N33" s="230">
        <v>5.6030228634410486</v>
      </c>
      <c r="O33" s="230">
        <v>4.4978077623916937</v>
      </c>
      <c r="P33" s="230">
        <v>5.6670973609670208</v>
      </c>
      <c r="Q33" s="230">
        <v>4.7454355551186627</v>
      </c>
      <c r="R33" s="230">
        <v>4.3650318634108727</v>
      </c>
      <c r="S33" s="230">
        <v>6.5388837267189199</v>
      </c>
      <c r="T33" s="230">
        <v>6.6928095266416356</v>
      </c>
      <c r="U33" s="230">
        <v>6.8773048855392913</v>
      </c>
      <c r="V33" s="230">
        <v>6.7790992167460544</v>
      </c>
      <c r="W33" s="230">
        <v>5.2540849538873076</v>
      </c>
      <c r="X33" s="230">
        <v>4.2793717675758147</v>
      </c>
      <c r="Y33" s="230">
        <v>3.8969828308757331</v>
      </c>
      <c r="DA33" s="71" t="s">
        <v>2577</v>
      </c>
    </row>
    <row r="34" spans="1:105" ht="12" customHeight="1" x14ac:dyDescent="0.25">
      <c r="A34" s="60" t="s">
        <v>2578</v>
      </c>
      <c r="B34" s="329">
        <v>23.733782380140159</v>
      </c>
      <c r="C34" s="329">
        <v>25.215303040156059</v>
      </c>
      <c r="D34" s="329">
        <v>26.78383607510812</v>
      </c>
      <c r="E34" s="329">
        <v>27.585003312551748</v>
      </c>
      <c r="F34" s="329">
        <v>25.130982598247162</v>
      </c>
      <c r="G34" s="329">
        <v>28.638510619387429</v>
      </c>
      <c r="H34" s="329">
        <v>34.349294582373894</v>
      </c>
      <c r="I34" s="329">
        <v>16.301091322788281</v>
      </c>
      <c r="J34" s="329">
        <v>16.049528099099909</v>
      </c>
      <c r="K34" s="329">
        <v>19.25064877365109</v>
      </c>
      <c r="L34" s="329">
        <v>20.02597130889264</v>
      </c>
      <c r="M34" s="329">
        <v>15.12575942556458</v>
      </c>
      <c r="N34" s="329">
        <v>16.67015937641909</v>
      </c>
      <c r="O34" s="329">
        <v>17.51284098113949</v>
      </c>
      <c r="P34" s="329">
        <v>19.26895293820365</v>
      </c>
      <c r="Q34" s="329">
        <v>24.208345350181201</v>
      </c>
      <c r="R34" s="329">
        <v>26.463713085455101</v>
      </c>
      <c r="S34" s="329">
        <v>26.238302162126441</v>
      </c>
      <c r="T34" s="329">
        <v>27.648894698378161</v>
      </c>
      <c r="U34" s="329">
        <v>30.88854011966205</v>
      </c>
      <c r="V34" s="329">
        <v>34.950432791483443</v>
      </c>
      <c r="W34" s="329">
        <v>33.96034419014903</v>
      </c>
      <c r="X34" s="329">
        <v>35.794798273690603</v>
      </c>
      <c r="Y34" s="329">
        <v>36.468445662885493</v>
      </c>
      <c r="DA34" s="72" t="s">
        <v>2579</v>
      </c>
    </row>
    <row r="35" spans="1:105" ht="12" customHeight="1" x14ac:dyDescent="0.25">
      <c r="A35" s="57" t="s">
        <v>2580</v>
      </c>
      <c r="B35" s="261">
        <v>33.550419576683133</v>
      </c>
      <c r="C35" s="261">
        <v>32.300110210050519</v>
      </c>
      <c r="D35" s="261">
        <v>31.908008949713711</v>
      </c>
      <c r="E35" s="261">
        <v>32.355410927273468</v>
      </c>
      <c r="F35" s="261">
        <v>31.06024561040838</v>
      </c>
      <c r="G35" s="261">
        <v>34.348550056675457</v>
      </c>
      <c r="H35" s="261">
        <v>32.000237938111951</v>
      </c>
      <c r="I35" s="261">
        <v>39.807532708611298</v>
      </c>
      <c r="J35" s="261">
        <v>39.343859740088178</v>
      </c>
      <c r="K35" s="261">
        <v>13.12099326651289</v>
      </c>
      <c r="L35" s="261">
        <v>13.299278422733479</v>
      </c>
      <c r="M35" s="261">
        <v>13.354691939873801</v>
      </c>
      <c r="N35" s="261">
        <v>12.719734267234299</v>
      </c>
      <c r="O35" s="261">
        <v>12.575909672320689</v>
      </c>
      <c r="P35" s="261">
        <v>14.06953442528533</v>
      </c>
      <c r="Q35" s="261">
        <v>14.64059421873168</v>
      </c>
      <c r="R35" s="261">
        <v>15.14280280441093</v>
      </c>
      <c r="S35" s="261">
        <v>17.096171576938229</v>
      </c>
      <c r="T35" s="261">
        <v>17.751312108521699</v>
      </c>
      <c r="U35" s="261">
        <v>18.812431629451432</v>
      </c>
      <c r="V35" s="261">
        <v>21.06183645902637</v>
      </c>
      <c r="W35" s="261">
        <v>18.093631274119868</v>
      </c>
      <c r="X35" s="261">
        <v>17.503558868898999</v>
      </c>
      <c r="Y35" s="261">
        <v>17.540931540501969</v>
      </c>
      <c r="DA35" s="70" t="s">
        <v>2581</v>
      </c>
    </row>
    <row r="36" spans="1:105" ht="12" customHeight="1" x14ac:dyDescent="0.25">
      <c r="A36" s="46" t="s">
        <v>28</v>
      </c>
      <c r="B36" s="229">
        <v>1.568193800271483</v>
      </c>
      <c r="C36" s="229">
        <v>2.7977612735524251</v>
      </c>
      <c r="D36" s="229">
        <v>1.817624291531003</v>
      </c>
      <c r="E36" s="229">
        <v>1.816037807011043</v>
      </c>
      <c r="F36" s="229">
        <v>0</v>
      </c>
      <c r="G36" s="229">
        <v>0.32444403970919722</v>
      </c>
      <c r="H36" s="229">
        <v>0</v>
      </c>
      <c r="I36" s="229">
        <v>2.1365530879002649E-2</v>
      </c>
      <c r="J36" s="229">
        <v>7.477007952750965E-2</v>
      </c>
      <c r="K36" s="229">
        <v>0.26134683969398859</v>
      </c>
      <c r="L36" s="229">
        <v>0.18404696791529099</v>
      </c>
      <c r="M36" s="229">
        <v>0.1934605726963016</v>
      </c>
      <c r="N36" s="229">
        <v>0.1095144228894112</v>
      </c>
      <c r="O36" s="229">
        <v>1.1635733418388231E-2</v>
      </c>
      <c r="P36" s="229">
        <v>0</v>
      </c>
      <c r="Q36" s="229">
        <v>5.7012159081014334E-3</v>
      </c>
      <c r="R36" s="229">
        <v>0</v>
      </c>
      <c r="S36" s="229">
        <v>1.233076886201224E-2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2582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2583</v>
      </c>
    </row>
    <row r="38" spans="1:105" ht="12" customHeight="1" x14ac:dyDescent="0.25">
      <c r="A38" s="46" t="s">
        <v>31</v>
      </c>
      <c r="B38" s="229">
        <v>2.869574397147197</v>
      </c>
      <c r="C38" s="229">
        <v>0.96361008325979647</v>
      </c>
      <c r="D38" s="229">
        <v>5.2760869469933827</v>
      </c>
      <c r="E38" s="229">
        <v>9.2971600205712637</v>
      </c>
      <c r="F38" s="229">
        <v>13.825419577757661</v>
      </c>
      <c r="G38" s="229">
        <v>9.1650595091685432</v>
      </c>
      <c r="H38" s="229">
        <v>10.54640715703121</v>
      </c>
      <c r="I38" s="229">
        <v>7.8977560515334257</v>
      </c>
      <c r="J38" s="229">
        <v>7.1109420650605184</v>
      </c>
      <c r="K38" s="229">
        <v>1.67403369237146</v>
      </c>
      <c r="L38" s="229">
        <v>1.9203610022560429</v>
      </c>
      <c r="M38" s="229">
        <v>1.546266133379564</v>
      </c>
      <c r="N38" s="229">
        <v>1.718399470028279</v>
      </c>
      <c r="O38" s="229">
        <v>2.5290686887024498</v>
      </c>
      <c r="P38" s="229">
        <v>2.2464812979685171</v>
      </c>
      <c r="Q38" s="229">
        <v>2.0079584131507242</v>
      </c>
      <c r="R38" s="229">
        <v>2.3624461023031271</v>
      </c>
      <c r="S38" s="229">
        <v>2.0979185684395421</v>
      </c>
      <c r="T38" s="229">
        <v>2.1638114911732429</v>
      </c>
      <c r="U38" s="229">
        <v>1.965214388342343</v>
      </c>
      <c r="V38" s="229">
        <v>2.8044269530504509</v>
      </c>
      <c r="W38" s="229">
        <v>2.7306911169753749</v>
      </c>
      <c r="X38" s="229">
        <v>3.0298736127110679</v>
      </c>
      <c r="Y38" s="229">
        <v>3.381182075557926</v>
      </c>
      <c r="DA38" s="73" t="s">
        <v>2584</v>
      </c>
    </row>
    <row r="39" spans="1:105" ht="12" customHeight="1" x14ac:dyDescent="0.25">
      <c r="A39" s="46" t="s">
        <v>159</v>
      </c>
      <c r="B39" s="229">
        <v>10.88261553206365</v>
      </c>
      <c r="C39" s="229">
        <v>10.987754309364551</v>
      </c>
      <c r="D39" s="229">
        <v>8.5435550375861578</v>
      </c>
      <c r="E39" s="229">
        <v>5.6546778809384923</v>
      </c>
      <c r="F39" s="229">
        <v>2.728657390083427</v>
      </c>
      <c r="G39" s="229">
        <v>2.5168108037657171</v>
      </c>
      <c r="H39" s="229">
        <v>3.9928203576294652</v>
      </c>
      <c r="I39" s="229">
        <v>1.3700990647013389</v>
      </c>
      <c r="J39" s="229">
        <v>0.895189720626692</v>
      </c>
      <c r="K39" s="229">
        <v>1.774922875477807</v>
      </c>
      <c r="L39" s="229">
        <v>1.377586955884553</v>
      </c>
      <c r="M39" s="229">
        <v>0.99545704028464443</v>
      </c>
      <c r="N39" s="229">
        <v>1.0225080244711331</v>
      </c>
      <c r="O39" s="229">
        <v>1.193490454590975</v>
      </c>
      <c r="P39" s="229">
        <v>1.3070595500912949</v>
      </c>
      <c r="Q39" s="229">
        <v>1.3456957390465041</v>
      </c>
      <c r="R39" s="229">
        <v>0.99513529423010427</v>
      </c>
      <c r="S39" s="229">
        <v>1.13597594076655</v>
      </c>
      <c r="T39" s="229">
        <v>1.3141220280302359</v>
      </c>
      <c r="U39" s="229">
        <v>0.93098152557287728</v>
      </c>
      <c r="V39" s="229">
        <v>1.9791971943349029</v>
      </c>
      <c r="W39" s="229">
        <v>0.54048621143345754</v>
      </c>
      <c r="X39" s="229">
        <v>0.61780308491085612</v>
      </c>
      <c r="Y39" s="229">
        <v>0.96477020955111814</v>
      </c>
      <c r="DA39" s="73" t="s">
        <v>2585</v>
      </c>
    </row>
    <row r="40" spans="1:105" ht="12" customHeight="1" x14ac:dyDescent="0.25">
      <c r="A40" s="46" t="s">
        <v>32</v>
      </c>
      <c r="B40" s="229">
        <v>3.6777198038224599</v>
      </c>
      <c r="C40" s="229">
        <v>3.4315024174670081</v>
      </c>
      <c r="D40" s="229">
        <v>3.5381210010183359</v>
      </c>
      <c r="E40" s="229">
        <v>3.5668217025752251</v>
      </c>
      <c r="F40" s="229">
        <v>3.49493512699858</v>
      </c>
      <c r="G40" s="229">
        <v>3.3870314991008752</v>
      </c>
      <c r="H40" s="229">
        <v>3.946628698752185</v>
      </c>
      <c r="I40" s="229">
        <v>1.3575818631099259</v>
      </c>
      <c r="J40" s="229">
        <v>0.5092897895641858</v>
      </c>
      <c r="K40" s="229">
        <v>0.4440615761362432</v>
      </c>
      <c r="L40" s="229">
        <v>0.44427369920766979</v>
      </c>
      <c r="M40" s="229">
        <v>9.5666450205014311E-2</v>
      </c>
      <c r="N40" s="229">
        <v>9.3345367075197389E-2</v>
      </c>
      <c r="O40" s="229">
        <v>0.2244855945433531</v>
      </c>
      <c r="P40" s="229">
        <v>0.16817053106573271</v>
      </c>
      <c r="Q40" s="229">
        <v>0.19030265513938571</v>
      </c>
      <c r="R40" s="229">
        <v>0.15073606127896991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2586</v>
      </c>
    </row>
    <row r="41" spans="1:105" ht="12" customHeight="1" x14ac:dyDescent="0.25">
      <c r="A41" s="46" t="s">
        <v>33</v>
      </c>
      <c r="B41" s="229">
        <v>0.7041272570831435</v>
      </c>
      <c r="C41" s="229">
        <v>0.73043852105868323</v>
      </c>
      <c r="D41" s="229">
        <v>0.72416165089713747</v>
      </c>
      <c r="E41" s="229">
        <v>0.73895098881643606</v>
      </c>
      <c r="F41" s="229">
        <v>0.72519346516947314</v>
      </c>
      <c r="G41" s="229">
        <v>6.8297506448381942</v>
      </c>
      <c r="H41" s="229">
        <v>2.1165090283507699</v>
      </c>
      <c r="I41" s="229">
        <v>0.60378331899904014</v>
      </c>
      <c r="J41" s="229">
        <v>0.20163370593170449</v>
      </c>
      <c r="K41" s="229">
        <v>0.70937231301449388</v>
      </c>
      <c r="L41" s="229">
        <v>0.47188306107381411</v>
      </c>
      <c r="M41" s="229">
        <v>0.21109200343453671</v>
      </c>
      <c r="N41" s="229">
        <v>0.39587274291673952</v>
      </c>
      <c r="O41" s="229">
        <v>0.5129836629514255</v>
      </c>
      <c r="P41" s="229">
        <v>0.33147033535630838</v>
      </c>
      <c r="Q41" s="229">
        <v>0.3272570937373892</v>
      </c>
      <c r="R41" s="229">
        <v>0.91840068790896001</v>
      </c>
      <c r="S41" s="229">
        <v>0.52037833190953497</v>
      </c>
      <c r="T41" s="229">
        <v>0.33147033534622999</v>
      </c>
      <c r="U41" s="229">
        <v>0.52252794497628086</v>
      </c>
      <c r="V41" s="229">
        <v>0.85924333621319726</v>
      </c>
      <c r="W41" s="229">
        <v>0.39054170250187209</v>
      </c>
      <c r="X41" s="229">
        <v>0.31143594153729981</v>
      </c>
      <c r="Y41" s="229">
        <v>0.49509888221586079</v>
      </c>
      <c r="DA41" s="73" t="s">
        <v>2587</v>
      </c>
    </row>
    <row r="42" spans="1:105" ht="12" customHeight="1" x14ac:dyDescent="0.25">
      <c r="A42" s="46" t="s">
        <v>35</v>
      </c>
      <c r="B42" s="229">
        <v>13.848188786295189</v>
      </c>
      <c r="C42" s="229">
        <v>13.38904360534805</v>
      </c>
      <c r="D42" s="229">
        <v>12.008460021687689</v>
      </c>
      <c r="E42" s="229">
        <v>11.28176252736101</v>
      </c>
      <c r="F42" s="229">
        <v>10.28604005039924</v>
      </c>
      <c r="G42" s="229">
        <v>12.125453560092931</v>
      </c>
      <c r="H42" s="229">
        <v>11.397872696348321</v>
      </c>
      <c r="I42" s="229">
        <v>28.556946879388569</v>
      </c>
      <c r="J42" s="229">
        <v>30.55203437937757</v>
      </c>
      <c r="K42" s="229">
        <v>8.2572559698188961</v>
      </c>
      <c r="L42" s="229">
        <v>8.9011267363961135</v>
      </c>
      <c r="M42" s="229">
        <v>10.31274973987373</v>
      </c>
      <c r="N42" s="229">
        <v>9.3800942398535412</v>
      </c>
      <c r="O42" s="229">
        <v>8.1042455381141032</v>
      </c>
      <c r="P42" s="229">
        <v>10.016352710803471</v>
      </c>
      <c r="Q42" s="229">
        <v>10.763679101749579</v>
      </c>
      <c r="R42" s="229">
        <v>10.71608465868977</v>
      </c>
      <c r="S42" s="229">
        <v>13.329567966960591</v>
      </c>
      <c r="T42" s="229">
        <v>13.94190825397199</v>
      </c>
      <c r="U42" s="229">
        <v>15.39370777055993</v>
      </c>
      <c r="V42" s="229">
        <v>15.41896897542782</v>
      </c>
      <c r="W42" s="229">
        <v>14.431912243209171</v>
      </c>
      <c r="X42" s="229">
        <v>13.544446229739769</v>
      </c>
      <c r="Y42" s="229">
        <v>12.69988037317707</v>
      </c>
      <c r="DA42" s="73" t="s">
        <v>2588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2589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2590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2591</v>
      </c>
    </row>
    <row r="46" spans="1:105" ht="12" customHeight="1" x14ac:dyDescent="0.25">
      <c r="A46" s="57" t="s">
        <v>2592</v>
      </c>
      <c r="B46" s="261">
        <v>24.223989054835361</v>
      </c>
      <c r="C46" s="261">
        <v>24.106626069329192</v>
      </c>
      <c r="D46" s="261">
        <v>24.3773030614466</v>
      </c>
      <c r="E46" s="261">
        <v>24.801523985101969</v>
      </c>
      <c r="F46" s="261">
        <v>23.320310666874139</v>
      </c>
      <c r="G46" s="261">
        <v>24.733520979055061</v>
      </c>
      <c r="H46" s="261">
        <v>26.47212531209108</v>
      </c>
      <c r="I46" s="261">
        <v>24.289107721591581</v>
      </c>
      <c r="J46" s="261">
        <v>24.07046807141084</v>
      </c>
      <c r="K46" s="261">
        <v>12.66908302119997</v>
      </c>
      <c r="L46" s="261">
        <v>13.074293061763781</v>
      </c>
      <c r="M46" s="261">
        <v>11.539403558462711</v>
      </c>
      <c r="N46" s="261">
        <v>11.68227514976228</v>
      </c>
      <c r="O46" s="261">
        <v>11.8549539886974</v>
      </c>
      <c r="P46" s="261">
        <v>13.217416793602061</v>
      </c>
      <c r="Q46" s="261">
        <v>15.210387263146901</v>
      </c>
      <c r="R46" s="261">
        <v>16.138094422837959</v>
      </c>
      <c r="S46" s="261">
        <v>17.018917844982941</v>
      </c>
      <c r="T46" s="261">
        <v>17.856829746993249</v>
      </c>
      <c r="U46" s="261">
        <v>19.461505070899129</v>
      </c>
      <c r="V46" s="261">
        <v>21.851987563218479</v>
      </c>
      <c r="W46" s="261">
        <v>20.311679695166589</v>
      </c>
      <c r="X46" s="261">
        <v>20.801375790843821</v>
      </c>
      <c r="Y46" s="261">
        <v>21.044082073535112</v>
      </c>
      <c r="DA46" s="70" t="s">
        <v>2593</v>
      </c>
    </row>
    <row r="47" spans="1:105" ht="12" customHeight="1" x14ac:dyDescent="0.25">
      <c r="A47" s="41" t="s">
        <v>2594</v>
      </c>
      <c r="B47" s="350">
        <v>16.40341179008928</v>
      </c>
      <c r="C47" s="350">
        <v>16.323938777786701</v>
      </c>
      <c r="D47" s="350">
        <v>16.50722924054881</v>
      </c>
      <c r="E47" s="350">
        <v>16.794492848740621</v>
      </c>
      <c r="F47" s="350">
        <v>15.791480836439289</v>
      </c>
      <c r="G47" s="350">
        <v>16.748444226912621</v>
      </c>
      <c r="H47" s="350">
        <v>17.925750026971631</v>
      </c>
      <c r="I47" s="350">
        <v>16.447507265182399</v>
      </c>
      <c r="J47" s="350">
        <v>16.299454184104921</v>
      </c>
      <c r="K47" s="350">
        <v>8.5789415330869776</v>
      </c>
      <c r="L47" s="350">
        <v>8.853331813804191</v>
      </c>
      <c r="M47" s="350">
        <v>7.8139726678790762</v>
      </c>
      <c r="N47" s="350">
        <v>7.9107189774933602</v>
      </c>
      <c r="O47" s="350">
        <v>8.0276494341607254</v>
      </c>
      <c r="P47" s="350">
        <v>8.9502488618165117</v>
      </c>
      <c r="Q47" s="350">
        <v>10.299800136110299</v>
      </c>
      <c r="R47" s="350">
        <v>10.92800230902982</v>
      </c>
      <c r="S47" s="350">
        <v>11.52445689275231</v>
      </c>
      <c r="T47" s="350">
        <v>12.0918536968616</v>
      </c>
      <c r="U47" s="350">
        <v>13.178468707619651</v>
      </c>
      <c r="V47" s="350">
        <v>14.7971975061569</v>
      </c>
      <c r="W47" s="350">
        <v>13.754169283762369</v>
      </c>
      <c r="X47" s="350">
        <v>14.08576977661304</v>
      </c>
      <c r="Y47" s="350">
        <v>14.25011971460281</v>
      </c>
      <c r="DA47" s="97" t="s">
        <v>2595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99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0.99999999999999978</v>
      </c>
      <c r="C51" s="232">
        <f t="shared" si="3"/>
        <v>1.0000000000000002</v>
      </c>
      <c r="D51" s="232">
        <f t="shared" si="3"/>
        <v>0.99999999999999978</v>
      </c>
      <c r="E51" s="232">
        <f t="shared" si="3"/>
        <v>1.0000000000000002</v>
      </c>
      <c r="F51" s="232">
        <f t="shared" si="3"/>
        <v>1.0000000000000002</v>
      </c>
      <c r="G51" s="232">
        <f t="shared" si="3"/>
        <v>0.99999999999999989</v>
      </c>
      <c r="H51" s="232">
        <f t="shared" si="3"/>
        <v>0.99999999999999989</v>
      </c>
      <c r="I51" s="232">
        <f t="shared" si="3"/>
        <v>1.0000000000000002</v>
      </c>
      <c r="J51" s="232">
        <f t="shared" si="3"/>
        <v>1.0000000000000002</v>
      </c>
      <c r="K51" s="232">
        <f t="shared" si="3"/>
        <v>1.0000000000000002</v>
      </c>
      <c r="L51" s="232">
        <f t="shared" si="3"/>
        <v>0.99999999999999989</v>
      </c>
      <c r="M51" s="232">
        <f t="shared" si="3"/>
        <v>1.0000000000000002</v>
      </c>
      <c r="N51" s="232">
        <f t="shared" si="3"/>
        <v>0.99999999999999978</v>
      </c>
      <c r="O51" s="232">
        <f t="shared" si="3"/>
        <v>1</v>
      </c>
      <c r="P51" s="232">
        <f t="shared" si="3"/>
        <v>1</v>
      </c>
      <c r="Q51" s="232">
        <f t="shared" si="3"/>
        <v>1</v>
      </c>
      <c r="R51" s="232">
        <f t="shared" si="3"/>
        <v>0.99999999999999978</v>
      </c>
      <c r="S51" s="232">
        <f t="shared" si="3"/>
        <v>1</v>
      </c>
      <c r="T51" s="232">
        <f t="shared" si="3"/>
        <v>0.99999999999999989</v>
      </c>
      <c r="U51" s="232">
        <f t="shared" si="3"/>
        <v>1</v>
      </c>
      <c r="V51" s="232">
        <f t="shared" si="3"/>
        <v>1.0000000000000004</v>
      </c>
      <c r="W51" s="232">
        <f t="shared" si="3"/>
        <v>0.99999999999999989</v>
      </c>
      <c r="X51" s="232">
        <f t="shared" si="3"/>
        <v>1</v>
      </c>
      <c r="Y51" s="232">
        <f t="shared" si="3"/>
        <v>1.0000000000000002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2.2955550972001502E-2</v>
      </c>
      <c r="C52" s="299">
        <f t="shared" si="4"/>
        <v>2.3362254423586287E-2</v>
      </c>
      <c r="D52" s="299">
        <f t="shared" si="4"/>
        <v>2.3668945850979253E-2</v>
      </c>
      <c r="E52" s="299">
        <f t="shared" si="4"/>
        <v>2.3738043315722972E-2</v>
      </c>
      <c r="F52" s="299">
        <f t="shared" si="4"/>
        <v>2.3526361948645384E-2</v>
      </c>
      <c r="G52" s="299">
        <f t="shared" si="4"/>
        <v>2.3531791441191649E-2</v>
      </c>
      <c r="H52" s="299">
        <f t="shared" si="4"/>
        <v>2.463192285683553E-2</v>
      </c>
      <c r="I52" s="299">
        <f t="shared" si="4"/>
        <v>2.0596788858263514E-2</v>
      </c>
      <c r="J52" s="299">
        <f t="shared" si="4"/>
        <v>2.0577423078984691E-2</v>
      </c>
      <c r="K52" s="299">
        <f t="shared" si="4"/>
        <v>2.5776289378620042E-2</v>
      </c>
      <c r="L52" s="299">
        <f t="shared" si="4"/>
        <v>2.5876702304657564E-2</v>
      </c>
      <c r="M52" s="299">
        <f t="shared" si="4"/>
        <v>2.4793788568908032E-2</v>
      </c>
      <c r="N52" s="299">
        <f t="shared" si="4"/>
        <v>2.5350842662717126E-2</v>
      </c>
      <c r="O52" s="299">
        <f t="shared" si="4"/>
        <v>2.5586210104925539E-2</v>
      </c>
      <c r="P52" s="299">
        <f t="shared" si="4"/>
        <v>2.5525193813558181E-2</v>
      </c>
      <c r="Q52" s="299">
        <f t="shared" si="4"/>
        <v>2.6215397402135885E-2</v>
      </c>
      <c r="R52" s="299">
        <f t="shared" si="4"/>
        <v>2.6390507515204057E-2</v>
      </c>
      <c r="S52" s="299">
        <f t="shared" si="4"/>
        <v>2.5935074414534274E-2</v>
      </c>
      <c r="T52" s="299">
        <f t="shared" si="4"/>
        <v>2.5995703038398515E-2</v>
      </c>
      <c r="U52" s="299">
        <f t="shared" si="4"/>
        <v>2.6176523976028983E-2</v>
      </c>
      <c r="V52" s="299">
        <f t="shared" si="4"/>
        <v>2.6217388848583337E-2</v>
      </c>
      <c r="W52" s="299">
        <f t="shared" si="4"/>
        <v>2.6650009888888073E-2</v>
      </c>
      <c r="X52" s="299">
        <f t="shared" si="4"/>
        <v>2.6942794723292165E-2</v>
      </c>
      <c r="Y52" s="299">
        <f t="shared" si="4"/>
        <v>2.6997348975697458E-2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3.1219549321922044E-2</v>
      </c>
      <c r="C53" s="233">
        <f t="shared" si="5"/>
        <v>3.1772666016077339E-2</v>
      </c>
      <c r="D53" s="233">
        <f t="shared" si="5"/>
        <v>3.2189766357331784E-2</v>
      </c>
      <c r="E53" s="233">
        <f t="shared" si="5"/>
        <v>3.2283738909383242E-2</v>
      </c>
      <c r="F53" s="233">
        <f t="shared" si="5"/>
        <v>3.1995852250157726E-2</v>
      </c>
      <c r="G53" s="233">
        <f t="shared" si="5"/>
        <v>3.2003236360020643E-2</v>
      </c>
      <c r="H53" s="233">
        <f t="shared" si="5"/>
        <v>3.3499415085296323E-2</v>
      </c>
      <c r="I53" s="233">
        <f t="shared" si="5"/>
        <v>2.8011632847238375E-2</v>
      </c>
      <c r="J53" s="233">
        <f t="shared" si="5"/>
        <v>2.7985295387419184E-2</v>
      </c>
      <c r="K53" s="233">
        <f t="shared" si="5"/>
        <v>3.5055753554923262E-2</v>
      </c>
      <c r="L53" s="233">
        <f t="shared" si="5"/>
        <v>3.5192315134334289E-2</v>
      </c>
      <c r="M53" s="233">
        <f t="shared" si="5"/>
        <v>3.3719552453714927E-2</v>
      </c>
      <c r="N53" s="233">
        <f t="shared" si="5"/>
        <v>3.4477146021295278E-2</v>
      </c>
      <c r="O53" s="233">
        <f t="shared" si="5"/>
        <v>3.479724574269874E-2</v>
      </c>
      <c r="P53" s="233">
        <f t="shared" si="5"/>
        <v>3.4714263586439122E-2</v>
      </c>
      <c r="Q53" s="233">
        <f t="shared" si="5"/>
        <v>3.5652940466904814E-2</v>
      </c>
      <c r="R53" s="233">
        <f t="shared" si="5"/>
        <v>3.5891090220677518E-2</v>
      </c>
      <c r="S53" s="233">
        <f t="shared" si="5"/>
        <v>3.5271701203766603E-2</v>
      </c>
      <c r="T53" s="233">
        <f t="shared" si="5"/>
        <v>3.5354156132221981E-2</v>
      </c>
      <c r="U53" s="233">
        <f t="shared" si="5"/>
        <v>3.5600072607399405E-2</v>
      </c>
      <c r="V53" s="233">
        <f t="shared" si="5"/>
        <v>3.565564883407335E-2</v>
      </c>
      <c r="W53" s="233">
        <f t="shared" si="5"/>
        <v>3.6244013448887794E-2</v>
      </c>
      <c r="X53" s="233">
        <f t="shared" si="5"/>
        <v>3.6642200823677341E-2</v>
      </c>
      <c r="Y53" s="233">
        <f t="shared" si="5"/>
        <v>3.6716394606948539E-2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3.856532563296252E-2</v>
      </c>
      <c r="C54" s="233">
        <f t="shared" si="6"/>
        <v>3.9248587431624959E-2</v>
      </c>
      <c r="D54" s="233">
        <f t="shared" si="6"/>
        <v>3.9763829029645148E-2</v>
      </c>
      <c r="E54" s="233">
        <f t="shared" si="6"/>
        <v>3.9879912770414597E-2</v>
      </c>
      <c r="F54" s="233">
        <f t="shared" si="6"/>
        <v>3.9524288073724254E-2</v>
      </c>
      <c r="G54" s="233">
        <f t="shared" si="6"/>
        <v>3.953340962120197E-2</v>
      </c>
      <c r="H54" s="233">
        <f t="shared" si="6"/>
        <v>4.1381630399483692E-2</v>
      </c>
      <c r="I54" s="233">
        <f t="shared" si="6"/>
        <v>3.4602605281882692E-2</v>
      </c>
      <c r="J54" s="233">
        <f t="shared" si="6"/>
        <v>3.4570070772694292E-2</v>
      </c>
      <c r="K54" s="233">
        <f t="shared" si="6"/>
        <v>4.3304166156081673E-2</v>
      </c>
      <c r="L54" s="233">
        <f t="shared" si="6"/>
        <v>4.3472859871824712E-2</v>
      </c>
      <c r="M54" s="233">
        <f t="shared" si="6"/>
        <v>4.1653564795765492E-2</v>
      </c>
      <c r="N54" s="233">
        <f t="shared" si="6"/>
        <v>4.2589415673364772E-2</v>
      </c>
      <c r="O54" s="233">
        <f t="shared" si="6"/>
        <v>4.2984832976274909E-2</v>
      </c>
      <c r="P54" s="233">
        <f t="shared" si="6"/>
        <v>4.2882325606777738E-2</v>
      </c>
      <c r="Q54" s="233">
        <f t="shared" si="6"/>
        <v>4.4041867635588303E-2</v>
      </c>
      <c r="R54" s="233">
        <f t="shared" si="6"/>
        <v>4.4336052625542813E-2</v>
      </c>
      <c r="S54" s="233">
        <f t="shared" si="6"/>
        <v>4.3570925016417579E-2</v>
      </c>
      <c r="T54" s="233">
        <f t="shared" si="6"/>
        <v>4.3672781104509499E-2</v>
      </c>
      <c r="U54" s="233">
        <f t="shared" si="6"/>
        <v>4.3976560279728683E-2</v>
      </c>
      <c r="V54" s="233">
        <f t="shared" si="6"/>
        <v>4.4045213265620005E-2</v>
      </c>
      <c r="W54" s="233">
        <f t="shared" si="6"/>
        <v>4.4772016613331959E-2</v>
      </c>
      <c r="X54" s="233">
        <f t="shared" si="6"/>
        <v>4.5263895135130849E-2</v>
      </c>
      <c r="Y54" s="233">
        <f t="shared" si="6"/>
        <v>4.5355546279171738E-2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2.387377301088156E-2</v>
      </c>
      <c r="C55" s="233">
        <f t="shared" si="7"/>
        <v>2.4296744600529729E-2</v>
      </c>
      <c r="D55" s="233">
        <f t="shared" si="7"/>
        <v>2.461570368501842E-2</v>
      </c>
      <c r="E55" s="233">
        <f t="shared" si="7"/>
        <v>2.4687565048351894E-2</v>
      </c>
      <c r="F55" s="233">
        <f t="shared" si="7"/>
        <v>2.4467416426591195E-2</v>
      </c>
      <c r="G55" s="233">
        <f t="shared" si="7"/>
        <v>2.4473063098839308E-2</v>
      </c>
      <c r="H55" s="233">
        <f t="shared" si="7"/>
        <v>2.5617199771108951E-2</v>
      </c>
      <c r="I55" s="233">
        <f t="shared" si="7"/>
        <v>2.1420660412594047E-2</v>
      </c>
      <c r="J55" s="233">
        <f t="shared" si="7"/>
        <v>2.1400520002144079E-2</v>
      </c>
      <c r="K55" s="233">
        <f t="shared" si="7"/>
        <v>2.6807340953764844E-2</v>
      </c>
      <c r="L55" s="233">
        <f t="shared" si="7"/>
        <v>2.6911770396843858E-2</v>
      </c>
      <c r="M55" s="233">
        <f t="shared" si="7"/>
        <v>2.5785540111664347E-2</v>
      </c>
      <c r="N55" s="233">
        <f t="shared" si="7"/>
        <v>2.6364876369225805E-2</v>
      </c>
      <c r="O55" s="233">
        <f t="shared" si="7"/>
        <v>2.6609658509122558E-2</v>
      </c>
      <c r="P55" s="233">
        <f t="shared" si="7"/>
        <v>2.6546201566100491E-2</v>
      </c>
      <c r="Q55" s="233">
        <f t="shared" si="7"/>
        <v>2.7264013298221312E-2</v>
      </c>
      <c r="R55" s="233">
        <f t="shared" si="7"/>
        <v>2.7446127815812221E-2</v>
      </c>
      <c r="S55" s="233">
        <f t="shared" si="7"/>
        <v>2.6972477391115638E-2</v>
      </c>
      <c r="T55" s="233">
        <f t="shared" si="7"/>
        <v>2.7035531159934453E-2</v>
      </c>
      <c r="U55" s="233">
        <f t="shared" si="7"/>
        <v>2.7223584935070131E-2</v>
      </c>
      <c r="V55" s="233">
        <f t="shared" si="7"/>
        <v>2.7266084402526668E-2</v>
      </c>
      <c r="W55" s="233">
        <f t="shared" si="7"/>
        <v>2.7716010284443603E-2</v>
      </c>
      <c r="X55" s="233">
        <f t="shared" si="7"/>
        <v>2.8020506512223851E-2</v>
      </c>
      <c r="Y55" s="233">
        <f t="shared" si="7"/>
        <v>2.8077242934725365E-2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2.6912727709401285E-2</v>
      </c>
      <c r="C56" s="300">
        <f t="shared" si="8"/>
        <v>2.6893304302869257E-2</v>
      </c>
      <c r="D56" s="300">
        <f t="shared" si="8"/>
        <v>2.661044066350806E-2</v>
      </c>
      <c r="E56" s="300">
        <f t="shared" si="8"/>
        <v>2.6314525211651365E-2</v>
      </c>
      <c r="F56" s="300">
        <f t="shared" si="8"/>
        <v>2.5963360881217378E-2</v>
      </c>
      <c r="G56" s="300">
        <f t="shared" si="8"/>
        <v>2.5976583375415405E-2</v>
      </c>
      <c r="H56" s="300">
        <f t="shared" si="8"/>
        <v>2.6456776103832121E-2</v>
      </c>
      <c r="I56" s="300">
        <f t="shared" si="8"/>
        <v>2.7584904840263404E-2</v>
      </c>
      <c r="J56" s="300">
        <f t="shared" si="8"/>
        <v>2.7783239901163461E-2</v>
      </c>
      <c r="K56" s="300">
        <f t="shared" si="8"/>
        <v>2.7062871249595787E-2</v>
      </c>
      <c r="L56" s="300">
        <f t="shared" si="8"/>
        <v>2.7106985798160597E-2</v>
      </c>
      <c r="M56" s="300">
        <f t="shared" si="8"/>
        <v>2.6870765280722891E-2</v>
      </c>
      <c r="N56" s="300">
        <f t="shared" si="8"/>
        <v>2.693173925759838E-2</v>
      </c>
      <c r="O56" s="300">
        <f t="shared" si="8"/>
        <v>2.6978018658886438E-2</v>
      </c>
      <c r="P56" s="300">
        <f t="shared" si="8"/>
        <v>2.6980282340558395E-2</v>
      </c>
      <c r="Q56" s="300">
        <f t="shared" si="8"/>
        <v>2.7269716237112364E-2</v>
      </c>
      <c r="R56" s="300">
        <f t="shared" si="8"/>
        <v>2.7372885942603606E-2</v>
      </c>
      <c r="S56" s="300">
        <f t="shared" si="8"/>
        <v>2.7127801559779462E-2</v>
      </c>
      <c r="T56" s="300">
        <f t="shared" si="8"/>
        <v>2.7158486086661347E-2</v>
      </c>
      <c r="U56" s="300">
        <f t="shared" si="8"/>
        <v>2.7234076447820863E-2</v>
      </c>
      <c r="V56" s="300">
        <f t="shared" si="8"/>
        <v>2.726551004276603E-2</v>
      </c>
      <c r="W56" s="300">
        <f t="shared" si="8"/>
        <v>2.7529124757794256E-2</v>
      </c>
      <c r="X56" s="300">
        <f t="shared" si="8"/>
        <v>2.7764182236609064E-2</v>
      </c>
      <c r="Y56" s="300">
        <f t="shared" si="8"/>
        <v>2.7830641261386208E-2</v>
      </c>
      <c r="DA56" s="68"/>
    </row>
    <row r="57" spans="1:105" ht="12" customHeight="1" x14ac:dyDescent="0.25">
      <c r="A57" s="174" t="s">
        <v>2555</v>
      </c>
      <c r="B57" s="301">
        <f t="shared" ref="B57:Y57" si="9">IF(B$16=0,0,B$16/B$5)</f>
        <v>0.17880224111984078</v>
      </c>
      <c r="C57" s="301">
        <f t="shared" si="9"/>
        <v>0.17784115198815409</v>
      </c>
      <c r="D57" s="301">
        <f t="shared" si="9"/>
        <v>0.17746182590236906</v>
      </c>
      <c r="E57" s="301">
        <f t="shared" si="9"/>
        <v>0.17753832258470278</v>
      </c>
      <c r="F57" s="301">
        <f t="shared" si="9"/>
        <v>0.1781099462266087</v>
      </c>
      <c r="G57" s="301">
        <f t="shared" si="9"/>
        <v>0.17523002201346027</v>
      </c>
      <c r="H57" s="301">
        <f t="shared" si="9"/>
        <v>0.17586916777949371</v>
      </c>
      <c r="I57" s="301">
        <f t="shared" si="9"/>
        <v>0.18514462644958851</v>
      </c>
      <c r="J57" s="301">
        <f t="shared" si="9"/>
        <v>0.18523983359077986</v>
      </c>
      <c r="K57" s="301">
        <f t="shared" si="9"/>
        <v>0.17578224686882313</v>
      </c>
      <c r="L57" s="301">
        <f t="shared" si="9"/>
        <v>0.17599450048978732</v>
      </c>
      <c r="M57" s="301">
        <f t="shared" si="9"/>
        <v>0.17518898132705363</v>
      </c>
      <c r="N57" s="301">
        <f t="shared" si="9"/>
        <v>0.17522121389895018</v>
      </c>
      <c r="O57" s="301">
        <f t="shared" si="9"/>
        <v>0.17554916346704427</v>
      </c>
      <c r="P57" s="301">
        <f t="shared" si="9"/>
        <v>0.17546735330969651</v>
      </c>
      <c r="Q57" s="301">
        <f t="shared" si="9"/>
        <v>0.17673476733275548</v>
      </c>
      <c r="R57" s="301">
        <f t="shared" si="9"/>
        <v>0.17724319328927521</v>
      </c>
      <c r="S57" s="301">
        <f t="shared" si="9"/>
        <v>0.17598262173213558</v>
      </c>
      <c r="T57" s="301">
        <f t="shared" si="9"/>
        <v>0.17614694251992646</v>
      </c>
      <c r="U57" s="301">
        <f t="shared" si="9"/>
        <v>0.1765242226721209</v>
      </c>
      <c r="V57" s="301">
        <f t="shared" si="9"/>
        <v>0.17669976781546329</v>
      </c>
      <c r="W57" s="301">
        <f t="shared" si="9"/>
        <v>0.17812690440586271</v>
      </c>
      <c r="X57" s="301">
        <f t="shared" si="9"/>
        <v>0.17941880266141313</v>
      </c>
      <c r="Y57" s="301">
        <f t="shared" si="9"/>
        <v>0.17974464941710225</v>
      </c>
      <c r="DA57" s="178"/>
    </row>
    <row r="58" spans="1:105" ht="12" customHeight="1" x14ac:dyDescent="0.25">
      <c r="A58" s="62" t="s">
        <v>2556</v>
      </c>
      <c r="B58" s="302">
        <f t="shared" ref="B58:Y58" si="10">IF(B$17=0,0,B$17/B$5)</f>
        <v>0.10323243765600798</v>
      </c>
      <c r="C58" s="302">
        <f t="shared" si="10"/>
        <v>9.5733848947051031E-2</v>
      </c>
      <c r="D58" s="302">
        <f t="shared" si="10"/>
        <v>9.0083178989371321E-2</v>
      </c>
      <c r="E58" s="302">
        <f t="shared" si="10"/>
        <v>8.8827038025175498E-2</v>
      </c>
      <c r="F58" s="302">
        <f t="shared" si="10"/>
        <v>9.2923757245018085E-2</v>
      </c>
      <c r="G58" s="302">
        <f t="shared" si="10"/>
        <v>8.3679937234496418E-2</v>
      </c>
      <c r="H58" s="302">
        <f t="shared" si="10"/>
        <v>6.8478484475229626E-2</v>
      </c>
      <c r="I58" s="302">
        <f t="shared" si="10"/>
        <v>0.1386990974353671</v>
      </c>
      <c r="J58" s="302">
        <f t="shared" si="10"/>
        <v>0.13913908302721106</v>
      </c>
      <c r="K58" s="302">
        <f t="shared" si="10"/>
        <v>4.4181042312568169E-2</v>
      </c>
      <c r="L58" s="302">
        <f t="shared" si="10"/>
        <v>4.2819231984489531E-2</v>
      </c>
      <c r="M58" s="302">
        <f t="shared" si="10"/>
        <v>6.599065107958467E-2</v>
      </c>
      <c r="N58" s="302">
        <f t="shared" si="10"/>
        <v>5.3674282685298835E-2</v>
      </c>
      <c r="O58" s="302">
        <f t="shared" si="10"/>
        <v>4.8549675281420679E-2</v>
      </c>
      <c r="P58" s="302">
        <f t="shared" si="10"/>
        <v>5.043573375787954E-2</v>
      </c>
      <c r="Q58" s="302">
        <f t="shared" si="10"/>
        <v>3.6543630428236412E-2</v>
      </c>
      <c r="R58" s="302">
        <f t="shared" si="10"/>
        <v>3.1836115442016782E-2</v>
      </c>
      <c r="S58" s="302">
        <f t="shared" si="10"/>
        <v>4.1634820482112693E-2</v>
      </c>
      <c r="T58" s="302">
        <f t="shared" si="10"/>
        <v>4.0904109043595191E-2</v>
      </c>
      <c r="U58" s="302">
        <f t="shared" si="10"/>
        <v>3.6928467711080819E-2</v>
      </c>
      <c r="V58" s="302">
        <f t="shared" si="10"/>
        <v>3.5806472725204118E-2</v>
      </c>
      <c r="W58" s="302">
        <f t="shared" si="10"/>
        <v>2.8412738261578772E-2</v>
      </c>
      <c r="X58" s="302">
        <f t="shared" si="10"/>
        <v>2.3639491549052365E-2</v>
      </c>
      <c r="Y58" s="302">
        <f t="shared" si="10"/>
        <v>2.2546414852851006E-2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7.556980346383281E-2</v>
      </c>
      <c r="C59" s="302">
        <f t="shared" si="11"/>
        <v>8.2107303041103086E-2</v>
      </c>
      <c r="D59" s="302">
        <f t="shared" si="11"/>
        <v>8.7378646912997737E-2</v>
      </c>
      <c r="E59" s="302">
        <f t="shared" si="11"/>
        <v>8.8711284559527301E-2</v>
      </c>
      <c r="F59" s="302">
        <f t="shared" si="11"/>
        <v>8.5186188981590583E-2</v>
      </c>
      <c r="G59" s="302">
        <f t="shared" si="11"/>
        <v>9.1550084778963856E-2</v>
      </c>
      <c r="H59" s="302">
        <f t="shared" si="11"/>
        <v>0.10739068330426409</v>
      </c>
      <c r="I59" s="302">
        <f t="shared" si="11"/>
        <v>4.6445529014221415E-2</v>
      </c>
      <c r="J59" s="302">
        <f t="shared" si="11"/>
        <v>4.6100750563568806E-2</v>
      </c>
      <c r="K59" s="302">
        <f t="shared" si="11"/>
        <v>0.13160120455625496</v>
      </c>
      <c r="L59" s="302">
        <f t="shared" si="11"/>
        <v>0.13317526850529779</v>
      </c>
      <c r="M59" s="302">
        <f t="shared" si="11"/>
        <v>0.10919833024746896</v>
      </c>
      <c r="N59" s="302">
        <f t="shared" si="11"/>
        <v>0.12154693121365136</v>
      </c>
      <c r="O59" s="302">
        <f t="shared" si="11"/>
        <v>0.12699948818562359</v>
      </c>
      <c r="P59" s="302">
        <f t="shared" si="11"/>
        <v>0.12503161955181696</v>
      </c>
      <c r="Q59" s="302">
        <f t="shared" si="11"/>
        <v>0.14019113690451906</v>
      </c>
      <c r="R59" s="302">
        <f t="shared" si="11"/>
        <v>0.14540707784725843</v>
      </c>
      <c r="S59" s="302">
        <f t="shared" si="11"/>
        <v>0.13434780125002288</v>
      </c>
      <c r="T59" s="302">
        <f t="shared" si="11"/>
        <v>0.13524283347633126</v>
      </c>
      <c r="U59" s="302">
        <f t="shared" si="11"/>
        <v>0.13959575496104007</v>
      </c>
      <c r="V59" s="302">
        <f t="shared" si="11"/>
        <v>0.14089329509025919</v>
      </c>
      <c r="W59" s="302">
        <f t="shared" si="11"/>
        <v>0.14971416614428393</v>
      </c>
      <c r="X59" s="302">
        <f t="shared" si="11"/>
        <v>0.15577931111236076</v>
      </c>
      <c r="Y59" s="302">
        <f t="shared" si="11"/>
        <v>0.15719823456425122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8.4829513552898E-2</v>
      </c>
      <c r="C60" s="301">
        <f t="shared" si="12"/>
        <v>8.4199100708166039E-2</v>
      </c>
      <c r="D60" s="301">
        <f t="shared" si="12"/>
        <v>8.2921405588396654E-2</v>
      </c>
      <c r="E60" s="301">
        <f t="shared" si="12"/>
        <v>8.2185718235001481E-2</v>
      </c>
      <c r="F60" s="301">
        <f t="shared" si="12"/>
        <v>8.2168124010452079E-2</v>
      </c>
      <c r="G60" s="301">
        <f t="shared" si="12"/>
        <v>8.2621857485618677E-2</v>
      </c>
      <c r="H60" s="301">
        <f t="shared" si="12"/>
        <v>8.008308564952818E-2</v>
      </c>
      <c r="I60" s="301">
        <f t="shared" si="12"/>
        <v>9.0305519816790622E-2</v>
      </c>
      <c r="J60" s="301">
        <f t="shared" si="12"/>
        <v>9.0714862422286824E-2</v>
      </c>
      <c r="K60" s="301">
        <f t="shared" si="12"/>
        <v>7.9446213817855743E-2</v>
      </c>
      <c r="L60" s="301">
        <f t="shared" si="12"/>
        <v>7.9362138304219565E-2</v>
      </c>
      <c r="M60" s="301">
        <f t="shared" si="12"/>
        <v>8.4387292917933107E-2</v>
      </c>
      <c r="N60" s="301">
        <f t="shared" si="12"/>
        <v>8.2175310132817453E-2</v>
      </c>
      <c r="O60" s="301">
        <f t="shared" si="12"/>
        <v>8.0449779107456418E-2</v>
      </c>
      <c r="P60" s="301">
        <f t="shared" si="12"/>
        <v>8.1310288832078012E-2</v>
      </c>
      <c r="Q60" s="301">
        <f t="shared" si="12"/>
        <v>7.8179935184767804E-2</v>
      </c>
      <c r="R60" s="301">
        <f t="shared" si="12"/>
        <v>7.6800841478941492E-2</v>
      </c>
      <c r="S60" s="301">
        <f t="shared" si="12"/>
        <v>7.989585252717249E-2</v>
      </c>
      <c r="T60" s="301">
        <f t="shared" si="12"/>
        <v>7.9681431905702829E-2</v>
      </c>
      <c r="U60" s="301">
        <f t="shared" si="12"/>
        <v>7.8900620969994284E-2</v>
      </c>
      <c r="V60" s="301">
        <f t="shared" si="12"/>
        <v>7.8069999139773388E-2</v>
      </c>
      <c r="W60" s="301">
        <f t="shared" si="12"/>
        <v>7.6001983641090606E-2</v>
      </c>
      <c r="X60" s="301">
        <f t="shared" si="12"/>
        <v>7.3913819027908473E-2</v>
      </c>
      <c r="Y60" s="301">
        <f t="shared" si="12"/>
        <v>7.3146834030674818E-2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6.1414851561456457E-2</v>
      </c>
      <c r="C61" s="302">
        <f t="shared" si="13"/>
        <v>6.0369601196108021E-2</v>
      </c>
      <c r="D61" s="302">
        <f t="shared" si="13"/>
        <v>5.877908082039781E-2</v>
      </c>
      <c r="E61" s="302">
        <f t="shared" si="13"/>
        <v>5.7972914052964043E-2</v>
      </c>
      <c r="F61" s="302">
        <f t="shared" si="13"/>
        <v>5.8171234822833789E-2</v>
      </c>
      <c r="G61" s="302">
        <f t="shared" si="13"/>
        <v>5.8619430215603195E-2</v>
      </c>
      <c r="H61" s="302">
        <f t="shared" si="13"/>
        <v>5.4958524335555925E-2</v>
      </c>
      <c r="I61" s="302">
        <f t="shared" si="13"/>
        <v>6.9296795181361823E-2</v>
      </c>
      <c r="J61" s="302">
        <f t="shared" si="13"/>
        <v>6.972589088172243E-2</v>
      </c>
      <c r="K61" s="302">
        <f t="shared" si="13"/>
        <v>5.3154398651663305E-2</v>
      </c>
      <c r="L61" s="302">
        <f t="shared" si="13"/>
        <v>5.2967901953468843E-2</v>
      </c>
      <c r="M61" s="302">
        <f t="shared" si="13"/>
        <v>5.9097628577646888E-2</v>
      </c>
      <c r="N61" s="302">
        <f t="shared" si="13"/>
        <v>5.6317450616845968E-2</v>
      </c>
      <c r="O61" s="302">
        <f t="shared" si="13"/>
        <v>5.4351844800432356E-2</v>
      </c>
      <c r="P61" s="302">
        <f t="shared" si="13"/>
        <v>5.5274591142248676E-2</v>
      </c>
      <c r="Q61" s="302">
        <f t="shared" si="13"/>
        <v>5.1440229834589186E-2</v>
      </c>
      <c r="R61" s="302">
        <f t="shared" si="13"/>
        <v>4.9882523813433347E-2</v>
      </c>
      <c r="S61" s="302">
        <f t="shared" si="13"/>
        <v>5.3442076624347537E-2</v>
      </c>
      <c r="T61" s="302">
        <f t="shared" si="13"/>
        <v>5.3165814806536343E-2</v>
      </c>
      <c r="U61" s="302">
        <f t="shared" si="13"/>
        <v>5.2200566514444727E-2</v>
      </c>
      <c r="V61" s="302">
        <f t="shared" si="13"/>
        <v>5.1328262514218376E-2</v>
      </c>
      <c r="W61" s="302">
        <f t="shared" si="13"/>
        <v>4.8818973554424765E-2</v>
      </c>
      <c r="X61" s="302">
        <f t="shared" si="13"/>
        <v>4.6432168410150458E-2</v>
      </c>
      <c r="Y61" s="302">
        <f t="shared" si="13"/>
        <v>4.5609538075463397E-2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2.3414661991441543E-2</v>
      </c>
      <c r="C62" s="302">
        <f t="shared" si="14"/>
        <v>2.3829499512058015E-2</v>
      </c>
      <c r="D62" s="302">
        <f t="shared" si="14"/>
        <v>2.4142324767998855E-2</v>
      </c>
      <c r="E62" s="302">
        <f t="shared" si="14"/>
        <v>2.4212804182037438E-2</v>
      </c>
      <c r="F62" s="302">
        <f t="shared" si="14"/>
        <v>2.3996889187618296E-2</v>
      </c>
      <c r="G62" s="302">
        <f t="shared" si="14"/>
        <v>2.4002427270015489E-2</v>
      </c>
      <c r="H62" s="302">
        <f t="shared" si="14"/>
        <v>2.5124561313972255E-2</v>
      </c>
      <c r="I62" s="302">
        <f t="shared" si="14"/>
        <v>2.1008724635428792E-2</v>
      </c>
      <c r="J62" s="302">
        <f t="shared" si="14"/>
        <v>2.0988971540564397E-2</v>
      </c>
      <c r="K62" s="302">
        <f t="shared" si="14"/>
        <v>2.6291815166192455E-2</v>
      </c>
      <c r="L62" s="302">
        <f t="shared" si="14"/>
        <v>2.6394236350750722E-2</v>
      </c>
      <c r="M62" s="302">
        <f t="shared" si="14"/>
        <v>2.5289664340286202E-2</v>
      </c>
      <c r="N62" s="302">
        <f t="shared" si="14"/>
        <v>2.5857859515971481E-2</v>
      </c>
      <c r="O62" s="302">
        <f t="shared" si="14"/>
        <v>2.6097934307024062E-2</v>
      </c>
      <c r="P62" s="302">
        <f t="shared" si="14"/>
        <v>2.6035697689829336E-2</v>
      </c>
      <c r="Q62" s="302">
        <f t="shared" si="14"/>
        <v>2.6739705350178614E-2</v>
      </c>
      <c r="R62" s="302">
        <f t="shared" si="14"/>
        <v>2.6918317665508146E-2</v>
      </c>
      <c r="S62" s="302">
        <f t="shared" si="14"/>
        <v>2.6453775902824959E-2</v>
      </c>
      <c r="T62" s="302">
        <f t="shared" si="14"/>
        <v>2.6515617099166489E-2</v>
      </c>
      <c r="U62" s="302">
        <f t="shared" si="14"/>
        <v>2.6700054455549564E-2</v>
      </c>
      <c r="V62" s="302">
        <f t="shared" si="14"/>
        <v>2.6741736625555013E-2</v>
      </c>
      <c r="W62" s="302">
        <f t="shared" si="14"/>
        <v>2.7183010086665838E-2</v>
      </c>
      <c r="X62" s="302">
        <f t="shared" si="14"/>
        <v>2.7481650617758015E-2</v>
      </c>
      <c r="Y62" s="302">
        <f t="shared" si="14"/>
        <v>2.7537295955211424E-2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0.25543177302834413</v>
      </c>
      <c r="C63" s="301">
        <f t="shared" si="15"/>
        <v>0.25405878855450581</v>
      </c>
      <c r="D63" s="301">
        <f t="shared" si="15"/>
        <v>0.25351689414624157</v>
      </c>
      <c r="E63" s="301">
        <f t="shared" si="15"/>
        <v>0.25362617512100405</v>
      </c>
      <c r="F63" s="301">
        <f t="shared" si="15"/>
        <v>0.25444278032372669</v>
      </c>
      <c r="G63" s="301">
        <f t="shared" si="15"/>
        <v>0.25032860287637176</v>
      </c>
      <c r="H63" s="301">
        <f t="shared" si="15"/>
        <v>0.25124166825641969</v>
      </c>
      <c r="I63" s="301">
        <f t="shared" si="15"/>
        <v>0.26449232349941226</v>
      </c>
      <c r="J63" s="301">
        <f t="shared" si="15"/>
        <v>0.26462833370111422</v>
      </c>
      <c r="K63" s="301">
        <f t="shared" si="15"/>
        <v>0.25111749552689006</v>
      </c>
      <c r="L63" s="301">
        <f t="shared" si="15"/>
        <v>0.25142071498541041</v>
      </c>
      <c r="M63" s="301">
        <f t="shared" si="15"/>
        <v>0.25026997332436224</v>
      </c>
      <c r="N63" s="301">
        <f t="shared" si="15"/>
        <v>0.250316019855643</v>
      </c>
      <c r="O63" s="301">
        <f t="shared" si="15"/>
        <v>0.25078451923863471</v>
      </c>
      <c r="P63" s="301">
        <f t="shared" si="15"/>
        <v>0.25066764758528093</v>
      </c>
      <c r="Q63" s="301">
        <f t="shared" si="15"/>
        <v>0.2524782390467934</v>
      </c>
      <c r="R63" s="301">
        <f t="shared" si="15"/>
        <v>0.25320456184182188</v>
      </c>
      <c r="S63" s="301">
        <f t="shared" si="15"/>
        <v>0.25140374533162224</v>
      </c>
      <c r="T63" s="301">
        <f t="shared" si="15"/>
        <v>0.25163848931418059</v>
      </c>
      <c r="U63" s="301">
        <f t="shared" si="15"/>
        <v>0.25217746096017263</v>
      </c>
      <c r="V63" s="301">
        <f t="shared" si="15"/>
        <v>0.25242823973637613</v>
      </c>
      <c r="W63" s="301">
        <f t="shared" si="15"/>
        <v>0.25446700629408947</v>
      </c>
      <c r="X63" s="301">
        <f t="shared" si="15"/>
        <v>0.25631257523059015</v>
      </c>
      <c r="Y63" s="301">
        <f t="shared" si="15"/>
        <v>0.25677807059586027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0.14747491093715431</v>
      </c>
      <c r="C64" s="302">
        <f t="shared" si="16"/>
        <v>0.13676264135293001</v>
      </c>
      <c r="D64" s="302">
        <f t="shared" si="16"/>
        <v>0.12869025569910192</v>
      </c>
      <c r="E64" s="302">
        <f t="shared" si="16"/>
        <v>0.1268957686073936</v>
      </c>
      <c r="F64" s="302">
        <f t="shared" si="16"/>
        <v>0.13274822463574013</v>
      </c>
      <c r="G64" s="302">
        <f t="shared" si="16"/>
        <v>0.11954276747785199</v>
      </c>
      <c r="H64" s="302">
        <f t="shared" si="16"/>
        <v>9.7826406393185211E-2</v>
      </c>
      <c r="I64" s="302">
        <f t="shared" si="16"/>
        <v>0.19814156776481021</v>
      </c>
      <c r="J64" s="302">
        <f t="shared" si="16"/>
        <v>0.19877011861030164</v>
      </c>
      <c r="K64" s="302">
        <f t="shared" si="16"/>
        <v>6.3115774732240226E-2</v>
      </c>
      <c r="L64" s="302">
        <f t="shared" si="16"/>
        <v>6.1170331406413612E-2</v>
      </c>
      <c r="M64" s="302">
        <f t="shared" si="16"/>
        <v>9.4272358685120933E-2</v>
      </c>
      <c r="N64" s="302">
        <f t="shared" si="16"/>
        <v>7.667754669328404E-2</v>
      </c>
      <c r="O64" s="302">
        <f t="shared" si="16"/>
        <v>6.9356678973458111E-2</v>
      </c>
      <c r="P64" s="302">
        <f t="shared" si="16"/>
        <v>7.2051048225542202E-2</v>
      </c>
      <c r="Q64" s="302">
        <f t="shared" si="16"/>
        <v>5.2205186326051999E-2</v>
      </c>
      <c r="R64" s="302">
        <f t="shared" si="16"/>
        <v>4.5480164917166846E-2</v>
      </c>
      <c r="S64" s="302">
        <f t="shared" si="16"/>
        <v>5.9478314974446715E-2</v>
      </c>
      <c r="T64" s="302">
        <f t="shared" si="16"/>
        <v>5.8434441490850274E-2</v>
      </c>
      <c r="U64" s="302">
        <f t="shared" si="16"/>
        <v>5.2754953872972604E-2</v>
      </c>
      <c r="V64" s="302">
        <f t="shared" si="16"/>
        <v>5.115210389314874E-2</v>
      </c>
      <c r="W64" s="302">
        <f t="shared" si="16"/>
        <v>4.0589626087969656E-2</v>
      </c>
      <c r="X64" s="302">
        <f t="shared" si="16"/>
        <v>3.377070221293195E-2</v>
      </c>
      <c r="Y64" s="302">
        <f t="shared" si="16"/>
        <v>3.220916407550143E-2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0.10795686209118981</v>
      </c>
      <c r="C65" s="302">
        <f t="shared" si="17"/>
        <v>0.11729614720157584</v>
      </c>
      <c r="D65" s="302">
        <f t="shared" si="17"/>
        <v>0.12482663844713966</v>
      </c>
      <c r="E65" s="302">
        <f t="shared" si="17"/>
        <v>0.12673040651361045</v>
      </c>
      <c r="F65" s="302">
        <f t="shared" si="17"/>
        <v>0.12169455568798657</v>
      </c>
      <c r="G65" s="302">
        <f t="shared" si="17"/>
        <v>0.13078583539851979</v>
      </c>
      <c r="H65" s="302">
        <f t="shared" si="17"/>
        <v>0.15341526186323445</v>
      </c>
      <c r="I65" s="302">
        <f t="shared" si="17"/>
        <v>6.6350755734602071E-2</v>
      </c>
      <c r="J65" s="302">
        <f t="shared" si="17"/>
        <v>6.5858215090812619E-2</v>
      </c>
      <c r="K65" s="302">
        <f t="shared" si="17"/>
        <v>0.18800172079464983</v>
      </c>
      <c r="L65" s="302">
        <f t="shared" si="17"/>
        <v>0.19025038357899679</v>
      </c>
      <c r="M65" s="302">
        <f t="shared" si="17"/>
        <v>0.15599761463924131</v>
      </c>
      <c r="N65" s="302">
        <f t="shared" si="17"/>
        <v>0.17363847316235897</v>
      </c>
      <c r="O65" s="302">
        <f t="shared" si="17"/>
        <v>0.18142784026517661</v>
      </c>
      <c r="P65" s="302">
        <f t="shared" si="17"/>
        <v>0.17861659935973875</v>
      </c>
      <c r="Q65" s="302">
        <f t="shared" si="17"/>
        <v>0.20027305272074142</v>
      </c>
      <c r="R65" s="302">
        <f t="shared" si="17"/>
        <v>0.20772439692465502</v>
      </c>
      <c r="S65" s="302">
        <f t="shared" si="17"/>
        <v>0.19192543035717552</v>
      </c>
      <c r="T65" s="302">
        <f t="shared" si="17"/>
        <v>0.19320404782333028</v>
      </c>
      <c r="U65" s="302">
        <f t="shared" si="17"/>
        <v>0.19942250708720002</v>
      </c>
      <c r="V65" s="302">
        <f t="shared" si="17"/>
        <v>0.20127613584322743</v>
      </c>
      <c r="W65" s="302">
        <f t="shared" si="17"/>
        <v>0.21387738020611982</v>
      </c>
      <c r="X65" s="302">
        <f t="shared" si="17"/>
        <v>0.22254187301765815</v>
      </c>
      <c r="Y65" s="302">
        <f t="shared" si="17"/>
        <v>0.22456890652035885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0.15260938864815471</v>
      </c>
      <c r="C66" s="301">
        <f t="shared" si="18"/>
        <v>0.15025314095141487</v>
      </c>
      <c r="D66" s="301">
        <f t="shared" si="18"/>
        <v>0.14870795525946451</v>
      </c>
      <c r="E66" s="301">
        <f t="shared" si="18"/>
        <v>0.14864650670034565</v>
      </c>
      <c r="F66" s="301">
        <f t="shared" si="18"/>
        <v>0.15040648627013975</v>
      </c>
      <c r="G66" s="301">
        <f t="shared" si="18"/>
        <v>0.15686234083866835</v>
      </c>
      <c r="H66" s="301">
        <f t="shared" si="18"/>
        <v>0.14292360127478257</v>
      </c>
      <c r="I66" s="301">
        <f t="shared" si="18"/>
        <v>0.16202963512350083</v>
      </c>
      <c r="J66" s="301">
        <f t="shared" si="18"/>
        <v>0.16144501952121604</v>
      </c>
      <c r="K66" s="301">
        <f t="shared" si="18"/>
        <v>0.12813954177044537</v>
      </c>
      <c r="L66" s="301">
        <f t="shared" si="18"/>
        <v>0.12634557306717872</v>
      </c>
      <c r="M66" s="301">
        <f t="shared" si="18"/>
        <v>0.1377319332040384</v>
      </c>
      <c r="N66" s="301">
        <f t="shared" si="18"/>
        <v>0.13249034921152247</v>
      </c>
      <c r="O66" s="301">
        <f t="shared" si="18"/>
        <v>0.13028269563323766</v>
      </c>
      <c r="P66" s="301">
        <f t="shared" si="18"/>
        <v>0.13041976913217379</v>
      </c>
      <c r="Q66" s="301">
        <f t="shared" si="18"/>
        <v>0.12112007059619566</v>
      </c>
      <c r="R66" s="301">
        <f t="shared" si="18"/>
        <v>0.11886198925063433</v>
      </c>
      <c r="S66" s="301">
        <f t="shared" si="18"/>
        <v>0.12505344542072547</v>
      </c>
      <c r="T66" s="301">
        <f t="shared" si="18"/>
        <v>0.12404204185937547</v>
      </c>
      <c r="U66" s="301">
        <f t="shared" si="18"/>
        <v>0.12145676893171312</v>
      </c>
      <c r="V66" s="301">
        <f t="shared" si="18"/>
        <v>0.12129306327982957</v>
      </c>
      <c r="W66" s="301">
        <f t="shared" si="18"/>
        <v>0.11395109642165535</v>
      </c>
      <c r="X66" s="301">
        <f t="shared" si="18"/>
        <v>0.1088223698140709</v>
      </c>
      <c r="Y66" s="301">
        <f t="shared" si="18"/>
        <v>0.10801523738665762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0.11018664466560718</v>
      </c>
      <c r="C67" s="301">
        <f t="shared" si="19"/>
        <v>0.11213882123321418</v>
      </c>
      <c r="D67" s="301">
        <f t="shared" si="19"/>
        <v>0.11361094008470039</v>
      </c>
      <c r="E67" s="301">
        <f t="shared" si="19"/>
        <v>0.11394260791547027</v>
      </c>
      <c r="F67" s="301">
        <f t="shared" si="19"/>
        <v>0.11292653735349784</v>
      </c>
      <c r="G67" s="301">
        <f t="shared" si="19"/>
        <v>0.11295259891771993</v>
      </c>
      <c r="H67" s="301">
        <f t="shared" si="19"/>
        <v>0.11823322971281051</v>
      </c>
      <c r="I67" s="301">
        <f t="shared" si="19"/>
        <v>9.8864586519664857E-2</v>
      </c>
      <c r="J67" s="301">
        <f t="shared" si="19"/>
        <v>9.8771630779126526E-2</v>
      </c>
      <c r="K67" s="301">
        <f t="shared" si="19"/>
        <v>0.12372618901737617</v>
      </c>
      <c r="L67" s="301">
        <f t="shared" si="19"/>
        <v>0.12420817106235627</v>
      </c>
      <c r="M67" s="301">
        <f t="shared" si="19"/>
        <v>0.11901018513075849</v>
      </c>
      <c r="N67" s="301">
        <f t="shared" si="19"/>
        <v>0.12168404478104218</v>
      </c>
      <c r="O67" s="301">
        <f t="shared" si="19"/>
        <v>0.12281380850364261</v>
      </c>
      <c r="P67" s="301">
        <f t="shared" si="19"/>
        <v>0.12252093030507927</v>
      </c>
      <c r="Q67" s="301">
        <f t="shared" si="19"/>
        <v>0.12583390753025225</v>
      </c>
      <c r="R67" s="301">
        <f t="shared" si="19"/>
        <v>0.12667443607297951</v>
      </c>
      <c r="S67" s="301">
        <f t="shared" si="19"/>
        <v>0.12448835718976445</v>
      </c>
      <c r="T67" s="301">
        <f t="shared" si="19"/>
        <v>0.12477937458431286</v>
      </c>
      <c r="U67" s="301">
        <f t="shared" si="19"/>
        <v>0.12564731508493912</v>
      </c>
      <c r="V67" s="301">
        <f t="shared" si="19"/>
        <v>0.12584346647320005</v>
      </c>
      <c r="W67" s="301">
        <f t="shared" si="19"/>
        <v>0.12792004746666275</v>
      </c>
      <c r="X67" s="301">
        <f t="shared" si="19"/>
        <v>0.12932541467180242</v>
      </c>
      <c r="Y67" s="301">
        <f t="shared" si="19"/>
        <v>0.12958727508334786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7.4613512337986118E-2</v>
      </c>
      <c r="C68" s="235">
        <f t="shared" si="20"/>
        <v>7.5935439789857492E-2</v>
      </c>
      <c r="D68" s="235">
        <f t="shared" si="20"/>
        <v>7.6932293432344728E-2</v>
      </c>
      <c r="E68" s="235">
        <f t="shared" si="20"/>
        <v>7.715688418795183E-2</v>
      </c>
      <c r="F68" s="235">
        <f t="shared" si="20"/>
        <v>7.6468846235239182E-2</v>
      </c>
      <c r="G68" s="235">
        <f t="shared" si="20"/>
        <v>7.648649397149189E-2</v>
      </c>
      <c r="H68" s="235">
        <f t="shared" si="20"/>
        <v>8.0062303110408614E-2</v>
      </c>
      <c r="I68" s="235">
        <f t="shared" si="20"/>
        <v>6.6946716350800989E-2</v>
      </c>
      <c r="J68" s="235">
        <f t="shared" si="20"/>
        <v>6.6883770843071011E-2</v>
      </c>
      <c r="K68" s="235">
        <f t="shared" si="20"/>
        <v>8.3781891705624209E-2</v>
      </c>
      <c r="L68" s="235">
        <f t="shared" si="20"/>
        <v>8.4108268585226534E-2</v>
      </c>
      <c r="M68" s="235">
        <f t="shared" si="20"/>
        <v>8.0588422885078767E-2</v>
      </c>
      <c r="N68" s="235">
        <f t="shared" si="20"/>
        <v>8.2399042135823192E-2</v>
      </c>
      <c r="O68" s="235">
        <f t="shared" si="20"/>
        <v>8.3164068058076024E-2</v>
      </c>
      <c r="P68" s="235">
        <f t="shared" si="20"/>
        <v>8.2965743922257612E-2</v>
      </c>
      <c r="Q68" s="235">
        <f t="shared" si="20"/>
        <v>8.5209145269272923E-2</v>
      </c>
      <c r="R68" s="235">
        <f t="shared" si="20"/>
        <v>8.5778313946507145E-2</v>
      </c>
      <c r="S68" s="235">
        <f t="shared" si="20"/>
        <v>8.429799821296631E-2</v>
      </c>
      <c r="T68" s="235">
        <f t="shared" si="20"/>
        <v>8.4495062294775894E-2</v>
      </c>
      <c r="U68" s="235">
        <f t="shared" si="20"/>
        <v>8.508279313501195E-2</v>
      </c>
      <c r="V68" s="235">
        <f t="shared" si="20"/>
        <v>8.5215618161788423E-2</v>
      </c>
      <c r="W68" s="235">
        <f t="shared" si="20"/>
        <v>8.662178677729325E-2</v>
      </c>
      <c r="X68" s="235">
        <f t="shared" si="20"/>
        <v>8.7573439163281738E-2</v>
      </c>
      <c r="Y68" s="235">
        <f t="shared" si="20"/>
        <v>8.7750759428427944E-2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56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2">
        <f t="shared" ref="B72:Y72" si="21">SUM(B$73:B$83)</f>
        <v>25.868121417873976</v>
      </c>
      <c r="C72" s="322">
        <f t="shared" si="21"/>
        <v>27.050993014354059</v>
      </c>
      <c r="D72" s="322">
        <f t="shared" si="21"/>
        <v>27.358143238711239</v>
      </c>
      <c r="E72" s="322">
        <f t="shared" si="21"/>
        <v>30.318407752089222</v>
      </c>
      <c r="F72" s="322">
        <f t="shared" si="21"/>
        <v>29.668429317156544</v>
      </c>
      <c r="G72" s="322">
        <f t="shared" si="21"/>
        <v>29.042527615072665</v>
      </c>
      <c r="H72" s="322">
        <f t="shared" si="21"/>
        <v>27.23552936067993</v>
      </c>
      <c r="I72" s="322">
        <f t="shared" si="21"/>
        <v>25.847240732024666</v>
      </c>
      <c r="J72" s="322">
        <f t="shared" si="21"/>
        <v>27.25291567547109</v>
      </c>
      <c r="K72" s="322">
        <f t="shared" si="21"/>
        <v>28.601577133600909</v>
      </c>
      <c r="L72" s="322">
        <f t="shared" si="21"/>
        <v>28.208621376604427</v>
      </c>
      <c r="M72" s="322">
        <f t="shared" si="21"/>
        <v>26.04568037210818</v>
      </c>
      <c r="N72" s="322">
        <f t="shared" si="21"/>
        <v>25.856605727825052</v>
      </c>
      <c r="O72" s="322">
        <f t="shared" si="21"/>
        <v>26.491190355758473</v>
      </c>
      <c r="P72" s="322">
        <f t="shared" si="21"/>
        <v>24.818192207771901</v>
      </c>
      <c r="Q72" s="322">
        <f t="shared" si="21"/>
        <v>23.987117146307213</v>
      </c>
      <c r="R72" s="322">
        <f t="shared" si="21"/>
        <v>23.737952645081478</v>
      </c>
      <c r="S72" s="322">
        <f t="shared" si="21"/>
        <v>23.500397149372766</v>
      </c>
      <c r="T72" s="322">
        <f t="shared" si="21"/>
        <v>23.003544119985047</v>
      </c>
      <c r="U72" s="322">
        <f t="shared" si="21"/>
        <v>22.716965646440059</v>
      </c>
      <c r="V72" s="322">
        <f t="shared" si="21"/>
        <v>22.967783633906752</v>
      </c>
      <c r="W72" s="322">
        <f t="shared" si="21"/>
        <v>22.928936075544865</v>
      </c>
      <c r="X72" s="322">
        <f t="shared" si="21"/>
        <v>21.739299828770044</v>
      </c>
      <c r="Y72" s="322">
        <f t="shared" si="21"/>
        <v>20.779062437262581</v>
      </c>
      <c r="DA72" s="95"/>
    </row>
    <row r="73" spans="1:105" ht="12" customHeight="1" x14ac:dyDescent="0.25">
      <c r="A73" s="55" t="s">
        <v>91</v>
      </c>
      <c r="B73" s="334">
        <f>IF(B$6=0,0,B$6/MAE!B$5*1000)</f>
        <v>0.59381697975792991</v>
      </c>
      <c r="C73" s="334">
        <f>IF(C$6=0,0,C$6/MAE!C$5*1000)</f>
        <v>0.63197218121199483</v>
      </c>
      <c r="D73" s="334">
        <f>IF(D$6=0,0,D$6/MAE!D$5*1000)</f>
        <v>0.64753841090039066</v>
      </c>
      <c r="E73" s="334">
        <f>IF(E$6=0,0,E$6/MAE!E$5*1000)</f>
        <v>0.71969967648284505</v>
      </c>
      <c r="F73" s="334">
        <f>IF(F$6=0,0,F$6/MAE!F$5*1000)</f>
        <v>0.69799020656322674</v>
      </c>
      <c r="G73" s="334">
        <f>IF(G$6=0,0,G$6/MAE!G$5*1000)</f>
        <v>0.68342270276293915</v>
      </c>
      <c r="H73" s="334">
        <f>IF(H$6=0,0,H$6/MAE!H$5*1000)</f>
        <v>0.67086345817734727</v>
      </c>
      <c r="I73" s="334">
        <f>IF(I$6=0,0,I$6/MAE!I$5*1000)</f>
        <v>0.5323701599262205</v>
      </c>
      <c r="J73" s="334">
        <f>IF(J$6=0,0,J$6/MAE!J$5*1000)</f>
        <v>0.56079477599006233</v>
      </c>
      <c r="K73" s="334">
        <f>IF(K$6=0,0,K$6/MAE!K$5*1000)</f>
        <v>0.7372425288806187</v>
      </c>
      <c r="L73" s="334">
        <f>IF(L$6=0,0,L$6/MAE!L$5*1000)</f>
        <v>0.72994609778719255</v>
      </c>
      <c r="M73" s="334">
        <f>IF(M$6=0,0,M$6/MAE!M$5*1000)</f>
        <v>0.64577109227940788</v>
      </c>
      <c r="N73" s="334">
        <f>IF(N$6=0,0,N$6/MAE!N$5*1000)</f>
        <v>0.65548674359800341</v>
      </c>
      <c r="O73" s="334">
        <f>IF(O$6=0,0,O$6/MAE!O$5*1000)</f>
        <v>0.6778091623720135</v>
      </c>
      <c r="P73" s="334">
        <f>IF(P$6=0,0,P$6/MAE!P$5*1000)</f>
        <v>0.63348916620551721</v>
      </c>
      <c r="Q73" s="334">
        <f>IF(Q$6=0,0,Q$6/MAE!Q$5*1000)</f>
        <v>0.62883180852203113</v>
      </c>
      <c r="R73" s="334">
        <f>IF(R$6=0,0,R$6/MAE!R$5*1000)</f>
        <v>0.62645661767558092</v>
      </c>
      <c r="S73" s="334">
        <f>IF(S$6=0,0,S$6/MAE!S$5*1000)</f>
        <v>0.60948454884009173</v>
      </c>
      <c r="T73" s="334">
        <f>IF(T$6=0,0,T$6/MAE!T$5*1000)</f>
        <v>0.5979933017738297</v>
      </c>
      <c r="U73" s="334">
        <f>IF(U$6=0,0,U$6/MAE!U$5*1000)</f>
        <v>0.59465119590666493</v>
      </c>
      <c r="V73" s="334">
        <f>IF(V$6=0,0,V$6/MAE!V$5*1000)</f>
        <v>0.60215531452026161</v>
      </c>
      <c r="W73" s="334">
        <f>IF(W$6=0,0,W$6/MAE!W$5*1000)</f>
        <v>0.6110563731549532</v>
      </c>
      <c r="X73" s="334">
        <f>IF(X$6=0,0,X$6/MAE!X$5*1000)</f>
        <v>0.58571749271465168</v>
      </c>
      <c r="Y73" s="334">
        <f>IF(Y$6=0,0,Y$6/MAE!Y$5*1000)</f>
        <v>0.56097960000658442</v>
      </c>
      <c r="DA73" s="67"/>
    </row>
    <row r="74" spans="1:105" ht="12" customHeight="1" x14ac:dyDescent="0.25">
      <c r="A74" s="173" t="s">
        <v>92</v>
      </c>
      <c r="B74" s="335">
        <f>IF(B$7=0,0,B$7/MAE!B$5*1000)</f>
        <v>0.80759109247078464</v>
      </c>
      <c r="C74" s="335">
        <f>IF(C$7=0,0,C$7/MAE!C$5*1000)</f>
        <v>0.85948216644831277</v>
      </c>
      <c r="D74" s="335">
        <f>IF(D$7=0,0,D$7/MAE!D$5*1000)</f>
        <v>0.88065223882453136</v>
      </c>
      <c r="E74" s="335">
        <f>IF(E$7=0,0,E$7/MAE!E$5*1000)</f>
        <v>0.97879156001666923</v>
      </c>
      <c r="F74" s="335">
        <f>IF(F$7=0,0,F$7/MAE!F$5*1000)</f>
        <v>0.94926668092598854</v>
      </c>
      <c r="G74" s="335">
        <f>IF(G$7=0,0,G$7/MAE!G$5*1000)</f>
        <v>0.92945487575759711</v>
      </c>
      <c r="H74" s="335">
        <f>IF(H$7=0,0,H$7/MAE!H$5*1000)</f>
        <v>0.91237430312119228</v>
      </c>
      <c r="I74" s="335">
        <f>IF(I$7=0,0,I$7/MAE!I$5*1000)</f>
        <v>0.7240234174996597</v>
      </c>
      <c r="J74" s="335">
        <f>IF(J$7=0,0,J$7/MAE!J$5*1000)</f>
        <v>0.76268089534648487</v>
      </c>
      <c r="K74" s="335">
        <f>IF(K$7=0,0,K$7/MAE!K$5*1000)</f>
        <v>1.0026498392776413</v>
      </c>
      <c r="L74" s="335">
        <f>IF(L$7=0,0,L$7/MAE!L$5*1000)</f>
        <v>0.99272669299058203</v>
      </c>
      <c r="M74" s="335">
        <f>IF(M$7=0,0,M$7/MAE!M$5*1000)</f>
        <v>0.87824868549999491</v>
      </c>
      <c r="N74" s="335">
        <f>IF(N$7=0,0,N$7/MAE!N$5*1000)</f>
        <v>0.89146197129328431</v>
      </c>
      <c r="O74" s="335">
        <f>IF(O$7=0,0,O$7/MAE!O$5*1000)</f>
        <v>0.92182046082593871</v>
      </c>
      <c r="P74" s="335">
        <f>IF(P$7=0,0,P$7/MAE!P$5*1000)</f>
        <v>0.86154526603950332</v>
      </c>
      <c r="Q74" s="335">
        <f>IF(Q$7=0,0,Q$7/MAE!Q$5*1000)</f>
        <v>0.85521125958996258</v>
      </c>
      <c r="R74" s="335">
        <f>IF(R$7=0,0,R$7/MAE!R$5*1000)</f>
        <v>0.85198100003878996</v>
      </c>
      <c r="S74" s="335">
        <f>IF(S$7=0,0,S$7/MAE!S$5*1000)</f>
        <v>0.82889898642252446</v>
      </c>
      <c r="T74" s="335">
        <f>IF(T$7=0,0,T$7/MAE!T$5*1000)</f>
        <v>0.8132708904124083</v>
      </c>
      <c r="U74" s="335">
        <f>IF(U$7=0,0,U$7/MAE!U$5*1000)</f>
        <v>0.808725626433064</v>
      </c>
      <c r="V74" s="335">
        <f>IF(V$7=0,0,V$7/MAE!V$5*1000)</f>
        <v>0.81893122774755589</v>
      </c>
      <c r="W74" s="335">
        <f>IF(W$7=0,0,W$7/MAE!W$5*1000)</f>
        <v>0.83103666749073668</v>
      </c>
      <c r="X74" s="335">
        <f>IF(X$7=0,0,X$7/MAE!X$5*1000)</f>
        <v>0.79657579009192625</v>
      </c>
      <c r="Y74" s="335">
        <f>IF(Y$7=0,0,Y$7/MAE!Y$5*1000)</f>
        <v>0.76293225600895487</v>
      </c>
      <c r="DA74" s="177"/>
    </row>
    <row r="75" spans="1:105" ht="12" customHeight="1" x14ac:dyDescent="0.25">
      <c r="A75" s="173" t="s">
        <v>93</v>
      </c>
      <c r="B75" s="335">
        <f>IF(B$8=0,0,B$8/MAE!B$5*1000)</f>
        <v>0.99761252599332217</v>
      </c>
      <c r="C75" s="335">
        <f>IF(C$8=0,0,C$8/MAE!C$5*1000)</f>
        <v>1.0617132644361513</v>
      </c>
      <c r="D75" s="335">
        <f>IF(D$8=0,0,D$8/MAE!D$5*1000)</f>
        <v>1.0878645303126564</v>
      </c>
      <c r="E75" s="335">
        <f>IF(E$8=0,0,E$8/MAE!E$5*1000)</f>
        <v>1.2090954564911798</v>
      </c>
      <c r="F75" s="335">
        <f>IF(F$8=0,0,F$8/MAE!F$5*1000)</f>
        <v>1.1726235470262212</v>
      </c>
      <c r="G75" s="335">
        <f>IF(G$8=0,0,G$8/MAE!G$5*1000)</f>
        <v>1.1481501406417376</v>
      </c>
      <c r="H75" s="335">
        <f>IF(H$8=0,0,H$8/MAE!H$5*1000)</f>
        <v>1.1270506097379434</v>
      </c>
      <c r="I75" s="335">
        <f>IF(I$8=0,0,I$8/MAE!I$5*1000)</f>
        <v>0.89438186867605007</v>
      </c>
      <c r="J75" s="335">
        <f>IF(J$8=0,0,J$8/MAE!J$5*1000)</f>
        <v>0.94213522366330504</v>
      </c>
      <c r="K75" s="335">
        <f>IF(K$8=0,0,K$8/MAE!K$5*1000)</f>
        <v>1.2385674485194393</v>
      </c>
      <c r="L75" s="335">
        <f>IF(L$8=0,0,L$8/MAE!L$5*1000)</f>
        <v>1.2263094442824836</v>
      </c>
      <c r="M75" s="335">
        <f>IF(M$8=0,0,M$8/MAE!M$5*1000)</f>
        <v>1.0848954350294053</v>
      </c>
      <c r="N75" s="335">
        <f>IF(N$8=0,0,N$8/MAE!N$5*1000)</f>
        <v>1.1012177292446459</v>
      </c>
      <c r="O75" s="335">
        <f>IF(O$8=0,0,O$8/MAE!O$5*1000)</f>
        <v>1.1387193927849828</v>
      </c>
      <c r="P75" s="335">
        <f>IF(P$8=0,0,P$8/MAE!P$5*1000)</f>
        <v>1.0642617992252685</v>
      </c>
      <c r="Q75" s="335">
        <f>IF(Q$8=0,0,Q$8/MAE!Q$5*1000)</f>
        <v>1.0564374383170128</v>
      </c>
      <c r="R75" s="335">
        <f>IF(R$8=0,0,R$8/MAE!R$5*1000)</f>
        <v>1.0524471176949757</v>
      </c>
      <c r="S75" s="335">
        <f>IF(S$8=0,0,S$8/MAE!S$5*1000)</f>
        <v>1.0239340420513541</v>
      </c>
      <c r="T75" s="335">
        <f>IF(T$8=0,0,T$8/MAE!T$5*1000)</f>
        <v>1.0046287469800337</v>
      </c>
      <c r="U75" s="335">
        <f>IF(U$8=0,0,U$8/MAE!U$5*1000)</f>
        <v>0.99901400912319693</v>
      </c>
      <c r="V75" s="335">
        <f>IF(V$8=0,0,V$8/MAE!V$5*1000)</f>
        <v>1.0116209283940394</v>
      </c>
      <c r="W75" s="335">
        <f>IF(W$8=0,0,W$8/MAE!W$5*1000)</f>
        <v>1.0265747069003215</v>
      </c>
      <c r="X75" s="335">
        <f>IF(X$8=0,0,X$8/MAE!X$5*1000)</f>
        <v>0.98400538776061508</v>
      </c>
      <c r="Y75" s="335">
        <f>IF(Y$8=0,0,Y$8/MAE!Y$5*1000)</f>
        <v>0.94244572801106208</v>
      </c>
      <c r="DA75" s="177"/>
    </row>
    <row r="76" spans="1:105" ht="12" customHeight="1" x14ac:dyDescent="0.25">
      <c r="A76" s="173" t="s">
        <v>94</v>
      </c>
      <c r="B76" s="335">
        <f>IF(B$9=0,0,B$9/MAE!B$5*1000)</f>
        <v>0.61756965894824711</v>
      </c>
      <c r="C76" s="335">
        <f>IF(C$9=0,0,C$9/MAE!C$5*1000)</f>
        <v>0.65725106846047443</v>
      </c>
      <c r="D76" s="335">
        <f>IF(D$9=0,0,D$9/MAE!D$5*1000)</f>
        <v>0.67343994733640622</v>
      </c>
      <c r="E76" s="335">
        <f>IF(E$9=0,0,E$9/MAE!E$5*1000)</f>
        <v>0.74848766354215901</v>
      </c>
      <c r="F76" s="335">
        <f>IF(F$9=0,0,F$9/MAE!F$5*1000)</f>
        <v>0.72590981482575567</v>
      </c>
      <c r="G76" s="335">
        <f>IF(G$9=0,0,G$9/MAE!G$5*1000)</f>
        <v>0.7107596108734564</v>
      </c>
      <c r="H76" s="335">
        <f>IF(H$9=0,0,H$9/MAE!H$5*1000)</f>
        <v>0.6976979965044412</v>
      </c>
      <c r="I76" s="335">
        <f>IF(I$9=0,0,I$9/MAE!I$5*1000)</f>
        <v>0.55366496632326911</v>
      </c>
      <c r="J76" s="335">
        <f>IF(J$9=0,0,J$9/MAE!J$5*1000)</f>
        <v>0.58322656702966491</v>
      </c>
      <c r="K76" s="335">
        <f>IF(K$9=0,0,K$9/MAE!K$5*1000)</f>
        <v>0.76673223003584334</v>
      </c>
      <c r="L76" s="335">
        <f>IF(L$9=0,0,L$9/MAE!L$5*1000)</f>
        <v>0.75914394169868005</v>
      </c>
      <c r="M76" s="335">
        <f>IF(M$9=0,0,M$9/MAE!M$5*1000)</f>
        <v>0.67160193597058415</v>
      </c>
      <c r="N76" s="335">
        <f>IF(N$9=0,0,N$9/MAE!N$5*1000)</f>
        <v>0.68170621334192338</v>
      </c>
      <c r="O76" s="335">
        <f>IF(O$9=0,0,O$9/MAE!O$5*1000)</f>
        <v>0.70492152886689408</v>
      </c>
      <c r="P76" s="335">
        <f>IF(P$9=0,0,P$9/MAE!P$5*1000)</f>
        <v>0.65882873285373744</v>
      </c>
      <c r="Q76" s="335">
        <f>IF(Q$9=0,0,Q$9/MAE!Q$5*1000)</f>
        <v>0.65398508086291218</v>
      </c>
      <c r="R76" s="335">
        <f>IF(R$9=0,0,R$9/MAE!R$5*1000)</f>
        <v>0.65151488238260413</v>
      </c>
      <c r="S76" s="335">
        <f>IF(S$9=0,0,S$9/MAE!S$5*1000)</f>
        <v>0.6338639307936953</v>
      </c>
      <c r="T76" s="335">
        <f>IF(T$9=0,0,T$9/MAE!T$5*1000)</f>
        <v>0.6219130338447828</v>
      </c>
      <c r="U76" s="335">
        <f>IF(U$9=0,0,U$9/MAE!U$5*1000)</f>
        <v>0.61843724374293119</v>
      </c>
      <c r="V76" s="335">
        <f>IF(V$9=0,0,V$9/MAE!V$5*1000)</f>
        <v>0.62624152710107195</v>
      </c>
      <c r="W76" s="335">
        <f>IF(W$9=0,0,W$9/MAE!W$5*1000)</f>
        <v>0.63549862808115165</v>
      </c>
      <c r="X76" s="335">
        <f>IF(X$9=0,0,X$9/MAE!X$5*1000)</f>
        <v>0.60914619242323775</v>
      </c>
      <c r="Y76" s="335">
        <f>IF(Y$9=0,0,Y$9/MAE!Y$5*1000)</f>
        <v>0.5834187840068481</v>
      </c>
      <c r="DA76" s="177"/>
    </row>
    <row r="77" spans="1:105" ht="12" customHeight="1" x14ac:dyDescent="0.25">
      <c r="A77" s="56" t="s">
        <v>95</v>
      </c>
      <c r="B77" s="336">
        <f>IF(B$10=0,0,B$10/MAE!B$5*1000)</f>
        <v>0.69618170807297386</v>
      </c>
      <c r="C77" s="336">
        <f>IF(C$10=0,0,C$10/MAE!C$5*1000)</f>
        <v>0.72749058682981427</v>
      </c>
      <c r="D77" s="336">
        <f>IF(D$10=0,0,D$10/MAE!D$5*1000)</f>
        <v>0.72801224731747993</v>
      </c>
      <c r="E77" s="336">
        <f>IF(E$10=0,0,E$10/MAE!E$5*1000)</f>
        <v>0.79781450516947794</v>
      </c>
      <c r="F77" s="336">
        <f>IF(F$10=0,0,F$10/MAE!F$5*1000)</f>
        <v>0.77029213714022482</v>
      </c>
      <c r="G77" s="336">
        <f>IF(G$10=0,0,G$10/MAE!G$5*1000)</f>
        <v>0.75442564002573942</v>
      </c>
      <c r="H77" s="336">
        <f>IF(H$10=0,0,H$10/MAE!H$5*1000)</f>
        <v>0.72056430236485502</v>
      </c>
      <c r="I77" s="336">
        <f>IF(I$10=0,0,I$10/MAE!I$5*1000)</f>
        <v>0.71299367597628049</v>
      </c>
      <c r="J77" s="336">
        <f>IF(J$10=0,0,J$10/MAE!J$5*1000)</f>
        <v>0.75717429421779137</v>
      </c>
      <c r="K77" s="336">
        <f>IF(K$10=0,0,K$10/MAE!K$5*1000)</f>
        <v>0.77404079950202398</v>
      </c>
      <c r="L77" s="336">
        <f>IF(L$10=0,0,L$10/MAE!L$5*1000)</f>
        <v>0.76465069904130567</v>
      </c>
      <c r="M77" s="336">
        <f>IF(M$10=0,0,M$10/MAE!M$5*1000)</f>
        <v>0.69986736385564996</v>
      </c>
      <c r="N77" s="336">
        <f>IF(N$10=0,0,N$10/MAE!N$5*1000)</f>
        <v>0.69636336354830919</v>
      </c>
      <c r="O77" s="336">
        <f>IF(O$10=0,0,O$10/MAE!O$5*1000)</f>
        <v>0.71467982771376459</v>
      </c>
      <c r="P77" s="336">
        <f>IF(P$10=0,0,P$10/MAE!P$5*1000)</f>
        <v>0.66960183294793207</v>
      </c>
      <c r="Q77" s="336">
        <f>IF(Q$10=0,0,Q$10/MAE!Q$5*1000)</f>
        <v>0.65412187792617005</v>
      </c>
      <c r="R77" s="336">
        <f>IF(R$10=0,0,R$10/MAE!R$5*1000)</f>
        <v>0.64977627026474094</v>
      </c>
      <c r="S77" s="336">
        <f>IF(S$10=0,0,S$10/MAE!S$5*1000)</f>
        <v>0.63751411044419126</v>
      </c>
      <c r="T77" s="336">
        <f>IF(T$10=0,0,T$10/MAE!T$5*1000)</f>
        <v>0.62474143292651441</v>
      </c>
      <c r="U77" s="336">
        <f>IF(U$10=0,0,U$10/MAE!U$5*1000)</f>
        <v>0.61867557907766879</v>
      </c>
      <c r="V77" s="336">
        <f>IF(V$10=0,0,V$10/MAE!V$5*1000)</f>
        <v>0.62622833533036149</v>
      </c>
      <c r="W77" s="336">
        <f>IF(W$10=0,0,W$10/MAE!W$5*1000)</f>
        <v>0.63121354178716416</v>
      </c>
      <c r="X77" s="336">
        <f>IF(X$10=0,0,X$10/MAE!X$5*1000)</f>
        <v>0.60357388214225571</v>
      </c>
      <c r="Y77" s="336">
        <f>IF(Y$10=0,0,Y$10/MAE!Y$5*1000)</f>
        <v>0.57829463243940027</v>
      </c>
      <c r="DA77" s="68"/>
    </row>
    <row r="78" spans="1:105" ht="12" customHeight="1" x14ac:dyDescent="0.25">
      <c r="A78" s="174" t="s">
        <v>2555</v>
      </c>
      <c r="B78" s="349">
        <f>IF(B$16=0,0,B$16/MAE!B$5*1000)</f>
        <v>4.6252780830760205</v>
      </c>
      <c r="C78" s="349">
        <f>IF(C$16=0,0,C$16/MAE!C$5*1000)</f>
        <v>4.8107797600962341</v>
      </c>
      <c r="D78" s="349">
        <f>IF(D$16=0,0,D$16/MAE!D$5*1000)</f>
        <v>4.8550260524402509</v>
      </c>
      <c r="E78" s="349">
        <f>IF(E$16=0,0,E$16/MAE!E$5*1000)</f>
        <v>5.3826792557449696</v>
      </c>
      <c r="F78" s="349">
        <f>IF(F$16=0,0,F$16/MAE!F$5*1000)</f>
        <v>5.2842423503066911</v>
      </c>
      <c r="G78" s="349">
        <f>IF(G$16=0,0,G$16/MAE!G$5*1000)</f>
        <v>5.0891227533157108</v>
      </c>
      <c r="H78" s="349">
        <f>IF(H$16=0,0,H$16/MAE!H$5*1000)</f>
        <v>4.7898898826967464</v>
      </c>
      <c r="I78" s="349">
        <f>IF(I$16=0,0,I$16/MAE!I$5*1000)</f>
        <v>4.7854777300832945</v>
      </c>
      <c r="J78" s="349">
        <f>IF(J$16=0,0,J$16/MAE!J$5*1000)</f>
        <v>5.0483255645878193</v>
      </c>
      <c r="K78" s="349">
        <f>IF(K$16=0,0,K$16/MAE!K$5*1000)</f>
        <v>5.0276494925363195</v>
      </c>
      <c r="L78" s="349">
        <f>IF(L$16=0,0,L$16/MAE!L$5*1000)</f>
        <v>4.964562228681034</v>
      </c>
      <c r="M78" s="349">
        <f>IF(M$16=0,0,M$16/MAE!M$5*1000)</f>
        <v>4.5629162123596654</v>
      </c>
      <c r="N78" s="349">
        <f>IF(N$16=0,0,N$16/MAE!N$5*1000)</f>
        <v>4.530625842936054</v>
      </c>
      <c r="O78" s="349">
        <f>IF(O$16=0,0,O$16/MAE!O$5*1000)</f>
        <v>4.650506306199631</v>
      </c>
      <c r="P78" s="349">
        <f>IF(P$16=0,0,P$16/MAE!P$5*1000)</f>
        <v>4.354782500629069</v>
      </c>
      <c r="Q78" s="349">
        <f>IF(Q$16=0,0,Q$16/MAE!Q$5*1000)</f>
        <v>4.239357567836155</v>
      </c>
      <c r="R78" s="349">
        <f>IF(R$16=0,0,R$16/MAE!R$5*1000)</f>
        <v>4.2073905289638391</v>
      </c>
      <c r="S78" s="349">
        <f>IF(S$16=0,0,S$16/MAE!S$5*1000)</f>
        <v>4.1356615020930239</v>
      </c>
      <c r="T78" s="349">
        <f>IF(T$16=0,0,T$16/MAE!T$5*1000)</f>
        <v>4.0520039638575991</v>
      </c>
      <c r="U78" s="349">
        <f>IF(U$16=0,0,U$16/MAE!U$5*1000)</f>
        <v>4.0100947022071054</v>
      </c>
      <c r="V78" s="349">
        <f>IF(V$16=0,0,V$16/MAE!V$5*1000)</f>
        <v>4.0584020353471191</v>
      </c>
      <c r="W78" s="349">
        <f>IF(W$16=0,0,W$16/MAE!W$5*1000)</f>
        <v>4.0842604044567175</v>
      </c>
      <c r="X78" s="349">
        <f>IF(X$16=0,0,X$16/MAE!X$5*1000)</f>
        <v>3.9004391459753842</v>
      </c>
      <c r="Y78" s="349">
        <f>IF(Y$16=0,0,Y$16/MAE!Y$5*1000)</f>
        <v>3.7349252930018406</v>
      </c>
      <c r="DA78" s="178"/>
    </row>
    <row r="79" spans="1:105" ht="12" customHeight="1" x14ac:dyDescent="0.25">
      <c r="A79" s="174" t="s">
        <v>2565</v>
      </c>
      <c r="B79" s="349">
        <f>IF(B$24=0,0,B$24/MAE!B$5*1000)</f>
        <v>2.1943801564055518</v>
      </c>
      <c r="C79" s="349">
        <f>IF(C$24=0,0,C$24/MAE!C$5*1000)</f>
        <v>2.2776692850714935</v>
      </c>
      <c r="D79" s="349">
        <f>IF(D$24=0,0,D$24/MAE!D$5*1000)</f>
        <v>2.268575691642627</v>
      </c>
      <c r="E79" s="349">
        <f>IF(E$24=0,0,E$24/MAE!E$5*1000)</f>
        <v>2.4917401168470894</v>
      </c>
      <c r="F79" s="349">
        <f>IF(F$24=0,0,F$24/MAE!F$5*1000)</f>
        <v>2.4377991793274507</v>
      </c>
      <c r="G79" s="349">
        <f>IF(G$24=0,0,G$24/MAE!G$5*1000)</f>
        <v>2.3995475776346784</v>
      </c>
      <c r="H79" s="349">
        <f>IF(H$24=0,0,H$24/MAE!H$5*1000)</f>
        <v>2.1811052305015708</v>
      </c>
      <c r="I79" s="349">
        <f>IF(I$24=0,0,I$24/MAE!I$5*1000)</f>
        <v>2.3341485101352109</v>
      </c>
      <c r="J79" s="349">
        <f>IF(J$24=0,0,J$24/MAE!J$5*1000)</f>
        <v>2.4722444961065437</v>
      </c>
      <c r="K79" s="349">
        <f>IF(K$24=0,0,K$24/MAE!K$5*1000)</f>
        <v>2.2722870124839507</v>
      </c>
      <c r="L79" s="349">
        <f>IF(L$24=0,0,L$24/MAE!L$5*1000)</f>
        <v>2.2386965110614456</v>
      </c>
      <c r="M79" s="349">
        <f>IF(M$24=0,0,M$24/MAE!M$5*1000)</f>
        <v>2.1979244588079534</v>
      </c>
      <c r="N79" s="349">
        <f>IF(N$24=0,0,N$24/MAE!N$5*1000)</f>
        <v>2.1247745946660079</v>
      </c>
      <c r="O79" s="349">
        <f>IF(O$24=0,0,O$24/MAE!O$5*1000)</f>
        <v>2.1312104124143492</v>
      </c>
      <c r="P79" s="349">
        <f>IF(P$24=0,0,P$24/MAE!P$5*1000)</f>
        <v>2.0179743767039611</v>
      </c>
      <c r="Q79" s="349">
        <f>IF(Q$24=0,0,Q$24/MAE!Q$5*1000)</f>
        <v>1.8753112637677301</v>
      </c>
      <c r="R79" s="349">
        <f>IF(R$24=0,0,R$24/MAE!R$5*1000)</f>
        <v>1.8230947381295226</v>
      </c>
      <c r="S79" s="349">
        <f>IF(S$24=0,0,S$24/MAE!S$5*1000)</f>
        <v>1.8775842649762711</v>
      </c>
      <c r="T79" s="349">
        <f>IF(T$24=0,0,T$24/MAE!T$5*1000)</f>
        <v>1.8329553343864193</v>
      </c>
      <c r="U79" s="349">
        <f>IF(U$24=0,0,U$24/MAE!U$5*1000)</f>
        <v>1.7923826960581482</v>
      </c>
      <c r="V79" s="349">
        <f>IF(V$24=0,0,V$24/MAE!V$5*1000)</f>
        <v>1.7930948485416007</v>
      </c>
      <c r="W79" s="349">
        <f>IF(W$24=0,0,W$24/MAE!W$5*1000)</f>
        <v>1.7426446245211733</v>
      </c>
      <c r="X79" s="349">
        <f>IF(X$24=0,0,X$24/MAE!X$5*1000)</f>
        <v>1.6068346733371504</v>
      </c>
      <c r="Y79" s="349">
        <f>IF(Y$24=0,0,Y$24/MAE!Y$5*1000)</f>
        <v>1.5199226314114755</v>
      </c>
      <c r="DA79" s="178"/>
    </row>
    <row r="80" spans="1:105" ht="12" customHeight="1" x14ac:dyDescent="0.25">
      <c r="A80" s="174" t="s">
        <v>2570</v>
      </c>
      <c r="B80" s="349">
        <f>IF(B$27=0,0,B$27/MAE!B$5*1000)</f>
        <v>6.607540118680034</v>
      </c>
      <c r="C80" s="349">
        <f>IF(C$27=0,0,C$27/MAE!C$5*1000)</f>
        <v>6.8725425144231922</v>
      </c>
      <c r="D80" s="349">
        <f>IF(D$27=0,0,D$27/MAE!D$5*1000)</f>
        <v>6.9357515034860739</v>
      </c>
      <c r="E80" s="349">
        <f>IF(E$27=0,0,E$27/MAE!E$5*1000)</f>
        <v>7.6895417939213875</v>
      </c>
      <c r="F80" s="349">
        <f>IF(F$27=0,0,F$27/MAE!F$5*1000)</f>
        <v>7.5489176432952734</v>
      </c>
      <c r="G80" s="349">
        <f>IF(G$27=0,0,G$27/MAE!G$5*1000)</f>
        <v>7.2701753618795859</v>
      </c>
      <c r="H80" s="349">
        <f>IF(H$27=0,0,H$27/MAE!H$5*1000)</f>
        <v>6.8426998324239268</v>
      </c>
      <c r="I80" s="349">
        <f>IF(I$27=0,0,I$27/MAE!I$5*1000)</f>
        <v>6.8363967572618529</v>
      </c>
      <c r="J80" s="349">
        <f>IF(J$27=0,0,J$27/MAE!J$5*1000)</f>
        <v>7.2118936636968884</v>
      </c>
      <c r="K80" s="349">
        <f>IF(K$27=0,0,K$27/MAE!K$5*1000)</f>
        <v>7.1823564179090233</v>
      </c>
      <c r="L80" s="349">
        <f>IF(L$27=0,0,L$27/MAE!L$5*1000)</f>
        <v>7.0922317552586192</v>
      </c>
      <c r="M80" s="349">
        <f>IF(M$27=0,0,M$27/MAE!M$5*1000)</f>
        <v>6.5184517319423767</v>
      </c>
      <c r="N80" s="349">
        <f>IF(N$27=0,0,N$27/MAE!N$5*1000)</f>
        <v>6.4723226327657892</v>
      </c>
      <c r="O80" s="349">
        <f>IF(O$27=0,0,O$27/MAE!O$5*1000)</f>
        <v>6.6435804374280458</v>
      </c>
      <c r="P80" s="349">
        <f>IF(P$27=0,0,P$27/MAE!P$5*1000)</f>
        <v>6.2211178580415316</v>
      </c>
      <c r="Q80" s="349">
        <f>IF(Q$27=0,0,Q$27/MAE!Q$5*1000)</f>
        <v>6.056225096908789</v>
      </c>
      <c r="R80" s="349">
        <f>IF(R$27=0,0,R$27/MAE!R$5*1000)</f>
        <v>6.0105578985197727</v>
      </c>
      <c r="S80" s="349">
        <f>IF(S$27=0,0,S$27/MAE!S$5*1000)</f>
        <v>5.9080878601328912</v>
      </c>
      <c r="T80" s="349">
        <f>IF(T$27=0,0,T$27/MAE!T$5*1000)</f>
        <v>5.7885770912251386</v>
      </c>
      <c r="U80" s="349">
        <f>IF(U$27=0,0,U$27/MAE!U$5*1000)</f>
        <v>5.7287067174387207</v>
      </c>
      <c r="V80" s="349">
        <f>IF(V$27=0,0,V$27/MAE!V$5*1000)</f>
        <v>5.7977171933530283</v>
      </c>
      <c r="W80" s="349">
        <f>IF(W$27=0,0,W$27/MAE!W$5*1000)</f>
        <v>5.8346577206524515</v>
      </c>
      <c r="X80" s="349">
        <f>IF(X$27=0,0,X$27/MAE!X$5*1000)</f>
        <v>5.572055922821975</v>
      </c>
      <c r="Y80" s="349">
        <f>IF(Y$27=0,0,Y$27/MAE!Y$5*1000)</f>
        <v>5.3356075614311997</v>
      </c>
      <c r="DA80" s="178"/>
    </row>
    <row r="81" spans="1:105" ht="12" customHeight="1" x14ac:dyDescent="0.25">
      <c r="A81" s="174" t="s">
        <v>2580</v>
      </c>
      <c r="B81" s="349">
        <f>IF(B$35=0,0,B$35/MAE!B$5*1000)</f>
        <v>3.9477181950579849</v>
      </c>
      <c r="C81" s="349">
        <f>IF(C$35=0,0,C$35/MAE!C$5*1000)</f>
        <v>4.0644966662614799</v>
      </c>
      <c r="D81" s="349">
        <f>IF(D$35=0,0,D$35/MAE!D$5*1000)</f>
        <v>4.068373540724294</v>
      </c>
      <c r="E81" s="349">
        <f>IF(E$35=0,0,E$35/MAE!E$5*1000)</f>
        <v>4.5067254010647417</v>
      </c>
      <c r="F81" s="349">
        <f>IF(F$35=0,0,F$35/MAE!F$5*1000)</f>
        <v>4.4623242067475166</v>
      </c>
      <c r="G81" s="349">
        <f>IF(G$35=0,0,G$35/MAE!G$5*1000)</f>
        <v>4.5556788655719664</v>
      </c>
      <c r="H81" s="349">
        <f>IF(H$35=0,0,H$35/MAE!H$5*1000)</f>
        <v>3.8925999388534525</v>
      </c>
      <c r="I81" s="349">
        <f>IF(I$35=0,0,I$35/MAE!I$5*1000)</f>
        <v>4.1880189847592444</v>
      </c>
      <c r="J81" s="349">
        <f>IF(J$35=0,0,J$35/MAE!J$5*1000)</f>
        <v>4.399847503236483</v>
      </c>
      <c r="K81" s="349">
        <f>IF(K$35=0,0,K$35/MAE!K$5*1000)</f>
        <v>3.6649929878116674</v>
      </c>
      <c r="L81" s="349">
        <f>IF(L$35=0,0,L$35/MAE!L$5*1000)</f>
        <v>3.564034433262155</v>
      </c>
      <c r="M81" s="349">
        <f>IF(M$35=0,0,M$35/MAE!M$5*1000)</f>
        <v>3.5873219092649373</v>
      </c>
      <c r="N81" s="349">
        <f>IF(N$35=0,0,N$35/MAE!N$5*1000)</f>
        <v>3.4257507223041936</v>
      </c>
      <c r="O81" s="349">
        <f>IF(O$35=0,0,O$35/MAE!O$5*1000)</f>
        <v>3.4513436900814423</v>
      </c>
      <c r="P81" s="349">
        <f>IF(P$35=0,0,P$35/MAE!P$5*1000)</f>
        <v>3.2367828980155258</v>
      </c>
      <c r="Q81" s="349">
        <f>IF(Q$35=0,0,Q$35/MAE!Q$5*1000)</f>
        <v>2.9053213221599448</v>
      </c>
      <c r="R81" s="349">
        <f>IF(R$35=0,0,R$35/MAE!R$5*1000)</f>
        <v>2.8215402721317422</v>
      </c>
      <c r="S81" s="349">
        <f>IF(S$35=0,0,S$35/MAE!S$5*1000)</f>
        <v>2.9388056322844589</v>
      </c>
      <c r="T81" s="349">
        <f>IF(T$35=0,0,T$35/MAE!T$5*1000)</f>
        <v>2.8534065826451758</v>
      </c>
      <c r="U81" s="349">
        <f>IF(U$35=0,0,U$35/MAE!U$5*1000)</f>
        <v>2.759129247349335</v>
      </c>
      <c r="V81" s="349">
        <f>IF(V$35=0,0,V$35/MAE!V$5*1000)</f>
        <v>2.7858328337048843</v>
      </c>
      <c r="W81" s="349">
        <f>IF(W$35=0,0,W$35/MAE!W$5*1000)</f>
        <v>2.6127774055903852</v>
      </c>
      <c r="X81" s="349">
        <f>IF(X$35=0,0,X$35/MAE!X$5*1000)</f>
        <v>2.3657221254653815</v>
      </c>
      <c r="Y81" s="349">
        <f>IF(Y$35=0,0,Y$35/MAE!Y$5*1000)</f>
        <v>2.244455361833098</v>
      </c>
      <c r="DA81" s="178"/>
    </row>
    <row r="82" spans="1:105" ht="12" customHeight="1" x14ac:dyDescent="0.25">
      <c r="A82" s="174" t="s">
        <v>2592</v>
      </c>
      <c r="B82" s="349">
        <f>IF(B$46=0,0,B$46/MAE!B$5*1000)</f>
        <v>2.8503215028380628</v>
      </c>
      <c r="C82" s="349">
        <f>IF(C$46=0,0,C$46/MAE!C$5*1000)</f>
        <v>3.0334664698175753</v>
      </c>
      <c r="D82" s="349">
        <f>IF(D$46=0,0,D$46/MAE!D$5*1000)</f>
        <v>3.1081843723218747</v>
      </c>
      <c r="E82" s="349">
        <f>IF(E$46=0,0,E$46/MAE!E$5*1000)</f>
        <v>3.4545584471176567</v>
      </c>
      <c r="F82" s="349">
        <f>IF(F$46=0,0,F$46/MAE!F$5*1000)</f>
        <v>3.3503529915034878</v>
      </c>
      <c r="G82" s="349">
        <f>IF(G$46=0,0,G$46/MAE!G$5*1000)</f>
        <v>3.2804289732621079</v>
      </c>
      <c r="H82" s="349">
        <f>IF(H$46=0,0,H$46/MAE!H$5*1000)</f>
        <v>3.2201445992512663</v>
      </c>
      <c r="I82" s="349">
        <f>IF(I$46=0,0,I$46/MAE!I$5*1000)</f>
        <v>2.5553767676458579</v>
      </c>
      <c r="J82" s="349">
        <f>IF(J$46=0,0,J$46/MAE!J$5*1000)</f>
        <v>2.6918149247522991</v>
      </c>
      <c r="K82" s="349">
        <f>IF(K$46=0,0,K$46/MAE!K$5*1000)</f>
        <v>3.5387641386269681</v>
      </c>
      <c r="L82" s="349">
        <f>IF(L$46=0,0,L$46/MAE!L$5*1000)</f>
        <v>3.5037412693785228</v>
      </c>
      <c r="M82" s="349">
        <f>IF(M$46=0,0,M$46/MAE!M$5*1000)</f>
        <v>3.0997012429411561</v>
      </c>
      <c r="N82" s="349">
        <f>IF(N$46=0,0,N$46/MAE!N$5*1000)</f>
        <v>3.1463363692704158</v>
      </c>
      <c r="O82" s="349">
        <f>IF(O$46=0,0,O$46/MAE!O$5*1000)</f>
        <v>3.2534839793856656</v>
      </c>
      <c r="P82" s="349">
        <f>IF(P$46=0,0,P$46/MAE!P$5*1000)</f>
        <v>3.0407479977864824</v>
      </c>
      <c r="Q82" s="349">
        <f>IF(Q$46=0,0,Q$46/MAE!Q$5*1000)</f>
        <v>3.0183926809057495</v>
      </c>
      <c r="R82" s="349">
        <f>IF(R$46=0,0,R$46/MAE!R$5*1000)</f>
        <v>3.0069917648427889</v>
      </c>
      <c r="S82" s="349">
        <f>IF(S$46=0,0,S$46/MAE!S$5*1000)</f>
        <v>2.9255258344324386</v>
      </c>
      <c r="T82" s="349">
        <f>IF(T$46=0,0,T$46/MAE!T$5*1000)</f>
        <v>2.8703678485143822</v>
      </c>
      <c r="U82" s="349">
        <f>IF(U$46=0,0,U$46/MAE!U$5*1000)</f>
        <v>2.8543257403519915</v>
      </c>
      <c r="V82" s="349">
        <f>IF(V$46=0,0,V$46/MAE!V$5*1000)</f>
        <v>2.8903455096972563</v>
      </c>
      <c r="W82" s="349">
        <f>IF(W$46=0,0,W$46/MAE!W$5*1000)</f>
        <v>2.9330705911437751</v>
      </c>
      <c r="X82" s="349">
        <f>IF(X$46=0,0,X$46/MAE!X$5*1000)</f>
        <v>2.8114439650303287</v>
      </c>
      <c r="Y82" s="349">
        <f>IF(Y$46=0,0,Y$46/MAE!Y$5*1000)</f>
        <v>2.6927020800316064</v>
      </c>
      <c r="DA82" s="178"/>
    </row>
    <row r="83" spans="1:105" ht="12" customHeight="1" x14ac:dyDescent="0.25">
      <c r="A83" s="41" t="s">
        <v>2594</v>
      </c>
      <c r="B83" s="337">
        <f>IF(B$47=0,0,B$47/MAE!B$5*1000)</f>
        <v>1.9301113965730632</v>
      </c>
      <c r="C83" s="337">
        <f>IF(C$47=0,0,C$47/MAE!C$5*1000)</f>
        <v>2.054129051297338</v>
      </c>
      <c r="D83" s="337">
        <f>IF(D$47=0,0,D$47/MAE!D$5*1000)</f>
        <v>2.1047247034046515</v>
      </c>
      <c r="E83" s="337">
        <f>IF(E$47=0,0,E$47/MAE!E$5*1000)</f>
        <v>2.3392738756910485</v>
      </c>
      <c r="F83" s="337">
        <f>IF(F$47=0,0,F$47/MAE!F$5*1000)</f>
        <v>2.2687105594947057</v>
      </c>
      <c r="G83" s="337">
        <f>IF(G$47=0,0,G$47/MAE!G$5*1000)</f>
        <v>2.2213611133471418</v>
      </c>
      <c r="H83" s="337">
        <f>IF(H$47=0,0,H$47/MAE!H$5*1000)</f>
        <v>2.1805392070471901</v>
      </c>
      <c r="I83" s="337">
        <f>IF(I$47=0,0,I$47/MAE!I$5*1000)</f>
        <v>1.7303878937377246</v>
      </c>
      <c r="J83" s="337">
        <f>IF(J$47=0,0,J$47/MAE!J$5*1000)</f>
        <v>1.8227777668437459</v>
      </c>
      <c r="K83" s="337">
        <f>IF(K$47=0,0,K$47/MAE!K$5*1000)</f>
        <v>2.3962942380174082</v>
      </c>
      <c r="L83" s="337">
        <f>IF(L$47=0,0,L$47/MAE!L$5*1000)</f>
        <v>2.3725783031624079</v>
      </c>
      <c r="M83" s="337">
        <f>IF(M$47=0,0,M$47/MAE!M$5*1000)</f>
        <v>2.0989803041570494</v>
      </c>
      <c r="N83" s="337">
        <f>IF(N$47=0,0,N$47/MAE!N$5*1000)</f>
        <v>2.1305595448564238</v>
      </c>
      <c r="O83" s="337">
        <f>IF(O$47=0,0,O$47/MAE!O$5*1000)</f>
        <v>2.2031151576857448</v>
      </c>
      <c r="P83" s="337">
        <f>IF(P$47=0,0,P$47/MAE!P$5*1000)</f>
        <v>2.0590597793233729</v>
      </c>
      <c r="Q83" s="337">
        <f>IF(Q$47=0,0,Q$47/MAE!Q$5*1000)</f>
        <v>2.0439217495107584</v>
      </c>
      <c r="R83" s="337">
        <f>IF(R$47=0,0,R$47/MAE!R$5*1000)</f>
        <v>2.036201554437119</v>
      </c>
      <c r="S83" s="337">
        <f>IF(S$47=0,0,S$47/MAE!S$5*1000)</f>
        <v>1.9810364369018241</v>
      </c>
      <c r="T83" s="337">
        <f>IF(T$47=0,0,T$47/MAE!T$5*1000)</f>
        <v>1.9436858934187624</v>
      </c>
      <c r="U83" s="337">
        <f>IF(U$47=0,0,U$47/MAE!U$5*1000)</f>
        <v>1.9328228887512324</v>
      </c>
      <c r="V83" s="337">
        <f>IF(V$47=0,0,V$47/MAE!V$5*1000)</f>
        <v>1.9572138801695707</v>
      </c>
      <c r="W83" s="337">
        <f>IF(W$47=0,0,W$47/MAE!W$5*1000)</f>
        <v>1.9861454117660349</v>
      </c>
      <c r="X83" s="337">
        <f>IF(X$47=0,0,X$47/MAE!X$5*1000)</f>
        <v>1.9037852510071342</v>
      </c>
      <c r="Y83" s="337">
        <f>IF(Y$47=0,0,Y$47/MAE!Y$5*1000)</f>
        <v>1.8233785090805124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useful energy demand"</f>
        <v>IE: Machinery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117.4343894555748</v>
      </c>
      <c r="C5" s="223">
        <v>115.0906905365572</v>
      </c>
      <c r="D5" s="223">
        <v>115.5565256479574</v>
      </c>
      <c r="E5" s="223">
        <v>117.4985128329477</v>
      </c>
      <c r="F5" s="223">
        <v>111.693989038114</v>
      </c>
      <c r="G5" s="223">
        <v>118.7953192197476</v>
      </c>
      <c r="H5" s="223">
        <v>122.6006036350158</v>
      </c>
      <c r="I5" s="223">
        <v>130.7552162308925</v>
      </c>
      <c r="J5" s="223">
        <v>129.95252600979421</v>
      </c>
      <c r="K5" s="223">
        <v>56.984899321884697</v>
      </c>
      <c r="L5" s="223">
        <v>58.672218608956399</v>
      </c>
      <c r="M5" s="223">
        <v>53.517855136955603</v>
      </c>
      <c r="N5" s="223">
        <v>53.304885469970721</v>
      </c>
      <c r="O5" s="223">
        <v>53.694646118351287</v>
      </c>
      <c r="P5" s="223">
        <v>59.99269478532964</v>
      </c>
      <c r="Q5" s="223">
        <v>67.681208464535359</v>
      </c>
      <c r="R5" s="223">
        <v>71.483997904551686</v>
      </c>
      <c r="S5" s="223">
        <v>76.412147075800021</v>
      </c>
      <c r="T5" s="223">
        <v>80.020638462407476</v>
      </c>
      <c r="U5" s="223">
        <v>86.794294377710898</v>
      </c>
      <c r="V5" s="223">
        <v>97.27421880431389</v>
      </c>
      <c r="W5" s="223">
        <v>89.334951168676497</v>
      </c>
      <c r="X5" s="223">
        <v>90.679049154911667</v>
      </c>
      <c r="Y5" s="223">
        <v>91.564648896500742</v>
      </c>
      <c r="DA5" s="89" t="s">
        <v>2596</v>
      </c>
    </row>
    <row r="6" spans="1:105" ht="12" customHeight="1" x14ac:dyDescent="0.25">
      <c r="A6" s="55" t="s">
        <v>91</v>
      </c>
      <c r="B6" s="259">
        <v>2.394415149633899</v>
      </c>
      <c r="C6" s="259">
        <v>2.3828144297910141</v>
      </c>
      <c r="D6" s="259">
        <v>2.4095694406654058</v>
      </c>
      <c r="E6" s="259">
        <v>2.4515014694527681</v>
      </c>
      <c r="F6" s="259">
        <v>2.3050912477103549</v>
      </c>
      <c r="G6" s="259">
        <v>2.4447797264924822</v>
      </c>
      <c r="H6" s="259">
        <v>2.6166317094510712</v>
      </c>
      <c r="I6" s="259">
        <v>2.400851790678117</v>
      </c>
      <c r="J6" s="259">
        <v>2.3792404000224181</v>
      </c>
      <c r="K6" s="259">
        <v>1.2522728708827431</v>
      </c>
      <c r="L6" s="259">
        <v>1.292325772892954</v>
      </c>
      <c r="M6" s="259">
        <v>1.1406099398235641</v>
      </c>
      <c r="N6" s="259">
        <v>1.1547320524898801</v>
      </c>
      <c r="O6" s="259">
        <v>1.17180045633664</v>
      </c>
      <c r="P6" s="259">
        <v>1.30647280833827</v>
      </c>
      <c r="Q6" s="259">
        <v>1.503467559047944</v>
      </c>
      <c r="R6" s="259">
        <v>1.595166579905315</v>
      </c>
      <c r="S6" s="259">
        <v>1.682231387495928</v>
      </c>
      <c r="T6" s="259">
        <v>1.765054614821963</v>
      </c>
      <c r="U6" s="259">
        <v>1.9236684127850601</v>
      </c>
      <c r="V6" s="259">
        <v>2.159955156540895</v>
      </c>
      <c r="W6" s="259">
        <v>2.0077037463369458</v>
      </c>
      <c r="X6" s="259">
        <v>2.0561076548572101</v>
      </c>
      <c r="Y6" s="259">
        <v>2.0800979067877172</v>
      </c>
      <c r="DA6" s="67" t="s">
        <v>2597</v>
      </c>
    </row>
    <row r="7" spans="1:105" ht="12" customHeight="1" x14ac:dyDescent="0.25">
      <c r="A7" s="173" t="s">
        <v>92</v>
      </c>
      <c r="B7" s="224">
        <v>0.84555672894740352</v>
      </c>
      <c r="C7" s="224">
        <v>0.84146008483567325</v>
      </c>
      <c r="D7" s="224">
        <v>0.85090827074502262</v>
      </c>
      <c r="E7" s="224">
        <v>0.86571602415611792</v>
      </c>
      <c r="F7" s="224">
        <v>0.81401314873791575</v>
      </c>
      <c r="G7" s="224">
        <v>0.86334232760178697</v>
      </c>
      <c r="H7" s="224">
        <v>0.92402963180457187</v>
      </c>
      <c r="I7" s="224">
        <v>0.84782974544898626</v>
      </c>
      <c r="J7" s="224">
        <v>0.84019796246697864</v>
      </c>
      <c r="K7" s="224">
        <v>0.44222396129388208</v>
      </c>
      <c r="L7" s="224">
        <v>0.45636812539749783</v>
      </c>
      <c r="M7" s="224">
        <v>0.40279164198805312</v>
      </c>
      <c r="N7" s="224">
        <v>0.40777868335127782</v>
      </c>
      <c r="O7" s="224">
        <v>0.41380616932305142</v>
      </c>
      <c r="P7" s="224">
        <v>0.46136396791765277</v>
      </c>
      <c r="Q7" s="224">
        <v>0.53093011523147571</v>
      </c>
      <c r="R7" s="224">
        <v>0.5633124379609713</v>
      </c>
      <c r="S7" s="224">
        <v>0.59405824823702535</v>
      </c>
      <c r="T7" s="224">
        <v>0.62330619932411113</v>
      </c>
      <c r="U7" s="224">
        <v>0.67931860978355307</v>
      </c>
      <c r="V7" s="224">
        <v>0.76276021604567767</v>
      </c>
      <c r="W7" s="224">
        <v>0.70899460050095298</v>
      </c>
      <c r="X7" s="224">
        <v>0.72608781450058923</v>
      </c>
      <c r="Y7" s="224">
        <v>0.73455966156189989</v>
      </c>
      <c r="DA7" s="177" t="s">
        <v>2598</v>
      </c>
    </row>
    <row r="8" spans="1:105" ht="12" customHeight="1" x14ac:dyDescent="0.25">
      <c r="A8" s="173" t="s">
        <v>93</v>
      </c>
      <c r="B8" s="224">
        <v>5.5970692691254271</v>
      </c>
      <c r="C8" s="224">
        <v>5.5699519864176752</v>
      </c>
      <c r="D8" s="224">
        <v>5.6324932083035613</v>
      </c>
      <c r="E8" s="224">
        <v>5.7305114946285984</v>
      </c>
      <c r="F8" s="224">
        <v>5.3882700278864641</v>
      </c>
      <c r="G8" s="224">
        <v>5.7147990727606839</v>
      </c>
      <c r="H8" s="224">
        <v>6.1165119723816419</v>
      </c>
      <c r="I8" s="224">
        <v>5.6121152505169549</v>
      </c>
      <c r="J8" s="224">
        <v>5.5615975069583374</v>
      </c>
      <c r="K8" s="224">
        <v>2.9272526125007792</v>
      </c>
      <c r="L8" s="224">
        <v>3.0208783427818968</v>
      </c>
      <c r="M8" s="224">
        <v>2.666234735117504</v>
      </c>
      <c r="N8" s="224">
        <v>2.699245903975104</v>
      </c>
      <c r="O8" s="224">
        <v>2.73914418087096</v>
      </c>
      <c r="P8" s="224">
        <v>3.0539477699246009</v>
      </c>
      <c r="Q8" s="224">
        <v>3.514433189733579</v>
      </c>
      <c r="R8" s="224">
        <v>3.7287843943390779</v>
      </c>
      <c r="S8" s="224">
        <v>3.9323028857177551</v>
      </c>
      <c r="T8" s="224">
        <v>4.1259064638220853</v>
      </c>
      <c r="U8" s="224">
        <v>4.4966744212392671</v>
      </c>
      <c r="V8" s="224">
        <v>5.0490069072660573</v>
      </c>
      <c r="W8" s="224">
        <v>4.6931113603456209</v>
      </c>
      <c r="X8" s="224">
        <v>4.8062580003197928</v>
      </c>
      <c r="Y8" s="224">
        <v>4.8623364551605697</v>
      </c>
      <c r="DA8" s="177" t="s">
        <v>2599</v>
      </c>
    </row>
    <row r="9" spans="1:105" ht="12" customHeight="1" x14ac:dyDescent="0.25">
      <c r="A9" s="173" t="s">
        <v>94</v>
      </c>
      <c r="B9" s="224">
        <v>2.454701476841715</v>
      </c>
      <c r="C9" s="224">
        <v>2.442808675321849</v>
      </c>
      <c r="D9" s="224">
        <v>2.4702373209835371</v>
      </c>
      <c r="E9" s="224">
        <v>2.5132251098834879</v>
      </c>
      <c r="F9" s="224">
        <v>2.3631285873189798</v>
      </c>
      <c r="G9" s="224">
        <v>2.5063341276016189</v>
      </c>
      <c r="H9" s="224">
        <v>2.682512981310897</v>
      </c>
      <c r="I9" s="224">
        <v>2.4613001789421238</v>
      </c>
      <c r="J9" s="224">
        <v>2.4391446590159931</v>
      </c>
      <c r="K9" s="224">
        <v>1.2838024625907849</v>
      </c>
      <c r="L9" s="224">
        <v>1.3248638122616201</v>
      </c>
      <c r="M9" s="224">
        <v>1.1693280942585651</v>
      </c>
      <c r="N9" s="224">
        <v>1.183805771959288</v>
      </c>
      <c r="O9" s="224">
        <v>1.2013039222430359</v>
      </c>
      <c r="P9" s="224">
        <v>1.339367040244394</v>
      </c>
      <c r="Q9" s="224">
        <v>1.5413217036080289</v>
      </c>
      <c r="R9" s="224">
        <v>1.635329512553753</v>
      </c>
      <c r="S9" s="224">
        <v>1.7245864285093231</v>
      </c>
      <c r="T9" s="224">
        <v>1.809494970148438</v>
      </c>
      <c r="U9" s="224">
        <v>1.972102329263675</v>
      </c>
      <c r="V9" s="224">
        <v>2.214338275250006</v>
      </c>
      <c r="W9" s="224">
        <v>2.058253495408878</v>
      </c>
      <c r="X9" s="224">
        <v>2.1078761123338379</v>
      </c>
      <c r="Y9" s="224">
        <v>2.132470388248199</v>
      </c>
      <c r="DA9" s="177" t="s">
        <v>2600</v>
      </c>
    </row>
    <row r="10" spans="1:105" ht="12" customHeight="1" x14ac:dyDescent="0.25">
      <c r="A10" s="56" t="s">
        <v>95</v>
      </c>
      <c r="B10" s="260">
        <v>4.3637046439349563</v>
      </c>
      <c r="C10" s="260">
        <v>4.2992879472691312</v>
      </c>
      <c r="D10" s="260">
        <v>4.3284494222882097</v>
      </c>
      <c r="E10" s="260">
        <v>4.4141135870019781</v>
      </c>
      <c r="F10" s="260">
        <v>4.1764222521852821</v>
      </c>
      <c r="G10" s="260">
        <v>4.4268437307081534</v>
      </c>
      <c r="H10" s="260">
        <v>4.6851954520938506</v>
      </c>
      <c r="I10" s="260">
        <v>4.8737381029349507</v>
      </c>
      <c r="J10" s="260">
        <v>4.8599549603804597</v>
      </c>
      <c r="K10" s="260">
        <v>2.2120762175614712</v>
      </c>
      <c r="L10" s="260">
        <v>2.2836621594826272</v>
      </c>
      <c r="M10" s="260">
        <v>2.025801578516838</v>
      </c>
      <c r="N10" s="260">
        <v>2.041059123308623</v>
      </c>
      <c r="O10" s="260">
        <v>2.0741550627339729</v>
      </c>
      <c r="P10" s="260">
        <v>2.3077992131691909</v>
      </c>
      <c r="Q10" s="260">
        <v>2.652950501533013</v>
      </c>
      <c r="R10" s="260">
        <v>2.8243895240557761</v>
      </c>
      <c r="S10" s="260">
        <v>2.965977613717484</v>
      </c>
      <c r="T10" s="260">
        <v>3.1101423093595968</v>
      </c>
      <c r="U10" s="260">
        <v>3.390388849885078</v>
      </c>
      <c r="V10" s="260">
        <v>3.8112505401753261</v>
      </c>
      <c r="W10" s="260">
        <v>3.553018061480619</v>
      </c>
      <c r="X10" s="260">
        <v>3.649953861894824</v>
      </c>
      <c r="Y10" s="260">
        <v>3.6991368843704162</v>
      </c>
      <c r="DA10" s="68" t="s">
        <v>2601</v>
      </c>
    </row>
    <row r="11" spans="1:105" ht="12" customHeight="1" x14ac:dyDescent="0.25">
      <c r="A11" s="37" t="s">
        <v>159</v>
      </c>
      <c r="B11" s="226">
        <v>0.79833947823756202</v>
      </c>
      <c r="C11" s="226">
        <v>0.74662893601846236</v>
      </c>
      <c r="D11" s="226">
        <v>0.58073334625000328</v>
      </c>
      <c r="E11" s="226">
        <v>0.40376656448449072</v>
      </c>
      <c r="F11" s="226">
        <v>0.21672843720180479</v>
      </c>
      <c r="G11" s="226">
        <v>0.19347196386202409</v>
      </c>
      <c r="H11" s="226">
        <v>0.22975720088567739</v>
      </c>
      <c r="I11" s="226">
        <v>0.13042223627355859</v>
      </c>
      <c r="J11" s="226">
        <v>8.252594223235965E-2</v>
      </c>
      <c r="K11" s="226">
        <v>6.3284566440065193E-2</v>
      </c>
      <c r="L11" s="226">
        <v>4.7377214522492793E-2</v>
      </c>
      <c r="M11" s="226">
        <v>4.7447265222917527E-2</v>
      </c>
      <c r="N11" s="226">
        <v>4.1734017273938072E-2</v>
      </c>
      <c r="O11" s="226">
        <v>4.6008879608754813E-2</v>
      </c>
      <c r="P11" s="226">
        <v>5.0697956511795483E-2</v>
      </c>
      <c r="Q11" s="226">
        <v>4.0026932538358352E-2</v>
      </c>
      <c r="R11" s="226">
        <v>2.736966792794613E-2</v>
      </c>
      <c r="S11" s="226">
        <v>3.7494061252530318E-2</v>
      </c>
      <c r="T11" s="226">
        <v>4.2397768359319271E-2</v>
      </c>
      <c r="U11" s="226">
        <v>2.7789268915795681E-2</v>
      </c>
      <c r="V11" s="226">
        <v>5.8486313824961243E-2</v>
      </c>
      <c r="W11" s="226">
        <v>1.3198331793540441E-2</v>
      </c>
      <c r="X11" s="226">
        <v>1.309086500977133E-2</v>
      </c>
      <c r="Y11" s="226">
        <v>1.98994804303439E-2</v>
      </c>
      <c r="DA11" s="69" t="s">
        <v>2602</v>
      </c>
    </row>
    <row r="12" spans="1:105" ht="12" customHeight="1" x14ac:dyDescent="0.25">
      <c r="A12" s="37" t="s">
        <v>35</v>
      </c>
      <c r="B12" s="226">
        <v>1.127048092108486</v>
      </c>
      <c r="C12" s="226">
        <v>1.0093472093419611</v>
      </c>
      <c r="D12" s="226">
        <v>0.90556705165672979</v>
      </c>
      <c r="E12" s="226">
        <v>0.89370582669534815</v>
      </c>
      <c r="F12" s="226">
        <v>0.90637987599428094</v>
      </c>
      <c r="G12" s="226">
        <v>1.034095424137019</v>
      </c>
      <c r="H12" s="226">
        <v>0.72762617856980116</v>
      </c>
      <c r="I12" s="226">
        <v>3.0158282123718281</v>
      </c>
      <c r="J12" s="226">
        <v>3.124717015082898</v>
      </c>
      <c r="K12" s="226">
        <v>0.32662485004198488</v>
      </c>
      <c r="L12" s="226">
        <v>0.33961795257244959</v>
      </c>
      <c r="M12" s="226">
        <v>0.54532862523566772</v>
      </c>
      <c r="N12" s="226">
        <v>0.42474260023867061</v>
      </c>
      <c r="O12" s="226">
        <v>0.34660151088757091</v>
      </c>
      <c r="P12" s="226">
        <v>0.431022401508663</v>
      </c>
      <c r="Q12" s="226">
        <v>0.3551904880074227</v>
      </c>
      <c r="R12" s="226">
        <v>0.32697811654530268</v>
      </c>
      <c r="S12" s="226">
        <v>0.48809524618551298</v>
      </c>
      <c r="T12" s="226">
        <v>0.49902772664497419</v>
      </c>
      <c r="U12" s="226">
        <v>0.50977020653656047</v>
      </c>
      <c r="V12" s="226">
        <v>0.50549361172003326</v>
      </c>
      <c r="W12" s="226">
        <v>0.39097902169061222</v>
      </c>
      <c r="X12" s="226">
        <v>0.31840118739619039</v>
      </c>
      <c r="Y12" s="226">
        <v>0.29061139281776122</v>
      </c>
      <c r="DA12" s="69" t="s">
        <v>2603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2604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2605</v>
      </c>
    </row>
    <row r="15" spans="1:105" ht="12" customHeight="1" x14ac:dyDescent="0.25">
      <c r="A15" s="37" t="s">
        <v>40</v>
      </c>
      <c r="B15" s="226">
        <v>2.4383170735889079</v>
      </c>
      <c r="C15" s="226">
        <v>2.543311801908708</v>
      </c>
      <c r="D15" s="226">
        <v>2.8421490243814769</v>
      </c>
      <c r="E15" s="226">
        <v>3.1166411958221389</v>
      </c>
      <c r="F15" s="226">
        <v>3.0533139389891959</v>
      </c>
      <c r="G15" s="226">
        <v>3.1992763427091102</v>
      </c>
      <c r="H15" s="226">
        <v>3.7278120726383719</v>
      </c>
      <c r="I15" s="226">
        <v>1.7274876542895641</v>
      </c>
      <c r="J15" s="226">
        <v>1.6527120030652021</v>
      </c>
      <c r="K15" s="226">
        <v>1.822166801079421</v>
      </c>
      <c r="L15" s="226">
        <v>1.896666992387684</v>
      </c>
      <c r="M15" s="226">
        <v>1.4330256880582519</v>
      </c>
      <c r="N15" s="226">
        <v>1.5745825057960141</v>
      </c>
      <c r="O15" s="226">
        <v>1.681544672237647</v>
      </c>
      <c r="P15" s="226">
        <v>1.826078855148733</v>
      </c>
      <c r="Q15" s="226">
        <v>2.257733080987232</v>
      </c>
      <c r="R15" s="226">
        <v>2.4700417395825269</v>
      </c>
      <c r="S15" s="226">
        <v>2.4403883062794409</v>
      </c>
      <c r="T15" s="226">
        <v>2.5687168143553039</v>
      </c>
      <c r="U15" s="226">
        <v>2.852829374432722</v>
      </c>
      <c r="V15" s="226">
        <v>3.247270614630331</v>
      </c>
      <c r="W15" s="226">
        <v>3.1488407079964671</v>
      </c>
      <c r="X15" s="226">
        <v>3.3184618094888618</v>
      </c>
      <c r="Y15" s="226">
        <v>3.388626011122311</v>
      </c>
      <c r="DA15" s="69" t="s">
        <v>2606</v>
      </c>
    </row>
    <row r="16" spans="1:105" ht="12" customHeight="1" x14ac:dyDescent="0.25">
      <c r="A16" s="57" t="s">
        <v>2555</v>
      </c>
      <c r="B16" s="261">
        <f t="shared" ref="B16:Y16" si="0">B17+B23</f>
        <v>21.22363473388452</v>
      </c>
      <c r="C16" s="261">
        <f t="shared" si="0"/>
        <v>20.802458673549403</v>
      </c>
      <c r="D16" s="261">
        <f t="shared" si="0"/>
        <v>20.947595508689986</v>
      </c>
      <c r="E16" s="261">
        <f t="shared" si="0"/>
        <v>21.332816004819136</v>
      </c>
      <c r="F16" s="261">
        <f t="shared" si="0"/>
        <v>20.291890897370777</v>
      </c>
      <c r="G16" s="261">
        <f t="shared" si="0"/>
        <v>21.416547396876176</v>
      </c>
      <c r="H16" s="261">
        <f t="shared" si="0"/>
        <v>22.441061318379919</v>
      </c>
      <c r="I16" s="261">
        <f t="shared" si="0"/>
        <v>24.048142179747195</v>
      </c>
      <c r="J16" s="261">
        <f t="shared" si="0"/>
        <v>23.929492556398184</v>
      </c>
      <c r="K16" s="261">
        <f t="shared" si="0"/>
        <v>10.64850293358807</v>
      </c>
      <c r="L16" s="261">
        <f t="shared" si="0"/>
        <v>10.987529466992001</v>
      </c>
      <c r="M16" s="261">
        <f t="shared" si="0"/>
        <v>9.7993807045962846</v>
      </c>
      <c r="N16" s="261">
        <f t="shared" si="0"/>
        <v>9.8553680139884765</v>
      </c>
      <c r="O16" s="261">
        <f t="shared" si="0"/>
        <v>9.9833673637124978</v>
      </c>
      <c r="P16" s="261">
        <f t="shared" si="0"/>
        <v>11.133257769443295</v>
      </c>
      <c r="Q16" s="261">
        <f t="shared" si="0"/>
        <v>12.788333370957243</v>
      </c>
      <c r="R16" s="261">
        <f t="shared" si="0"/>
        <v>13.598752070635602</v>
      </c>
      <c r="S16" s="261">
        <f t="shared" si="0"/>
        <v>14.321838285561354</v>
      </c>
      <c r="T16" s="261">
        <f t="shared" si="0"/>
        <v>15.018882892971359</v>
      </c>
      <c r="U16" s="261">
        <f t="shared" si="0"/>
        <v>16.376998544432539</v>
      </c>
      <c r="V16" s="261">
        <f t="shared" si="0"/>
        <v>18.388817593051968</v>
      </c>
      <c r="W16" s="261">
        <f t="shared" si="0"/>
        <v>17.11729522243515</v>
      </c>
      <c r="X16" s="261">
        <f t="shared" si="0"/>
        <v>17.563433908498055</v>
      </c>
      <c r="Y16" s="261">
        <f t="shared" si="0"/>
        <v>17.783598030190685</v>
      </c>
      <c r="DA16" s="70"/>
    </row>
    <row r="17" spans="1:105" ht="12" customHeight="1" x14ac:dyDescent="0.25">
      <c r="A17" s="169" t="s">
        <v>2556</v>
      </c>
      <c r="B17" s="351">
        <v>10.83681237438104</v>
      </c>
      <c r="C17" s="351">
        <v>9.76726549514113</v>
      </c>
      <c r="D17" s="351">
        <v>9.2259515261868437</v>
      </c>
      <c r="E17" s="351">
        <v>9.260550210659698</v>
      </c>
      <c r="F17" s="351">
        <v>9.2935996100034988</v>
      </c>
      <c r="G17" s="351">
        <v>8.8832260037702468</v>
      </c>
      <c r="H17" s="351">
        <v>7.4084796890852296</v>
      </c>
      <c r="I17" s="351">
        <v>16.914153288978341</v>
      </c>
      <c r="J17" s="351">
        <v>16.905597475152991</v>
      </c>
      <c r="K17" s="351">
        <v>2.2236734683771959</v>
      </c>
      <c r="L17" s="351">
        <v>2.2233888327526108</v>
      </c>
      <c r="M17" s="351">
        <v>3.179762571694329</v>
      </c>
      <c r="N17" s="351">
        <v>2.5598606492473182</v>
      </c>
      <c r="O17" s="351">
        <v>2.3190698923772808</v>
      </c>
      <c r="P17" s="351">
        <v>2.7004176929189292</v>
      </c>
      <c r="Q17" s="351">
        <v>2.1938238763286231</v>
      </c>
      <c r="R17" s="351">
        <v>2.017206306505841</v>
      </c>
      <c r="S17" s="351">
        <v>2.8389410714606629</v>
      </c>
      <c r="T17" s="351">
        <v>2.918655753913229</v>
      </c>
      <c r="U17" s="351">
        <v>2.8589771002066069</v>
      </c>
      <c r="V17" s="351">
        <v>3.093154601860419</v>
      </c>
      <c r="W17" s="351">
        <v>2.2549333485081999</v>
      </c>
      <c r="X17" s="351">
        <v>1.8982438807090449</v>
      </c>
      <c r="Y17" s="351">
        <v>1.8235938150783031</v>
      </c>
      <c r="DA17" s="170" t="s">
        <v>2607</v>
      </c>
    </row>
    <row r="18" spans="1:105" ht="12" customHeight="1" x14ac:dyDescent="0.25">
      <c r="A18" s="59" t="s">
        <v>28</v>
      </c>
      <c r="B18" s="230">
        <v>0.45422114837584732</v>
      </c>
      <c r="C18" s="230">
        <v>0.76455307587885579</v>
      </c>
      <c r="D18" s="230">
        <v>0.47228561310861272</v>
      </c>
      <c r="E18" s="230">
        <v>0.46555406612973471</v>
      </c>
      <c r="F18" s="230">
        <v>0</v>
      </c>
      <c r="G18" s="230">
        <v>9.0561262235745593E-2</v>
      </c>
      <c r="H18" s="230">
        <v>0</v>
      </c>
      <c r="I18" s="230">
        <v>7.7848744322600904E-3</v>
      </c>
      <c r="J18" s="230">
        <v>2.7152189529232588E-2</v>
      </c>
      <c r="K18" s="230">
        <v>3.9932760973893547E-2</v>
      </c>
      <c r="L18" s="230">
        <v>2.7109293196520251E-2</v>
      </c>
      <c r="M18" s="230">
        <v>3.9480338535935959E-2</v>
      </c>
      <c r="N18" s="230">
        <v>1.9195774439681169E-2</v>
      </c>
      <c r="O18" s="230">
        <v>1.89496497853075E-3</v>
      </c>
      <c r="P18" s="230">
        <v>0</v>
      </c>
      <c r="Q18" s="230">
        <v>7.3756780732161836E-4</v>
      </c>
      <c r="R18" s="230">
        <v>0</v>
      </c>
      <c r="S18" s="230">
        <v>1.774993735932207E-3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2608</v>
      </c>
    </row>
    <row r="19" spans="1:105" ht="12" customHeight="1" x14ac:dyDescent="0.25">
      <c r="A19" s="59" t="s">
        <v>31</v>
      </c>
      <c r="B19" s="230">
        <v>0.96468807668449996</v>
      </c>
      <c r="C19" s="230">
        <v>0.30563291590557651</v>
      </c>
      <c r="D19" s="230">
        <v>1.5911618057938459</v>
      </c>
      <c r="E19" s="230">
        <v>2.7662877151688781</v>
      </c>
      <c r="F19" s="230">
        <v>4.2552153686599414</v>
      </c>
      <c r="G19" s="230">
        <v>2.9692021037161349</v>
      </c>
      <c r="H19" s="230">
        <v>2.6326676241663871</v>
      </c>
      <c r="I19" s="230">
        <v>3.3399767378930192</v>
      </c>
      <c r="J19" s="230">
        <v>2.9971326016965238</v>
      </c>
      <c r="K19" s="230">
        <v>0.29687804669634338</v>
      </c>
      <c r="L19" s="230">
        <v>0.32830251455114717</v>
      </c>
      <c r="M19" s="230">
        <v>0.36624731245175618</v>
      </c>
      <c r="N19" s="230">
        <v>0.34959100756276779</v>
      </c>
      <c r="O19" s="230">
        <v>0.47804618166897589</v>
      </c>
      <c r="P19" s="230">
        <v>0.43288725740870387</v>
      </c>
      <c r="Q19" s="230">
        <v>0.30150254469345289</v>
      </c>
      <c r="R19" s="230">
        <v>0.32774352567743531</v>
      </c>
      <c r="S19" s="230">
        <v>0.35050732477057511</v>
      </c>
      <c r="T19" s="230">
        <v>0.35377455843963379</v>
      </c>
      <c r="U19" s="230">
        <v>0.29902390255979822</v>
      </c>
      <c r="V19" s="230">
        <v>0.41993465658353302</v>
      </c>
      <c r="W19" s="230">
        <v>0.33858422395788679</v>
      </c>
      <c r="X19" s="230">
        <v>0.32603498658622321</v>
      </c>
      <c r="Y19" s="230">
        <v>0.35336078423532269</v>
      </c>
      <c r="DA19" s="71" t="s">
        <v>2609</v>
      </c>
    </row>
    <row r="20" spans="1:105" ht="12" customHeight="1" x14ac:dyDescent="0.25">
      <c r="A20" s="59" t="s">
        <v>159</v>
      </c>
      <c r="B20" s="230">
        <v>3.4972254302759289</v>
      </c>
      <c r="C20" s="230">
        <v>3.3314143203114961</v>
      </c>
      <c r="D20" s="230">
        <v>2.4629859954648659</v>
      </c>
      <c r="E20" s="230">
        <v>1.608332477287705</v>
      </c>
      <c r="F20" s="230">
        <v>0.80281070348009254</v>
      </c>
      <c r="G20" s="230">
        <v>0.77942792114664827</v>
      </c>
      <c r="H20" s="230">
        <v>0.95277902842758322</v>
      </c>
      <c r="I20" s="230">
        <v>0.55387608821573586</v>
      </c>
      <c r="J20" s="230">
        <v>0.36067398926475891</v>
      </c>
      <c r="K20" s="230">
        <v>0.30089453187498288</v>
      </c>
      <c r="L20" s="230">
        <v>0.22512891194837159</v>
      </c>
      <c r="M20" s="230">
        <v>0.2253894814167616</v>
      </c>
      <c r="N20" s="230">
        <v>0.1988491629211081</v>
      </c>
      <c r="O20" s="230">
        <v>0.21564981908944789</v>
      </c>
      <c r="P20" s="230">
        <v>0.24076219194072379</v>
      </c>
      <c r="Q20" s="230">
        <v>0.19315415939571379</v>
      </c>
      <c r="R20" s="230">
        <v>0.13197001347639711</v>
      </c>
      <c r="S20" s="230">
        <v>0.181425581612813</v>
      </c>
      <c r="T20" s="230">
        <v>0.2053826671176921</v>
      </c>
      <c r="U20" s="230">
        <v>0.13541224935131671</v>
      </c>
      <c r="V20" s="230">
        <v>0.28330065027534612</v>
      </c>
      <c r="W20" s="230">
        <v>6.4061879977456618E-2</v>
      </c>
      <c r="X20" s="230">
        <v>6.3549287467384988E-2</v>
      </c>
      <c r="Y20" s="230">
        <v>9.6381703104178928E-2</v>
      </c>
      <c r="DA20" s="71" t="s">
        <v>2610</v>
      </c>
    </row>
    <row r="21" spans="1:105" ht="12" customHeight="1" x14ac:dyDescent="0.25">
      <c r="A21" s="59" t="s">
        <v>32</v>
      </c>
      <c r="B21" s="230">
        <v>1.1017244705969731</v>
      </c>
      <c r="C21" s="230">
        <v>0.96985773459313063</v>
      </c>
      <c r="D21" s="230">
        <v>0.95082374391164881</v>
      </c>
      <c r="E21" s="230">
        <v>0.94569997591719901</v>
      </c>
      <c r="F21" s="230">
        <v>0.95853346482746848</v>
      </c>
      <c r="G21" s="230">
        <v>0.97779686694724921</v>
      </c>
      <c r="H21" s="230">
        <v>0.87789525945794367</v>
      </c>
      <c r="I21" s="230">
        <v>0.51160018142057895</v>
      </c>
      <c r="J21" s="230">
        <v>0.19127962965396439</v>
      </c>
      <c r="K21" s="230">
        <v>7.0174935292108886E-2</v>
      </c>
      <c r="L21" s="230">
        <v>6.7681016159674312E-2</v>
      </c>
      <c r="M21" s="230">
        <v>2.0191788905688929E-2</v>
      </c>
      <c r="N21" s="230">
        <v>1.6922083203536969E-2</v>
      </c>
      <c r="O21" s="230">
        <v>3.7811389868783518E-2</v>
      </c>
      <c r="P21" s="230">
        <v>2.8876651103855601E-2</v>
      </c>
      <c r="Q21" s="230">
        <v>2.5462793687007261E-2</v>
      </c>
      <c r="R21" s="230">
        <v>1.8634352668777061E-2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2611</v>
      </c>
    </row>
    <row r="22" spans="1:105" ht="12" customHeight="1" x14ac:dyDescent="0.25">
      <c r="A22" s="59" t="s">
        <v>35</v>
      </c>
      <c r="B22" s="230">
        <v>4.8189532484477926</v>
      </c>
      <c r="C22" s="230">
        <v>4.3958074484520706</v>
      </c>
      <c r="D22" s="230">
        <v>3.7486943679078708</v>
      </c>
      <c r="E22" s="230">
        <v>3.4746759761561812</v>
      </c>
      <c r="F22" s="230">
        <v>3.2770400730359972</v>
      </c>
      <c r="G22" s="230">
        <v>4.0662378497244678</v>
      </c>
      <c r="H22" s="230">
        <v>2.9451377770333158</v>
      </c>
      <c r="I22" s="230">
        <v>12.50091540701675</v>
      </c>
      <c r="J22" s="230">
        <v>13.329359065008511</v>
      </c>
      <c r="K22" s="230">
        <v>1.5157931935398681</v>
      </c>
      <c r="L22" s="230">
        <v>1.575167096896898</v>
      </c>
      <c r="M22" s="230">
        <v>2.5284536503841859</v>
      </c>
      <c r="N22" s="230">
        <v>1.975302621120224</v>
      </c>
      <c r="O22" s="230">
        <v>1.5856675367715429</v>
      </c>
      <c r="P22" s="230">
        <v>1.997891592465646</v>
      </c>
      <c r="Q22" s="230">
        <v>1.672966810745127</v>
      </c>
      <c r="R22" s="230">
        <v>1.5388584146832309</v>
      </c>
      <c r="S22" s="230">
        <v>2.3052331713413432</v>
      </c>
      <c r="T22" s="230">
        <v>2.3594985283559029</v>
      </c>
      <c r="U22" s="230">
        <v>2.4245409482954918</v>
      </c>
      <c r="V22" s="230">
        <v>2.38991929500154</v>
      </c>
      <c r="W22" s="230">
        <v>1.8522872445728571</v>
      </c>
      <c r="X22" s="230">
        <v>1.508659606655437</v>
      </c>
      <c r="Y22" s="230">
        <v>1.373851327738802</v>
      </c>
      <c r="DA22" s="71" t="s">
        <v>2612</v>
      </c>
    </row>
    <row r="23" spans="1:105" ht="12" customHeight="1" x14ac:dyDescent="0.25">
      <c r="A23" s="60" t="s">
        <v>2563</v>
      </c>
      <c r="B23" s="329">
        <v>10.38682235950348</v>
      </c>
      <c r="C23" s="329">
        <v>11.035193178408271</v>
      </c>
      <c r="D23" s="329">
        <v>11.72164398250314</v>
      </c>
      <c r="E23" s="329">
        <v>12.07226579415944</v>
      </c>
      <c r="F23" s="329">
        <v>10.99829128736728</v>
      </c>
      <c r="G23" s="329">
        <v>12.533321393105931</v>
      </c>
      <c r="H23" s="329">
        <v>15.03258162929469</v>
      </c>
      <c r="I23" s="329">
        <v>7.1339888907688529</v>
      </c>
      <c r="J23" s="329">
        <v>7.0238950812451924</v>
      </c>
      <c r="K23" s="329">
        <v>8.4248294652108733</v>
      </c>
      <c r="L23" s="329">
        <v>8.764140634239391</v>
      </c>
      <c r="M23" s="329">
        <v>6.6196181329019561</v>
      </c>
      <c r="N23" s="329">
        <v>7.2955073647411588</v>
      </c>
      <c r="O23" s="329">
        <v>7.6642974713352174</v>
      </c>
      <c r="P23" s="329">
        <v>8.4328400765243661</v>
      </c>
      <c r="Q23" s="329">
        <v>10.594509494628619</v>
      </c>
      <c r="R23" s="329">
        <v>11.581545764129761</v>
      </c>
      <c r="S23" s="329">
        <v>11.48289721410069</v>
      </c>
      <c r="T23" s="329">
        <v>12.100227139058131</v>
      </c>
      <c r="U23" s="329">
        <v>13.51802144422593</v>
      </c>
      <c r="V23" s="329">
        <v>15.29566299119155</v>
      </c>
      <c r="W23" s="329">
        <v>14.86236187392695</v>
      </c>
      <c r="X23" s="329">
        <v>15.665190027789009</v>
      </c>
      <c r="Y23" s="329">
        <v>15.960004215112381</v>
      </c>
      <c r="DA23" s="72" t="s">
        <v>2613</v>
      </c>
    </row>
    <row r="24" spans="1:105" ht="12" customHeight="1" x14ac:dyDescent="0.25">
      <c r="A24" s="40" t="s">
        <v>2565</v>
      </c>
      <c r="B24" s="261">
        <f t="shared" ref="B24:Y24" si="1">B25+B26</f>
        <v>8.5870123505931133</v>
      </c>
      <c r="C24" s="261">
        <f t="shared" si="1"/>
        <v>8.3474358895407512</v>
      </c>
      <c r="D24" s="261">
        <f t="shared" si="1"/>
        <v>8.2204334558183145</v>
      </c>
      <c r="E24" s="261">
        <f t="shared" si="1"/>
        <v>8.2716139812062028</v>
      </c>
      <c r="F24" s="261">
        <f t="shared" si="1"/>
        <v>7.8413765485299907</v>
      </c>
      <c r="G24" s="261">
        <f t="shared" si="1"/>
        <v>8.3576613643293225</v>
      </c>
      <c r="H24" s="261">
        <f t="shared" si="1"/>
        <v>8.3264337629871381</v>
      </c>
      <c r="I24" s="261">
        <f t="shared" si="1"/>
        <v>10.115305860231892</v>
      </c>
      <c r="J24" s="261">
        <f t="shared" si="1"/>
        <v>10.076247960119328</v>
      </c>
      <c r="K24" s="261">
        <f t="shared" si="1"/>
        <v>3.7922709231943257</v>
      </c>
      <c r="L24" s="261">
        <f t="shared" si="1"/>
        <v>3.895680219467522</v>
      </c>
      <c r="M24" s="261">
        <f t="shared" si="1"/>
        <v>3.7876894843148818</v>
      </c>
      <c r="N24" s="261">
        <f t="shared" si="1"/>
        <v>3.6643361643082208</v>
      </c>
      <c r="O24" s="261">
        <f t="shared" si="1"/>
        <v>3.614805801821694</v>
      </c>
      <c r="P24" s="261">
        <f t="shared" si="1"/>
        <v>4.0792552368697059</v>
      </c>
      <c r="Q24" s="261">
        <f t="shared" si="1"/>
        <v>4.416270344189023</v>
      </c>
      <c r="R24" s="261">
        <f t="shared" si="1"/>
        <v>4.5810620348128328</v>
      </c>
      <c r="S24" s="261">
        <f t="shared" si="1"/>
        <v>5.0919723125274743</v>
      </c>
      <c r="T24" s="261">
        <f t="shared" si="1"/>
        <v>5.3178866119645161</v>
      </c>
      <c r="U24" s="261">
        <f t="shared" si="1"/>
        <v>5.7065031183384622</v>
      </c>
      <c r="V24" s="261">
        <f t="shared" si="1"/>
        <v>6.3359444185724039</v>
      </c>
      <c r="W24" s="261">
        <f t="shared" si="1"/>
        <v>5.6592803889911245</v>
      </c>
      <c r="X24" s="261">
        <f t="shared" si="1"/>
        <v>5.5927537267067269</v>
      </c>
      <c r="Y24" s="261">
        <f t="shared" si="1"/>
        <v>5.593749528618571</v>
      </c>
      <c r="DA24" s="70"/>
    </row>
    <row r="25" spans="1:105" ht="12" customHeight="1" x14ac:dyDescent="0.25">
      <c r="A25" s="169" t="s">
        <v>2566</v>
      </c>
      <c r="B25" s="352">
        <v>5.8284963043262206</v>
      </c>
      <c r="C25" s="352">
        <v>5.6022845982703942</v>
      </c>
      <c r="D25" s="352">
        <v>5.4444587182352553</v>
      </c>
      <c r="E25" s="352">
        <v>5.4473309232050484</v>
      </c>
      <c r="F25" s="352">
        <v>5.1857672253553497</v>
      </c>
      <c r="G25" s="352">
        <v>5.541122174728625</v>
      </c>
      <c r="H25" s="352">
        <v>5.3119103380099926</v>
      </c>
      <c r="I25" s="352">
        <v>7.3493744008077417</v>
      </c>
      <c r="J25" s="352">
        <v>7.3352141747326156</v>
      </c>
      <c r="K25" s="352">
        <v>2.3495742341247938</v>
      </c>
      <c r="L25" s="352">
        <v>2.406840081584773</v>
      </c>
      <c r="M25" s="352">
        <v>2.4736354774247689</v>
      </c>
      <c r="N25" s="352">
        <v>2.3340126001514081</v>
      </c>
      <c r="O25" s="352">
        <v>2.264818368639224</v>
      </c>
      <c r="P25" s="352">
        <v>2.574116829119689</v>
      </c>
      <c r="Q25" s="352">
        <v>2.68418165968935</v>
      </c>
      <c r="R25" s="352">
        <v>2.7433303416224168</v>
      </c>
      <c r="S25" s="352">
        <v>3.1539365142446032</v>
      </c>
      <c r="T25" s="352">
        <v>3.2844332744059641</v>
      </c>
      <c r="U25" s="352">
        <v>3.4903167626951239</v>
      </c>
      <c r="V25" s="352">
        <v>3.847540952095013</v>
      </c>
      <c r="W25" s="352">
        <v>3.3462800718709249</v>
      </c>
      <c r="X25" s="352">
        <v>3.2239890788372851</v>
      </c>
      <c r="Y25" s="352">
        <v>3.1973466097022691</v>
      </c>
      <c r="DA25" s="170" t="s">
        <v>2614</v>
      </c>
    </row>
    <row r="26" spans="1:105" ht="12" customHeight="1" x14ac:dyDescent="0.25">
      <c r="A26" s="61" t="s">
        <v>2568</v>
      </c>
      <c r="B26" s="263">
        <v>2.7585160462668918</v>
      </c>
      <c r="C26" s="263">
        <v>2.745151291270358</v>
      </c>
      <c r="D26" s="263">
        <v>2.7759747375830588</v>
      </c>
      <c r="E26" s="263">
        <v>2.8242830580011549</v>
      </c>
      <c r="F26" s="263">
        <v>2.6556093231746409</v>
      </c>
      <c r="G26" s="263">
        <v>2.816539189600697</v>
      </c>
      <c r="H26" s="263">
        <v>3.014523424977146</v>
      </c>
      <c r="I26" s="263">
        <v>2.7659314594241509</v>
      </c>
      <c r="J26" s="263">
        <v>2.7410337853867128</v>
      </c>
      <c r="K26" s="263">
        <v>1.4426966890695321</v>
      </c>
      <c r="L26" s="263">
        <v>1.4888401378827489</v>
      </c>
      <c r="M26" s="263">
        <v>1.314054006890113</v>
      </c>
      <c r="N26" s="263">
        <v>1.330323564156813</v>
      </c>
      <c r="O26" s="263">
        <v>1.3499874331824699</v>
      </c>
      <c r="P26" s="263">
        <v>1.5051384077500169</v>
      </c>
      <c r="Q26" s="263">
        <v>1.732088684499673</v>
      </c>
      <c r="R26" s="263">
        <v>1.837731693190416</v>
      </c>
      <c r="S26" s="263">
        <v>1.9380357982828711</v>
      </c>
      <c r="T26" s="263">
        <v>2.033453337558552</v>
      </c>
      <c r="U26" s="263">
        <v>2.2161863556433379</v>
      </c>
      <c r="V26" s="263">
        <v>2.4884034664773909</v>
      </c>
      <c r="W26" s="263">
        <v>2.3130003171201992</v>
      </c>
      <c r="X26" s="263">
        <v>2.3687646478694422</v>
      </c>
      <c r="Y26" s="263">
        <v>2.3964029189163019</v>
      </c>
      <c r="DA26" s="74" t="s">
        <v>2615</v>
      </c>
    </row>
    <row r="27" spans="1:105" ht="12" customHeight="1" x14ac:dyDescent="0.25">
      <c r="A27" s="174" t="s">
        <v>2570</v>
      </c>
      <c r="B27" s="261">
        <f t="shared" ref="B27:Y27" si="2">B28+B34</f>
        <v>25.988124163940242</v>
      </c>
      <c r="C27" s="261">
        <f t="shared" si="2"/>
        <v>25.47239837577477</v>
      </c>
      <c r="D27" s="261">
        <f t="shared" si="2"/>
        <v>25.650116949416308</v>
      </c>
      <c r="E27" s="261">
        <f t="shared" si="2"/>
        <v>26.121815516105073</v>
      </c>
      <c r="F27" s="261">
        <f t="shared" si="2"/>
        <v>24.847213343719311</v>
      </c>
      <c r="G27" s="261">
        <f t="shared" si="2"/>
        <v>26.224343751276948</v>
      </c>
      <c r="H27" s="261">
        <f t="shared" si="2"/>
        <v>27.478850593934588</v>
      </c>
      <c r="I27" s="261">
        <f t="shared" si="2"/>
        <v>29.446704709894526</v>
      </c>
      <c r="J27" s="261">
        <f t="shared" si="2"/>
        <v>29.301419456814113</v>
      </c>
      <c r="K27" s="261">
        <f t="shared" si="2"/>
        <v>13.038983183985389</v>
      </c>
      <c r="L27" s="261">
        <f t="shared" si="2"/>
        <v>13.454117714684081</v>
      </c>
      <c r="M27" s="261">
        <f t="shared" si="2"/>
        <v>11.999241679097489</v>
      </c>
      <c r="N27" s="261">
        <f t="shared" si="2"/>
        <v>12.067797568149153</v>
      </c>
      <c r="O27" s="261">
        <f t="shared" si="2"/>
        <v>12.224531465770406</v>
      </c>
      <c r="P27" s="261">
        <f t="shared" si="2"/>
        <v>13.632560534012208</v>
      </c>
      <c r="Q27" s="261">
        <f t="shared" si="2"/>
        <v>15.659183719539476</v>
      </c>
      <c r="R27" s="261">
        <f t="shared" si="2"/>
        <v>16.651533147717071</v>
      </c>
      <c r="S27" s="261">
        <f t="shared" si="2"/>
        <v>17.536944839462876</v>
      </c>
      <c r="T27" s="261">
        <f t="shared" si="2"/>
        <v>18.390468848536347</v>
      </c>
      <c r="U27" s="261">
        <f t="shared" si="2"/>
        <v>20.053467605427592</v>
      </c>
      <c r="V27" s="261">
        <f t="shared" si="2"/>
        <v>22.516919501696286</v>
      </c>
      <c r="W27" s="261">
        <f t="shared" si="2"/>
        <v>20.959953333594054</v>
      </c>
      <c r="X27" s="261">
        <f t="shared" si="2"/>
        <v>21.506245602242515</v>
      </c>
      <c r="Y27" s="261">
        <f t="shared" si="2"/>
        <v>21.775834322682471</v>
      </c>
      <c r="DA27" s="70"/>
    </row>
    <row r="28" spans="1:105" ht="12" customHeight="1" x14ac:dyDescent="0.25">
      <c r="A28" s="169" t="s">
        <v>2571</v>
      </c>
      <c r="B28" s="351">
        <v>13.269566172711491</v>
      </c>
      <c r="C28" s="351">
        <v>11.95991693282587</v>
      </c>
      <c r="D28" s="351">
        <v>11.29708350145328</v>
      </c>
      <c r="E28" s="351">
        <v>11.339449237542491</v>
      </c>
      <c r="F28" s="351">
        <v>11.3799178898002</v>
      </c>
      <c r="G28" s="351">
        <v>10.877419596453359</v>
      </c>
      <c r="H28" s="351">
        <v>9.0716077825533414</v>
      </c>
      <c r="I28" s="351">
        <v>20.71120810895307</v>
      </c>
      <c r="J28" s="351">
        <v>20.70073160222816</v>
      </c>
      <c r="K28" s="351">
        <v>2.72286547148228</v>
      </c>
      <c r="L28" s="351">
        <v>2.7225169380644219</v>
      </c>
      <c r="M28" s="351">
        <v>3.8935868224828512</v>
      </c>
      <c r="N28" s="351">
        <v>3.1345232439763082</v>
      </c>
      <c r="O28" s="351">
        <v>2.8396774192374861</v>
      </c>
      <c r="P28" s="351">
        <v>3.3066339096966479</v>
      </c>
      <c r="Q28" s="351">
        <v>2.686314950606477</v>
      </c>
      <c r="R28" s="351">
        <v>2.4700485385785811</v>
      </c>
      <c r="S28" s="351">
        <v>3.476254373217138</v>
      </c>
      <c r="T28" s="351">
        <v>3.5738641884651772</v>
      </c>
      <c r="U28" s="351">
        <v>3.500788285967273</v>
      </c>
      <c r="V28" s="351">
        <v>3.787536247176023</v>
      </c>
      <c r="W28" s="351">
        <v>2.761142875724325</v>
      </c>
      <c r="X28" s="351">
        <v>2.3243802620927081</v>
      </c>
      <c r="Y28" s="351">
        <v>2.232972018463228</v>
      </c>
      <c r="DA28" s="170" t="s">
        <v>2616</v>
      </c>
    </row>
    <row r="29" spans="1:105" ht="12" customHeight="1" x14ac:dyDescent="0.25">
      <c r="A29" s="59" t="s">
        <v>28</v>
      </c>
      <c r="B29" s="230">
        <v>0.55618916127654794</v>
      </c>
      <c r="C29" s="230">
        <v>0.93618743985165986</v>
      </c>
      <c r="D29" s="230">
        <v>0.57830891401054618</v>
      </c>
      <c r="E29" s="230">
        <v>0.57006620342416525</v>
      </c>
      <c r="F29" s="230">
        <v>0</v>
      </c>
      <c r="G29" s="230">
        <v>0.1108913415131579</v>
      </c>
      <c r="H29" s="230">
        <v>0</v>
      </c>
      <c r="I29" s="230">
        <v>9.5324993048082739E-3</v>
      </c>
      <c r="J29" s="230">
        <v>3.3247579015386851E-2</v>
      </c>
      <c r="K29" s="230">
        <v>4.8897258335379841E-2</v>
      </c>
      <c r="L29" s="230">
        <v>3.3195052893698257E-2</v>
      </c>
      <c r="M29" s="230">
        <v>4.8343271676656287E-2</v>
      </c>
      <c r="N29" s="230">
        <v>2.350502992614021E-2</v>
      </c>
      <c r="O29" s="230">
        <v>2.3203652798335721E-3</v>
      </c>
      <c r="P29" s="230">
        <v>0</v>
      </c>
      <c r="Q29" s="230">
        <v>9.0314425386320621E-4</v>
      </c>
      <c r="R29" s="230">
        <v>0</v>
      </c>
      <c r="S29" s="230">
        <v>2.1734617174680088E-3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2617</v>
      </c>
    </row>
    <row r="30" spans="1:105" ht="12" customHeight="1" x14ac:dyDescent="0.25">
      <c r="A30" s="59" t="s">
        <v>31</v>
      </c>
      <c r="B30" s="230">
        <v>1.1812507061442861</v>
      </c>
      <c r="C30" s="230">
        <v>0.37424438682315492</v>
      </c>
      <c r="D30" s="230">
        <v>1.948361394849607</v>
      </c>
      <c r="E30" s="230">
        <v>3.3872910797986271</v>
      </c>
      <c r="F30" s="230">
        <v>5.2104677983591126</v>
      </c>
      <c r="G30" s="230">
        <v>3.6357576780197571</v>
      </c>
      <c r="H30" s="230">
        <v>3.2236746418363911</v>
      </c>
      <c r="I30" s="230">
        <v>4.0897674341547141</v>
      </c>
      <c r="J30" s="230">
        <v>3.6699582877916619</v>
      </c>
      <c r="K30" s="230">
        <v>0.36352413881184892</v>
      </c>
      <c r="L30" s="230">
        <v>0.40200307904222099</v>
      </c>
      <c r="M30" s="230">
        <v>0.44846609687970129</v>
      </c>
      <c r="N30" s="230">
        <v>0.4280706215054299</v>
      </c>
      <c r="O30" s="230">
        <v>0.58536267143139886</v>
      </c>
      <c r="P30" s="230">
        <v>0.53006602948004566</v>
      </c>
      <c r="Q30" s="230">
        <v>0.3691867894205545</v>
      </c>
      <c r="R30" s="230">
        <v>0.40131860287032878</v>
      </c>
      <c r="S30" s="230">
        <v>0.42919264257621431</v>
      </c>
      <c r="T30" s="230">
        <v>0.43319333686485761</v>
      </c>
      <c r="U30" s="230">
        <v>0.36615171742016089</v>
      </c>
      <c r="V30" s="230">
        <v>0.51420570193902015</v>
      </c>
      <c r="W30" s="230">
        <v>0.41459292729537162</v>
      </c>
      <c r="X30" s="230">
        <v>0.39922651418721211</v>
      </c>
      <c r="Y30" s="230">
        <v>0.43268667457386428</v>
      </c>
      <c r="DA30" s="71" t="s">
        <v>2618</v>
      </c>
    </row>
    <row r="31" spans="1:105" ht="12" customHeight="1" x14ac:dyDescent="0.25">
      <c r="A31" s="59" t="s">
        <v>159</v>
      </c>
      <c r="B31" s="230">
        <v>4.2823168533990978</v>
      </c>
      <c r="C31" s="230">
        <v>4.0792828411977506</v>
      </c>
      <c r="D31" s="230">
        <v>3.015901218936571</v>
      </c>
      <c r="E31" s="230">
        <v>1.9693867068829041</v>
      </c>
      <c r="F31" s="230">
        <v>0.98303351446541909</v>
      </c>
      <c r="G31" s="230">
        <v>0.95440153609793676</v>
      </c>
      <c r="H31" s="230">
        <v>1.166668198074591</v>
      </c>
      <c r="I31" s="230">
        <v>0.67821561822335019</v>
      </c>
      <c r="J31" s="230">
        <v>0.44164161950786801</v>
      </c>
      <c r="K31" s="230">
        <v>0.36844228392855038</v>
      </c>
      <c r="L31" s="230">
        <v>0.27566805544698569</v>
      </c>
      <c r="M31" s="230">
        <v>0.27598712010215698</v>
      </c>
      <c r="N31" s="230">
        <v>0.2434887709238058</v>
      </c>
      <c r="O31" s="230">
        <v>0.26406100296667101</v>
      </c>
      <c r="P31" s="230">
        <v>0.29481084727435569</v>
      </c>
      <c r="Q31" s="230">
        <v>0.23651529721924131</v>
      </c>
      <c r="R31" s="230">
        <v>0.16159593486905771</v>
      </c>
      <c r="S31" s="230">
        <v>0.2221537734034445</v>
      </c>
      <c r="T31" s="230">
        <v>0.25148898014411292</v>
      </c>
      <c r="U31" s="230">
        <v>0.1658109175730407</v>
      </c>
      <c r="V31" s="230">
        <v>0.3468987554391994</v>
      </c>
      <c r="W31" s="230">
        <v>7.8443118339742796E-2</v>
      </c>
      <c r="X31" s="230">
        <v>7.7815454041695875E-2</v>
      </c>
      <c r="Y31" s="230">
        <v>0.1180184119643007</v>
      </c>
      <c r="DA31" s="71" t="s">
        <v>2619</v>
      </c>
    </row>
    <row r="32" spans="1:105" ht="12" customHeight="1" x14ac:dyDescent="0.25">
      <c r="A32" s="59" t="s">
        <v>32</v>
      </c>
      <c r="B32" s="230">
        <v>1.3490503721595599</v>
      </c>
      <c r="C32" s="230">
        <v>1.187580899501792</v>
      </c>
      <c r="D32" s="230">
        <v>1.164273972136713</v>
      </c>
      <c r="E32" s="230">
        <v>1.1579999705108559</v>
      </c>
      <c r="F32" s="230">
        <v>1.1737144467275129</v>
      </c>
      <c r="G32" s="230">
        <v>1.1973022860578559</v>
      </c>
      <c r="H32" s="230">
        <v>1.0749737870913589</v>
      </c>
      <c r="I32" s="230">
        <v>0.62644920173948426</v>
      </c>
      <c r="J32" s="230">
        <v>0.23421995467832379</v>
      </c>
      <c r="K32" s="230">
        <v>8.5928492194419032E-2</v>
      </c>
      <c r="L32" s="230">
        <v>8.287471366490734E-2</v>
      </c>
      <c r="M32" s="230">
        <v>2.4724639476353789E-2</v>
      </c>
      <c r="N32" s="230">
        <v>2.0720918208412618E-2</v>
      </c>
      <c r="O32" s="230">
        <v>4.6299661063816562E-2</v>
      </c>
      <c r="P32" s="230">
        <v>3.5359164616966053E-2</v>
      </c>
      <c r="Q32" s="230">
        <v>3.1178931045315009E-2</v>
      </c>
      <c r="R32" s="230">
        <v>2.2817574696461718E-2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2620</v>
      </c>
    </row>
    <row r="33" spans="1:105" ht="12" customHeight="1" x14ac:dyDescent="0.25">
      <c r="A33" s="59" t="s">
        <v>35</v>
      </c>
      <c r="B33" s="230">
        <v>5.900759079731996</v>
      </c>
      <c r="C33" s="230">
        <v>5.3826213654515156</v>
      </c>
      <c r="D33" s="230">
        <v>4.5902380015198414</v>
      </c>
      <c r="E33" s="230">
        <v>4.2547052769259359</v>
      </c>
      <c r="F33" s="230">
        <v>4.012702130248158</v>
      </c>
      <c r="G33" s="230">
        <v>4.9790667547646548</v>
      </c>
      <c r="H33" s="230">
        <v>3.6062911555510002</v>
      </c>
      <c r="I33" s="230">
        <v>15.30724335553071</v>
      </c>
      <c r="J33" s="230">
        <v>16.321664161234921</v>
      </c>
      <c r="K33" s="230">
        <v>1.856073298212082</v>
      </c>
      <c r="L33" s="230">
        <v>1.92877603701661</v>
      </c>
      <c r="M33" s="230">
        <v>3.0960656943479821</v>
      </c>
      <c r="N33" s="230">
        <v>2.4187379034125192</v>
      </c>
      <c r="O33" s="230">
        <v>1.9416337184957659</v>
      </c>
      <c r="P33" s="230">
        <v>2.4463978683252812</v>
      </c>
      <c r="Q33" s="230">
        <v>2.0485307886675019</v>
      </c>
      <c r="R33" s="230">
        <v>1.8843164261427321</v>
      </c>
      <c r="S33" s="230">
        <v>2.8227344955200122</v>
      </c>
      <c r="T33" s="230">
        <v>2.889181871456207</v>
      </c>
      <c r="U33" s="230">
        <v>2.9688256509740718</v>
      </c>
      <c r="V33" s="230">
        <v>2.9264317897978041</v>
      </c>
      <c r="W33" s="230">
        <v>2.2681068300892111</v>
      </c>
      <c r="X33" s="230">
        <v>1.8473382938638001</v>
      </c>
      <c r="Y33" s="230">
        <v>1.6822669319250629</v>
      </c>
      <c r="DA33" s="71" t="s">
        <v>2621</v>
      </c>
    </row>
    <row r="34" spans="1:105" ht="12" customHeight="1" x14ac:dyDescent="0.25">
      <c r="A34" s="60" t="s">
        <v>2578</v>
      </c>
      <c r="B34" s="329">
        <v>12.718557991228749</v>
      </c>
      <c r="C34" s="329">
        <v>13.5124814429489</v>
      </c>
      <c r="D34" s="329">
        <v>14.35303344796303</v>
      </c>
      <c r="E34" s="329">
        <v>14.782366278562581</v>
      </c>
      <c r="F34" s="329">
        <v>13.46729545391911</v>
      </c>
      <c r="G34" s="329">
        <v>15.34692415482359</v>
      </c>
      <c r="H34" s="329">
        <v>18.407242811381249</v>
      </c>
      <c r="I34" s="329">
        <v>8.7354966009414543</v>
      </c>
      <c r="J34" s="329">
        <v>8.6006878545859529</v>
      </c>
      <c r="K34" s="329">
        <v>10.316117712503109</v>
      </c>
      <c r="L34" s="329">
        <v>10.731600776619659</v>
      </c>
      <c r="M34" s="329">
        <v>8.1056548566146382</v>
      </c>
      <c r="N34" s="329">
        <v>8.9332743241728458</v>
      </c>
      <c r="O34" s="329">
        <v>9.3848540465329204</v>
      </c>
      <c r="P34" s="329">
        <v>10.32592662431556</v>
      </c>
      <c r="Q34" s="329">
        <v>12.972868768932999</v>
      </c>
      <c r="R34" s="329">
        <v>14.18148460913849</v>
      </c>
      <c r="S34" s="329">
        <v>14.06069046624574</v>
      </c>
      <c r="T34" s="329">
        <v>14.816604660071169</v>
      </c>
      <c r="U34" s="329">
        <v>16.552679319460321</v>
      </c>
      <c r="V34" s="329">
        <v>18.729383254520261</v>
      </c>
      <c r="W34" s="329">
        <v>18.19881045786973</v>
      </c>
      <c r="X34" s="329">
        <v>19.181865340149809</v>
      </c>
      <c r="Y34" s="329">
        <v>19.542862304219241</v>
      </c>
      <c r="DA34" s="72" t="s">
        <v>2622</v>
      </c>
    </row>
    <row r="35" spans="1:105" ht="12" customHeight="1" x14ac:dyDescent="0.25">
      <c r="A35" s="39" t="s">
        <v>2580</v>
      </c>
      <c r="B35" s="228">
        <v>21.562051860893881</v>
      </c>
      <c r="C35" s="228">
        <v>20.632258923781631</v>
      </c>
      <c r="D35" s="228">
        <v>20.474060334696581</v>
      </c>
      <c r="E35" s="228">
        <v>20.79691729716248</v>
      </c>
      <c r="F35" s="228">
        <v>20.159384335187148</v>
      </c>
      <c r="G35" s="228">
        <v>21.908933352827479</v>
      </c>
      <c r="H35" s="228">
        <v>20.64510440882907</v>
      </c>
      <c r="I35" s="228">
        <v>26.46546880972274</v>
      </c>
      <c r="J35" s="228">
        <v>26.301862763926191</v>
      </c>
      <c r="K35" s="228">
        <v>8.6169016400061178</v>
      </c>
      <c r="L35" s="228">
        <v>8.777723102037692</v>
      </c>
      <c r="M35" s="228">
        <v>8.8948974290963978</v>
      </c>
      <c r="N35" s="228">
        <v>8.4548657801098237</v>
      </c>
      <c r="O35" s="228">
        <v>8.321772607366885</v>
      </c>
      <c r="P35" s="228">
        <v>9.3553298330846726</v>
      </c>
      <c r="Q35" s="228">
        <v>9.7420352978396352</v>
      </c>
      <c r="R35" s="228">
        <v>10.03824377411406</v>
      </c>
      <c r="S35" s="228">
        <v>11.40692834234658</v>
      </c>
      <c r="T35" s="228">
        <v>11.85956192670854</v>
      </c>
      <c r="U35" s="228">
        <v>12.57770373777538</v>
      </c>
      <c r="V35" s="228">
        <v>14.00811772910537</v>
      </c>
      <c r="W35" s="228">
        <v>12.1028843230823</v>
      </c>
      <c r="X35" s="228">
        <v>11.702255337596879</v>
      </c>
      <c r="Y35" s="228">
        <v>11.69013726235138</v>
      </c>
      <c r="DA35" s="92" t="s">
        <v>2623</v>
      </c>
    </row>
    <row r="36" spans="1:105" ht="12" customHeight="1" x14ac:dyDescent="0.25">
      <c r="A36" s="64" t="s">
        <v>28</v>
      </c>
      <c r="B36" s="229">
        <v>0.87475543763969443</v>
      </c>
      <c r="C36" s="229">
        <v>1.560621453058965</v>
      </c>
      <c r="D36" s="229">
        <v>1.0138904594110041</v>
      </c>
      <c r="E36" s="229">
        <v>1.01300550121239</v>
      </c>
      <c r="F36" s="229">
        <v>0</v>
      </c>
      <c r="G36" s="229">
        <v>0.18097838921202011</v>
      </c>
      <c r="H36" s="229">
        <v>0</v>
      </c>
      <c r="I36" s="229">
        <v>1.1917923863256481E-2</v>
      </c>
      <c r="J36" s="229">
        <v>4.1707557846561188E-2</v>
      </c>
      <c r="K36" s="229">
        <v>0.1457820896197197</v>
      </c>
      <c r="L36" s="229">
        <v>0.1026633863347297</v>
      </c>
      <c r="M36" s="229">
        <v>0.1079143967446385</v>
      </c>
      <c r="N36" s="229">
        <v>6.1088327798452607E-2</v>
      </c>
      <c r="O36" s="229">
        <v>6.4905377619137034E-3</v>
      </c>
      <c r="P36" s="229">
        <v>0</v>
      </c>
      <c r="Q36" s="229">
        <v>3.180199804326665E-3</v>
      </c>
      <c r="R36" s="229">
        <v>0</v>
      </c>
      <c r="S36" s="229">
        <v>6.8782360384641974E-3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2624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2625</v>
      </c>
    </row>
    <row r="38" spans="1:105" ht="12" customHeight="1" x14ac:dyDescent="0.25">
      <c r="A38" s="64" t="s">
        <v>31</v>
      </c>
      <c r="B38" s="229">
        <v>1.8763491611401499</v>
      </c>
      <c r="C38" s="229">
        <v>0.63008262590724617</v>
      </c>
      <c r="D38" s="229">
        <v>3.4499127560294118</v>
      </c>
      <c r="E38" s="229">
        <v>6.0792006030327661</v>
      </c>
      <c r="F38" s="229">
        <v>9.0401261082221414</v>
      </c>
      <c r="G38" s="229">
        <v>5.992823095621528</v>
      </c>
      <c r="H38" s="229">
        <v>6.8960547744679737</v>
      </c>
      <c r="I38" s="229">
        <v>5.1641623081515569</v>
      </c>
      <c r="J38" s="229">
        <v>4.6496826121522181</v>
      </c>
      <c r="K38" s="229">
        <v>1.0946123988018051</v>
      </c>
      <c r="L38" s="229">
        <v>1.2556802009564869</v>
      </c>
      <c r="M38" s="229">
        <v>1.011068110013299</v>
      </c>
      <c r="N38" s="229">
        <v>1.1236221675579181</v>
      </c>
      <c r="O38" s="229">
        <v>1.653700255072788</v>
      </c>
      <c r="P38" s="229">
        <v>1.4689228141813671</v>
      </c>
      <c r="Q38" s="229">
        <v>1.312958147335465</v>
      </c>
      <c r="R38" s="229">
        <v>1.544749551258247</v>
      </c>
      <c r="S38" s="229">
        <v>1.371781038311918</v>
      </c>
      <c r="T38" s="229">
        <v>1.4148669155832541</v>
      </c>
      <c r="U38" s="229">
        <v>1.2850088057283291</v>
      </c>
      <c r="V38" s="229">
        <v>1.8337507353238049</v>
      </c>
      <c r="W38" s="229">
        <v>1.7855365561399581</v>
      </c>
      <c r="X38" s="229">
        <v>1.9811651571825291</v>
      </c>
      <c r="Y38" s="229">
        <v>2.2108777376332962</v>
      </c>
      <c r="DA38" s="73" t="s">
        <v>2626</v>
      </c>
    </row>
    <row r="39" spans="1:105" ht="12" customHeight="1" x14ac:dyDescent="0.25">
      <c r="A39" s="64" t="s">
        <v>159</v>
      </c>
      <c r="B39" s="229">
        <v>6.9315719794584147</v>
      </c>
      <c r="C39" s="229">
        <v>6.9985390610893159</v>
      </c>
      <c r="D39" s="229">
        <v>5.4417310369011229</v>
      </c>
      <c r="E39" s="229">
        <v>3.6016899280226529</v>
      </c>
      <c r="F39" s="229">
        <v>1.7379907478048899</v>
      </c>
      <c r="G39" s="229">
        <v>1.603057205648843</v>
      </c>
      <c r="H39" s="229">
        <v>2.5431865738904098</v>
      </c>
      <c r="I39" s="229">
        <v>0.87267075253967885</v>
      </c>
      <c r="J39" s="229">
        <v>0.5701820454387152</v>
      </c>
      <c r="K39" s="229">
        <v>1.1305191875163789</v>
      </c>
      <c r="L39" s="229">
        <v>0.87744008915346206</v>
      </c>
      <c r="M39" s="229">
        <v>0.63404630135667361</v>
      </c>
      <c r="N39" s="229">
        <v>0.65127615234712588</v>
      </c>
      <c r="O39" s="229">
        <v>0.76018168320103641</v>
      </c>
      <c r="P39" s="229">
        <v>0.83251837080918289</v>
      </c>
      <c r="Q39" s="229">
        <v>0.85712730089275857</v>
      </c>
      <c r="R39" s="229">
        <v>0.63384136845891759</v>
      </c>
      <c r="S39" s="229">
        <v>0.72354839488326339</v>
      </c>
      <c r="T39" s="229">
        <v>0.83701674475640853</v>
      </c>
      <c r="U39" s="229">
        <v>0.5929792738741273</v>
      </c>
      <c r="V39" s="229">
        <v>1.26062965044149</v>
      </c>
      <c r="W39" s="229">
        <v>0.34425723002137187</v>
      </c>
      <c r="X39" s="229">
        <v>0.39350343119022269</v>
      </c>
      <c r="Y39" s="229">
        <v>0.61450063465327986</v>
      </c>
      <c r="DA39" s="73" t="s">
        <v>2627</v>
      </c>
    </row>
    <row r="40" spans="1:105" ht="12" customHeight="1" x14ac:dyDescent="0.25">
      <c r="A40" s="64" t="s">
        <v>32</v>
      </c>
      <c r="B40" s="229">
        <v>2.116988482410775</v>
      </c>
      <c r="C40" s="229">
        <v>1.97525953108011</v>
      </c>
      <c r="D40" s="229">
        <v>2.0366318828167809</v>
      </c>
      <c r="E40" s="229">
        <v>2.053152732113102</v>
      </c>
      <c r="F40" s="229">
        <v>2.0117730021028</v>
      </c>
      <c r="G40" s="229">
        <v>1.9496609463577279</v>
      </c>
      <c r="H40" s="229">
        <v>2.2717792396599701</v>
      </c>
      <c r="I40" s="229">
        <v>0.78145843659606196</v>
      </c>
      <c r="J40" s="229">
        <v>0.29316007641370512</v>
      </c>
      <c r="K40" s="229">
        <v>0.25561306796252709</v>
      </c>
      <c r="L40" s="229">
        <v>0.25573517136436791</v>
      </c>
      <c r="M40" s="229">
        <v>5.5068026940672289E-2</v>
      </c>
      <c r="N40" s="229">
        <v>5.3731952820117133E-2</v>
      </c>
      <c r="O40" s="229">
        <v>0.1292195826396228</v>
      </c>
      <c r="P40" s="229">
        <v>9.6803208601436486E-2</v>
      </c>
      <c r="Q40" s="229">
        <v>0.1095430186616026</v>
      </c>
      <c r="R40" s="229">
        <v>8.6767487093464477E-2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2628</v>
      </c>
    </row>
    <row r="41" spans="1:105" ht="12" customHeight="1" x14ac:dyDescent="0.25">
      <c r="A41" s="64" t="s">
        <v>33</v>
      </c>
      <c r="B41" s="229">
        <v>0.41188609821281952</v>
      </c>
      <c r="C41" s="229">
        <v>0.42727712838373771</v>
      </c>
      <c r="D41" s="229">
        <v>0.42360541203726731</v>
      </c>
      <c r="E41" s="229">
        <v>0.43225657932194961</v>
      </c>
      <c r="F41" s="229">
        <v>0.42420898184718081</v>
      </c>
      <c r="G41" s="229">
        <v>3.9951291709997281</v>
      </c>
      <c r="H41" s="229">
        <v>1.2380725738851299</v>
      </c>
      <c r="I41" s="229">
        <v>0.35318893414054459</v>
      </c>
      <c r="J41" s="229">
        <v>0.1179476004784093</v>
      </c>
      <c r="K41" s="229">
        <v>0.41495424477402659</v>
      </c>
      <c r="L41" s="229">
        <v>0.27603259337461572</v>
      </c>
      <c r="M41" s="229">
        <v>0.1234803237397069</v>
      </c>
      <c r="N41" s="229">
        <v>0.2315696173220701</v>
      </c>
      <c r="O41" s="229">
        <v>0.30007479082013933</v>
      </c>
      <c r="P41" s="229">
        <v>0.19389680165027809</v>
      </c>
      <c r="Q41" s="229">
        <v>0.19143222492243869</v>
      </c>
      <c r="R41" s="229">
        <v>0.53722742889659769</v>
      </c>
      <c r="S41" s="229">
        <v>0.30440037446157969</v>
      </c>
      <c r="T41" s="229">
        <v>0.19389680164438269</v>
      </c>
      <c r="U41" s="229">
        <v>0.30565781156520361</v>
      </c>
      <c r="V41" s="229">
        <v>0.50262275974700665</v>
      </c>
      <c r="W41" s="229">
        <v>0.22845117329962081</v>
      </c>
      <c r="X41" s="229">
        <v>0.18217748782289689</v>
      </c>
      <c r="Y41" s="229">
        <v>0.28961291410614959</v>
      </c>
      <c r="DA41" s="73" t="s">
        <v>2629</v>
      </c>
    </row>
    <row r="42" spans="1:105" ht="12" customHeight="1" x14ac:dyDescent="0.25">
      <c r="A42" s="64" t="s">
        <v>35</v>
      </c>
      <c r="B42" s="229">
        <v>9.3505007020320274</v>
      </c>
      <c r="C42" s="229">
        <v>9.0404791242622586</v>
      </c>
      <c r="D42" s="229">
        <v>8.1082887875009959</v>
      </c>
      <c r="E42" s="229">
        <v>7.6176119534596189</v>
      </c>
      <c r="F42" s="229">
        <v>6.9452854952101371</v>
      </c>
      <c r="G42" s="229">
        <v>8.1872845449876337</v>
      </c>
      <c r="H42" s="229">
        <v>7.6960112469255906</v>
      </c>
      <c r="I42" s="229">
        <v>19.282070454431651</v>
      </c>
      <c r="J42" s="229">
        <v>20.62918287159658</v>
      </c>
      <c r="K42" s="229">
        <v>5.5754206513316609</v>
      </c>
      <c r="L42" s="229">
        <v>6.010171660854029</v>
      </c>
      <c r="M42" s="229">
        <v>6.9633202703014074</v>
      </c>
      <c r="N42" s="229">
        <v>6.3335775622641401</v>
      </c>
      <c r="O42" s="229">
        <v>5.4721057578713843</v>
      </c>
      <c r="P42" s="229">
        <v>6.7631886378424078</v>
      </c>
      <c r="Q42" s="229">
        <v>7.2677944062230431</v>
      </c>
      <c r="R42" s="229">
        <v>7.2356579384068356</v>
      </c>
      <c r="S42" s="229">
        <v>9.0003202986513511</v>
      </c>
      <c r="T42" s="229">
        <v>9.413781464724492</v>
      </c>
      <c r="U42" s="229">
        <v>10.394057846607719</v>
      </c>
      <c r="V42" s="229">
        <v>10.41111458359307</v>
      </c>
      <c r="W42" s="229">
        <v>9.7446393636213511</v>
      </c>
      <c r="X42" s="229">
        <v>9.1454092614012357</v>
      </c>
      <c r="Y42" s="229">
        <v>8.5751459759586517</v>
      </c>
      <c r="DA42" s="73" t="s">
        <v>2630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2631</v>
      </c>
    </row>
    <row r="44" spans="1:105" ht="12" customHeight="1" x14ac:dyDescent="0.25">
      <c r="A44" s="64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2632</v>
      </c>
    </row>
    <row r="45" spans="1:105" ht="12" customHeight="1" x14ac:dyDescent="0.25">
      <c r="A45" s="64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2633</v>
      </c>
    </row>
    <row r="46" spans="1:105" ht="12" customHeight="1" x14ac:dyDescent="0.25">
      <c r="A46" s="39" t="s">
        <v>2592</v>
      </c>
      <c r="B46" s="228">
        <v>15.01433268480578</v>
      </c>
      <c r="C46" s="228">
        <v>14.94158963223575</v>
      </c>
      <c r="D46" s="228">
        <v>15.109358631824289</v>
      </c>
      <c r="E46" s="228">
        <v>15.372296088788911</v>
      </c>
      <c r="F46" s="228">
        <v>14.45422146917549</v>
      </c>
      <c r="G46" s="228">
        <v>15.33014697148028</v>
      </c>
      <c r="H46" s="228">
        <v>16.40775577506572</v>
      </c>
      <c r="I46" s="228">
        <v>15.054694052392909</v>
      </c>
      <c r="J46" s="228">
        <v>14.91917845095864</v>
      </c>
      <c r="K46" s="228">
        <v>7.852456788232872</v>
      </c>
      <c r="L46" s="228">
        <v>8.1036110610686372</v>
      </c>
      <c r="M46" s="228">
        <v>7.1522672677399939</v>
      </c>
      <c r="N46" s="228">
        <v>7.2408208745849878</v>
      </c>
      <c r="O46" s="228">
        <v>7.3478493879123734</v>
      </c>
      <c r="P46" s="228">
        <v>8.1923209477865626</v>
      </c>
      <c r="Q46" s="228">
        <v>9.4275890777796647</v>
      </c>
      <c r="R46" s="228">
        <v>10.00259362794468</v>
      </c>
      <c r="S46" s="228">
        <v>10.54853904868925</v>
      </c>
      <c r="T46" s="228">
        <v>11.06788737025852</v>
      </c>
      <c r="U46" s="228">
        <v>12.062485291752051</v>
      </c>
      <c r="V46" s="228">
        <v>13.544136366463141</v>
      </c>
      <c r="W46" s="228">
        <v>12.589434202603851</v>
      </c>
      <c r="X46" s="228">
        <v>12.892953993597191</v>
      </c>
      <c r="Y46" s="228">
        <v>13.043386396153609</v>
      </c>
      <c r="DA46" s="92" t="s">
        <v>2634</v>
      </c>
    </row>
    <row r="47" spans="1:105" ht="12" customHeight="1" x14ac:dyDescent="0.25">
      <c r="A47" s="39" t="s">
        <v>2594</v>
      </c>
      <c r="B47" s="228">
        <v>9.4037863929739149</v>
      </c>
      <c r="C47" s="228">
        <v>9.3582259180396008</v>
      </c>
      <c r="D47" s="228">
        <v>9.4633031045262292</v>
      </c>
      <c r="E47" s="228">
        <v>9.6279862597429329</v>
      </c>
      <c r="F47" s="228">
        <v>9.0529771802923182</v>
      </c>
      <c r="G47" s="228">
        <v>9.6015873977925814</v>
      </c>
      <c r="H47" s="228">
        <v>10.27651602877734</v>
      </c>
      <c r="I47" s="228">
        <v>9.4290655503820684</v>
      </c>
      <c r="J47" s="228">
        <v>9.3441893327335261</v>
      </c>
      <c r="K47" s="228">
        <v>4.9181557280482702</v>
      </c>
      <c r="L47" s="228">
        <v>5.075458831889863</v>
      </c>
      <c r="M47" s="228">
        <v>4.4796125824060304</v>
      </c>
      <c r="N47" s="228">
        <v>4.5350755337458786</v>
      </c>
      <c r="O47" s="228">
        <v>4.6021097002597724</v>
      </c>
      <c r="P47" s="228">
        <v>5.1310196645390862</v>
      </c>
      <c r="Q47" s="228">
        <v>5.9046935850762878</v>
      </c>
      <c r="R47" s="228">
        <v>6.2648308005125601</v>
      </c>
      <c r="S47" s="228">
        <v>6.6067676835349856</v>
      </c>
      <c r="T47" s="228">
        <v>6.9320462544920112</v>
      </c>
      <c r="U47" s="228">
        <v>7.554983457028225</v>
      </c>
      <c r="V47" s="228">
        <v>8.4829721001467639</v>
      </c>
      <c r="W47" s="228">
        <v>7.8850224338969932</v>
      </c>
      <c r="X47" s="228">
        <v>8.0751231423640295</v>
      </c>
      <c r="Y47" s="228">
        <v>8.1693420603752287</v>
      </c>
      <c r="DA47" s="92" t="s">
        <v>2635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101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1.0000000000000004</v>
      </c>
      <c r="C51" s="232">
        <f t="shared" si="3"/>
        <v>1.0000000000000002</v>
      </c>
      <c r="D51" s="232">
        <f t="shared" si="3"/>
        <v>1.0000000000000002</v>
      </c>
      <c r="E51" s="232">
        <f t="shared" si="3"/>
        <v>1</v>
      </c>
      <c r="F51" s="232">
        <f t="shared" si="3"/>
        <v>1.0000000000000002</v>
      </c>
      <c r="G51" s="232">
        <f t="shared" si="3"/>
        <v>0.99999999999999933</v>
      </c>
      <c r="H51" s="232">
        <f t="shared" si="3"/>
        <v>1.0000000000000002</v>
      </c>
      <c r="I51" s="232">
        <f t="shared" si="3"/>
        <v>0.99999999999999967</v>
      </c>
      <c r="J51" s="232">
        <f t="shared" si="3"/>
        <v>0.99999999999999956</v>
      </c>
      <c r="K51" s="232">
        <f t="shared" si="3"/>
        <v>1.0000000000000002</v>
      </c>
      <c r="L51" s="232">
        <f t="shared" si="3"/>
        <v>0.99999999999999989</v>
      </c>
      <c r="M51" s="232">
        <f t="shared" si="3"/>
        <v>1</v>
      </c>
      <c r="N51" s="232">
        <f t="shared" si="3"/>
        <v>1</v>
      </c>
      <c r="O51" s="232">
        <f t="shared" si="3"/>
        <v>0.99999999999999989</v>
      </c>
      <c r="P51" s="232">
        <f t="shared" si="3"/>
        <v>1</v>
      </c>
      <c r="Q51" s="232">
        <f t="shared" si="3"/>
        <v>1.0000000000000002</v>
      </c>
      <c r="R51" s="232">
        <f t="shared" si="3"/>
        <v>1.0000000000000002</v>
      </c>
      <c r="S51" s="232">
        <f t="shared" si="3"/>
        <v>1</v>
      </c>
      <c r="T51" s="232">
        <f t="shared" si="3"/>
        <v>1.0000000000000002</v>
      </c>
      <c r="U51" s="232">
        <f t="shared" si="3"/>
        <v>0.99999999999999989</v>
      </c>
      <c r="V51" s="232">
        <f t="shared" si="3"/>
        <v>0.99999999999999989</v>
      </c>
      <c r="W51" s="232">
        <f t="shared" si="3"/>
        <v>0.99999999999999989</v>
      </c>
      <c r="X51" s="232">
        <f t="shared" si="3"/>
        <v>0.99999999999999967</v>
      </c>
      <c r="Y51" s="232">
        <f t="shared" si="3"/>
        <v>1.0000000000000002</v>
      </c>
      <c r="DA51" s="95"/>
    </row>
    <row r="52" spans="1:105" ht="12" customHeight="1" x14ac:dyDescent="0.25">
      <c r="A52" s="173" t="s">
        <v>91</v>
      </c>
      <c r="B52" s="233">
        <f t="shared" ref="B52:Y52" si="4">IF(B$6=0,0,B$6/B$5)</f>
        <v>2.0389386454294989E-2</v>
      </c>
      <c r="C52" s="233">
        <f t="shared" si="4"/>
        <v>2.0703798184564207E-2</v>
      </c>
      <c r="D52" s="233">
        <f t="shared" si="4"/>
        <v>2.0851868184460234E-2</v>
      </c>
      <c r="E52" s="233">
        <f t="shared" si="4"/>
        <v>2.0864106364802806E-2</v>
      </c>
      <c r="F52" s="233">
        <f t="shared" si="4"/>
        <v>2.0637558632844378E-2</v>
      </c>
      <c r="G52" s="233">
        <f t="shared" si="4"/>
        <v>2.0579764779874266E-2</v>
      </c>
      <c r="H52" s="233">
        <f t="shared" si="4"/>
        <v>2.134273104593213E-2</v>
      </c>
      <c r="I52" s="233">
        <f t="shared" si="4"/>
        <v>1.8361422663541026E-2</v>
      </c>
      <c r="J52" s="233">
        <f t="shared" si="4"/>
        <v>1.8308535224956693E-2</v>
      </c>
      <c r="K52" s="233">
        <f t="shared" si="4"/>
        <v>2.1975521336085182E-2</v>
      </c>
      <c r="L52" s="233">
        <f t="shared" si="4"/>
        <v>2.202619576236169E-2</v>
      </c>
      <c r="M52" s="233">
        <f t="shared" si="4"/>
        <v>2.1312699040435579E-2</v>
      </c>
      <c r="N52" s="233">
        <f t="shared" si="4"/>
        <v>2.1662780855994854E-2</v>
      </c>
      <c r="O52" s="233">
        <f t="shared" si="4"/>
        <v>2.1823413339084326E-2</v>
      </c>
      <c r="P52" s="233">
        <f t="shared" si="4"/>
        <v>2.1777198257440993E-2</v>
      </c>
      <c r="Q52" s="233">
        <f t="shared" si="4"/>
        <v>2.2213958544131995E-2</v>
      </c>
      <c r="R52" s="233">
        <f t="shared" si="4"/>
        <v>2.2315016320649073E-2</v>
      </c>
      <c r="S52" s="233">
        <f t="shared" si="4"/>
        <v>2.2015235167088979E-2</v>
      </c>
      <c r="T52" s="233">
        <f t="shared" si="4"/>
        <v>2.2057492276210216E-2</v>
      </c>
      <c r="U52" s="233">
        <f t="shared" si="4"/>
        <v>2.2163535363438191E-2</v>
      </c>
      <c r="V52" s="233">
        <f t="shared" si="4"/>
        <v>2.2204805991668429E-2</v>
      </c>
      <c r="W52" s="233">
        <f t="shared" si="4"/>
        <v>2.2473888663644411E-2</v>
      </c>
      <c r="X52" s="233">
        <f t="shared" si="4"/>
        <v>2.2674561257746053E-2</v>
      </c>
      <c r="Y52" s="233">
        <f t="shared" si="4"/>
        <v>2.271725968325327E-2</v>
      </c>
      <c r="DA52" s="177"/>
    </row>
    <row r="53" spans="1:105" ht="12" customHeight="1" x14ac:dyDescent="0.25">
      <c r="A53" s="173" t="s">
        <v>92</v>
      </c>
      <c r="B53" s="233">
        <f t="shared" ref="B53:Y53" si="5">IF(B$7=0,0,B$7/B$5)</f>
        <v>7.2002480096963074E-3</v>
      </c>
      <c r="C53" s="233">
        <f t="shared" si="5"/>
        <v>7.3112784440926898E-3</v>
      </c>
      <c r="D53" s="233">
        <f t="shared" si="5"/>
        <v>7.3635674486901073E-3</v>
      </c>
      <c r="E53" s="233">
        <f t="shared" si="5"/>
        <v>7.3678892037292486E-3</v>
      </c>
      <c r="F53" s="233">
        <f t="shared" si="5"/>
        <v>7.2878868034710912E-3</v>
      </c>
      <c r="G53" s="233">
        <f t="shared" si="5"/>
        <v>7.2674776520847278E-3</v>
      </c>
      <c r="H53" s="233">
        <f t="shared" si="5"/>
        <v>7.5369093169836638E-3</v>
      </c>
      <c r="I53" s="233">
        <f t="shared" si="5"/>
        <v>6.4840988366525777E-3</v>
      </c>
      <c r="J53" s="233">
        <f t="shared" si="5"/>
        <v>6.4654223220228513E-3</v>
      </c>
      <c r="K53" s="233">
        <f t="shared" si="5"/>
        <v>7.76037102032834E-3</v>
      </c>
      <c r="L53" s="233">
        <f t="shared" si="5"/>
        <v>7.7782660382955515E-3</v>
      </c>
      <c r="M53" s="233">
        <f t="shared" si="5"/>
        <v>7.5263039028242744E-3</v>
      </c>
      <c r="N53" s="233">
        <f t="shared" si="5"/>
        <v>7.6499307663084604E-3</v>
      </c>
      <c r="O53" s="233">
        <f t="shared" si="5"/>
        <v>7.7066560493006834E-3</v>
      </c>
      <c r="P53" s="233">
        <f t="shared" si="5"/>
        <v>7.6903357911915762E-3</v>
      </c>
      <c r="Q53" s="233">
        <f t="shared" si="5"/>
        <v>7.8445720352301428E-3</v>
      </c>
      <c r="R53" s="233">
        <f t="shared" si="5"/>
        <v>7.8802592814286743E-3</v>
      </c>
      <c r="S53" s="233">
        <f t="shared" si="5"/>
        <v>7.7743954458932563E-3</v>
      </c>
      <c r="T53" s="233">
        <f t="shared" si="5"/>
        <v>7.7893179972180707E-3</v>
      </c>
      <c r="U53" s="233">
        <f t="shared" si="5"/>
        <v>7.8267657413896175E-3</v>
      </c>
      <c r="V53" s="233">
        <f t="shared" si="5"/>
        <v>7.8413399297517766E-3</v>
      </c>
      <c r="W53" s="233">
        <f t="shared" si="5"/>
        <v>7.9363629937209586E-3</v>
      </c>
      <c r="X53" s="233">
        <f t="shared" si="5"/>
        <v>8.0072279238413303E-3</v>
      </c>
      <c r="Y53" s="233">
        <f t="shared" si="5"/>
        <v>8.0223063203376955E-3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4.7661245526744001E-2</v>
      </c>
      <c r="C54" s="233">
        <f t="shared" si="6"/>
        <v>4.8396199209947789E-2</v>
      </c>
      <c r="D54" s="233">
        <f t="shared" si="6"/>
        <v>4.8742320493980015E-2</v>
      </c>
      <c r="E54" s="233">
        <f t="shared" si="6"/>
        <v>4.8770927873579936E-2</v>
      </c>
      <c r="F54" s="233">
        <f t="shared" si="6"/>
        <v>4.8241360831403318E-2</v>
      </c>
      <c r="G54" s="233">
        <f t="shared" si="6"/>
        <v>4.8106264710560252E-2</v>
      </c>
      <c r="H54" s="233">
        <f t="shared" si="6"/>
        <v>4.9889737823727263E-2</v>
      </c>
      <c r="I54" s="233">
        <f t="shared" si="6"/>
        <v>4.2920775264574301E-2</v>
      </c>
      <c r="J54" s="233">
        <f t="shared" si="6"/>
        <v>4.2797148141154047E-2</v>
      </c>
      <c r="K54" s="233">
        <f t="shared" si="6"/>
        <v>5.1368917859552769E-2</v>
      </c>
      <c r="L54" s="233">
        <f t="shared" si="6"/>
        <v>5.1487371952230139E-2</v>
      </c>
      <c r="M54" s="233">
        <f t="shared" si="6"/>
        <v>4.9819536457401725E-2</v>
      </c>
      <c r="N54" s="233">
        <f t="shared" si="6"/>
        <v>5.0637870810091558E-2</v>
      </c>
      <c r="O54" s="233">
        <f t="shared" si="6"/>
        <v>5.1013357548412991E-2</v>
      </c>
      <c r="P54" s="233">
        <f t="shared" si="6"/>
        <v>5.0905327404485931E-2</v>
      </c>
      <c r="Q54" s="233">
        <f t="shared" si="6"/>
        <v>5.1926277167097655E-2</v>
      </c>
      <c r="R54" s="233">
        <f t="shared" si="6"/>
        <v>5.2162504947161757E-2</v>
      </c>
      <c r="S54" s="233">
        <f t="shared" si="6"/>
        <v>5.1461750993817168E-2</v>
      </c>
      <c r="T54" s="233">
        <f t="shared" si="6"/>
        <v>5.1560529172238183E-2</v>
      </c>
      <c r="U54" s="233">
        <f t="shared" si="6"/>
        <v>5.1808410373966128E-2</v>
      </c>
      <c r="V54" s="233">
        <f t="shared" si="6"/>
        <v>5.1904882602276374E-2</v>
      </c>
      <c r="W54" s="233">
        <f t="shared" si="6"/>
        <v>5.2533877266965651E-2</v>
      </c>
      <c r="X54" s="233">
        <f t="shared" si="6"/>
        <v>5.3002959835948611E-2</v>
      </c>
      <c r="Y54" s="233">
        <f t="shared" si="6"/>
        <v>5.3102769614250006E-2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2.0902748234326401E-2</v>
      </c>
      <c r="C55" s="233">
        <f t="shared" si="7"/>
        <v>2.1225076189337135E-2</v>
      </c>
      <c r="D55" s="233">
        <f t="shared" si="7"/>
        <v>2.1376874279771162E-2</v>
      </c>
      <c r="E55" s="233">
        <f t="shared" si="7"/>
        <v>2.1389420591702638E-2</v>
      </c>
      <c r="F55" s="233">
        <f t="shared" si="7"/>
        <v>2.1157168865305685E-2</v>
      </c>
      <c r="G55" s="233">
        <f t="shared" si="7"/>
        <v>2.1097919884919047E-2</v>
      </c>
      <c r="H55" s="233">
        <f t="shared" si="7"/>
        <v>2.1880096033595284E-2</v>
      </c>
      <c r="I55" s="233">
        <f t="shared" si="7"/>
        <v>1.8823724589280378E-2</v>
      </c>
      <c r="J55" s="233">
        <f t="shared" si="7"/>
        <v>1.8769505556453445E-2</v>
      </c>
      <c r="K55" s="233">
        <f t="shared" si="7"/>
        <v>2.2528818649640899E-2</v>
      </c>
      <c r="L55" s="233">
        <f t="shared" si="7"/>
        <v>2.2580768951174068E-2</v>
      </c>
      <c r="M55" s="233">
        <f t="shared" si="7"/>
        <v>2.1849307885493167E-2</v>
      </c>
      <c r="N55" s="233">
        <f t="shared" si="7"/>
        <v>2.2208204023366384E-2</v>
      </c>
      <c r="O55" s="233">
        <f t="shared" si="7"/>
        <v>2.237288089384511E-2</v>
      </c>
      <c r="P55" s="233">
        <f t="shared" si="7"/>
        <v>2.2325502213844828E-2</v>
      </c>
      <c r="Q55" s="233">
        <f t="shared" si="7"/>
        <v>2.2773259204076923E-2</v>
      </c>
      <c r="R55" s="233">
        <f t="shared" si="7"/>
        <v>2.2876861402426188E-2</v>
      </c>
      <c r="S55" s="233">
        <f t="shared" si="7"/>
        <v>2.256953239121199E-2</v>
      </c>
      <c r="T55" s="233">
        <f t="shared" si="7"/>
        <v>2.2612853445283521E-2</v>
      </c>
      <c r="U55" s="233">
        <f t="shared" si="7"/>
        <v>2.2721566473960741E-2</v>
      </c>
      <c r="V55" s="233">
        <f t="shared" si="7"/>
        <v>2.276387620963146E-2</v>
      </c>
      <c r="W55" s="233">
        <f t="shared" si="7"/>
        <v>2.3039733816192683E-2</v>
      </c>
      <c r="X55" s="233">
        <f t="shared" si="7"/>
        <v>2.3245458923293792E-2</v>
      </c>
      <c r="Y55" s="233">
        <f t="shared" si="7"/>
        <v>2.3289232405167819E-2</v>
      </c>
      <c r="DA55" s="177"/>
    </row>
    <row r="56" spans="1:105" ht="12" customHeight="1" x14ac:dyDescent="0.25">
      <c r="A56" s="173" t="s">
        <v>95</v>
      </c>
      <c r="B56" s="233">
        <f t="shared" ref="B56:Y56" si="8">IF(B$10=0,0,B$10/B$5)</f>
        <v>3.7158660799149784E-2</v>
      </c>
      <c r="C56" s="233">
        <f t="shared" si="8"/>
        <v>3.7355653417541303E-2</v>
      </c>
      <c r="D56" s="233">
        <f t="shared" si="8"/>
        <v>3.7457420928999001E-2</v>
      </c>
      <c r="E56" s="233">
        <f t="shared" si="8"/>
        <v>3.7567399625539934E-2</v>
      </c>
      <c r="F56" s="233">
        <f t="shared" si="8"/>
        <v>3.7391647376477322E-2</v>
      </c>
      <c r="G56" s="233">
        <f t="shared" si="8"/>
        <v>3.7264462604956493E-2</v>
      </c>
      <c r="H56" s="233">
        <f t="shared" si="8"/>
        <v>3.8215109168970827E-2</v>
      </c>
      <c r="I56" s="233">
        <f t="shared" si="8"/>
        <v>3.7273756592079051E-2</v>
      </c>
      <c r="J56" s="233">
        <f t="shared" si="8"/>
        <v>3.7397926070434184E-2</v>
      </c>
      <c r="K56" s="233">
        <f t="shared" si="8"/>
        <v>3.8818638689986015E-2</v>
      </c>
      <c r="L56" s="233">
        <f t="shared" si="8"/>
        <v>3.8922376102785088E-2</v>
      </c>
      <c r="M56" s="233">
        <f t="shared" si="8"/>
        <v>3.7852817033356113E-2</v>
      </c>
      <c r="N56" s="233">
        <f t="shared" si="8"/>
        <v>3.8290282500624689E-2</v>
      </c>
      <c r="O56" s="233">
        <f t="shared" si="8"/>
        <v>3.8628712780082675E-2</v>
      </c>
      <c r="P56" s="233">
        <f t="shared" si="8"/>
        <v>3.8468003836585954E-2</v>
      </c>
      <c r="Q56" s="233">
        <f t="shared" si="8"/>
        <v>3.9197741318746503E-2</v>
      </c>
      <c r="R56" s="233">
        <f t="shared" si="8"/>
        <v>3.9510794119643602E-2</v>
      </c>
      <c r="S56" s="233">
        <f t="shared" si="8"/>
        <v>3.8815525112457137E-2</v>
      </c>
      <c r="T56" s="233">
        <f t="shared" si="8"/>
        <v>3.8866751991996365E-2</v>
      </c>
      <c r="U56" s="233">
        <f t="shared" si="8"/>
        <v>3.9062347060865588E-2</v>
      </c>
      <c r="V56" s="233">
        <f t="shared" si="8"/>
        <v>3.9180479545586497E-2</v>
      </c>
      <c r="W56" s="233">
        <f t="shared" si="8"/>
        <v>3.977186996802673E-2</v>
      </c>
      <c r="X56" s="233">
        <f t="shared" si="8"/>
        <v>4.0251346875720108E-2</v>
      </c>
      <c r="Y56" s="233">
        <f t="shared" si="8"/>
        <v>4.0399181659634839E-2</v>
      </c>
      <c r="DA56" s="177"/>
    </row>
    <row r="57" spans="1:105" ht="12" customHeight="1" x14ac:dyDescent="0.25">
      <c r="A57" s="40" t="s">
        <v>2555</v>
      </c>
      <c r="B57" s="234">
        <f t="shared" ref="B57:Y57" si="9">IF(B$16=0,0,B$16/B$5)</f>
        <v>0.18072759463626606</v>
      </c>
      <c r="C57" s="234">
        <f t="shared" si="9"/>
        <v>0.18074840438064577</v>
      </c>
      <c r="D57" s="234">
        <f t="shared" si="9"/>
        <v>0.18127574700979476</v>
      </c>
      <c r="E57" s="234">
        <f t="shared" si="9"/>
        <v>0.18155817882690012</v>
      </c>
      <c r="F57" s="234">
        <f t="shared" si="9"/>
        <v>0.18167397433040425</v>
      </c>
      <c r="G57" s="234">
        <f t="shared" si="9"/>
        <v>0.1802810711528107</v>
      </c>
      <c r="H57" s="234">
        <f t="shared" si="9"/>
        <v>0.18304201327741715</v>
      </c>
      <c r="I57" s="234">
        <f t="shared" si="9"/>
        <v>0.1839172682585915</v>
      </c>
      <c r="J57" s="234">
        <f t="shared" si="9"/>
        <v>0.18414026484252161</v>
      </c>
      <c r="K57" s="234">
        <f t="shared" si="9"/>
        <v>0.18686534608825006</v>
      </c>
      <c r="L57" s="234">
        <f t="shared" si="9"/>
        <v>0.18726971175613152</v>
      </c>
      <c r="M57" s="234">
        <f t="shared" si="9"/>
        <v>0.18310488489344434</v>
      </c>
      <c r="N57" s="234">
        <f t="shared" si="9"/>
        <v>0.18488676839087279</v>
      </c>
      <c r="O57" s="234">
        <f t="shared" si="9"/>
        <v>0.18592854381994836</v>
      </c>
      <c r="P57" s="234">
        <f t="shared" si="9"/>
        <v>0.1855768908078084</v>
      </c>
      <c r="Q57" s="234">
        <f t="shared" si="9"/>
        <v>0.18894954243700113</v>
      </c>
      <c r="R57" s="234">
        <f t="shared" si="9"/>
        <v>0.19023491227775485</v>
      </c>
      <c r="S57" s="234">
        <f t="shared" si="9"/>
        <v>0.18742881640734746</v>
      </c>
      <c r="T57" s="234">
        <f t="shared" si="9"/>
        <v>0.18768761636445841</v>
      </c>
      <c r="U57" s="234">
        <f t="shared" si="9"/>
        <v>0.18868750142910562</v>
      </c>
      <c r="V57" s="234">
        <f t="shared" si="9"/>
        <v>0.18904102051998659</v>
      </c>
      <c r="W57" s="234">
        <f t="shared" si="9"/>
        <v>0.19160804364369524</v>
      </c>
      <c r="X57" s="234">
        <f t="shared" si="9"/>
        <v>0.19368789232111974</v>
      </c>
      <c r="Y57" s="234">
        <f t="shared" si="9"/>
        <v>0.19421903807322202</v>
      </c>
      <c r="DA57" s="96"/>
    </row>
    <row r="58" spans="1:105" ht="12" customHeight="1" x14ac:dyDescent="0.25">
      <c r="A58" s="62" t="s">
        <v>2556</v>
      </c>
      <c r="B58" s="302">
        <f t="shared" ref="B58:Y58" si="10">IF(B$17=0,0,B$17/B$5)</f>
        <v>9.2279718271797928E-2</v>
      </c>
      <c r="C58" s="302">
        <f t="shared" si="10"/>
        <v>8.486581711870668E-2</v>
      </c>
      <c r="D58" s="302">
        <f t="shared" si="10"/>
        <v>7.9839294877155409E-2</v>
      </c>
      <c r="E58" s="302">
        <f t="shared" si="10"/>
        <v>7.8814190813000243E-2</v>
      </c>
      <c r="F58" s="302">
        <f t="shared" si="10"/>
        <v>8.3205906513305644E-2</v>
      </c>
      <c r="G58" s="302">
        <f t="shared" si="10"/>
        <v>7.4777575935782908E-2</v>
      </c>
      <c r="H58" s="302">
        <f t="shared" si="10"/>
        <v>6.0427758668631086E-2</v>
      </c>
      <c r="I58" s="302">
        <f t="shared" si="10"/>
        <v>0.12935738838220182</v>
      </c>
      <c r="J58" s="302">
        <f t="shared" si="10"/>
        <v>0.13009056456416135</v>
      </c>
      <c r="K58" s="302">
        <f t="shared" si="10"/>
        <v>3.9022153146512764E-2</v>
      </c>
      <c r="L58" s="302">
        <f t="shared" si="10"/>
        <v>3.7895087069593228E-2</v>
      </c>
      <c r="M58" s="302">
        <f t="shared" si="10"/>
        <v>5.9414985214880416E-2</v>
      </c>
      <c r="N58" s="302">
        <f t="shared" si="10"/>
        <v>4.8023002519898751E-2</v>
      </c>
      <c r="O58" s="302">
        <f t="shared" si="10"/>
        <v>4.3189965108731562E-2</v>
      </c>
      <c r="P58" s="302">
        <f t="shared" si="10"/>
        <v>4.5012441974506504E-2</v>
      </c>
      <c r="Q58" s="302">
        <f t="shared" si="10"/>
        <v>3.2414076611504014E-2</v>
      </c>
      <c r="R58" s="302">
        <f t="shared" si="10"/>
        <v>2.8218991181764849E-2</v>
      </c>
      <c r="S58" s="302">
        <f t="shared" si="10"/>
        <v>3.7153007474642272E-2</v>
      </c>
      <c r="T58" s="302">
        <f t="shared" si="10"/>
        <v>3.6473787387792098E-2</v>
      </c>
      <c r="U58" s="302">
        <f t="shared" si="10"/>
        <v>3.2939689419732215E-2</v>
      </c>
      <c r="V58" s="302">
        <f t="shared" si="10"/>
        <v>3.1798298047326437E-2</v>
      </c>
      <c r="W58" s="302">
        <f t="shared" si="10"/>
        <v>2.5241334091632067E-2</v>
      </c>
      <c r="X58" s="302">
        <f t="shared" si="10"/>
        <v>2.0933654448296847E-2</v>
      </c>
      <c r="Y58" s="302">
        <f t="shared" si="10"/>
        <v>1.9915915553169277E-2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8.8447876364468131E-2</v>
      </c>
      <c r="C59" s="302">
        <f t="shared" si="11"/>
        <v>9.5882587261939073E-2</v>
      </c>
      <c r="D59" s="302">
        <f t="shared" si="11"/>
        <v>0.10143645213263934</v>
      </c>
      <c r="E59" s="302">
        <f t="shared" si="11"/>
        <v>0.10274398801389989</v>
      </c>
      <c r="F59" s="302">
        <f t="shared" si="11"/>
        <v>9.8468067817098631E-2</v>
      </c>
      <c r="G59" s="302">
        <f t="shared" si="11"/>
        <v>0.1055034952170278</v>
      </c>
      <c r="H59" s="302">
        <f t="shared" si="11"/>
        <v>0.12261425460878607</v>
      </c>
      <c r="I59" s="302">
        <f t="shared" si="11"/>
        <v>5.4559879876389682E-2</v>
      </c>
      <c r="J59" s="302">
        <f t="shared" si="11"/>
        <v>5.4049700278360251E-2</v>
      </c>
      <c r="K59" s="302">
        <f t="shared" si="11"/>
        <v>0.14784319294173728</v>
      </c>
      <c r="L59" s="302">
        <f t="shared" si="11"/>
        <v>0.14937462468653831</v>
      </c>
      <c r="M59" s="302">
        <f t="shared" si="11"/>
        <v>0.12368989967856393</v>
      </c>
      <c r="N59" s="302">
        <f t="shared" si="11"/>
        <v>0.13686376587097404</v>
      </c>
      <c r="O59" s="302">
        <f t="shared" si="11"/>
        <v>0.14273857871121681</v>
      </c>
      <c r="P59" s="302">
        <f t="shared" si="11"/>
        <v>0.14056444883330191</v>
      </c>
      <c r="Q59" s="302">
        <f t="shared" si="11"/>
        <v>0.1565354658254971</v>
      </c>
      <c r="R59" s="302">
        <f t="shared" si="11"/>
        <v>0.16201592109599</v>
      </c>
      <c r="S59" s="302">
        <f t="shared" si="11"/>
        <v>0.15027580893270517</v>
      </c>
      <c r="T59" s="302">
        <f t="shared" si="11"/>
        <v>0.15121382897666633</v>
      </c>
      <c r="U59" s="302">
        <f t="shared" si="11"/>
        <v>0.15574781200937338</v>
      </c>
      <c r="V59" s="302">
        <f t="shared" si="11"/>
        <v>0.15724272247266016</v>
      </c>
      <c r="W59" s="302">
        <f t="shared" si="11"/>
        <v>0.16636670955206317</v>
      </c>
      <c r="X59" s="302">
        <f t="shared" si="11"/>
        <v>0.17275423787282287</v>
      </c>
      <c r="Y59" s="302">
        <f t="shared" si="11"/>
        <v>0.17430312252005273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7.3121786475004946E-2</v>
      </c>
      <c r="C60" s="301">
        <f t="shared" si="12"/>
        <v>7.252920154205944E-2</v>
      </c>
      <c r="D60" s="301">
        <f t="shared" si="12"/>
        <v>7.1137769240846166E-2</v>
      </c>
      <c r="E60" s="301">
        <f t="shared" si="12"/>
        <v>7.0397605737923558E-2</v>
      </c>
      <c r="F60" s="301">
        <f t="shared" si="12"/>
        <v>7.0204105127396166E-2</v>
      </c>
      <c r="G60" s="301">
        <f t="shared" si="12"/>
        <v>7.0353456846808243E-2</v>
      </c>
      <c r="H60" s="301">
        <f t="shared" si="12"/>
        <v>6.7915112292391971E-2</v>
      </c>
      <c r="I60" s="301">
        <f t="shared" si="12"/>
        <v>7.7360629669793846E-2</v>
      </c>
      <c r="J60" s="301">
        <f t="shared" si="12"/>
        <v>7.7537915341175476E-2</v>
      </c>
      <c r="K60" s="301">
        <f t="shared" si="12"/>
        <v>6.6548699187363974E-2</v>
      </c>
      <c r="L60" s="301">
        <f t="shared" si="12"/>
        <v>6.6397356565494545E-2</v>
      </c>
      <c r="M60" s="301">
        <f t="shared" si="12"/>
        <v>7.0774314004586752E-2</v>
      </c>
      <c r="N60" s="301">
        <f t="shared" si="12"/>
        <v>6.8742970405077083E-2</v>
      </c>
      <c r="O60" s="301">
        <f t="shared" si="12"/>
        <v>6.7321531346982044E-2</v>
      </c>
      <c r="P60" s="301">
        <f t="shared" si="12"/>
        <v>6.7995866021128115E-2</v>
      </c>
      <c r="Q60" s="301">
        <f t="shared" si="12"/>
        <v>6.5251056303214927E-2</v>
      </c>
      <c r="R60" s="301">
        <f t="shared" si="12"/>
        <v>6.4085140298527396E-2</v>
      </c>
      <c r="S60" s="301">
        <f t="shared" si="12"/>
        <v>6.6638257232535206E-2</v>
      </c>
      <c r="T60" s="301">
        <f t="shared" si="12"/>
        <v>6.6456438165796203E-2</v>
      </c>
      <c r="U60" s="301">
        <f t="shared" si="12"/>
        <v>6.5747445258382262E-2</v>
      </c>
      <c r="V60" s="301">
        <f t="shared" si="12"/>
        <v>6.5134878454468956E-2</v>
      </c>
      <c r="W60" s="301">
        <f t="shared" si="12"/>
        <v>6.3349006351451811E-2</v>
      </c>
      <c r="X60" s="301">
        <f t="shared" si="12"/>
        <v>6.1676360513577277E-2</v>
      </c>
      <c r="Y60" s="301">
        <f t="shared" si="12"/>
        <v>6.1090711273751666E-2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4.9631937725798193E-2</v>
      </c>
      <c r="C61" s="302">
        <f t="shared" si="13"/>
        <v>4.8677130810079676E-2</v>
      </c>
      <c r="D61" s="302">
        <f t="shared" si="13"/>
        <v>4.711511260577167E-2</v>
      </c>
      <c r="E61" s="302">
        <f t="shared" si="13"/>
        <v>4.6360849953477584E-2</v>
      </c>
      <c r="F61" s="302">
        <f t="shared" si="13"/>
        <v>4.6428346502923983E-2</v>
      </c>
      <c r="G61" s="302">
        <f t="shared" si="13"/>
        <v>4.6644280356523612E-2</v>
      </c>
      <c r="H61" s="302">
        <f t="shared" si="13"/>
        <v>4.3326950932669507E-2</v>
      </c>
      <c r="I61" s="302">
        <f t="shared" si="13"/>
        <v>5.6207122076337962E-2</v>
      </c>
      <c r="J61" s="302">
        <f t="shared" si="13"/>
        <v>5.6445337385590932E-2</v>
      </c>
      <c r="K61" s="302">
        <f t="shared" si="13"/>
        <v>4.1231523826215734E-2</v>
      </c>
      <c r="L61" s="302">
        <f t="shared" si="13"/>
        <v>4.102180109509896E-2</v>
      </c>
      <c r="M61" s="302">
        <f t="shared" si="13"/>
        <v>4.6220751393989498E-2</v>
      </c>
      <c r="N61" s="302">
        <f t="shared" si="13"/>
        <v>4.3786091641942894E-2</v>
      </c>
      <c r="O61" s="302">
        <f t="shared" si="13"/>
        <v>4.2179593914209154E-2</v>
      </c>
      <c r="P61" s="302">
        <f t="shared" si="13"/>
        <v>4.2907171253609912E-2</v>
      </c>
      <c r="Q61" s="302">
        <f t="shared" si="13"/>
        <v>3.9659186361837032E-2</v>
      </c>
      <c r="R61" s="302">
        <f t="shared" si="13"/>
        <v>3.8376845476457852E-2</v>
      </c>
      <c r="S61" s="302">
        <f t="shared" si="13"/>
        <v>4.1275329053585323E-2</v>
      </c>
      <c r="T61" s="302">
        <f t="shared" si="13"/>
        <v>4.1044827153546681E-2</v>
      </c>
      <c r="U61" s="302">
        <f t="shared" si="13"/>
        <v>4.0213665975622592E-2</v>
      </c>
      <c r="V61" s="302">
        <f t="shared" si="13"/>
        <v>3.9553552826110006E-2</v>
      </c>
      <c r="W61" s="302">
        <f t="shared" si="13"/>
        <v>3.7457680651245835E-2</v>
      </c>
      <c r="X61" s="302">
        <f t="shared" si="13"/>
        <v>3.5553847430949338E-2</v>
      </c>
      <c r="Y61" s="302">
        <f t="shared" si="13"/>
        <v>3.4919006933738811E-2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2.3489848749206746E-2</v>
      </c>
      <c r="C62" s="302">
        <f t="shared" si="14"/>
        <v>2.3852070731979775E-2</v>
      </c>
      <c r="D62" s="302">
        <f t="shared" si="14"/>
        <v>2.4022656635074486E-2</v>
      </c>
      <c r="E62" s="302">
        <f t="shared" si="14"/>
        <v>2.4036755784445973E-2</v>
      </c>
      <c r="F62" s="302">
        <f t="shared" si="14"/>
        <v>2.3775758624472187E-2</v>
      </c>
      <c r="G62" s="302">
        <f t="shared" si="14"/>
        <v>2.3709176490284624E-2</v>
      </c>
      <c r="H62" s="302">
        <f t="shared" si="14"/>
        <v>2.4588161359722471E-2</v>
      </c>
      <c r="I62" s="302">
        <f t="shared" si="14"/>
        <v>2.1153507593455887E-2</v>
      </c>
      <c r="J62" s="302">
        <f t="shared" si="14"/>
        <v>2.1092577955584547E-2</v>
      </c>
      <c r="K62" s="302">
        <f t="shared" si="14"/>
        <v>2.5317175361148237E-2</v>
      </c>
      <c r="L62" s="302">
        <f t="shared" si="14"/>
        <v>2.5375555470395581E-2</v>
      </c>
      <c r="M62" s="302">
        <f t="shared" si="14"/>
        <v>2.4553562610597247E-2</v>
      </c>
      <c r="N62" s="302">
        <f t="shared" si="14"/>
        <v>2.4956878763134197E-2</v>
      </c>
      <c r="O62" s="302">
        <f t="shared" si="14"/>
        <v>2.5141937432772894E-2</v>
      </c>
      <c r="P62" s="302">
        <f t="shared" si="14"/>
        <v>2.5088694767518214E-2</v>
      </c>
      <c r="Q62" s="302">
        <f t="shared" si="14"/>
        <v>2.5591869941377885E-2</v>
      </c>
      <c r="R62" s="302">
        <f t="shared" si="14"/>
        <v>2.5708294822069541E-2</v>
      </c>
      <c r="S62" s="302">
        <f t="shared" si="14"/>
        <v>2.5362928178949879E-2</v>
      </c>
      <c r="T62" s="302">
        <f t="shared" si="14"/>
        <v>2.5411611012249528E-2</v>
      </c>
      <c r="U62" s="302">
        <f t="shared" si="14"/>
        <v>2.5533779282759662E-2</v>
      </c>
      <c r="V62" s="302">
        <f t="shared" si="14"/>
        <v>2.558132562835895E-2</v>
      </c>
      <c r="W62" s="302">
        <f t="shared" si="14"/>
        <v>2.5891325700205969E-2</v>
      </c>
      <c r="X62" s="302">
        <f t="shared" si="14"/>
        <v>2.6122513082627943E-2</v>
      </c>
      <c r="Y62" s="302">
        <f t="shared" si="14"/>
        <v>2.6171704340012855E-2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0.22129909547297896</v>
      </c>
      <c r="C63" s="301">
        <f t="shared" si="15"/>
        <v>0.2213245767926274</v>
      </c>
      <c r="D63" s="301">
        <f t="shared" si="15"/>
        <v>0.22197030246097318</v>
      </c>
      <c r="E63" s="301">
        <f t="shared" si="15"/>
        <v>0.22231613733906144</v>
      </c>
      <c r="F63" s="301">
        <f t="shared" si="15"/>
        <v>0.22245792775151535</v>
      </c>
      <c r="G63" s="301">
        <f t="shared" si="15"/>
        <v>0.22075233202384981</v>
      </c>
      <c r="H63" s="301">
        <f t="shared" si="15"/>
        <v>0.22413307748255154</v>
      </c>
      <c r="I63" s="301">
        <f t="shared" si="15"/>
        <v>0.22520481827582636</v>
      </c>
      <c r="J63" s="301">
        <f t="shared" si="15"/>
        <v>0.22547787531737348</v>
      </c>
      <c r="K63" s="301">
        <f t="shared" si="15"/>
        <v>0.22881470949581634</v>
      </c>
      <c r="L63" s="301">
        <f t="shared" si="15"/>
        <v>0.22930985112995694</v>
      </c>
      <c r="M63" s="301">
        <f t="shared" si="15"/>
        <v>0.22421006313482975</v>
      </c>
      <c r="N63" s="301">
        <f t="shared" si="15"/>
        <v>0.22639196129494624</v>
      </c>
      <c r="O63" s="301">
        <f t="shared" si="15"/>
        <v>0.22766760467748781</v>
      </c>
      <c r="P63" s="301">
        <f t="shared" si="15"/>
        <v>0.22723700915241862</v>
      </c>
      <c r="Q63" s="301">
        <f t="shared" si="15"/>
        <v>0.23136678665755231</v>
      </c>
      <c r="R63" s="301">
        <f t="shared" si="15"/>
        <v>0.23294070891153668</v>
      </c>
      <c r="S63" s="301">
        <f t="shared" si="15"/>
        <v>0.22950467315185394</v>
      </c>
      <c r="T63" s="301">
        <f t="shared" si="15"/>
        <v>0.22982157105852036</v>
      </c>
      <c r="U63" s="301">
        <f t="shared" si="15"/>
        <v>0.2310459201172721</v>
      </c>
      <c r="V63" s="301">
        <f t="shared" si="15"/>
        <v>0.23147880063671827</v>
      </c>
      <c r="W63" s="301">
        <f t="shared" si="15"/>
        <v>0.23462209425758593</v>
      </c>
      <c r="X63" s="301">
        <f t="shared" si="15"/>
        <v>0.2371688477401466</v>
      </c>
      <c r="Y63" s="301">
        <f t="shared" si="15"/>
        <v>0.23781923029374125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0.11299557339403839</v>
      </c>
      <c r="C64" s="302">
        <f t="shared" si="16"/>
        <v>0.10391732708413061</v>
      </c>
      <c r="D64" s="302">
        <f t="shared" si="16"/>
        <v>9.7762401890394396E-2</v>
      </c>
      <c r="E64" s="302">
        <f t="shared" si="16"/>
        <v>9.6507172424081966E-2</v>
      </c>
      <c r="F64" s="302">
        <f t="shared" si="16"/>
        <v>0.10188478348568036</v>
      </c>
      <c r="G64" s="302">
        <f t="shared" si="16"/>
        <v>9.1564378696877002E-2</v>
      </c>
      <c r="H64" s="302">
        <f t="shared" si="16"/>
        <v>7.3993173879956423E-2</v>
      </c>
      <c r="I64" s="302">
        <f t="shared" si="16"/>
        <v>0.15839680210065529</v>
      </c>
      <c r="J64" s="302">
        <f t="shared" si="16"/>
        <v>0.15929456885407517</v>
      </c>
      <c r="K64" s="302">
        <f t="shared" si="16"/>
        <v>4.7782228342668674E-2</v>
      </c>
      <c r="L64" s="302">
        <f t="shared" si="16"/>
        <v>4.6402147432154983E-2</v>
      </c>
      <c r="M64" s="302">
        <f t="shared" si="16"/>
        <v>7.2753043120261721E-2</v>
      </c>
      <c r="N64" s="302">
        <f t="shared" si="16"/>
        <v>5.8803676554978063E-2</v>
      </c>
      <c r="O64" s="302">
        <f t="shared" si="16"/>
        <v>5.288567156171211E-2</v>
      </c>
      <c r="P64" s="302">
        <f t="shared" si="16"/>
        <v>5.5117275887150818E-2</v>
      </c>
      <c r="Q64" s="302">
        <f t="shared" si="16"/>
        <v>3.9690706054902873E-2</v>
      </c>
      <c r="R64" s="302">
        <f t="shared" si="16"/>
        <v>3.455386675318145E-2</v>
      </c>
      <c r="S64" s="302">
        <f t="shared" si="16"/>
        <v>4.5493478540378288E-2</v>
      </c>
      <c r="T64" s="302">
        <f t="shared" si="16"/>
        <v>4.4661780474847451E-2</v>
      </c>
      <c r="U64" s="302">
        <f t="shared" si="16"/>
        <v>4.0334313575182294E-2</v>
      </c>
      <c r="V64" s="302">
        <f t="shared" si="16"/>
        <v>3.8936691486522165E-2</v>
      </c>
      <c r="W64" s="302">
        <f t="shared" si="16"/>
        <v>3.0907756030569861E-2</v>
      </c>
      <c r="X64" s="302">
        <f t="shared" si="16"/>
        <v>2.5633046263220629E-2</v>
      </c>
      <c r="Y64" s="302">
        <f t="shared" si="16"/>
        <v>2.4386835371227683E-2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0.10830352207894055</v>
      </c>
      <c r="C65" s="302">
        <f t="shared" si="17"/>
        <v>0.11740724970849679</v>
      </c>
      <c r="D65" s="302">
        <f t="shared" si="17"/>
        <v>0.12420790057057879</v>
      </c>
      <c r="E65" s="302">
        <f t="shared" si="17"/>
        <v>0.12580896491497945</v>
      </c>
      <c r="F65" s="302">
        <f t="shared" si="17"/>
        <v>0.12057314426583499</v>
      </c>
      <c r="G65" s="302">
        <f t="shared" si="17"/>
        <v>0.12918795332697283</v>
      </c>
      <c r="H65" s="302">
        <f t="shared" si="17"/>
        <v>0.15013990360259516</v>
      </c>
      <c r="I65" s="302">
        <f t="shared" si="17"/>
        <v>6.6808016175171056E-2</v>
      </c>
      <c r="J65" s="302">
        <f t="shared" si="17"/>
        <v>6.61833064632983E-2</v>
      </c>
      <c r="K65" s="302">
        <f t="shared" si="17"/>
        <v>0.18103248115314768</v>
      </c>
      <c r="L65" s="302">
        <f t="shared" si="17"/>
        <v>0.18290770369780196</v>
      </c>
      <c r="M65" s="302">
        <f t="shared" si="17"/>
        <v>0.15145702001456804</v>
      </c>
      <c r="N65" s="302">
        <f t="shared" si="17"/>
        <v>0.16758828473996817</v>
      </c>
      <c r="O65" s="302">
        <f t="shared" si="17"/>
        <v>0.17478193311577572</v>
      </c>
      <c r="P65" s="302">
        <f t="shared" si="17"/>
        <v>0.1721197332652678</v>
      </c>
      <c r="Q65" s="302">
        <f t="shared" si="17"/>
        <v>0.19167608060264943</v>
      </c>
      <c r="R65" s="302">
        <f t="shared" si="17"/>
        <v>0.19838684215835523</v>
      </c>
      <c r="S65" s="302">
        <f t="shared" si="17"/>
        <v>0.18401119461147566</v>
      </c>
      <c r="T65" s="302">
        <f t="shared" si="17"/>
        <v>0.18515979058367291</v>
      </c>
      <c r="U65" s="302">
        <f t="shared" si="17"/>
        <v>0.19071160654208982</v>
      </c>
      <c r="V65" s="302">
        <f t="shared" si="17"/>
        <v>0.19254210915019609</v>
      </c>
      <c r="W65" s="302">
        <f t="shared" si="17"/>
        <v>0.2037143382270161</v>
      </c>
      <c r="X65" s="302">
        <f t="shared" si="17"/>
        <v>0.21153580147692599</v>
      </c>
      <c r="Y65" s="302">
        <f t="shared" si="17"/>
        <v>0.21343239492251356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0.18360934953428409</v>
      </c>
      <c r="C66" s="301">
        <f t="shared" si="18"/>
        <v>0.17926957278293534</v>
      </c>
      <c r="D66" s="301">
        <f t="shared" si="18"/>
        <v>0.17717788086733191</v>
      </c>
      <c r="E66" s="301">
        <f t="shared" si="18"/>
        <v>0.17699728103563561</v>
      </c>
      <c r="F66" s="301">
        <f t="shared" si="18"/>
        <v>0.18048763867058273</v>
      </c>
      <c r="G66" s="301">
        <f t="shared" si="18"/>
        <v>0.18442589738994961</v>
      </c>
      <c r="H66" s="301">
        <f t="shared" si="18"/>
        <v>0.1683931709691244</v>
      </c>
      <c r="I66" s="301">
        <f t="shared" si="18"/>
        <v>0.20240468849050744</v>
      </c>
      <c r="J66" s="301">
        <f t="shared" si="18"/>
        <v>0.20239593312671647</v>
      </c>
      <c r="K66" s="301">
        <f t="shared" si="18"/>
        <v>0.1512137731670406</v>
      </c>
      <c r="L66" s="301">
        <f t="shared" si="18"/>
        <v>0.14960612211616214</v>
      </c>
      <c r="M66" s="301">
        <f t="shared" si="18"/>
        <v>0.16620429586226482</v>
      </c>
      <c r="N66" s="301">
        <f t="shared" si="18"/>
        <v>0.15861333732482866</v>
      </c>
      <c r="O66" s="301">
        <f t="shared" si="18"/>
        <v>0.15498328434876754</v>
      </c>
      <c r="P66" s="301">
        <f t="shared" si="18"/>
        <v>0.15594115027772323</v>
      </c>
      <c r="Q66" s="301">
        <f t="shared" si="18"/>
        <v>0.14394003178806147</v>
      </c>
      <c r="R66" s="301">
        <f t="shared" si="18"/>
        <v>0.14042644603506266</v>
      </c>
      <c r="S66" s="301">
        <f t="shared" si="18"/>
        <v>0.14928161004337479</v>
      </c>
      <c r="T66" s="301">
        <f t="shared" si="18"/>
        <v>0.14820628970962271</v>
      </c>
      <c r="U66" s="301">
        <f t="shared" si="18"/>
        <v>0.14491394656703818</v>
      </c>
      <c r="V66" s="301">
        <f t="shared" si="18"/>
        <v>0.14400647881105513</v>
      </c>
      <c r="W66" s="301">
        <f t="shared" si="18"/>
        <v>0.13547759488031078</v>
      </c>
      <c r="X66" s="301">
        <f t="shared" si="18"/>
        <v>0.12905136794724564</v>
      </c>
      <c r="Y66" s="301">
        <f t="shared" si="18"/>
        <v>0.12767085772987802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0.12785294626567351</v>
      </c>
      <c r="C67" s="301">
        <f t="shared" si="19"/>
        <v>0.12982448504372932</v>
      </c>
      <c r="D67" s="301">
        <f t="shared" si="19"/>
        <v>0.13075296740795844</v>
      </c>
      <c r="E67" s="301">
        <f t="shared" si="19"/>
        <v>0.1308297076971886</v>
      </c>
      <c r="F67" s="301">
        <f t="shared" si="19"/>
        <v>0.12940912571618507</v>
      </c>
      <c r="G67" s="301">
        <f t="shared" si="19"/>
        <v>0.12904672568051753</v>
      </c>
      <c r="H67" s="301">
        <f t="shared" si="19"/>
        <v>0.13383095424156233</v>
      </c>
      <c r="I67" s="301">
        <f t="shared" si="19"/>
        <v>0.11513647016428592</v>
      </c>
      <c r="J67" s="301">
        <f t="shared" si="19"/>
        <v>0.11480483611249093</v>
      </c>
      <c r="K67" s="301">
        <f t="shared" si="19"/>
        <v>0.13779890605540096</v>
      </c>
      <c r="L67" s="301">
        <f t="shared" si="19"/>
        <v>0.13811666327258348</v>
      </c>
      <c r="M67" s="301">
        <f t="shared" si="19"/>
        <v>0.13364263663849918</v>
      </c>
      <c r="N67" s="301">
        <f t="shared" si="19"/>
        <v>0.13583784695802603</v>
      </c>
      <c r="O67" s="301">
        <f t="shared" si="19"/>
        <v>0.13684510317316514</v>
      </c>
      <c r="P67" s="301">
        <f t="shared" si="19"/>
        <v>0.13655530856049958</v>
      </c>
      <c r="Q67" s="301">
        <f t="shared" si="19"/>
        <v>0.13929404175340157</v>
      </c>
      <c r="R67" s="301">
        <f t="shared" si="19"/>
        <v>0.139927730976946</v>
      </c>
      <c r="S67" s="301">
        <f t="shared" si="19"/>
        <v>0.13804793416189723</v>
      </c>
      <c r="T67" s="301">
        <f t="shared" si="19"/>
        <v>0.13831291005579829</v>
      </c>
      <c r="U67" s="301">
        <f t="shared" si="19"/>
        <v>0.13897785998764617</v>
      </c>
      <c r="V67" s="301">
        <f t="shared" si="19"/>
        <v>0.13923665009029595</v>
      </c>
      <c r="W67" s="301">
        <f t="shared" si="19"/>
        <v>0.14092395012152961</v>
      </c>
      <c r="X67" s="301">
        <f t="shared" si="19"/>
        <v>0.14218228040273664</v>
      </c>
      <c r="Y67" s="301">
        <f t="shared" si="19"/>
        <v>0.14245002359914122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8.0076938591581381E-2</v>
      </c>
      <c r="C68" s="235">
        <f t="shared" si="20"/>
        <v>8.1311754012519985E-2</v>
      </c>
      <c r="D68" s="235">
        <f t="shared" si="20"/>
        <v>8.1893281677195395E-2</v>
      </c>
      <c r="E68" s="235">
        <f t="shared" si="20"/>
        <v>8.1941345703936047E-2</v>
      </c>
      <c r="F68" s="235">
        <f t="shared" si="20"/>
        <v>8.1051605894414944E-2</v>
      </c>
      <c r="G68" s="235">
        <f t="shared" si="20"/>
        <v>8.0824627273668612E-2</v>
      </c>
      <c r="H68" s="235">
        <f t="shared" si="20"/>
        <v>8.3821088347743489E-2</v>
      </c>
      <c r="I68" s="235">
        <f t="shared" si="20"/>
        <v>7.2112347194867296E-2</v>
      </c>
      <c r="J68" s="235">
        <f t="shared" si="20"/>
        <v>7.1904637944700492E-2</v>
      </c>
      <c r="K68" s="235">
        <f t="shared" si="20"/>
        <v>8.6306298450535002E-2</v>
      </c>
      <c r="L68" s="235">
        <f t="shared" si="20"/>
        <v>8.6505316352824727E-2</v>
      </c>
      <c r="M68" s="235">
        <f t="shared" si="20"/>
        <v>8.3703141146864279E-2</v>
      </c>
      <c r="N68" s="235">
        <f t="shared" si="20"/>
        <v>8.5078046669863142E-2</v>
      </c>
      <c r="O68" s="235">
        <f t="shared" si="20"/>
        <v>8.5708912022923342E-2</v>
      </c>
      <c r="P68" s="235">
        <f t="shared" si="20"/>
        <v>8.5527407676872752E-2</v>
      </c>
      <c r="Q68" s="235">
        <f t="shared" si="20"/>
        <v>8.7242732791485547E-2</v>
      </c>
      <c r="R68" s="235">
        <f t="shared" si="20"/>
        <v>8.7639625428863319E-2</v>
      </c>
      <c r="S68" s="235">
        <f t="shared" si="20"/>
        <v>8.6462269892523022E-2</v>
      </c>
      <c r="T68" s="235">
        <f t="shared" si="20"/>
        <v>8.6628229762857806E-2</v>
      </c>
      <c r="U68" s="235">
        <f t="shared" si="20"/>
        <v>8.70447016269352E-2</v>
      </c>
      <c r="V68" s="235">
        <f t="shared" si="20"/>
        <v>8.7206787208560579E-2</v>
      </c>
      <c r="W68" s="235">
        <f t="shared" si="20"/>
        <v>8.8263578036876095E-2</v>
      </c>
      <c r="X68" s="235">
        <f t="shared" si="20"/>
        <v>8.9051696258624011E-2</v>
      </c>
      <c r="Y68" s="235">
        <f t="shared" si="20"/>
        <v>8.9219389347622233E-2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341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2">
        <f>IF(B$5=0,0,B$5/MAE_fec!B$5)</f>
        <v>0.5341688899038306</v>
      </c>
      <c r="C72" s="322">
        <f>IF(C$5=0,0,C$5/MAE_fec!C$5)</f>
        <v>0.53537705088090326</v>
      </c>
      <c r="D72" s="322">
        <f>IF(D$5=0,0,D$5/MAE_fec!D$5)</f>
        <v>0.53855364880577405</v>
      </c>
      <c r="E72" s="322">
        <f>IF(E$5=0,0,E$5/MAE_fec!E$5)</f>
        <v>0.5398090450577756</v>
      </c>
      <c r="F72" s="322">
        <f>IF(F$5=0,0,F$5/MAE_fec!F$5)</f>
        <v>0.54086824165642378</v>
      </c>
      <c r="G72" s="322">
        <f>IF(G$5=0,0,G$5/MAE_fec!G$5)</f>
        <v>0.54251232796549842</v>
      </c>
      <c r="H72" s="322">
        <f>IF(H$5=0,0,H$5/MAE_fec!H$5)</f>
        <v>0.54757467190922093</v>
      </c>
      <c r="I72" s="322">
        <f>IF(I$5=0,0,I$5/MAE_fec!I$5)</f>
        <v>0.53221635541865397</v>
      </c>
      <c r="J72" s="322">
        <f>IF(J$5=0,0,J$5/MAE_fec!J$5)</f>
        <v>0.53325190352652319</v>
      </c>
      <c r="K72" s="322">
        <f>IF(K$5=0,0,K$5/MAE_fec!K$5)</f>
        <v>0.5565141859783832</v>
      </c>
      <c r="L72" s="322">
        <f>IF(L$5=0,0,L$5/MAE_fec!L$5)</f>
        <v>0.55739678858063579</v>
      </c>
      <c r="M72" s="322">
        <f>IF(M$5=0,0,M$5/MAE_fec!M$5)</f>
        <v>0.55194965800283591</v>
      </c>
      <c r="N72" s="322">
        <f>IF(N$5=0,0,N$5/MAE_fec!N$5)</f>
        <v>0.55523037999222535</v>
      </c>
      <c r="O72" s="322">
        <f>IF(O$5=0,0,O$5/MAE_fec!O$5)</f>
        <v>0.55626061411433936</v>
      </c>
      <c r="P72" s="322">
        <f>IF(P$5=0,0,P$5/MAE_fec!P$5)</f>
        <v>0.55611174947325825</v>
      </c>
      <c r="Q72" s="322">
        <f>IF(Q$5=0,0,Q$5/MAE_fec!Q$5)</f>
        <v>0.55991940113824934</v>
      </c>
      <c r="R72" s="322">
        <f>IF(R$5=0,0,R$5/MAE_fec!R$5)</f>
        <v>0.56110683737149281</v>
      </c>
      <c r="S72" s="322">
        <f>IF(S$5=0,0,S$5/MAE_fec!S$5)</f>
        <v>0.55893228614492696</v>
      </c>
      <c r="T72" s="322">
        <f>IF(T$5=0,0,T$5/MAE_fec!T$5)</f>
        <v>0.55916561688996824</v>
      </c>
      <c r="U72" s="322">
        <f>IF(U$5=0,0,U$5/MAE_fec!U$5)</f>
        <v>0.56036108273856977</v>
      </c>
      <c r="V72" s="322">
        <f>IF(V$5=0,0,V$5/MAE_fec!V$5)</f>
        <v>0.56019274481979586</v>
      </c>
      <c r="W72" s="322">
        <f>IF(W$5=0,0,W$5/MAE_fec!W$5)</f>
        <v>0.56261871816777731</v>
      </c>
      <c r="X72" s="322">
        <f>IF(X$5=0,0,X$5/MAE_fec!X$5)</f>
        <v>0.56376586586958577</v>
      </c>
      <c r="Y72" s="322">
        <f>IF(Y$5=0,0,Y$5/MAE_fec!Y$5)</f>
        <v>0.56384561241486109</v>
      </c>
      <c r="DA72" s="95"/>
    </row>
    <row r="73" spans="1:105" ht="12" customHeight="1" x14ac:dyDescent="0.25">
      <c r="A73" s="173" t="s">
        <v>91</v>
      </c>
      <c r="B73" s="335">
        <f>IF(B$6=0,0,B$6/MAE_fec!B$6)</f>
        <v>0.47445499963799526</v>
      </c>
      <c r="C73" s="335">
        <f>IF(C$6=0,0,C$6/MAE_fec!C$6)</f>
        <v>0.47445499963799526</v>
      </c>
      <c r="D73" s="335">
        <f>IF(D$6=0,0,D$6/MAE_fec!D$6)</f>
        <v>0.4744549996379952</v>
      </c>
      <c r="E73" s="335">
        <f>IF(E$6=0,0,E$6/MAE_fec!E$6)</f>
        <v>0.47445499963799531</v>
      </c>
      <c r="F73" s="335">
        <f>IF(F$6=0,0,F$6/MAE_fec!F$6)</f>
        <v>0.47445499963799509</v>
      </c>
      <c r="G73" s="335">
        <f>IF(G$6=0,0,G$6/MAE_fec!G$6)</f>
        <v>0.47445499963799515</v>
      </c>
      <c r="H73" s="335">
        <f>IF(H$6=0,0,H$6/MAE_fec!H$6)</f>
        <v>0.47445499963799526</v>
      </c>
      <c r="I73" s="335">
        <f>IF(I$6=0,0,I$6/MAE_fec!I$6)</f>
        <v>0.4744549996379952</v>
      </c>
      <c r="J73" s="335">
        <f>IF(J$6=0,0,J$6/MAE_fec!J$6)</f>
        <v>0.47445499963799526</v>
      </c>
      <c r="K73" s="335">
        <f>IF(K$6=0,0,K$6/MAE_fec!K$6)</f>
        <v>0.47445499963799531</v>
      </c>
      <c r="L73" s="335">
        <f>IF(L$6=0,0,L$6/MAE_fec!L$6)</f>
        <v>0.47445499963799515</v>
      </c>
      <c r="M73" s="335">
        <f>IF(M$6=0,0,M$6/MAE_fec!M$6)</f>
        <v>0.47445499963799509</v>
      </c>
      <c r="N73" s="335">
        <f>IF(N$6=0,0,N$6/MAE_fec!N$6)</f>
        <v>0.47445499963799526</v>
      </c>
      <c r="O73" s="335">
        <f>IF(O$6=0,0,O$6/MAE_fec!O$6)</f>
        <v>0.47445499963799515</v>
      </c>
      <c r="P73" s="335">
        <f>IF(P$6=0,0,P$6/MAE_fec!P$6)</f>
        <v>0.47445499963799509</v>
      </c>
      <c r="Q73" s="335">
        <f>IF(Q$6=0,0,Q$6/MAE_fec!Q$6)</f>
        <v>0.47445499963799531</v>
      </c>
      <c r="R73" s="335">
        <f>IF(R$6=0,0,R$6/MAE_fec!R$6)</f>
        <v>0.47445499963799509</v>
      </c>
      <c r="S73" s="335">
        <f>IF(S$6=0,0,S$6/MAE_fec!S$6)</f>
        <v>0.47445499963799515</v>
      </c>
      <c r="T73" s="335">
        <f>IF(T$6=0,0,T$6/MAE_fec!T$6)</f>
        <v>0.47445499963799509</v>
      </c>
      <c r="U73" s="335">
        <f>IF(U$6=0,0,U$6/MAE_fec!U$6)</f>
        <v>0.47445499963799526</v>
      </c>
      <c r="V73" s="335">
        <f>IF(V$6=0,0,V$6/MAE_fec!V$6)</f>
        <v>0.4744549996379952</v>
      </c>
      <c r="W73" s="335">
        <f>IF(W$6=0,0,W$6/MAE_fec!W$6)</f>
        <v>0.47445499963799526</v>
      </c>
      <c r="X73" s="335">
        <f>IF(X$6=0,0,X$6/MAE_fec!X$6)</f>
        <v>0.47445499963799537</v>
      </c>
      <c r="Y73" s="335">
        <f>IF(Y$6=0,0,Y$6/MAE_fec!Y$6)</f>
        <v>0.47445499963799542</v>
      </c>
      <c r="DA73" s="177"/>
    </row>
    <row r="74" spans="1:105" ht="12" customHeight="1" x14ac:dyDescent="0.25">
      <c r="A74" s="173" t="s">
        <v>92</v>
      </c>
      <c r="B74" s="335">
        <f>IF(B$7=0,0,B$7/MAE_fec!B$7)</f>
        <v>0.12319679719626885</v>
      </c>
      <c r="C74" s="335">
        <f>IF(C$7=0,0,C$7/MAE_fec!C$7)</f>
        <v>0.12319679719626885</v>
      </c>
      <c r="D74" s="335">
        <f>IF(D$7=0,0,D$7/MAE_fec!D$7)</f>
        <v>0.12319679719626885</v>
      </c>
      <c r="E74" s="335">
        <f>IF(E$7=0,0,E$7/MAE_fec!E$7)</f>
        <v>0.12319679719626885</v>
      </c>
      <c r="F74" s="335">
        <f>IF(F$7=0,0,F$7/MAE_fec!F$7)</f>
        <v>0.12319679719626885</v>
      </c>
      <c r="G74" s="335">
        <f>IF(G$7=0,0,G$7/MAE_fec!G$7)</f>
        <v>0.12319679719626885</v>
      </c>
      <c r="H74" s="335">
        <f>IF(H$7=0,0,H$7/MAE_fec!H$7)</f>
        <v>0.12319679719626885</v>
      </c>
      <c r="I74" s="335">
        <f>IF(I$7=0,0,I$7/MAE_fec!I$7)</f>
        <v>0.12319679719626885</v>
      </c>
      <c r="J74" s="335">
        <f>IF(J$7=0,0,J$7/MAE_fec!J$7)</f>
        <v>0.12319679719626883</v>
      </c>
      <c r="K74" s="335">
        <f>IF(K$7=0,0,K$7/MAE_fec!K$7)</f>
        <v>0.12319679719626885</v>
      </c>
      <c r="L74" s="335">
        <f>IF(L$7=0,0,L$7/MAE_fec!L$7)</f>
        <v>0.12319679719626886</v>
      </c>
      <c r="M74" s="335">
        <f>IF(M$7=0,0,M$7/MAE_fec!M$7)</f>
        <v>0.12319679719626885</v>
      </c>
      <c r="N74" s="335">
        <f>IF(N$7=0,0,N$7/MAE_fec!N$7)</f>
        <v>0.12319679719626886</v>
      </c>
      <c r="O74" s="335">
        <f>IF(O$7=0,0,O$7/MAE_fec!O$7)</f>
        <v>0.12319679719626886</v>
      </c>
      <c r="P74" s="335">
        <f>IF(P$7=0,0,P$7/MAE_fec!P$7)</f>
        <v>0.12319679719626885</v>
      </c>
      <c r="Q74" s="335">
        <f>IF(Q$7=0,0,Q$7/MAE_fec!Q$7)</f>
        <v>0.12319679719626886</v>
      </c>
      <c r="R74" s="335">
        <f>IF(R$7=0,0,R$7/MAE_fec!R$7)</f>
        <v>0.12319679719626883</v>
      </c>
      <c r="S74" s="335">
        <f>IF(S$7=0,0,S$7/MAE_fec!S$7)</f>
        <v>0.12319679719626885</v>
      </c>
      <c r="T74" s="335">
        <f>IF(T$7=0,0,T$7/MAE_fec!T$7)</f>
        <v>0.12319679719626882</v>
      </c>
      <c r="U74" s="335">
        <f>IF(U$7=0,0,U$7/MAE_fec!U$7)</f>
        <v>0.12319679719626883</v>
      </c>
      <c r="V74" s="335">
        <f>IF(V$7=0,0,V$7/MAE_fec!V$7)</f>
        <v>0.12319679719626882</v>
      </c>
      <c r="W74" s="335">
        <f>IF(W$7=0,0,W$7/MAE_fec!W$7)</f>
        <v>0.12319679719626882</v>
      </c>
      <c r="X74" s="335">
        <f>IF(X$7=0,0,X$7/MAE_fec!X$7)</f>
        <v>0.12319679719626885</v>
      </c>
      <c r="Y74" s="335">
        <f>IF(Y$7=0,0,Y$7/MAE_fec!Y$7)</f>
        <v>0.12319679719626885</v>
      </c>
      <c r="DA74" s="177"/>
    </row>
    <row r="75" spans="1:105" ht="12" customHeight="1" x14ac:dyDescent="0.25">
      <c r="A75" s="173" t="s">
        <v>93</v>
      </c>
      <c r="B75" s="335">
        <f>IF(B$8=0,0,B$8/MAE_fec!B$8)</f>
        <v>0.66015660950868071</v>
      </c>
      <c r="C75" s="335">
        <f>IF(C$8=0,0,C$8/MAE_fec!C$8)</f>
        <v>0.6601566095086806</v>
      </c>
      <c r="D75" s="335">
        <f>IF(D$8=0,0,D$8/MAE_fec!D$8)</f>
        <v>0.66015660950868071</v>
      </c>
      <c r="E75" s="335">
        <f>IF(E$8=0,0,E$8/MAE_fec!E$8)</f>
        <v>0.66015660950868071</v>
      </c>
      <c r="F75" s="335">
        <f>IF(F$8=0,0,F$8/MAE_fec!F$8)</f>
        <v>0.6601566095086806</v>
      </c>
      <c r="G75" s="335">
        <f>IF(G$8=0,0,G$8/MAE_fec!G$8)</f>
        <v>0.6601566095086806</v>
      </c>
      <c r="H75" s="335">
        <f>IF(H$8=0,0,H$8/MAE_fec!H$8)</f>
        <v>0.66015660950868071</v>
      </c>
      <c r="I75" s="335">
        <f>IF(I$8=0,0,I$8/MAE_fec!I$8)</f>
        <v>0.66015660950868071</v>
      </c>
      <c r="J75" s="335">
        <f>IF(J$8=0,0,J$8/MAE_fec!J$8)</f>
        <v>0.6601566095086806</v>
      </c>
      <c r="K75" s="335">
        <f>IF(K$8=0,0,K$8/MAE_fec!K$8)</f>
        <v>0.66015660950868083</v>
      </c>
      <c r="L75" s="335">
        <f>IF(L$8=0,0,L$8/MAE_fec!L$8)</f>
        <v>0.6601566095086806</v>
      </c>
      <c r="M75" s="335">
        <f>IF(M$8=0,0,M$8/MAE_fec!M$8)</f>
        <v>0.66015660950868083</v>
      </c>
      <c r="N75" s="335">
        <f>IF(N$8=0,0,N$8/MAE_fec!N$8)</f>
        <v>0.66015660950868071</v>
      </c>
      <c r="O75" s="335">
        <f>IF(O$8=0,0,O$8/MAE_fec!O$8)</f>
        <v>0.66015660950868071</v>
      </c>
      <c r="P75" s="335">
        <f>IF(P$8=0,0,P$8/MAE_fec!P$8)</f>
        <v>0.6601566095086806</v>
      </c>
      <c r="Q75" s="335">
        <f>IF(Q$8=0,0,Q$8/MAE_fec!Q$8)</f>
        <v>0.66015660950868071</v>
      </c>
      <c r="R75" s="335">
        <f>IF(R$8=0,0,R$8/MAE_fec!R$8)</f>
        <v>0.66015660950868071</v>
      </c>
      <c r="S75" s="335">
        <f>IF(S$8=0,0,S$8/MAE_fec!S$8)</f>
        <v>0.66015660950868083</v>
      </c>
      <c r="T75" s="335">
        <f>IF(T$8=0,0,T$8/MAE_fec!T$8)</f>
        <v>0.66015660950868071</v>
      </c>
      <c r="U75" s="335">
        <f>IF(U$8=0,0,U$8/MAE_fec!U$8)</f>
        <v>0.66015660950868071</v>
      </c>
      <c r="V75" s="335">
        <f>IF(V$8=0,0,V$8/MAE_fec!V$8)</f>
        <v>0.66015660950868071</v>
      </c>
      <c r="W75" s="335">
        <f>IF(W$8=0,0,W$8/MAE_fec!W$8)</f>
        <v>0.66015660950868071</v>
      </c>
      <c r="X75" s="335">
        <f>IF(X$8=0,0,X$8/MAE_fec!X$8)</f>
        <v>0.6601566095086806</v>
      </c>
      <c r="Y75" s="335">
        <f>IF(Y$8=0,0,Y$8/MAE_fec!Y$8)</f>
        <v>0.6601566095086806</v>
      </c>
      <c r="DA75" s="177"/>
    </row>
    <row r="76" spans="1:105" ht="12" customHeight="1" x14ac:dyDescent="0.25">
      <c r="A76" s="173" t="s">
        <v>94</v>
      </c>
      <c r="B76" s="335">
        <f>IF(B$9=0,0,B$9/MAE_fec!B$9)</f>
        <v>0.46769305443174641</v>
      </c>
      <c r="C76" s="335">
        <f>IF(C$9=0,0,C$9/MAE_fec!C$9)</f>
        <v>0.46769305443174658</v>
      </c>
      <c r="D76" s="335">
        <f>IF(D$9=0,0,D$9/MAE_fec!D$9)</f>
        <v>0.46769305443174647</v>
      </c>
      <c r="E76" s="335">
        <f>IF(E$9=0,0,E$9/MAE_fec!E$9)</f>
        <v>0.46769305443174641</v>
      </c>
      <c r="F76" s="335">
        <f>IF(F$9=0,0,F$9/MAE_fec!F$9)</f>
        <v>0.4676930544317463</v>
      </c>
      <c r="G76" s="335">
        <f>IF(G$9=0,0,G$9/MAE_fec!G$9)</f>
        <v>0.4676930544317463</v>
      </c>
      <c r="H76" s="335">
        <f>IF(H$9=0,0,H$9/MAE_fec!H$9)</f>
        <v>0.46769305443174658</v>
      </c>
      <c r="I76" s="335">
        <f>IF(I$9=0,0,I$9/MAE_fec!I$9)</f>
        <v>0.46769305443174636</v>
      </c>
      <c r="J76" s="335">
        <f>IF(J$9=0,0,J$9/MAE_fec!J$9)</f>
        <v>0.46769305443174658</v>
      </c>
      <c r="K76" s="335">
        <f>IF(K$9=0,0,K$9/MAE_fec!K$9)</f>
        <v>0.4676930544317463</v>
      </c>
      <c r="L76" s="335">
        <f>IF(L$9=0,0,L$9/MAE_fec!L$9)</f>
        <v>0.46769305443174641</v>
      </c>
      <c r="M76" s="335">
        <f>IF(M$9=0,0,M$9/MAE_fec!M$9)</f>
        <v>0.46769305443174664</v>
      </c>
      <c r="N76" s="335">
        <f>IF(N$9=0,0,N$9/MAE_fec!N$9)</f>
        <v>0.4676930544317463</v>
      </c>
      <c r="O76" s="335">
        <f>IF(O$9=0,0,O$9/MAE_fec!O$9)</f>
        <v>0.46769305443174675</v>
      </c>
      <c r="P76" s="335">
        <f>IF(P$9=0,0,P$9/MAE_fec!P$9)</f>
        <v>0.46769305443174636</v>
      </c>
      <c r="Q76" s="335">
        <f>IF(Q$9=0,0,Q$9/MAE_fec!Q$9)</f>
        <v>0.46769305443174636</v>
      </c>
      <c r="R76" s="335">
        <f>IF(R$9=0,0,R$9/MAE_fec!R$9)</f>
        <v>0.46769305443174641</v>
      </c>
      <c r="S76" s="335">
        <f>IF(S$9=0,0,S$9/MAE_fec!S$9)</f>
        <v>0.46769305443174641</v>
      </c>
      <c r="T76" s="335">
        <f>IF(T$9=0,0,T$9/MAE_fec!T$9)</f>
        <v>0.46769305443174658</v>
      </c>
      <c r="U76" s="335">
        <f>IF(U$9=0,0,U$9/MAE_fec!U$9)</f>
        <v>0.46769305443174636</v>
      </c>
      <c r="V76" s="335">
        <f>IF(V$9=0,0,V$9/MAE_fec!V$9)</f>
        <v>0.46769305443174647</v>
      </c>
      <c r="W76" s="335">
        <f>IF(W$9=0,0,W$9/MAE_fec!W$9)</f>
        <v>0.46769305443174619</v>
      </c>
      <c r="X76" s="335">
        <f>IF(X$9=0,0,X$9/MAE_fec!X$9)</f>
        <v>0.46769305443174636</v>
      </c>
      <c r="Y76" s="335">
        <f>IF(Y$9=0,0,Y$9/MAE_fec!Y$9)</f>
        <v>0.46769305443174641</v>
      </c>
      <c r="DA76" s="177"/>
    </row>
    <row r="77" spans="1:105" ht="12" customHeight="1" x14ac:dyDescent="0.25">
      <c r="A77" s="173" t="s">
        <v>95</v>
      </c>
      <c r="B77" s="335">
        <f>IF(B$10=0,0,B$10/MAE_fec!B$10)</f>
        <v>0.73753210019143012</v>
      </c>
      <c r="C77" s="335">
        <f>IF(C$10=0,0,C$10/MAE_fec!C$10)</f>
        <v>0.74365571947507603</v>
      </c>
      <c r="D77" s="335">
        <f>IF(D$10=0,0,D$10/MAE_fec!D$10)</f>
        <v>0.75807954371195252</v>
      </c>
      <c r="E77" s="335">
        <f>IF(E$10=0,0,E$10/MAE_fec!E$10)</f>
        <v>0.77064746386484118</v>
      </c>
      <c r="F77" s="335">
        <f>IF(F$10=0,0,F$10/MAE_fec!F$10)</f>
        <v>0.77894208926483377</v>
      </c>
      <c r="G77" s="335">
        <f>IF(G$10=0,0,G$10/MAE_fec!G$10)</f>
        <v>0.77825594174680091</v>
      </c>
      <c r="H77" s="335">
        <f>IF(H$10=0,0,H$10/MAE_fec!H$10)</f>
        <v>0.79093634776397781</v>
      </c>
      <c r="I77" s="335">
        <f>IF(I$10=0,0,I$10/MAE_fec!I$10)</f>
        <v>0.71915067320598058</v>
      </c>
      <c r="J77" s="335">
        <f>IF(J$10=0,0,J$10/MAE_fec!J$10)</f>
        <v>0.71778940598530039</v>
      </c>
      <c r="K77" s="335">
        <f>IF(K$10=0,0,K$10/MAE_fec!K$10)</f>
        <v>0.79825687792344668</v>
      </c>
      <c r="L77" s="335">
        <f>IF(L$10=0,0,L$10/MAE_fec!L$10)</f>
        <v>0.8003548459855786</v>
      </c>
      <c r="M77" s="335">
        <f>IF(M$10=0,0,M$10/MAE_fec!M$10)</f>
        <v>0.77753086664016124</v>
      </c>
      <c r="N77" s="335">
        <f>IF(N$10=0,0,N$10/MAE_fec!N$10)</f>
        <v>0.78940048763591597</v>
      </c>
      <c r="O77" s="335">
        <f>IF(O$10=0,0,O$10/MAE_fec!O$10)</f>
        <v>0.79648664215069365</v>
      </c>
      <c r="P77" s="335">
        <f>IF(P$10=0,0,P$10/MAE_fec!P$10)</f>
        <v>0.79289418258419453</v>
      </c>
      <c r="Q77" s="335">
        <f>IF(Q$10=0,0,Q$10/MAE_fec!Q$10)</f>
        <v>0.80483330498669758</v>
      </c>
      <c r="R77" s="335">
        <f>IF(R$10=0,0,R$10/MAE_fec!R$10)</f>
        <v>0.80991740428816072</v>
      </c>
      <c r="S77" s="335">
        <f>IF(S$10=0,0,S$10/MAE_fec!S$10)</f>
        <v>0.79974229173025047</v>
      </c>
      <c r="T77" s="335">
        <f>IF(T$10=0,0,T$10/MAE_fec!T$10)</f>
        <v>0.80022690825863085</v>
      </c>
      <c r="U77" s="335">
        <f>IF(U$10=0,0,U$10/MAE_fec!U$10)</f>
        <v>0.80373641952847941</v>
      </c>
      <c r="V77" s="335">
        <f>IF(V$10=0,0,V$10/MAE_fec!V$10)</f>
        <v>0.80499577471947148</v>
      </c>
      <c r="W77" s="335">
        <f>IF(W$10=0,0,W$10/MAE_fec!W$10)</f>
        <v>0.81282636834327038</v>
      </c>
      <c r="X77" s="335">
        <f>IF(X$10=0,0,X$10/MAE_fec!X$10)</f>
        <v>0.81732410594416571</v>
      </c>
      <c r="Y77" s="335">
        <f>IF(Y$10=0,0,Y$10/MAE_fec!Y$10)</f>
        <v>0.81848280497728798</v>
      </c>
      <c r="DA77" s="177"/>
    </row>
    <row r="78" spans="1:105" ht="12" customHeight="1" x14ac:dyDescent="0.25">
      <c r="A78" s="40" t="s">
        <v>2555</v>
      </c>
      <c r="B78" s="353">
        <f>IF(B$16=0,0,B$16/MAE_fec!B$16)</f>
        <v>0.53992085332498263</v>
      </c>
      <c r="C78" s="353">
        <f>IF(C$16=0,0,C$16/MAE_fec!C$16)</f>
        <v>0.54412910964040972</v>
      </c>
      <c r="D78" s="353">
        <f>IF(D$16=0,0,D$16/MAE_fec!D$16)</f>
        <v>0.5501279753868128</v>
      </c>
      <c r="E78" s="353">
        <f>IF(E$16=0,0,E$16/MAE_fec!E$16)</f>
        <v>0.55203150344185103</v>
      </c>
      <c r="F78" s="353">
        <f>IF(F$16=0,0,F$16/MAE_fec!F$16)</f>
        <v>0.55169116117637806</v>
      </c>
      <c r="G78" s="353">
        <f>IF(G$16=0,0,G$16/MAE_fec!G$16)</f>
        <v>0.55815038128404815</v>
      </c>
      <c r="H78" s="353">
        <f>IF(H$16=0,0,H$16/MAE_fec!H$16)</f>
        <v>0.56990757181300333</v>
      </c>
      <c r="I78" s="353">
        <f>IF(I$16=0,0,I$16/MAE_fec!I$16)</f>
        <v>0.5286881941334356</v>
      </c>
      <c r="J78" s="353">
        <f>IF(J$16=0,0,J$16/MAE_fec!J$16)</f>
        <v>0.53008656313131253</v>
      </c>
      <c r="K78" s="353">
        <f>IF(K$16=0,0,K$16/MAE_fec!K$16)</f>
        <v>0.59160249580536928</v>
      </c>
      <c r="L78" s="353">
        <f>IF(L$16=0,0,L$16/MAE_fec!L$16)</f>
        <v>0.59310680527398785</v>
      </c>
      <c r="M78" s="353">
        <f>IF(M$16=0,0,M$16/MAE_fec!M$16)</f>
        <v>0.57688947004555857</v>
      </c>
      <c r="N78" s="353">
        <f>IF(N$16=0,0,N$16/MAE_fec!N$16)</f>
        <v>0.58585800420490008</v>
      </c>
      <c r="O78" s="353">
        <f>IF(O$16=0,0,O$16/MAE_fec!O$16)</f>
        <v>0.58914963719599378</v>
      </c>
      <c r="P78" s="353">
        <f>IF(P$16=0,0,P$16/MAE_fec!P$16)</f>
        <v>0.5881520833495989</v>
      </c>
      <c r="Q78" s="353">
        <f>IF(Q$16=0,0,Q$16/MAE_fec!Q$16)</f>
        <v>0.59861744377368975</v>
      </c>
      <c r="R78" s="353">
        <f>IF(R$16=0,0,R$16/MAE_fec!R$16)</f>
        <v>0.60223531298943955</v>
      </c>
      <c r="S78" s="353">
        <f>IF(S$16=0,0,S$16/MAE_fec!S$16)</f>
        <v>0.595286147080207</v>
      </c>
      <c r="T78" s="353">
        <f>IF(T$16=0,0,T$16/MAE_fec!T$16)</f>
        <v>0.5958006439718242</v>
      </c>
      <c r="U78" s="353">
        <f>IF(U$16=0,0,U$16/MAE_fec!U$16)</f>
        <v>0.59897237330674769</v>
      </c>
      <c r="V78" s="353">
        <f>IF(V$16=0,0,V$16/MAE_fec!V$16)</f>
        <v>0.5993183210021128</v>
      </c>
      <c r="W78" s="353">
        <f>IF(W$16=0,0,W$16/MAE_fec!W$16)</f>
        <v>0.60519926658481382</v>
      </c>
      <c r="X78" s="353">
        <f>IF(X$16=0,0,X$16/MAE_fec!X$16)</f>
        <v>0.60860188956302286</v>
      </c>
      <c r="Y78" s="353">
        <f>IF(Y$16=0,0,Y$16/MAE_fec!Y$16)</f>
        <v>0.6092506943608722</v>
      </c>
      <c r="DA78" s="96"/>
    </row>
    <row r="79" spans="1:105" ht="12" customHeight="1" x14ac:dyDescent="0.25">
      <c r="A79" s="174" t="s">
        <v>2565</v>
      </c>
      <c r="B79" s="349">
        <f>IF(B$24=0,0,B$24/MAE_fec!B$24)</f>
        <v>0.46044568538969249</v>
      </c>
      <c r="C79" s="349">
        <f>IF(C$24=0,0,C$24/MAE_fec!C$24)</f>
        <v>0.46117440326258119</v>
      </c>
      <c r="D79" s="349">
        <f>IF(D$24=0,0,D$24/MAE_fec!D$24)</f>
        <v>0.4620218979732521</v>
      </c>
      <c r="E79" s="349">
        <f>IF(E$24=0,0,E$24/MAE_fec!E$24)</f>
        <v>0.46238282202610492</v>
      </c>
      <c r="F79" s="349">
        <f>IF(F$24=0,0,F$24/MAE_fec!F$24)</f>
        <v>0.4621155874568515</v>
      </c>
      <c r="G79" s="349">
        <f>IF(G$24=0,0,G$24/MAE_fec!G$24)</f>
        <v>0.46195545362830542</v>
      </c>
      <c r="H79" s="349">
        <f>IF(H$24=0,0,H$24/MAE_fec!H$24)</f>
        <v>0.46437515524732448</v>
      </c>
      <c r="I79" s="349">
        <f>IF(I$24=0,0,I$24/MAE_fec!I$24)</f>
        <v>0.45592553433366761</v>
      </c>
      <c r="J79" s="349">
        <f>IF(J$24=0,0,J$24/MAE_fec!J$24)</f>
        <v>0.4557934592755557</v>
      </c>
      <c r="K79" s="349">
        <f>IF(K$24=0,0,K$24/MAE_fec!K$24)</f>
        <v>0.46616815800795741</v>
      </c>
      <c r="L79" s="349">
        <f>IF(L$24=0,0,L$24/MAE_fec!L$24)</f>
        <v>0.46633916513162171</v>
      </c>
      <c r="M79" s="349">
        <f>IF(M$24=0,0,M$24/MAE_fec!M$24)</f>
        <v>0.46291161926721236</v>
      </c>
      <c r="N79" s="349">
        <f>IF(N$24=0,0,N$24/MAE_fec!N$24)</f>
        <v>0.46447266847079954</v>
      </c>
      <c r="O79" s="349">
        <f>IF(O$24=0,0,O$24/MAE_fec!O$24)</f>
        <v>0.46548687623082752</v>
      </c>
      <c r="P79" s="349">
        <f>IF(P$24=0,0,P$24/MAE_fec!P$24)</f>
        <v>0.46504938739119295</v>
      </c>
      <c r="Q79" s="349">
        <f>IF(Q$24=0,0,Q$24/MAE_fec!Q$24)</f>
        <v>0.46732364618348587</v>
      </c>
      <c r="R79" s="349">
        <f>IF(R$24=0,0,R$24/MAE_fec!R$24)</f>
        <v>0.46820594283820227</v>
      </c>
      <c r="S79" s="349">
        <f>IF(S$24=0,0,S$24/MAE_fec!S$24)</f>
        <v>0.46618531853111139</v>
      </c>
      <c r="T79" s="349">
        <f>IF(T$24=0,0,T$24/MAE_fec!T$24)</f>
        <v>0.46635902938169838</v>
      </c>
      <c r="U79" s="349">
        <f>IF(U$24=0,0,U$24/MAE_fec!U$24)</f>
        <v>0.46694574972094288</v>
      </c>
      <c r="V79" s="349">
        <f>IF(V$24=0,0,V$24/MAE_fec!V$24)</f>
        <v>0.46737654344770702</v>
      </c>
      <c r="W79" s="349">
        <f>IF(W$24=0,0,W$24/MAE_fec!W$24)</f>
        <v>0.46895271732600741</v>
      </c>
      <c r="X79" s="349">
        <f>IF(X$24=0,0,X$24/MAE_fec!X$24)</f>
        <v>0.47042660284530463</v>
      </c>
      <c r="Y79" s="349">
        <f>IF(Y$24=0,0,Y$24/MAE_fec!Y$24)</f>
        <v>0.4709121039546677</v>
      </c>
      <c r="DA79" s="178"/>
    </row>
    <row r="80" spans="1:105" ht="12" customHeight="1" x14ac:dyDescent="0.25">
      <c r="A80" s="174" t="s">
        <v>2570</v>
      </c>
      <c r="B80" s="349">
        <f>IF(B$27=0,0,B$27/MAE_fec!B$27)</f>
        <v>0.46278930284998504</v>
      </c>
      <c r="C80" s="349">
        <f>IF(C$27=0,0,C$27/MAE_fec!C$27)</f>
        <v>0.46639637969177966</v>
      </c>
      <c r="D80" s="349">
        <f>IF(D$27=0,0,D$27/MAE_fec!D$27)</f>
        <v>0.47153826461726805</v>
      </c>
      <c r="E80" s="349">
        <f>IF(E$27=0,0,E$27/MAE_fec!E$27)</f>
        <v>0.47316986009301515</v>
      </c>
      <c r="F80" s="349">
        <f>IF(F$27=0,0,F$27/MAE_fec!F$27)</f>
        <v>0.47287813815118107</v>
      </c>
      <c r="G80" s="349">
        <f>IF(G$27=0,0,G$27/MAE_fec!G$27)</f>
        <v>0.47841461252918416</v>
      </c>
      <c r="H80" s="349">
        <f>IF(H$27=0,0,H$27/MAE_fec!H$27)</f>
        <v>0.48849220441114544</v>
      </c>
      <c r="I80" s="349">
        <f>IF(I$27=0,0,I$27/MAE_fec!I$27)</f>
        <v>0.45316130925723036</v>
      </c>
      <c r="J80" s="349">
        <f>IF(J$27=0,0,J$27/MAE_fec!J$27)</f>
        <v>0.4543599112554107</v>
      </c>
      <c r="K80" s="349">
        <f>IF(K$27=0,0,K$27/MAE_fec!K$27)</f>
        <v>0.50708785354745955</v>
      </c>
      <c r="L80" s="349">
        <f>IF(L$27=0,0,L$27/MAE_fec!L$27)</f>
        <v>0.50837726166341812</v>
      </c>
      <c r="M80" s="349">
        <f>IF(M$27=0,0,M$27/MAE_fec!M$27)</f>
        <v>0.49447668861047894</v>
      </c>
      <c r="N80" s="349">
        <f>IF(N$27=0,0,N$27/MAE_fec!N$27)</f>
        <v>0.50216400360420022</v>
      </c>
      <c r="O80" s="349">
        <f>IF(O$27=0,0,O$27/MAE_fec!O$27)</f>
        <v>0.50498540331085173</v>
      </c>
      <c r="P80" s="349">
        <f>IF(P$27=0,0,P$27/MAE_fec!P$27)</f>
        <v>0.5041303571567991</v>
      </c>
      <c r="Q80" s="349">
        <f>IF(Q$27=0,0,Q$27/MAE_fec!Q$27)</f>
        <v>0.5131006660917341</v>
      </c>
      <c r="R80" s="349">
        <f>IF(R$27=0,0,R$27/MAE_fec!R$27)</f>
        <v>0.51620169684809103</v>
      </c>
      <c r="S80" s="349">
        <f>IF(S$27=0,0,S$27/MAE_fec!S$27)</f>
        <v>0.51024526892589162</v>
      </c>
      <c r="T80" s="349">
        <f>IF(T$27=0,0,T$27/MAE_fec!T$27)</f>
        <v>0.51068626626156344</v>
      </c>
      <c r="U80" s="349">
        <f>IF(U$27=0,0,U$27/MAE_fec!U$27)</f>
        <v>0.51340489140578371</v>
      </c>
      <c r="V80" s="349">
        <f>IF(V$27=0,0,V$27/MAE_fec!V$27)</f>
        <v>0.51370141800181102</v>
      </c>
      <c r="W80" s="349">
        <f>IF(W$27=0,0,W$27/MAE_fec!W$27)</f>
        <v>0.51874222850126894</v>
      </c>
      <c r="X80" s="349">
        <f>IF(X$27=0,0,X$27/MAE_fec!X$27)</f>
        <v>0.52165876248259113</v>
      </c>
      <c r="Y80" s="349">
        <f>IF(Y$27=0,0,Y$27/MAE_fec!Y$27)</f>
        <v>0.52221488088074774</v>
      </c>
      <c r="DA80" s="178"/>
    </row>
    <row r="81" spans="1:105" ht="12" customHeight="1" x14ac:dyDescent="0.25">
      <c r="A81" s="174" t="s">
        <v>2580</v>
      </c>
      <c r="B81" s="349">
        <f>IF(B$35=0,0,B$35/MAE_fec!B$35)</f>
        <v>0.64267607180325914</v>
      </c>
      <c r="C81" s="349">
        <f>IF(C$35=0,0,C$35/MAE_fec!C$35)</f>
        <v>0.63876744660028084</v>
      </c>
      <c r="D81" s="349">
        <f>IF(D$35=0,0,D$35/MAE_fec!D$35)</f>
        <v>0.64165897555573681</v>
      </c>
      <c r="E81" s="349">
        <f>IF(E$35=0,0,E$35/MAE_fec!E$35)</f>
        <v>0.64276474015145502</v>
      </c>
      <c r="F81" s="349">
        <f>IF(F$35=0,0,F$35/MAE_fec!F$35)</f>
        <v>0.64904136908794052</v>
      </c>
      <c r="G81" s="349">
        <f>IF(G$35=0,0,G$35/MAE_fec!G$35)</f>
        <v>0.63784157749533865</v>
      </c>
      <c r="H81" s="349">
        <f>IF(H$35=0,0,H$35/MAE_fec!H$35)</f>
        <v>0.64515471568544069</v>
      </c>
      <c r="I81" s="349">
        <f>IF(I$35=0,0,I$35/MAE_fec!I$35)</f>
        <v>0.66483569839528489</v>
      </c>
      <c r="J81" s="349">
        <f>IF(J$35=0,0,J$35/MAE_fec!J$35)</f>
        <v>0.66851251853988136</v>
      </c>
      <c r="K81" s="349">
        <f>IF(K$35=0,0,K$35/MAE_fec!K$35)</f>
        <v>0.65672632132187614</v>
      </c>
      <c r="L81" s="349">
        <f>IF(L$35=0,0,L$35/MAE_fec!L$35)</f>
        <v>0.66001498901122746</v>
      </c>
      <c r="M81" s="349">
        <f>IF(M$35=0,0,M$35/MAE_fec!M$35)</f>
        <v>0.66605036410749685</v>
      </c>
      <c r="N81" s="349">
        <f>IF(N$35=0,0,N$35/MAE_fec!N$35)</f>
        <v>0.66470459228769707</v>
      </c>
      <c r="O81" s="349">
        <f>IF(O$35=0,0,O$35/MAE_fec!O$35)</f>
        <v>0.66172331260321715</v>
      </c>
      <c r="P81" s="349">
        <f>IF(P$35=0,0,P$35/MAE_fec!P$35)</f>
        <v>0.66493528145974501</v>
      </c>
      <c r="Q81" s="349">
        <f>IF(Q$35=0,0,Q$35/MAE_fec!Q$35)</f>
        <v>0.66541256128629944</v>
      </c>
      <c r="R81" s="349">
        <f>IF(R$35=0,0,R$35/MAE_fec!R$35)</f>
        <v>0.66290526950466733</v>
      </c>
      <c r="S81" s="349">
        <f>IF(S$35=0,0,S$35/MAE_fec!S$35)</f>
        <v>0.66722121329981754</v>
      </c>
      <c r="T81" s="349">
        <f>IF(T$35=0,0,T$35/MAE_fec!T$35)</f>
        <v>0.66809494724703966</v>
      </c>
      <c r="U81" s="349">
        <f>IF(U$35=0,0,U$35/MAE_fec!U$35)</f>
        <v>0.66858468833367635</v>
      </c>
      <c r="V81" s="349">
        <f>IF(V$35=0,0,V$35/MAE_fec!V$35)</f>
        <v>0.6650947915371348</v>
      </c>
      <c r="W81" s="349">
        <f>IF(W$35=0,0,W$35/MAE_fec!W$35)</f>
        <v>0.66890300458336394</v>
      </c>
      <c r="X81" s="349">
        <f>IF(X$35=0,0,X$35/MAE_fec!X$35)</f>
        <v>0.66856434312852231</v>
      </c>
      <c r="Y81" s="349">
        <f>IF(Y$35=0,0,Y$35/MAE_fec!Y$35)</f>
        <v>0.66644905576188362</v>
      </c>
      <c r="DA81" s="178"/>
    </row>
    <row r="82" spans="1:105" ht="12" customHeight="1" x14ac:dyDescent="0.25">
      <c r="A82" s="174" t="s">
        <v>2592</v>
      </c>
      <c r="B82" s="349">
        <f>IF(B$46=0,0,B$46/MAE_fec!B$46)</f>
        <v>0.61981256063227796</v>
      </c>
      <c r="C82" s="349">
        <f>IF(C$46=0,0,C$46/MAE_fec!C$46)</f>
        <v>0.61981256063227785</v>
      </c>
      <c r="D82" s="349">
        <f>IF(D$46=0,0,D$46/MAE_fec!D$46)</f>
        <v>0.61981256063227808</v>
      </c>
      <c r="E82" s="349">
        <f>IF(E$46=0,0,E$46/MAE_fec!E$46)</f>
        <v>0.61981256063227796</v>
      </c>
      <c r="F82" s="349">
        <f>IF(F$46=0,0,F$46/MAE_fec!F$46)</f>
        <v>0.61981256063227819</v>
      </c>
      <c r="G82" s="349">
        <f>IF(G$46=0,0,G$46/MAE_fec!G$46)</f>
        <v>0.61981256063227785</v>
      </c>
      <c r="H82" s="349">
        <f>IF(H$46=0,0,H$46/MAE_fec!H$46)</f>
        <v>0.61981256063227819</v>
      </c>
      <c r="I82" s="349">
        <f>IF(I$46=0,0,I$46/MAE_fec!I$46)</f>
        <v>0.61981256063227785</v>
      </c>
      <c r="J82" s="349">
        <f>IF(J$46=0,0,J$46/MAE_fec!J$46)</f>
        <v>0.61981256063227785</v>
      </c>
      <c r="K82" s="349">
        <f>IF(K$46=0,0,K$46/MAE_fec!K$46)</f>
        <v>0.61981256063227808</v>
      </c>
      <c r="L82" s="349">
        <f>IF(L$46=0,0,L$46/MAE_fec!L$46)</f>
        <v>0.61981256063227819</v>
      </c>
      <c r="M82" s="349">
        <f>IF(M$46=0,0,M$46/MAE_fec!M$46)</f>
        <v>0.61981256063227808</v>
      </c>
      <c r="N82" s="349">
        <f>IF(N$46=0,0,N$46/MAE_fec!N$46)</f>
        <v>0.61981256063227808</v>
      </c>
      <c r="O82" s="349">
        <f>IF(O$46=0,0,O$46/MAE_fec!O$46)</f>
        <v>0.61981256063227808</v>
      </c>
      <c r="P82" s="349">
        <f>IF(P$46=0,0,P$46/MAE_fec!P$46)</f>
        <v>0.61981256063227774</v>
      </c>
      <c r="Q82" s="349">
        <f>IF(Q$46=0,0,Q$46/MAE_fec!Q$46)</f>
        <v>0.61981256063227785</v>
      </c>
      <c r="R82" s="349">
        <f>IF(R$46=0,0,R$46/MAE_fec!R$46)</f>
        <v>0.61981256063227808</v>
      </c>
      <c r="S82" s="349">
        <f>IF(S$46=0,0,S$46/MAE_fec!S$46)</f>
        <v>0.61981256063227819</v>
      </c>
      <c r="T82" s="349">
        <f>IF(T$46=0,0,T$46/MAE_fec!T$46)</f>
        <v>0.61981256063227808</v>
      </c>
      <c r="U82" s="349">
        <f>IF(U$46=0,0,U$46/MAE_fec!U$46)</f>
        <v>0.61981256063227796</v>
      </c>
      <c r="V82" s="349">
        <f>IF(V$46=0,0,V$46/MAE_fec!V$46)</f>
        <v>0.61981256063227808</v>
      </c>
      <c r="W82" s="349">
        <f>IF(W$46=0,0,W$46/MAE_fec!W$46)</f>
        <v>0.61981256063227796</v>
      </c>
      <c r="X82" s="349">
        <f>IF(X$46=0,0,X$46/MAE_fec!X$46)</f>
        <v>0.6198125606322783</v>
      </c>
      <c r="Y82" s="349">
        <f>IF(Y$46=0,0,Y$46/MAE_fec!Y$46)</f>
        <v>0.61981256063227774</v>
      </c>
      <c r="DA82" s="178"/>
    </row>
    <row r="83" spans="1:105" ht="12" customHeight="1" x14ac:dyDescent="0.25">
      <c r="A83" s="41" t="s">
        <v>2594</v>
      </c>
      <c r="B83" s="337">
        <f>IF(B$47=0,0,B$47/MAE_fec!B$47)</f>
        <v>0.57328234597241268</v>
      </c>
      <c r="C83" s="337">
        <f>IF(C$47=0,0,C$47/MAE_fec!C$47)</f>
        <v>0.57328234597241279</v>
      </c>
      <c r="D83" s="337">
        <f>IF(D$47=0,0,D$47/MAE_fec!D$47)</f>
        <v>0.57328234597241268</v>
      </c>
      <c r="E83" s="337">
        <f>IF(E$47=0,0,E$47/MAE_fec!E$47)</f>
        <v>0.57328234597241279</v>
      </c>
      <c r="F83" s="337">
        <f>IF(F$47=0,0,F$47/MAE_fec!F$47)</f>
        <v>0.57328234597241301</v>
      </c>
      <c r="G83" s="337">
        <f>IF(G$47=0,0,G$47/MAE_fec!G$47)</f>
        <v>0.57328234597241279</v>
      </c>
      <c r="H83" s="337">
        <f>IF(H$47=0,0,H$47/MAE_fec!H$47)</f>
        <v>0.5732823459724129</v>
      </c>
      <c r="I83" s="337">
        <f>IF(I$47=0,0,I$47/MAE_fec!I$47)</f>
        <v>0.57328234597241279</v>
      </c>
      <c r="J83" s="337">
        <f>IF(J$47=0,0,J$47/MAE_fec!J$47)</f>
        <v>0.57328234597241268</v>
      </c>
      <c r="K83" s="337">
        <f>IF(K$47=0,0,K$47/MAE_fec!K$47)</f>
        <v>0.57328234597241279</v>
      </c>
      <c r="L83" s="337">
        <f>IF(L$47=0,0,L$47/MAE_fec!L$47)</f>
        <v>0.57328234597241279</v>
      </c>
      <c r="M83" s="337">
        <f>IF(M$47=0,0,M$47/MAE_fec!M$47)</f>
        <v>0.5732823459724129</v>
      </c>
      <c r="N83" s="337">
        <f>IF(N$47=0,0,N$47/MAE_fec!N$47)</f>
        <v>0.57328234597241257</v>
      </c>
      <c r="O83" s="337">
        <f>IF(O$47=0,0,O$47/MAE_fec!O$47)</f>
        <v>0.57328234597241279</v>
      </c>
      <c r="P83" s="337">
        <f>IF(P$47=0,0,P$47/MAE_fec!P$47)</f>
        <v>0.57328234597241268</v>
      </c>
      <c r="Q83" s="337">
        <f>IF(Q$47=0,0,Q$47/MAE_fec!Q$47)</f>
        <v>0.57328234597241268</v>
      </c>
      <c r="R83" s="337">
        <f>IF(R$47=0,0,R$47/MAE_fec!R$47)</f>
        <v>0.5732823459724129</v>
      </c>
      <c r="S83" s="337">
        <f>IF(S$47=0,0,S$47/MAE_fec!S$47)</f>
        <v>0.57328234597241268</v>
      </c>
      <c r="T83" s="337">
        <f>IF(T$47=0,0,T$47/MAE_fec!T$47)</f>
        <v>0.5732823459724129</v>
      </c>
      <c r="U83" s="337">
        <f>IF(U$47=0,0,U$47/MAE_fec!U$47)</f>
        <v>0.5732823459724129</v>
      </c>
      <c r="V83" s="337">
        <f>IF(V$47=0,0,V$47/MAE_fec!V$47)</f>
        <v>0.57328234597241279</v>
      </c>
      <c r="W83" s="337">
        <f>IF(W$47=0,0,W$47/MAE_fec!W$47)</f>
        <v>0.5732823459724129</v>
      </c>
      <c r="X83" s="337">
        <f>IF(X$47=0,0,X$47/MAE_fec!X$47)</f>
        <v>0.57328234597241257</v>
      </c>
      <c r="Y83" s="337">
        <f>IF(Y$47=0,0,Y$47/MAE_fec!Y$47)</f>
        <v>0.57328234597241279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CO2 emissions"</f>
        <v>IE: Machinery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288.24923447761893</v>
      </c>
      <c r="C5" s="223">
        <v>273.26242403847579</v>
      </c>
      <c r="D5" s="223">
        <v>256.7038694389027</v>
      </c>
      <c r="E5" s="223">
        <v>254.15512307895111</v>
      </c>
      <c r="F5" s="223">
        <v>238.79319011876271</v>
      </c>
      <c r="G5" s="223">
        <v>245.74659299916081</v>
      </c>
      <c r="H5" s="223">
        <v>218.25362807862641</v>
      </c>
      <c r="I5" s="223">
        <v>353.77516835870478</v>
      </c>
      <c r="J5" s="223">
        <v>347.58176435867</v>
      </c>
      <c r="K5" s="223">
        <v>76.332945601958926</v>
      </c>
      <c r="L5" s="223">
        <v>76.03837236238391</v>
      </c>
      <c r="M5" s="223">
        <v>87.110132038914259</v>
      </c>
      <c r="N5" s="223">
        <v>77.023821601147546</v>
      </c>
      <c r="O5" s="223">
        <v>73.996198560898804</v>
      </c>
      <c r="P5" s="223">
        <v>83.595186362411127</v>
      </c>
      <c r="Q5" s="223">
        <v>78.971510882137011</v>
      </c>
      <c r="R5" s="223">
        <v>78.190562521792828</v>
      </c>
      <c r="S5" s="223">
        <v>94.763388961012168</v>
      </c>
      <c r="T5" s="223">
        <v>98.08943832117518</v>
      </c>
      <c r="U5" s="223">
        <v>100.32530076075579</v>
      </c>
      <c r="V5" s="223">
        <v>112.5500817370292</v>
      </c>
      <c r="W5" s="223">
        <v>90.083059463395784</v>
      </c>
      <c r="X5" s="223">
        <v>83.763670732923913</v>
      </c>
      <c r="Y5" s="223">
        <v>83.471845110027942</v>
      </c>
      <c r="DA5" s="89" t="s">
        <v>2636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2637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2638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2639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2640</v>
      </c>
    </row>
    <row r="10" spans="1:105" ht="12" customHeight="1" x14ac:dyDescent="0.25">
      <c r="A10" s="56" t="s">
        <v>95</v>
      </c>
      <c r="B10" s="260">
        <v>8.0410814917552536</v>
      </c>
      <c r="C10" s="260">
        <v>7.3637567120199714</v>
      </c>
      <c r="D10" s="260">
        <v>6.1493939957234129</v>
      </c>
      <c r="E10" s="260">
        <v>5.2000266609071151</v>
      </c>
      <c r="F10" s="260">
        <v>4.2848864702050342</v>
      </c>
      <c r="G10" s="260">
        <v>4.6126882893410039</v>
      </c>
      <c r="H10" s="260">
        <v>3.725941350345443</v>
      </c>
      <c r="I10" s="260">
        <v>11.22691431486734</v>
      </c>
      <c r="J10" s="260">
        <v>11.36240443722007</v>
      </c>
      <c r="K10" s="260">
        <v>1.4681031555434561</v>
      </c>
      <c r="L10" s="260">
        <v>1.4319844954187031</v>
      </c>
      <c r="M10" s="260">
        <v>2.1524980997991858</v>
      </c>
      <c r="N10" s="260">
        <v>1.7010400978117921</v>
      </c>
      <c r="O10" s="260">
        <v>1.449413027371141</v>
      </c>
      <c r="P10" s="260">
        <v>1.7690096994257929</v>
      </c>
      <c r="Q10" s="260">
        <v>1.448793897255914</v>
      </c>
      <c r="R10" s="260">
        <v>1.285095667385292</v>
      </c>
      <c r="S10" s="260">
        <v>1.9010746889496539</v>
      </c>
      <c r="T10" s="260">
        <v>1.9645033635375599</v>
      </c>
      <c r="U10" s="260">
        <v>1.9271688396305811</v>
      </c>
      <c r="V10" s="260">
        <v>2.069643476613547</v>
      </c>
      <c r="W10" s="260">
        <v>1.436329579696475</v>
      </c>
      <c r="X10" s="260">
        <v>1.1810286439697379</v>
      </c>
      <c r="Y10" s="260">
        <v>1.118320715521268</v>
      </c>
      <c r="DA10" s="68" t="s">
        <v>2641</v>
      </c>
    </row>
    <row r="11" spans="1:105" ht="12" customHeight="1" x14ac:dyDescent="0.25">
      <c r="A11" s="37" t="s">
        <v>159</v>
      </c>
      <c r="B11" s="226">
        <v>4.0954988205729208</v>
      </c>
      <c r="C11" s="226">
        <v>3.830222618603</v>
      </c>
      <c r="D11" s="226">
        <v>2.9791746487156869</v>
      </c>
      <c r="E11" s="226">
        <v>2.0713312240096222</v>
      </c>
      <c r="F11" s="226">
        <v>1.1118215785897509</v>
      </c>
      <c r="G11" s="226">
        <v>0.99251536647053107</v>
      </c>
      <c r="H11" s="226">
        <v>1.178659418575593</v>
      </c>
      <c r="I11" s="226">
        <v>0.66906889787541812</v>
      </c>
      <c r="J11" s="226">
        <v>0.4233598716994974</v>
      </c>
      <c r="K11" s="226">
        <v>0.32465119699195288</v>
      </c>
      <c r="L11" s="226">
        <v>0.24304613699832711</v>
      </c>
      <c r="M11" s="226">
        <v>0.24340549860925881</v>
      </c>
      <c r="N11" s="226">
        <v>0.21409641284496531</v>
      </c>
      <c r="O11" s="226">
        <v>0.2360265492438367</v>
      </c>
      <c r="P11" s="226">
        <v>0.26008161535227259</v>
      </c>
      <c r="Q11" s="226">
        <v>0.2053390311649072</v>
      </c>
      <c r="R11" s="226">
        <v>0.14040698947499691</v>
      </c>
      <c r="S11" s="226">
        <v>0.19234534659017929</v>
      </c>
      <c r="T11" s="226">
        <v>0.21750147029412711</v>
      </c>
      <c r="U11" s="226">
        <v>0.1425595516339456</v>
      </c>
      <c r="V11" s="226">
        <v>0.30003605711517789</v>
      </c>
      <c r="W11" s="226">
        <v>6.7707728062384731E-2</v>
      </c>
      <c r="X11" s="226">
        <v>6.715642113322122E-2</v>
      </c>
      <c r="Y11" s="226">
        <v>0.10208476575955561</v>
      </c>
      <c r="DA11" s="69" t="s">
        <v>2642</v>
      </c>
    </row>
    <row r="12" spans="1:105" ht="12" customHeight="1" x14ac:dyDescent="0.25">
      <c r="A12" s="37" t="s">
        <v>35</v>
      </c>
      <c r="B12" s="226">
        <v>3.9455826711823319</v>
      </c>
      <c r="C12" s="226">
        <v>3.5335340934169719</v>
      </c>
      <c r="D12" s="226">
        <v>3.170219347007726</v>
      </c>
      <c r="E12" s="226">
        <v>3.1286954368974929</v>
      </c>
      <c r="F12" s="226">
        <v>3.173064891615283</v>
      </c>
      <c r="G12" s="226">
        <v>3.6201729228704731</v>
      </c>
      <c r="H12" s="226">
        <v>2.5472819317698501</v>
      </c>
      <c r="I12" s="226">
        <v>10.557845416991929</v>
      </c>
      <c r="J12" s="226">
        <v>10.93904456552057</v>
      </c>
      <c r="K12" s="226">
        <v>1.1434519585515031</v>
      </c>
      <c r="L12" s="226">
        <v>1.1889383584203761</v>
      </c>
      <c r="M12" s="226">
        <v>1.909092601189927</v>
      </c>
      <c r="N12" s="226">
        <v>1.4869436849668261</v>
      </c>
      <c r="O12" s="226">
        <v>1.2133864781273049</v>
      </c>
      <c r="P12" s="226">
        <v>1.50892808407352</v>
      </c>
      <c r="Q12" s="226">
        <v>1.243454866091007</v>
      </c>
      <c r="R12" s="226">
        <v>1.1446886779102949</v>
      </c>
      <c r="S12" s="226">
        <v>1.7087293423594749</v>
      </c>
      <c r="T12" s="226">
        <v>1.747001893243433</v>
      </c>
      <c r="U12" s="226">
        <v>1.7846092879966351</v>
      </c>
      <c r="V12" s="226">
        <v>1.7696074194983691</v>
      </c>
      <c r="W12" s="226">
        <v>1.36862185163409</v>
      </c>
      <c r="X12" s="226">
        <v>1.1138722228365161</v>
      </c>
      <c r="Y12" s="226">
        <v>1.0162359497617131</v>
      </c>
      <c r="DA12" s="69" t="s">
        <v>2643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2644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2645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2646</v>
      </c>
    </row>
    <row r="16" spans="1:105" ht="12" customHeight="1" x14ac:dyDescent="0.25">
      <c r="A16" s="57" t="s">
        <v>2555</v>
      </c>
      <c r="B16" s="261">
        <f t="shared" ref="B16:Y16" si="0">B17+B23</f>
        <v>63.566800980082391</v>
      </c>
      <c r="C16" s="261">
        <f t="shared" si="0"/>
        <v>58.855231124924273</v>
      </c>
      <c r="D16" s="261">
        <f t="shared" si="0"/>
        <v>54.12100727987692</v>
      </c>
      <c r="E16" s="261">
        <f t="shared" si="0"/>
        <v>53.420992451398448</v>
      </c>
      <c r="F16" s="261">
        <f t="shared" si="0"/>
        <v>50.907976051502047</v>
      </c>
      <c r="G16" s="261">
        <f t="shared" si="0"/>
        <v>48.449350643992922</v>
      </c>
      <c r="H16" s="261">
        <f t="shared" si="0"/>
        <v>40.94750942651163</v>
      </c>
      <c r="I16" s="261">
        <f t="shared" si="0"/>
        <v>84.028362017809812</v>
      </c>
      <c r="J16" s="261">
        <f t="shared" si="0"/>
        <v>82.530429846455348</v>
      </c>
      <c r="K16" s="261">
        <f t="shared" si="0"/>
        <v>11.59015034488716</v>
      </c>
      <c r="L16" s="261">
        <f t="shared" si="0"/>
        <v>11.392491119015499</v>
      </c>
      <c r="M16" s="261">
        <f t="shared" si="0"/>
        <v>15.80805195275247</v>
      </c>
      <c r="N16" s="261">
        <f t="shared" si="0"/>
        <v>12.744743036824071</v>
      </c>
      <c r="O16" s="261">
        <f t="shared" si="0"/>
        <v>11.729830586702519</v>
      </c>
      <c r="P16" s="261">
        <f t="shared" si="0"/>
        <v>13.4899444498745</v>
      </c>
      <c r="Q16" s="261">
        <f t="shared" si="0"/>
        <v>10.92507182470345</v>
      </c>
      <c r="R16" s="261">
        <f t="shared" si="0"/>
        <v>9.9759792447692401</v>
      </c>
      <c r="S16" s="261">
        <f t="shared" si="0"/>
        <v>13.881118217434601</v>
      </c>
      <c r="T16" s="261">
        <f t="shared" si="0"/>
        <v>14.294971391013449</v>
      </c>
      <c r="U16" s="261">
        <f t="shared" si="0"/>
        <v>13.834286411298921</v>
      </c>
      <c r="V16" s="261">
        <f t="shared" si="0"/>
        <v>15.31564408164167</v>
      </c>
      <c r="W16" s="261">
        <f t="shared" si="0"/>
        <v>10.90355592325457</v>
      </c>
      <c r="X16" s="261">
        <f t="shared" si="0"/>
        <v>9.2251964744521207</v>
      </c>
      <c r="Y16" s="261">
        <f t="shared" si="0"/>
        <v>8.9616828782973457</v>
      </c>
      <c r="DA16" s="70"/>
    </row>
    <row r="17" spans="1:105" ht="12" customHeight="1" x14ac:dyDescent="0.25">
      <c r="A17" s="60" t="s">
        <v>2556</v>
      </c>
      <c r="B17" s="329">
        <v>63.566800980082391</v>
      </c>
      <c r="C17" s="329">
        <v>58.855231124924273</v>
      </c>
      <c r="D17" s="329">
        <v>54.12100727987692</v>
      </c>
      <c r="E17" s="329">
        <v>53.420992451398448</v>
      </c>
      <c r="F17" s="329">
        <v>50.907976051502047</v>
      </c>
      <c r="G17" s="329">
        <v>48.449350643992922</v>
      </c>
      <c r="H17" s="329">
        <v>40.94750942651163</v>
      </c>
      <c r="I17" s="329">
        <v>84.028362017809812</v>
      </c>
      <c r="J17" s="329">
        <v>82.530429846455348</v>
      </c>
      <c r="K17" s="329">
        <v>11.59015034488716</v>
      </c>
      <c r="L17" s="329">
        <v>11.392491119015499</v>
      </c>
      <c r="M17" s="329">
        <v>15.80805195275247</v>
      </c>
      <c r="N17" s="329">
        <v>12.744743036824071</v>
      </c>
      <c r="O17" s="329">
        <v>11.729830586702519</v>
      </c>
      <c r="P17" s="329">
        <v>13.4899444498745</v>
      </c>
      <c r="Q17" s="329">
        <v>10.92507182470345</v>
      </c>
      <c r="R17" s="329">
        <v>9.9759792447692401</v>
      </c>
      <c r="S17" s="329">
        <v>13.881118217434601</v>
      </c>
      <c r="T17" s="329">
        <v>14.294971391013449</v>
      </c>
      <c r="U17" s="329">
        <v>13.834286411298921</v>
      </c>
      <c r="V17" s="329">
        <v>15.31564408164167</v>
      </c>
      <c r="W17" s="329">
        <v>10.90355592325457</v>
      </c>
      <c r="X17" s="329">
        <v>9.2251964744521207</v>
      </c>
      <c r="Y17" s="329">
        <v>8.9616828782973457</v>
      </c>
      <c r="DA17" s="72" t="s">
        <v>2647</v>
      </c>
    </row>
    <row r="18" spans="1:105" ht="12" customHeight="1" x14ac:dyDescent="0.25">
      <c r="A18" s="59" t="s">
        <v>28</v>
      </c>
      <c r="B18" s="230">
        <v>4.2916037550496231</v>
      </c>
      <c r="C18" s="230">
        <v>7.2237033945003093</v>
      </c>
      <c r="D18" s="230">
        <v>4.4622816835373316</v>
      </c>
      <c r="E18" s="230">
        <v>4.3986802145279196</v>
      </c>
      <c r="F18" s="230">
        <v>0</v>
      </c>
      <c r="G18" s="230">
        <v>0.85564719842451464</v>
      </c>
      <c r="H18" s="230">
        <v>0</v>
      </c>
      <c r="I18" s="230">
        <v>7.3553590504404034E-2</v>
      </c>
      <c r="J18" s="230">
        <v>0.25654120015797532</v>
      </c>
      <c r="K18" s="230">
        <v>0.37729548163454318</v>
      </c>
      <c r="L18" s="230">
        <v>0.25613590405231312</v>
      </c>
      <c r="M18" s="230">
        <v>0.37302087258001082</v>
      </c>
      <c r="N18" s="230">
        <v>0.18136684731873171</v>
      </c>
      <c r="O18" s="230">
        <v>1.7904139529013909E-2</v>
      </c>
      <c r="P18" s="230">
        <v>0</v>
      </c>
      <c r="Q18" s="230">
        <v>6.9687393086461779E-3</v>
      </c>
      <c r="R18" s="230">
        <v>0</v>
      </c>
      <c r="S18" s="230">
        <v>1.677061891449631E-2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2648</v>
      </c>
    </row>
    <row r="19" spans="1:105" ht="12" customHeight="1" x14ac:dyDescent="0.25">
      <c r="A19" s="59" t="s">
        <v>31</v>
      </c>
      <c r="B19" s="230">
        <v>5.2381218365419437</v>
      </c>
      <c r="C19" s="230">
        <v>1.659544146407621</v>
      </c>
      <c r="D19" s="230">
        <v>8.63978689261452</v>
      </c>
      <c r="E19" s="230">
        <v>15.02055683821083</v>
      </c>
      <c r="F19" s="230">
        <v>23.10522652915115</v>
      </c>
      <c r="G19" s="230">
        <v>16.122353693885621</v>
      </c>
      <c r="H19" s="230">
        <v>14.295018362721009</v>
      </c>
      <c r="I19" s="230">
        <v>18.135608293644669</v>
      </c>
      <c r="J19" s="230">
        <v>16.274012406077219</v>
      </c>
      <c r="K19" s="230">
        <v>1.612006426506942</v>
      </c>
      <c r="L19" s="230">
        <v>1.7826369082660649</v>
      </c>
      <c r="M19" s="230">
        <v>1.9886718736296449</v>
      </c>
      <c r="N19" s="230">
        <v>1.8982304589757311</v>
      </c>
      <c r="O19" s="230">
        <v>2.5957241553994148</v>
      </c>
      <c r="P19" s="230">
        <v>2.350517489120862</v>
      </c>
      <c r="Q19" s="230">
        <v>1.6371168062526491</v>
      </c>
      <c r="R19" s="230">
        <v>1.7796016765714451</v>
      </c>
      <c r="S19" s="230">
        <v>1.903205933734277</v>
      </c>
      <c r="T19" s="230">
        <v>1.920946557300188</v>
      </c>
      <c r="U19" s="230">
        <v>1.623658124841459</v>
      </c>
      <c r="V19" s="230">
        <v>2.2801866714585151</v>
      </c>
      <c r="W19" s="230">
        <v>1.838465157688945</v>
      </c>
      <c r="X19" s="230">
        <v>1.7703245473743869</v>
      </c>
      <c r="Y19" s="230">
        <v>1.918699821026169</v>
      </c>
      <c r="DA19" s="71" t="s">
        <v>2649</v>
      </c>
    </row>
    <row r="20" spans="1:105" ht="12" customHeight="1" x14ac:dyDescent="0.25">
      <c r="A20" s="59" t="s">
        <v>159</v>
      </c>
      <c r="B20" s="230">
        <v>23.32814693132039</v>
      </c>
      <c r="C20" s="230">
        <v>22.222108440747469</v>
      </c>
      <c r="D20" s="230">
        <v>16.429280965012161</v>
      </c>
      <c r="E20" s="230">
        <v>10.72833796179442</v>
      </c>
      <c r="F20" s="230">
        <v>5.3551269205264367</v>
      </c>
      <c r="G20" s="230">
        <v>5.199152708165002</v>
      </c>
      <c r="H20" s="230">
        <v>6.3554865453685334</v>
      </c>
      <c r="I20" s="230">
        <v>3.694615353012062</v>
      </c>
      <c r="J20" s="230">
        <v>2.4058660168240622</v>
      </c>
      <c r="K20" s="230">
        <v>2.007108775328974</v>
      </c>
      <c r="L20" s="230">
        <v>1.5017162722637341</v>
      </c>
      <c r="M20" s="230">
        <v>1.5034543938019671</v>
      </c>
      <c r="N20" s="230">
        <v>1.3264179225151289</v>
      </c>
      <c r="O20" s="230">
        <v>1.4384862416588291</v>
      </c>
      <c r="P20" s="230">
        <v>1.6059976404371581</v>
      </c>
      <c r="Q20" s="230">
        <v>1.2884295566909949</v>
      </c>
      <c r="R20" s="230">
        <v>0.88030237863814897</v>
      </c>
      <c r="S20" s="230">
        <v>1.210194398200414</v>
      </c>
      <c r="T20" s="230">
        <v>1.369999484216825</v>
      </c>
      <c r="U20" s="230">
        <v>0.90326371923896021</v>
      </c>
      <c r="V20" s="230">
        <v>1.889749267561643</v>
      </c>
      <c r="W20" s="230">
        <v>0.42732302466781757</v>
      </c>
      <c r="X20" s="230">
        <v>0.42390379029781527</v>
      </c>
      <c r="Y20" s="230">
        <v>0.64291152410148944</v>
      </c>
      <c r="DA20" s="71" t="s">
        <v>2650</v>
      </c>
    </row>
    <row r="21" spans="1:105" ht="12" customHeight="1" x14ac:dyDescent="0.25">
      <c r="A21" s="59" t="s">
        <v>32</v>
      </c>
      <c r="B21" s="230">
        <v>8.234710708491642</v>
      </c>
      <c r="C21" s="230">
        <v>7.2490882120826337</v>
      </c>
      <c r="D21" s="230">
        <v>7.1068208747644386</v>
      </c>
      <c r="E21" s="230">
        <v>7.0685238701160262</v>
      </c>
      <c r="F21" s="230">
        <v>7.1644462820957129</v>
      </c>
      <c r="G21" s="230">
        <v>7.3084283283797404</v>
      </c>
      <c r="H21" s="230">
        <v>6.5617254467219048</v>
      </c>
      <c r="I21" s="230">
        <v>3.8238957242435991</v>
      </c>
      <c r="J21" s="230">
        <v>1.429697221642291</v>
      </c>
      <c r="K21" s="230">
        <v>0.52451434686252918</v>
      </c>
      <c r="L21" s="230">
        <v>0.50587383997168811</v>
      </c>
      <c r="M21" s="230">
        <v>0.15092116474020359</v>
      </c>
      <c r="N21" s="230">
        <v>0.12648213186246651</v>
      </c>
      <c r="O21" s="230">
        <v>0.28261681152158619</v>
      </c>
      <c r="P21" s="230">
        <v>0.2158351515433336</v>
      </c>
      <c r="Q21" s="230">
        <v>0.19031867353268181</v>
      </c>
      <c r="R21" s="230">
        <v>0.13928028973001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2651</v>
      </c>
    </row>
    <row r="22" spans="1:105" ht="12" customHeight="1" x14ac:dyDescent="0.25">
      <c r="A22" s="59" t="s">
        <v>35</v>
      </c>
      <c r="B22" s="230">
        <v>22.4742177486788</v>
      </c>
      <c r="C22" s="230">
        <v>20.50078693118623</v>
      </c>
      <c r="D22" s="230">
        <v>17.48283686394846</v>
      </c>
      <c r="E22" s="230">
        <v>16.204893566749249</v>
      </c>
      <c r="F22" s="230">
        <v>15.283176319728749</v>
      </c>
      <c r="G22" s="230">
        <v>18.963768715138041</v>
      </c>
      <c r="H22" s="230">
        <v>13.73527907170018</v>
      </c>
      <c r="I22" s="230">
        <v>58.300689056405083</v>
      </c>
      <c r="J22" s="230">
        <v>62.164313001753797</v>
      </c>
      <c r="K22" s="230">
        <v>7.0692253145541706</v>
      </c>
      <c r="L22" s="230">
        <v>7.3461281944616967</v>
      </c>
      <c r="M22" s="230">
        <v>11.79198364800064</v>
      </c>
      <c r="N22" s="230">
        <v>9.2122456761520137</v>
      </c>
      <c r="O22" s="230">
        <v>7.3950992385936729</v>
      </c>
      <c r="P22" s="230">
        <v>9.3175941687731427</v>
      </c>
      <c r="Q22" s="230">
        <v>7.8022380489184826</v>
      </c>
      <c r="R22" s="230">
        <v>7.1767948998296367</v>
      </c>
      <c r="S22" s="230">
        <v>10.75094726658541</v>
      </c>
      <c r="T22" s="230">
        <v>11.004025349496439</v>
      </c>
      <c r="U22" s="230">
        <v>11.307364567218499</v>
      </c>
      <c r="V22" s="230">
        <v>11.14570814262151</v>
      </c>
      <c r="W22" s="230">
        <v>8.6377677408978109</v>
      </c>
      <c r="X22" s="230">
        <v>7.0309681367799186</v>
      </c>
      <c r="Y22" s="230">
        <v>6.4000715331696867</v>
      </c>
      <c r="DA22" s="71" t="s">
        <v>2652</v>
      </c>
    </row>
    <row r="23" spans="1:105" ht="12" customHeight="1" x14ac:dyDescent="0.25">
      <c r="A23" s="60" t="s">
        <v>2563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2653</v>
      </c>
    </row>
    <row r="24" spans="1:105" ht="12" customHeight="1" x14ac:dyDescent="0.25">
      <c r="A24" s="57" t="s">
        <v>2565</v>
      </c>
      <c r="B24" s="261">
        <f t="shared" ref="B24:Y24" si="1">B25+B26</f>
        <v>31.71284365302531</v>
      </c>
      <c r="C24" s="261">
        <f t="shared" si="1"/>
        <v>30.482025944295231</v>
      </c>
      <c r="D24" s="261">
        <f t="shared" si="1"/>
        <v>29.623295459343151</v>
      </c>
      <c r="E24" s="261">
        <f t="shared" si="1"/>
        <v>29.63892312424856</v>
      </c>
      <c r="F24" s="261">
        <f t="shared" si="1"/>
        <v>28.215755256910679</v>
      </c>
      <c r="G24" s="261">
        <f t="shared" si="1"/>
        <v>30.149241247532089</v>
      </c>
      <c r="H24" s="261">
        <f t="shared" si="1"/>
        <v>28.90209983030492</v>
      </c>
      <c r="I24" s="261">
        <f t="shared" si="1"/>
        <v>39.98794013944314</v>
      </c>
      <c r="J24" s="261">
        <f t="shared" si="1"/>
        <v>39.910894360881237</v>
      </c>
      <c r="K24" s="261">
        <f t="shared" si="1"/>
        <v>12.78403149756992</v>
      </c>
      <c r="L24" s="261">
        <f t="shared" si="1"/>
        <v>13.09561492704011</v>
      </c>
      <c r="M24" s="261">
        <f t="shared" si="1"/>
        <v>13.45904862149805</v>
      </c>
      <c r="N24" s="261">
        <f t="shared" si="1"/>
        <v>12.69936065977299</v>
      </c>
      <c r="O24" s="261">
        <f t="shared" si="1"/>
        <v>12.32287490237303</v>
      </c>
      <c r="P24" s="261">
        <f t="shared" si="1"/>
        <v>14.005767574374531</v>
      </c>
      <c r="Q24" s="261">
        <f t="shared" si="1"/>
        <v>14.604630228016701</v>
      </c>
      <c r="R24" s="261">
        <f t="shared" si="1"/>
        <v>14.92645815832414</v>
      </c>
      <c r="S24" s="261">
        <f t="shared" si="1"/>
        <v>17.16056600972129</v>
      </c>
      <c r="T24" s="261">
        <f t="shared" si="1"/>
        <v>17.870598775659879</v>
      </c>
      <c r="U24" s="261">
        <f t="shared" si="1"/>
        <v>18.990810668049232</v>
      </c>
      <c r="V24" s="261">
        <f t="shared" si="1"/>
        <v>20.934108546376141</v>
      </c>
      <c r="W24" s="261">
        <f t="shared" si="1"/>
        <v>18.205485406446719</v>
      </c>
      <c r="X24" s="261">
        <f t="shared" si="1"/>
        <v>17.529285676993162</v>
      </c>
      <c r="Y24" s="261">
        <f t="shared" si="1"/>
        <v>17.377271984345089</v>
      </c>
      <c r="DA24" s="70"/>
    </row>
    <row r="25" spans="1:105" ht="12" customHeight="1" x14ac:dyDescent="0.25">
      <c r="A25" s="60" t="s">
        <v>2566</v>
      </c>
      <c r="B25" s="262">
        <v>31.71284365302531</v>
      </c>
      <c r="C25" s="262">
        <v>30.482025944295231</v>
      </c>
      <c r="D25" s="262">
        <v>29.623295459343151</v>
      </c>
      <c r="E25" s="262">
        <v>29.63892312424856</v>
      </c>
      <c r="F25" s="262">
        <v>28.215755256910679</v>
      </c>
      <c r="G25" s="262">
        <v>30.149241247532089</v>
      </c>
      <c r="H25" s="262">
        <v>28.90209983030492</v>
      </c>
      <c r="I25" s="262">
        <v>39.98794013944314</v>
      </c>
      <c r="J25" s="262">
        <v>39.910894360881237</v>
      </c>
      <c r="K25" s="262">
        <v>12.78403149756992</v>
      </c>
      <c r="L25" s="262">
        <v>13.09561492704011</v>
      </c>
      <c r="M25" s="262">
        <v>13.45904862149805</v>
      </c>
      <c r="N25" s="262">
        <v>12.69936065977299</v>
      </c>
      <c r="O25" s="262">
        <v>12.32287490237303</v>
      </c>
      <c r="P25" s="262">
        <v>14.005767574374531</v>
      </c>
      <c r="Q25" s="262">
        <v>14.604630228016701</v>
      </c>
      <c r="R25" s="262">
        <v>14.92645815832414</v>
      </c>
      <c r="S25" s="262">
        <v>17.16056600972129</v>
      </c>
      <c r="T25" s="262">
        <v>17.870598775659879</v>
      </c>
      <c r="U25" s="262">
        <v>18.990810668049232</v>
      </c>
      <c r="V25" s="262">
        <v>20.934108546376141</v>
      </c>
      <c r="W25" s="262">
        <v>18.205485406446719</v>
      </c>
      <c r="X25" s="262">
        <v>17.529285676993162</v>
      </c>
      <c r="Y25" s="262">
        <v>17.377271984345089</v>
      </c>
      <c r="DA25" s="72" t="s">
        <v>2654</v>
      </c>
    </row>
    <row r="26" spans="1:105" ht="12" customHeight="1" x14ac:dyDescent="0.25">
      <c r="A26" s="60" t="s">
        <v>2568</v>
      </c>
      <c r="B26" s="262">
        <v>0</v>
      </c>
      <c r="C26" s="262">
        <v>0</v>
      </c>
      <c r="D26" s="262">
        <v>0</v>
      </c>
      <c r="E26" s="262">
        <v>0</v>
      </c>
      <c r="F26" s="262">
        <v>0</v>
      </c>
      <c r="G26" s="262">
        <v>0</v>
      </c>
      <c r="H26" s="262">
        <v>0</v>
      </c>
      <c r="I26" s="262">
        <v>0</v>
      </c>
      <c r="J26" s="262">
        <v>0</v>
      </c>
      <c r="K26" s="262">
        <v>0</v>
      </c>
      <c r="L26" s="262">
        <v>0</v>
      </c>
      <c r="M26" s="262">
        <v>0</v>
      </c>
      <c r="N26" s="262">
        <v>0</v>
      </c>
      <c r="O26" s="262">
        <v>0</v>
      </c>
      <c r="P26" s="262">
        <v>0</v>
      </c>
      <c r="Q26" s="262">
        <v>0</v>
      </c>
      <c r="R26" s="262">
        <v>0</v>
      </c>
      <c r="S26" s="262">
        <v>0</v>
      </c>
      <c r="T26" s="262">
        <v>0</v>
      </c>
      <c r="U26" s="262">
        <v>0</v>
      </c>
      <c r="V26" s="262">
        <v>0</v>
      </c>
      <c r="W26" s="262">
        <v>0</v>
      </c>
      <c r="X26" s="262">
        <v>0</v>
      </c>
      <c r="Y26" s="262">
        <v>0</v>
      </c>
      <c r="DA26" s="72" t="s">
        <v>2655</v>
      </c>
    </row>
    <row r="27" spans="1:105" ht="12" customHeight="1" x14ac:dyDescent="0.25">
      <c r="A27" s="57" t="s">
        <v>2570</v>
      </c>
      <c r="B27" s="261">
        <f t="shared" ref="B27:Y27" si="2">B28+B34</f>
        <v>90.809715685832032</v>
      </c>
      <c r="C27" s="261">
        <f t="shared" si="2"/>
        <v>84.078901607034666</v>
      </c>
      <c r="D27" s="261">
        <f t="shared" si="2"/>
        <v>77.31572468553847</v>
      </c>
      <c r="E27" s="261">
        <f t="shared" si="2"/>
        <v>76.315703501997803</v>
      </c>
      <c r="F27" s="261">
        <f t="shared" si="2"/>
        <v>72.725680073574381</v>
      </c>
      <c r="G27" s="261">
        <f t="shared" si="2"/>
        <v>69.213358062847036</v>
      </c>
      <c r="H27" s="261">
        <f t="shared" si="2"/>
        <v>58.496442037873749</v>
      </c>
      <c r="I27" s="261">
        <f t="shared" si="2"/>
        <v>120.0405171682997</v>
      </c>
      <c r="J27" s="261">
        <f t="shared" si="2"/>
        <v>117.9006140663648</v>
      </c>
      <c r="K27" s="261">
        <f t="shared" si="2"/>
        <v>16.557357635553078</v>
      </c>
      <c r="L27" s="261">
        <f t="shared" si="2"/>
        <v>16.274987312879279</v>
      </c>
      <c r="M27" s="261">
        <f t="shared" si="2"/>
        <v>22.582931361074959</v>
      </c>
      <c r="N27" s="261">
        <f t="shared" si="2"/>
        <v>18.206775766891528</v>
      </c>
      <c r="O27" s="261">
        <f t="shared" si="2"/>
        <v>16.75690083814645</v>
      </c>
      <c r="P27" s="261">
        <f t="shared" si="2"/>
        <v>19.271349214106429</v>
      </c>
      <c r="Q27" s="261">
        <f t="shared" si="2"/>
        <v>15.607245463862069</v>
      </c>
      <c r="R27" s="261">
        <f t="shared" si="2"/>
        <v>14.25139892109892</v>
      </c>
      <c r="S27" s="261">
        <f t="shared" si="2"/>
        <v>19.830168882049431</v>
      </c>
      <c r="T27" s="261">
        <f t="shared" si="2"/>
        <v>20.421387701447781</v>
      </c>
      <c r="U27" s="261">
        <f t="shared" si="2"/>
        <v>19.763266301855591</v>
      </c>
      <c r="V27" s="261">
        <f t="shared" si="2"/>
        <v>21.879491545202391</v>
      </c>
      <c r="W27" s="261">
        <f t="shared" si="2"/>
        <v>15.57650846179224</v>
      </c>
      <c r="X27" s="261">
        <f t="shared" si="2"/>
        <v>13.17885210636017</v>
      </c>
      <c r="Y27" s="261">
        <f t="shared" si="2"/>
        <v>12.802404111853351</v>
      </c>
      <c r="DA27" s="70"/>
    </row>
    <row r="28" spans="1:105" ht="12" customHeight="1" x14ac:dyDescent="0.25">
      <c r="A28" s="60" t="s">
        <v>2571</v>
      </c>
      <c r="B28" s="329">
        <v>90.809715685832032</v>
      </c>
      <c r="C28" s="329">
        <v>84.078901607034666</v>
      </c>
      <c r="D28" s="329">
        <v>77.31572468553847</v>
      </c>
      <c r="E28" s="329">
        <v>76.315703501997803</v>
      </c>
      <c r="F28" s="329">
        <v>72.725680073574381</v>
      </c>
      <c r="G28" s="329">
        <v>69.213358062847036</v>
      </c>
      <c r="H28" s="329">
        <v>58.496442037873749</v>
      </c>
      <c r="I28" s="329">
        <v>120.0405171682997</v>
      </c>
      <c r="J28" s="329">
        <v>117.9006140663648</v>
      </c>
      <c r="K28" s="329">
        <v>16.557357635553078</v>
      </c>
      <c r="L28" s="329">
        <v>16.274987312879279</v>
      </c>
      <c r="M28" s="329">
        <v>22.582931361074959</v>
      </c>
      <c r="N28" s="329">
        <v>18.206775766891528</v>
      </c>
      <c r="O28" s="329">
        <v>16.75690083814645</v>
      </c>
      <c r="P28" s="329">
        <v>19.271349214106429</v>
      </c>
      <c r="Q28" s="329">
        <v>15.607245463862069</v>
      </c>
      <c r="R28" s="329">
        <v>14.25139892109892</v>
      </c>
      <c r="S28" s="329">
        <v>19.830168882049431</v>
      </c>
      <c r="T28" s="329">
        <v>20.421387701447781</v>
      </c>
      <c r="U28" s="329">
        <v>19.763266301855591</v>
      </c>
      <c r="V28" s="329">
        <v>21.879491545202391</v>
      </c>
      <c r="W28" s="329">
        <v>15.57650846179224</v>
      </c>
      <c r="X28" s="329">
        <v>13.17885210636017</v>
      </c>
      <c r="Y28" s="329">
        <v>12.802404111853351</v>
      </c>
      <c r="DA28" s="72" t="s">
        <v>2656</v>
      </c>
    </row>
    <row r="29" spans="1:105" ht="12" customHeight="1" x14ac:dyDescent="0.25">
      <c r="A29" s="59" t="s">
        <v>28</v>
      </c>
      <c r="B29" s="230">
        <v>6.1308625072137506</v>
      </c>
      <c r="C29" s="230">
        <v>10.31957627785758</v>
      </c>
      <c r="D29" s="230">
        <v>6.3746881193390461</v>
      </c>
      <c r="E29" s="230">
        <v>6.2838288778970313</v>
      </c>
      <c r="F29" s="230">
        <v>0</v>
      </c>
      <c r="G29" s="230">
        <v>1.2223531406064501</v>
      </c>
      <c r="H29" s="230">
        <v>0</v>
      </c>
      <c r="I29" s="230">
        <v>0.1050765578634343</v>
      </c>
      <c r="J29" s="230">
        <v>0.36648742879710772</v>
      </c>
      <c r="K29" s="230">
        <v>0.53899354519220444</v>
      </c>
      <c r="L29" s="230">
        <v>0.36590843436044718</v>
      </c>
      <c r="M29" s="230">
        <v>0.532886960828587</v>
      </c>
      <c r="N29" s="230">
        <v>0.25909549616961669</v>
      </c>
      <c r="O29" s="230">
        <v>2.5577342184305581E-2</v>
      </c>
      <c r="P29" s="230">
        <v>0</v>
      </c>
      <c r="Q29" s="230">
        <v>9.9553418694945384E-3</v>
      </c>
      <c r="R29" s="230">
        <v>0</v>
      </c>
      <c r="S29" s="230">
        <v>2.3958027020709021E-2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2657</v>
      </c>
    </row>
    <row r="30" spans="1:105" ht="12" customHeight="1" x14ac:dyDescent="0.25">
      <c r="A30" s="59" t="s">
        <v>31</v>
      </c>
      <c r="B30" s="230">
        <v>7.4830311950599224</v>
      </c>
      <c r="C30" s="230">
        <v>2.370777352010887</v>
      </c>
      <c r="D30" s="230">
        <v>12.342552703735031</v>
      </c>
      <c r="E30" s="230">
        <v>21.45793834030119</v>
      </c>
      <c r="F30" s="230">
        <v>33.007466470215952</v>
      </c>
      <c r="G30" s="230">
        <v>23.03193384840803</v>
      </c>
      <c r="H30" s="230">
        <v>20.421454803887169</v>
      </c>
      <c r="I30" s="230">
        <v>25.908011848063811</v>
      </c>
      <c r="J30" s="230">
        <v>23.248589151538891</v>
      </c>
      <c r="K30" s="230">
        <v>2.3028663235813438</v>
      </c>
      <c r="L30" s="230">
        <v>2.5466241546658059</v>
      </c>
      <c r="M30" s="230">
        <v>2.840959819470922</v>
      </c>
      <c r="N30" s="230">
        <v>2.7117577985367589</v>
      </c>
      <c r="O30" s="230">
        <v>3.708177364856307</v>
      </c>
      <c r="P30" s="230">
        <v>3.357882127315519</v>
      </c>
      <c r="Q30" s="230">
        <v>2.3387382946466411</v>
      </c>
      <c r="R30" s="230">
        <v>2.5422881093877781</v>
      </c>
      <c r="S30" s="230">
        <v>2.718865619620396</v>
      </c>
      <c r="T30" s="230">
        <v>2.7442093675716959</v>
      </c>
      <c r="U30" s="230">
        <v>2.3195116069163699</v>
      </c>
      <c r="V30" s="230">
        <v>3.2574095306550221</v>
      </c>
      <c r="W30" s="230">
        <v>2.6263787966984942</v>
      </c>
      <c r="X30" s="230">
        <v>2.5290350676776958</v>
      </c>
      <c r="Y30" s="230">
        <v>2.7409997443230978</v>
      </c>
      <c r="DA30" s="71" t="s">
        <v>2658</v>
      </c>
    </row>
    <row r="31" spans="1:105" ht="12" customHeight="1" x14ac:dyDescent="0.25">
      <c r="A31" s="59" t="s">
        <v>159</v>
      </c>
      <c r="B31" s="230">
        <v>33.325924187600563</v>
      </c>
      <c r="C31" s="230">
        <v>31.745869201067819</v>
      </c>
      <c r="D31" s="230">
        <v>23.470401378588811</v>
      </c>
      <c r="E31" s="230">
        <v>15.32619708827775</v>
      </c>
      <c r="F31" s="230">
        <v>7.6501813150377664</v>
      </c>
      <c r="G31" s="230">
        <v>7.4273610116642903</v>
      </c>
      <c r="H31" s="230">
        <v>9.0792664933836171</v>
      </c>
      <c r="I31" s="230">
        <v>5.2780219328743749</v>
      </c>
      <c r="J31" s="230">
        <v>3.436951452605804</v>
      </c>
      <c r="K31" s="230">
        <v>2.8672982504699638</v>
      </c>
      <c r="L31" s="230">
        <v>2.1453089603767639</v>
      </c>
      <c r="M31" s="230">
        <v>2.1477919911456671</v>
      </c>
      <c r="N31" s="230">
        <v>1.894882746450185</v>
      </c>
      <c r="O31" s="230">
        <v>2.0549803452268991</v>
      </c>
      <c r="P31" s="230">
        <v>2.2942823434816551</v>
      </c>
      <c r="Q31" s="230">
        <v>1.8406136524157071</v>
      </c>
      <c r="R31" s="230">
        <v>1.257574826625927</v>
      </c>
      <c r="S31" s="230">
        <v>1.7288491402863051</v>
      </c>
      <c r="T31" s="230">
        <v>1.9571421203097501</v>
      </c>
      <c r="U31" s="230">
        <v>1.290376741769943</v>
      </c>
      <c r="V31" s="230">
        <v>2.6996418108023472</v>
      </c>
      <c r="W31" s="230">
        <v>0.61046146381116795</v>
      </c>
      <c r="X31" s="230">
        <v>0.6055768432825932</v>
      </c>
      <c r="Y31" s="230">
        <v>0.91844503443069903</v>
      </c>
      <c r="DA31" s="71" t="s">
        <v>2659</v>
      </c>
    </row>
    <row r="32" spans="1:105" ht="12" customHeight="1" x14ac:dyDescent="0.25">
      <c r="A32" s="59" t="s">
        <v>32</v>
      </c>
      <c r="B32" s="230">
        <v>11.76387244070235</v>
      </c>
      <c r="C32" s="230">
        <v>10.35584030297519</v>
      </c>
      <c r="D32" s="230">
        <v>10.152601249663491</v>
      </c>
      <c r="E32" s="230">
        <v>10.0978912430229</v>
      </c>
      <c r="F32" s="230">
        <v>10.234923260136741</v>
      </c>
      <c r="G32" s="230">
        <v>10.44061189768534</v>
      </c>
      <c r="H32" s="230">
        <v>9.3738934953170041</v>
      </c>
      <c r="I32" s="230">
        <v>5.4627081774908541</v>
      </c>
      <c r="J32" s="230">
        <v>2.0424246023461299</v>
      </c>
      <c r="K32" s="230">
        <v>0.74930620980361284</v>
      </c>
      <c r="L32" s="230">
        <v>0.7226769142452687</v>
      </c>
      <c r="M32" s="230">
        <v>0.21560166391457661</v>
      </c>
      <c r="N32" s="230">
        <v>0.18068875980352361</v>
      </c>
      <c r="O32" s="230">
        <v>0.40373830217369461</v>
      </c>
      <c r="P32" s="230">
        <v>0.30833593077619093</v>
      </c>
      <c r="Q32" s="230">
        <v>0.27188381933240258</v>
      </c>
      <c r="R32" s="230">
        <v>0.19897184247144289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2660</v>
      </c>
    </row>
    <row r="33" spans="1:105" ht="12" customHeight="1" x14ac:dyDescent="0.25">
      <c r="A33" s="59" t="s">
        <v>35</v>
      </c>
      <c r="B33" s="230">
        <v>32.106025355255447</v>
      </c>
      <c r="C33" s="230">
        <v>29.28683847312319</v>
      </c>
      <c r="D33" s="230">
        <v>24.97548123421209</v>
      </c>
      <c r="E33" s="230">
        <v>23.149847952498931</v>
      </c>
      <c r="F33" s="230">
        <v>21.83310902818392</v>
      </c>
      <c r="G33" s="230">
        <v>27.091098164482929</v>
      </c>
      <c r="H33" s="230">
        <v>19.621827245285971</v>
      </c>
      <c r="I33" s="230">
        <v>83.286698652007274</v>
      </c>
      <c r="J33" s="230">
        <v>88.806161431076887</v>
      </c>
      <c r="K33" s="230">
        <v>10.098893306505961</v>
      </c>
      <c r="L33" s="230">
        <v>10.494468849230991</v>
      </c>
      <c r="M33" s="230">
        <v>16.8456909257152</v>
      </c>
      <c r="N33" s="230">
        <v>13.16035096593145</v>
      </c>
      <c r="O33" s="230">
        <v>10.56442748370525</v>
      </c>
      <c r="P33" s="230">
        <v>13.31084881253306</v>
      </c>
      <c r="Q33" s="230">
        <v>11.14605435559783</v>
      </c>
      <c r="R33" s="230">
        <v>10.252564142613769</v>
      </c>
      <c r="S33" s="230">
        <v>15.358496095122019</v>
      </c>
      <c r="T33" s="230">
        <v>15.72003621356634</v>
      </c>
      <c r="U33" s="230">
        <v>16.153377953169279</v>
      </c>
      <c r="V33" s="230">
        <v>15.922440203745021</v>
      </c>
      <c r="W33" s="230">
        <v>12.33966820128258</v>
      </c>
      <c r="X33" s="230">
        <v>10.04424019539988</v>
      </c>
      <c r="Y33" s="230">
        <v>9.1429593330995509</v>
      </c>
      <c r="DA33" s="71" t="s">
        <v>2661</v>
      </c>
    </row>
    <row r="34" spans="1:105" ht="12" customHeight="1" x14ac:dyDescent="0.25">
      <c r="A34" s="60" t="s">
        <v>2578</v>
      </c>
      <c r="B34" s="329">
        <v>0</v>
      </c>
      <c r="C34" s="329">
        <v>0</v>
      </c>
      <c r="D34" s="329">
        <v>0</v>
      </c>
      <c r="E34" s="329">
        <v>0</v>
      </c>
      <c r="F34" s="329">
        <v>0</v>
      </c>
      <c r="G34" s="329">
        <v>0</v>
      </c>
      <c r="H34" s="329">
        <v>0</v>
      </c>
      <c r="I34" s="329">
        <v>0</v>
      </c>
      <c r="J34" s="329">
        <v>0</v>
      </c>
      <c r="K34" s="329">
        <v>0</v>
      </c>
      <c r="L34" s="329">
        <v>0</v>
      </c>
      <c r="M34" s="329">
        <v>0</v>
      </c>
      <c r="N34" s="329">
        <v>0</v>
      </c>
      <c r="O34" s="329">
        <v>0</v>
      </c>
      <c r="P34" s="329">
        <v>0</v>
      </c>
      <c r="Q34" s="329">
        <v>0</v>
      </c>
      <c r="R34" s="329">
        <v>0</v>
      </c>
      <c r="S34" s="329">
        <v>0</v>
      </c>
      <c r="T34" s="329">
        <v>0</v>
      </c>
      <c r="U34" s="329">
        <v>0</v>
      </c>
      <c r="V34" s="329">
        <v>0</v>
      </c>
      <c r="W34" s="329">
        <v>0</v>
      </c>
      <c r="X34" s="329">
        <v>0</v>
      </c>
      <c r="Y34" s="329">
        <v>0</v>
      </c>
      <c r="DA34" s="72" t="s">
        <v>2662</v>
      </c>
    </row>
    <row r="35" spans="1:105" ht="12" customHeight="1" x14ac:dyDescent="0.25">
      <c r="A35" s="57" t="s">
        <v>2580</v>
      </c>
      <c r="B35" s="261">
        <v>94.118792666923937</v>
      </c>
      <c r="C35" s="261">
        <v>92.482508650201709</v>
      </c>
      <c r="D35" s="261">
        <v>89.494448018420741</v>
      </c>
      <c r="E35" s="261">
        <v>89.579477340399222</v>
      </c>
      <c r="F35" s="261">
        <v>82.658892266570547</v>
      </c>
      <c r="G35" s="261">
        <v>93.321954755447734</v>
      </c>
      <c r="H35" s="261">
        <v>86.181635433590657</v>
      </c>
      <c r="I35" s="261">
        <v>98.491434718284751</v>
      </c>
      <c r="J35" s="261">
        <v>95.87742164774852</v>
      </c>
      <c r="K35" s="261">
        <v>33.9333029684053</v>
      </c>
      <c r="L35" s="261">
        <v>33.843294508030333</v>
      </c>
      <c r="M35" s="261">
        <v>33.107602003789587</v>
      </c>
      <c r="N35" s="261">
        <v>31.671902039847161</v>
      </c>
      <c r="O35" s="261">
        <v>31.737179206305669</v>
      </c>
      <c r="P35" s="261">
        <v>35.05911542462988</v>
      </c>
      <c r="Q35" s="261">
        <v>36.385769468298882</v>
      </c>
      <c r="R35" s="261">
        <v>37.751630530215238</v>
      </c>
      <c r="S35" s="261">
        <v>41.990461162857201</v>
      </c>
      <c r="T35" s="261">
        <v>43.537977089516517</v>
      </c>
      <c r="U35" s="261">
        <v>45.809768539921421</v>
      </c>
      <c r="V35" s="261">
        <v>52.351194087195452</v>
      </c>
      <c r="W35" s="261">
        <v>43.961180092205772</v>
      </c>
      <c r="X35" s="261">
        <v>42.649307831148718</v>
      </c>
      <c r="Y35" s="261">
        <v>43.212165420010891</v>
      </c>
      <c r="DA35" s="70" t="s">
        <v>2663</v>
      </c>
    </row>
    <row r="36" spans="1:105" ht="12" customHeight="1" x14ac:dyDescent="0.25">
      <c r="A36" s="46" t="s">
        <v>28</v>
      </c>
      <c r="B36" s="229">
        <v>6.2111652576159058</v>
      </c>
      <c r="C36" s="229">
        <v>11.08112888750339</v>
      </c>
      <c r="D36" s="229">
        <v>7.1990877970577749</v>
      </c>
      <c r="E36" s="229">
        <v>7.1928041875125688</v>
      </c>
      <c r="F36" s="229">
        <v>0</v>
      </c>
      <c r="G36" s="229">
        <v>1.2850296609599261</v>
      </c>
      <c r="H36" s="229">
        <v>0</v>
      </c>
      <c r="I36" s="229">
        <v>8.462273163126105E-2</v>
      </c>
      <c r="J36" s="229">
        <v>0.29614281104162549</v>
      </c>
      <c r="K36" s="229">
        <v>1.0351197732155291</v>
      </c>
      <c r="L36" s="229">
        <v>0.72895718162328227</v>
      </c>
      <c r="M36" s="229">
        <v>0.76624176657357235</v>
      </c>
      <c r="N36" s="229">
        <v>0.43375517652270379</v>
      </c>
      <c r="O36" s="229">
        <v>4.6085798287598012E-2</v>
      </c>
      <c r="P36" s="229">
        <v>0</v>
      </c>
      <c r="Q36" s="229">
        <v>2.258087882278097E-2</v>
      </c>
      <c r="R36" s="229">
        <v>0</v>
      </c>
      <c r="S36" s="229">
        <v>4.8838634065613319E-2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2664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2665</v>
      </c>
    </row>
    <row r="38" spans="1:105" ht="12" customHeight="1" x14ac:dyDescent="0.25">
      <c r="A38" s="46" t="s">
        <v>31</v>
      </c>
      <c r="B38" s="229">
        <v>7.5810448082507857</v>
      </c>
      <c r="C38" s="229">
        <v>2.5457333415496262</v>
      </c>
      <c r="D38" s="229">
        <v>13.938740043522969</v>
      </c>
      <c r="E38" s="229">
        <v>24.561895581274619</v>
      </c>
      <c r="F38" s="229">
        <v>36.524972280226301</v>
      </c>
      <c r="G38" s="229">
        <v>24.21290309753471</v>
      </c>
      <c r="H38" s="229">
        <v>27.862245113071779</v>
      </c>
      <c r="I38" s="229">
        <v>20.864851098069451</v>
      </c>
      <c r="J38" s="229">
        <v>18.786190202175089</v>
      </c>
      <c r="K38" s="229">
        <v>4.4225807300923439</v>
      </c>
      <c r="L38" s="229">
        <v>5.073345657318975</v>
      </c>
      <c r="M38" s="229">
        <v>4.0850353468043767</v>
      </c>
      <c r="N38" s="229">
        <v>4.5397893826031872</v>
      </c>
      <c r="O38" s="229">
        <v>6.6814727198772941</v>
      </c>
      <c r="P38" s="229">
        <v>5.9349133438491242</v>
      </c>
      <c r="Q38" s="229">
        <v>5.3047666993172342</v>
      </c>
      <c r="R38" s="229">
        <v>6.241277374248444</v>
      </c>
      <c r="S38" s="229">
        <v>5.5424298067382276</v>
      </c>
      <c r="T38" s="229">
        <v>5.7165103952350496</v>
      </c>
      <c r="U38" s="229">
        <v>5.1918425083014981</v>
      </c>
      <c r="V38" s="229">
        <v>7.4089336779969583</v>
      </c>
      <c r="W38" s="229">
        <v>7.2141331257566286</v>
      </c>
      <c r="X38" s="229">
        <v>8.0045346251118801</v>
      </c>
      <c r="Y38" s="229">
        <v>8.9326461948998794</v>
      </c>
      <c r="DA38" s="73" t="s">
        <v>2666</v>
      </c>
    </row>
    <row r="39" spans="1:105" ht="12" customHeight="1" x14ac:dyDescent="0.25">
      <c r="A39" s="46" t="s">
        <v>159</v>
      </c>
      <c r="B39" s="229">
        <v>33.762431019846282</v>
      </c>
      <c r="C39" s="229">
        <v>34.088615539153601</v>
      </c>
      <c r="D39" s="229">
        <v>26.505685767441999</v>
      </c>
      <c r="E39" s="229">
        <v>17.543178965767741</v>
      </c>
      <c r="F39" s="229">
        <v>8.4654379857537592</v>
      </c>
      <c r="G39" s="229">
        <v>7.8082011536458698</v>
      </c>
      <c r="H39" s="229">
        <v>12.387400942532381</v>
      </c>
      <c r="I39" s="229">
        <v>4.2506210961918507</v>
      </c>
      <c r="J39" s="229">
        <v>2.7772534188389968</v>
      </c>
      <c r="K39" s="229">
        <v>5.5065540974324074</v>
      </c>
      <c r="L39" s="229">
        <v>4.2738516705710072</v>
      </c>
      <c r="M39" s="229">
        <v>3.0883246363714378</v>
      </c>
      <c r="N39" s="229">
        <v>3.1722481182701041</v>
      </c>
      <c r="O39" s="229">
        <v>3.7027072239435879</v>
      </c>
      <c r="P39" s="229">
        <v>4.0550461209227748</v>
      </c>
      <c r="Q39" s="229">
        <v>4.1749117598977676</v>
      </c>
      <c r="R39" s="229">
        <v>3.0873264453630069</v>
      </c>
      <c r="S39" s="229">
        <v>3.5242731149818298</v>
      </c>
      <c r="T39" s="229">
        <v>4.0769568852551306</v>
      </c>
      <c r="U39" s="229">
        <v>2.888294587389975</v>
      </c>
      <c r="V39" s="229">
        <v>6.1402985846118572</v>
      </c>
      <c r="W39" s="229">
        <v>1.6768145834919339</v>
      </c>
      <c r="X39" s="229">
        <v>1.916683905325437</v>
      </c>
      <c r="Y39" s="229">
        <v>2.993121235791329</v>
      </c>
      <c r="DA39" s="73" t="s">
        <v>2667</v>
      </c>
    </row>
    <row r="40" spans="1:105" ht="12" customHeight="1" x14ac:dyDescent="0.25">
      <c r="A40" s="46" t="s">
        <v>32</v>
      </c>
      <c r="B40" s="229">
        <v>11.91795701057436</v>
      </c>
      <c r="C40" s="229">
        <v>11.120069084802971</v>
      </c>
      <c r="D40" s="229">
        <v>11.465575475467199</v>
      </c>
      <c r="E40" s="229">
        <v>11.55858248676067</v>
      </c>
      <c r="F40" s="229">
        <v>11.32562805764146</v>
      </c>
      <c r="G40" s="229">
        <v>10.97595737385711</v>
      </c>
      <c r="H40" s="229">
        <v>12.78937865781419</v>
      </c>
      <c r="I40" s="229">
        <v>4.3993569782187274</v>
      </c>
      <c r="J40" s="229">
        <v>1.6503959359932361</v>
      </c>
      <c r="K40" s="229">
        <v>1.4390184833926309</v>
      </c>
      <c r="L40" s="229">
        <v>1.439705885854228</v>
      </c>
      <c r="M40" s="229">
        <v>0.31001509133800598</v>
      </c>
      <c r="N40" s="229">
        <v>0.30249342834171777</v>
      </c>
      <c r="O40" s="229">
        <v>0.72746424631920181</v>
      </c>
      <c r="P40" s="229">
        <v>0.54497059770669165</v>
      </c>
      <c r="Q40" s="229">
        <v>0.6166915871600871</v>
      </c>
      <c r="R40" s="229">
        <v>0.48847274781480032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2668</v>
      </c>
    </row>
    <row r="41" spans="1:105" ht="12" customHeight="1" x14ac:dyDescent="0.25">
      <c r="A41" s="46" t="s">
        <v>33</v>
      </c>
      <c r="B41" s="229">
        <v>2.1196407599681528</v>
      </c>
      <c r="C41" s="229">
        <v>2.1988457999773479</v>
      </c>
      <c r="D41" s="229">
        <v>2.1799504799828422</v>
      </c>
      <c r="E41" s="229">
        <v>2.2244709599832149</v>
      </c>
      <c r="F41" s="229">
        <v>2.1830565599795451</v>
      </c>
      <c r="G41" s="229">
        <v>20.559661199862351</v>
      </c>
      <c r="H41" s="229">
        <v>6.3713465999273842</v>
      </c>
      <c r="I41" s="229">
        <v>1.8175744799893461</v>
      </c>
      <c r="J41" s="229">
        <v>0.60697979999630469</v>
      </c>
      <c r="K41" s="229">
        <v>2.135430000092811</v>
      </c>
      <c r="L41" s="229">
        <v>1.420513920074665</v>
      </c>
      <c r="M41" s="229">
        <v>0.63545219998541747</v>
      </c>
      <c r="N41" s="229">
        <v>1.191699360031496</v>
      </c>
      <c r="O41" s="229">
        <v>1.544239440032376</v>
      </c>
      <c r="P41" s="229">
        <v>0.99782820005018069</v>
      </c>
      <c r="Q41" s="229">
        <v>0.98514504004292525</v>
      </c>
      <c r="R41" s="229">
        <v>2.7646700400986721</v>
      </c>
      <c r="S41" s="229">
        <v>1.5664996800279269</v>
      </c>
      <c r="T41" s="229">
        <v>0.99782820001984163</v>
      </c>
      <c r="U41" s="229">
        <v>1.572970680019192</v>
      </c>
      <c r="V41" s="229">
        <v>2.5865881200412808</v>
      </c>
      <c r="W41" s="229">
        <v>1.1756512800250489</v>
      </c>
      <c r="X41" s="229">
        <v>0.93751848002039595</v>
      </c>
      <c r="Y41" s="229">
        <v>1.4904007200441221</v>
      </c>
      <c r="DA41" s="73" t="s">
        <v>2669</v>
      </c>
    </row>
    <row r="42" spans="1:105" ht="12" customHeight="1" x14ac:dyDescent="0.25">
      <c r="A42" s="46" t="s">
        <v>35</v>
      </c>
      <c r="B42" s="229">
        <v>32.52655381066846</v>
      </c>
      <c r="C42" s="229">
        <v>31.44811599721476</v>
      </c>
      <c r="D42" s="229">
        <v>28.20540845494795</v>
      </c>
      <c r="E42" s="229">
        <v>26.498545159100392</v>
      </c>
      <c r="F42" s="229">
        <v>24.159797382969479</v>
      </c>
      <c r="G42" s="229">
        <v>28.48020226958776</v>
      </c>
      <c r="H42" s="229">
        <v>26.771264120244918</v>
      </c>
      <c r="I42" s="229">
        <v>67.074408334184113</v>
      </c>
      <c r="J42" s="229">
        <v>71.760459479703272</v>
      </c>
      <c r="K42" s="229">
        <v>19.394599884179581</v>
      </c>
      <c r="L42" s="229">
        <v>20.90692019258816</v>
      </c>
      <c r="M42" s="229">
        <v>24.22253296271678</v>
      </c>
      <c r="N42" s="229">
        <v>22.03191657407795</v>
      </c>
      <c r="O42" s="229">
        <v>19.035209777845608</v>
      </c>
      <c r="P42" s="229">
        <v>23.52635716210111</v>
      </c>
      <c r="Q42" s="229">
        <v>25.28167350305808</v>
      </c>
      <c r="R42" s="229">
        <v>25.16988392269031</v>
      </c>
      <c r="S42" s="229">
        <v>31.308419927043609</v>
      </c>
      <c r="T42" s="229">
        <v>32.746681609006487</v>
      </c>
      <c r="U42" s="229">
        <v>36.156660764210763</v>
      </c>
      <c r="V42" s="229">
        <v>36.215373704545357</v>
      </c>
      <c r="W42" s="229">
        <v>33.894581102932158</v>
      </c>
      <c r="X42" s="229">
        <v>31.790570820691009</v>
      </c>
      <c r="Y42" s="229">
        <v>29.79599726927556</v>
      </c>
      <c r="DA42" s="73" t="s">
        <v>2670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2671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2672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2673</v>
      </c>
    </row>
    <row r="46" spans="1:105" ht="12" customHeight="1" x14ac:dyDescent="0.25">
      <c r="A46" s="57" t="s">
        <v>2592</v>
      </c>
      <c r="B46" s="261">
        <v>0</v>
      </c>
      <c r="C46" s="261">
        <v>0</v>
      </c>
      <c r="D46" s="261">
        <v>0</v>
      </c>
      <c r="E46" s="261">
        <v>0</v>
      </c>
      <c r="F46" s="261">
        <v>0</v>
      </c>
      <c r="G46" s="261">
        <v>0</v>
      </c>
      <c r="H46" s="261">
        <v>0</v>
      </c>
      <c r="I46" s="261">
        <v>0</v>
      </c>
      <c r="J46" s="261">
        <v>0</v>
      </c>
      <c r="K46" s="261">
        <v>0</v>
      </c>
      <c r="L46" s="261">
        <v>0</v>
      </c>
      <c r="M46" s="261">
        <v>0</v>
      </c>
      <c r="N46" s="261">
        <v>0</v>
      </c>
      <c r="O46" s="261">
        <v>0</v>
      </c>
      <c r="P46" s="261">
        <v>0</v>
      </c>
      <c r="Q46" s="261">
        <v>0</v>
      </c>
      <c r="R46" s="261">
        <v>0</v>
      </c>
      <c r="S46" s="261">
        <v>0</v>
      </c>
      <c r="T46" s="261">
        <v>0</v>
      </c>
      <c r="U46" s="261">
        <v>0</v>
      </c>
      <c r="V46" s="261">
        <v>0</v>
      </c>
      <c r="W46" s="261">
        <v>0</v>
      </c>
      <c r="X46" s="261">
        <v>0</v>
      </c>
      <c r="Y46" s="261">
        <v>0</v>
      </c>
      <c r="DA46" s="70" t="s">
        <v>2674</v>
      </c>
    </row>
    <row r="47" spans="1:105" ht="12" customHeight="1" x14ac:dyDescent="0.25">
      <c r="A47" s="41" t="s">
        <v>2594</v>
      </c>
      <c r="B47" s="350">
        <v>0</v>
      </c>
      <c r="C47" s="350">
        <v>0</v>
      </c>
      <c r="D47" s="350">
        <v>0</v>
      </c>
      <c r="E47" s="350">
        <v>0</v>
      </c>
      <c r="F47" s="350">
        <v>0</v>
      </c>
      <c r="G47" s="350">
        <v>0</v>
      </c>
      <c r="H47" s="350">
        <v>0</v>
      </c>
      <c r="I47" s="350">
        <v>0</v>
      </c>
      <c r="J47" s="350">
        <v>0</v>
      </c>
      <c r="K47" s="350">
        <v>0</v>
      </c>
      <c r="L47" s="350">
        <v>0</v>
      </c>
      <c r="M47" s="350">
        <v>0</v>
      </c>
      <c r="N47" s="350">
        <v>0</v>
      </c>
      <c r="O47" s="350">
        <v>0</v>
      </c>
      <c r="P47" s="350">
        <v>0</v>
      </c>
      <c r="Q47" s="350">
        <v>0</v>
      </c>
      <c r="R47" s="350">
        <v>0</v>
      </c>
      <c r="S47" s="350">
        <v>0</v>
      </c>
      <c r="T47" s="350">
        <v>0</v>
      </c>
      <c r="U47" s="350">
        <v>0</v>
      </c>
      <c r="V47" s="350">
        <v>0</v>
      </c>
      <c r="W47" s="350">
        <v>0</v>
      </c>
      <c r="X47" s="350">
        <v>0</v>
      </c>
      <c r="Y47" s="350">
        <v>0</v>
      </c>
      <c r="DA47" s="97" t="s">
        <v>2675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429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1</v>
      </c>
      <c r="C51" s="232">
        <f t="shared" si="3"/>
        <v>1.0000000000000002</v>
      </c>
      <c r="D51" s="232">
        <f t="shared" si="3"/>
        <v>1</v>
      </c>
      <c r="E51" s="232">
        <f t="shared" si="3"/>
        <v>1</v>
      </c>
      <c r="F51" s="232">
        <f t="shared" si="3"/>
        <v>1</v>
      </c>
      <c r="G51" s="232">
        <f t="shared" si="3"/>
        <v>1</v>
      </c>
      <c r="H51" s="232">
        <f t="shared" si="3"/>
        <v>1</v>
      </c>
      <c r="I51" s="232">
        <f t="shared" si="3"/>
        <v>0.99999999999999989</v>
      </c>
      <c r="J51" s="232">
        <f t="shared" si="3"/>
        <v>0.99999999999999989</v>
      </c>
      <c r="K51" s="232">
        <f t="shared" si="3"/>
        <v>0.99999999999999978</v>
      </c>
      <c r="L51" s="232">
        <f t="shared" si="3"/>
        <v>1.0000000000000002</v>
      </c>
      <c r="M51" s="232">
        <f t="shared" si="3"/>
        <v>0.99999999999999989</v>
      </c>
      <c r="N51" s="232">
        <f t="shared" si="3"/>
        <v>1</v>
      </c>
      <c r="O51" s="232">
        <f t="shared" si="3"/>
        <v>1</v>
      </c>
      <c r="P51" s="232">
        <f t="shared" si="3"/>
        <v>1</v>
      </c>
      <c r="Q51" s="232">
        <f t="shared" si="3"/>
        <v>1</v>
      </c>
      <c r="R51" s="232">
        <f t="shared" si="3"/>
        <v>1</v>
      </c>
      <c r="S51" s="232">
        <f t="shared" si="3"/>
        <v>1</v>
      </c>
      <c r="T51" s="232">
        <f t="shared" si="3"/>
        <v>1</v>
      </c>
      <c r="U51" s="232">
        <f t="shared" si="3"/>
        <v>0.99999999999999956</v>
      </c>
      <c r="V51" s="232">
        <f t="shared" si="3"/>
        <v>1</v>
      </c>
      <c r="W51" s="232">
        <f t="shared" si="3"/>
        <v>1</v>
      </c>
      <c r="X51" s="232">
        <f t="shared" si="3"/>
        <v>1</v>
      </c>
      <c r="Y51" s="232">
        <f t="shared" si="3"/>
        <v>1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0</v>
      </c>
      <c r="C52" s="299">
        <f t="shared" si="4"/>
        <v>0</v>
      </c>
      <c r="D52" s="299">
        <f t="shared" si="4"/>
        <v>0</v>
      </c>
      <c r="E52" s="299">
        <f t="shared" si="4"/>
        <v>0</v>
      </c>
      <c r="F52" s="299">
        <f t="shared" si="4"/>
        <v>0</v>
      </c>
      <c r="G52" s="299">
        <f t="shared" si="4"/>
        <v>0</v>
      </c>
      <c r="H52" s="299">
        <f t="shared" si="4"/>
        <v>0</v>
      </c>
      <c r="I52" s="299">
        <f t="shared" si="4"/>
        <v>0</v>
      </c>
      <c r="J52" s="299">
        <f t="shared" si="4"/>
        <v>0</v>
      </c>
      <c r="K52" s="299">
        <f t="shared" si="4"/>
        <v>0</v>
      </c>
      <c r="L52" s="299">
        <f t="shared" si="4"/>
        <v>0</v>
      </c>
      <c r="M52" s="299">
        <f t="shared" si="4"/>
        <v>0</v>
      </c>
      <c r="N52" s="299">
        <f t="shared" si="4"/>
        <v>0</v>
      </c>
      <c r="O52" s="299">
        <f t="shared" si="4"/>
        <v>0</v>
      </c>
      <c r="P52" s="299">
        <f t="shared" si="4"/>
        <v>0</v>
      </c>
      <c r="Q52" s="299">
        <f t="shared" si="4"/>
        <v>0</v>
      </c>
      <c r="R52" s="299">
        <f t="shared" si="4"/>
        <v>0</v>
      </c>
      <c r="S52" s="299">
        <f t="shared" si="4"/>
        <v>0</v>
      </c>
      <c r="T52" s="299">
        <f t="shared" si="4"/>
        <v>0</v>
      </c>
      <c r="U52" s="299">
        <f t="shared" si="4"/>
        <v>0</v>
      </c>
      <c r="V52" s="299">
        <f t="shared" si="4"/>
        <v>0</v>
      </c>
      <c r="W52" s="299">
        <f t="shared" si="4"/>
        <v>0</v>
      </c>
      <c r="X52" s="299">
        <f t="shared" si="4"/>
        <v>0</v>
      </c>
      <c r="Y52" s="299">
        <f t="shared" si="4"/>
        <v>0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0</v>
      </c>
      <c r="C53" s="233">
        <f t="shared" si="5"/>
        <v>0</v>
      </c>
      <c r="D53" s="233">
        <f t="shared" si="5"/>
        <v>0</v>
      </c>
      <c r="E53" s="233">
        <f t="shared" si="5"/>
        <v>0</v>
      </c>
      <c r="F53" s="233">
        <f t="shared" si="5"/>
        <v>0</v>
      </c>
      <c r="G53" s="233">
        <f t="shared" si="5"/>
        <v>0</v>
      </c>
      <c r="H53" s="233">
        <f t="shared" si="5"/>
        <v>0</v>
      </c>
      <c r="I53" s="233">
        <f t="shared" si="5"/>
        <v>0</v>
      </c>
      <c r="J53" s="233">
        <f t="shared" si="5"/>
        <v>0</v>
      </c>
      <c r="K53" s="233">
        <f t="shared" si="5"/>
        <v>0</v>
      </c>
      <c r="L53" s="233">
        <f t="shared" si="5"/>
        <v>0</v>
      </c>
      <c r="M53" s="233">
        <f t="shared" si="5"/>
        <v>0</v>
      </c>
      <c r="N53" s="233">
        <f t="shared" si="5"/>
        <v>0</v>
      </c>
      <c r="O53" s="233">
        <f t="shared" si="5"/>
        <v>0</v>
      </c>
      <c r="P53" s="233">
        <f t="shared" si="5"/>
        <v>0</v>
      </c>
      <c r="Q53" s="233">
        <f t="shared" si="5"/>
        <v>0</v>
      </c>
      <c r="R53" s="233">
        <f t="shared" si="5"/>
        <v>0</v>
      </c>
      <c r="S53" s="233">
        <f t="shared" si="5"/>
        <v>0</v>
      </c>
      <c r="T53" s="233">
        <f t="shared" si="5"/>
        <v>0</v>
      </c>
      <c r="U53" s="233">
        <f t="shared" si="5"/>
        <v>0</v>
      </c>
      <c r="V53" s="233">
        <f t="shared" si="5"/>
        <v>0</v>
      </c>
      <c r="W53" s="233">
        <f t="shared" si="5"/>
        <v>0</v>
      </c>
      <c r="X53" s="233">
        <f t="shared" si="5"/>
        <v>0</v>
      </c>
      <c r="Y53" s="233">
        <f t="shared" si="5"/>
        <v>0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0</v>
      </c>
      <c r="C54" s="233">
        <f t="shared" si="6"/>
        <v>0</v>
      </c>
      <c r="D54" s="233">
        <f t="shared" si="6"/>
        <v>0</v>
      </c>
      <c r="E54" s="233">
        <f t="shared" si="6"/>
        <v>0</v>
      </c>
      <c r="F54" s="233">
        <f t="shared" si="6"/>
        <v>0</v>
      </c>
      <c r="G54" s="233">
        <f t="shared" si="6"/>
        <v>0</v>
      </c>
      <c r="H54" s="233">
        <f t="shared" si="6"/>
        <v>0</v>
      </c>
      <c r="I54" s="233">
        <f t="shared" si="6"/>
        <v>0</v>
      </c>
      <c r="J54" s="233">
        <f t="shared" si="6"/>
        <v>0</v>
      </c>
      <c r="K54" s="233">
        <f t="shared" si="6"/>
        <v>0</v>
      </c>
      <c r="L54" s="233">
        <f t="shared" si="6"/>
        <v>0</v>
      </c>
      <c r="M54" s="233">
        <f t="shared" si="6"/>
        <v>0</v>
      </c>
      <c r="N54" s="233">
        <f t="shared" si="6"/>
        <v>0</v>
      </c>
      <c r="O54" s="233">
        <f t="shared" si="6"/>
        <v>0</v>
      </c>
      <c r="P54" s="233">
        <f t="shared" si="6"/>
        <v>0</v>
      </c>
      <c r="Q54" s="233">
        <f t="shared" si="6"/>
        <v>0</v>
      </c>
      <c r="R54" s="233">
        <f t="shared" si="6"/>
        <v>0</v>
      </c>
      <c r="S54" s="233">
        <f t="shared" si="6"/>
        <v>0</v>
      </c>
      <c r="T54" s="233">
        <f t="shared" si="6"/>
        <v>0</v>
      </c>
      <c r="U54" s="233">
        <f t="shared" si="6"/>
        <v>0</v>
      </c>
      <c r="V54" s="233">
        <f t="shared" si="6"/>
        <v>0</v>
      </c>
      <c r="W54" s="233">
        <f t="shared" si="6"/>
        <v>0</v>
      </c>
      <c r="X54" s="233">
        <f t="shared" si="6"/>
        <v>0</v>
      </c>
      <c r="Y54" s="233">
        <f t="shared" si="6"/>
        <v>0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0</v>
      </c>
      <c r="C55" s="233">
        <f t="shared" si="7"/>
        <v>0</v>
      </c>
      <c r="D55" s="233">
        <f t="shared" si="7"/>
        <v>0</v>
      </c>
      <c r="E55" s="233">
        <f t="shared" si="7"/>
        <v>0</v>
      </c>
      <c r="F55" s="233">
        <f t="shared" si="7"/>
        <v>0</v>
      </c>
      <c r="G55" s="233">
        <f t="shared" si="7"/>
        <v>0</v>
      </c>
      <c r="H55" s="233">
        <f t="shared" si="7"/>
        <v>0</v>
      </c>
      <c r="I55" s="233">
        <f t="shared" si="7"/>
        <v>0</v>
      </c>
      <c r="J55" s="233">
        <f t="shared" si="7"/>
        <v>0</v>
      </c>
      <c r="K55" s="233">
        <f t="shared" si="7"/>
        <v>0</v>
      </c>
      <c r="L55" s="233">
        <f t="shared" si="7"/>
        <v>0</v>
      </c>
      <c r="M55" s="233">
        <f t="shared" si="7"/>
        <v>0</v>
      </c>
      <c r="N55" s="233">
        <f t="shared" si="7"/>
        <v>0</v>
      </c>
      <c r="O55" s="233">
        <f t="shared" si="7"/>
        <v>0</v>
      </c>
      <c r="P55" s="233">
        <f t="shared" si="7"/>
        <v>0</v>
      </c>
      <c r="Q55" s="233">
        <f t="shared" si="7"/>
        <v>0</v>
      </c>
      <c r="R55" s="233">
        <f t="shared" si="7"/>
        <v>0</v>
      </c>
      <c r="S55" s="233">
        <f t="shared" si="7"/>
        <v>0</v>
      </c>
      <c r="T55" s="233">
        <f t="shared" si="7"/>
        <v>0</v>
      </c>
      <c r="U55" s="233">
        <f t="shared" si="7"/>
        <v>0</v>
      </c>
      <c r="V55" s="233">
        <f t="shared" si="7"/>
        <v>0</v>
      </c>
      <c r="W55" s="233">
        <f t="shared" si="7"/>
        <v>0</v>
      </c>
      <c r="X55" s="233">
        <f t="shared" si="7"/>
        <v>0</v>
      </c>
      <c r="Y55" s="233">
        <f t="shared" si="7"/>
        <v>0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2.789628047522049E-2</v>
      </c>
      <c r="C56" s="300">
        <f t="shared" si="8"/>
        <v>2.6947564188273258E-2</v>
      </c>
      <c r="D56" s="300">
        <f t="shared" si="8"/>
        <v>2.3955205697384359E-2</v>
      </c>
      <c r="E56" s="300">
        <f t="shared" si="8"/>
        <v>2.0460050530997052E-2</v>
      </c>
      <c r="F56" s="300">
        <f t="shared" si="8"/>
        <v>1.7943922387711163E-2</v>
      </c>
      <c r="G56" s="300">
        <f t="shared" si="8"/>
        <v>1.8770100667709993E-2</v>
      </c>
      <c r="H56" s="300">
        <f t="shared" si="8"/>
        <v>1.7071612431584247E-2</v>
      </c>
      <c r="I56" s="300">
        <f t="shared" si="8"/>
        <v>3.1734602422643712E-2</v>
      </c>
      <c r="J56" s="300">
        <f t="shared" si="8"/>
        <v>3.2689875023176392E-2</v>
      </c>
      <c r="K56" s="300">
        <f t="shared" si="8"/>
        <v>1.9232890123210184E-2</v>
      </c>
      <c r="L56" s="300">
        <f t="shared" si="8"/>
        <v>1.8832392789710793E-2</v>
      </c>
      <c r="M56" s="300">
        <f t="shared" si="8"/>
        <v>2.4710077340229623E-2</v>
      </c>
      <c r="N56" s="300">
        <f t="shared" si="8"/>
        <v>2.2084597497905104E-2</v>
      </c>
      <c r="O56" s="300">
        <f t="shared" si="8"/>
        <v>1.9587668766230949E-2</v>
      </c>
      <c r="P56" s="300">
        <f t="shared" si="8"/>
        <v>2.1161621576589181E-2</v>
      </c>
      <c r="Q56" s="300">
        <f t="shared" si="8"/>
        <v>1.8345779143293869E-2</v>
      </c>
      <c r="R56" s="300">
        <f t="shared" si="8"/>
        <v>1.643543192347692E-2</v>
      </c>
      <c r="S56" s="300">
        <f t="shared" si="8"/>
        <v>2.006127798713277E-2</v>
      </c>
      <c r="T56" s="300">
        <f t="shared" si="8"/>
        <v>2.0027674713613591E-2</v>
      </c>
      <c r="U56" s="300">
        <f t="shared" si="8"/>
        <v>1.92092007202278E-2</v>
      </c>
      <c r="V56" s="300">
        <f t="shared" si="8"/>
        <v>1.8388644811908921E-2</v>
      </c>
      <c r="W56" s="300">
        <f t="shared" si="8"/>
        <v>1.5944502642920459E-2</v>
      </c>
      <c r="X56" s="300">
        <f t="shared" si="8"/>
        <v>1.4099533050973686E-2</v>
      </c>
      <c r="Y56" s="300">
        <f t="shared" si="8"/>
        <v>1.3397579915085858E-2</v>
      </c>
      <c r="DA56" s="68"/>
    </row>
    <row r="57" spans="1:105" ht="12" customHeight="1" x14ac:dyDescent="0.25">
      <c r="A57" s="174" t="s">
        <v>2555</v>
      </c>
      <c r="B57" s="301">
        <f t="shared" ref="B57:Y57" si="9">IF(B$16=0,0,B$16/B$5)</f>
        <v>0.22052721525967497</v>
      </c>
      <c r="C57" s="301">
        <f t="shared" si="9"/>
        <v>0.21537989107729413</v>
      </c>
      <c r="D57" s="301">
        <f t="shared" si="9"/>
        <v>0.21083050831361969</v>
      </c>
      <c r="E57" s="301">
        <f t="shared" si="9"/>
        <v>0.21019050021196573</v>
      </c>
      <c r="F57" s="301">
        <f t="shared" si="9"/>
        <v>0.2131885587950946</v>
      </c>
      <c r="G57" s="301">
        <f t="shared" si="9"/>
        <v>0.19715166771064196</v>
      </c>
      <c r="H57" s="301">
        <f t="shared" si="9"/>
        <v>0.18761433561031202</v>
      </c>
      <c r="I57" s="301">
        <f t="shared" si="9"/>
        <v>0.23751910686001165</v>
      </c>
      <c r="J57" s="301">
        <f t="shared" si="9"/>
        <v>0.23744177143105846</v>
      </c>
      <c r="K57" s="301">
        <f t="shared" si="9"/>
        <v>0.15183680196653807</v>
      </c>
      <c r="L57" s="301">
        <f t="shared" si="9"/>
        <v>0.14982555208732151</v>
      </c>
      <c r="M57" s="301">
        <f t="shared" si="9"/>
        <v>0.1814720237789402</v>
      </c>
      <c r="N57" s="301">
        <f t="shared" si="9"/>
        <v>0.16546495320396037</v>
      </c>
      <c r="O57" s="301">
        <f t="shared" si="9"/>
        <v>0.1585193674111364</v>
      </c>
      <c r="P57" s="301">
        <f t="shared" si="9"/>
        <v>0.16137226360608128</v>
      </c>
      <c r="Q57" s="301">
        <f t="shared" si="9"/>
        <v>0.13834193752489862</v>
      </c>
      <c r="R57" s="301">
        <f t="shared" si="9"/>
        <v>0.1275854645755847</v>
      </c>
      <c r="S57" s="301">
        <f t="shared" si="9"/>
        <v>0.14648186783553732</v>
      </c>
      <c r="T57" s="301">
        <f t="shared" si="9"/>
        <v>0.14573405287740857</v>
      </c>
      <c r="U57" s="301">
        <f t="shared" si="9"/>
        <v>0.13789429292905217</v>
      </c>
      <c r="V57" s="301">
        <f t="shared" si="9"/>
        <v>0.13607848031089251</v>
      </c>
      <c r="W57" s="301">
        <f t="shared" si="9"/>
        <v>0.12103891661989016</v>
      </c>
      <c r="X57" s="301">
        <f t="shared" si="9"/>
        <v>0.11013362229391997</v>
      </c>
      <c r="Y57" s="301">
        <f t="shared" si="9"/>
        <v>0.10736174414839583</v>
      </c>
      <c r="DA57" s="178"/>
    </row>
    <row r="58" spans="1:105" ht="12" customHeight="1" x14ac:dyDescent="0.25">
      <c r="A58" s="62" t="s">
        <v>2556</v>
      </c>
      <c r="B58" s="302">
        <f t="shared" ref="B58:Y58" si="10">IF(B$17=0,0,B$17/B$5)</f>
        <v>0.22052721525967497</v>
      </c>
      <c r="C58" s="302">
        <f t="shared" si="10"/>
        <v>0.21537989107729413</v>
      </c>
      <c r="D58" s="302">
        <f t="shared" si="10"/>
        <v>0.21083050831361969</v>
      </c>
      <c r="E58" s="302">
        <f t="shared" si="10"/>
        <v>0.21019050021196573</v>
      </c>
      <c r="F58" s="302">
        <f t="shared" si="10"/>
        <v>0.2131885587950946</v>
      </c>
      <c r="G58" s="302">
        <f t="shared" si="10"/>
        <v>0.19715166771064196</v>
      </c>
      <c r="H58" s="302">
        <f t="shared" si="10"/>
        <v>0.18761433561031202</v>
      </c>
      <c r="I58" s="302">
        <f t="shared" si="10"/>
        <v>0.23751910686001165</v>
      </c>
      <c r="J58" s="302">
        <f t="shared" si="10"/>
        <v>0.23744177143105846</v>
      </c>
      <c r="K58" s="302">
        <f t="shared" si="10"/>
        <v>0.15183680196653807</v>
      </c>
      <c r="L58" s="302">
        <f t="shared" si="10"/>
        <v>0.14982555208732151</v>
      </c>
      <c r="M58" s="302">
        <f t="shared" si="10"/>
        <v>0.1814720237789402</v>
      </c>
      <c r="N58" s="302">
        <f t="shared" si="10"/>
        <v>0.16546495320396037</v>
      </c>
      <c r="O58" s="302">
        <f t="shared" si="10"/>
        <v>0.1585193674111364</v>
      </c>
      <c r="P58" s="302">
        <f t="shared" si="10"/>
        <v>0.16137226360608128</v>
      </c>
      <c r="Q58" s="302">
        <f t="shared" si="10"/>
        <v>0.13834193752489862</v>
      </c>
      <c r="R58" s="302">
        <f t="shared" si="10"/>
        <v>0.1275854645755847</v>
      </c>
      <c r="S58" s="302">
        <f t="shared" si="10"/>
        <v>0.14648186783553732</v>
      </c>
      <c r="T58" s="302">
        <f t="shared" si="10"/>
        <v>0.14573405287740857</v>
      </c>
      <c r="U58" s="302">
        <f t="shared" si="10"/>
        <v>0.13789429292905217</v>
      </c>
      <c r="V58" s="302">
        <f t="shared" si="10"/>
        <v>0.13607848031089251</v>
      </c>
      <c r="W58" s="302">
        <f t="shared" si="10"/>
        <v>0.12103891661989016</v>
      </c>
      <c r="X58" s="302">
        <f t="shared" si="10"/>
        <v>0.11013362229391997</v>
      </c>
      <c r="Y58" s="302">
        <f t="shared" si="10"/>
        <v>0.10736174414839583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0</v>
      </c>
      <c r="C59" s="302">
        <f t="shared" si="11"/>
        <v>0</v>
      </c>
      <c r="D59" s="302">
        <f t="shared" si="11"/>
        <v>0</v>
      </c>
      <c r="E59" s="302">
        <f t="shared" si="11"/>
        <v>0</v>
      </c>
      <c r="F59" s="302">
        <f t="shared" si="11"/>
        <v>0</v>
      </c>
      <c r="G59" s="302">
        <f t="shared" si="11"/>
        <v>0</v>
      </c>
      <c r="H59" s="302">
        <f t="shared" si="11"/>
        <v>0</v>
      </c>
      <c r="I59" s="302">
        <f t="shared" si="11"/>
        <v>0</v>
      </c>
      <c r="J59" s="302">
        <f t="shared" si="11"/>
        <v>0</v>
      </c>
      <c r="K59" s="302">
        <f t="shared" si="11"/>
        <v>0</v>
      </c>
      <c r="L59" s="302">
        <f t="shared" si="11"/>
        <v>0</v>
      </c>
      <c r="M59" s="302">
        <f t="shared" si="11"/>
        <v>0</v>
      </c>
      <c r="N59" s="302">
        <f t="shared" si="11"/>
        <v>0</v>
      </c>
      <c r="O59" s="302">
        <f t="shared" si="11"/>
        <v>0</v>
      </c>
      <c r="P59" s="302">
        <f t="shared" si="11"/>
        <v>0</v>
      </c>
      <c r="Q59" s="302">
        <f t="shared" si="11"/>
        <v>0</v>
      </c>
      <c r="R59" s="302">
        <f t="shared" si="11"/>
        <v>0</v>
      </c>
      <c r="S59" s="302">
        <f t="shared" si="11"/>
        <v>0</v>
      </c>
      <c r="T59" s="302">
        <f t="shared" si="11"/>
        <v>0</v>
      </c>
      <c r="U59" s="302">
        <f t="shared" si="11"/>
        <v>0</v>
      </c>
      <c r="V59" s="302">
        <f t="shared" si="11"/>
        <v>0</v>
      </c>
      <c r="W59" s="302">
        <f t="shared" si="11"/>
        <v>0</v>
      </c>
      <c r="X59" s="302">
        <f t="shared" si="11"/>
        <v>0</v>
      </c>
      <c r="Y59" s="302">
        <f t="shared" si="11"/>
        <v>0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0.11001883044198561</v>
      </c>
      <c r="C60" s="301">
        <f t="shared" si="12"/>
        <v>0.11154854551097487</v>
      </c>
      <c r="D60" s="301">
        <f t="shared" si="12"/>
        <v>0.11539871028860241</v>
      </c>
      <c r="E60" s="301">
        <f t="shared" si="12"/>
        <v>0.11661745301526534</v>
      </c>
      <c r="F60" s="301">
        <f t="shared" si="12"/>
        <v>0.11815979862272329</v>
      </c>
      <c r="G60" s="301">
        <f t="shared" si="12"/>
        <v>0.12268426951349451</v>
      </c>
      <c r="H60" s="301">
        <f t="shared" si="12"/>
        <v>0.13242437289469877</v>
      </c>
      <c r="I60" s="301">
        <f t="shared" si="12"/>
        <v>0.11303207154126203</v>
      </c>
      <c r="J60" s="301">
        <f t="shared" si="12"/>
        <v>0.11482447715438011</v>
      </c>
      <c r="K60" s="301">
        <f t="shared" si="12"/>
        <v>0.16747724585702145</v>
      </c>
      <c r="L60" s="301">
        <f t="shared" si="12"/>
        <v>0.1722237670294807</v>
      </c>
      <c r="M60" s="301">
        <f t="shared" si="12"/>
        <v>0.15450612123381421</v>
      </c>
      <c r="N60" s="301">
        <f t="shared" si="12"/>
        <v>0.16487575396523546</v>
      </c>
      <c r="O60" s="301">
        <f t="shared" si="12"/>
        <v>0.16653389149756545</v>
      </c>
      <c r="P60" s="301">
        <f t="shared" si="12"/>
        <v>0.16754275196726248</v>
      </c>
      <c r="Q60" s="301">
        <f t="shared" si="12"/>
        <v>0.18493542880056763</v>
      </c>
      <c r="R60" s="301">
        <f t="shared" si="12"/>
        <v>0.19089846238366584</v>
      </c>
      <c r="S60" s="301">
        <f t="shared" si="12"/>
        <v>0.18108856382058625</v>
      </c>
      <c r="T60" s="301">
        <f t="shared" si="12"/>
        <v>0.18218677853109941</v>
      </c>
      <c r="U60" s="301">
        <f t="shared" si="12"/>
        <v>0.18929233726730935</v>
      </c>
      <c r="V60" s="301">
        <f t="shared" si="12"/>
        <v>0.18599816386884752</v>
      </c>
      <c r="W60" s="301">
        <f t="shared" si="12"/>
        <v>0.20209665962604556</v>
      </c>
      <c r="X60" s="301">
        <f t="shared" si="12"/>
        <v>0.20927074379159402</v>
      </c>
      <c r="Y60" s="301">
        <f t="shared" si="12"/>
        <v>0.2081812371757128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0.11001883044198561</v>
      </c>
      <c r="C61" s="302">
        <f t="shared" si="13"/>
        <v>0.11154854551097487</v>
      </c>
      <c r="D61" s="302">
        <f t="shared" si="13"/>
        <v>0.11539871028860241</v>
      </c>
      <c r="E61" s="302">
        <f t="shared" si="13"/>
        <v>0.11661745301526534</v>
      </c>
      <c r="F61" s="302">
        <f t="shared" si="13"/>
        <v>0.11815979862272329</v>
      </c>
      <c r="G61" s="302">
        <f t="shared" si="13"/>
        <v>0.12268426951349451</v>
      </c>
      <c r="H61" s="302">
        <f t="shared" si="13"/>
        <v>0.13242437289469877</v>
      </c>
      <c r="I61" s="302">
        <f t="shared" si="13"/>
        <v>0.11303207154126203</v>
      </c>
      <c r="J61" s="302">
        <f t="shared" si="13"/>
        <v>0.11482447715438011</v>
      </c>
      <c r="K61" s="302">
        <f t="shared" si="13"/>
        <v>0.16747724585702145</v>
      </c>
      <c r="L61" s="302">
        <f t="shared" si="13"/>
        <v>0.1722237670294807</v>
      </c>
      <c r="M61" s="302">
        <f t="shared" si="13"/>
        <v>0.15450612123381421</v>
      </c>
      <c r="N61" s="302">
        <f t="shared" si="13"/>
        <v>0.16487575396523546</v>
      </c>
      <c r="O61" s="302">
        <f t="shared" si="13"/>
        <v>0.16653389149756545</v>
      </c>
      <c r="P61" s="302">
        <f t="shared" si="13"/>
        <v>0.16754275196726248</v>
      </c>
      <c r="Q61" s="302">
        <f t="shared" si="13"/>
        <v>0.18493542880056763</v>
      </c>
      <c r="R61" s="302">
        <f t="shared" si="13"/>
        <v>0.19089846238366584</v>
      </c>
      <c r="S61" s="302">
        <f t="shared" si="13"/>
        <v>0.18108856382058625</v>
      </c>
      <c r="T61" s="302">
        <f t="shared" si="13"/>
        <v>0.18218677853109941</v>
      </c>
      <c r="U61" s="302">
        <f t="shared" si="13"/>
        <v>0.18929233726730935</v>
      </c>
      <c r="V61" s="302">
        <f t="shared" si="13"/>
        <v>0.18599816386884752</v>
      </c>
      <c r="W61" s="302">
        <f t="shared" si="13"/>
        <v>0.20209665962604556</v>
      </c>
      <c r="X61" s="302">
        <f t="shared" si="13"/>
        <v>0.20927074379159402</v>
      </c>
      <c r="Y61" s="302">
        <f t="shared" si="13"/>
        <v>0.2081812371757128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0</v>
      </c>
      <c r="C62" s="302">
        <f t="shared" si="14"/>
        <v>0</v>
      </c>
      <c r="D62" s="302">
        <f t="shared" si="14"/>
        <v>0</v>
      </c>
      <c r="E62" s="302">
        <f t="shared" si="14"/>
        <v>0</v>
      </c>
      <c r="F62" s="302">
        <f t="shared" si="14"/>
        <v>0</v>
      </c>
      <c r="G62" s="302">
        <f t="shared" si="14"/>
        <v>0</v>
      </c>
      <c r="H62" s="302">
        <f t="shared" si="14"/>
        <v>0</v>
      </c>
      <c r="I62" s="302">
        <f t="shared" si="14"/>
        <v>0</v>
      </c>
      <c r="J62" s="302">
        <f t="shared" si="14"/>
        <v>0</v>
      </c>
      <c r="K62" s="302">
        <f t="shared" si="14"/>
        <v>0</v>
      </c>
      <c r="L62" s="302">
        <f t="shared" si="14"/>
        <v>0</v>
      </c>
      <c r="M62" s="302">
        <f t="shared" si="14"/>
        <v>0</v>
      </c>
      <c r="N62" s="302">
        <f t="shared" si="14"/>
        <v>0</v>
      </c>
      <c r="O62" s="302">
        <f t="shared" si="14"/>
        <v>0</v>
      </c>
      <c r="P62" s="302">
        <f t="shared" si="14"/>
        <v>0</v>
      </c>
      <c r="Q62" s="302">
        <f t="shared" si="14"/>
        <v>0</v>
      </c>
      <c r="R62" s="302">
        <f t="shared" si="14"/>
        <v>0</v>
      </c>
      <c r="S62" s="302">
        <f t="shared" si="14"/>
        <v>0</v>
      </c>
      <c r="T62" s="302">
        <f t="shared" si="14"/>
        <v>0</v>
      </c>
      <c r="U62" s="302">
        <f t="shared" si="14"/>
        <v>0</v>
      </c>
      <c r="V62" s="302">
        <f t="shared" si="14"/>
        <v>0</v>
      </c>
      <c r="W62" s="302">
        <f t="shared" si="14"/>
        <v>0</v>
      </c>
      <c r="X62" s="302">
        <f t="shared" si="14"/>
        <v>0</v>
      </c>
      <c r="Y62" s="302">
        <f t="shared" si="14"/>
        <v>0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0.31503887894239296</v>
      </c>
      <c r="C63" s="301">
        <f t="shared" si="15"/>
        <v>0.30768555868184871</v>
      </c>
      <c r="D63" s="301">
        <f t="shared" si="15"/>
        <v>0.30118644044802817</v>
      </c>
      <c r="E63" s="301">
        <f t="shared" si="15"/>
        <v>0.3002721431599511</v>
      </c>
      <c r="F63" s="301">
        <f t="shared" si="15"/>
        <v>0.30455508399299241</v>
      </c>
      <c r="G63" s="301">
        <f t="shared" si="15"/>
        <v>0.2816452395866314</v>
      </c>
      <c r="H63" s="301">
        <f t="shared" si="15"/>
        <v>0.26802047944330282</v>
      </c>
      <c r="I63" s="301">
        <f t="shared" si="15"/>
        <v>0.33931300980001655</v>
      </c>
      <c r="J63" s="301">
        <f t="shared" si="15"/>
        <v>0.33920253061579786</v>
      </c>
      <c r="K63" s="301">
        <f t="shared" si="15"/>
        <v>0.21690971709505427</v>
      </c>
      <c r="L63" s="301">
        <f t="shared" si="15"/>
        <v>0.21403650298188781</v>
      </c>
      <c r="M63" s="301">
        <f t="shared" si="15"/>
        <v>0.25924574825562891</v>
      </c>
      <c r="N63" s="301">
        <f t="shared" si="15"/>
        <v>0.23637850457708623</v>
      </c>
      <c r="O63" s="301">
        <f t="shared" si="15"/>
        <v>0.2264562391587662</v>
      </c>
      <c r="P63" s="301">
        <f t="shared" si="15"/>
        <v>0.2305318051515447</v>
      </c>
      <c r="Q63" s="301">
        <f t="shared" si="15"/>
        <v>0.19763133932128371</v>
      </c>
      <c r="R63" s="301">
        <f t="shared" si="15"/>
        <v>0.1822649493936925</v>
      </c>
      <c r="S63" s="301">
        <f t="shared" si="15"/>
        <v>0.20925981119362477</v>
      </c>
      <c r="T63" s="301">
        <f t="shared" si="15"/>
        <v>0.20819150411058363</v>
      </c>
      <c r="U63" s="301">
        <f t="shared" si="15"/>
        <v>0.19699184704150302</v>
      </c>
      <c r="V63" s="301">
        <f t="shared" si="15"/>
        <v>0.19439782901556077</v>
      </c>
      <c r="W63" s="301">
        <f t="shared" si="15"/>
        <v>0.1729127380284145</v>
      </c>
      <c r="X63" s="301">
        <f t="shared" si="15"/>
        <v>0.15733374613417134</v>
      </c>
      <c r="Y63" s="301">
        <f t="shared" si="15"/>
        <v>0.15337392021199403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0.31503887894239296</v>
      </c>
      <c r="C64" s="302">
        <f t="shared" si="16"/>
        <v>0.30768555868184871</v>
      </c>
      <c r="D64" s="302">
        <f t="shared" si="16"/>
        <v>0.30118644044802817</v>
      </c>
      <c r="E64" s="302">
        <f t="shared" si="16"/>
        <v>0.3002721431599511</v>
      </c>
      <c r="F64" s="302">
        <f t="shared" si="16"/>
        <v>0.30455508399299241</v>
      </c>
      <c r="G64" s="302">
        <f t="shared" si="16"/>
        <v>0.2816452395866314</v>
      </c>
      <c r="H64" s="302">
        <f t="shared" si="16"/>
        <v>0.26802047944330282</v>
      </c>
      <c r="I64" s="302">
        <f t="shared" si="16"/>
        <v>0.33931300980001655</v>
      </c>
      <c r="J64" s="302">
        <f t="shared" si="16"/>
        <v>0.33920253061579786</v>
      </c>
      <c r="K64" s="302">
        <f t="shared" si="16"/>
        <v>0.21690971709505427</v>
      </c>
      <c r="L64" s="302">
        <f t="shared" si="16"/>
        <v>0.21403650298188781</v>
      </c>
      <c r="M64" s="302">
        <f t="shared" si="16"/>
        <v>0.25924574825562891</v>
      </c>
      <c r="N64" s="302">
        <f t="shared" si="16"/>
        <v>0.23637850457708623</v>
      </c>
      <c r="O64" s="302">
        <f t="shared" si="16"/>
        <v>0.2264562391587662</v>
      </c>
      <c r="P64" s="302">
        <f t="shared" si="16"/>
        <v>0.2305318051515447</v>
      </c>
      <c r="Q64" s="302">
        <f t="shared" si="16"/>
        <v>0.19763133932128371</v>
      </c>
      <c r="R64" s="302">
        <f t="shared" si="16"/>
        <v>0.1822649493936925</v>
      </c>
      <c r="S64" s="302">
        <f t="shared" si="16"/>
        <v>0.20925981119362477</v>
      </c>
      <c r="T64" s="302">
        <f t="shared" si="16"/>
        <v>0.20819150411058363</v>
      </c>
      <c r="U64" s="302">
        <f t="shared" si="16"/>
        <v>0.19699184704150302</v>
      </c>
      <c r="V64" s="302">
        <f t="shared" si="16"/>
        <v>0.19439782901556077</v>
      </c>
      <c r="W64" s="302">
        <f t="shared" si="16"/>
        <v>0.1729127380284145</v>
      </c>
      <c r="X64" s="302">
        <f t="shared" si="16"/>
        <v>0.15733374613417134</v>
      </c>
      <c r="Y64" s="302">
        <f t="shared" si="16"/>
        <v>0.15337392021199403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0</v>
      </c>
      <c r="C65" s="302">
        <f t="shared" si="17"/>
        <v>0</v>
      </c>
      <c r="D65" s="302">
        <f t="shared" si="17"/>
        <v>0</v>
      </c>
      <c r="E65" s="302">
        <f t="shared" si="17"/>
        <v>0</v>
      </c>
      <c r="F65" s="302">
        <f t="shared" si="17"/>
        <v>0</v>
      </c>
      <c r="G65" s="302">
        <f t="shared" si="17"/>
        <v>0</v>
      </c>
      <c r="H65" s="302">
        <f t="shared" si="17"/>
        <v>0</v>
      </c>
      <c r="I65" s="302">
        <f t="shared" si="17"/>
        <v>0</v>
      </c>
      <c r="J65" s="302">
        <f t="shared" si="17"/>
        <v>0</v>
      </c>
      <c r="K65" s="302">
        <f t="shared" si="17"/>
        <v>0</v>
      </c>
      <c r="L65" s="302">
        <f t="shared" si="17"/>
        <v>0</v>
      </c>
      <c r="M65" s="302">
        <f t="shared" si="17"/>
        <v>0</v>
      </c>
      <c r="N65" s="302">
        <f t="shared" si="17"/>
        <v>0</v>
      </c>
      <c r="O65" s="302">
        <f t="shared" si="17"/>
        <v>0</v>
      </c>
      <c r="P65" s="302">
        <f t="shared" si="17"/>
        <v>0</v>
      </c>
      <c r="Q65" s="302">
        <f t="shared" si="17"/>
        <v>0</v>
      </c>
      <c r="R65" s="302">
        <f t="shared" si="17"/>
        <v>0</v>
      </c>
      <c r="S65" s="302">
        <f t="shared" si="17"/>
        <v>0</v>
      </c>
      <c r="T65" s="302">
        <f t="shared" si="17"/>
        <v>0</v>
      </c>
      <c r="U65" s="302">
        <f t="shared" si="17"/>
        <v>0</v>
      </c>
      <c r="V65" s="302">
        <f t="shared" si="17"/>
        <v>0</v>
      </c>
      <c r="W65" s="302">
        <f t="shared" si="17"/>
        <v>0</v>
      </c>
      <c r="X65" s="302">
        <f t="shared" si="17"/>
        <v>0</v>
      </c>
      <c r="Y65" s="302">
        <f t="shared" si="17"/>
        <v>0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0.32651879488072599</v>
      </c>
      <c r="C66" s="301">
        <f t="shared" si="18"/>
        <v>0.33843844054160926</v>
      </c>
      <c r="D66" s="301">
        <f t="shared" si="18"/>
        <v>0.34862913525236533</v>
      </c>
      <c r="E66" s="301">
        <f t="shared" si="18"/>
        <v>0.35245985308182093</v>
      </c>
      <c r="F66" s="301">
        <f t="shared" si="18"/>
        <v>0.34615263620147846</v>
      </c>
      <c r="G66" s="301">
        <f t="shared" si="18"/>
        <v>0.37974872252152209</v>
      </c>
      <c r="H66" s="301">
        <f t="shared" si="18"/>
        <v>0.39486919962010214</v>
      </c>
      <c r="I66" s="301">
        <f t="shared" si="18"/>
        <v>0.27840120937606594</v>
      </c>
      <c r="J66" s="301">
        <f t="shared" si="18"/>
        <v>0.27584134577558705</v>
      </c>
      <c r="K66" s="301">
        <f t="shared" si="18"/>
        <v>0.44454334495817588</v>
      </c>
      <c r="L66" s="301">
        <f t="shared" si="18"/>
        <v>0.4450817851115994</v>
      </c>
      <c r="M66" s="301">
        <f t="shared" si="18"/>
        <v>0.38006602939138701</v>
      </c>
      <c r="N66" s="301">
        <f t="shared" si="18"/>
        <v>0.41119619075581282</v>
      </c>
      <c r="O66" s="301">
        <f t="shared" si="18"/>
        <v>0.42890283316630107</v>
      </c>
      <c r="P66" s="301">
        <f t="shared" si="18"/>
        <v>0.41939155769852243</v>
      </c>
      <c r="Q66" s="301">
        <f t="shared" si="18"/>
        <v>0.46074551520995621</v>
      </c>
      <c r="R66" s="301">
        <f t="shared" si="18"/>
        <v>0.48281569172358002</v>
      </c>
      <c r="S66" s="301">
        <f t="shared" si="18"/>
        <v>0.44310847916311902</v>
      </c>
      <c r="T66" s="301">
        <f t="shared" si="18"/>
        <v>0.44385998976729485</v>
      </c>
      <c r="U66" s="301">
        <f t="shared" si="18"/>
        <v>0.45661232204190721</v>
      </c>
      <c r="V66" s="301">
        <f t="shared" si="18"/>
        <v>0.4651368819927903</v>
      </c>
      <c r="W66" s="301">
        <f t="shared" si="18"/>
        <v>0.48800718308272928</v>
      </c>
      <c r="X66" s="301">
        <f t="shared" si="18"/>
        <v>0.5091623547293409</v>
      </c>
      <c r="Y66" s="301">
        <f t="shared" si="18"/>
        <v>0.51768551854881151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0</v>
      </c>
      <c r="C67" s="301">
        <f t="shared" si="19"/>
        <v>0</v>
      </c>
      <c r="D67" s="301">
        <f t="shared" si="19"/>
        <v>0</v>
      </c>
      <c r="E67" s="301">
        <f t="shared" si="19"/>
        <v>0</v>
      </c>
      <c r="F67" s="301">
        <f t="shared" si="19"/>
        <v>0</v>
      </c>
      <c r="G67" s="301">
        <f t="shared" si="19"/>
        <v>0</v>
      </c>
      <c r="H67" s="301">
        <f t="shared" si="19"/>
        <v>0</v>
      </c>
      <c r="I67" s="301">
        <f t="shared" si="19"/>
        <v>0</v>
      </c>
      <c r="J67" s="301">
        <f t="shared" si="19"/>
        <v>0</v>
      </c>
      <c r="K67" s="301">
        <f t="shared" si="19"/>
        <v>0</v>
      </c>
      <c r="L67" s="301">
        <f t="shared" si="19"/>
        <v>0</v>
      </c>
      <c r="M67" s="301">
        <f t="shared" si="19"/>
        <v>0</v>
      </c>
      <c r="N67" s="301">
        <f t="shared" si="19"/>
        <v>0</v>
      </c>
      <c r="O67" s="301">
        <f t="shared" si="19"/>
        <v>0</v>
      </c>
      <c r="P67" s="301">
        <f t="shared" si="19"/>
        <v>0</v>
      </c>
      <c r="Q67" s="301">
        <f t="shared" si="19"/>
        <v>0</v>
      </c>
      <c r="R67" s="301">
        <f t="shared" si="19"/>
        <v>0</v>
      </c>
      <c r="S67" s="301">
        <f t="shared" si="19"/>
        <v>0</v>
      </c>
      <c r="T67" s="301">
        <f t="shared" si="19"/>
        <v>0</v>
      </c>
      <c r="U67" s="301">
        <f t="shared" si="19"/>
        <v>0</v>
      </c>
      <c r="V67" s="301">
        <f t="shared" si="19"/>
        <v>0</v>
      </c>
      <c r="W67" s="301">
        <f t="shared" si="19"/>
        <v>0</v>
      </c>
      <c r="X67" s="301">
        <f t="shared" si="19"/>
        <v>0</v>
      </c>
      <c r="Y67" s="301">
        <f t="shared" si="19"/>
        <v>0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0</v>
      </c>
      <c r="C68" s="235">
        <f t="shared" si="20"/>
        <v>0</v>
      </c>
      <c r="D68" s="235">
        <f t="shared" si="20"/>
        <v>0</v>
      </c>
      <c r="E68" s="235">
        <f t="shared" si="20"/>
        <v>0</v>
      </c>
      <c r="F68" s="235">
        <f t="shared" si="20"/>
        <v>0</v>
      </c>
      <c r="G68" s="235">
        <f t="shared" si="20"/>
        <v>0</v>
      </c>
      <c r="H68" s="235">
        <f t="shared" si="20"/>
        <v>0</v>
      </c>
      <c r="I68" s="235">
        <f t="shared" si="20"/>
        <v>0</v>
      </c>
      <c r="J68" s="235">
        <f t="shared" si="20"/>
        <v>0</v>
      </c>
      <c r="K68" s="235">
        <f t="shared" si="20"/>
        <v>0</v>
      </c>
      <c r="L68" s="235">
        <f t="shared" si="20"/>
        <v>0</v>
      </c>
      <c r="M68" s="235">
        <f t="shared" si="20"/>
        <v>0</v>
      </c>
      <c r="N68" s="235">
        <f t="shared" si="20"/>
        <v>0</v>
      </c>
      <c r="O68" s="235">
        <f t="shared" si="20"/>
        <v>0</v>
      </c>
      <c r="P68" s="235">
        <f t="shared" si="20"/>
        <v>0</v>
      </c>
      <c r="Q68" s="235">
        <f t="shared" si="20"/>
        <v>0</v>
      </c>
      <c r="R68" s="235">
        <f t="shared" si="20"/>
        <v>0</v>
      </c>
      <c r="S68" s="235">
        <f t="shared" si="20"/>
        <v>0</v>
      </c>
      <c r="T68" s="235">
        <f t="shared" si="20"/>
        <v>0</v>
      </c>
      <c r="U68" s="235">
        <f t="shared" si="20"/>
        <v>0</v>
      </c>
      <c r="V68" s="235">
        <f t="shared" si="20"/>
        <v>0</v>
      </c>
      <c r="W68" s="235">
        <f t="shared" si="20"/>
        <v>0</v>
      </c>
      <c r="X68" s="235">
        <f t="shared" si="20"/>
        <v>0</v>
      </c>
      <c r="Y68" s="235">
        <f t="shared" si="20"/>
        <v>0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430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0">
        <f>IF(B$5=0,0,B$5/MAE_fec!B$5)</f>
        <v>1.3111472228055194</v>
      </c>
      <c r="C72" s="320">
        <f>IF(C$5=0,0,C$5/MAE_fec!C$5)</f>
        <v>1.2711578149043778</v>
      </c>
      <c r="D72" s="320">
        <f>IF(D$5=0,0,D$5/MAE_fec!D$5)</f>
        <v>1.1963738505781718</v>
      </c>
      <c r="E72" s="320">
        <f>IF(E$5=0,0,E$5/MAE_fec!E$5)</f>
        <v>1.1676337936365708</v>
      </c>
      <c r="F72" s="320">
        <f>IF(F$5=0,0,F$5/MAE_fec!F$5)</f>
        <v>1.1563348571514509</v>
      </c>
      <c r="G72" s="320">
        <f>IF(G$5=0,0,G$5/MAE_fec!G$5)</f>
        <v>1.122271122576372</v>
      </c>
      <c r="H72" s="320">
        <f>IF(H$5=0,0,H$5/MAE_fec!H$5)</f>
        <v>0.97479258049931683</v>
      </c>
      <c r="I72" s="320">
        <f>IF(I$5=0,0,I$5/MAE_fec!I$5)</f>
        <v>1.4399802636478374</v>
      </c>
      <c r="J72" s="320">
        <f>IF(J$5=0,0,J$5/MAE_fec!J$5)</f>
        <v>1.4262796050720778</v>
      </c>
      <c r="K72" s="320">
        <f>IF(K$5=0,0,K$5/MAE_fec!K$5)</f>
        <v>0.74546709023827396</v>
      </c>
      <c r="L72" s="320">
        <f>IF(L$5=0,0,L$5/MAE_fec!L$5)</f>
        <v>0.72237841977943296</v>
      </c>
      <c r="M72" s="320">
        <f>IF(M$5=0,0,M$5/MAE_fec!M$5)</f>
        <v>0.89839937464645714</v>
      </c>
      <c r="N72" s="320">
        <f>IF(N$5=0,0,N$5/MAE_fec!N$5)</f>
        <v>0.80228979687332247</v>
      </c>
      <c r="O72" s="320">
        <f>IF(O$5=0,0,O$5/MAE_fec!O$5)</f>
        <v>0.76657867830782589</v>
      </c>
      <c r="P72" s="320">
        <f>IF(P$5=0,0,P$5/MAE_fec!P$5)</f>
        <v>0.77489876895664234</v>
      </c>
      <c r="Q72" s="320">
        <f>IF(Q$5=0,0,Q$5/MAE_fec!Q$5)</f>
        <v>0.65332286587759081</v>
      </c>
      <c r="R72" s="320">
        <f>IF(R$5=0,0,R$5/MAE_fec!R$5)</f>
        <v>0.6137493779724309</v>
      </c>
      <c r="S72" s="320">
        <f>IF(S$5=0,0,S$5/MAE_fec!S$5)</f>
        <v>0.69316620016288055</v>
      </c>
      <c r="T72" s="320">
        <f>IF(T$5=0,0,T$5/MAE_fec!T$5)</f>
        <v>0.68542618933260968</v>
      </c>
      <c r="U72" s="320">
        <f>IF(U$5=0,0,U$5/MAE_fec!U$5)</f>
        <v>0.64771992863630989</v>
      </c>
      <c r="V72" s="320">
        <f>IF(V$5=0,0,V$5/MAE_fec!V$5)</f>
        <v>0.64816495051783085</v>
      </c>
      <c r="W72" s="320">
        <f>IF(W$5=0,0,W$5/MAE_fec!W$5)</f>
        <v>0.56733019698227771</v>
      </c>
      <c r="X72" s="320">
        <f>IF(X$5=0,0,X$5/MAE_fec!X$5)</f>
        <v>0.52077187398037317</v>
      </c>
      <c r="Y72" s="320">
        <f>IF(Y$5=0,0,Y$5/MAE_fec!Y$5)</f>
        <v>0.51401096594234619</v>
      </c>
      <c r="DA72" s="95"/>
    </row>
    <row r="73" spans="1:105" ht="12" customHeight="1" x14ac:dyDescent="0.25">
      <c r="A73" s="55" t="s">
        <v>91</v>
      </c>
      <c r="B73" s="330">
        <f>IF(B$6=0,0,B$6/MAE_fec!B$6)</f>
        <v>0</v>
      </c>
      <c r="C73" s="330">
        <f>IF(C$6=0,0,C$6/MAE_fec!C$6)</f>
        <v>0</v>
      </c>
      <c r="D73" s="330">
        <f>IF(D$6=0,0,D$6/MAE_fec!D$6)</f>
        <v>0</v>
      </c>
      <c r="E73" s="330">
        <f>IF(E$6=0,0,E$6/MAE_fec!E$6)</f>
        <v>0</v>
      </c>
      <c r="F73" s="330">
        <f>IF(F$6=0,0,F$6/MAE_fec!F$6)</f>
        <v>0</v>
      </c>
      <c r="G73" s="330">
        <f>IF(G$6=0,0,G$6/MAE_fec!G$6)</f>
        <v>0</v>
      </c>
      <c r="H73" s="330">
        <f>IF(H$6=0,0,H$6/MAE_fec!H$6)</f>
        <v>0</v>
      </c>
      <c r="I73" s="330">
        <f>IF(I$6=0,0,I$6/MAE_fec!I$6)</f>
        <v>0</v>
      </c>
      <c r="J73" s="330">
        <f>IF(J$6=0,0,J$6/MAE_fec!J$6)</f>
        <v>0</v>
      </c>
      <c r="K73" s="330">
        <f>IF(K$6=0,0,K$6/MAE_fec!K$6)</f>
        <v>0</v>
      </c>
      <c r="L73" s="330">
        <f>IF(L$6=0,0,L$6/MAE_fec!L$6)</f>
        <v>0</v>
      </c>
      <c r="M73" s="330">
        <f>IF(M$6=0,0,M$6/MAE_fec!M$6)</f>
        <v>0</v>
      </c>
      <c r="N73" s="330">
        <f>IF(N$6=0,0,N$6/MAE_fec!N$6)</f>
        <v>0</v>
      </c>
      <c r="O73" s="330">
        <f>IF(O$6=0,0,O$6/MAE_fec!O$6)</f>
        <v>0</v>
      </c>
      <c r="P73" s="330">
        <f>IF(P$6=0,0,P$6/MAE_fec!P$6)</f>
        <v>0</v>
      </c>
      <c r="Q73" s="330">
        <f>IF(Q$6=0,0,Q$6/MAE_fec!Q$6)</f>
        <v>0</v>
      </c>
      <c r="R73" s="330">
        <f>IF(R$6=0,0,R$6/MAE_fec!R$6)</f>
        <v>0</v>
      </c>
      <c r="S73" s="330">
        <f>IF(S$6=0,0,S$6/MAE_fec!S$6)</f>
        <v>0</v>
      </c>
      <c r="T73" s="330">
        <f>IF(T$6=0,0,T$6/MAE_fec!T$6)</f>
        <v>0</v>
      </c>
      <c r="U73" s="330">
        <f>IF(U$6=0,0,U$6/MAE_fec!U$6)</f>
        <v>0</v>
      </c>
      <c r="V73" s="330">
        <f>IF(V$6=0,0,V$6/MAE_fec!V$6)</f>
        <v>0</v>
      </c>
      <c r="W73" s="330">
        <f>IF(W$6=0,0,W$6/MAE_fec!W$6)</f>
        <v>0</v>
      </c>
      <c r="X73" s="330">
        <f>IF(X$6=0,0,X$6/MAE_fec!X$6)</f>
        <v>0</v>
      </c>
      <c r="Y73" s="330">
        <f>IF(Y$6=0,0,Y$6/MAE_fec!Y$6)</f>
        <v>0</v>
      </c>
      <c r="DA73" s="67"/>
    </row>
    <row r="74" spans="1:105" ht="12" customHeight="1" x14ac:dyDescent="0.25">
      <c r="A74" s="173" t="s">
        <v>92</v>
      </c>
      <c r="B74" s="331">
        <f>IF(B$7=0,0,B$7/MAE_fec!B$7)</f>
        <v>0</v>
      </c>
      <c r="C74" s="331">
        <f>IF(C$7=0,0,C$7/MAE_fec!C$7)</f>
        <v>0</v>
      </c>
      <c r="D74" s="331">
        <f>IF(D$7=0,0,D$7/MAE_fec!D$7)</f>
        <v>0</v>
      </c>
      <c r="E74" s="331">
        <f>IF(E$7=0,0,E$7/MAE_fec!E$7)</f>
        <v>0</v>
      </c>
      <c r="F74" s="331">
        <f>IF(F$7=0,0,F$7/MAE_fec!F$7)</f>
        <v>0</v>
      </c>
      <c r="G74" s="331">
        <f>IF(G$7=0,0,G$7/MAE_fec!G$7)</f>
        <v>0</v>
      </c>
      <c r="H74" s="331">
        <f>IF(H$7=0,0,H$7/MAE_fec!H$7)</f>
        <v>0</v>
      </c>
      <c r="I74" s="331">
        <f>IF(I$7=0,0,I$7/MAE_fec!I$7)</f>
        <v>0</v>
      </c>
      <c r="J74" s="331">
        <f>IF(J$7=0,0,J$7/MAE_fec!J$7)</f>
        <v>0</v>
      </c>
      <c r="K74" s="331">
        <f>IF(K$7=0,0,K$7/MAE_fec!K$7)</f>
        <v>0</v>
      </c>
      <c r="L74" s="331">
        <f>IF(L$7=0,0,L$7/MAE_fec!L$7)</f>
        <v>0</v>
      </c>
      <c r="M74" s="331">
        <f>IF(M$7=0,0,M$7/MAE_fec!M$7)</f>
        <v>0</v>
      </c>
      <c r="N74" s="331">
        <f>IF(N$7=0,0,N$7/MAE_fec!N$7)</f>
        <v>0</v>
      </c>
      <c r="O74" s="331">
        <f>IF(O$7=0,0,O$7/MAE_fec!O$7)</f>
        <v>0</v>
      </c>
      <c r="P74" s="331">
        <f>IF(P$7=0,0,P$7/MAE_fec!P$7)</f>
        <v>0</v>
      </c>
      <c r="Q74" s="331">
        <f>IF(Q$7=0,0,Q$7/MAE_fec!Q$7)</f>
        <v>0</v>
      </c>
      <c r="R74" s="331">
        <f>IF(R$7=0,0,R$7/MAE_fec!R$7)</f>
        <v>0</v>
      </c>
      <c r="S74" s="331">
        <f>IF(S$7=0,0,S$7/MAE_fec!S$7)</f>
        <v>0</v>
      </c>
      <c r="T74" s="331">
        <f>IF(T$7=0,0,T$7/MAE_fec!T$7)</f>
        <v>0</v>
      </c>
      <c r="U74" s="331">
        <f>IF(U$7=0,0,U$7/MAE_fec!U$7)</f>
        <v>0</v>
      </c>
      <c r="V74" s="331">
        <f>IF(V$7=0,0,V$7/MAE_fec!V$7)</f>
        <v>0</v>
      </c>
      <c r="W74" s="331">
        <f>IF(W$7=0,0,W$7/MAE_fec!W$7)</f>
        <v>0</v>
      </c>
      <c r="X74" s="331">
        <f>IF(X$7=0,0,X$7/MAE_fec!X$7)</f>
        <v>0</v>
      </c>
      <c r="Y74" s="331">
        <f>IF(Y$7=0,0,Y$7/MAE_fec!Y$7)</f>
        <v>0</v>
      </c>
      <c r="DA74" s="177"/>
    </row>
    <row r="75" spans="1:105" ht="12" customHeight="1" x14ac:dyDescent="0.25">
      <c r="A75" s="173" t="s">
        <v>93</v>
      </c>
      <c r="B75" s="331">
        <f>IF(B$8=0,0,B$8/MAE_fec!B$8)</f>
        <v>0</v>
      </c>
      <c r="C75" s="331">
        <f>IF(C$8=0,0,C$8/MAE_fec!C$8)</f>
        <v>0</v>
      </c>
      <c r="D75" s="331">
        <f>IF(D$8=0,0,D$8/MAE_fec!D$8)</f>
        <v>0</v>
      </c>
      <c r="E75" s="331">
        <f>IF(E$8=0,0,E$8/MAE_fec!E$8)</f>
        <v>0</v>
      </c>
      <c r="F75" s="331">
        <f>IF(F$8=0,0,F$8/MAE_fec!F$8)</f>
        <v>0</v>
      </c>
      <c r="G75" s="331">
        <f>IF(G$8=0,0,G$8/MAE_fec!G$8)</f>
        <v>0</v>
      </c>
      <c r="H75" s="331">
        <f>IF(H$8=0,0,H$8/MAE_fec!H$8)</f>
        <v>0</v>
      </c>
      <c r="I75" s="331">
        <f>IF(I$8=0,0,I$8/MAE_fec!I$8)</f>
        <v>0</v>
      </c>
      <c r="J75" s="331">
        <f>IF(J$8=0,0,J$8/MAE_fec!J$8)</f>
        <v>0</v>
      </c>
      <c r="K75" s="331">
        <f>IF(K$8=0,0,K$8/MAE_fec!K$8)</f>
        <v>0</v>
      </c>
      <c r="L75" s="331">
        <f>IF(L$8=0,0,L$8/MAE_fec!L$8)</f>
        <v>0</v>
      </c>
      <c r="M75" s="331">
        <f>IF(M$8=0,0,M$8/MAE_fec!M$8)</f>
        <v>0</v>
      </c>
      <c r="N75" s="331">
        <f>IF(N$8=0,0,N$8/MAE_fec!N$8)</f>
        <v>0</v>
      </c>
      <c r="O75" s="331">
        <f>IF(O$8=0,0,O$8/MAE_fec!O$8)</f>
        <v>0</v>
      </c>
      <c r="P75" s="331">
        <f>IF(P$8=0,0,P$8/MAE_fec!P$8)</f>
        <v>0</v>
      </c>
      <c r="Q75" s="331">
        <f>IF(Q$8=0,0,Q$8/MAE_fec!Q$8)</f>
        <v>0</v>
      </c>
      <c r="R75" s="331">
        <f>IF(R$8=0,0,R$8/MAE_fec!R$8)</f>
        <v>0</v>
      </c>
      <c r="S75" s="331">
        <f>IF(S$8=0,0,S$8/MAE_fec!S$8)</f>
        <v>0</v>
      </c>
      <c r="T75" s="331">
        <f>IF(T$8=0,0,T$8/MAE_fec!T$8)</f>
        <v>0</v>
      </c>
      <c r="U75" s="331">
        <f>IF(U$8=0,0,U$8/MAE_fec!U$8)</f>
        <v>0</v>
      </c>
      <c r="V75" s="331">
        <f>IF(V$8=0,0,V$8/MAE_fec!V$8)</f>
        <v>0</v>
      </c>
      <c r="W75" s="331">
        <f>IF(W$8=0,0,W$8/MAE_fec!W$8)</f>
        <v>0</v>
      </c>
      <c r="X75" s="331">
        <f>IF(X$8=0,0,X$8/MAE_fec!X$8)</f>
        <v>0</v>
      </c>
      <c r="Y75" s="331">
        <f>IF(Y$8=0,0,Y$8/MAE_fec!Y$8)</f>
        <v>0</v>
      </c>
      <c r="DA75" s="177"/>
    </row>
    <row r="76" spans="1:105" ht="12" customHeight="1" x14ac:dyDescent="0.25">
      <c r="A76" s="173" t="s">
        <v>94</v>
      </c>
      <c r="B76" s="331">
        <f>IF(B$9=0,0,B$9/MAE_fec!B$9)</f>
        <v>0</v>
      </c>
      <c r="C76" s="331">
        <f>IF(C$9=0,0,C$9/MAE_fec!C$9)</f>
        <v>0</v>
      </c>
      <c r="D76" s="331">
        <f>IF(D$9=0,0,D$9/MAE_fec!D$9)</f>
        <v>0</v>
      </c>
      <c r="E76" s="331">
        <f>IF(E$9=0,0,E$9/MAE_fec!E$9)</f>
        <v>0</v>
      </c>
      <c r="F76" s="331">
        <f>IF(F$9=0,0,F$9/MAE_fec!F$9)</f>
        <v>0</v>
      </c>
      <c r="G76" s="331">
        <f>IF(G$9=0,0,G$9/MAE_fec!G$9)</f>
        <v>0</v>
      </c>
      <c r="H76" s="331">
        <f>IF(H$9=0,0,H$9/MAE_fec!H$9)</f>
        <v>0</v>
      </c>
      <c r="I76" s="331">
        <f>IF(I$9=0,0,I$9/MAE_fec!I$9)</f>
        <v>0</v>
      </c>
      <c r="J76" s="331">
        <f>IF(J$9=0,0,J$9/MAE_fec!J$9)</f>
        <v>0</v>
      </c>
      <c r="K76" s="331">
        <f>IF(K$9=0,0,K$9/MAE_fec!K$9)</f>
        <v>0</v>
      </c>
      <c r="L76" s="331">
        <f>IF(L$9=0,0,L$9/MAE_fec!L$9)</f>
        <v>0</v>
      </c>
      <c r="M76" s="331">
        <f>IF(M$9=0,0,M$9/MAE_fec!M$9)</f>
        <v>0</v>
      </c>
      <c r="N76" s="331">
        <f>IF(N$9=0,0,N$9/MAE_fec!N$9)</f>
        <v>0</v>
      </c>
      <c r="O76" s="331">
        <f>IF(O$9=0,0,O$9/MAE_fec!O$9)</f>
        <v>0</v>
      </c>
      <c r="P76" s="331">
        <f>IF(P$9=0,0,P$9/MAE_fec!P$9)</f>
        <v>0</v>
      </c>
      <c r="Q76" s="331">
        <f>IF(Q$9=0,0,Q$9/MAE_fec!Q$9)</f>
        <v>0</v>
      </c>
      <c r="R76" s="331">
        <f>IF(R$9=0,0,R$9/MAE_fec!R$9)</f>
        <v>0</v>
      </c>
      <c r="S76" s="331">
        <f>IF(S$9=0,0,S$9/MAE_fec!S$9)</f>
        <v>0</v>
      </c>
      <c r="T76" s="331">
        <f>IF(T$9=0,0,T$9/MAE_fec!T$9)</f>
        <v>0</v>
      </c>
      <c r="U76" s="331">
        <f>IF(U$9=0,0,U$9/MAE_fec!U$9)</f>
        <v>0</v>
      </c>
      <c r="V76" s="331">
        <f>IF(V$9=0,0,V$9/MAE_fec!V$9)</f>
        <v>0</v>
      </c>
      <c r="W76" s="331">
        <f>IF(W$9=0,0,W$9/MAE_fec!W$9)</f>
        <v>0</v>
      </c>
      <c r="X76" s="331">
        <f>IF(X$9=0,0,X$9/MAE_fec!X$9)</f>
        <v>0</v>
      </c>
      <c r="Y76" s="331">
        <f>IF(Y$9=0,0,Y$9/MAE_fec!Y$9)</f>
        <v>0</v>
      </c>
      <c r="DA76" s="177"/>
    </row>
    <row r="77" spans="1:105" ht="12" customHeight="1" x14ac:dyDescent="0.25">
      <c r="A77" s="56" t="s">
        <v>95</v>
      </c>
      <c r="B77" s="332">
        <f>IF(B$10=0,0,B$10/MAE_fec!B$10)</f>
        <v>1.3590644198771509</v>
      </c>
      <c r="C77" s="332">
        <f>IF(C$10=0,0,C$10/MAE_fec!C$10)</f>
        <v>1.273722500767831</v>
      </c>
      <c r="D77" s="332">
        <f>IF(D$10=0,0,D$10/MAE_fec!D$10)</f>
        <v>1.0769976357766078</v>
      </c>
      <c r="E77" s="332">
        <f>IF(E$10=0,0,E$10/MAE_fec!E$10)</f>
        <v>0.90785777920576904</v>
      </c>
      <c r="F77" s="332">
        <f>IF(F$10=0,0,F$10/MAE_fec!F$10)</f>
        <v>0.79917168758923085</v>
      </c>
      <c r="G77" s="332">
        <f>IF(G$10=0,0,G$10/MAE_fec!G$10)</f>
        <v>0.81092812102298029</v>
      </c>
      <c r="H77" s="332">
        <f>IF(H$10=0,0,H$10/MAE_fec!H$10)</f>
        <v>0.62899882699834408</v>
      </c>
      <c r="I77" s="332">
        <f>IF(I$10=0,0,I$10/MAE_fec!I$10)</f>
        <v>1.6566017330107796</v>
      </c>
      <c r="J77" s="332">
        <f>IF(J$10=0,0,J$10/MAE_fec!J$10)</f>
        <v>1.6781664846783808</v>
      </c>
      <c r="K77" s="332">
        <f>IF(K$10=0,0,K$10/MAE_fec!K$10)</f>
        <v>0.52978438631991343</v>
      </c>
      <c r="L77" s="332">
        <f>IF(L$10=0,0,L$10/MAE_fec!L$10)</f>
        <v>0.50186746122912729</v>
      </c>
      <c r="M77" s="332">
        <f>IF(M$10=0,0,M$10/MAE_fec!M$10)</f>
        <v>0.8261587564777636</v>
      </c>
      <c r="N77" s="332">
        <f>IF(N$10=0,0,N$10/MAE_fec!N$10)</f>
        <v>0.65789465251949653</v>
      </c>
      <c r="O77" s="332">
        <f>IF(O$10=0,0,O$10/MAE_fec!O$10)</f>
        <v>0.55658235780049659</v>
      </c>
      <c r="P77" s="332">
        <f>IF(P$10=0,0,P$10/MAE_fec!P$10)</f>
        <v>0.60778142726010831</v>
      </c>
      <c r="Q77" s="332">
        <f>IF(Q$10=0,0,Q$10/MAE_fec!Q$10)</f>
        <v>0.43952481582269926</v>
      </c>
      <c r="R77" s="332">
        <f>IF(R$10=0,0,R$10/MAE_fec!R$10)</f>
        <v>0.36851196987023777</v>
      </c>
      <c r="S77" s="332">
        <f>IF(S$10=0,0,S$10/MAE_fec!S$10)</f>
        <v>0.51260327166980024</v>
      </c>
      <c r="T77" s="332">
        <f>IF(T$10=0,0,T$10/MAE_fec!T$10)</f>
        <v>0.5054586885418243</v>
      </c>
      <c r="U77" s="332">
        <f>IF(U$10=0,0,U$10/MAE_fec!U$10)</f>
        <v>0.45686080611197177</v>
      </c>
      <c r="V77" s="332">
        <f>IF(V$10=0,0,V$10/MAE_fec!V$10)</f>
        <v>0.43714110008967827</v>
      </c>
      <c r="W77" s="332">
        <f>IF(W$10=0,0,W$10/MAE_fec!W$10)</f>
        <v>0.32859009884182377</v>
      </c>
      <c r="X77" s="332">
        <f>IF(X$10=0,0,X$10/MAE_fec!X$10)</f>
        <v>0.26446448833353275</v>
      </c>
      <c r="Y77" s="332">
        <f>IF(Y$10=0,0,Y$10/MAE_fec!Y$10)</f>
        <v>0.24744320221603297</v>
      </c>
      <c r="DA77" s="68"/>
    </row>
    <row r="78" spans="1:105" ht="12" customHeight="1" x14ac:dyDescent="0.25">
      <c r="A78" s="174" t="s">
        <v>2555</v>
      </c>
      <c r="B78" s="348">
        <f>IF(B$16=0,0,B$16/MAE_fec!B$16)</f>
        <v>1.6171142152908562</v>
      </c>
      <c r="C78" s="348">
        <f>IF(C$16=0,0,C$16/MAE_fec!C$16)</f>
        <v>1.5394740118102281</v>
      </c>
      <c r="D78" s="348">
        <f>IF(D$16=0,0,D$16/MAE_fec!D$16)</f>
        <v>1.421331634383636</v>
      </c>
      <c r="E78" s="348">
        <f>IF(E$16=0,0,E$16/MAE_fec!E$16)</f>
        <v>1.3823805901499069</v>
      </c>
      <c r="F78" s="348">
        <f>IF(F$16=0,0,F$16/MAE_fec!F$16)</f>
        <v>1.3840740896468871</v>
      </c>
      <c r="G78" s="348">
        <f>IF(G$16=0,0,G$16/MAE_fec!G$16)</f>
        <v>1.2626696093345815</v>
      </c>
      <c r="H78" s="348">
        <f>IF(H$16=0,0,H$16/MAE_fec!H$16)</f>
        <v>1.0398926921491081</v>
      </c>
      <c r="I78" s="348">
        <f>IF(I$16=0,0,I$16/MAE_fec!I$16)</f>
        <v>1.8473278575589931</v>
      </c>
      <c r="J78" s="348">
        <f>IF(J$16=0,0,J$16/MAE_fec!J$16)</f>
        <v>1.8282156133461407</v>
      </c>
      <c r="K78" s="348">
        <f>IF(K$16=0,0,K$16/MAE_fec!K$16)</f>
        <v>0.6439179210034065</v>
      </c>
      <c r="L78" s="348">
        <f>IF(L$16=0,0,L$16/MAE_fec!L$16)</f>
        <v>0.61496663394718343</v>
      </c>
      <c r="M78" s="348">
        <f>IF(M$16=0,0,M$16/MAE_fec!M$16)</f>
        <v>0.93061990225552071</v>
      </c>
      <c r="N78" s="348">
        <f>IF(N$16=0,0,N$16/MAE_fec!N$16)</f>
        <v>0.75761855965805824</v>
      </c>
      <c r="O78" s="348">
        <f>IF(O$16=0,0,O$16/MAE_fec!O$16)</f>
        <v>0.69221387761858522</v>
      </c>
      <c r="P78" s="348">
        <f>IF(P$16=0,0,P$16/MAE_fec!P$16)</f>
        <v>0.7126520463974475</v>
      </c>
      <c r="Q78" s="348">
        <f>IF(Q$16=0,0,Q$16/MAE_fec!Q$16)</f>
        <v>0.51139881789447017</v>
      </c>
      <c r="R78" s="348">
        <f>IF(R$16=0,0,R$16/MAE_fec!R$16)</f>
        <v>0.44179693486896182</v>
      </c>
      <c r="S78" s="348">
        <f>IF(S$16=0,0,S$16/MAE_fec!S$16)</f>
        <v>0.57696765010621209</v>
      </c>
      <c r="T78" s="348">
        <f>IF(T$16=0,0,T$16/MAE_fec!T$16)</f>
        <v>0.56708299951592533</v>
      </c>
      <c r="U78" s="348">
        <f>IF(U$16=0,0,U$16/MAE_fec!U$16)</f>
        <v>0.50597521531794976</v>
      </c>
      <c r="V78" s="348">
        <f>IF(V$16=0,0,V$16/MAE_fec!V$16)</f>
        <v>0.49915912481200564</v>
      </c>
      <c r="W78" s="348">
        <f>IF(W$16=0,0,W$16/MAE_fec!W$16)</f>
        <v>0.38550623577907789</v>
      </c>
      <c r="X78" s="348">
        <f>IF(X$16=0,0,X$16/MAE_fec!X$16)</f>
        <v>0.31966824000317723</v>
      </c>
      <c r="Y78" s="348">
        <f>IF(Y$16=0,0,Y$16/MAE_fec!Y$16)</f>
        <v>0.30701950791822152</v>
      </c>
      <c r="DA78" s="178"/>
    </row>
    <row r="79" spans="1:105" ht="12" customHeight="1" x14ac:dyDescent="0.25">
      <c r="A79" s="174" t="s">
        <v>2565</v>
      </c>
      <c r="B79" s="348">
        <f>IF(B$24=0,0,B$24/MAE_fec!B$24)</f>
        <v>1.7004799149339549</v>
      </c>
      <c r="C79" s="348">
        <f>IF(C$24=0,0,C$24/MAE_fec!C$24)</f>
        <v>1.6840536796106225</v>
      </c>
      <c r="D79" s="348">
        <f>IF(D$24=0,0,D$24/MAE_fec!D$24)</f>
        <v>1.6649500620506745</v>
      </c>
      <c r="E79" s="348">
        <f>IF(E$24=0,0,E$24/MAE_fec!E$24)</f>
        <v>1.6568143710698615</v>
      </c>
      <c r="F79" s="348">
        <f>IF(F$24=0,0,F$24/MAE_fec!F$24)</f>
        <v>1.6628381809480137</v>
      </c>
      <c r="G79" s="348">
        <f>IF(G$24=0,0,G$24/MAE_fec!G$24)</f>
        <v>1.6664478027904104</v>
      </c>
      <c r="H79" s="348">
        <f>IF(H$24=0,0,H$24/MAE_fec!H$24)</f>
        <v>1.6119046254031013</v>
      </c>
      <c r="I79" s="348">
        <f>IF(I$24=0,0,I$24/MAE_fec!I$24)</f>
        <v>1.8023699161342386</v>
      </c>
      <c r="J79" s="348">
        <f>IF(J$24=0,0,J$24/MAE_fec!J$24)</f>
        <v>1.8053470573100008</v>
      </c>
      <c r="K79" s="348">
        <f>IF(K$24=0,0,K$24/MAE_fec!K$24)</f>
        <v>1.5714880439285794</v>
      </c>
      <c r="L79" s="348">
        <f>IF(L$24=0,0,L$24/MAE_fec!L$24)</f>
        <v>1.5676333240708906</v>
      </c>
      <c r="M79" s="348">
        <f>IF(M$24=0,0,M$24/MAE_fec!M$24)</f>
        <v>1.6448946031542899</v>
      </c>
      <c r="N79" s="348">
        <f>IF(N$24=0,0,N$24/MAE_fec!N$24)</f>
        <v>1.6097065523002898</v>
      </c>
      <c r="O79" s="348">
        <f>IF(O$24=0,0,O$24/MAE_fec!O$24)</f>
        <v>1.5868450088240258</v>
      </c>
      <c r="P79" s="348">
        <f>IF(P$24=0,0,P$24/MAE_fec!P$24)</f>
        <v>1.5967065682814372</v>
      </c>
      <c r="Q79" s="348">
        <f>IF(Q$24=0,0,Q$24/MAE_fec!Q$24)</f>
        <v>1.545441858716563</v>
      </c>
      <c r="R79" s="348">
        <f>IF(R$24=0,0,R$24/MAE_fec!R$24)</f>
        <v>1.5255537607096961</v>
      </c>
      <c r="S79" s="348">
        <f>IF(S$24=0,0,S$24/MAE_fec!S$24)</f>
        <v>1.5711012237309603</v>
      </c>
      <c r="T79" s="348">
        <f>IF(T$24=0,0,T$24/MAE_fec!T$24)</f>
        <v>1.567185558401319</v>
      </c>
      <c r="U79" s="348">
        <f>IF(U$24=0,0,U$24/MAE_fec!U$24)</f>
        <v>1.5539601295762879</v>
      </c>
      <c r="V79" s="348">
        <f>IF(V$24=0,0,V$24/MAE_fec!V$24)</f>
        <v>1.5442230307267926</v>
      </c>
      <c r="W79" s="348">
        <f>IF(W$24=0,0,W$24/MAE_fec!W$24)</f>
        <v>1.5085861213379705</v>
      </c>
      <c r="X79" s="348">
        <f>IF(X$24=0,0,X$24/MAE_fec!X$24)</f>
        <v>1.4744511763418053</v>
      </c>
      <c r="Y79" s="348">
        <f>IF(Y$24=0,0,Y$24/MAE_fec!Y$24)</f>
        <v>1.4629127867227476</v>
      </c>
      <c r="DA79" s="178"/>
    </row>
    <row r="80" spans="1:105" ht="12" customHeight="1" x14ac:dyDescent="0.25">
      <c r="A80" s="174" t="s">
        <v>2570</v>
      </c>
      <c r="B80" s="348">
        <f>IF(B$27=0,0,B$27/MAE_fec!B$27)</f>
        <v>1.617114215290856</v>
      </c>
      <c r="C80" s="348">
        <f>IF(C$27=0,0,C$27/MAE_fec!C$27)</f>
        <v>1.5394740118102281</v>
      </c>
      <c r="D80" s="348">
        <f>IF(D$27=0,0,D$27/MAE_fec!D$27)</f>
        <v>1.421331634383636</v>
      </c>
      <c r="E80" s="348">
        <f>IF(E$27=0,0,E$27/MAE_fec!E$27)</f>
        <v>1.3823805901499069</v>
      </c>
      <c r="F80" s="348">
        <f>IF(F$27=0,0,F$27/MAE_fec!F$27)</f>
        <v>1.3840740896468877</v>
      </c>
      <c r="G80" s="348">
        <f>IF(G$27=0,0,G$27/MAE_fec!G$27)</f>
        <v>1.2626696093345819</v>
      </c>
      <c r="H80" s="348">
        <f>IF(H$27=0,0,H$27/MAE_fec!H$27)</f>
        <v>1.0398926921491076</v>
      </c>
      <c r="I80" s="348">
        <f>IF(I$27=0,0,I$27/MAE_fec!I$27)</f>
        <v>1.8473278575589918</v>
      </c>
      <c r="J80" s="348">
        <f>IF(J$27=0,0,J$27/MAE_fec!J$27)</f>
        <v>1.82821561334614</v>
      </c>
      <c r="K80" s="348">
        <f>IF(K$27=0,0,K$27/MAE_fec!K$27)</f>
        <v>0.64391792100340661</v>
      </c>
      <c r="L80" s="348">
        <f>IF(L$27=0,0,L$27/MAE_fec!L$27)</f>
        <v>0.61496663394718332</v>
      </c>
      <c r="M80" s="348">
        <f>IF(M$27=0,0,M$27/MAE_fec!M$27)</f>
        <v>0.93061990225552116</v>
      </c>
      <c r="N80" s="348">
        <f>IF(N$27=0,0,N$27/MAE_fec!N$27)</f>
        <v>0.75761855965805847</v>
      </c>
      <c r="O80" s="348">
        <f>IF(O$27=0,0,O$27/MAE_fec!O$27)</f>
        <v>0.69221387761858477</v>
      </c>
      <c r="P80" s="348">
        <f>IF(P$27=0,0,P$27/MAE_fec!P$27)</f>
        <v>0.71265204639744695</v>
      </c>
      <c r="Q80" s="348">
        <f>IF(Q$27=0,0,Q$27/MAE_fec!Q$27)</f>
        <v>0.51139881789447039</v>
      </c>
      <c r="R80" s="348">
        <f>IF(R$27=0,0,R$27/MAE_fec!R$27)</f>
        <v>0.44179693486896177</v>
      </c>
      <c r="S80" s="348">
        <f>IF(S$27=0,0,S$27/MAE_fec!S$27)</f>
        <v>0.57696765010621209</v>
      </c>
      <c r="T80" s="348">
        <f>IF(T$27=0,0,T$27/MAE_fec!T$27)</f>
        <v>0.56708299951592545</v>
      </c>
      <c r="U80" s="348">
        <f>IF(U$27=0,0,U$27/MAE_fec!U$27)</f>
        <v>0.50597521531794964</v>
      </c>
      <c r="V80" s="348">
        <f>IF(V$27=0,0,V$27/MAE_fec!V$27)</f>
        <v>0.49915912481200575</v>
      </c>
      <c r="W80" s="348">
        <f>IF(W$27=0,0,W$27/MAE_fec!W$27)</f>
        <v>0.38550623577907794</v>
      </c>
      <c r="X80" s="348">
        <f>IF(X$27=0,0,X$27/MAE_fec!X$27)</f>
        <v>0.31966824000317728</v>
      </c>
      <c r="Y80" s="348">
        <f>IF(Y$27=0,0,Y$27/MAE_fec!Y$27)</f>
        <v>0.30701950791822163</v>
      </c>
      <c r="DA80" s="178"/>
    </row>
    <row r="81" spans="1:105" ht="12" customHeight="1" x14ac:dyDescent="0.25">
      <c r="A81" s="174" t="s">
        <v>2580</v>
      </c>
      <c r="B81" s="348">
        <f>IF(B$35=0,0,B$35/MAE_fec!B$35)</f>
        <v>2.8052940575543386</v>
      </c>
      <c r="C81" s="348">
        <f>IF(C$35=0,0,C$35/MAE_fec!C$35)</f>
        <v>2.8632257923821203</v>
      </c>
      <c r="D81" s="348">
        <f>IF(D$35=0,0,D$35/MAE_fec!D$35)</f>
        <v>2.8047644138329639</v>
      </c>
      <c r="E81" s="348">
        <f>IF(E$35=0,0,E$35/MAE_fec!E$35)</f>
        <v>2.7686088593265139</v>
      </c>
      <c r="F81" s="348">
        <f>IF(F$35=0,0,F$35/MAE_fec!F$35)</f>
        <v>2.6612439999145181</v>
      </c>
      <c r="G81" s="348">
        <f>IF(G$35=0,0,G$35/MAE_fec!G$35)</f>
        <v>2.7169110370442291</v>
      </c>
      <c r="H81" s="348">
        <f>IF(H$35=0,0,H$35/MAE_fec!H$35)</f>
        <v>2.693156082159915</v>
      </c>
      <c r="I81" s="348">
        <f>IF(I$35=0,0,I$35/MAE_fec!I$35)</f>
        <v>2.4741908884239581</v>
      </c>
      <c r="J81" s="348">
        <f>IF(J$35=0,0,J$35/MAE_fec!J$35)</f>
        <v>2.4369094003773419</v>
      </c>
      <c r="K81" s="348">
        <f>IF(K$35=0,0,K$35/MAE_fec!K$35)</f>
        <v>2.5861840090269026</v>
      </c>
      <c r="L81" s="348">
        <f>IF(L$35=0,0,L$35/MAE_fec!L$35)</f>
        <v>2.5447466721336842</v>
      </c>
      <c r="M81" s="348">
        <f>IF(M$35=0,0,M$35/MAE_fec!M$35)</f>
        <v>2.4790988929470168</v>
      </c>
      <c r="N81" s="348">
        <f>IF(N$35=0,0,N$35/MAE_fec!N$35)</f>
        <v>2.4899814237026279</v>
      </c>
      <c r="O81" s="348">
        <f>IF(O$35=0,0,O$35/MAE_fec!O$35)</f>
        <v>2.5236487882986731</v>
      </c>
      <c r="P81" s="348">
        <f>IF(P$35=0,0,P$35/MAE_fec!P$35)</f>
        <v>2.4918461666807343</v>
      </c>
      <c r="Q81" s="348">
        <f>IF(Q$35=0,0,Q$35/MAE_fec!Q$35)</f>
        <v>2.4852658932207601</v>
      </c>
      <c r="R81" s="348">
        <f>IF(R$35=0,0,R$35/MAE_fec!R$35)</f>
        <v>2.4930411508243777</v>
      </c>
      <c r="S81" s="348">
        <f>IF(S$35=0,0,S$35/MAE_fec!S$35)</f>
        <v>2.4561324138498919</v>
      </c>
      <c r="T81" s="348">
        <f>IF(T$35=0,0,T$35/MAE_fec!T$35)</f>
        <v>2.4526624749398476</v>
      </c>
      <c r="U81" s="348">
        <f>IF(U$35=0,0,U$35/MAE_fec!U$35)</f>
        <v>2.4350796027986537</v>
      </c>
      <c r="V81" s="348">
        <f>IF(V$35=0,0,V$35/MAE_fec!V$35)</f>
        <v>2.4855949379836511</v>
      </c>
      <c r="W81" s="348">
        <f>IF(W$35=0,0,W$35/MAE_fec!W$35)</f>
        <v>2.4296493847028606</v>
      </c>
      <c r="X81" s="348">
        <f>IF(X$35=0,0,X$35/MAE_fec!X$35)</f>
        <v>2.4366077864844766</v>
      </c>
      <c r="Y81" s="348">
        <f>IF(Y$35=0,0,Y$35/MAE_fec!Y$35)</f>
        <v>2.4635045932557289</v>
      </c>
      <c r="DA81" s="178"/>
    </row>
    <row r="82" spans="1:105" ht="12" customHeight="1" x14ac:dyDescent="0.25">
      <c r="A82" s="174" t="s">
        <v>2592</v>
      </c>
      <c r="B82" s="348">
        <f>IF(B$46=0,0,B$46/MAE_fec!B$46)</f>
        <v>0</v>
      </c>
      <c r="C82" s="348">
        <f>IF(C$46=0,0,C$46/MAE_fec!C$46)</f>
        <v>0</v>
      </c>
      <c r="D82" s="348">
        <f>IF(D$46=0,0,D$46/MAE_fec!D$46)</f>
        <v>0</v>
      </c>
      <c r="E82" s="348">
        <f>IF(E$46=0,0,E$46/MAE_fec!E$46)</f>
        <v>0</v>
      </c>
      <c r="F82" s="348">
        <f>IF(F$46=0,0,F$46/MAE_fec!F$46)</f>
        <v>0</v>
      </c>
      <c r="G82" s="348">
        <f>IF(G$46=0,0,G$46/MAE_fec!G$46)</f>
        <v>0</v>
      </c>
      <c r="H82" s="348">
        <f>IF(H$46=0,0,H$46/MAE_fec!H$46)</f>
        <v>0</v>
      </c>
      <c r="I82" s="348">
        <f>IF(I$46=0,0,I$46/MAE_fec!I$46)</f>
        <v>0</v>
      </c>
      <c r="J82" s="348">
        <f>IF(J$46=0,0,J$46/MAE_fec!J$46)</f>
        <v>0</v>
      </c>
      <c r="K82" s="348">
        <f>IF(K$46=0,0,K$46/MAE_fec!K$46)</f>
        <v>0</v>
      </c>
      <c r="L82" s="348">
        <f>IF(L$46=0,0,L$46/MAE_fec!L$46)</f>
        <v>0</v>
      </c>
      <c r="M82" s="348">
        <f>IF(M$46=0,0,M$46/MAE_fec!M$46)</f>
        <v>0</v>
      </c>
      <c r="N82" s="348">
        <f>IF(N$46=0,0,N$46/MAE_fec!N$46)</f>
        <v>0</v>
      </c>
      <c r="O82" s="348">
        <f>IF(O$46=0,0,O$46/MAE_fec!O$46)</f>
        <v>0</v>
      </c>
      <c r="P82" s="348">
        <f>IF(P$46=0,0,P$46/MAE_fec!P$46)</f>
        <v>0</v>
      </c>
      <c r="Q82" s="348">
        <f>IF(Q$46=0,0,Q$46/MAE_fec!Q$46)</f>
        <v>0</v>
      </c>
      <c r="R82" s="348">
        <f>IF(R$46=0,0,R$46/MAE_fec!R$46)</f>
        <v>0</v>
      </c>
      <c r="S82" s="348">
        <f>IF(S$46=0,0,S$46/MAE_fec!S$46)</f>
        <v>0</v>
      </c>
      <c r="T82" s="348">
        <f>IF(T$46=0,0,T$46/MAE_fec!T$46)</f>
        <v>0</v>
      </c>
      <c r="U82" s="348">
        <f>IF(U$46=0,0,U$46/MAE_fec!U$46)</f>
        <v>0</v>
      </c>
      <c r="V82" s="348">
        <f>IF(V$46=0,0,V$46/MAE_fec!V$46)</f>
        <v>0</v>
      </c>
      <c r="W82" s="348">
        <f>IF(W$46=0,0,W$46/MAE_fec!W$46)</f>
        <v>0</v>
      </c>
      <c r="X82" s="348">
        <f>IF(X$46=0,0,X$46/MAE_fec!X$46)</f>
        <v>0</v>
      </c>
      <c r="Y82" s="348">
        <f>IF(Y$46=0,0,Y$46/MAE_fec!Y$46)</f>
        <v>0</v>
      </c>
      <c r="DA82" s="178"/>
    </row>
    <row r="83" spans="1:105" ht="12" customHeight="1" x14ac:dyDescent="0.25">
      <c r="A83" s="41" t="s">
        <v>2594</v>
      </c>
      <c r="B83" s="333">
        <f>IF(B$47=0,0,B$47/MAE_fec!B$47)</f>
        <v>0</v>
      </c>
      <c r="C83" s="333">
        <f>IF(C$47=0,0,C$47/MAE_fec!C$47)</f>
        <v>0</v>
      </c>
      <c r="D83" s="333">
        <f>IF(D$47=0,0,D$47/MAE_fec!D$47)</f>
        <v>0</v>
      </c>
      <c r="E83" s="333">
        <f>IF(E$47=0,0,E$47/MAE_fec!E$47)</f>
        <v>0</v>
      </c>
      <c r="F83" s="333">
        <f>IF(F$47=0,0,F$47/MAE_fec!F$47)</f>
        <v>0</v>
      </c>
      <c r="G83" s="333">
        <f>IF(G$47=0,0,G$47/MAE_fec!G$47)</f>
        <v>0</v>
      </c>
      <c r="H83" s="333">
        <f>IF(H$47=0,0,H$47/MAE_fec!H$47)</f>
        <v>0</v>
      </c>
      <c r="I83" s="333">
        <f>IF(I$47=0,0,I$47/MAE_fec!I$47)</f>
        <v>0</v>
      </c>
      <c r="J83" s="333">
        <f>IF(J$47=0,0,J$47/MAE_fec!J$47)</f>
        <v>0</v>
      </c>
      <c r="K83" s="333">
        <f>IF(K$47=0,0,K$47/MAE_fec!K$47)</f>
        <v>0</v>
      </c>
      <c r="L83" s="333">
        <f>IF(L$47=0,0,L$47/MAE_fec!L$47)</f>
        <v>0</v>
      </c>
      <c r="M83" s="333">
        <f>IF(M$47=0,0,M$47/MAE_fec!M$47)</f>
        <v>0</v>
      </c>
      <c r="N83" s="333">
        <f>IF(N$47=0,0,N$47/MAE_fec!N$47)</f>
        <v>0</v>
      </c>
      <c r="O83" s="333">
        <f>IF(O$47=0,0,O$47/MAE_fec!O$47)</f>
        <v>0</v>
      </c>
      <c r="P83" s="333">
        <f>IF(P$47=0,0,P$47/MAE_fec!P$47)</f>
        <v>0</v>
      </c>
      <c r="Q83" s="333">
        <f>IF(Q$47=0,0,Q$47/MAE_fec!Q$47)</f>
        <v>0</v>
      </c>
      <c r="R83" s="333">
        <f>IF(R$47=0,0,R$47/MAE_fec!R$47)</f>
        <v>0</v>
      </c>
      <c r="S83" s="333">
        <f>IF(S$47=0,0,S$47/MAE_fec!S$47)</f>
        <v>0</v>
      </c>
      <c r="T83" s="333">
        <f>IF(T$47=0,0,T$47/MAE_fec!T$47)</f>
        <v>0</v>
      </c>
      <c r="U83" s="333">
        <f>IF(U$47=0,0,U$47/MAE_fec!U$47)</f>
        <v>0</v>
      </c>
      <c r="V83" s="333">
        <f>IF(V$47=0,0,V$47/MAE_fec!V$47)</f>
        <v>0</v>
      </c>
      <c r="W83" s="333">
        <f>IF(W$47=0,0,W$47/MAE_fec!W$47)</f>
        <v>0</v>
      </c>
      <c r="X83" s="333">
        <f>IF(X$47=0,0,X$47/MAE_fec!X$47)</f>
        <v>0</v>
      </c>
      <c r="Y83" s="333">
        <f>IF(Y$47=0,0,Y$47/MAE_fec!Y$47)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leather"</f>
        <v>IE: Textiles and leather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599.12138364779867</v>
      </c>
      <c r="C3" s="203">
        <v>603.14394764642134</v>
      </c>
      <c r="D3" s="203">
        <v>496.86154280536329</v>
      </c>
      <c r="E3" s="203">
        <v>441.73949401097059</v>
      </c>
      <c r="F3" s="203">
        <v>384.78527006115979</v>
      </c>
      <c r="G3" s="203">
        <v>366.79080523088709</v>
      </c>
      <c r="H3" s="203">
        <v>325.82743232346502</v>
      </c>
      <c r="I3" s="203">
        <v>354.62543281929442</v>
      </c>
      <c r="J3" s="203">
        <v>295.37049178394068</v>
      </c>
      <c r="K3" s="203">
        <v>264.96347644639633</v>
      </c>
      <c r="L3" s="203">
        <v>220.40292591952181</v>
      </c>
      <c r="M3" s="203">
        <v>193.2502860411899</v>
      </c>
      <c r="N3" s="203">
        <v>178.58615273975781</v>
      </c>
      <c r="O3" s="203">
        <v>186.30985955342291</v>
      </c>
      <c r="P3" s="203">
        <v>198.61709174557799</v>
      </c>
      <c r="Q3" s="203">
        <v>192.04326900000001</v>
      </c>
      <c r="R3" s="203">
        <v>186.72435825613741</v>
      </c>
      <c r="S3" s="203">
        <v>175.69989565217389</v>
      </c>
      <c r="T3" s="203">
        <v>177.42258253696619</v>
      </c>
      <c r="U3" s="203">
        <v>175.03327600951889</v>
      </c>
      <c r="V3" s="203">
        <v>169.4114250696592</v>
      </c>
      <c r="W3" s="203">
        <v>198.7302491103203</v>
      </c>
      <c r="X3" s="203">
        <v>199.7512757425049</v>
      </c>
      <c r="Y3" s="203">
        <v>207.3</v>
      </c>
      <c r="DA3" s="112" t="s">
        <v>2676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698.83175894845067</v>
      </c>
      <c r="C5" s="203">
        <v>683.07678403690386</v>
      </c>
      <c r="D5" s="203">
        <v>506.34338217460339</v>
      </c>
      <c r="E5" s="203">
        <v>418.17050524536961</v>
      </c>
      <c r="F5" s="203">
        <v>307.62357176078359</v>
      </c>
      <c r="G5" s="203">
        <v>353.45365064256703</v>
      </c>
      <c r="H5" s="203">
        <v>238.28120932715839</v>
      </c>
      <c r="I5" s="203">
        <v>138.17098765343479</v>
      </c>
      <c r="J5" s="203">
        <v>161.98473086896749</v>
      </c>
      <c r="K5" s="203">
        <v>233.78127855438791</v>
      </c>
      <c r="L5" s="203">
        <v>242.00490672386869</v>
      </c>
      <c r="M5" s="203">
        <v>222.1953802875654</v>
      </c>
      <c r="N5" s="203">
        <v>166.6648815115158</v>
      </c>
      <c r="O5" s="203">
        <v>208.67565022736451</v>
      </c>
      <c r="P5" s="203">
        <v>262.37696555815597</v>
      </c>
      <c r="Q5" s="203">
        <v>173.46135977584771</v>
      </c>
      <c r="R5" s="203">
        <v>219.22136427451409</v>
      </c>
      <c r="S5" s="203">
        <v>226.14925070753111</v>
      </c>
      <c r="T5" s="203">
        <v>239.74365307417389</v>
      </c>
      <c r="U5" s="203">
        <v>233.47906114474611</v>
      </c>
      <c r="V5" s="203">
        <v>237.45508990910389</v>
      </c>
      <c r="W5" s="203">
        <v>240.53592590828191</v>
      </c>
      <c r="X5" s="203">
        <v>508.83681911274459</v>
      </c>
      <c r="Y5" s="203">
        <v>522.04355673316763</v>
      </c>
      <c r="DA5" s="112" t="s">
        <v>2677</v>
      </c>
    </row>
    <row r="6" spans="1:105" ht="12" customHeight="1" x14ac:dyDescent="0.25">
      <c r="A6" s="154" t="s">
        <v>2112</v>
      </c>
      <c r="B6" s="338">
        <v>873.53969868556328</v>
      </c>
      <c r="C6" s="338">
        <v>829.86271375128513</v>
      </c>
      <c r="D6" s="338">
        <v>786.18572881700698</v>
      </c>
      <c r="E6" s="338">
        <v>786.18572881700698</v>
      </c>
      <c r="F6" s="338">
        <v>742.50874388272882</v>
      </c>
      <c r="G6" s="338">
        <v>742.50874388272882</v>
      </c>
      <c r="H6" s="338">
        <v>698.83175894845067</v>
      </c>
      <c r="I6" s="338">
        <v>655.15477401417252</v>
      </c>
      <c r="J6" s="338">
        <v>655.15477401417252</v>
      </c>
      <c r="K6" s="338">
        <v>611.47778907989436</v>
      </c>
      <c r="L6" s="338">
        <v>567.80080414561621</v>
      </c>
      <c r="M6" s="338">
        <v>567.80080414561621</v>
      </c>
      <c r="N6" s="338">
        <v>524.12381921133806</v>
      </c>
      <c r="O6" s="338">
        <v>480.44683427705991</v>
      </c>
      <c r="P6" s="338">
        <v>436.76984934278181</v>
      </c>
      <c r="Q6" s="338">
        <v>436.76984934278181</v>
      </c>
      <c r="R6" s="338">
        <v>393.0928644085036</v>
      </c>
      <c r="S6" s="338">
        <v>349.41587947422539</v>
      </c>
      <c r="T6" s="338">
        <v>349.41587947422539</v>
      </c>
      <c r="U6" s="338">
        <v>305.7388945399473</v>
      </c>
      <c r="V6" s="338">
        <v>262.06190960566909</v>
      </c>
      <c r="W6" s="338">
        <v>262.06190960566909</v>
      </c>
      <c r="X6" s="338">
        <v>567.80080414561633</v>
      </c>
      <c r="Y6" s="338">
        <v>567.80080414561633</v>
      </c>
      <c r="DA6" s="160" t="s">
        <v>2678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0</v>
      </c>
      <c r="G7" s="340">
        <v>0</v>
      </c>
      <c r="H7" s="340">
        <v>0</v>
      </c>
      <c r="I7" s="340">
        <v>0</v>
      </c>
      <c r="J7" s="340">
        <v>0</v>
      </c>
      <c r="K7" s="340">
        <v>0</v>
      </c>
      <c r="L7" s="340">
        <v>0</v>
      </c>
      <c r="M7" s="340">
        <v>0</v>
      </c>
      <c r="N7" s="340">
        <v>0</v>
      </c>
      <c r="O7" s="340">
        <v>0</v>
      </c>
      <c r="P7" s="340">
        <v>0</v>
      </c>
      <c r="Q7" s="340">
        <v>0</v>
      </c>
      <c r="R7" s="340">
        <v>0</v>
      </c>
      <c r="S7" s="340">
        <v>0</v>
      </c>
      <c r="T7" s="340">
        <v>0</v>
      </c>
      <c r="U7" s="340">
        <v>0</v>
      </c>
      <c r="V7" s="340">
        <v>0</v>
      </c>
      <c r="W7" s="340">
        <v>0</v>
      </c>
      <c r="X7" s="340">
        <v>349.41587947422528</v>
      </c>
      <c r="Y7" s="340">
        <v>43.676984934278167</v>
      </c>
      <c r="DA7" s="161" t="s">
        <v>2679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43.676984934278153</v>
      </c>
      <c r="D8" s="342">
        <f t="shared" si="0"/>
        <v>43.676984934278153</v>
      </c>
      <c r="E8" s="342">
        <f t="shared" si="0"/>
        <v>0</v>
      </c>
      <c r="F8" s="342">
        <f t="shared" si="0"/>
        <v>43.676984934278153</v>
      </c>
      <c r="G8" s="342">
        <f t="shared" si="0"/>
        <v>0</v>
      </c>
      <c r="H8" s="342">
        <f t="shared" si="0"/>
        <v>43.676984934278153</v>
      </c>
      <c r="I8" s="342">
        <f t="shared" si="0"/>
        <v>43.676984934278153</v>
      </c>
      <c r="J8" s="342">
        <f t="shared" si="0"/>
        <v>0</v>
      </c>
      <c r="K8" s="342">
        <f t="shared" si="0"/>
        <v>43.676984934278153</v>
      </c>
      <c r="L8" s="342">
        <f t="shared" si="0"/>
        <v>43.676984934278153</v>
      </c>
      <c r="M8" s="342">
        <f t="shared" si="0"/>
        <v>0</v>
      </c>
      <c r="N8" s="342">
        <f t="shared" si="0"/>
        <v>43.676984934278153</v>
      </c>
      <c r="O8" s="342">
        <f t="shared" si="0"/>
        <v>43.676984934278153</v>
      </c>
      <c r="P8" s="342">
        <f t="shared" si="0"/>
        <v>43.676984934278096</v>
      </c>
      <c r="Q8" s="342">
        <f t="shared" si="0"/>
        <v>0</v>
      </c>
      <c r="R8" s="342">
        <f t="shared" si="0"/>
        <v>43.676984934278209</v>
      </c>
      <c r="S8" s="342">
        <f t="shared" si="0"/>
        <v>43.676984934278209</v>
      </c>
      <c r="T8" s="342">
        <f t="shared" si="0"/>
        <v>0</v>
      </c>
      <c r="U8" s="342">
        <f t="shared" si="0"/>
        <v>43.676984934278096</v>
      </c>
      <c r="V8" s="342">
        <f t="shared" si="0"/>
        <v>43.676984934278209</v>
      </c>
      <c r="W8" s="342">
        <f t="shared" si="0"/>
        <v>0</v>
      </c>
      <c r="X8" s="342">
        <f t="shared" si="0"/>
        <v>43.676984934278039</v>
      </c>
      <c r="Y8" s="342">
        <f t="shared" si="0"/>
        <v>43.676984934278153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174.70793973711261</v>
      </c>
      <c r="C9" s="343">
        <f t="shared" si="1"/>
        <v>146.78592971438127</v>
      </c>
      <c r="D9" s="343">
        <f t="shared" si="1"/>
        <v>279.84234664240358</v>
      </c>
      <c r="E9" s="343">
        <f t="shared" si="1"/>
        <v>368.01522357163736</v>
      </c>
      <c r="F9" s="343">
        <f t="shared" si="1"/>
        <v>434.88517212194523</v>
      </c>
      <c r="G9" s="343">
        <f t="shared" si="1"/>
        <v>389.0550932401618</v>
      </c>
      <c r="H9" s="343">
        <f t="shared" si="1"/>
        <v>460.55054962129225</v>
      </c>
      <c r="I9" s="343">
        <f t="shared" si="1"/>
        <v>516.98378636073767</v>
      </c>
      <c r="J9" s="343">
        <f t="shared" si="1"/>
        <v>493.170043145205</v>
      </c>
      <c r="K9" s="343">
        <f t="shared" si="1"/>
        <v>377.69651052550648</v>
      </c>
      <c r="L9" s="343">
        <f t="shared" si="1"/>
        <v>325.79589742174755</v>
      </c>
      <c r="M9" s="343">
        <f t="shared" si="1"/>
        <v>345.60542385805081</v>
      </c>
      <c r="N9" s="343">
        <f t="shared" si="1"/>
        <v>357.45893769982229</v>
      </c>
      <c r="O9" s="343">
        <f t="shared" si="1"/>
        <v>271.77118404969542</v>
      </c>
      <c r="P9" s="343">
        <f t="shared" si="1"/>
        <v>174.39288378462584</v>
      </c>
      <c r="Q9" s="343">
        <f t="shared" si="1"/>
        <v>263.3084895669341</v>
      </c>
      <c r="R9" s="343">
        <f t="shared" si="1"/>
        <v>173.87150013398951</v>
      </c>
      <c r="S9" s="343">
        <f t="shared" si="1"/>
        <v>123.26662876669428</v>
      </c>
      <c r="T9" s="343">
        <f t="shared" si="1"/>
        <v>109.6722264000515</v>
      </c>
      <c r="U9" s="343">
        <f t="shared" si="1"/>
        <v>72.259833395201184</v>
      </c>
      <c r="V9" s="343">
        <f t="shared" si="1"/>
        <v>24.606819696565196</v>
      </c>
      <c r="W9" s="343">
        <f t="shared" si="1"/>
        <v>21.525983697387176</v>
      </c>
      <c r="X9" s="343">
        <f t="shared" si="1"/>
        <v>58.963985032871733</v>
      </c>
      <c r="Y9" s="343">
        <f t="shared" si="1"/>
        <v>45.757247412448692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57.506878761822882</v>
      </c>
      <c r="C12" s="210">
        <v>55.475580395528787</v>
      </c>
      <c r="D12" s="210">
        <v>42.743766122098023</v>
      </c>
      <c r="E12" s="210">
        <v>36.835339638865001</v>
      </c>
      <c r="F12" s="210">
        <v>26.475150472914869</v>
      </c>
      <c r="G12" s="210">
        <v>26.304987102321579</v>
      </c>
      <c r="H12" s="210">
        <v>16.485296646603611</v>
      </c>
      <c r="I12" s="210">
        <v>8.6613929492691319</v>
      </c>
      <c r="J12" s="210">
        <v>9.5212381771281152</v>
      </c>
      <c r="K12" s="210">
        <v>13.69595872742906</v>
      </c>
      <c r="L12" s="210">
        <v>13.30352536543422</v>
      </c>
      <c r="M12" s="210">
        <v>10.851160791057611</v>
      </c>
      <c r="N12" s="210">
        <v>8.2795356835769542</v>
      </c>
      <c r="O12" s="210">
        <v>10.12218400687876</v>
      </c>
      <c r="P12" s="210">
        <v>11.97910576096303</v>
      </c>
      <c r="Q12" s="210">
        <v>7.8606190885640563</v>
      </c>
      <c r="R12" s="210">
        <v>9.8171969045571785</v>
      </c>
      <c r="S12" s="210">
        <v>10.07884780739467</v>
      </c>
      <c r="T12" s="210">
        <v>10.70533104041272</v>
      </c>
      <c r="U12" s="210">
        <v>10.33637145313844</v>
      </c>
      <c r="V12" s="210">
        <v>11.015219260533099</v>
      </c>
      <c r="W12" s="210">
        <v>10.808426483233021</v>
      </c>
      <c r="X12" s="210">
        <v>20.900515907136711</v>
      </c>
      <c r="Y12" s="210">
        <v>20.403697334479791</v>
      </c>
      <c r="DA12" s="109" t="s">
        <v>2680</v>
      </c>
    </row>
    <row r="13" spans="1:105" ht="12" customHeight="1" x14ac:dyDescent="0.25">
      <c r="A13" s="24" t="s">
        <v>28</v>
      </c>
      <c r="B13" s="213">
        <v>10.0518486672399</v>
      </c>
      <c r="C13" s="213">
        <v>8.2958727429062762</v>
      </c>
      <c r="D13" s="213">
        <v>6.7698194325021497</v>
      </c>
      <c r="E13" s="213">
        <v>11.29561478933792</v>
      </c>
      <c r="F13" s="213">
        <v>11.26139294926913</v>
      </c>
      <c r="G13" s="213">
        <v>9.1131556319862419</v>
      </c>
      <c r="H13" s="213">
        <v>0</v>
      </c>
      <c r="I13" s="213">
        <v>0</v>
      </c>
      <c r="J13" s="213">
        <v>0</v>
      </c>
      <c r="K13" s="213">
        <v>0.25202063628546861</v>
      </c>
      <c r="L13" s="213">
        <v>0.1642304385210662</v>
      </c>
      <c r="M13" s="213">
        <v>7.4462596732588135E-2</v>
      </c>
      <c r="N13" s="213">
        <v>6.1134995700773853E-2</v>
      </c>
      <c r="O13" s="213">
        <v>1.392949269131556E-2</v>
      </c>
      <c r="P13" s="213">
        <v>0</v>
      </c>
      <c r="Q13" s="213">
        <v>3.3533963886500429E-3</v>
      </c>
      <c r="R13" s="213">
        <v>0</v>
      </c>
      <c r="S13" s="213">
        <v>3.3533963886500429E-3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2681</v>
      </c>
    </row>
    <row r="14" spans="1:105" ht="12" customHeight="1" x14ac:dyDescent="0.25">
      <c r="A14" s="14" t="s">
        <v>29</v>
      </c>
      <c r="B14" s="204">
        <f t="shared" ref="B14:Y14" si="2">B15+B16+B17+B18+B19</f>
        <v>28.074978503869303</v>
      </c>
      <c r="C14" s="204">
        <f t="shared" si="2"/>
        <v>30.277815993121237</v>
      </c>
      <c r="D14" s="204">
        <f t="shared" si="2"/>
        <v>21.48237317282889</v>
      </c>
      <c r="E14" s="204">
        <f t="shared" si="2"/>
        <v>13.539552880481514</v>
      </c>
      <c r="F14" s="204">
        <f t="shared" si="2"/>
        <v>6.5379191745485814</v>
      </c>
      <c r="G14" s="204">
        <f t="shared" si="2"/>
        <v>8.3913155631986225</v>
      </c>
      <c r="H14" s="204">
        <f t="shared" si="2"/>
        <v>9.2391229578675826</v>
      </c>
      <c r="I14" s="204">
        <f t="shared" si="2"/>
        <v>2.3597592433361996</v>
      </c>
      <c r="J14" s="204">
        <f t="shared" si="2"/>
        <v>3.0758383490971615</v>
      </c>
      <c r="K14" s="204">
        <f t="shared" si="2"/>
        <v>6.7621668099742047</v>
      </c>
      <c r="L14" s="204">
        <f t="shared" si="2"/>
        <v>8.2543422184006872</v>
      </c>
      <c r="M14" s="204">
        <f t="shared" si="2"/>
        <v>4.9377472055030092</v>
      </c>
      <c r="N14" s="204">
        <f t="shared" si="2"/>
        <v>3.254428202923473</v>
      </c>
      <c r="O14" s="204">
        <f t="shared" si="2"/>
        <v>4.0249355116079109</v>
      </c>
      <c r="P14" s="204">
        <f t="shared" si="2"/>
        <v>5.7714531384350813</v>
      </c>
      <c r="Q14" s="204">
        <f t="shared" si="2"/>
        <v>4.1122098022355971</v>
      </c>
      <c r="R14" s="204">
        <f t="shared" si="2"/>
        <v>4.8454858125537408</v>
      </c>
      <c r="S14" s="204">
        <f t="shared" si="2"/>
        <v>4.3372312983662935</v>
      </c>
      <c r="T14" s="204">
        <f t="shared" si="2"/>
        <v>4.5608770421324154</v>
      </c>
      <c r="U14" s="204">
        <f t="shared" si="2"/>
        <v>5.6282889079965601</v>
      </c>
      <c r="V14" s="204">
        <f t="shared" si="2"/>
        <v>5.0074806534823724</v>
      </c>
      <c r="W14" s="204">
        <f t="shared" si="2"/>
        <v>5.6864144453998273</v>
      </c>
      <c r="X14" s="204">
        <f t="shared" si="2"/>
        <v>5.9877042132416154</v>
      </c>
      <c r="Y14" s="204">
        <f t="shared" si="2"/>
        <v>6.0500429922613934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2682</v>
      </c>
    </row>
    <row r="16" spans="1:105" ht="12" customHeight="1" x14ac:dyDescent="0.25">
      <c r="A16" s="18" t="s">
        <v>31</v>
      </c>
      <c r="B16" s="204">
        <v>10.93190025795357</v>
      </c>
      <c r="C16" s="204">
        <v>14.211693895098881</v>
      </c>
      <c r="D16" s="204">
        <v>9.0194325021496127</v>
      </c>
      <c r="E16" s="204">
        <v>4.7687876182287194</v>
      </c>
      <c r="F16" s="204">
        <v>0.98211521926053313</v>
      </c>
      <c r="G16" s="204">
        <v>2.9779019776440241</v>
      </c>
      <c r="H16" s="204">
        <v>0.33903697334479788</v>
      </c>
      <c r="I16" s="204">
        <v>0.3220980223559759</v>
      </c>
      <c r="J16" s="204">
        <v>0.44264832330180559</v>
      </c>
      <c r="K16" s="204">
        <v>4.4319862424763539</v>
      </c>
      <c r="L16" s="204">
        <v>6.5877042132416159</v>
      </c>
      <c r="M16" s="204">
        <v>4.2934651762682714</v>
      </c>
      <c r="N16" s="204">
        <v>2.658039552880481</v>
      </c>
      <c r="O16" s="204">
        <v>2.896818572656922</v>
      </c>
      <c r="P16" s="204">
        <v>4.7338779019776434</v>
      </c>
      <c r="Q16" s="204">
        <v>3.207738607050731</v>
      </c>
      <c r="R16" s="204">
        <v>4.0794496990541704</v>
      </c>
      <c r="S16" s="204">
        <v>4.003955288048151</v>
      </c>
      <c r="T16" s="204">
        <v>4.2055889939810829</v>
      </c>
      <c r="U16" s="204">
        <v>5.4625967325881337</v>
      </c>
      <c r="V16" s="204">
        <v>4.2833190025795354</v>
      </c>
      <c r="W16" s="204">
        <v>5.3409286328460874</v>
      </c>
      <c r="X16" s="204">
        <v>5.626999140154771</v>
      </c>
      <c r="Y16" s="204">
        <v>5.6427343078245924</v>
      </c>
      <c r="DA16" s="71" t="s">
        <v>2683</v>
      </c>
    </row>
    <row r="17" spans="1:105" ht="12" customHeight="1" x14ac:dyDescent="0.25">
      <c r="A17" s="18" t="s">
        <v>71</v>
      </c>
      <c r="B17" s="204">
        <v>5.5712811693895086</v>
      </c>
      <c r="C17" s="204">
        <v>4.3475494411006013</v>
      </c>
      <c r="D17" s="204">
        <v>3.9534823731728279</v>
      </c>
      <c r="E17" s="204">
        <v>3.4165950128976781</v>
      </c>
      <c r="F17" s="204">
        <v>2.3604471195184868</v>
      </c>
      <c r="G17" s="204">
        <v>2.0470335339638859</v>
      </c>
      <c r="H17" s="204">
        <v>1.7471195184866719</v>
      </c>
      <c r="I17" s="204">
        <v>0.73748925193465176</v>
      </c>
      <c r="J17" s="204">
        <v>1.1306104901117799</v>
      </c>
      <c r="K17" s="204">
        <v>0.96199484092863286</v>
      </c>
      <c r="L17" s="204">
        <v>0.34548581255374028</v>
      </c>
      <c r="M17" s="204">
        <v>0.30515907136715392</v>
      </c>
      <c r="N17" s="204">
        <v>0.27515047291487532</v>
      </c>
      <c r="O17" s="204">
        <v>0.41994840928632848</v>
      </c>
      <c r="P17" s="204">
        <v>0.48306104901117802</v>
      </c>
      <c r="Q17" s="204">
        <v>0.37652622527944962</v>
      </c>
      <c r="R17" s="204">
        <v>0.36723989681857261</v>
      </c>
      <c r="S17" s="204">
        <v>0.27205503009458298</v>
      </c>
      <c r="T17" s="204">
        <v>0.27824591573516771</v>
      </c>
      <c r="U17" s="204">
        <v>0.1562338779019776</v>
      </c>
      <c r="V17" s="204">
        <v>0.56792777300085984</v>
      </c>
      <c r="W17" s="204">
        <v>0.2969045571797076</v>
      </c>
      <c r="X17" s="204">
        <v>0.32166809974204641</v>
      </c>
      <c r="Y17" s="204">
        <v>0.26689595872742911</v>
      </c>
      <c r="DA17" s="71" t="s">
        <v>2684</v>
      </c>
    </row>
    <row r="18" spans="1:105" ht="12" customHeight="1" x14ac:dyDescent="0.25">
      <c r="A18" s="18" t="s">
        <v>32</v>
      </c>
      <c r="B18" s="204">
        <v>10.833963886500429</v>
      </c>
      <c r="C18" s="204">
        <v>10.833963886500429</v>
      </c>
      <c r="D18" s="204">
        <v>7.8792777300085977</v>
      </c>
      <c r="E18" s="204">
        <v>4.9245055889939806</v>
      </c>
      <c r="F18" s="204">
        <v>2.9546861564918312</v>
      </c>
      <c r="G18" s="204">
        <v>2.9546861564918312</v>
      </c>
      <c r="H18" s="204">
        <v>6.8943250214961296</v>
      </c>
      <c r="I18" s="204">
        <v>1.1375752364574381</v>
      </c>
      <c r="J18" s="204">
        <v>1.332588134135855</v>
      </c>
      <c r="K18" s="204">
        <v>1.2183147033533961</v>
      </c>
      <c r="L18" s="204">
        <v>1.197678417884781</v>
      </c>
      <c r="M18" s="204">
        <v>0.30429922613929489</v>
      </c>
      <c r="N18" s="204">
        <v>0.27377472055030089</v>
      </c>
      <c r="O18" s="204">
        <v>0.63430782459157342</v>
      </c>
      <c r="P18" s="204">
        <v>0.48065348237317279</v>
      </c>
      <c r="Q18" s="204">
        <v>0.48357695614789331</v>
      </c>
      <c r="R18" s="204">
        <v>0.370335339638865</v>
      </c>
      <c r="S18" s="204">
        <v>0</v>
      </c>
      <c r="T18" s="204">
        <v>0</v>
      </c>
      <c r="U18" s="204">
        <v>0</v>
      </c>
      <c r="V18" s="204">
        <v>0</v>
      </c>
      <c r="W18" s="204">
        <v>0</v>
      </c>
      <c r="X18" s="204">
        <v>0</v>
      </c>
      <c r="Y18" s="204">
        <v>0</v>
      </c>
      <c r="DA18" s="71" t="s">
        <v>2685</v>
      </c>
    </row>
    <row r="19" spans="1:105" ht="12" customHeight="1" x14ac:dyDescent="0.25">
      <c r="A19" s="18" t="s">
        <v>33</v>
      </c>
      <c r="B19" s="204">
        <v>0.73783319002579528</v>
      </c>
      <c r="C19" s="204">
        <v>0.88460877042132413</v>
      </c>
      <c r="D19" s="204">
        <v>0.63018056749785034</v>
      </c>
      <c r="E19" s="204">
        <v>0.42966466036113488</v>
      </c>
      <c r="F19" s="204">
        <v>0.24067067927773</v>
      </c>
      <c r="G19" s="204">
        <v>0.41169389509888221</v>
      </c>
      <c r="H19" s="204">
        <v>0.25864144453998278</v>
      </c>
      <c r="I19" s="204">
        <v>0.16259673258813409</v>
      </c>
      <c r="J19" s="204">
        <v>0.16999140154772141</v>
      </c>
      <c r="K19" s="204">
        <v>0.14987102321582119</v>
      </c>
      <c r="L19" s="204">
        <v>0.12347377472055029</v>
      </c>
      <c r="M19" s="204">
        <v>3.4823731728288912E-2</v>
      </c>
      <c r="N19" s="204">
        <v>4.7463456577815991E-2</v>
      </c>
      <c r="O19" s="204">
        <v>7.3860705073086841E-2</v>
      </c>
      <c r="P19" s="204">
        <v>7.3860705073086841E-2</v>
      </c>
      <c r="Q19" s="204">
        <v>4.4368013757523653E-2</v>
      </c>
      <c r="R19" s="204">
        <v>2.8460877042132411E-2</v>
      </c>
      <c r="S19" s="204">
        <v>6.1220980223559762E-2</v>
      </c>
      <c r="T19" s="204">
        <v>7.7042132416165088E-2</v>
      </c>
      <c r="U19" s="204">
        <v>9.4582975064488387E-3</v>
      </c>
      <c r="V19" s="204">
        <v>0.1562338779019776</v>
      </c>
      <c r="W19" s="204">
        <v>4.858125537403267E-2</v>
      </c>
      <c r="X19" s="204">
        <v>3.9036973344797943E-2</v>
      </c>
      <c r="Y19" s="204">
        <v>0.1404127257093723</v>
      </c>
      <c r="DA19" s="71" t="s">
        <v>2686</v>
      </c>
    </row>
    <row r="20" spans="1:105" ht="12" customHeight="1" x14ac:dyDescent="0.25">
      <c r="A20" s="14" t="s">
        <v>34</v>
      </c>
      <c r="B20" s="204">
        <f t="shared" ref="B20:Y20" si="3">B21+B22</f>
        <v>2.4112639724849529</v>
      </c>
      <c r="C20" s="204">
        <f t="shared" si="3"/>
        <v>1.9908856405846951</v>
      </c>
      <c r="D20" s="204">
        <f t="shared" si="3"/>
        <v>1.730352536543422</v>
      </c>
      <c r="E20" s="204">
        <f t="shared" si="3"/>
        <v>1.5868443680137569</v>
      </c>
      <c r="F20" s="204">
        <f t="shared" si="3"/>
        <v>1.422355975924334</v>
      </c>
      <c r="G20" s="204">
        <f t="shared" si="3"/>
        <v>1.3617368873602751</v>
      </c>
      <c r="H20" s="204">
        <f t="shared" si="3"/>
        <v>0.25219260533104038</v>
      </c>
      <c r="I20" s="204">
        <f t="shared" si="3"/>
        <v>0.2245055889939811</v>
      </c>
      <c r="J20" s="204">
        <f t="shared" si="3"/>
        <v>0.99974204643164233</v>
      </c>
      <c r="K20" s="204">
        <f t="shared" si="3"/>
        <v>2.7912295786758379</v>
      </c>
      <c r="L20" s="204">
        <f t="shared" si="3"/>
        <v>2.241100601891659</v>
      </c>
      <c r="M20" s="204">
        <f t="shared" si="3"/>
        <v>2.7398968185726571</v>
      </c>
      <c r="N20" s="204">
        <f t="shared" si="3"/>
        <v>2.8632846087704209</v>
      </c>
      <c r="O20" s="204">
        <f t="shared" si="3"/>
        <v>3.1505588993981082</v>
      </c>
      <c r="P20" s="204">
        <f t="shared" si="3"/>
        <v>3.2444539982803091</v>
      </c>
      <c r="Q20" s="204">
        <f t="shared" si="3"/>
        <v>2.012467755803955</v>
      </c>
      <c r="R20" s="204">
        <f t="shared" si="3"/>
        <v>2.205503009458297</v>
      </c>
      <c r="S20" s="204">
        <f t="shared" si="3"/>
        <v>3.259759243336199</v>
      </c>
      <c r="T20" s="204">
        <f t="shared" si="3"/>
        <v>3.531384350816853</v>
      </c>
      <c r="U20" s="204">
        <f t="shared" si="3"/>
        <v>2.3966466036113498</v>
      </c>
      <c r="V20" s="204">
        <f t="shared" si="3"/>
        <v>2.8367527761498659</v>
      </c>
      <c r="W20" s="204">
        <f t="shared" si="3"/>
        <v>1.478802060287113</v>
      </c>
      <c r="X20" s="204">
        <f t="shared" si="3"/>
        <v>11.11163525590368</v>
      </c>
      <c r="Y20" s="204">
        <f t="shared" si="3"/>
        <v>10.49012715760006</v>
      </c>
      <c r="DA20" s="71"/>
    </row>
    <row r="21" spans="1:105" ht="12" customHeight="1" x14ac:dyDescent="0.25">
      <c r="A21" s="18" t="s">
        <v>73</v>
      </c>
      <c r="B21" s="204">
        <v>2.4112639724849529</v>
      </c>
      <c r="C21" s="204">
        <v>1.9908856405846951</v>
      </c>
      <c r="D21" s="204">
        <v>1.730352536543422</v>
      </c>
      <c r="E21" s="204">
        <v>1.5868443680137569</v>
      </c>
      <c r="F21" s="204">
        <v>1.422355975924334</v>
      </c>
      <c r="G21" s="204">
        <v>1.3617368873602751</v>
      </c>
      <c r="H21" s="204">
        <v>0.25219260533104038</v>
      </c>
      <c r="I21" s="204">
        <v>0.2245055889939811</v>
      </c>
      <c r="J21" s="204">
        <v>0.99974204643164233</v>
      </c>
      <c r="K21" s="204">
        <v>2.7912295786758379</v>
      </c>
      <c r="L21" s="204">
        <v>2.241100601891659</v>
      </c>
      <c r="M21" s="204">
        <v>2.7398968185726571</v>
      </c>
      <c r="N21" s="204">
        <v>2.8632846087704209</v>
      </c>
      <c r="O21" s="204">
        <v>3.1505588993981082</v>
      </c>
      <c r="P21" s="204">
        <v>3.2444539982803091</v>
      </c>
      <c r="Q21" s="204">
        <v>2.012467755803955</v>
      </c>
      <c r="R21" s="204">
        <v>2.205503009458297</v>
      </c>
      <c r="S21" s="204">
        <v>3.259759243336199</v>
      </c>
      <c r="T21" s="204">
        <v>3.531384350816853</v>
      </c>
      <c r="U21" s="204">
        <v>2.3966466036113498</v>
      </c>
      <c r="V21" s="204">
        <v>2.8367527761498659</v>
      </c>
      <c r="W21" s="204">
        <v>1.478802060287113</v>
      </c>
      <c r="X21" s="204">
        <v>11.11163525590368</v>
      </c>
      <c r="Y21" s="204">
        <v>10.49012715760006</v>
      </c>
      <c r="DA21" s="71" t="s">
        <v>2687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2688</v>
      </c>
    </row>
    <row r="23" spans="1:105" ht="12" customHeight="1" x14ac:dyDescent="0.25">
      <c r="A23" s="14" t="s">
        <v>37</v>
      </c>
      <c r="B23" s="204">
        <f t="shared" ref="B23:Y23" si="4">B24+B25+B26+B27+B28+B29</f>
        <v>0</v>
      </c>
      <c r="C23" s="204">
        <f t="shared" si="4"/>
        <v>0</v>
      </c>
      <c r="D23" s="204">
        <f t="shared" si="4"/>
        <v>0</v>
      </c>
      <c r="E23" s="204">
        <f t="shared" si="4"/>
        <v>0</v>
      </c>
      <c r="F23" s="204">
        <f t="shared" si="4"/>
        <v>0</v>
      </c>
      <c r="G23" s="204">
        <f t="shared" si="4"/>
        <v>0</v>
      </c>
      <c r="H23" s="204">
        <f t="shared" si="4"/>
        <v>0</v>
      </c>
      <c r="I23" s="204">
        <f t="shared" si="4"/>
        <v>0</v>
      </c>
      <c r="J23" s="204">
        <f t="shared" si="4"/>
        <v>0</v>
      </c>
      <c r="K23" s="204">
        <f t="shared" si="4"/>
        <v>0</v>
      </c>
      <c r="L23" s="204">
        <f t="shared" si="4"/>
        <v>0</v>
      </c>
      <c r="M23" s="204">
        <f t="shared" si="4"/>
        <v>0</v>
      </c>
      <c r="N23" s="204">
        <f t="shared" si="4"/>
        <v>0</v>
      </c>
      <c r="O23" s="204">
        <f t="shared" si="4"/>
        <v>0</v>
      </c>
      <c r="P23" s="204">
        <f t="shared" si="4"/>
        <v>0</v>
      </c>
      <c r="Q23" s="204">
        <f t="shared" si="4"/>
        <v>0</v>
      </c>
      <c r="R23" s="204">
        <f t="shared" si="4"/>
        <v>0</v>
      </c>
      <c r="S23" s="204">
        <f t="shared" si="4"/>
        <v>0</v>
      </c>
      <c r="T23" s="204">
        <f t="shared" si="4"/>
        <v>0</v>
      </c>
      <c r="U23" s="204">
        <f t="shared" si="4"/>
        <v>0</v>
      </c>
      <c r="V23" s="204">
        <f t="shared" si="4"/>
        <v>4.8599602498049363E-5</v>
      </c>
      <c r="W23" s="204">
        <f t="shared" si="4"/>
        <v>1.317316303418319E-4</v>
      </c>
      <c r="X23" s="204">
        <f t="shared" si="4"/>
        <v>7.8832307687225073E-3</v>
      </c>
      <c r="Y23" s="204">
        <f t="shared" si="4"/>
        <v>1.176450190123058E-2</v>
      </c>
      <c r="DA23" s="71"/>
    </row>
    <row r="24" spans="1:105" ht="12" customHeight="1" x14ac:dyDescent="0.25">
      <c r="A24" s="18" t="s">
        <v>38</v>
      </c>
      <c r="B24" s="204">
        <v>0</v>
      </c>
      <c r="C24" s="204">
        <v>0</v>
      </c>
      <c r="D24" s="204">
        <v>0</v>
      </c>
      <c r="E24" s="204">
        <v>0</v>
      </c>
      <c r="F24" s="204">
        <v>0</v>
      </c>
      <c r="G24" s="204">
        <v>0</v>
      </c>
      <c r="H24" s="204">
        <v>0</v>
      </c>
      <c r="I24" s="204">
        <v>0</v>
      </c>
      <c r="J24" s="204">
        <v>0</v>
      </c>
      <c r="K24" s="204">
        <v>0</v>
      </c>
      <c r="L24" s="204">
        <v>0</v>
      </c>
      <c r="M24" s="204">
        <v>0</v>
      </c>
      <c r="N24" s="204">
        <v>0</v>
      </c>
      <c r="O24" s="204">
        <v>0</v>
      </c>
      <c r="P24" s="204">
        <v>0</v>
      </c>
      <c r="Q24" s="204">
        <v>0</v>
      </c>
      <c r="R24" s="204">
        <v>0</v>
      </c>
      <c r="S24" s="204">
        <v>0</v>
      </c>
      <c r="T24" s="204">
        <v>0</v>
      </c>
      <c r="U24" s="204">
        <v>0</v>
      </c>
      <c r="V24" s="204">
        <v>0</v>
      </c>
      <c r="W24" s="204">
        <v>0</v>
      </c>
      <c r="X24" s="204">
        <v>0</v>
      </c>
      <c r="Y24" s="204">
        <v>0</v>
      </c>
      <c r="DA24" s="71" t="s">
        <v>2689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0</v>
      </c>
      <c r="U25" s="204">
        <v>0</v>
      </c>
      <c r="V25" s="204">
        <v>4.8599602498049363E-5</v>
      </c>
      <c r="W25" s="204">
        <v>1.317316303418319E-4</v>
      </c>
      <c r="X25" s="204">
        <v>7.8832307687225073E-3</v>
      </c>
      <c r="Y25" s="204">
        <v>1.176450190123058E-2</v>
      </c>
      <c r="DA25" s="71" t="s">
        <v>2690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2691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2692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2693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2694</v>
      </c>
    </row>
    <row r="30" spans="1:105" ht="12" customHeight="1" x14ac:dyDescent="0.25">
      <c r="A30" s="14" t="s">
        <v>39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0</v>
      </c>
      <c r="J30" s="204">
        <v>0</v>
      </c>
      <c r="K30" s="204">
        <v>0</v>
      </c>
      <c r="L30" s="204">
        <v>0</v>
      </c>
      <c r="M30" s="204">
        <v>0</v>
      </c>
      <c r="N30" s="204">
        <v>0</v>
      </c>
      <c r="O30" s="204">
        <v>0</v>
      </c>
      <c r="P30" s="204">
        <v>0</v>
      </c>
      <c r="Q30" s="204">
        <v>0</v>
      </c>
      <c r="R30" s="204">
        <v>0</v>
      </c>
      <c r="S30" s="204">
        <v>0</v>
      </c>
      <c r="T30" s="204">
        <v>0</v>
      </c>
      <c r="U30" s="204">
        <v>0</v>
      </c>
      <c r="V30" s="204">
        <v>0</v>
      </c>
      <c r="W30" s="204">
        <v>0</v>
      </c>
      <c r="X30" s="204">
        <v>0</v>
      </c>
      <c r="Y30" s="204">
        <v>0</v>
      </c>
      <c r="DA30" s="71" t="s">
        <v>2695</v>
      </c>
    </row>
    <row r="31" spans="1:105" ht="12" customHeight="1" x14ac:dyDescent="0.25">
      <c r="A31" s="21" t="s">
        <v>40</v>
      </c>
      <c r="B31" s="207">
        <v>16.968787618228721</v>
      </c>
      <c r="C31" s="207">
        <v>14.91100601891659</v>
      </c>
      <c r="D31" s="207">
        <v>12.761220980223561</v>
      </c>
      <c r="E31" s="207">
        <v>10.41332760103181</v>
      </c>
      <c r="F31" s="207">
        <v>7.2534823731728286</v>
      </c>
      <c r="G31" s="207">
        <v>7.4387790197764403</v>
      </c>
      <c r="H31" s="207">
        <v>6.9939810834049867</v>
      </c>
      <c r="I31" s="207">
        <v>6.0771281169389511</v>
      </c>
      <c r="J31" s="207">
        <v>5.4456577815993112</v>
      </c>
      <c r="K31" s="207">
        <v>3.8905417024935511</v>
      </c>
      <c r="L31" s="207">
        <v>2.6438521066208081</v>
      </c>
      <c r="M31" s="207">
        <v>3.0990541702493548</v>
      </c>
      <c r="N31" s="207">
        <v>2.1006878761822869</v>
      </c>
      <c r="O31" s="207">
        <v>2.932760103181427</v>
      </c>
      <c r="P31" s="207">
        <v>2.963198624247636</v>
      </c>
      <c r="Q31" s="207">
        <v>1.7325881341358551</v>
      </c>
      <c r="R31" s="207">
        <v>2.7662080825451421</v>
      </c>
      <c r="S31" s="207">
        <v>2.4785038693035251</v>
      </c>
      <c r="T31" s="207">
        <v>2.613069647463456</v>
      </c>
      <c r="U31" s="207">
        <v>2.311435941530525</v>
      </c>
      <c r="V31" s="207">
        <v>3.1709372312983661</v>
      </c>
      <c r="W31" s="207">
        <v>3.6430782459157349</v>
      </c>
      <c r="X31" s="207">
        <v>3.7932932072227001</v>
      </c>
      <c r="Y31" s="207">
        <v>3.8517626827171112</v>
      </c>
      <c r="DA31" s="86" t="s">
        <v>2696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TEL_emi!B5</f>
        <v>128.9706328782276</v>
      </c>
      <c r="C33" s="203">
        <f>TEL_emi!C5</f>
        <v>126.3384367180596</v>
      </c>
      <c r="D33" s="203">
        <f>TEL_emi!D5</f>
        <v>94.401580317336794</v>
      </c>
      <c r="E33" s="203">
        <f>TEL_emi!E5</f>
        <v>88.915780797249781</v>
      </c>
      <c r="F33" s="203">
        <f>TEL_emi!F5</f>
        <v>68.161082037748855</v>
      </c>
      <c r="G33" s="203">
        <f>TEL_emi!G5</f>
        <v>64.325252518022779</v>
      </c>
      <c r="H33" s="203">
        <f>TEL_emi!H5</f>
        <v>30.028561557517438</v>
      </c>
      <c r="I33" s="203">
        <f>TEL_emi!I5</f>
        <v>7.8421330826443612</v>
      </c>
      <c r="J33" s="203">
        <f>TEL_emi!J5</f>
        <v>11.855325237635631</v>
      </c>
      <c r="K33" s="203">
        <f>TEL_emi!K5</f>
        <v>26.646661077693679</v>
      </c>
      <c r="L33" s="203">
        <f>TEL_emi!L5</f>
        <v>28.642930918311951</v>
      </c>
      <c r="M33" s="203">
        <f>TEL_emi!M5</f>
        <v>20.110829038253751</v>
      </c>
      <c r="N33" s="203">
        <f>TEL_emi!N5</f>
        <v>15.87330467800995</v>
      </c>
      <c r="O33" s="203">
        <f>TEL_emi!O5</f>
        <v>18.688934158201011</v>
      </c>
      <c r="P33" s="203">
        <f>TEL_emi!P5</f>
        <v>23.40544931865967</v>
      </c>
      <c r="Q33" s="203">
        <f>TEL_emi!Q5</f>
        <v>16.083361437844591</v>
      </c>
      <c r="R33" s="203">
        <f>TEL_emi!R5</f>
        <v>18.382763518423641</v>
      </c>
      <c r="S33" s="203">
        <f>TEL_emi!S5</f>
        <v>19.27604267757464</v>
      </c>
      <c r="T33" s="203">
        <f>TEL_emi!T5</f>
        <v>20.500275958717118</v>
      </c>
      <c r="U33" s="203">
        <f>TEL_emi!U5</f>
        <v>20.573881197545511</v>
      </c>
      <c r="V33" s="203">
        <f>TEL_emi!V5</f>
        <v>20.211187647683211</v>
      </c>
      <c r="W33" s="203">
        <f>TEL_emi!W5</f>
        <v>18.650812867486291</v>
      </c>
      <c r="X33" s="203">
        <f>TEL_emi!X5</f>
        <v>42.080218346643463</v>
      </c>
      <c r="Y33" s="203">
        <f>TEL_emi!Y5</f>
        <v>40.797239877292228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95.985355107320032</v>
      </c>
      <c r="C35" s="284">
        <f t="shared" si="5"/>
        <v>91.977347384492063</v>
      </c>
      <c r="D35" s="284">
        <f t="shared" si="5"/>
        <v>86.027519619972153</v>
      </c>
      <c r="E35" s="284">
        <f t="shared" si="5"/>
        <v>83.387019132933133</v>
      </c>
      <c r="F35" s="284">
        <f t="shared" si="5"/>
        <v>68.804999912566217</v>
      </c>
      <c r="G35" s="284">
        <f t="shared" si="5"/>
        <v>71.716593565542468</v>
      </c>
      <c r="H35" s="284">
        <f t="shared" si="5"/>
        <v>50.595177112766372</v>
      </c>
      <c r="I35" s="284">
        <f t="shared" si="5"/>
        <v>24.424060283580101</v>
      </c>
      <c r="J35" s="284">
        <f t="shared" si="5"/>
        <v>32.234899700450669</v>
      </c>
      <c r="K35" s="284">
        <f t="shared" si="5"/>
        <v>51.689987280944493</v>
      </c>
      <c r="L35" s="284">
        <f t="shared" si="5"/>
        <v>60.360021582888997</v>
      </c>
      <c r="M35" s="284">
        <f t="shared" si="5"/>
        <v>56.150813607306979</v>
      </c>
      <c r="N35" s="284">
        <f t="shared" si="5"/>
        <v>46.361577068308272</v>
      </c>
      <c r="O35" s="284">
        <f t="shared" si="5"/>
        <v>54.329835421169975</v>
      </c>
      <c r="P35" s="284">
        <f t="shared" si="5"/>
        <v>60.312562507499976</v>
      </c>
      <c r="Q35" s="284">
        <f t="shared" si="5"/>
        <v>40.931500122319079</v>
      </c>
      <c r="R35" s="284">
        <f t="shared" si="5"/>
        <v>52.575877064151051</v>
      </c>
      <c r="S35" s="284">
        <f t="shared" si="5"/>
        <v>57.363994269793785</v>
      </c>
      <c r="T35" s="284">
        <f t="shared" si="5"/>
        <v>60.338040892749667</v>
      </c>
      <c r="U35" s="284">
        <f t="shared" si="5"/>
        <v>59.053750742666288</v>
      </c>
      <c r="V35" s="284">
        <f t="shared" si="5"/>
        <v>65.020521821381422</v>
      </c>
      <c r="W35" s="284">
        <f t="shared" si="5"/>
        <v>54.387424821437136</v>
      </c>
      <c r="X35" s="284">
        <f t="shared" si="5"/>
        <v>104.6327029924911</v>
      </c>
      <c r="Y35" s="284">
        <f t="shared" si="5"/>
        <v>98.425939867244523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82.290019057455112</v>
      </c>
      <c r="C36" s="344">
        <f t="shared" si="6"/>
        <v>81.214267110169658</v>
      </c>
      <c r="D36" s="344">
        <f t="shared" si="6"/>
        <v>84.416559249822697</v>
      </c>
      <c r="E36" s="344">
        <f t="shared" si="6"/>
        <v>88.086890818019683</v>
      </c>
      <c r="F36" s="344">
        <f t="shared" si="6"/>
        <v>86.063464907372776</v>
      </c>
      <c r="G36" s="344">
        <f t="shared" si="6"/>
        <v>74.422734224133734</v>
      </c>
      <c r="H36" s="344">
        <f t="shared" si="6"/>
        <v>69.184207572026452</v>
      </c>
      <c r="I36" s="344">
        <f t="shared" si="6"/>
        <v>62.686046444090955</v>
      </c>
      <c r="J36" s="344">
        <f t="shared" si="6"/>
        <v>58.778615280905861</v>
      </c>
      <c r="K36" s="344">
        <f t="shared" si="6"/>
        <v>58.584497493210392</v>
      </c>
      <c r="L36" s="344">
        <f t="shared" si="6"/>
        <v>54.972130712265873</v>
      </c>
      <c r="M36" s="344">
        <f t="shared" si="6"/>
        <v>48.836122411789262</v>
      </c>
      <c r="N36" s="344">
        <f t="shared" si="6"/>
        <v>49.677746196368766</v>
      </c>
      <c r="O36" s="344">
        <f t="shared" si="6"/>
        <v>48.506780718545933</v>
      </c>
      <c r="P36" s="344">
        <f t="shared" si="6"/>
        <v>45.656087741848118</v>
      </c>
      <c r="Q36" s="344">
        <f t="shared" si="6"/>
        <v>45.316254286959342</v>
      </c>
      <c r="R36" s="344">
        <f t="shared" si="6"/>
        <v>44.782117550659237</v>
      </c>
      <c r="S36" s="344">
        <f t="shared" si="6"/>
        <v>44.567239448558695</v>
      </c>
      <c r="T36" s="344">
        <f t="shared" si="6"/>
        <v>44.653240672446977</v>
      </c>
      <c r="U36" s="344">
        <f t="shared" si="6"/>
        <v>44.27108539180896</v>
      </c>
      <c r="V36" s="344">
        <f t="shared" si="6"/>
        <v>46.388642436553567</v>
      </c>
      <c r="W36" s="344">
        <f t="shared" si="6"/>
        <v>44.934769899421809</v>
      </c>
      <c r="X36" s="344">
        <f t="shared" si="6"/>
        <v>41.075085611101812</v>
      </c>
      <c r="Y36" s="344">
        <f t="shared" si="6"/>
        <v>39.08428151505516</v>
      </c>
      <c r="DA36" s="119"/>
    </row>
    <row r="37" spans="1:105" ht="12" customHeight="1" x14ac:dyDescent="0.25">
      <c r="A37" s="158" t="s">
        <v>2136</v>
      </c>
      <c r="B37" s="344">
        <f>IF(TEL_ued!B$5=0,"",TEL_ued!B$5/B$5*1000)</f>
        <v>37.924343835370905</v>
      </c>
      <c r="C37" s="344">
        <f>IF(TEL_ued!C$5=0,"",TEL_ued!C$5/C$5*1000)</f>
        <v>37.41597105357404</v>
      </c>
      <c r="D37" s="344">
        <f>IF(TEL_ued!D$5=0,"",TEL_ued!D$5/D$5*1000)</f>
        <v>39.013971526122184</v>
      </c>
      <c r="E37" s="344">
        <f>IF(TEL_ued!E$5=0,"",TEL_ued!E$5/E$5*1000)</f>
        <v>40.045971746636688</v>
      </c>
      <c r="F37" s="344">
        <f>IF(TEL_ued!F$5=0,"",TEL_ued!F$5/F$5*1000)</f>
        <v>38.56908655480045</v>
      </c>
      <c r="G37" s="344">
        <f>IF(TEL_ued!G$5=0,"",TEL_ued!G$5/G$5*1000)</f>
        <v>33.734667600189006</v>
      </c>
      <c r="H37" s="344">
        <f>IF(TEL_ued!H$5=0,"",TEL_ued!H$5/H$5*1000)</f>
        <v>32.168116730373164</v>
      </c>
      <c r="I37" s="344">
        <f>IF(TEL_ued!I$5=0,"",TEL_ued!I$5/I$5*1000)</f>
        <v>31.225163981111393</v>
      </c>
      <c r="J37" s="344">
        <f>IF(TEL_ued!J$5=0,"",TEL_ued!J$5/J$5*1000)</f>
        <v>28.759521699476206</v>
      </c>
      <c r="K37" s="344">
        <f>IF(TEL_ued!K$5=0,"",TEL_ued!K$5/K$5*1000)</f>
        <v>28.295646277050153</v>
      </c>
      <c r="L37" s="344">
        <f>IF(TEL_ued!L$5=0,"",TEL_ued!L$5/L$5*1000)</f>
        <v>26.450293499348415</v>
      </c>
      <c r="M37" s="344">
        <f>IF(TEL_ued!M$5=0,"",TEL_ued!M$5/M$5*1000)</f>
        <v>23.899592357872425</v>
      </c>
      <c r="N37" s="344">
        <f>IF(TEL_ued!N$5=0,"",TEL_ued!N$5/N$5*1000)</f>
        <v>24.416681270812791</v>
      </c>
      <c r="O37" s="344">
        <f>IF(TEL_ued!O$5=0,"",TEL_ued!O$5/O$5*1000)</f>
        <v>23.734958532379117</v>
      </c>
      <c r="P37" s="344">
        <f>IF(TEL_ued!P$5=0,"",TEL_ued!P$5/P$5*1000)</f>
        <v>22.33590675195024</v>
      </c>
      <c r="Q37" s="344">
        <f>IF(TEL_ued!Q$5=0,"",TEL_ued!Q$5/Q$5*1000)</f>
        <v>22.088479727546765</v>
      </c>
      <c r="R37" s="344">
        <f>IF(TEL_ued!R$5=0,"",TEL_ued!R$5/R$5*1000)</f>
        <v>21.867699121593077</v>
      </c>
      <c r="S37" s="344">
        <f>IF(TEL_ued!S$5=0,"",TEL_ued!S$5/S$5*1000)</f>
        <v>21.978757597072978</v>
      </c>
      <c r="T37" s="344">
        <f>IF(TEL_ued!T$5=0,"",TEL_ued!T$5/T$5*1000)</f>
        <v>22.02868362338824</v>
      </c>
      <c r="U37" s="344">
        <f>IF(TEL_ued!U$5=0,"",TEL_ued!U$5/U$5*1000)</f>
        <v>21.705797596508727</v>
      </c>
      <c r="V37" s="344">
        <f>IF(TEL_ued!V$5=0,"",TEL_ued!V$5/V$5*1000)</f>
        <v>22.768831769474026</v>
      </c>
      <c r="W37" s="344">
        <f>IF(TEL_ued!W$5=0,"",TEL_ued!W$5/W$5*1000)</f>
        <v>21.964240725888281</v>
      </c>
      <c r="X37" s="344">
        <f>IF(TEL_ued!X$5=0,"",TEL_ued!X$5/X$5*1000)</f>
        <v>20.524398604076243</v>
      </c>
      <c r="Y37" s="344">
        <f>IF(TEL_ued!Y$5=0,"",TEL_ued!Y$5/Y$5*1000)</f>
        <v>19.500222895286708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2.2426992327715651</v>
      </c>
      <c r="C38" s="345">
        <f t="shared" si="7"/>
        <v>2.2773702558367863</v>
      </c>
      <c r="D38" s="345">
        <f t="shared" si="7"/>
        <v>2.2085461549569048</v>
      </c>
      <c r="E38" s="345">
        <f t="shared" si="7"/>
        <v>2.4138716153830346</v>
      </c>
      <c r="F38" s="345">
        <f t="shared" si="7"/>
        <v>2.574530486898662</v>
      </c>
      <c r="G38" s="345">
        <f t="shared" si="7"/>
        <v>2.4453633931774736</v>
      </c>
      <c r="H38" s="345">
        <f t="shared" si="7"/>
        <v>1.8215360148647421</v>
      </c>
      <c r="I38" s="345">
        <f t="shared" si="7"/>
        <v>0.90541245831666117</v>
      </c>
      <c r="J38" s="345">
        <f t="shared" si="7"/>
        <v>1.2451453284841094</v>
      </c>
      <c r="K38" s="345">
        <f t="shared" si="7"/>
        <v>1.9455856729714067</v>
      </c>
      <c r="L38" s="345">
        <f t="shared" si="7"/>
        <v>2.1530331345654603</v>
      </c>
      <c r="M38" s="345">
        <f t="shared" si="7"/>
        <v>1.8533343506279059</v>
      </c>
      <c r="N38" s="345">
        <f t="shared" si="7"/>
        <v>1.9171732914317616</v>
      </c>
      <c r="O38" s="345">
        <f t="shared" si="7"/>
        <v>1.8463341651861418</v>
      </c>
      <c r="P38" s="345">
        <f t="shared" si="7"/>
        <v>1.9538561379875528</v>
      </c>
      <c r="Q38" s="345">
        <f t="shared" si="7"/>
        <v>2.0460680331455459</v>
      </c>
      <c r="R38" s="345">
        <f t="shared" si="7"/>
        <v>1.8725063474982655</v>
      </c>
      <c r="S38" s="345">
        <f t="shared" si="7"/>
        <v>1.9125244319526438</v>
      </c>
      <c r="T38" s="345">
        <f t="shared" si="7"/>
        <v>1.9149595543872857</v>
      </c>
      <c r="U38" s="345">
        <f t="shared" si="7"/>
        <v>1.9904355499239192</v>
      </c>
      <c r="V38" s="345">
        <f t="shared" si="7"/>
        <v>1.8348420643880181</v>
      </c>
      <c r="W38" s="345">
        <f t="shared" si="7"/>
        <v>1.7255807676000821</v>
      </c>
      <c r="X38" s="345">
        <f t="shared" si="7"/>
        <v>2.0133578775572096</v>
      </c>
      <c r="Y38" s="345">
        <f t="shared" si="7"/>
        <v>1.9995023062976829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final energy consumption"</f>
        <v>IE: Textiles and leather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57.506878761822882</v>
      </c>
      <c r="C5" s="223">
        <v>55.47558039552878</v>
      </c>
      <c r="D5" s="223">
        <v>42.743766122098002</v>
      </c>
      <c r="E5" s="223">
        <v>36.835339638864987</v>
      </c>
      <c r="F5" s="223">
        <v>26.475150472914869</v>
      </c>
      <c r="G5" s="223">
        <v>26.304987102321569</v>
      </c>
      <c r="H5" s="223">
        <v>16.485296646603601</v>
      </c>
      <c r="I5" s="223">
        <v>8.6613929492691284</v>
      </c>
      <c r="J5" s="223">
        <v>9.5212381771281116</v>
      </c>
      <c r="K5" s="223">
        <v>13.69595872742906</v>
      </c>
      <c r="L5" s="223">
        <v>13.30352536543421</v>
      </c>
      <c r="M5" s="223">
        <v>10.851160791057611</v>
      </c>
      <c r="N5" s="223">
        <v>8.2795356835769525</v>
      </c>
      <c r="O5" s="223">
        <v>10.12218400687876</v>
      </c>
      <c r="P5" s="223">
        <v>11.979105760963019</v>
      </c>
      <c r="Q5" s="223">
        <v>7.8606190885640546</v>
      </c>
      <c r="R5" s="223">
        <v>9.8171969045571785</v>
      </c>
      <c r="S5" s="223">
        <v>10.078847807394659</v>
      </c>
      <c r="T5" s="223">
        <v>10.70533104041272</v>
      </c>
      <c r="U5" s="223">
        <v>10.33637145313843</v>
      </c>
      <c r="V5" s="223">
        <v>11.015219260533099</v>
      </c>
      <c r="W5" s="223">
        <v>10.808426483233021</v>
      </c>
      <c r="X5" s="223">
        <v>20.900515907136711</v>
      </c>
      <c r="Y5" s="223">
        <v>20.403697334479791</v>
      </c>
      <c r="DA5" s="89" t="s">
        <v>2680</v>
      </c>
    </row>
    <row r="6" spans="1:105" ht="12" customHeight="1" x14ac:dyDescent="0.25">
      <c r="A6" s="55" t="s">
        <v>91</v>
      </c>
      <c r="B6" s="259">
        <v>1.126555583142683</v>
      </c>
      <c r="C6" s="259">
        <v>0.99019404807035161</v>
      </c>
      <c r="D6" s="259">
        <v>0.84542313369743749</v>
      </c>
      <c r="E6" s="259">
        <v>0.69287483386729609</v>
      </c>
      <c r="F6" s="259">
        <v>0.4843254864892948</v>
      </c>
      <c r="G6" s="259">
        <v>0.49424063964258003</v>
      </c>
      <c r="H6" s="259">
        <v>0.44976137071441169</v>
      </c>
      <c r="I6" s="259">
        <v>0.37798947314177228</v>
      </c>
      <c r="J6" s="259">
        <v>0.34735794861415048</v>
      </c>
      <c r="K6" s="259">
        <v>0.26359091129536522</v>
      </c>
      <c r="L6" s="259">
        <v>0.18065256548458131</v>
      </c>
      <c r="M6" s="259">
        <v>0.2100210450242232</v>
      </c>
      <c r="N6" s="259">
        <v>0.1438913734068071</v>
      </c>
      <c r="O6" s="259">
        <v>0.19955529888428389</v>
      </c>
      <c r="P6" s="259">
        <v>0.20250845384229471</v>
      </c>
      <c r="Q6" s="259">
        <v>0.1188375395451341</v>
      </c>
      <c r="R6" s="259">
        <v>0.18731025340143789</v>
      </c>
      <c r="S6" s="259">
        <v>0.1697493232914698</v>
      </c>
      <c r="T6" s="259">
        <v>0.1790537203728936</v>
      </c>
      <c r="U6" s="259">
        <v>0.15793421168716859</v>
      </c>
      <c r="V6" s="259">
        <v>0.21524856419821331</v>
      </c>
      <c r="W6" s="259">
        <v>0.24081330117882119</v>
      </c>
      <c r="X6" s="259">
        <v>0.26284873584290108</v>
      </c>
      <c r="Y6" s="259">
        <v>0.26668088519139899</v>
      </c>
      <c r="DA6" s="67" t="s">
        <v>2697</v>
      </c>
    </row>
    <row r="7" spans="1:105" ht="12" customHeight="1" x14ac:dyDescent="0.25">
      <c r="A7" s="173" t="s">
        <v>92</v>
      </c>
      <c r="B7" s="224">
        <v>0.92435329898886853</v>
      </c>
      <c r="C7" s="224">
        <v>0.81246691123721149</v>
      </c>
      <c r="D7" s="224">
        <v>0.69368051995687174</v>
      </c>
      <c r="E7" s="224">
        <v>0.56851268419880707</v>
      </c>
      <c r="F7" s="224">
        <v>0.3973952709655752</v>
      </c>
      <c r="G7" s="224">
        <v>0.40553078124519398</v>
      </c>
      <c r="H7" s="224">
        <v>0.36903497084259418</v>
      </c>
      <c r="I7" s="224">
        <v>0.31014520873171059</v>
      </c>
      <c r="J7" s="224">
        <v>0.28501165014494412</v>
      </c>
      <c r="K7" s="224">
        <v>0.21627972208850479</v>
      </c>
      <c r="L7" s="224">
        <v>0.14822774603863079</v>
      </c>
      <c r="M7" s="224">
        <v>0.17232496001987541</v>
      </c>
      <c r="N7" s="224">
        <v>0.1180647166414827</v>
      </c>
      <c r="O7" s="224">
        <v>0.1637376811358226</v>
      </c>
      <c r="P7" s="224">
        <v>0.16616078263983161</v>
      </c>
      <c r="Q7" s="224">
        <v>9.7507724754981817E-2</v>
      </c>
      <c r="R7" s="224">
        <v>0.15369046432938499</v>
      </c>
      <c r="S7" s="224">
        <v>0.13928149603402651</v>
      </c>
      <c r="T7" s="224">
        <v>0.1469158731264768</v>
      </c>
      <c r="U7" s="224">
        <v>0.12958704548690761</v>
      </c>
      <c r="V7" s="224">
        <v>0.17661420652161089</v>
      </c>
      <c r="W7" s="224">
        <v>0.1975904009672379</v>
      </c>
      <c r="X7" s="224">
        <v>0.2156707576146881</v>
      </c>
      <c r="Y7" s="224">
        <v>0.21881508528525051</v>
      </c>
      <c r="DA7" s="177" t="s">
        <v>2698</v>
      </c>
    </row>
    <row r="8" spans="1:105" ht="12" customHeight="1" x14ac:dyDescent="0.25">
      <c r="A8" s="173" t="s">
        <v>93</v>
      </c>
      <c r="B8" s="224">
        <v>0.66437893364824918</v>
      </c>
      <c r="C8" s="224">
        <v>0.58396059245174581</v>
      </c>
      <c r="D8" s="224">
        <v>0.49858287371900151</v>
      </c>
      <c r="E8" s="224">
        <v>0.40861849176789261</v>
      </c>
      <c r="F8" s="224">
        <v>0.28562785100650723</v>
      </c>
      <c r="G8" s="224">
        <v>0.29147524901998317</v>
      </c>
      <c r="H8" s="224">
        <v>0.26524388529311471</v>
      </c>
      <c r="I8" s="224">
        <v>0.22291686877591699</v>
      </c>
      <c r="J8" s="224">
        <v>0.2048521235416785</v>
      </c>
      <c r="K8" s="224">
        <v>0.1554510502511128</v>
      </c>
      <c r="L8" s="224">
        <v>0.1065386924652659</v>
      </c>
      <c r="M8" s="224">
        <v>0.12385856501428549</v>
      </c>
      <c r="N8" s="224">
        <v>8.4859015086065678E-2</v>
      </c>
      <c r="O8" s="224">
        <v>0.11768645831637251</v>
      </c>
      <c r="P8" s="224">
        <v>0.11942806252237891</v>
      </c>
      <c r="Q8" s="224">
        <v>7.0083677167643174E-2</v>
      </c>
      <c r="R8" s="224">
        <v>0.11046502123674549</v>
      </c>
      <c r="S8" s="224">
        <v>0.1001085752744565</v>
      </c>
      <c r="T8" s="224">
        <v>0.1055957838096552</v>
      </c>
      <c r="U8" s="224">
        <v>9.3140688943714814E-2</v>
      </c>
      <c r="V8" s="224">
        <v>0.1269414609374078</v>
      </c>
      <c r="W8" s="224">
        <v>0.14201810069520221</v>
      </c>
      <c r="X8" s="224">
        <v>0.15501335703555699</v>
      </c>
      <c r="Y8" s="224">
        <v>0.15727334254877379</v>
      </c>
      <c r="DA8" s="177" t="s">
        <v>2699</v>
      </c>
    </row>
    <row r="9" spans="1:105" ht="12" customHeight="1" x14ac:dyDescent="0.25">
      <c r="A9" s="173" t="s">
        <v>94</v>
      </c>
      <c r="B9" s="224">
        <v>1.299871826703096</v>
      </c>
      <c r="C9" s="224">
        <v>1.1425315939273291</v>
      </c>
      <c r="D9" s="224">
        <v>0.97548823118935069</v>
      </c>
      <c r="E9" s="224">
        <v>0.79947096215457236</v>
      </c>
      <c r="F9" s="224">
        <v>0.55883709979534013</v>
      </c>
      <c r="G9" s="224">
        <v>0.57027766112605405</v>
      </c>
      <c r="H9" s="224">
        <v>0.51895542774739811</v>
      </c>
      <c r="I9" s="224">
        <v>0.43614169977896788</v>
      </c>
      <c r="J9" s="224">
        <v>0.40079763301632748</v>
      </c>
      <c r="K9" s="224">
        <v>0.30414335918695978</v>
      </c>
      <c r="L9" s="224">
        <v>0.2084452678668246</v>
      </c>
      <c r="M9" s="224">
        <v>0.24233197502794979</v>
      </c>
      <c r="N9" s="224">
        <v>0.166028507777085</v>
      </c>
      <c r="O9" s="224">
        <v>0.23025611409725061</v>
      </c>
      <c r="P9" s="224">
        <v>0.23366360058726321</v>
      </c>
      <c r="Q9" s="224">
        <v>0.1371202379366932</v>
      </c>
      <c r="R9" s="224">
        <v>0.2161272154631976</v>
      </c>
      <c r="S9" s="224">
        <v>0.19586460379784981</v>
      </c>
      <c r="T9" s="224">
        <v>0.20660044658410809</v>
      </c>
      <c r="U9" s="224">
        <v>0.1822317827159638</v>
      </c>
      <c r="V9" s="224">
        <v>0.2483637279210153</v>
      </c>
      <c r="W9" s="224">
        <v>0.27786150136017829</v>
      </c>
      <c r="X9" s="224">
        <v>0.30328700289565508</v>
      </c>
      <c r="Y9" s="224">
        <v>0.30770871368238351</v>
      </c>
      <c r="DA9" s="177" t="s">
        <v>2700</v>
      </c>
    </row>
    <row r="10" spans="1:105" ht="12" customHeight="1" x14ac:dyDescent="0.25">
      <c r="A10" s="56" t="s">
        <v>95</v>
      </c>
      <c r="B10" s="260">
        <v>3.989858683096462</v>
      </c>
      <c r="C10" s="260">
        <v>3.6377907349935499</v>
      </c>
      <c r="D10" s="260">
        <v>2.9182136404016261</v>
      </c>
      <c r="E10" s="260">
        <v>2.554154326823896</v>
      </c>
      <c r="F10" s="260">
        <v>1.879580277171538</v>
      </c>
      <c r="G10" s="260">
        <v>1.7936131750407951</v>
      </c>
      <c r="H10" s="260">
        <v>1.0913449452141539</v>
      </c>
      <c r="I10" s="260">
        <v>0.71050637392060845</v>
      </c>
      <c r="J10" s="260">
        <v>0.70546438408227152</v>
      </c>
      <c r="K10" s="260">
        <v>1.194743558602593</v>
      </c>
      <c r="L10" s="260">
        <v>1.149474656587995</v>
      </c>
      <c r="M10" s="260">
        <v>0.95194763957511042</v>
      </c>
      <c r="N10" s="260">
        <v>0.82432290952288101</v>
      </c>
      <c r="O10" s="260">
        <v>0.94107931526992294</v>
      </c>
      <c r="P10" s="260">
        <v>1.13857487335904</v>
      </c>
      <c r="Q10" s="260">
        <v>0.7707433213201097</v>
      </c>
      <c r="R10" s="260">
        <v>0.84776867841486636</v>
      </c>
      <c r="S10" s="260">
        <v>0.99325604565035719</v>
      </c>
      <c r="T10" s="260">
        <v>1.0621962588984579</v>
      </c>
      <c r="U10" s="260">
        <v>0.94336688543635328</v>
      </c>
      <c r="V10" s="260">
        <v>0.98993336886287686</v>
      </c>
      <c r="W10" s="260">
        <v>0.77343803279519108</v>
      </c>
      <c r="X10" s="260">
        <v>2.5326123287665698</v>
      </c>
      <c r="Y10" s="260">
        <v>2.4253077006457451</v>
      </c>
      <c r="DA10" s="68" t="s">
        <v>2701</v>
      </c>
    </row>
    <row r="11" spans="1:105" ht="12" customHeight="1" x14ac:dyDescent="0.25">
      <c r="A11" s="37" t="s">
        <v>159</v>
      </c>
      <c r="B11" s="226">
        <v>2.2113082109934532</v>
      </c>
      <c r="C11" s="226">
        <v>2.002538115044763</v>
      </c>
      <c r="D11" s="226">
        <v>1.5822208665010631</v>
      </c>
      <c r="E11" s="226">
        <v>1.4148860358114821</v>
      </c>
      <c r="F11" s="226">
        <v>0.97848311815033151</v>
      </c>
      <c r="G11" s="226">
        <v>0.86411770764023466</v>
      </c>
      <c r="H11" s="226">
        <v>0.47533064414742859</v>
      </c>
      <c r="I11" s="226">
        <v>3.9272182448041322E-2</v>
      </c>
      <c r="J11" s="226">
        <v>0.1266306999824261</v>
      </c>
      <c r="K11" s="226">
        <v>0.27741581549953698</v>
      </c>
      <c r="L11" s="226">
        <v>0.1462540229903912</v>
      </c>
      <c r="M11" s="226">
        <v>8.6504756864307697E-2</v>
      </c>
      <c r="N11" s="226">
        <v>6.8916431903397982E-2</v>
      </c>
      <c r="O11" s="226">
        <v>0.10216255681068501</v>
      </c>
      <c r="P11" s="226">
        <v>0.13970126427177201</v>
      </c>
      <c r="Q11" s="226">
        <v>0.1168657844682592</v>
      </c>
      <c r="R11" s="226">
        <v>0.1093894575168762</v>
      </c>
      <c r="S11" s="226">
        <v>7.3010854788161453E-2</v>
      </c>
      <c r="T11" s="226">
        <v>7.4174214337780542E-2</v>
      </c>
      <c r="U11" s="226">
        <v>5.4813219527946558E-2</v>
      </c>
      <c r="V11" s="226">
        <v>0.15082985590321771</v>
      </c>
      <c r="W11" s="226">
        <v>9.7308142002019357E-2</v>
      </c>
      <c r="X11" s="226">
        <v>7.0478990052751031E-2</v>
      </c>
      <c r="Y11" s="226">
        <v>5.93822638176369E-2</v>
      </c>
      <c r="DA11" s="69" t="s">
        <v>2702</v>
      </c>
    </row>
    <row r="12" spans="1:105" ht="12" customHeight="1" x14ac:dyDescent="0.25">
      <c r="A12" s="37" t="s">
        <v>35</v>
      </c>
      <c r="B12" s="226">
        <v>0.95705954503332724</v>
      </c>
      <c r="C12" s="226">
        <v>0.91702795608849408</v>
      </c>
      <c r="D12" s="226">
        <v>0.69250337583391075</v>
      </c>
      <c r="E12" s="226">
        <v>0.65714664127094213</v>
      </c>
      <c r="F12" s="226">
        <v>0.58961342490320545</v>
      </c>
      <c r="G12" s="226">
        <v>0.57483228192961722</v>
      </c>
      <c r="H12" s="226">
        <v>6.8612863786820633E-2</v>
      </c>
      <c r="I12" s="226">
        <v>1.195519043626396E-2</v>
      </c>
      <c r="J12" s="226">
        <v>0.11197316516051919</v>
      </c>
      <c r="K12" s="226">
        <v>0.80492243499695793</v>
      </c>
      <c r="L12" s="226">
        <v>0.94872196496305505</v>
      </c>
      <c r="M12" s="226">
        <v>0.77669035713755019</v>
      </c>
      <c r="N12" s="226">
        <v>0.71716161949473523</v>
      </c>
      <c r="O12" s="226">
        <v>0.76644927192881029</v>
      </c>
      <c r="P12" s="226">
        <v>0.93829615606386096</v>
      </c>
      <c r="Q12" s="226">
        <v>0.62462746870966157</v>
      </c>
      <c r="R12" s="226">
        <v>0.65695143650383359</v>
      </c>
      <c r="S12" s="226">
        <v>0.87481495444816293</v>
      </c>
      <c r="T12" s="226">
        <v>0.94138905526966843</v>
      </c>
      <c r="U12" s="226">
        <v>0.84084142427212683</v>
      </c>
      <c r="V12" s="226">
        <v>0.75339570112928955</v>
      </c>
      <c r="W12" s="226">
        <v>0.48470896102946243</v>
      </c>
      <c r="X12" s="226">
        <v>2.4363386777925058</v>
      </c>
      <c r="Y12" s="226">
        <v>2.3365887744506169</v>
      </c>
      <c r="DA12" s="69" t="s">
        <v>2703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2704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2705</v>
      </c>
    </row>
    <row r="15" spans="1:105" ht="12" customHeight="1" x14ac:dyDescent="0.25">
      <c r="A15" s="37" t="s">
        <v>40</v>
      </c>
      <c r="B15" s="226">
        <v>0.82149092706968163</v>
      </c>
      <c r="C15" s="226">
        <v>0.71822466386029327</v>
      </c>
      <c r="D15" s="226">
        <v>0.64348939806665273</v>
      </c>
      <c r="E15" s="226">
        <v>0.48212164974147231</v>
      </c>
      <c r="F15" s="226">
        <v>0.31148373411800101</v>
      </c>
      <c r="G15" s="226">
        <v>0.3546631854709435</v>
      </c>
      <c r="H15" s="226">
        <v>0.54740143727990442</v>
      </c>
      <c r="I15" s="226">
        <v>0.65927900103630321</v>
      </c>
      <c r="J15" s="226">
        <v>0.46686051893932617</v>
      </c>
      <c r="K15" s="226">
        <v>0.112405308106098</v>
      </c>
      <c r="L15" s="226">
        <v>5.4498668634549018E-2</v>
      </c>
      <c r="M15" s="226">
        <v>8.8752525573252486E-2</v>
      </c>
      <c r="N15" s="226">
        <v>3.8244858124747781E-2</v>
      </c>
      <c r="O15" s="226">
        <v>7.2467486530427658E-2</v>
      </c>
      <c r="P15" s="226">
        <v>6.057745302340755E-2</v>
      </c>
      <c r="Q15" s="226">
        <v>2.925006814218889E-2</v>
      </c>
      <c r="R15" s="226">
        <v>8.142778439415671E-2</v>
      </c>
      <c r="S15" s="226">
        <v>4.5430236414032793E-2</v>
      </c>
      <c r="T15" s="226">
        <v>4.6632989291009001E-2</v>
      </c>
      <c r="U15" s="226">
        <v>4.7712241636279858E-2</v>
      </c>
      <c r="V15" s="226">
        <v>8.5707811830369587E-2</v>
      </c>
      <c r="W15" s="226">
        <v>0.19142092976370939</v>
      </c>
      <c r="X15" s="226">
        <v>2.5794660921312679E-2</v>
      </c>
      <c r="Y15" s="226">
        <v>2.933666237749134E-2</v>
      </c>
      <c r="DA15" s="69" t="s">
        <v>2706</v>
      </c>
    </row>
    <row r="16" spans="1:105" ht="12" customHeight="1" x14ac:dyDescent="0.25">
      <c r="A16" s="57" t="s">
        <v>2707</v>
      </c>
      <c r="B16" s="261">
        <v>3.072416472853845</v>
      </c>
      <c r="C16" s="261">
        <v>3.095201934852887</v>
      </c>
      <c r="D16" s="261">
        <v>2.2781457724718308</v>
      </c>
      <c r="E16" s="261">
        <v>2.0019106647740381</v>
      </c>
      <c r="F16" s="261">
        <v>1.4512853745909491</v>
      </c>
      <c r="G16" s="261">
        <v>1.4328952328228231</v>
      </c>
      <c r="H16" s="261">
        <v>0.73570029000022064</v>
      </c>
      <c r="I16" s="261">
        <v>0.20835520128731649</v>
      </c>
      <c r="J16" s="261">
        <v>0.31556913582737628</v>
      </c>
      <c r="K16" s="261">
        <v>0.7171807450552512</v>
      </c>
      <c r="L16" s="261">
        <v>0.78631108758208312</v>
      </c>
      <c r="M16" s="261">
        <v>0.56626158306316754</v>
      </c>
      <c r="N16" s="261">
        <v>0.4433133852135448</v>
      </c>
      <c r="O16" s="261">
        <v>0.51962861156264495</v>
      </c>
      <c r="P16" s="261">
        <v>0.65254000905506615</v>
      </c>
      <c r="Q16" s="261">
        <v>0.44279492946749488</v>
      </c>
      <c r="R16" s="261">
        <v>0.51658657604407632</v>
      </c>
      <c r="S16" s="261">
        <v>0.54687442381394236</v>
      </c>
      <c r="T16" s="261">
        <v>0.58176284334587192</v>
      </c>
      <c r="U16" s="261">
        <v>0.58598175147712628</v>
      </c>
      <c r="V16" s="261">
        <v>0.57064540191707946</v>
      </c>
      <c r="W16" s="261">
        <v>0.54115720728348204</v>
      </c>
      <c r="X16" s="261">
        <v>1.200096297037853</v>
      </c>
      <c r="Y16" s="261">
        <v>1.163730572346495</v>
      </c>
      <c r="DA16" s="70" t="s">
        <v>2708</v>
      </c>
    </row>
    <row r="17" spans="1:105" ht="12" customHeight="1" x14ac:dyDescent="0.25">
      <c r="A17" s="46" t="s">
        <v>28</v>
      </c>
      <c r="B17" s="229">
        <v>0.82391544652304782</v>
      </c>
      <c r="C17" s="229">
        <v>0.67961438885810121</v>
      </c>
      <c r="D17" s="229">
        <v>0.55466034679119736</v>
      </c>
      <c r="E17" s="229">
        <v>0.92613774706582452</v>
      </c>
      <c r="F17" s="229">
        <v>0.92385530427276175</v>
      </c>
      <c r="G17" s="229">
        <v>0.74655969595349758</v>
      </c>
      <c r="H17" s="229">
        <v>0</v>
      </c>
      <c r="I17" s="229">
        <v>0</v>
      </c>
      <c r="J17" s="229">
        <v>0</v>
      </c>
      <c r="K17" s="229">
        <v>2.0665525553314079E-2</v>
      </c>
      <c r="L17" s="229">
        <v>1.3474646241745689E-2</v>
      </c>
      <c r="M17" s="229">
        <v>6.1160447255632702E-3</v>
      </c>
      <c r="N17" s="229">
        <v>5.018862086809431E-3</v>
      </c>
      <c r="O17" s="229">
        <v>1.143084964025454E-3</v>
      </c>
      <c r="P17" s="229">
        <v>0</v>
      </c>
      <c r="Q17" s="229">
        <v>2.7531631200920488E-4</v>
      </c>
      <c r="R17" s="229">
        <v>0</v>
      </c>
      <c r="S17" s="229">
        <v>2.7528084744430031E-4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2709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2710</v>
      </c>
    </row>
    <row r="19" spans="1:105" ht="12" customHeight="1" x14ac:dyDescent="0.25">
      <c r="A19" s="46" t="s">
        <v>31</v>
      </c>
      <c r="B19" s="229">
        <v>0.89605024712836445</v>
      </c>
      <c r="C19" s="229">
        <v>1.1642502194136111</v>
      </c>
      <c r="D19" s="229">
        <v>0.73897414981023757</v>
      </c>
      <c r="E19" s="229">
        <v>0.39099724126132468</v>
      </c>
      <c r="F19" s="229">
        <v>8.0570170920084672E-2</v>
      </c>
      <c r="G19" s="229">
        <v>0.24395299331947129</v>
      </c>
      <c r="H19" s="229">
        <v>2.7752149962333592E-2</v>
      </c>
      <c r="I19" s="229">
        <v>2.6220630089102529E-2</v>
      </c>
      <c r="J19" s="229">
        <v>3.615096133574338E-2</v>
      </c>
      <c r="K19" s="229">
        <v>0.36341994169908592</v>
      </c>
      <c r="L19" s="229">
        <v>0.54050262922059988</v>
      </c>
      <c r="M19" s="229">
        <v>0.35264718392788769</v>
      </c>
      <c r="N19" s="229">
        <v>0.2182110881709422</v>
      </c>
      <c r="O19" s="229">
        <v>0.23771933603714529</v>
      </c>
      <c r="P19" s="229">
        <v>0.3885981700064724</v>
      </c>
      <c r="Q19" s="229">
        <v>0.26335770091834348</v>
      </c>
      <c r="R19" s="229">
        <v>0.33509246240249668</v>
      </c>
      <c r="S19" s="229">
        <v>0.32868533184849452</v>
      </c>
      <c r="T19" s="229">
        <v>0.34515871061490988</v>
      </c>
      <c r="U19" s="229">
        <v>0.4489005675031521</v>
      </c>
      <c r="V19" s="229">
        <v>0.35097101584349272</v>
      </c>
      <c r="W19" s="229">
        <v>0.43853653908742418</v>
      </c>
      <c r="X19" s="229">
        <v>0.46232968603766372</v>
      </c>
      <c r="Y19" s="229">
        <v>0.46317410549333682</v>
      </c>
      <c r="DA19" s="73" t="s">
        <v>2711</v>
      </c>
    </row>
    <row r="20" spans="1:105" ht="12" customHeight="1" x14ac:dyDescent="0.25">
      <c r="A20" s="46" t="s">
        <v>159</v>
      </c>
      <c r="B20" s="229">
        <v>0.27540542162592879</v>
      </c>
      <c r="C20" s="229">
        <v>0.19210799015545399</v>
      </c>
      <c r="D20" s="229">
        <v>0.19428062191867079</v>
      </c>
      <c r="E20" s="229">
        <v>0.16412194262039509</v>
      </c>
      <c r="F20" s="229">
        <v>0.1133727220713549</v>
      </c>
      <c r="G20" s="229">
        <v>9.6905760781600486E-2</v>
      </c>
      <c r="H20" s="229">
        <v>0.1041033230484386</v>
      </c>
      <c r="I20" s="229">
        <v>5.6838882048634201E-2</v>
      </c>
      <c r="J20" s="229">
        <v>8.1994740891094653E-2</v>
      </c>
      <c r="K20" s="229">
        <v>5.613502747820618E-2</v>
      </c>
      <c r="L20" s="229">
        <v>1.6346408793489451E-2</v>
      </c>
      <c r="M20" s="229">
        <v>1.7959346377758149E-2</v>
      </c>
      <c r="N20" s="229">
        <v>1.693073169536222E-2</v>
      </c>
      <c r="O20" s="229">
        <v>2.6078209579255149E-2</v>
      </c>
      <c r="P20" s="229">
        <v>2.8185979183250071E-2</v>
      </c>
      <c r="Q20" s="229">
        <v>2.1318313330724419E-2</v>
      </c>
      <c r="R20" s="229">
        <v>2.11802436625966E-2</v>
      </c>
      <c r="S20" s="229">
        <v>1.633956827789089E-2</v>
      </c>
      <c r="T20" s="229">
        <v>1.6748456738598729E-2</v>
      </c>
      <c r="U20" s="229">
        <v>8.334459475460132E-3</v>
      </c>
      <c r="V20" s="229">
        <v>3.4176599870008623E-2</v>
      </c>
      <c r="W20" s="229">
        <v>1.6388595905887631E-2</v>
      </c>
      <c r="X20" s="229">
        <v>2.063838634496936E-2</v>
      </c>
      <c r="Y20" s="229">
        <v>1.7033403448223749E-2</v>
      </c>
      <c r="DA20" s="73" t="s">
        <v>2712</v>
      </c>
    </row>
    <row r="21" spans="1:105" ht="12" customHeight="1" x14ac:dyDescent="0.25">
      <c r="A21" s="46" t="s">
        <v>32</v>
      </c>
      <c r="B21" s="229">
        <v>0.88802273976251622</v>
      </c>
      <c r="C21" s="229">
        <v>0.88753986154509057</v>
      </c>
      <c r="D21" s="229">
        <v>0.64555974672066541</v>
      </c>
      <c r="E21" s="229">
        <v>0.40376469954596172</v>
      </c>
      <c r="F21" s="229">
        <v>0.24239474551977491</v>
      </c>
      <c r="G21" s="229">
        <v>0.24205112780980539</v>
      </c>
      <c r="H21" s="229">
        <v>0.56434063812575963</v>
      </c>
      <c r="I21" s="229">
        <v>9.260516179360026E-2</v>
      </c>
      <c r="J21" s="229">
        <v>0.1088320898953672</v>
      </c>
      <c r="K21" s="229">
        <v>9.9901000192735276E-2</v>
      </c>
      <c r="L21" s="229">
        <v>9.8266150524228144E-2</v>
      </c>
      <c r="M21" s="229">
        <v>2.4993859450078999E-2</v>
      </c>
      <c r="N21" s="229">
        <v>2.2475466785374439E-2</v>
      </c>
      <c r="O21" s="229">
        <v>5.2052702343307229E-2</v>
      </c>
      <c r="P21" s="229">
        <v>3.9456248666536749E-2</v>
      </c>
      <c r="Q21" s="229">
        <v>3.9702024070250461E-2</v>
      </c>
      <c r="R21" s="229">
        <v>3.0419931615537341E-2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2713</v>
      </c>
    </row>
    <row r="22" spans="1:105" ht="12" customHeight="1" x14ac:dyDescent="0.25">
      <c r="A22" s="46" t="s">
        <v>33</v>
      </c>
      <c r="B22" s="229">
        <v>6.9826484859455626E-2</v>
      </c>
      <c r="C22" s="229">
        <v>8.3716918335015322E-2</v>
      </c>
      <c r="D22" s="229">
        <v>5.9638539509027373E-2</v>
      </c>
      <c r="E22" s="229">
        <v>4.0662270695294517E-2</v>
      </c>
      <c r="F22" s="229">
        <v>2.277640497816779E-2</v>
      </c>
      <c r="G22" s="229">
        <v>3.8961567358237817E-2</v>
      </c>
      <c r="H22" s="229">
        <v>2.4477108313904389E-2</v>
      </c>
      <c r="I22" s="229">
        <v>1.538770340483302E-2</v>
      </c>
      <c r="J22" s="229">
        <v>1.6087514338621649E-2</v>
      </c>
      <c r="K22" s="229">
        <v>1.418337759012132E-2</v>
      </c>
      <c r="L22" s="229">
        <v>1.1685215272525321E-2</v>
      </c>
      <c r="M22" s="229">
        <v>3.295621298908662E-3</v>
      </c>
      <c r="N22" s="229">
        <v>4.4918097701934561E-3</v>
      </c>
      <c r="O22" s="229">
        <v>6.9899720882386617E-3</v>
      </c>
      <c r="P22" s="229">
        <v>6.9899720885231208E-3</v>
      </c>
      <c r="Q22" s="229">
        <v>4.1988656547091528E-3</v>
      </c>
      <c r="R22" s="229">
        <v>2.6934583949130651E-3</v>
      </c>
      <c r="S22" s="229">
        <v>5.7937836166230194E-3</v>
      </c>
      <c r="T22" s="229">
        <v>7.2910535404938463E-3</v>
      </c>
      <c r="U22" s="229">
        <v>8.9510701942745804E-4</v>
      </c>
      <c r="V22" s="229">
        <v>1.4785540494066581E-2</v>
      </c>
      <c r="W22" s="229">
        <v>4.5975951452912238E-3</v>
      </c>
      <c r="X22" s="229">
        <v>3.6943507895584992E-3</v>
      </c>
      <c r="Y22" s="229">
        <v>1.3288270571267019E-2</v>
      </c>
      <c r="DA22" s="73" t="s">
        <v>2714</v>
      </c>
    </row>
    <row r="23" spans="1:105" ht="12" customHeight="1" x14ac:dyDescent="0.25">
      <c r="A23" s="46" t="s">
        <v>35</v>
      </c>
      <c r="B23" s="229">
        <v>0.1191961329545317</v>
      </c>
      <c r="C23" s="229">
        <v>8.7972556545614963E-2</v>
      </c>
      <c r="D23" s="229">
        <v>8.5032367722032459E-2</v>
      </c>
      <c r="E23" s="229">
        <v>7.6226763585236987E-2</v>
      </c>
      <c r="F23" s="229">
        <v>6.8316026828804943E-2</v>
      </c>
      <c r="G23" s="229">
        <v>6.4464087600210329E-2</v>
      </c>
      <c r="H23" s="229">
        <v>1.5027070549784459E-2</v>
      </c>
      <c r="I23" s="229">
        <v>1.7302823951146549E-2</v>
      </c>
      <c r="J23" s="229">
        <v>7.2503829366549366E-2</v>
      </c>
      <c r="K23" s="229">
        <v>0.1628758725417884</v>
      </c>
      <c r="L23" s="229">
        <v>0.1060360375294946</v>
      </c>
      <c r="M23" s="229">
        <v>0.16124952728297079</v>
      </c>
      <c r="N23" s="229">
        <v>0.17618542670486301</v>
      </c>
      <c r="O23" s="229">
        <v>0.19564530655067319</v>
      </c>
      <c r="P23" s="229">
        <v>0.18930963911028389</v>
      </c>
      <c r="Q23" s="229">
        <v>0.1139427091814581</v>
      </c>
      <c r="R23" s="229">
        <v>0.12720047996853259</v>
      </c>
      <c r="S23" s="229">
        <v>0.19578045922348961</v>
      </c>
      <c r="T23" s="229">
        <v>0.21256462245186961</v>
      </c>
      <c r="U23" s="229">
        <v>0.1278516174790866</v>
      </c>
      <c r="V23" s="229">
        <v>0.1707122457095116</v>
      </c>
      <c r="W23" s="229">
        <v>8.163447714487905E-2</v>
      </c>
      <c r="X23" s="229">
        <v>0.71343387386566115</v>
      </c>
      <c r="Y23" s="229">
        <v>0.67023479283366716</v>
      </c>
      <c r="DA23" s="73" t="s">
        <v>2715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2716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2717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2718</v>
      </c>
    </row>
    <row r="27" spans="1:105" ht="12" customHeight="1" x14ac:dyDescent="0.25">
      <c r="A27" s="57" t="s">
        <v>2719</v>
      </c>
      <c r="B27" s="261">
        <v>26.11554001925769</v>
      </c>
      <c r="C27" s="261">
        <v>26.30921644624954</v>
      </c>
      <c r="D27" s="261">
        <v>19.364239066010569</v>
      </c>
      <c r="E27" s="261">
        <v>17.01624065057932</v>
      </c>
      <c r="F27" s="261">
        <v>12.335925684023071</v>
      </c>
      <c r="G27" s="261">
        <v>12.17960947899399</v>
      </c>
      <c r="H27" s="261">
        <v>6.2534524650018746</v>
      </c>
      <c r="I27" s="261">
        <v>1.7710192109421901</v>
      </c>
      <c r="J27" s="261">
        <v>2.6823376545326991</v>
      </c>
      <c r="K27" s="261">
        <v>6.0960363329696357</v>
      </c>
      <c r="L27" s="261">
        <v>6.6836442444477058</v>
      </c>
      <c r="M27" s="261">
        <v>4.8132234560369236</v>
      </c>
      <c r="N27" s="261">
        <v>3.7681637743151311</v>
      </c>
      <c r="O27" s="261">
        <v>4.4168431982824838</v>
      </c>
      <c r="P27" s="261">
        <v>5.5465900769680623</v>
      </c>
      <c r="Q27" s="261">
        <v>3.7637569004737061</v>
      </c>
      <c r="R27" s="261">
        <v>4.3909858963746498</v>
      </c>
      <c r="S27" s="261">
        <v>4.6484326024185112</v>
      </c>
      <c r="T27" s="261">
        <v>4.9449841684399134</v>
      </c>
      <c r="U27" s="261">
        <v>4.9808448875555733</v>
      </c>
      <c r="V27" s="261">
        <v>4.8504859162951766</v>
      </c>
      <c r="W27" s="261">
        <v>4.5998362619095996</v>
      </c>
      <c r="X27" s="261">
        <v>10.20081852482175</v>
      </c>
      <c r="Y27" s="261">
        <v>9.8917098649452058</v>
      </c>
      <c r="DA27" s="70" t="s">
        <v>2720</v>
      </c>
    </row>
    <row r="28" spans="1:105" ht="12" customHeight="1" x14ac:dyDescent="0.25">
      <c r="A28" s="46" t="s">
        <v>28</v>
      </c>
      <c r="B28" s="229">
        <v>7.0032812954459081</v>
      </c>
      <c r="C28" s="229">
        <v>5.7767223052938608</v>
      </c>
      <c r="D28" s="229">
        <v>4.7146129477251781</v>
      </c>
      <c r="E28" s="229">
        <v>7.8721708500595087</v>
      </c>
      <c r="F28" s="229">
        <v>7.8527700863184764</v>
      </c>
      <c r="G28" s="229">
        <v>6.3457574156047292</v>
      </c>
      <c r="H28" s="229">
        <v>0</v>
      </c>
      <c r="I28" s="229">
        <v>0</v>
      </c>
      <c r="J28" s="229">
        <v>0</v>
      </c>
      <c r="K28" s="229">
        <v>0.1756569672031697</v>
      </c>
      <c r="L28" s="229">
        <v>0.1145344930548383</v>
      </c>
      <c r="M28" s="229">
        <v>5.1986380167287793E-2</v>
      </c>
      <c r="N28" s="229">
        <v>4.2660327737880178E-2</v>
      </c>
      <c r="O28" s="229">
        <v>9.7162221942163549E-3</v>
      </c>
      <c r="P28" s="229">
        <v>0</v>
      </c>
      <c r="Q28" s="229">
        <v>2.3401886520782408E-3</v>
      </c>
      <c r="R28" s="229">
        <v>0</v>
      </c>
      <c r="S28" s="229">
        <v>2.3398872032765528E-3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2721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2722</v>
      </c>
    </row>
    <row r="30" spans="1:105" ht="12" customHeight="1" x14ac:dyDescent="0.25">
      <c r="A30" s="46" t="s">
        <v>31</v>
      </c>
      <c r="B30" s="229">
        <v>7.6164271005910997</v>
      </c>
      <c r="C30" s="229">
        <v>9.896126865015697</v>
      </c>
      <c r="D30" s="229">
        <v>6.2812802733870203</v>
      </c>
      <c r="E30" s="229">
        <v>3.32347655072126</v>
      </c>
      <c r="F30" s="229">
        <v>0.68484645282071988</v>
      </c>
      <c r="G30" s="229">
        <v>2.073600443215506</v>
      </c>
      <c r="H30" s="229">
        <v>0.23589327467983551</v>
      </c>
      <c r="I30" s="229">
        <v>0.2228753557573715</v>
      </c>
      <c r="J30" s="229">
        <v>0.30728317135381877</v>
      </c>
      <c r="K30" s="229">
        <v>3.0890695044422301</v>
      </c>
      <c r="L30" s="229">
        <v>4.5942723483750987</v>
      </c>
      <c r="M30" s="229">
        <v>2.9975010633870451</v>
      </c>
      <c r="N30" s="229">
        <v>1.854794249453009</v>
      </c>
      <c r="O30" s="229">
        <v>2.0206143563157348</v>
      </c>
      <c r="P30" s="229">
        <v>3.3030844450550152</v>
      </c>
      <c r="Q30" s="229">
        <v>2.2385404578059198</v>
      </c>
      <c r="R30" s="229">
        <v>2.8482859304212229</v>
      </c>
      <c r="S30" s="229">
        <v>2.7938253207122039</v>
      </c>
      <c r="T30" s="229">
        <v>2.9338490402267339</v>
      </c>
      <c r="U30" s="229">
        <v>3.8156548237767929</v>
      </c>
      <c r="V30" s="229">
        <v>2.9832536346696892</v>
      </c>
      <c r="W30" s="229">
        <v>3.727560582243107</v>
      </c>
      <c r="X30" s="229">
        <v>3.929802331320142</v>
      </c>
      <c r="Y30" s="229">
        <v>3.9369798966933618</v>
      </c>
      <c r="DA30" s="73" t="s">
        <v>2723</v>
      </c>
    </row>
    <row r="31" spans="1:105" ht="12" customHeight="1" x14ac:dyDescent="0.25">
      <c r="A31" s="46" t="s">
        <v>159</v>
      </c>
      <c r="B31" s="229">
        <v>2.3409460838203962</v>
      </c>
      <c r="C31" s="229">
        <v>1.632917916321359</v>
      </c>
      <c r="D31" s="229">
        <v>1.651385286308702</v>
      </c>
      <c r="E31" s="229">
        <v>1.395036512273359</v>
      </c>
      <c r="F31" s="229">
        <v>0.96366813760651704</v>
      </c>
      <c r="G31" s="229">
        <v>0.82369896664360398</v>
      </c>
      <c r="H31" s="229">
        <v>0.88487824591172792</v>
      </c>
      <c r="I31" s="229">
        <v>0.48313049741339059</v>
      </c>
      <c r="J31" s="229">
        <v>0.69695529757430486</v>
      </c>
      <c r="K31" s="229">
        <v>0.47714773356475271</v>
      </c>
      <c r="L31" s="229">
        <v>0.13894447474466029</v>
      </c>
      <c r="M31" s="229">
        <v>0.15265444421094421</v>
      </c>
      <c r="N31" s="229">
        <v>0.14391121941057891</v>
      </c>
      <c r="O31" s="229">
        <v>0.2216647814236688</v>
      </c>
      <c r="P31" s="229">
        <v>0.23958082305762571</v>
      </c>
      <c r="Q31" s="229">
        <v>0.18120566331115751</v>
      </c>
      <c r="R31" s="229">
        <v>0.18003207113207109</v>
      </c>
      <c r="S31" s="229">
        <v>0.13888633036207251</v>
      </c>
      <c r="T31" s="229">
        <v>0.14236188227808921</v>
      </c>
      <c r="U31" s="229">
        <v>7.0842905541411122E-2</v>
      </c>
      <c r="V31" s="229">
        <v>0.29050109889507342</v>
      </c>
      <c r="W31" s="229">
        <v>0.13930306520004501</v>
      </c>
      <c r="X31" s="229">
        <v>0.17542628393223961</v>
      </c>
      <c r="Y31" s="229">
        <v>0.14478392930990189</v>
      </c>
      <c r="DA31" s="73" t="s">
        <v>2724</v>
      </c>
    </row>
    <row r="32" spans="1:105" ht="12" customHeight="1" x14ac:dyDescent="0.25">
      <c r="A32" s="46" t="s">
        <v>32</v>
      </c>
      <c r="B32" s="229">
        <v>7.5481932879813893</v>
      </c>
      <c r="C32" s="229">
        <v>7.5440888231332712</v>
      </c>
      <c r="D32" s="229">
        <v>5.4872578471256581</v>
      </c>
      <c r="E32" s="229">
        <v>3.4319999461406741</v>
      </c>
      <c r="F32" s="229">
        <v>2.0603553369180871</v>
      </c>
      <c r="G32" s="229">
        <v>2.0574345863833461</v>
      </c>
      <c r="H32" s="229">
        <v>4.7968954240689561</v>
      </c>
      <c r="I32" s="229">
        <v>0.78714387524560214</v>
      </c>
      <c r="J32" s="229">
        <v>0.92507276411062178</v>
      </c>
      <c r="K32" s="229">
        <v>0.84915850163824991</v>
      </c>
      <c r="L32" s="229">
        <v>0.83526227945593923</v>
      </c>
      <c r="M32" s="229">
        <v>0.21244780532567151</v>
      </c>
      <c r="N32" s="229">
        <v>0.19104146767568281</v>
      </c>
      <c r="O32" s="229">
        <v>0.44244796991811153</v>
      </c>
      <c r="P32" s="229">
        <v>0.33537811366556242</v>
      </c>
      <c r="Q32" s="229">
        <v>0.33746720459712881</v>
      </c>
      <c r="R32" s="229">
        <v>0.25856941873206751</v>
      </c>
      <c r="S32" s="229">
        <v>0</v>
      </c>
      <c r="T32" s="229">
        <v>0</v>
      </c>
      <c r="U32" s="229">
        <v>0</v>
      </c>
      <c r="V32" s="229">
        <v>0</v>
      </c>
      <c r="W32" s="229">
        <v>0</v>
      </c>
      <c r="X32" s="229">
        <v>0</v>
      </c>
      <c r="Y32" s="229">
        <v>0</v>
      </c>
      <c r="DA32" s="73" t="s">
        <v>2725</v>
      </c>
    </row>
    <row r="33" spans="1:105" ht="12" customHeight="1" x14ac:dyDescent="0.25">
      <c r="A33" s="46" t="s">
        <v>33</v>
      </c>
      <c r="B33" s="229">
        <v>0.59352512130537294</v>
      </c>
      <c r="C33" s="229">
        <v>0.71159380584763032</v>
      </c>
      <c r="D33" s="229">
        <v>0.5069275858267327</v>
      </c>
      <c r="E33" s="229">
        <v>0.34562930091000338</v>
      </c>
      <c r="F33" s="229">
        <v>0.1935994423144263</v>
      </c>
      <c r="G33" s="229">
        <v>0.33117332254502152</v>
      </c>
      <c r="H33" s="229">
        <v>0.2080554206681873</v>
      </c>
      <c r="I33" s="229">
        <v>0.1307954789410806</v>
      </c>
      <c r="J33" s="229">
        <v>0.13674387187828399</v>
      </c>
      <c r="K33" s="229">
        <v>0.1205587095160312</v>
      </c>
      <c r="L33" s="229">
        <v>9.9324329816465232E-2</v>
      </c>
      <c r="M33" s="229">
        <v>2.8012781040723619E-2</v>
      </c>
      <c r="N33" s="229">
        <v>3.8180383046644381E-2</v>
      </c>
      <c r="O33" s="229">
        <v>5.9414762750028632E-2</v>
      </c>
      <c r="P33" s="229">
        <v>5.9414762752446518E-2</v>
      </c>
      <c r="Q33" s="229">
        <v>3.5690358065027787E-2</v>
      </c>
      <c r="R33" s="229">
        <v>2.2894396356761059E-2</v>
      </c>
      <c r="S33" s="229">
        <v>4.9247160741295683E-2</v>
      </c>
      <c r="T33" s="229">
        <v>6.1973955094197702E-2</v>
      </c>
      <c r="U33" s="229">
        <v>7.6084096651333928E-3</v>
      </c>
      <c r="V33" s="229">
        <v>0.12567709419956599</v>
      </c>
      <c r="W33" s="229">
        <v>3.9079558734975407E-2</v>
      </c>
      <c r="X33" s="229">
        <v>3.1401981711247251E-2</v>
      </c>
      <c r="Y33" s="229">
        <v>0.1129502998557697</v>
      </c>
      <c r="DA33" s="73" t="s">
        <v>2726</v>
      </c>
    </row>
    <row r="34" spans="1:105" ht="12" customHeight="1" x14ac:dyDescent="0.25">
      <c r="A34" s="46" t="s">
        <v>35</v>
      </c>
      <c r="B34" s="229">
        <v>1.013167130113519</v>
      </c>
      <c r="C34" s="229">
        <v>0.74776673063772703</v>
      </c>
      <c r="D34" s="229">
        <v>0.72277512563727608</v>
      </c>
      <c r="E34" s="229">
        <v>0.64792749047451437</v>
      </c>
      <c r="F34" s="229">
        <v>0.58068622804484216</v>
      </c>
      <c r="G34" s="229">
        <v>0.54794474460178788</v>
      </c>
      <c r="H34" s="229">
        <v>0.1277300996731679</v>
      </c>
      <c r="I34" s="229">
        <v>0.14707400358474559</v>
      </c>
      <c r="J34" s="229">
        <v>0.61628254961566964</v>
      </c>
      <c r="K34" s="229">
        <v>1.384444916605202</v>
      </c>
      <c r="L34" s="229">
        <v>0.90130631900070379</v>
      </c>
      <c r="M34" s="229">
        <v>1.3706209819052519</v>
      </c>
      <c r="N34" s="229">
        <v>1.4975761269913359</v>
      </c>
      <c r="O34" s="229">
        <v>1.662985105680723</v>
      </c>
      <c r="P34" s="229">
        <v>1.6091319324374129</v>
      </c>
      <c r="Q34" s="229">
        <v>0.96851302804239359</v>
      </c>
      <c r="R34" s="229">
        <v>1.0812040797325271</v>
      </c>
      <c r="S34" s="229">
        <v>1.6641339033996621</v>
      </c>
      <c r="T34" s="229">
        <v>1.806799290840891</v>
      </c>
      <c r="U34" s="229">
        <v>1.086738748572236</v>
      </c>
      <c r="V34" s="229">
        <v>1.4510540885308489</v>
      </c>
      <c r="W34" s="229">
        <v>0.69389305573147231</v>
      </c>
      <c r="X34" s="229">
        <v>6.0641879278581197</v>
      </c>
      <c r="Y34" s="229">
        <v>5.6969957390861721</v>
      </c>
      <c r="DA34" s="73" t="s">
        <v>2727</v>
      </c>
    </row>
    <row r="35" spans="1:105" ht="12" customHeight="1" x14ac:dyDescent="0.25">
      <c r="A35" s="46" t="s">
        <v>36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2728</v>
      </c>
    </row>
    <row r="36" spans="1:105" ht="12" customHeight="1" x14ac:dyDescent="0.25">
      <c r="A36" s="46" t="s">
        <v>38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2729</v>
      </c>
    </row>
    <row r="37" spans="1:105" ht="12" customHeight="1" x14ac:dyDescent="0.25">
      <c r="A37" s="46" t="s">
        <v>39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2730</v>
      </c>
    </row>
    <row r="38" spans="1:105" ht="12" customHeight="1" x14ac:dyDescent="0.25">
      <c r="A38" s="57" t="s">
        <v>2731</v>
      </c>
      <c r="B38" s="261">
        <v>4.101817764263104</v>
      </c>
      <c r="C38" s="261">
        <v>3.6053219186151249</v>
      </c>
      <c r="D38" s="261">
        <v>3.0782073073086171</v>
      </c>
      <c r="E38" s="261">
        <v>2.522775036132205</v>
      </c>
      <c r="F38" s="261">
        <v>1.76344151490974</v>
      </c>
      <c r="G38" s="261">
        <v>1.7995428417755479</v>
      </c>
      <c r="H38" s="261">
        <v>1.637592683114012</v>
      </c>
      <c r="I38" s="261">
        <v>1.3762693637469661</v>
      </c>
      <c r="J38" s="261">
        <v>1.264739197518189</v>
      </c>
      <c r="K38" s="261">
        <v>0.95974126676773963</v>
      </c>
      <c r="L38" s="261">
        <v>0.65776062304642413</v>
      </c>
      <c r="M38" s="261">
        <v>0.76469201008819709</v>
      </c>
      <c r="N38" s="261">
        <v>0.52391218009657947</v>
      </c>
      <c r="O38" s="261">
        <v>0.72658596004021281</v>
      </c>
      <c r="P38" s="261">
        <v>0.7373384729642527</v>
      </c>
      <c r="Q38" s="261">
        <v>0.43269052860023183</v>
      </c>
      <c r="R38" s="261">
        <v>0.68200143546164549</v>
      </c>
      <c r="S38" s="261">
        <v>0.61806163865099251</v>
      </c>
      <c r="T38" s="261">
        <v>0.65193918699874076</v>
      </c>
      <c r="U38" s="261">
        <v>0.57504251434815246</v>
      </c>
      <c r="V38" s="261">
        <v>0.78372554143964823</v>
      </c>
      <c r="W38" s="261">
        <v>0.87680740429211801</v>
      </c>
      <c r="X38" s="261">
        <v>0.9570389869151783</v>
      </c>
      <c r="Y38" s="261">
        <v>0.97099194095329899</v>
      </c>
      <c r="DA38" s="70" t="s">
        <v>2732</v>
      </c>
    </row>
    <row r="39" spans="1:105" ht="12" customHeight="1" x14ac:dyDescent="0.25">
      <c r="A39" s="57" t="s">
        <v>2733</v>
      </c>
      <c r="B39" s="261">
        <f t="shared" ref="B39:Y39" si="0">B40+B46+B57+B58</f>
        <v>14.706891414406964</v>
      </c>
      <c r="C39" s="261">
        <f t="shared" si="0"/>
        <v>13.97589456279422</v>
      </c>
      <c r="D39" s="261">
        <f t="shared" si="0"/>
        <v>10.962212838559674</v>
      </c>
      <c r="E39" s="261">
        <f t="shared" si="0"/>
        <v>9.3450295546320152</v>
      </c>
      <c r="F39" s="261">
        <f t="shared" si="0"/>
        <v>6.6716229759290844</v>
      </c>
      <c r="G39" s="261">
        <f t="shared" si="0"/>
        <v>6.6774454346004548</v>
      </c>
      <c r="H39" s="261">
        <f t="shared" si="0"/>
        <v>4.5632829038769351</v>
      </c>
      <c r="I39" s="261">
        <f t="shared" si="0"/>
        <v>2.7430165218243756</v>
      </c>
      <c r="J39" s="261">
        <f t="shared" si="0"/>
        <v>2.8510023073580921</v>
      </c>
      <c r="K39" s="261">
        <f t="shared" si="0"/>
        <v>3.4366070636160595</v>
      </c>
      <c r="L39" s="261">
        <f t="shared" si="0"/>
        <v>3.1410999716589134</v>
      </c>
      <c r="M39" s="261">
        <f t="shared" si="0"/>
        <v>2.7258897210509812</v>
      </c>
      <c r="N39" s="261">
        <f t="shared" si="0"/>
        <v>2.0147260656548727</v>
      </c>
      <c r="O39" s="261">
        <f t="shared" si="0"/>
        <v>2.5401848523247628</v>
      </c>
      <c r="P39" s="261">
        <f t="shared" si="0"/>
        <v>2.9117291916258674</v>
      </c>
      <c r="Q39" s="261">
        <f t="shared" si="0"/>
        <v>1.8683049864978831</v>
      </c>
      <c r="R39" s="261">
        <f t="shared" si="0"/>
        <v>2.4619954939921715</v>
      </c>
      <c r="S39" s="261">
        <f t="shared" si="0"/>
        <v>2.4404164473712626</v>
      </c>
      <c r="T39" s="261">
        <f t="shared" si="0"/>
        <v>2.587048470999763</v>
      </c>
      <c r="U39" s="261">
        <f t="shared" si="0"/>
        <v>2.4772252453969439</v>
      </c>
      <c r="V39" s="261">
        <f t="shared" si="0"/>
        <v>2.7656667300459477</v>
      </c>
      <c r="W39" s="261">
        <f t="shared" si="0"/>
        <v>2.8371527978911497</v>
      </c>
      <c r="X39" s="261">
        <f t="shared" si="0"/>
        <v>4.7219368217696891</v>
      </c>
      <c r="Y39" s="261">
        <f t="shared" si="0"/>
        <v>4.6451659866006718</v>
      </c>
      <c r="DA39" s="70"/>
    </row>
    <row r="40" spans="1:105" ht="12" customHeight="1" x14ac:dyDescent="0.25">
      <c r="A40" s="60" t="s">
        <v>2734</v>
      </c>
      <c r="B40" s="329">
        <v>4.9045226571923184</v>
      </c>
      <c r="C40" s="329">
        <v>4.9390411932480154</v>
      </c>
      <c r="D40" s="329">
        <v>3.6354139029140922</v>
      </c>
      <c r="E40" s="329">
        <v>3.1964566688308569</v>
      </c>
      <c r="F40" s="329">
        <v>2.3183227645524118</v>
      </c>
      <c r="G40" s="329">
        <v>2.2863317989092979</v>
      </c>
      <c r="H40" s="329">
        <v>1.1734723234805531</v>
      </c>
      <c r="I40" s="329">
        <v>0.33141750004713932</v>
      </c>
      <c r="J40" s="329">
        <v>0.50246266100040649</v>
      </c>
      <c r="K40" s="329">
        <v>1.14486890084241</v>
      </c>
      <c r="L40" s="329">
        <v>1.256010111449875</v>
      </c>
      <c r="M40" s="329">
        <v>0.90541411176782893</v>
      </c>
      <c r="N40" s="329">
        <v>0.70842498480004568</v>
      </c>
      <c r="O40" s="329">
        <v>0.83006974542215195</v>
      </c>
      <c r="P40" s="329">
        <v>1.0427369535158879</v>
      </c>
      <c r="Q40" s="329">
        <v>0.70767127905716287</v>
      </c>
      <c r="R40" s="329">
        <v>0.82604977385596168</v>
      </c>
      <c r="S40" s="329">
        <v>0.8738783829325798</v>
      </c>
      <c r="T40" s="329">
        <v>0.92940407814807613</v>
      </c>
      <c r="U40" s="329">
        <v>0.93740702624436278</v>
      </c>
      <c r="V40" s="329">
        <v>0.91023672457202109</v>
      </c>
      <c r="W40" s="329">
        <v>0.8651033099125911</v>
      </c>
      <c r="X40" s="329">
        <v>1.919387492588585</v>
      </c>
      <c r="Y40" s="329">
        <v>1.8592105649626971</v>
      </c>
      <c r="DA40" s="72" t="s">
        <v>2735</v>
      </c>
    </row>
    <row r="41" spans="1:105" ht="12" customHeight="1" x14ac:dyDescent="0.25">
      <c r="A41" s="59" t="s">
        <v>28</v>
      </c>
      <c r="B41" s="230">
        <v>1.345808782164821</v>
      </c>
      <c r="C41" s="230">
        <v>1.114614033834864</v>
      </c>
      <c r="D41" s="230">
        <v>0.9089084345363857</v>
      </c>
      <c r="E41" s="230">
        <v>1.5094259283027269</v>
      </c>
      <c r="F41" s="230">
        <v>1.49932190039283</v>
      </c>
      <c r="G41" s="230">
        <v>1.224508177778783</v>
      </c>
      <c r="H41" s="230">
        <v>0</v>
      </c>
      <c r="I41" s="230">
        <v>0</v>
      </c>
      <c r="J41" s="230">
        <v>0</v>
      </c>
      <c r="K41" s="230">
        <v>3.3654916249351352E-2</v>
      </c>
      <c r="L41" s="230">
        <v>2.184834322326806E-2</v>
      </c>
      <c r="M41" s="230">
        <v>9.8363907923922182E-3</v>
      </c>
      <c r="N41" s="230">
        <v>8.1023529756241077E-3</v>
      </c>
      <c r="O41" s="230">
        <v>1.8508949033910461E-3</v>
      </c>
      <c r="P41" s="230">
        <v>0</v>
      </c>
      <c r="Q41" s="230">
        <v>4.4422069129197521E-4</v>
      </c>
      <c r="R41" s="230">
        <v>0</v>
      </c>
      <c r="S41" s="230">
        <v>4.445954335553534E-4</v>
      </c>
      <c r="T41" s="230">
        <v>0</v>
      </c>
      <c r="U41" s="230">
        <v>0</v>
      </c>
      <c r="V41" s="230">
        <v>0</v>
      </c>
      <c r="W41" s="230">
        <v>0</v>
      </c>
      <c r="X41" s="230">
        <v>0</v>
      </c>
      <c r="Y41" s="230">
        <v>0</v>
      </c>
      <c r="DA41" s="71" t="s">
        <v>2736</v>
      </c>
    </row>
    <row r="42" spans="1:105" ht="12" customHeight="1" x14ac:dyDescent="0.25">
      <c r="A42" s="59" t="s">
        <v>31</v>
      </c>
      <c r="B42" s="295">
        <v>1.463635979802665</v>
      </c>
      <c r="C42" s="295">
        <v>1.9094499097262041</v>
      </c>
      <c r="D42" s="295">
        <v>1.2109389855477211</v>
      </c>
      <c r="E42" s="295">
        <v>0.63725010207659094</v>
      </c>
      <c r="F42" s="295">
        <v>0.13075707983726739</v>
      </c>
      <c r="G42" s="295">
        <v>0.40013201480396082</v>
      </c>
      <c r="H42" s="295">
        <v>4.5789255379254053E-2</v>
      </c>
      <c r="I42" s="295">
        <v>4.5033364525891927E-2</v>
      </c>
      <c r="J42" s="295">
        <v>6.065316509301219E-2</v>
      </c>
      <c r="K42" s="295">
        <v>0.59184885812233556</v>
      </c>
      <c r="L42" s="295">
        <v>0.8763930974087345</v>
      </c>
      <c r="M42" s="295">
        <v>0.56715993237473483</v>
      </c>
      <c r="N42" s="295">
        <v>0.35227572086563708</v>
      </c>
      <c r="O42" s="295">
        <v>0.38491758824224881</v>
      </c>
      <c r="P42" s="295">
        <v>0.62769057196320577</v>
      </c>
      <c r="Q42" s="295">
        <v>0.42492556690611349</v>
      </c>
      <c r="R42" s="295">
        <v>0.53863934596881335</v>
      </c>
      <c r="S42" s="295">
        <v>0.53084694766509188</v>
      </c>
      <c r="T42" s="295">
        <v>0.55841195154684287</v>
      </c>
      <c r="U42" s="295">
        <v>0.71921406863177895</v>
      </c>
      <c r="V42" s="295">
        <v>0.57472526809770763</v>
      </c>
      <c r="W42" s="295">
        <v>0.70705920255592014</v>
      </c>
      <c r="X42" s="295">
        <v>0.74171545743117284</v>
      </c>
      <c r="Y42" s="295">
        <v>0.74852792619112729</v>
      </c>
      <c r="DA42" s="122" t="s">
        <v>2737</v>
      </c>
    </row>
    <row r="43" spans="1:105" ht="12" customHeight="1" x14ac:dyDescent="0.25">
      <c r="A43" s="59" t="s">
        <v>159</v>
      </c>
      <c r="B43" s="295">
        <v>0.44985566983130021</v>
      </c>
      <c r="C43" s="295">
        <v>0.3150702300445069</v>
      </c>
      <c r="D43" s="295">
        <v>0.31836293499331331</v>
      </c>
      <c r="E43" s="295">
        <v>0.26748711666217151</v>
      </c>
      <c r="F43" s="295">
        <v>0.1839922380946204</v>
      </c>
      <c r="G43" s="295">
        <v>0.15894495402593439</v>
      </c>
      <c r="H43" s="295">
        <v>0.17176376069470881</v>
      </c>
      <c r="I43" s="295">
        <v>9.7619549409841369E-2</v>
      </c>
      <c r="J43" s="295">
        <v>0.13756869450409759</v>
      </c>
      <c r="K43" s="295">
        <v>9.1418901665972663E-2</v>
      </c>
      <c r="L43" s="295">
        <v>2.6504736627633779E-2</v>
      </c>
      <c r="M43" s="295">
        <v>2.8883887753337719E-2</v>
      </c>
      <c r="N43" s="295">
        <v>2.7332642730300269E-2</v>
      </c>
      <c r="O43" s="295">
        <v>4.2226104549418317E-2</v>
      </c>
      <c r="P43" s="295">
        <v>4.552793801005954E-2</v>
      </c>
      <c r="Q43" s="295">
        <v>3.4396929901620597E-2</v>
      </c>
      <c r="R43" s="295">
        <v>3.4045864571485902E-2</v>
      </c>
      <c r="S43" s="295">
        <v>2.6389403803641218E-2</v>
      </c>
      <c r="T43" s="295">
        <v>2.7096341842675741E-2</v>
      </c>
      <c r="U43" s="295">
        <v>1.335320323280784E-2</v>
      </c>
      <c r="V43" s="295">
        <v>5.5965178422932062E-2</v>
      </c>
      <c r="W43" s="295">
        <v>2.6423585082195548E-2</v>
      </c>
      <c r="X43" s="295">
        <v>3.311016062951487E-2</v>
      </c>
      <c r="Y43" s="295">
        <v>2.7527398461741379E-2</v>
      </c>
      <c r="DA43" s="122" t="s">
        <v>2738</v>
      </c>
    </row>
    <row r="44" spans="1:105" ht="12" customHeight="1" x14ac:dyDescent="0.25">
      <c r="A44" s="59" t="s">
        <v>32</v>
      </c>
      <c r="B44" s="295">
        <v>1.450523602850099</v>
      </c>
      <c r="C44" s="295">
        <v>1.4556260159944341</v>
      </c>
      <c r="D44" s="295">
        <v>1.0578630727544509</v>
      </c>
      <c r="E44" s="295">
        <v>0.65805859696237901</v>
      </c>
      <c r="F44" s="295">
        <v>0.39338167872947122</v>
      </c>
      <c r="G44" s="295">
        <v>0.39701257253799838</v>
      </c>
      <c r="H44" s="295">
        <v>0.93112561135276939</v>
      </c>
      <c r="I44" s="295">
        <v>0.1590473605652831</v>
      </c>
      <c r="J44" s="295">
        <v>0.18259571729050161</v>
      </c>
      <c r="K44" s="295">
        <v>0.16269413454010889</v>
      </c>
      <c r="L44" s="295">
        <v>0.15933276060570731</v>
      </c>
      <c r="M44" s="295">
        <v>4.0197444589233321E-2</v>
      </c>
      <c r="N44" s="295">
        <v>3.6283954816296982E-2</v>
      </c>
      <c r="O44" s="295">
        <v>8.4284269767381098E-2</v>
      </c>
      <c r="P44" s="295">
        <v>6.3732454768401073E-2</v>
      </c>
      <c r="Q44" s="295">
        <v>6.4058901739129953E-2</v>
      </c>
      <c r="R44" s="295">
        <v>4.8898062201493953E-2</v>
      </c>
      <c r="S44" s="295">
        <v>0</v>
      </c>
      <c r="T44" s="295">
        <v>0</v>
      </c>
      <c r="U44" s="295">
        <v>0</v>
      </c>
      <c r="V44" s="295">
        <v>0</v>
      </c>
      <c r="W44" s="295">
        <v>0</v>
      </c>
      <c r="X44" s="295">
        <v>0</v>
      </c>
      <c r="Y44" s="295">
        <v>0</v>
      </c>
      <c r="DA44" s="122" t="s">
        <v>2739</v>
      </c>
    </row>
    <row r="45" spans="1:105" ht="12" customHeight="1" x14ac:dyDescent="0.25">
      <c r="A45" s="59" t="s">
        <v>35</v>
      </c>
      <c r="B45" s="295">
        <v>0.19469862254343229</v>
      </c>
      <c r="C45" s="295">
        <v>0.14428100364800669</v>
      </c>
      <c r="D45" s="295">
        <v>0.13934047508222089</v>
      </c>
      <c r="E45" s="295">
        <v>0.1242349248269881</v>
      </c>
      <c r="F45" s="295">
        <v>0.11086986749822279</v>
      </c>
      <c r="G45" s="295">
        <v>0.1057340797626212</v>
      </c>
      <c r="H45" s="295">
        <v>2.4793696053820619E-2</v>
      </c>
      <c r="I45" s="295">
        <v>2.971722554612289E-2</v>
      </c>
      <c r="J45" s="295">
        <v>0.12164508411279509</v>
      </c>
      <c r="K45" s="295">
        <v>0.26525209026464119</v>
      </c>
      <c r="L45" s="295">
        <v>0.17193117358453139</v>
      </c>
      <c r="M45" s="295">
        <v>0.25933645625813079</v>
      </c>
      <c r="N45" s="295">
        <v>0.28443031341218722</v>
      </c>
      <c r="O45" s="295">
        <v>0.31679088795971272</v>
      </c>
      <c r="P45" s="295">
        <v>0.30578598877422147</v>
      </c>
      <c r="Q45" s="295">
        <v>0.1838456598190068</v>
      </c>
      <c r="R45" s="295">
        <v>0.20446650111416839</v>
      </c>
      <c r="S45" s="295">
        <v>0.31619743603029138</v>
      </c>
      <c r="T45" s="295">
        <v>0.34389578475855759</v>
      </c>
      <c r="U45" s="295">
        <v>0.204839754379776</v>
      </c>
      <c r="V45" s="295">
        <v>0.27954627805138138</v>
      </c>
      <c r="W45" s="295">
        <v>0.1316205222744754</v>
      </c>
      <c r="X45" s="295">
        <v>1.1445618745278969</v>
      </c>
      <c r="Y45" s="295">
        <v>1.0831552403098279</v>
      </c>
      <c r="DA45" s="122" t="s">
        <v>2740</v>
      </c>
    </row>
    <row r="46" spans="1:105" ht="12" customHeight="1" x14ac:dyDescent="0.25">
      <c r="A46" s="60" t="s">
        <v>2741</v>
      </c>
      <c r="B46" s="329">
        <v>3.277244237710768</v>
      </c>
      <c r="C46" s="329">
        <v>3.3015487305097482</v>
      </c>
      <c r="D46" s="329">
        <v>2.430022157303287</v>
      </c>
      <c r="E46" s="329">
        <v>2.1353713757589738</v>
      </c>
      <c r="F46" s="329">
        <v>1.548037732897013</v>
      </c>
      <c r="G46" s="329">
        <v>1.5284215816776781</v>
      </c>
      <c r="H46" s="329">
        <v>0.78474697600023535</v>
      </c>
      <c r="I46" s="329">
        <v>0.2222455480398044</v>
      </c>
      <c r="J46" s="329">
        <v>0.33660707821586799</v>
      </c>
      <c r="K46" s="329">
        <v>0.76499279472560144</v>
      </c>
      <c r="L46" s="329">
        <v>0.83873182675422242</v>
      </c>
      <c r="M46" s="329">
        <v>0.60401235526737851</v>
      </c>
      <c r="N46" s="329">
        <v>0.47286761089444801</v>
      </c>
      <c r="O46" s="329">
        <v>0.55427051900015478</v>
      </c>
      <c r="P46" s="329">
        <v>0.69604267632540417</v>
      </c>
      <c r="Q46" s="329">
        <v>0.47231459143199461</v>
      </c>
      <c r="R46" s="329">
        <v>0.55102568111368166</v>
      </c>
      <c r="S46" s="329">
        <v>0.58333271873487202</v>
      </c>
      <c r="T46" s="329">
        <v>0.62054703290226376</v>
      </c>
      <c r="U46" s="329">
        <v>0.62504720157560145</v>
      </c>
      <c r="V46" s="329">
        <v>0.6086884287115516</v>
      </c>
      <c r="W46" s="329">
        <v>0.57723435443571458</v>
      </c>
      <c r="X46" s="329">
        <v>1.280102716840376</v>
      </c>
      <c r="Y46" s="329">
        <v>1.241312610502928</v>
      </c>
      <c r="DA46" s="72" t="s">
        <v>2742</v>
      </c>
    </row>
    <row r="47" spans="1:105" ht="12" customHeight="1" x14ac:dyDescent="0.25">
      <c r="A47" s="64" t="s">
        <v>28</v>
      </c>
      <c r="B47" s="229">
        <v>0.87884314295791777</v>
      </c>
      <c r="C47" s="229">
        <v>0.72492201478197504</v>
      </c>
      <c r="D47" s="229">
        <v>0.59163770324394394</v>
      </c>
      <c r="E47" s="229">
        <v>0.98788026353687997</v>
      </c>
      <c r="F47" s="229">
        <v>0.9854456578909464</v>
      </c>
      <c r="G47" s="229">
        <v>0.79633034235039746</v>
      </c>
      <c r="H47" s="229">
        <v>0</v>
      </c>
      <c r="I47" s="229">
        <v>0</v>
      </c>
      <c r="J47" s="229">
        <v>0</v>
      </c>
      <c r="K47" s="229">
        <v>2.2043227256868358E-2</v>
      </c>
      <c r="L47" s="229">
        <v>1.437295599119541E-2</v>
      </c>
      <c r="M47" s="229">
        <v>6.5237810406008224E-3</v>
      </c>
      <c r="N47" s="229">
        <v>5.3534528925967282E-3</v>
      </c>
      <c r="O47" s="229">
        <v>1.219290628293817E-3</v>
      </c>
      <c r="P47" s="229">
        <v>0</v>
      </c>
      <c r="Q47" s="229">
        <v>2.9367073280981858E-4</v>
      </c>
      <c r="R47" s="229">
        <v>0</v>
      </c>
      <c r="S47" s="229">
        <v>2.9363290394058709E-4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2743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2744</v>
      </c>
    </row>
    <row r="49" spans="1:105" ht="12" customHeight="1" x14ac:dyDescent="0.25">
      <c r="A49" s="64" t="s">
        <v>31</v>
      </c>
      <c r="B49" s="229">
        <v>0.95578693027025585</v>
      </c>
      <c r="C49" s="229">
        <v>1.2418669007078531</v>
      </c>
      <c r="D49" s="229">
        <v>0.78823909313092044</v>
      </c>
      <c r="E49" s="229">
        <v>0.41706372401207992</v>
      </c>
      <c r="F49" s="229">
        <v>8.5941515648090369E-2</v>
      </c>
      <c r="G49" s="229">
        <v>0.26021652620743613</v>
      </c>
      <c r="H49" s="229">
        <v>2.9602293293155842E-2</v>
      </c>
      <c r="I49" s="229">
        <v>2.796867209504271E-2</v>
      </c>
      <c r="J49" s="229">
        <v>3.8561025424792943E-2</v>
      </c>
      <c r="K49" s="229">
        <v>0.38764793781235829</v>
      </c>
      <c r="L49" s="229">
        <v>0.57653613783530688</v>
      </c>
      <c r="M49" s="229">
        <v>0.37615699618974668</v>
      </c>
      <c r="N49" s="229">
        <v>0.23275849404900509</v>
      </c>
      <c r="O49" s="229">
        <v>0.25356729177295512</v>
      </c>
      <c r="P49" s="229">
        <v>0.4145047146735707</v>
      </c>
      <c r="Q49" s="229">
        <v>0.28091488097956652</v>
      </c>
      <c r="R49" s="229">
        <v>0.35743195989599669</v>
      </c>
      <c r="S49" s="229">
        <v>0.35059768730506102</v>
      </c>
      <c r="T49" s="229">
        <v>0.3681692913225707</v>
      </c>
      <c r="U49" s="229">
        <v>0.47882727200336228</v>
      </c>
      <c r="V49" s="229">
        <v>0.37436908356639231</v>
      </c>
      <c r="W49" s="229">
        <v>0.4677723083599194</v>
      </c>
      <c r="X49" s="229">
        <v>0.49315166510684127</v>
      </c>
      <c r="Y49" s="229">
        <v>0.49405237919289269</v>
      </c>
      <c r="DA49" s="73" t="s">
        <v>2745</v>
      </c>
    </row>
    <row r="50" spans="1:105" ht="12" customHeight="1" x14ac:dyDescent="0.25">
      <c r="A50" s="64" t="s">
        <v>159</v>
      </c>
      <c r="B50" s="229">
        <v>0.29376578306765749</v>
      </c>
      <c r="C50" s="229">
        <v>0.20491518949915111</v>
      </c>
      <c r="D50" s="229">
        <v>0.20723266337991561</v>
      </c>
      <c r="E50" s="229">
        <v>0.17506340546175481</v>
      </c>
      <c r="F50" s="229">
        <v>0.12093090354277861</v>
      </c>
      <c r="G50" s="229">
        <v>0.10336614483370719</v>
      </c>
      <c r="H50" s="229">
        <v>0.11104354458500119</v>
      </c>
      <c r="I50" s="229">
        <v>6.0628140851876497E-2</v>
      </c>
      <c r="J50" s="229">
        <v>8.7461056950500965E-2</v>
      </c>
      <c r="K50" s="229">
        <v>5.9877362643419953E-2</v>
      </c>
      <c r="L50" s="229">
        <v>1.7436169379722088E-2</v>
      </c>
      <c r="M50" s="229">
        <v>1.915663613627535E-2</v>
      </c>
      <c r="N50" s="229">
        <v>1.8059447141719701E-2</v>
      </c>
      <c r="O50" s="229">
        <v>2.7816756884538829E-2</v>
      </c>
      <c r="P50" s="229">
        <v>3.0065044462133431E-2</v>
      </c>
      <c r="Q50" s="229">
        <v>2.2739534219439379E-2</v>
      </c>
      <c r="R50" s="229">
        <v>2.2592259906769729E-2</v>
      </c>
      <c r="S50" s="229">
        <v>1.742887282975028E-2</v>
      </c>
      <c r="T50" s="229">
        <v>1.7865020521171979E-2</v>
      </c>
      <c r="U50" s="229">
        <v>8.8900901071574771E-3</v>
      </c>
      <c r="V50" s="229">
        <v>3.6455039861342541E-2</v>
      </c>
      <c r="W50" s="229">
        <v>1.7481168966280151E-2</v>
      </c>
      <c r="X50" s="229">
        <v>2.201427876796733E-2</v>
      </c>
      <c r="Y50" s="229">
        <v>1.8168963678105339E-2</v>
      </c>
      <c r="DA50" s="73" t="s">
        <v>2746</v>
      </c>
    </row>
    <row r="51" spans="1:105" ht="12" customHeight="1" x14ac:dyDescent="0.25">
      <c r="A51" s="64" t="s">
        <v>32</v>
      </c>
      <c r="B51" s="229">
        <v>0.94722425574668412</v>
      </c>
      <c r="C51" s="229">
        <v>0.94670918564809703</v>
      </c>
      <c r="D51" s="229">
        <v>0.68859706316871028</v>
      </c>
      <c r="E51" s="229">
        <v>0.43068234618235929</v>
      </c>
      <c r="F51" s="229">
        <v>0.25855439522109341</v>
      </c>
      <c r="G51" s="229">
        <v>0.25818786966379248</v>
      </c>
      <c r="H51" s="229">
        <v>0.60196334733414369</v>
      </c>
      <c r="I51" s="229">
        <v>9.8778839246506989E-2</v>
      </c>
      <c r="J51" s="229">
        <v>0.11608756255505839</v>
      </c>
      <c r="K51" s="229">
        <v>0.106561066872251</v>
      </c>
      <c r="L51" s="229">
        <v>0.1048172272258434</v>
      </c>
      <c r="M51" s="229">
        <v>2.666011674675093E-2</v>
      </c>
      <c r="N51" s="229">
        <v>2.3973831237732741E-2</v>
      </c>
      <c r="O51" s="229">
        <v>5.552288249952772E-2</v>
      </c>
      <c r="P51" s="229">
        <v>4.2086665244305883E-2</v>
      </c>
      <c r="Q51" s="229">
        <v>4.2348825674933831E-2</v>
      </c>
      <c r="R51" s="229">
        <v>3.2447927056573192E-2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2747</v>
      </c>
    </row>
    <row r="52" spans="1:105" ht="12" customHeight="1" x14ac:dyDescent="0.25">
      <c r="A52" s="64" t="s">
        <v>33</v>
      </c>
      <c r="B52" s="229">
        <v>7.4481583850086033E-2</v>
      </c>
      <c r="C52" s="229">
        <v>8.9298046224016353E-2</v>
      </c>
      <c r="D52" s="229">
        <v>6.3614442142962552E-2</v>
      </c>
      <c r="E52" s="229">
        <v>4.3373088741647498E-2</v>
      </c>
      <c r="F52" s="229">
        <v>2.4294831976712328E-2</v>
      </c>
      <c r="G52" s="229">
        <v>4.155900518212035E-2</v>
      </c>
      <c r="H52" s="229">
        <v>2.6108915534831349E-2</v>
      </c>
      <c r="I52" s="229">
        <v>1.6413550298488559E-2</v>
      </c>
      <c r="J52" s="229">
        <v>1.7160015294529759E-2</v>
      </c>
      <c r="K52" s="229">
        <v>1.5128936096129411E-2</v>
      </c>
      <c r="L52" s="229">
        <v>1.2464229624027009E-2</v>
      </c>
      <c r="M52" s="229">
        <v>3.5153293855025719E-3</v>
      </c>
      <c r="N52" s="229">
        <v>4.7912637548730231E-3</v>
      </c>
      <c r="O52" s="229">
        <v>7.4559702274545744E-3</v>
      </c>
      <c r="P52" s="229">
        <v>7.4559702277579966E-3</v>
      </c>
      <c r="Q52" s="229">
        <v>4.4787900316897626E-3</v>
      </c>
      <c r="R52" s="229">
        <v>2.8730222879072712E-3</v>
      </c>
      <c r="S52" s="229">
        <v>6.1800358577312232E-3</v>
      </c>
      <c r="T52" s="229">
        <v>7.7771237765267738E-3</v>
      </c>
      <c r="U52" s="229">
        <v>9.5478082072262226E-4</v>
      </c>
      <c r="V52" s="229">
        <v>1.5771243193671021E-2</v>
      </c>
      <c r="W52" s="229">
        <v>4.9041014883106403E-3</v>
      </c>
      <c r="X52" s="229">
        <v>3.9406408421957329E-3</v>
      </c>
      <c r="Y52" s="229">
        <v>1.417415527601816E-2</v>
      </c>
      <c r="DA52" s="73" t="s">
        <v>2748</v>
      </c>
    </row>
    <row r="53" spans="1:105" ht="12" customHeight="1" x14ac:dyDescent="0.25">
      <c r="A53" s="64" t="s">
        <v>35</v>
      </c>
      <c r="B53" s="229">
        <v>0.12714254181816709</v>
      </c>
      <c r="C53" s="229">
        <v>9.3837393648655981E-2</v>
      </c>
      <c r="D53" s="229">
        <v>9.0701192236834677E-2</v>
      </c>
      <c r="E53" s="229">
        <v>8.1308547824252814E-2</v>
      </c>
      <c r="F53" s="229">
        <v>7.2870428617391972E-2</v>
      </c>
      <c r="G53" s="229">
        <v>6.8761693440224356E-2</v>
      </c>
      <c r="H53" s="229">
        <v>1.6028875253103422E-2</v>
      </c>
      <c r="I53" s="229">
        <v>1.8456345547889649E-2</v>
      </c>
      <c r="J53" s="229">
        <v>7.7337417990985993E-2</v>
      </c>
      <c r="K53" s="229">
        <v>0.1737342640445744</v>
      </c>
      <c r="L53" s="229">
        <v>0.11310510669812759</v>
      </c>
      <c r="M53" s="229">
        <v>0.17199949576850221</v>
      </c>
      <c r="N53" s="229">
        <v>0.18793112181852059</v>
      </c>
      <c r="O53" s="229">
        <v>0.20868832698738479</v>
      </c>
      <c r="P53" s="229">
        <v>0.20193028171763619</v>
      </c>
      <c r="Q53" s="229">
        <v>0.1215388897935553</v>
      </c>
      <c r="R53" s="229">
        <v>0.1356805119664348</v>
      </c>
      <c r="S53" s="229">
        <v>0.20883248983838901</v>
      </c>
      <c r="T53" s="229">
        <v>0.2267355972819943</v>
      </c>
      <c r="U53" s="229">
        <v>0.136375058644359</v>
      </c>
      <c r="V53" s="229">
        <v>0.18209306209014581</v>
      </c>
      <c r="W53" s="229">
        <v>8.7076775621204361E-2</v>
      </c>
      <c r="X53" s="229">
        <v>0.76099613212337192</v>
      </c>
      <c r="Y53" s="229">
        <v>0.71491711235591193</v>
      </c>
      <c r="DA53" s="73" t="s">
        <v>2749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2750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0</v>
      </c>
      <c r="R55" s="229">
        <v>0</v>
      </c>
      <c r="S55" s="229">
        <v>0</v>
      </c>
      <c r="T55" s="229">
        <v>0</v>
      </c>
      <c r="U55" s="229">
        <v>0</v>
      </c>
      <c r="V55" s="229">
        <v>0</v>
      </c>
      <c r="W55" s="229">
        <v>0</v>
      </c>
      <c r="X55" s="229">
        <v>0</v>
      </c>
      <c r="Y55" s="229">
        <v>0</v>
      </c>
      <c r="DA55" s="73" t="s">
        <v>2751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DA56" s="73" t="s">
        <v>2752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2754</v>
      </c>
    </row>
    <row r="58" spans="1:105" ht="12" customHeight="1" x14ac:dyDescent="0.25">
      <c r="A58" s="60" t="s">
        <v>2755</v>
      </c>
      <c r="B58" s="329">
        <v>6.525124519503879</v>
      </c>
      <c r="C58" s="329">
        <v>5.7353046390364577</v>
      </c>
      <c r="D58" s="329">
        <v>4.8967767783422946</v>
      </c>
      <c r="E58" s="329">
        <v>4.0132015100421849</v>
      </c>
      <c r="F58" s="329">
        <v>2.8052624784796589</v>
      </c>
      <c r="G58" s="329">
        <v>2.862692054013479</v>
      </c>
      <c r="H58" s="329">
        <v>2.6050636043961468</v>
      </c>
      <c r="I58" s="329">
        <v>2.1893534737374321</v>
      </c>
      <c r="J58" s="329">
        <v>2.0119325681418179</v>
      </c>
      <c r="K58" s="329">
        <v>1.5267453680480481</v>
      </c>
      <c r="L58" s="329">
        <v>1.0463580334548159</v>
      </c>
      <c r="M58" s="329">
        <v>1.216463254015774</v>
      </c>
      <c r="N58" s="329">
        <v>0.83343346996037893</v>
      </c>
      <c r="O58" s="329">
        <v>1.1558445879024559</v>
      </c>
      <c r="P58" s="329">
        <v>1.1729495617845751</v>
      </c>
      <c r="Q58" s="329">
        <v>0.68831911600872564</v>
      </c>
      <c r="R58" s="329">
        <v>1.084920039022528</v>
      </c>
      <c r="S58" s="329">
        <v>0.98320534570381102</v>
      </c>
      <c r="T58" s="329">
        <v>1.0370973599494231</v>
      </c>
      <c r="U58" s="329">
        <v>0.91477101757697954</v>
      </c>
      <c r="V58" s="329">
        <v>1.2467415767623751</v>
      </c>
      <c r="W58" s="329">
        <v>1.394815133542844</v>
      </c>
      <c r="X58" s="329">
        <v>1.5224466123407281</v>
      </c>
      <c r="Y58" s="329">
        <v>1.544642811135047</v>
      </c>
      <c r="DA58" s="72" t="s">
        <v>2756</v>
      </c>
    </row>
    <row r="59" spans="1:105" ht="12" customHeight="1" x14ac:dyDescent="0.25">
      <c r="A59" s="132" t="s">
        <v>2757</v>
      </c>
      <c r="B59" s="316">
        <v>1.5051947654619151</v>
      </c>
      <c r="C59" s="316">
        <v>1.3230016523368171</v>
      </c>
      <c r="D59" s="316">
        <v>1.129572738783027</v>
      </c>
      <c r="E59" s="316">
        <v>0.92575243393495188</v>
      </c>
      <c r="F59" s="316">
        <v>0.64710893803377501</v>
      </c>
      <c r="G59" s="316">
        <v>0.66035660805414365</v>
      </c>
      <c r="H59" s="316">
        <v>0.60092770479889057</v>
      </c>
      <c r="I59" s="316">
        <v>0.50503302711930453</v>
      </c>
      <c r="J59" s="316">
        <v>0.4641061424923833</v>
      </c>
      <c r="K59" s="316">
        <v>0.35218471759583708</v>
      </c>
      <c r="L59" s="316">
        <v>0.24137051025578921</v>
      </c>
      <c r="M59" s="316">
        <v>0.28060983615689339</v>
      </c>
      <c r="N59" s="316">
        <v>0.19225375586250171</v>
      </c>
      <c r="O59" s="316">
        <v>0.26662651696500339</v>
      </c>
      <c r="P59" s="316">
        <v>0.27057223739896169</v>
      </c>
      <c r="Q59" s="316">
        <v>0.15877924280017891</v>
      </c>
      <c r="R59" s="316">
        <v>0.25026586983900329</v>
      </c>
      <c r="S59" s="316">
        <v>0.22680265109179409</v>
      </c>
      <c r="T59" s="316">
        <v>0.2392342878368445</v>
      </c>
      <c r="U59" s="316">
        <v>0.21101644009053011</v>
      </c>
      <c r="V59" s="316">
        <v>0.28759434239411918</v>
      </c>
      <c r="W59" s="316">
        <v>0.32175147486003508</v>
      </c>
      <c r="X59" s="316">
        <v>0.35119309443687419</v>
      </c>
      <c r="Y59" s="316">
        <v>0.35631324228056638</v>
      </c>
      <c r="DA59" s="139" t="s">
        <v>2758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99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1</v>
      </c>
      <c r="C63" s="232">
        <f t="shared" si="1"/>
        <v>0.99999999999999978</v>
      </c>
      <c r="D63" s="232">
        <f t="shared" si="1"/>
        <v>1</v>
      </c>
      <c r="E63" s="232">
        <f t="shared" si="1"/>
        <v>1.0000000000000002</v>
      </c>
      <c r="F63" s="232">
        <f t="shared" si="1"/>
        <v>1.0000000000000002</v>
      </c>
      <c r="G63" s="232">
        <f t="shared" si="1"/>
        <v>0.99999999999999978</v>
      </c>
      <c r="H63" s="232">
        <f t="shared" si="1"/>
        <v>1.0000000000000002</v>
      </c>
      <c r="I63" s="232">
        <f t="shared" si="1"/>
        <v>1.0000000000000002</v>
      </c>
      <c r="J63" s="232">
        <f t="shared" si="1"/>
        <v>0.99999999999999989</v>
      </c>
      <c r="K63" s="232">
        <f t="shared" si="1"/>
        <v>0.99999999999999989</v>
      </c>
      <c r="L63" s="232">
        <f t="shared" si="1"/>
        <v>1.0000000000000004</v>
      </c>
      <c r="M63" s="232">
        <f t="shared" si="1"/>
        <v>0.99999999999999978</v>
      </c>
      <c r="N63" s="232">
        <f t="shared" si="1"/>
        <v>0.99999999999999978</v>
      </c>
      <c r="O63" s="232">
        <f t="shared" si="1"/>
        <v>1</v>
      </c>
      <c r="P63" s="232">
        <f t="shared" si="1"/>
        <v>1</v>
      </c>
      <c r="Q63" s="232">
        <f t="shared" si="1"/>
        <v>1.0000000000000004</v>
      </c>
      <c r="R63" s="232">
        <f t="shared" si="1"/>
        <v>1</v>
      </c>
      <c r="S63" s="232">
        <f t="shared" si="1"/>
        <v>1.0000000000000004</v>
      </c>
      <c r="T63" s="232">
        <f t="shared" si="1"/>
        <v>1.0000000000000004</v>
      </c>
      <c r="U63" s="232">
        <f t="shared" si="1"/>
        <v>1.0000000000000004</v>
      </c>
      <c r="V63" s="232">
        <f t="shared" si="1"/>
        <v>0.99999999999999967</v>
      </c>
      <c r="W63" s="232">
        <f t="shared" si="1"/>
        <v>0.99999999999999944</v>
      </c>
      <c r="X63" s="232">
        <f t="shared" si="1"/>
        <v>1.0000000000000002</v>
      </c>
      <c r="Y63" s="232">
        <f t="shared" si="1"/>
        <v>1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1.958992745561023E-2</v>
      </c>
      <c r="C64" s="299">
        <f t="shared" si="2"/>
        <v>1.7849187714855511E-2</v>
      </c>
      <c r="D64" s="299">
        <f t="shared" si="2"/>
        <v>1.9778863923278957E-2</v>
      </c>
      <c r="E64" s="299">
        <f t="shared" si="2"/>
        <v>1.8810056881795205E-2</v>
      </c>
      <c r="F64" s="299">
        <f t="shared" si="2"/>
        <v>1.8293587678936102E-2</v>
      </c>
      <c r="G64" s="299">
        <f t="shared" si="2"/>
        <v>1.8788856946406196E-2</v>
      </c>
      <c r="H64" s="299">
        <f t="shared" si="2"/>
        <v>2.7282576732222421E-2</v>
      </c>
      <c r="I64" s="299">
        <f t="shared" si="2"/>
        <v>4.364072561488716E-2</v>
      </c>
      <c r="J64" s="299">
        <f t="shared" si="2"/>
        <v>3.6482434548121341E-2</v>
      </c>
      <c r="K64" s="299">
        <f t="shared" si="2"/>
        <v>1.9245889721284611E-2</v>
      </c>
      <c r="L64" s="299">
        <f t="shared" si="2"/>
        <v>1.3579300262316976E-2</v>
      </c>
      <c r="M64" s="299">
        <f t="shared" si="2"/>
        <v>1.9354707673053792E-2</v>
      </c>
      <c r="N64" s="299">
        <f t="shared" si="2"/>
        <v>1.7379159762814463E-2</v>
      </c>
      <c r="O64" s="299">
        <f t="shared" si="2"/>
        <v>1.9714648414677263E-2</v>
      </c>
      <c r="P64" s="299">
        <f t="shared" si="2"/>
        <v>1.6905139488977577E-2</v>
      </c>
      <c r="Q64" s="299">
        <f t="shared" si="2"/>
        <v>1.511808907240191E-2</v>
      </c>
      <c r="R64" s="299">
        <f t="shared" si="2"/>
        <v>1.9079810176211073E-2</v>
      </c>
      <c r="S64" s="299">
        <f t="shared" si="2"/>
        <v>1.6842135781326904E-2</v>
      </c>
      <c r="T64" s="299">
        <f t="shared" si="2"/>
        <v>1.6725659365129788E-2</v>
      </c>
      <c r="U64" s="299">
        <f t="shared" si="2"/>
        <v>1.5279463630267958E-2</v>
      </c>
      <c r="V64" s="299">
        <f t="shared" si="2"/>
        <v>1.9541014945516029E-2</v>
      </c>
      <c r="W64" s="299">
        <f t="shared" si="2"/>
        <v>2.2280144251560753E-2</v>
      </c>
      <c r="X64" s="299">
        <f t="shared" si="2"/>
        <v>1.2576184100467515E-2</v>
      </c>
      <c r="Y64" s="299">
        <f t="shared" si="2"/>
        <v>1.3070223539374915E-2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1.6073786630244301E-2</v>
      </c>
      <c r="C65" s="233">
        <f t="shared" si="3"/>
        <v>1.4645487355778881E-2</v>
      </c>
      <c r="D65" s="233">
        <f t="shared" si="3"/>
        <v>1.6228811424228887E-2</v>
      </c>
      <c r="E65" s="233">
        <f t="shared" si="3"/>
        <v>1.5433892826088374E-2</v>
      </c>
      <c r="F65" s="233">
        <f t="shared" si="3"/>
        <v>1.5010123223742443E-2</v>
      </c>
      <c r="G65" s="233">
        <f t="shared" si="3"/>
        <v>1.5416498007307653E-2</v>
      </c>
      <c r="H65" s="233">
        <f t="shared" si="3"/>
        <v>2.2385703985413265E-2</v>
      </c>
      <c r="I65" s="233">
        <f t="shared" si="3"/>
        <v>3.5807774863497156E-2</v>
      </c>
      <c r="J65" s="233">
        <f t="shared" si="3"/>
        <v>2.9934305270253422E-2</v>
      </c>
      <c r="K65" s="233">
        <f t="shared" si="3"/>
        <v>1.5791499258489938E-2</v>
      </c>
      <c r="L65" s="233">
        <f t="shared" si="3"/>
        <v>1.1141989958824183E-2</v>
      </c>
      <c r="M65" s="233">
        <f t="shared" si="3"/>
        <v>1.5880785783018492E-2</v>
      </c>
      <c r="N65" s="233">
        <f t="shared" si="3"/>
        <v>1.4259823395129809E-2</v>
      </c>
      <c r="O65" s="233">
        <f t="shared" si="3"/>
        <v>1.6176121776145438E-2</v>
      </c>
      <c r="P65" s="233">
        <f t="shared" si="3"/>
        <v>1.3870883683263656E-2</v>
      </c>
      <c r="Q65" s="233">
        <f t="shared" si="3"/>
        <v>1.2404585905560541E-2</v>
      </c>
      <c r="R65" s="233">
        <f t="shared" si="3"/>
        <v>1.5655228862532167E-2</v>
      </c>
      <c r="S65" s="233">
        <f t="shared" si="3"/>
        <v>1.3819188333396435E-2</v>
      </c>
      <c r="T65" s="233">
        <f t="shared" si="3"/>
        <v>1.3723617940619312E-2</v>
      </c>
      <c r="U65" s="233">
        <f t="shared" si="3"/>
        <v>1.2536995799194225E-2</v>
      </c>
      <c r="V65" s="233">
        <f t="shared" si="3"/>
        <v>1.6033653288628533E-2</v>
      </c>
      <c r="W65" s="233">
        <f t="shared" si="3"/>
        <v>1.8281144001280617E-2</v>
      </c>
      <c r="X65" s="233">
        <f t="shared" si="3"/>
        <v>1.031892028756309E-2</v>
      </c>
      <c r="Y65" s="233">
        <f t="shared" si="3"/>
        <v>1.0724285981025575E-2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1.155303414048809E-2</v>
      </c>
      <c r="C66" s="233">
        <f t="shared" si="4"/>
        <v>1.0526444036966072E-2</v>
      </c>
      <c r="D66" s="233">
        <f t="shared" si="4"/>
        <v>1.1664458211164512E-2</v>
      </c>
      <c r="E66" s="233">
        <f t="shared" si="4"/>
        <v>1.109311046875102E-2</v>
      </c>
      <c r="F66" s="233">
        <f t="shared" si="4"/>
        <v>1.0788526067064883E-2</v>
      </c>
      <c r="G66" s="233">
        <f t="shared" si="4"/>
        <v>1.1080607942752375E-2</v>
      </c>
      <c r="H66" s="233">
        <f t="shared" si="4"/>
        <v>1.6089724739515796E-2</v>
      </c>
      <c r="I66" s="233">
        <f t="shared" si="4"/>
        <v>2.5736838183138582E-2</v>
      </c>
      <c r="J66" s="233">
        <f t="shared" si="4"/>
        <v>2.1515281912994639E-2</v>
      </c>
      <c r="K66" s="233">
        <f t="shared" si="4"/>
        <v>1.1350140092039641E-2</v>
      </c>
      <c r="L66" s="233">
        <f t="shared" si="4"/>
        <v>8.0083052829048838E-3</v>
      </c>
      <c r="M66" s="233">
        <f t="shared" si="4"/>
        <v>1.1414314781544546E-2</v>
      </c>
      <c r="N66" s="233">
        <f t="shared" si="4"/>
        <v>1.0249248065249548E-2</v>
      </c>
      <c r="O66" s="233">
        <f t="shared" si="4"/>
        <v>1.1626587526604535E-2</v>
      </c>
      <c r="P66" s="233">
        <f t="shared" si="4"/>
        <v>9.9696976473457478E-3</v>
      </c>
      <c r="Q66" s="233">
        <f t="shared" si="4"/>
        <v>8.9157961196216374E-3</v>
      </c>
      <c r="R66" s="233">
        <f t="shared" si="4"/>
        <v>1.1252195744944999E-2</v>
      </c>
      <c r="S66" s="233">
        <f t="shared" si="4"/>
        <v>9.9325416146286826E-3</v>
      </c>
      <c r="T66" s="233">
        <f t="shared" si="4"/>
        <v>9.8638503948201301E-3</v>
      </c>
      <c r="U66" s="233">
        <f t="shared" si="4"/>
        <v>9.0109657306708477E-3</v>
      </c>
      <c r="V66" s="233">
        <f t="shared" si="4"/>
        <v>1.1524188301201756E-2</v>
      </c>
      <c r="W66" s="233">
        <f t="shared" si="4"/>
        <v>1.3139572250920441E-2</v>
      </c>
      <c r="X66" s="233">
        <f t="shared" si="4"/>
        <v>7.4167239566859675E-3</v>
      </c>
      <c r="Y66" s="233">
        <f t="shared" si="4"/>
        <v>7.7080805488621311E-3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2.260376244878104E-2</v>
      </c>
      <c r="C67" s="233">
        <f t="shared" si="5"/>
        <v>2.0595216594064058E-2</v>
      </c>
      <c r="D67" s="233">
        <f t="shared" si="5"/>
        <v>2.282176606532187E-2</v>
      </c>
      <c r="E67" s="233">
        <f t="shared" si="5"/>
        <v>2.1703911786686774E-2</v>
      </c>
      <c r="F67" s="233">
        <f t="shared" si="5"/>
        <v>2.1107985783387812E-2</v>
      </c>
      <c r="G67" s="233">
        <f t="shared" si="5"/>
        <v>2.1679450322776388E-2</v>
      </c>
      <c r="H67" s="233">
        <f t="shared" si="5"/>
        <v>3.1479896229487409E-2</v>
      </c>
      <c r="I67" s="233">
        <f t="shared" si="5"/>
        <v>5.035468340179286E-2</v>
      </c>
      <c r="J67" s="233">
        <f t="shared" si="5"/>
        <v>4.2095116786293858E-2</v>
      </c>
      <c r="K67" s="233">
        <f t="shared" si="5"/>
        <v>2.2206795832251467E-2</v>
      </c>
      <c r="L67" s="233">
        <f t="shared" si="5"/>
        <v>1.5668423379596511E-2</v>
      </c>
      <c r="M67" s="233">
        <f t="shared" si="5"/>
        <v>2.2332355007369756E-2</v>
      </c>
      <c r="N67" s="233">
        <f t="shared" si="5"/>
        <v>2.0052876649401287E-2</v>
      </c>
      <c r="O67" s="233">
        <f t="shared" si="5"/>
        <v>2.2747671247704531E-2</v>
      </c>
      <c r="P67" s="233">
        <f t="shared" si="5"/>
        <v>1.9505930179589518E-2</v>
      </c>
      <c r="Q67" s="233">
        <f t="shared" si="5"/>
        <v>1.7443948929694513E-2</v>
      </c>
      <c r="R67" s="233">
        <f t="shared" si="5"/>
        <v>2.2015165587935856E-2</v>
      </c>
      <c r="S67" s="233">
        <f t="shared" si="5"/>
        <v>1.943323359383874E-2</v>
      </c>
      <c r="T67" s="233">
        <f t="shared" si="5"/>
        <v>1.9298837728995915E-2</v>
      </c>
      <c r="U67" s="233">
        <f t="shared" si="5"/>
        <v>1.7630150342616877E-2</v>
      </c>
      <c r="V67" s="233">
        <f t="shared" si="5"/>
        <v>2.2547324937133875E-2</v>
      </c>
      <c r="W67" s="233">
        <f t="shared" si="5"/>
        <v>2.5707858751800868E-2</v>
      </c>
      <c r="X67" s="233">
        <f t="shared" si="5"/>
        <v>1.4510981654385594E-2</v>
      </c>
      <c r="Y67" s="233">
        <f t="shared" si="5"/>
        <v>1.5081027160817214E-2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6.938054662332345E-2</v>
      </c>
      <c r="C68" s="300">
        <f t="shared" si="6"/>
        <v>6.5574631379372611E-2</v>
      </c>
      <c r="D68" s="300">
        <f t="shared" si="6"/>
        <v>6.8272262955625371E-2</v>
      </c>
      <c r="E68" s="300">
        <f t="shared" si="6"/>
        <v>6.933977945812142E-2</v>
      </c>
      <c r="F68" s="300">
        <f t="shared" si="6"/>
        <v>7.0994130103034667E-2</v>
      </c>
      <c r="G68" s="300">
        <f t="shared" si="6"/>
        <v>6.8185290038880048E-2</v>
      </c>
      <c r="H68" s="300">
        <f t="shared" si="6"/>
        <v>6.6201110517413675E-2</v>
      </c>
      <c r="I68" s="300">
        <f t="shared" si="6"/>
        <v>8.2031421283173964E-2</v>
      </c>
      <c r="J68" s="300">
        <f t="shared" si="6"/>
        <v>7.4093765008099041E-2</v>
      </c>
      <c r="K68" s="300">
        <f t="shared" si="6"/>
        <v>8.7233291394918255E-2</v>
      </c>
      <c r="L68" s="300">
        <f t="shared" si="6"/>
        <v>8.6403763289286409E-2</v>
      </c>
      <c r="M68" s="300">
        <f t="shared" si="6"/>
        <v>8.7727724056914341E-2</v>
      </c>
      <c r="N68" s="300">
        <f t="shared" si="6"/>
        <v>9.9561490043213907E-2</v>
      </c>
      <c r="O68" s="300">
        <f t="shared" si="6"/>
        <v>9.297196283236811E-2</v>
      </c>
      <c r="P68" s="300">
        <f t="shared" si="6"/>
        <v>9.5046733544116246E-2</v>
      </c>
      <c r="Q68" s="300">
        <f t="shared" si="6"/>
        <v>9.8051223782286839E-2</v>
      </c>
      <c r="R68" s="300">
        <f t="shared" si="6"/>
        <v>8.6355472611670758E-2</v>
      </c>
      <c r="S68" s="300">
        <f t="shared" si="6"/>
        <v>9.854857069293417E-2</v>
      </c>
      <c r="T68" s="300">
        <f t="shared" si="6"/>
        <v>9.9221243592436115E-2</v>
      </c>
      <c r="U68" s="300">
        <f t="shared" si="6"/>
        <v>9.1266736079798974E-2</v>
      </c>
      <c r="V68" s="300">
        <f t="shared" si="6"/>
        <v>8.9869601816257208E-2</v>
      </c>
      <c r="W68" s="300">
        <f t="shared" si="6"/>
        <v>7.155880034850734E-2</v>
      </c>
      <c r="X68" s="300">
        <f t="shared" si="6"/>
        <v>0.12117463224445008</v>
      </c>
      <c r="Y68" s="300">
        <f t="shared" si="6"/>
        <v>0.11886608887043562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5.3426938463812634E-2</v>
      </c>
      <c r="C69" s="301">
        <f t="shared" si="7"/>
        <v>5.5793953173356142E-2</v>
      </c>
      <c r="D69" s="301">
        <f t="shared" si="7"/>
        <v>5.3297731556089002E-2</v>
      </c>
      <c r="E69" s="301">
        <f t="shared" si="7"/>
        <v>5.4347555483425514E-2</v>
      </c>
      <c r="F69" s="301">
        <f t="shared" si="7"/>
        <v>5.4816888616956931E-2</v>
      </c>
      <c r="G69" s="301">
        <f t="shared" si="7"/>
        <v>5.4472379220302361E-2</v>
      </c>
      <c r="H69" s="301">
        <f t="shared" si="7"/>
        <v>4.4627664625725372E-2</v>
      </c>
      <c r="I69" s="301">
        <f t="shared" si="7"/>
        <v>2.4055622751176307E-2</v>
      </c>
      <c r="J69" s="301">
        <f t="shared" si="7"/>
        <v>3.3143707777989993E-2</v>
      </c>
      <c r="K69" s="301">
        <f t="shared" si="7"/>
        <v>5.2364406123606724E-2</v>
      </c>
      <c r="L69" s="301">
        <f t="shared" si="7"/>
        <v>5.9105467609744278E-2</v>
      </c>
      <c r="M69" s="301">
        <f t="shared" si="7"/>
        <v>5.2184424686603205E-2</v>
      </c>
      <c r="N69" s="301">
        <f t="shared" si="7"/>
        <v>5.3543266453080024E-2</v>
      </c>
      <c r="O69" s="301">
        <f t="shared" si="7"/>
        <v>5.1335621957624908E-2</v>
      </c>
      <c r="P69" s="301">
        <f t="shared" si="7"/>
        <v>5.4473182061847612E-2</v>
      </c>
      <c r="Q69" s="301">
        <f t="shared" si="7"/>
        <v>5.6330795892614971E-2</v>
      </c>
      <c r="R69" s="301">
        <f t="shared" si="7"/>
        <v>5.2620578059738715E-2</v>
      </c>
      <c r="S69" s="301">
        <f t="shared" si="7"/>
        <v>5.4259617196790191E-2</v>
      </c>
      <c r="T69" s="301">
        <f t="shared" si="7"/>
        <v>5.4343283841453573E-2</v>
      </c>
      <c r="U69" s="301">
        <f t="shared" si="7"/>
        <v>5.6691243550385836E-2</v>
      </c>
      <c r="V69" s="301">
        <f t="shared" si="7"/>
        <v>5.1805178673262488E-2</v>
      </c>
      <c r="W69" s="301">
        <f t="shared" si="7"/>
        <v>5.0068084204761221E-2</v>
      </c>
      <c r="X69" s="301">
        <f t="shared" si="7"/>
        <v>5.7419458082757995E-2</v>
      </c>
      <c r="Y69" s="301">
        <f t="shared" si="7"/>
        <v>5.7035279109925362E-2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0.45412897694240756</v>
      </c>
      <c r="C70" s="301">
        <f t="shared" si="8"/>
        <v>0.47424860197352725</v>
      </c>
      <c r="D70" s="301">
        <f t="shared" si="8"/>
        <v>0.45303071822675672</v>
      </c>
      <c r="E70" s="301">
        <f t="shared" si="8"/>
        <v>0.46195422160911681</v>
      </c>
      <c r="F70" s="301">
        <f t="shared" si="8"/>
        <v>0.46594355324413406</v>
      </c>
      <c r="G70" s="301">
        <f t="shared" si="8"/>
        <v>0.46301522337256984</v>
      </c>
      <c r="H70" s="301">
        <f t="shared" si="8"/>
        <v>0.37933514931866563</v>
      </c>
      <c r="I70" s="301">
        <f t="shared" si="8"/>
        <v>0.2044727933849986</v>
      </c>
      <c r="J70" s="301">
        <f t="shared" si="8"/>
        <v>0.28172151611291502</v>
      </c>
      <c r="K70" s="301">
        <f t="shared" si="8"/>
        <v>0.44509745205065715</v>
      </c>
      <c r="L70" s="301">
        <f t="shared" si="8"/>
        <v>0.50239647468282633</v>
      </c>
      <c r="M70" s="301">
        <f t="shared" si="8"/>
        <v>0.4435676098361272</v>
      </c>
      <c r="N70" s="301">
        <f t="shared" si="8"/>
        <v>0.45511776485118022</v>
      </c>
      <c r="O70" s="301">
        <f t="shared" si="8"/>
        <v>0.43635278663981192</v>
      </c>
      <c r="P70" s="301">
        <f t="shared" si="8"/>
        <v>0.46302204752570469</v>
      </c>
      <c r="Q70" s="301">
        <f t="shared" si="8"/>
        <v>0.47881176508722723</v>
      </c>
      <c r="R70" s="301">
        <f t="shared" si="8"/>
        <v>0.4472749135077792</v>
      </c>
      <c r="S70" s="301">
        <f t="shared" si="8"/>
        <v>0.46120674617271673</v>
      </c>
      <c r="T70" s="301">
        <f t="shared" si="8"/>
        <v>0.4619179126523556</v>
      </c>
      <c r="U70" s="301">
        <f t="shared" si="8"/>
        <v>0.48187557017827959</v>
      </c>
      <c r="V70" s="301">
        <f t="shared" si="8"/>
        <v>0.44034401872273121</v>
      </c>
      <c r="W70" s="301">
        <f t="shared" si="8"/>
        <v>0.42557871574047057</v>
      </c>
      <c r="X70" s="301">
        <f t="shared" si="8"/>
        <v>0.48806539370344293</v>
      </c>
      <c r="Y70" s="301">
        <f t="shared" si="8"/>
        <v>0.48479987243436551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7.1327428171709076E-2</v>
      </c>
      <c r="C71" s="301">
        <f t="shared" si="9"/>
        <v>6.4989350141268762E-2</v>
      </c>
      <c r="D71" s="301">
        <f t="shared" si="9"/>
        <v>7.2015350695015662E-2</v>
      </c>
      <c r="E71" s="301">
        <f t="shared" si="9"/>
        <v>6.848789941576712E-2</v>
      </c>
      <c r="F71" s="301">
        <f t="shared" si="9"/>
        <v>6.6607421805357087E-2</v>
      </c>
      <c r="G71" s="301">
        <f t="shared" si="9"/>
        <v>6.8410709907427703E-2</v>
      </c>
      <c r="H71" s="301">
        <f t="shared" si="9"/>
        <v>9.9336561435271392E-2</v>
      </c>
      <c r="I71" s="301">
        <f t="shared" si="9"/>
        <v>0.15889700095676867</v>
      </c>
      <c r="J71" s="301">
        <f t="shared" si="9"/>
        <v>0.13283347963674949</v>
      </c>
      <c r="K71" s="301">
        <f t="shared" si="9"/>
        <v>7.007477795954907E-2</v>
      </c>
      <c r="L71" s="301">
        <f t="shared" si="9"/>
        <v>4.9442580442282315E-2</v>
      </c>
      <c r="M71" s="301">
        <f t="shared" si="9"/>
        <v>7.0470986912144554E-2</v>
      </c>
      <c r="N71" s="301">
        <f t="shared" si="9"/>
        <v>6.3277966315888529E-2</v>
      </c>
      <c r="O71" s="301">
        <f t="shared" si="9"/>
        <v>7.1781540381645387E-2</v>
      </c>
      <c r="P71" s="301">
        <f t="shared" si="9"/>
        <v>6.1552046344482469E-2</v>
      </c>
      <c r="Q71" s="301">
        <f t="shared" si="9"/>
        <v>5.5045349955924902E-2</v>
      </c>
      <c r="R71" s="301">
        <f t="shared" si="9"/>
        <v>6.9470078077486452E-2</v>
      </c>
      <c r="S71" s="301">
        <f t="shared" si="9"/>
        <v>6.1322648229446663E-2</v>
      </c>
      <c r="T71" s="301">
        <f t="shared" si="9"/>
        <v>6.0898554611498193E-2</v>
      </c>
      <c r="U71" s="301">
        <f t="shared" si="9"/>
        <v>5.5632918858924373E-2</v>
      </c>
      <c r="V71" s="301">
        <f t="shared" si="9"/>
        <v>7.1149336468289109E-2</v>
      </c>
      <c r="W71" s="301">
        <f t="shared" si="9"/>
        <v>8.112257650568272E-2</v>
      </c>
      <c r="X71" s="301">
        <f t="shared" si="9"/>
        <v>4.5790208776061207E-2</v>
      </c>
      <c r="Y71" s="301">
        <f t="shared" si="9"/>
        <v>4.7589019040800984E-2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0.25574143008732436</v>
      </c>
      <c r="C72" s="301">
        <f t="shared" si="10"/>
        <v>0.25192876691238097</v>
      </c>
      <c r="D72" s="301">
        <f t="shared" si="10"/>
        <v>0.25646342924593968</v>
      </c>
      <c r="E72" s="301">
        <f t="shared" si="10"/>
        <v>0.25369739077339931</v>
      </c>
      <c r="F72" s="301">
        <f t="shared" si="10"/>
        <v>0.25199565844788757</v>
      </c>
      <c r="G72" s="301">
        <f t="shared" si="10"/>
        <v>0.25384712825086814</v>
      </c>
      <c r="H72" s="301">
        <f t="shared" si="10"/>
        <v>0.27680926838626768</v>
      </c>
      <c r="I72" s="301">
        <f t="shared" si="10"/>
        <v>0.31669461689252176</v>
      </c>
      <c r="J72" s="301">
        <f t="shared" si="10"/>
        <v>0.29943608744152217</v>
      </c>
      <c r="K72" s="301">
        <f t="shared" si="10"/>
        <v>0.2509212485237361</v>
      </c>
      <c r="L72" s="301">
        <f t="shared" si="10"/>
        <v>0.23611034559457858</v>
      </c>
      <c r="M72" s="301">
        <f t="shared" si="10"/>
        <v>0.25120720018243337</v>
      </c>
      <c r="N72" s="301">
        <f t="shared" si="10"/>
        <v>0.24333804969899761</v>
      </c>
      <c r="O72" s="301">
        <f t="shared" si="10"/>
        <v>0.25095225008738453</v>
      </c>
      <c r="P72" s="301">
        <f t="shared" si="10"/>
        <v>0.24306732486781124</v>
      </c>
      <c r="Q72" s="301">
        <f t="shared" si="10"/>
        <v>0.23767911476794093</v>
      </c>
      <c r="R72" s="301">
        <f t="shared" si="10"/>
        <v>0.25078395777610452</v>
      </c>
      <c r="S72" s="301">
        <f t="shared" si="10"/>
        <v>0.24213248319721381</v>
      </c>
      <c r="T72" s="301">
        <f t="shared" si="10"/>
        <v>0.24165982922280796</v>
      </c>
      <c r="U72" s="301">
        <f t="shared" si="10"/>
        <v>0.23966101224475486</v>
      </c>
      <c r="V72" s="301">
        <f t="shared" si="10"/>
        <v>0.25107686598261131</v>
      </c>
      <c r="W72" s="301">
        <f t="shared" si="10"/>
        <v>0.26249452705186921</v>
      </c>
      <c r="X72" s="301">
        <f t="shared" si="10"/>
        <v>0.2259244146292739</v>
      </c>
      <c r="Y72" s="301">
        <f t="shared" si="10"/>
        <v>0.22766295296641659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8.5285843411976064E-2</v>
      </c>
      <c r="C73" s="302">
        <f t="shared" si="11"/>
        <v>8.9030906175901717E-2</v>
      </c>
      <c r="D73" s="302">
        <f t="shared" si="11"/>
        <v>8.5051324034702405E-2</v>
      </c>
      <c r="E73" s="302">
        <f t="shared" si="11"/>
        <v>8.6776902294618014E-2</v>
      </c>
      <c r="F73" s="302">
        <f t="shared" si="11"/>
        <v>8.7565990113036299E-2</v>
      </c>
      <c r="G73" s="302">
        <f t="shared" si="11"/>
        <v>8.6916286634769566E-2</v>
      </c>
      <c r="H73" s="302">
        <f t="shared" si="11"/>
        <v>7.118296677556718E-2</v>
      </c>
      <c r="I73" s="302">
        <f t="shared" si="11"/>
        <v>3.8263764499347097E-2</v>
      </c>
      <c r="J73" s="302">
        <f t="shared" si="11"/>
        <v>5.277282761473405E-2</v>
      </c>
      <c r="K73" s="302">
        <f t="shared" si="11"/>
        <v>8.3591731227224519E-2</v>
      </c>
      <c r="L73" s="302">
        <f t="shared" si="11"/>
        <v>9.4411825207872668E-2</v>
      </c>
      <c r="M73" s="302">
        <f t="shared" si="11"/>
        <v>8.3439378440873929E-2</v>
      </c>
      <c r="N73" s="302">
        <f t="shared" si="11"/>
        <v>8.5563371168899838E-2</v>
      </c>
      <c r="O73" s="302">
        <f t="shared" si="11"/>
        <v>8.2005004538354492E-2</v>
      </c>
      <c r="P73" s="302">
        <f t="shared" si="11"/>
        <v>8.7046309993681917E-2</v>
      </c>
      <c r="Q73" s="302">
        <f t="shared" si="11"/>
        <v>9.0027422914654598E-2</v>
      </c>
      <c r="R73" s="302">
        <f t="shared" si="11"/>
        <v>8.4143140031398E-2</v>
      </c>
      <c r="S73" s="302">
        <f t="shared" si="11"/>
        <v>8.6704194728630765E-2</v>
      </c>
      <c r="T73" s="302">
        <f t="shared" si="11"/>
        <v>8.6816939582677777E-2</v>
      </c>
      <c r="U73" s="302">
        <f t="shared" si="11"/>
        <v>9.0690145037283676E-2</v>
      </c>
      <c r="V73" s="302">
        <f t="shared" si="11"/>
        <v>8.2634462650539087E-2</v>
      </c>
      <c r="W73" s="302">
        <f t="shared" si="11"/>
        <v>8.0039708948810934E-2</v>
      </c>
      <c r="X73" s="302">
        <f t="shared" si="11"/>
        <v>9.1834455241039725E-2</v>
      </c>
      <c r="Y73" s="302">
        <f t="shared" si="11"/>
        <v>9.1121257803645966E-2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5.6988734361400145E-2</v>
      </c>
      <c r="C74" s="302">
        <f t="shared" si="12"/>
        <v>5.9513550051579926E-2</v>
      </c>
      <c r="D74" s="302">
        <f t="shared" si="12"/>
        <v>5.6850913659828292E-2</v>
      </c>
      <c r="E74" s="302">
        <f t="shared" si="12"/>
        <v>5.7970725848987215E-2</v>
      </c>
      <c r="F74" s="302">
        <f t="shared" si="12"/>
        <v>5.847134785808742E-2</v>
      </c>
      <c r="G74" s="302">
        <f t="shared" si="12"/>
        <v>5.8103871168322524E-2</v>
      </c>
      <c r="H74" s="302">
        <f t="shared" si="12"/>
        <v>4.7602842267440396E-2</v>
      </c>
      <c r="I74" s="302">
        <f t="shared" si="12"/>
        <v>2.5659330934588075E-2</v>
      </c>
      <c r="J74" s="302">
        <f t="shared" si="12"/>
        <v>3.5353288296522657E-2</v>
      </c>
      <c r="K74" s="302">
        <f t="shared" si="12"/>
        <v>5.5855366531847181E-2</v>
      </c>
      <c r="L74" s="302">
        <f t="shared" si="12"/>
        <v>6.3045832117060593E-2</v>
      </c>
      <c r="M74" s="302">
        <f t="shared" si="12"/>
        <v>5.5663386332376733E-2</v>
      </c>
      <c r="N74" s="302">
        <f t="shared" si="12"/>
        <v>5.7112817549952052E-2</v>
      </c>
      <c r="O74" s="302">
        <f t="shared" si="12"/>
        <v>5.475799675479992E-2</v>
      </c>
      <c r="P74" s="302">
        <f t="shared" si="12"/>
        <v>5.8104727532637478E-2</v>
      </c>
      <c r="Q74" s="302">
        <f t="shared" si="12"/>
        <v>6.008618228545598E-2</v>
      </c>
      <c r="R74" s="302">
        <f t="shared" si="12"/>
        <v>5.6128616597054655E-2</v>
      </c>
      <c r="S74" s="302">
        <f t="shared" si="12"/>
        <v>5.7876925009909555E-2</v>
      </c>
      <c r="T74" s="302">
        <f t="shared" si="12"/>
        <v>5.7966169430883847E-2</v>
      </c>
      <c r="U74" s="302">
        <f t="shared" si="12"/>
        <v>6.0470659787078232E-2</v>
      </c>
      <c r="V74" s="302">
        <f t="shared" si="12"/>
        <v>5.5258857251479998E-2</v>
      </c>
      <c r="W74" s="302">
        <f t="shared" si="12"/>
        <v>5.3405956485078669E-2</v>
      </c>
      <c r="X74" s="302">
        <f t="shared" si="12"/>
        <v>6.124742195494183E-2</v>
      </c>
      <c r="Y74" s="302">
        <f t="shared" si="12"/>
        <v>6.0837631050587052E-2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0.11346685231394815</v>
      </c>
      <c r="C76" s="302">
        <f t="shared" si="14"/>
        <v>0.10338431068489932</v>
      </c>
      <c r="D76" s="302">
        <f t="shared" si="14"/>
        <v>0.11456119155140897</v>
      </c>
      <c r="E76" s="302">
        <f t="shared" si="14"/>
        <v>0.10894976262979407</v>
      </c>
      <c r="F76" s="302">
        <f t="shared" si="14"/>
        <v>0.10595832047676382</v>
      </c>
      <c r="G76" s="302">
        <f t="shared" si="14"/>
        <v>0.10882697044777603</v>
      </c>
      <c r="H76" s="302">
        <f t="shared" si="14"/>
        <v>0.15802345934326015</v>
      </c>
      <c r="I76" s="302">
        <f t="shared" si="14"/>
        <v>0.25277152145858661</v>
      </c>
      <c r="J76" s="302">
        <f t="shared" si="14"/>
        <v>0.21130997153026546</v>
      </c>
      <c r="K76" s="302">
        <f t="shared" si="14"/>
        <v>0.11147415076466438</v>
      </c>
      <c r="L76" s="302">
        <f t="shared" si="14"/>
        <v>7.8652688269645304E-2</v>
      </c>
      <c r="M76" s="302">
        <f t="shared" si="14"/>
        <v>0.11210443540918273</v>
      </c>
      <c r="N76" s="302">
        <f t="shared" si="14"/>
        <v>0.10066186098014572</v>
      </c>
      <c r="O76" s="302">
        <f t="shared" si="14"/>
        <v>0.11418924879423013</v>
      </c>
      <c r="P76" s="302">
        <f t="shared" si="14"/>
        <v>9.7916287341491826E-2</v>
      </c>
      <c r="Q76" s="302">
        <f t="shared" si="14"/>
        <v>8.7565509567830352E-2</v>
      </c>
      <c r="R76" s="302">
        <f t="shared" si="14"/>
        <v>0.11051220114765185</v>
      </c>
      <c r="S76" s="302">
        <f t="shared" si="14"/>
        <v>9.7551363458673518E-2</v>
      </c>
      <c r="T76" s="302">
        <f t="shared" si="14"/>
        <v>9.6876720209246342E-2</v>
      </c>
      <c r="U76" s="302">
        <f t="shared" si="14"/>
        <v>8.8500207420392954E-2</v>
      </c>
      <c r="V76" s="302">
        <f t="shared" si="14"/>
        <v>0.11318354608059222</v>
      </c>
      <c r="W76" s="302">
        <f t="shared" si="14"/>
        <v>0.1290488616179796</v>
      </c>
      <c r="X76" s="302">
        <f t="shared" si="14"/>
        <v>7.2842537433292345E-2</v>
      </c>
      <c r="Y76" s="302">
        <f t="shared" si="14"/>
        <v>7.5704064112183569E-2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2.6174169036299176E-2</v>
      </c>
      <c r="C77" s="235">
        <f t="shared" si="15"/>
        <v>2.3848360718429697E-2</v>
      </c>
      <c r="D77" s="235">
        <f t="shared" si="15"/>
        <v>2.6426607696579448E-2</v>
      </c>
      <c r="E77" s="235">
        <f t="shared" si="15"/>
        <v>2.5132181296848691E-2</v>
      </c>
      <c r="F77" s="235">
        <f t="shared" si="15"/>
        <v>2.4442125029498631E-2</v>
      </c>
      <c r="G77" s="235">
        <f t="shared" si="15"/>
        <v>2.5103855990709203E-2</v>
      </c>
      <c r="H77" s="235">
        <f t="shared" si="15"/>
        <v>3.6452344030017639E-2</v>
      </c>
      <c r="I77" s="235">
        <f t="shared" si="15"/>
        <v>5.8308522668045051E-2</v>
      </c>
      <c r="J77" s="235">
        <f t="shared" si="15"/>
        <v>4.8744305505061057E-2</v>
      </c>
      <c r="K77" s="235">
        <f t="shared" si="15"/>
        <v>2.5714499043466926E-2</v>
      </c>
      <c r="L77" s="235">
        <f t="shared" si="15"/>
        <v>1.8143349497639807E-2</v>
      </c>
      <c r="M77" s="235">
        <f t="shared" si="15"/>
        <v>2.5859891080790415E-2</v>
      </c>
      <c r="N77" s="235">
        <f t="shared" si="15"/>
        <v>2.3220354765044457E-2</v>
      </c>
      <c r="O77" s="235">
        <f t="shared" si="15"/>
        <v>2.634080913603342E-2</v>
      </c>
      <c r="P77" s="235">
        <f t="shared" si="15"/>
        <v>2.2587014656861162E-2</v>
      </c>
      <c r="Q77" s="235">
        <f t="shared" si="15"/>
        <v>2.0199330486726848E-2</v>
      </c>
      <c r="R77" s="235">
        <f t="shared" si="15"/>
        <v>2.5492599595596271E-2</v>
      </c>
      <c r="S77" s="235">
        <f t="shared" si="15"/>
        <v>2.2502835187707994E-2</v>
      </c>
      <c r="T77" s="235">
        <f t="shared" si="15"/>
        <v>2.2347210649883965E-2</v>
      </c>
      <c r="U77" s="235">
        <f t="shared" si="15"/>
        <v>2.0414943585106864E-2</v>
      </c>
      <c r="V77" s="235">
        <f t="shared" si="15"/>
        <v>2.6108816864368126E-2</v>
      </c>
      <c r="W77" s="235">
        <f t="shared" si="15"/>
        <v>2.976857689314575E-2</v>
      </c>
      <c r="X77" s="235">
        <f t="shared" si="15"/>
        <v>1.6803082564911972E-2</v>
      </c>
      <c r="Y77" s="235">
        <f t="shared" si="15"/>
        <v>1.7463170347976096E-2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56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 t="shared" ref="B81:Y81" si="16">SUM(B$82:B$91)</f>
        <v>82.290019057455098</v>
      </c>
      <c r="C81" s="322">
        <f t="shared" si="16"/>
        <v>81.214267110169644</v>
      </c>
      <c r="D81" s="322">
        <f t="shared" si="16"/>
        <v>84.416559249822654</v>
      </c>
      <c r="E81" s="322">
        <f t="shared" si="16"/>
        <v>88.086890818019668</v>
      </c>
      <c r="F81" s="322">
        <f t="shared" si="16"/>
        <v>86.063464907372804</v>
      </c>
      <c r="G81" s="322">
        <f t="shared" si="16"/>
        <v>74.422734224133691</v>
      </c>
      <c r="H81" s="322">
        <f t="shared" si="16"/>
        <v>69.184207572026438</v>
      </c>
      <c r="I81" s="322">
        <f t="shared" si="16"/>
        <v>62.686046444090934</v>
      </c>
      <c r="J81" s="322">
        <f t="shared" si="16"/>
        <v>58.778615280905839</v>
      </c>
      <c r="K81" s="322">
        <f t="shared" si="16"/>
        <v>58.584497493210392</v>
      </c>
      <c r="L81" s="322">
        <f t="shared" si="16"/>
        <v>54.972130712265852</v>
      </c>
      <c r="M81" s="322">
        <f t="shared" si="16"/>
        <v>48.836122411789255</v>
      </c>
      <c r="N81" s="322">
        <f t="shared" si="16"/>
        <v>49.677746196368744</v>
      </c>
      <c r="O81" s="322">
        <f t="shared" si="16"/>
        <v>48.506780718545933</v>
      </c>
      <c r="P81" s="322">
        <f t="shared" si="16"/>
        <v>45.656087741848076</v>
      </c>
      <c r="Q81" s="322">
        <f t="shared" si="16"/>
        <v>45.316254286959357</v>
      </c>
      <c r="R81" s="322">
        <f t="shared" si="16"/>
        <v>44.78211755065923</v>
      </c>
      <c r="S81" s="322">
        <f t="shared" si="16"/>
        <v>44.567239448558666</v>
      </c>
      <c r="T81" s="322">
        <f t="shared" si="16"/>
        <v>44.653240672447005</v>
      </c>
      <c r="U81" s="322">
        <f t="shared" si="16"/>
        <v>44.271085391808938</v>
      </c>
      <c r="V81" s="322">
        <f t="shared" si="16"/>
        <v>46.388642436553553</v>
      </c>
      <c r="W81" s="322">
        <f t="shared" si="16"/>
        <v>44.934769899421788</v>
      </c>
      <c r="X81" s="322">
        <f t="shared" si="16"/>
        <v>41.075085611101827</v>
      </c>
      <c r="Y81" s="322">
        <f t="shared" si="16"/>
        <v>39.08428151505516</v>
      </c>
      <c r="DA81" s="95"/>
    </row>
    <row r="82" spans="1:105" ht="12" customHeight="1" x14ac:dyDescent="0.25">
      <c r="A82" s="55" t="s">
        <v>91</v>
      </c>
      <c r="B82" s="334">
        <f>IF(B$6=0,0,B$6/TEL!B$5*1000)</f>
        <v>1.6120555036563291</v>
      </c>
      <c r="C82" s="334">
        <f>IF(C$6=0,0,C$6/TEL!C$5*1000)</f>
        <v>1.4496086987738341</v>
      </c>
      <c r="D82" s="334">
        <f>IF(D$6=0,0,D$6/TEL!D$5*1000)</f>
        <v>1.6696636382736578</v>
      </c>
      <c r="E82" s="334">
        <f>IF(E$6=0,0,E$6/TEL!E$5*1000)</f>
        <v>1.6569194268274337</v>
      </c>
      <c r="F82" s="334">
        <f>IF(F$6=0,0,F$6/TEL!F$5*1000)</f>
        <v>1.5744095412360644</v>
      </c>
      <c r="G82" s="334">
        <f>IF(G$6=0,0,G$6/TEL!G$5*1000)</f>
        <v>1.3983181068976567</v>
      </c>
      <c r="H82" s="334">
        <f>IF(H$6=0,0,H$6/TEL!H$5*1000)</f>
        <v>1.8875234517418138</v>
      </c>
      <c r="I82" s="334">
        <f>IF(I$6=0,0,I$6/TEL!I$5*1000)</f>
        <v>2.735664552748645</v>
      </c>
      <c r="J82" s="334">
        <f>IF(J$6=0,0,J$6/TEL!J$5*1000)</f>
        <v>2.1443869848148518</v>
      </c>
      <c r="K82" s="334">
        <f>IF(K$6=0,0,K$6/TEL!K$5*1000)</f>
        <v>1.1275107781312019</v>
      </c>
      <c r="L82" s="334">
        <f>IF(L$6=0,0,L$6/TEL!L$5*1000)</f>
        <v>0.74648306900119443</v>
      </c>
      <c r="M82" s="334">
        <f>IF(M$6=0,0,M$6/TEL!M$5*1000)</f>
        <v>0.94520887316565183</v>
      </c>
      <c r="N82" s="334">
        <f>IF(N$6=0,0,N$6/TEL!N$5*1000)</f>
        <v>0.86335748780324095</v>
      </c>
      <c r="O82" s="334">
        <f>IF(O$6=0,0,O$6/TEL!O$5*1000)</f>
        <v>0.95629412759397914</v>
      </c>
      <c r="P82" s="334">
        <f>IF(P$6=0,0,P$6/TEL!P$5*1000)</f>
        <v>0.77182253179694094</v>
      </c>
      <c r="Q82" s="334">
        <f>IF(Q$6=0,0,Q$6/TEL!Q$5*1000)</f>
        <v>0.68509516873786613</v>
      </c>
      <c r="R82" s="334">
        <f>IF(R$6=0,0,R$6/TEL!R$5*1000)</f>
        <v>0.85443430215534855</v>
      </c>
      <c r="S82" s="334">
        <f>IF(S$6=0,0,S$6/TEL!S$5*1000)</f>
        <v>0.75060749819153338</v>
      </c>
      <c r="T82" s="334">
        <f>IF(T$6=0,0,T$6/TEL!T$5*1000)</f>
        <v>0.74685489303650709</v>
      </c>
      <c r="U82" s="334">
        <f>IF(U$6=0,0,U$6/TEL!U$5*1000)</f>
        <v>0.67643843911663126</v>
      </c>
      <c r="V82" s="334">
        <f>IF(V$6=0,0,V$6/TEL!V$5*1000)</f>
        <v>0.90648115515489225</v>
      </c>
      <c r="W82" s="334">
        <f>IF(W$6=0,0,W$6/TEL!W$5*1000)</f>
        <v>1.0011531552698079</v>
      </c>
      <c r="X82" s="334">
        <f>IF(X$6=0,0,X$6/TEL!X$5*1000)</f>
        <v>0.51656783858768063</v>
      </c>
      <c r="Y82" s="334">
        <f>IF(Y$6=0,0,Y$6/TEL!Y$5*1000)</f>
        <v>0.51084029627762972</v>
      </c>
      <c r="DA82" s="67"/>
    </row>
    <row r="83" spans="1:105" ht="12" customHeight="1" x14ac:dyDescent="0.25">
      <c r="A83" s="173" t="s">
        <v>92</v>
      </c>
      <c r="B83" s="335">
        <f>IF(B$7=0,0,B$7/TEL!B$5*1000)</f>
        <v>1.3227122081282707</v>
      </c>
      <c r="C83" s="335">
        <f>IF(C$7=0,0,C$7/TEL!C$5*1000)</f>
        <v>1.1894225220708383</v>
      </c>
      <c r="D83" s="335">
        <f>IF(D$7=0,0,D$7/TEL!D$5*1000)</f>
        <v>1.3699804211476165</v>
      </c>
      <c r="E83" s="335">
        <f>IF(E$7=0,0,E$7/TEL!E$5*1000)</f>
        <v>1.3595236322686635</v>
      </c>
      <c r="F83" s="335">
        <f>IF(F$7=0,0,F$7/TEL!F$5*1000)</f>
        <v>1.291823213321899</v>
      </c>
      <c r="G83" s="335">
        <f>IF(G$7=0,0,G$7/TEL!G$5*1000)</f>
        <v>1.1473379338647443</v>
      </c>
      <c r="H83" s="335">
        <f>IF(H$7=0,0,H$7/TEL!H$5*1000)</f>
        <v>1.5487371911727703</v>
      </c>
      <c r="I83" s="335">
        <f>IF(I$7=0,0,I$7/TEL!I$5*1000)</f>
        <v>2.2446478381527344</v>
      </c>
      <c r="J83" s="335">
        <f>IF(J$7=0,0,J$7/TEL!J$5*1000)</f>
        <v>1.7594970131814178</v>
      </c>
      <c r="K83" s="335">
        <f>IF(K$7=0,0,K$7/TEL!K$5*1000)</f>
        <v>0.92513704872303759</v>
      </c>
      <c r="L83" s="335">
        <f>IF(L$7=0,0,L$7/TEL!L$5*1000)</f>
        <v>0.61249892841123643</v>
      </c>
      <c r="M83" s="335">
        <f>IF(M$7=0,0,M$7/TEL!M$5*1000)</f>
        <v>0.77555599849489365</v>
      </c>
      <c r="N83" s="335">
        <f>IF(N$7=0,0,N$7/TEL!N$5*1000)</f>
        <v>0.70839588742830006</v>
      </c>
      <c r="O83" s="335">
        <f>IF(O$7=0,0,O$7/TEL!O$5*1000)</f>
        <v>0.78465159187198252</v>
      </c>
      <c r="P83" s="335">
        <f>IF(P$7=0,0,P$7/TEL!P$5*1000)</f>
        <v>0.63329028250005426</v>
      </c>
      <c r="Q83" s="335">
        <f>IF(Q$7=0,0,Q$7/TEL!Q$5*1000)</f>
        <v>0.56212936922081314</v>
      </c>
      <c r="R83" s="335">
        <f>IF(R$7=0,0,R$7/TEL!R$5*1000)</f>
        <v>0.7010742992043888</v>
      </c>
      <c r="S83" s="335">
        <f>IF(S$7=0,0,S$7/TEL!S$5*1000)</f>
        <v>0.61588307543920695</v>
      </c>
      <c r="T83" s="335">
        <f>IF(T$7=0,0,T$7/TEL!T$5*1000)</f>
        <v>0.61280401479918534</v>
      </c>
      <c r="U83" s="335">
        <f>IF(U$7=0,0,U$7/TEL!U$5*1000)</f>
        <v>0.55502641158287713</v>
      </c>
      <c r="V83" s="335">
        <f>IF(V$7=0,0,V$7/TEL!V$5*1000)</f>
        <v>0.74377940935786013</v>
      </c>
      <c r="W83" s="335">
        <f>IF(W$7=0,0,W$7/TEL!W$5*1000)</f>
        <v>0.82145899919573984</v>
      </c>
      <c r="X83" s="335">
        <f>IF(X$7=0,0,X$7/TEL!X$5*1000)</f>
        <v>0.42385053422578928</v>
      </c>
      <c r="Y83" s="335">
        <f>IF(Y$7=0,0,Y$7/TEL!Y$5*1000)</f>
        <v>0.419151012330363</v>
      </c>
      <c r="DA83" s="177"/>
    </row>
    <row r="84" spans="1:105" ht="12" customHeight="1" x14ac:dyDescent="0.25">
      <c r="A84" s="173" t="s">
        <v>93</v>
      </c>
      <c r="B84" s="335">
        <f>IF(B$8=0,0,B$8/TEL!B$5*1000)</f>
        <v>0.95069939959219441</v>
      </c>
      <c r="C84" s="335">
        <f>IF(C$8=0,0,C$8/TEL!C$5*1000)</f>
        <v>0.85489743773841509</v>
      </c>
      <c r="D84" s="335">
        <f>IF(D$8=0,0,D$8/TEL!D$5*1000)</f>
        <v>0.98467342769984945</v>
      </c>
      <c r="E84" s="335">
        <f>IF(E$8=0,0,E$8/TEL!E$5*1000)</f>
        <v>0.97715761069310192</v>
      </c>
      <c r="F84" s="335">
        <f>IF(F$8=0,0,F$8/TEL!F$5*1000)</f>
        <v>0.92849793457511498</v>
      </c>
      <c r="G84" s="335">
        <f>IF(G$8=0,0,G$8/TEL!G$5*1000)</f>
        <v>0.82464913996528488</v>
      </c>
      <c r="H84" s="335">
        <f>IF(H$8=0,0,H$8/TEL!H$5*1000)</f>
        <v>1.1131548561554292</v>
      </c>
      <c r="I84" s="335">
        <f>IF(I$8=0,0,I$8/TEL!I$5*1000)</f>
        <v>1.613340633672278</v>
      </c>
      <c r="J84" s="335">
        <f>IF(J$8=0,0,J$8/TEL!J$5*1000)</f>
        <v>1.2646384782241438</v>
      </c>
      <c r="K84" s="335">
        <f>IF(K$8=0,0,K$8/TEL!K$5*1000)</f>
        <v>0.66494225376968319</v>
      </c>
      <c r="L84" s="335">
        <f>IF(L$8=0,0,L$8/TEL!L$5*1000)</f>
        <v>0.44023360479557627</v>
      </c>
      <c r="M84" s="335">
        <f>IF(M$8=0,0,M$8/TEL!M$5*1000)</f>
        <v>0.55743087391820512</v>
      </c>
      <c r="N84" s="335">
        <f>IF(N$8=0,0,N$8/TEL!N$5*1000)</f>
        <v>0.50915954408909059</v>
      </c>
      <c r="O84" s="335">
        <f>IF(O$8=0,0,O$8/TEL!O$5*1000)</f>
        <v>0.56396833165798754</v>
      </c>
      <c r="P84" s="335">
        <f>IF(P$8=0,0,P$8/TEL!P$5*1000)</f>
        <v>0.45517739054691381</v>
      </c>
      <c r="Q84" s="335">
        <f>IF(Q$8=0,0,Q$8/TEL!Q$5*1000)</f>
        <v>0.40403048412745945</v>
      </c>
      <c r="R84" s="335">
        <f>IF(R$8=0,0,R$8/TEL!R$5*1000)</f>
        <v>0.50389715255315459</v>
      </c>
      <c r="S84" s="335">
        <f>IF(S$8=0,0,S$8/TEL!S$5*1000)</f>
        <v>0.44266596047192974</v>
      </c>
      <c r="T84" s="335">
        <f>IF(T$8=0,0,T$8/TEL!T$5*1000)</f>
        <v>0.44045288563691443</v>
      </c>
      <c r="U84" s="335">
        <f>IF(U$8=0,0,U$8/TEL!U$5*1000)</f>
        <v>0.39892523332519286</v>
      </c>
      <c r="V84" s="335">
        <f>IF(V$8=0,0,V$8/TEL!V$5*1000)</f>
        <v>0.5345914504759619</v>
      </c>
      <c r="W84" s="335">
        <f>IF(W$8=0,0,W$8/TEL!W$5*1000)</f>
        <v>0.59042365567193789</v>
      </c>
      <c r="X84" s="335">
        <f>IF(X$8=0,0,X$8/TEL!X$5*1000)</f>
        <v>0.30464257147478591</v>
      </c>
      <c r="Y84" s="335">
        <f>IF(Y$8=0,0,Y$8/TEL!Y$5*1000)</f>
        <v>0.30126479011244839</v>
      </c>
      <c r="DA84" s="177"/>
    </row>
    <row r="85" spans="1:105" ht="12" customHeight="1" x14ac:dyDescent="0.25">
      <c r="A85" s="173" t="s">
        <v>94</v>
      </c>
      <c r="B85" s="335">
        <f>IF(B$9=0,0,B$9/TEL!B$5*1000)</f>
        <v>1.8600640426803801</v>
      </c>
      <c r="C85" s="335">
        <f>IF(C$9=0,0,C$9/TEL!C$5*1000)</f>
        <v>1.672625421662117</v>
      </c>
      <c r="D85" s="335">
        <f>IF(D$9=0,0,D$9/TEL!D$5*1000)</f>
        <v>1.9265349672388354</v>
      </c>
      <c r="E85" s="335">
        <f>IF(E$9=0,0,E$9/TEL!E$5*1000)</f>
        <v>1.9118301078778077</v>
      </c>
      <c r="F85" s="335">
        <f>IF(F$9=0,0,F$9/TEL!F$5*1000)</f>
        <v>1.8166263937339202</v>
      </c>
      <c r="G85" s="335">
        <f>IF(G$9=0,0,G$9/TEL!G$5*1000)</f>
        <v>1.6134439694972966</v>
      </c>
      <c r="H85" s="335">
        <f>IF(H$9=0,0,H$9/TEL!H$5*1000)</f>
        <v>2.1779116750867082</v>
      </c>
      <c r="I85" s="335">
        <f>IF(I$9=0,0,I$9/TEL!I$5*1000)</f>
        <v>3.1565360224022818</v>
      </c>
      <c r="J85" s="335">
        <f>IF(J$9=0,0,J$9/TEL!J$5*1000)</f>
        <v>2.4742926747863678</v>
      </c>
      <c r="K85" s="335">
        <f>IF(K$9=0,0,K$9/TEL!K$5*1000)</f>
        <v>1.3009739747667712</v>
      </c>
      <c r="L85" s="335">
        <f>IF(L$9=0,0,L$9/TEL!L$5*1000)</f>
        <v>0.86132661807830135</v>
      </c>
      <c r="M85" s="335">
        <f>IF(M$9=0,0,M$9/TEL!M$5*1000)</f>
        <v>1.0906256228834443</v>
      </c>
      <c r="N85" s="335">
        <f>IF(N$9=0,0,N$9/TEL!N$5*1000)</f>
        <v>0.99618171669604649</v>
      </c>
      <c r="O85" s="335">
        <f>IF(O$9=0,0,O$9/TEL!O$5*1000)</f>
        <v>1.1034163010699758</v>
      </c>
      <c r="P85" s="335">
        <f>IF(P$9=0,0,P$9/TEL!P$5*1000)</f>
        <v>0.89056445976570131</v>
      </c>
      <c r="Q85" s="335">
        <f>IF(Q$9=0,0,Q$9/TEL!Q$5*1000)</f>
        <v>0.79049442546676874</v>
      </c>
      <c r="R85" s="335">
        <f>IF(R$9=0,0,R$9/TEL!R$5*1000)</f>
        <v>0.98588573325617146</v>
      </c>
      <c r="S85" s="335">
        <f>IF(S$9=0,0,S$9/TEL!S$5*1000)</f>
        <v>0.86608557483638493</v>
      </c>
      <c r="T85" s="335">
        <f>IF(T$9=0,0,T$9/TEL!T$5*1000)</f>
        <v>0.86175564581135466</v>
      </c>
      <c r="U85" s="335">
        <f>IF(U$9=0,0,U$9/TEL!U$5*1000)</f>
        <v>0.78050589128842096</v>
      </c>
      <c r="V85" s="335">
        <f>IF(V$9=0,0,V$9/TEL!V$5*1000)</f>
        <v>1.045939794409491</v>
      </c>
      <c r="W85" s="335">
        <f>IF(W$9=0,0,W$9/TEL!W$5*1000)</f>
        <v>1.1551767176190091</v>
      </c>
      <c r="X85" s="335">
        <f>IF(X$9=0,0,X$9/TEL!X$5*1000)</f>
        <v>0.59603981375501613</v>
      </c>
      <c r="Y85" s="335">
        <f>IF(Y$9=0,0,Y$9/TEL!Y$5*1000)</f>
        <v>0.58943111108957291</v>
      </c>
      <c r="DA85" s="177"/>
    </row>
    <row r="86" spans="1:105" ht="12" customHeight="1" x14ac:dyDescent="0.25">
      <c r="A86" s="56" t="s">
        <v>95</v>
      </c>
      <c r="B86" s="336">
        <f>IF(B$10=0,0,B$10/TEL!B$5*1000)</f>
        <v>5.7093265038499394</v>
      </c>
      <c r="C86" s="336">
        <f>IF(C$10=0,0,C$10/TEL!C$5*1000)</f>
        <v>5.3255956284952797</v>
      </c>
      <c r="D86" s="336">
        <f>IF(D$10=0,0,D$10/TEL!D$5*1000)</f>
        <v>5.7633095309130216</v>
      </c>
      <c r="E86" s="336">
        <f>IF(E$10=0,0,E$10/TEL!E$5*1000)</f>
        <v>6.1079255824731025</v>
      </c>
      <c r="F86" s="336">
        <f>IF(F$10=0,0,F$10/TEL!F$5*1000)</f>
        <v>6.1100008247519808</v>
      </c>
      <c r="G86" s="336">
        <f>IF(G$10=0,0,G$10/TEL!G$5*1000)</f>
        <v>5.0745357185590407</v>
      </c>
      <c r="H86" s="336">
        <f>IF(H$10=0,0,H$10/TEL!H$5*1000)</f>
        <v>4.580071371535408</v>
      </c>
      <c r="I86" s="336">
        <f>IF(I$10=0,0,I$10/TEL!I$5*1000)</f>
        <v>5.1422254844318322</v>
      </c>
      <c r="J86" s="336">
        <f>IF(J$10=0,0,J$10/TEL!J$5*1000)</f>
        <v>4.3551289081248958</v>
      </c>
      <c r="K86" s="336">
        <f>IF(K$10=0,0,K$10/TEL!K$5*1000)</f>
        <v>5.1105185410500802</v>
      </c>
      <c r="L86" s="336">
        <f>IF(L$10=0,0,L$10/TEL!L$5*1000)</f>
        <v>4.7497989695703291</v>
      </c>
      <c r="M86" s="336">
        <f>IF(M$10=0,0,M$10/TEL!M$5*1000)</f>
        <v>4.2842818709511388</v>
      </c>
      <c r="N86" s="336">
        <f>IF(N$10=0,0,N$10/TEL!N$5*1000)</f>
        <v>4.945990433299075</v>
      </c>
      <c r="O86" s="336">
        <f>IF(O$10=0,0,O$10/TEL!O$5*1000)</f>
        <v>4.5097706140824823</v>
      </c>
      <c r="P86" s="336">
        <f>IF(P$10=0,0,P$10/TEL!P$5*1000)</f>
        <v>4.3394620062662259</v>
      </c>
      <c r="Q86" s="336">
        <f>IF(Q$10=0,0,Q$10/TEL!Q$5*1000)</f>
        <v>4.4433141900656645</v>
      </c>
      <c r="R86" s="336">
        <f>IF(R$10=0,0,R$10/TEL!R$5*1000)</f>
        <v>3.8671809256385736</v>
      </c>
      <c r="S86" s="336">
        <f>IF(S$10=0,0,S$10/TEL!S$5*1000)</f>
        <v>4.3920377473852064</v>
      </c>
      <c r="T86" s="336">
        <f>IF(T$10=0,0,T$10/TEL!T$5*1000)</f>
        <v>4.4305500699525373</v>
      </c>
      <c r="U86" s="336">
        <f>IF(U$10=0,0,U$10/TEL!U$5*1000)</f>
        <v>4.0404774664204677</v>
      </c>
      <c r="V86" s="336">
        <f>IF(V$10=0,0,V$10/TEL!V$5*1000)</f>
        <v>4.1689288245698011</v>
      </c>
      <c r="W86" s="336">
        <f>IF(W$10=0,0,W$10/TEL!W$5*1000)</f>
        <v>3.2154782279388425</v>
      </c>
      <c r="X86" s="336">
        <f>IF(X$10=0,0,X$10/TEL!X$5*1000)</f>
        <v>4.9772583933345649</v>
      </c>
      <c r="Y86" s="336">
        <f>IF(Y$10=0,0,Y$10/TEL!Y$5*1000)</f>
        <v>4.6457956800056701</v>
      </c>
      <c r="DA86" s="68"/>
    </row>
    <row r="87" spans="1:105" ht="12" customHeight="1" x14ac:dyDescent="0.25">
      <c r="A87" s="174" t="s">
        <v>2707</v>
      </c>
      <c r="B87" s="349">
        <f>IF(B$16=0,0,B$16/TEL!B$5*1000)</f>
        <v>4.3965037843686234</v>
      </c>
      <c r="C87" s="349">
        <f>IF(C$16=0,0,C$16/TEL!C$5*1000)</f>
        <v>4.5312650161532444</v>
      </c>
      <c r="D87" s="349">
        <f>IF(D$16=0,0,D$16/TEL!D$5*1000)</f>
        <v>4.4992111137857291</v>
      </c>
      <c r="E87" s="349">
        <f>IF(E$16=0,0,E$16/TEL!E$5*1000)</f>
        <v>4.7873071860947691</v>
      </c>
      <c r="F87" s="349">
        <f>IF(F$16=0,0,F$16/TEL!F$5*1000)</f>
        <v>4.7177313698168355</v>
      </c>
      <c r="G87" s="349">
        <f>IF(G$16=0,0,G$16/TEL!G$5*1000)</f>
        <v>4.0539834012687859</v>
      </c>
      <c r="H87" s="349">
        <f>IF(H$16=0,0,H$16/TEL!H$5*1000)</f>
        <v>3.0875296129209642</v>
      </c>
      <c r="I87" s="349">
        <f>IF(I$16=0,0,I$16/TEL!I$5*1000)</f>
        <v>1.5079518850217686</v>
      </c>
      <c r="J87" s="349">
        <f>IF(J$16=0,0,J$16/TEL!J$5*1000)</f>
        <v>1.9481412484652403</v>
      </c>
      <c r="K87" s="349">
        <f>IF(K$16=0,0,K$16/TEL!K$5*1000)</f>
        <v>3.0677424192818892</v>
      </c>
      <c r="L87" s="349">
        <f>IF(L$16=0,0,L$16/TEL!L$5*1000)</f>
        <v>3.2491534912524571</v>
      </c>
      <c r="M87" s="349">
        <f>IF(M$16=0,0,M$16/TEL!M$5*1000)</f>
        <v>2.5484849519837516</v>
      </c>
      <c r="N87" s="349">
        <f>IF(N$16=0,0,N$16/TEL!N$5*1000)</f>
        <v>2.6599088013806544</v>
      </c>
      <c r="O87" s="349">
        <f>IF(O$16=0,0,O$16/TEL!O$5*1000)</f>
        <v>2.4901257573486832</v>
      </c>
      <c r="P87" s="349">
        <f>IF(P$16=0,0,P$16/TEL!P$5*1000)</f>
        <v>2.4870323797933791</v>
      </c>
      <c r="Q87" s="349">
        <f>IF(Q$16=0,0,Q$16/TEL!Q$5*1000)</f>
        <v>2.5527006708565447</v>
      </c>
      <c r="R87" s="349">
        <f>IF(R$16=0,0,R$16/TEL!R$5*1000)</f>
        <v>2.3564609122548594</v>
      </c>
      <c r="S87" s="349">
        <f>IF(S$16=0,0,S$16/TEL!S$5*1000)</f>
        <v>2.4182013519964789</v>
      </c>
      <c r="T87" s="349">
        <f>IF(T$16=0,0,T$16/TEL!T$5*1000)</f>
        <v>2.4266037323035254</v>
      </c>
      <c r="U87" s="349">
        <f>IF(U$16=0,0,U$16/TEL!U$5*1000)</f>
        <v>2.509782884186968</v>
      </c>
      <c r="V87" s="349">
        <f>IF(V$16=0,0,V$16/TEL!V$5*1000)</f>
        <v>2.403171909835744</v>
      </c>
      <c r="W87" s="349">
        <f>IF(W$16=0,0,W$16/TEL!W$5*1000)</f>
        <v>2.2497978430458212</v>
      </c>
      <c r="X87" s="349">
        <f>IF(X$16=0,0,X$16/TEL!X$5*1000)</f>
        <v>2.3585091564923562</v>
      </c>
      <c r="Y87" s="349">
        <f>IF(Y$16=0,0,Y$16/TEL!Y$5*1000)</f>
        <v>2.2291829050220673</v>
      </c>
      <c r="DA87" s="178"/>
    </row>
    <row r="88" spans="1:105" ht="12" customHeight="1" x14ac:dyDescent="0.25">
      <c r="A88" s="174" t="s">
        <v>2719</v>
      </c>
      <c r="B88" s="349">
        <f>IF(B$27=0,0,B$27/TEL!B$5*1000)</f>
        <v>37.370282167133311</v>
      </c>
      <c r="C88" s="349">
        <f>IF(C$27=0,0,C$27/TEL!C$5*1000)</f>
        <v>38.515752637302569</v>
      </c>
      <c r="D88" s="349">
        <f>IF(D$27=0,0,D$27/TEL!D$5*1000)</f>
        <v>38.243294467178714</v>
      </c>
      <c r="E88" s="349">
        <f>IF(E$27=0,0,E$27/TEL!E$5*1000)</f>
        <v>40.692111081805521</v>
      </c>
      <c r="F88" s="349">
        <f>IF(F$27=0,0,F$27/TEL!F$5*1000)</f>
        <v>40.100716643443114</v>
      </c>
      <c r="G88" s="349">
        <f>IF(G$27=0,0,G$27/TEL!G$5*1000)</f>
        <v>34.458858910784663</v>
      </c>
      <c r="H88" s="349">
        <f>IF(H$27=0,0,H$27/TEL!H$5*1000)</f>
        <v>26.244001709828193</v>
      </c>
      <c r="I88" s="349">
        <f>IF(I$27=0,0,I$27/TEL!I$5*1000)</f>
        <v>12.817591022685031</v>
      </c>
      <c r="J88" s="349">
        <f>IF(J$27=0,0,J$27/TEL!J$5*1000)</f>
        <v>16.559200611954548</v>
      </c>
      <c r="K88" s="349">
        <f>IF(K$27=0,0,K$27/TEL!K$5*1000)</f>
        <v>26.075810563896059</v>
      </c>
      <c r="L88" s="349">
        <f>IF(L$27=0,0,L$27/TEL!L$5*1000)</f>
        <v>27.617804675645878</v>
      </c>
      <c r="M88" s="349">
        <f>IF(M$27=0,0,M$27/TEL!M$5*1000)</f>
        <v>21.662122091861885</v>
      </c>
      <c r="N88" s="349">
        <f>IF(N$27=0,0,N$27/TEL!N$5*1000)</f>
        <v>22.609224811735565</v>
      </c>
      <c r="O88" s="349">
        <f>IF(O$27=0,0,O$27/TEL!O$5*1000)</f>
        <v>21.166068937463816</v>
      </c>
      <c r="P88" s="349">
        <f>IF(P$27=0,0,P$27/TEL!P$5*1000)</f>
        <v>21.139775228243721</v>
      </c>
      <c r="Q88" s="349">
        <f>IF(Q$27=0,0,Q$27/TEL!Q$5*1000)</f>
        <v>21.697955702280627</v>
      </c>
      <c r="R88" s="349">
        <f>IF(R$27=0,0,R$27/TEL!R$5*1000)</f>
        <v>20.029917754166309</v>
      </c>
      <c r="S88" s="349">
        <f>IF(S$27=0,0,S$27/TEL!S$5*1000)</f>
        <v>20.554711491970075</v>
      </c>
      <c r="T88" s="349">
        <f>IF(T$27=0,0,T$27/TEL!T$5*1000)</f>
        <v>20.626131724579974</v>
      </c>
      <c r="U88" s="349">
        <f>IF(U$27=0,0,U$27/TEL!U$5*1000)</f>
        <v>21.333154515589225</v>
      </c>
      <c r="V88" s="349">
        <f>IF(V$27=0,0,V$27/TEL!V$5*1000)</f>
        <v>20.426961233603826</v>
      </c>
      <c r="W88" s="349">
        <f>IF(W$27=0,0,W$27/TEL!W$5*1000)</f>
        <v>19.12328166588949</v>
      </c>
      <c r="X88" s="349">
        <f>IF(X$27=0,0,X$27/TEL!X$5*1000)</f>
        <v>20.047327830185029</v>
      </c>
      <c r="Y88" s="349">
        <f>IF(Y$27=0,0,Y$27/TEL!Y$5*1000)</f>
        <v>18.94805469268757</v>
      </c>
      <c r="DA88" s="178"/>
    </row>
    <row r="89" spans="1:105" ht="12" customHeight="1" x14ac:dyDescent="0.25">
      <c r="A89" s="174" t="s">
        <v>2731</v>
      </c>
      <c r="B89" s="349">
        <f>IF(B$38=0,0,B$38/TEL!B$5*1000)</f>
        <v>5.869535423569201</v>
      </c>
      <c r="C89" s="349">
        <f>IF(C$38=0,0,C$38/TEL!C$5*1000)</f>
        <v>5.2780624416893431</v>
      </c>
      <c r="D89" s="349">
        <f>IF(D$38=0,0,D$38/TEL!D$5*1000)</f>
        <v>6.0792881188425465</v>
      </c>
      <c r="E89" s="349">
        <f>IF(E$38=0,0,E$38/TEL!E$5*1000)</f>
        <v>6.0328861181921907</v>
      </c>
      <c r="F89" s="349">
        <f>IF(F$38=0,0,F$38/TEL!F$5*1000)</f>
        <v>5.7324655091159267</v>
      </c>
      <c r="G89" s="349">
        <f>IF(G$38=0,0,G$38/TEL!G$5*1000)</f>
        <v>5.0913120815248014</v>
      </c>
      <c r="H89" s="349">
        <f>IF(H$38=0,0,H$38/TEL!H$5*1000)</f>
        <v>6.8725212858291691</v>
      </c>
      <c r="I89" s="349">
        <f>IF(I$38=0,0,I$38/TEL!I$5*1000)</f>
        <v>9.9606247818027622</v>
      </c>
      <c r="J89" s="349">
        <f>IF(J$38=0,0,J$38/TEL!J$5*1000)</f>
        <v>7.8077679959925383</v>
      </c>
      <c r="K89" s="349">
        <f>IF(K$38=0,0,K$38/TEL!K$5*1000)</f>
        <v>4.1052956537084784</v>
      </c>
      <c r="L89" s="349">
        <f>IF(L$38=0,0,L$38/TEL!L$5*1000)</f>
        <v>2.7179639948248617</v>
      </c>
      <c r="M89" s="349">
        <f>IF(M$38=0,0,M$38/TEL!M$5*1000)</f>
        <v>3.441529743321091</v>
      </c>
      <c r="N89" s="349">
        <f>IF(N$38=0,0,N$38/TEL!N$5*1000)</f>
        <v>3.1435067504630809</v>
      </c>
      <c r="O89" s="349">
        <f>IF(O$38=0,0,O$38/TEL!O$5*1000)</f>
        <v>3.4818914389319224</v>
      </c>
      <c r="P89" s="349">
        <f>IF(P$38=0,0,P$38/TEL!P$5*1000)</f>
        <v>2.8102256285939906</v>
      </c>
      <c r="Q89" s="349">
        <f>IF(Q$38=0,0,Q$38/TEL!Q$5*1000)</f>
        <v>2.494449075917359</v>
      </c>
      <c r="R89" s="349">
        <f>IF(R$38=0,0,R$38/TEL!R$5*1000)</f>
        <v>3.1110172027194736</v>
      </c>
      <c r="S89" s="349">
        <f>IF(S$38=0,0,S$38/TEL!S$5*1000)</f>
        <v>2.73298114726148</v>
      </c>
      <c r="T89" s="349">
        <f>IF(T$38=0,0,T$38/TEL!T$5*1000)</f>
        <v>2.7193178156713844</v>
      </c>
      <c r="U89" s="349">
        <f>IF(U$38=0,0,U$38/TEL!U$5*1000)</f>
        <v>2.4629297013990175</v>
      </c>
      <c r="V89" s="349">
        <f>IF(V$38=0,0,V$38/TEL!V$5*1000)</f>
        <v>3.3005211290255043</v>
      </c>
      <c r="W89" s="349">
        <f>IF(W$38=0,0,W$38/TEL!W$5*1000)</f>
        <v>3.6452243089310952</v>
      </c>
      <c r="X89" s="349">
        <f>IF(X$38=0,0,X$38/TEL!X$5*1000)</f>
        <v>1.8808367456269397</v>
      </c>
      <c r="Y89" s="349">
        <f>IF(Y$38=0,0,Y$38/TEL!Y$5*1000)</f>
        <v>1.8599826172159857</v>
      </c>
      <c r="DA89" s="178"/>
    </row>
    <row r="90" spans="1:105" ht="12" customHeight="1" x14ac:dyDescent="0.25">
      <c r="A90" s="174" t="s">
        <v>2733</v>
      </c>
      <c r="B90" s="349">
        <f>IF(B$39=0,0,B$39/TEL!B$5*1000)</f>
        <v>21.044967155666743</v>
      </c>
      <c r="C90" s="349">
        <f>IF(C$39=0,0,C$39/TEL!C$5*1000)</f>
        <v>20.460210168757779</v>
      </c>
      <c r="D90" s="349">
        <f>IF(D$39=0,0,D$39/TEL!D$5*1000)</f>
        <v>21.649760270352566</v>
      </c>
      <c r="E90" s="349">
        <f>IF(E$39=0,0,E$39/TEL!E$5*1000)</f>
        <v>22.34741436187289</v>
      </c>
      <c r="F90" s="349">
        <f>IF(F$39=0,0,F$39/TEL!F$5*1000)</f>
        <v>21.687619507640068</v>
      </c>
      <c r="G90" s="349">
        <f>IF(G$39=0,0,G$39/TEL!G$5*1000)</f>
        <v>18.891997359373939</v>
      </c>
      <c r="H90" s="349">
        <f>IF(H$39=0,0,H$39/TEL!H$5*1000)</f>
        <v>19.150829881896311</v>
      </c>
      <c r="I90" s="349">
        <f>IF(I$39=0,0,I$39/TEL!I$5*1000)</f>
        <v>19.852333463118203</v>
      </c>
      <c r="J90" s="349">
        <f>IF(J$39=0,0,J$39/TEL!J$5*1000)</f>
        <v>17.600438584944907</v>
      </c>
      <c r="K90" s="349">
        <f>IF(K$39=0,0,K$39/TEL!K$5*1000)</f>
        <v>14.700095255132041</v>
      </c>
      <c r="L90" s="349">
        <f>IF(L$39=0,0,L$39/TEL!L$5*1000)</f>
        <v>12.979488780543432</v>
      </c>
      <c r="M90" s="349">
        <f>IF(M$39=0,0,M$39/TEL!M$5*1000)</f>
        <v>12.267985578832166</v>
      </c>
      <c r="N90" s="349">
        <f>IF(N$39=0,0,N$39/TEL!N$5*1000)</f>
        <v>12.088485872866169</v>
      </c>
      <c r="O90" s="349">
        <f>IF(O$39=0,0,O$39/TEL!O$5*1000)</f>
        <v>12.172885765814462</v>
      </c>
      <c r="P90" s="349">
        <f>IF(P$39=0,0,P$39/TEL!P$5*1000)</f>
        <v>11.09750311134108</v>
      </c>
      <c r="Q90" s="349">
        <f>IF(Q$39=0,0,Q$39/TEL!Q$5*1000)</f>
        <v>10.770727203523403</v>
      </c>
      <c r="R90" s="349">
        <f>IF(R$39=0,0,R$39/TEL!R$5*1000)</f>
        <v>11.230636676949075</v>
      </c>
      <c r="S90" s="349">
        <f>IF(S$39=0,0,S$39/TEL!S$5*1000)</f>
        <v>10.79117635692433</v>
      </c>
      <c r="T90" s="349">
        <f>IF(T$39=0,0,T$39/TEL!T$5*1000)</f>
        <v>10.79089451514848</v>
      </c>
      <c r="U90" s="349">
        <f>IF(U$39=0,0,U$39/TEL!U$5*1000)</f>
        <v>10.610053138174905</v>
      </c>
      <c r="V90" s="349">
        <f>IF(V$39=0,0,V$39/TEL!V$5*1000)</f>
        <v>11.647114960157836</v>
      </c>
      <c r="W90" s="349">
        <f>IF(W$39=0,0,W$39/TEL!W$5*1000)</f>
        <v>11.795131172933296</v>
      </c>
      <c r="X90" s="349">
        <f>IF(X$39=0,0,X$39/TEL!X$5*1000)</f>
        <v>9.2798646725354885</v>
      </c>
      <c r="Y90" s="349">
        <f>IF(Y$39=0,0,Y$39/TEL!Y$5*1000)</f>
        <v>8.8980429442881857</v>
      </c>
      <c r="DA90" s="178"/>
    </row>
    <row r="91" spans="1:105" ht="12" customHeight="1" x14ac:dyDescent="0.25">
      <c r="A91" s="41" t="s">
        <v>2757</v>
      </c>
      <c r="B91" s="337">
        <f>IF(B$59=0,0,B$59/TEL!B$5*1000)</f>
        <v>2.1538728688101103</v>
      </c>
      <c r="C91" s="337">
        <f>IF(C$59=0,0,C$59/TEL!C$5*1000)</f>
        <v>1.9368271375262269</v>
      </c>
      <c r="D91" s="337">
        <f>IF(D$59=0,0,D$59/TEL!D$5*1000)</f>
        <v>2.2308432943901182</v>
      </c>
      <c r="E91" s="337">
        <f>IF(E$59=0,0,E$59/TEL!E$5*1000)</f>
        <v>2.213815709914186</v>
      </c>
      <c r="F91" s="337">
        <f>IF(F$59=0,0,F$59/TEL!F$5*1000)</f>
        <v>2.103573969737873</v>
      </c>
      <c r="G91" s="337">
        <f>IF(G$59=0,0,G$59/TEL!G$5*1000)</f>
        <v>1.8682976023974778</v>
      </c>
      <c r="H91" s="337">
        <f>IF(H$59=0,0,H$59/TEL!H$5*1000)</f>
        <v>2.5219265358596576</v>
      </c>
      <c r="I91" s="337">
        <f>IF(I$59=0,0,I$59/TEL!I$5*1000)</f>
        <v>3.6551307600554011</v>
      </c>
      <c r="J91" s="337">
        <f>IF(J$59=0,0,J$59/TEL!J$5*1000)</f>
        <v>2.8651227804169239</v>
      </c>
      <c r="K91" s="337">
        <f>IF(K$59=0,0,K$59/TEL!K$5*1000)</f>
        <v>1.5064710047511494</v>
      </c>
      <c r="L91" s="337">
        <f>IF(L$59=0,0,L$59/TEL!L$5*1000)</f>
        <v>0.99737858014257796</v>
      </c>
      <c r="M91" s="337">
        <f>IF(M$59=0,0,M$59/TEL!M$5*1000)</f>
        <v>1.2628968063770183</v>
      </c>
      <c r="N91" s="337">
        <f>IF(N$59=0,0,N$59/TEL!N$5*1000)</f>
        <v>1.1535348906075205</v>
      </c>
      <c r="O91" s="337">
        <f>IF(O$59=0,0,O$59/TEL!O$5*1000)</f>
        <v>1.2777078527106445</v>
      </c>
      <c r="P91" s="337">
        <f>IF(P$59=0,0,P$59/TEL!P$5*1000)</f>
        <v>1.0312347230000618</v>
      </c>
      <c r="Q91" s="337">
        <f>IF(Q$59=0,0,Q$59/TEL!Q$5*1000)</f>
        <v>0.91535799676284391</v>
      </c>
      <c r="R91" s="337">
        <f>IF(R$59=0,0,R$59/TEL!R$5*1000)</f>
        <v>1.1416125917618802</v>
      </c>
      <c r="S91" s="337">
        <f>IF(S$59=0,0,S$59/TEL!S$5*1000)</f>
        <v>1.0028892440820334</v>
      </c>
      <c r="T91" s="337">
        <f>IF(T$59=0,0,T$59/TEL!T$5*1000)</f>
        <v>0.9978753755071389</v>
      </c>
      <c r="U91" s="337">
        <f>IF(U$59=0,0,U$59/TEL!U$5*1000)</f>
        <v>0.90379171072522757</v>
      </c>
      <c r="V91" s="337">
        <f>IF(V$59=0,0,V$59/TEL!V$5*1000)</f>
        <v>1.2111525699626327</v>
      </c>
      <c r="W91" s="337">
        <f>IF(W$59=0,0,W$59/TEL!W$5*1000)</f>
        <v>1.3376441529267491</v>
      </c>
      <c r="X91" s="337">
        <f>IF(X$59=0,0,X$59/TEL!X$5*1000)</f>
        <v>0.69018805488417145</v>
      </c>
      <c r="Y91" s="337">
        <f>IF(Y$59=0,0,Y$59/TEL!Y$5*1000)</f>
        <v>0.6825354660256614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useful energy demand"</f>
        <v>IE: Textiles and leather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26.50273590943808</v>
      </c>
      <c r="C5" s="223">
        <v>25.55798117889324</v>
      </c>
      <c r="D5" s="223">
        <v>19.75446629460038</v>
      </c>
      <c r="E5" s="223">
        <v>16.74604423833286</v>
      </c>
      <c r="F5" s="223">
        <v>11.864760165538531</v>
      </c>
      <c r="G5" s="223">
        <v>11.923641416500329</v>
      </c>
      <c r="H5" s="223">
        <v>7.6650577562905129</v>
      </c>
      <c r="I5" s="223">
        <v>4.3144117469106193</v>
      </c>
      <c r="J5" s="223">
        <v>4.6586033824098836</v>
      </c>
      <c r="K5" s="223">
        <v>6.6149923641714912</v>
      </c>
      <c r="L5" s="223">
        <v>6.4011008111287637</v>
      </c>
      <c r="M5" s="223">
        <v>5.3103790126752557</v>
      </c>
      <c r="N5" s="223">
        <v>4.0694032909044608</v>
      </c>
      <c r="O5" s="223">
        <v>4.9529079048637454</v>
      </c>
      <c r="P5" s="223">
        <v>5.8604274365666313</v>
      </c>
      <c r="Q5" s="223">
        <v>3.8314977289215082</v>
      </c>
      <c r="R5" s="223">
        <v>4.7938668349802276</v>
      </c>
      <c r="S5" s="223">
        <v>4.9704795620605102</v>
      </c>
      <c r="T5" s="223">
        <v>5.2812370842863263</v>
      </c>
      <c r="U5" s="223">
        <v>5.0678492442307439</v>
      </c>
      <c r="V5" s="223">
        <v>5.406574994945716</v>
      </c>
      <c r="W5" s="223">
        <v>5.2831889798739322</v>
      </c>
      <c r="X5" s="223">
        <v>10.443569699900211</v>
      </c>
      <c r="Y5" s="223">
        <v>10.17996571734502</v>
      </c>
      <c r="DA5" s="89" t="s">
        <v>2759</v>
      </c>
    </row>
    <row r="6" spans="1:105" ht="12" customHeight="1" x14ac:dyDescent="0.25">
      <c r="A6" s="55" t="s">
        <v>91</v>
      </c>
      <c r="B6" s="259">
        <v>0.55623639492088528</v>
      </c>
      <c r="C6" s="259">
        <v>0.48890793833206819</v>
      </c>
      <c r="D6" s="259">
        <v>0.41742735388052338</v>
      </c>
      <c r="E6" s="259">
        <v>0.34210668828840141</v>
      </c>
      <c r="F6" s="259">
        <v>0.23913552655926851</v>
      </c>
      <c r="G6" s="259">
        <v>0.2440311296947005</v>
      </c>
      <c r="H6" s="259">
        <v>0.22206950741211201</v>
      </c>
      <c r="I6" s="259">
        <v>0.1866321600145982</v>
      </c>
      <c r="J6" s="259">
        <v>0.1715078563147806</v>
      </c>
      <c r="K6" s="259">
        <v>0.1301479131849235</v>
      </c>
      <c r="L6" s="259">
        <v>8.9197136175060546E-2</v>
      </c>
      <c r="M6" s="259">
        <v>0.10369781188772011</v>
      </c>
      <c r="N6" s="259">
        <v>7.1046311430760706E-2</v>
      </c>
      <c r="O6" s="259">
        <v>9.8530353672478505E-2</v>
      </c>
      <c r="P6" s="259">
        <v>9.9988472820851354E-2</v>
      </c>
      <c r="Q6" s="259">
        <v>5.8675990396721923E-2</v>
      </c>
      <c r="R6" s="259">
        <v>9.2484367076752894E-2</v>
      </c>
      <c r="S6" s="259">
        <v>8.3813664448324166E-2</v>
      </c>
      <c r="T6" s="259">
        <v>8.8407707003282709E-2</v>
      </c>
      <c r="U6" s="259">
        <v>7.7979957543218903E-2</v>
      </c>
      <c r="V6" s="259">
        <v>0.1062788975112173</v>
      </c>
      <c r="W6" s="259">
        <v>0.11890147676782641</v>
      </c>
      <c r="X6" s="259">
        <v>0.12978146433476931</v>
      </c>
      <c r="Y6" s="259">
        <v>0.13167358663241979</v>
      </c>
      <c r="DA6" s="67" t="s">
        <v>2760</v>
      </c>
    </row>
    <row r="7" spans="1:105" ht="12" customHeight="1" x14ac:dyDescent="0.25">
      <c r="A7" s="173" t="s">
        <v>92</v>
      </c>
      <c r="B7" s="224">
        <v>0.117238304056081</v>
      </c>
      <c r="C7" s="224">
        <v>0.1030474417945256</v>
      </c>
      <c r="D7" s="224">
        <v>8.798143286278623E-2</v>
      </c>
      <c r="E7" s="224">
        <v>7.2106047549943528E-2</v>
      </c>
      <c r="F7" s="224">
        <v>5.0402749315521037E-2</v>
      </c>
      <c r="G7" s="224">
        <v>5.143459874891048E-2</v>
      </c>
      <c r="H7" s="224">
        <v>4.6805733442286418E-2</v>
      </c>
      <c r="I7" s="224">
        <v>3.9336580853445817E-2</v>
      </c>
      <c r="J7" s="224">
        <v>3.6148821598591743E-2</v>
      </c>
      <c r="K7" s="224">
        <v>2.7431359683698371E-2</v>
      </c>
      <c r="L7" s="224">
        <v>1.880013797606821E-2</v>
      </c>
      <c r="M7" s="224">
        <v>2.1856454757463312E-2</v>
      </c>
      <c r="N7" s="224">
        <v>1.497447692678802E-2</v>
      </c>
      <c r="O7" s="224">
        <v>2.0767306253396501E-2</v>
      </c>
      <c r="P7" s="224">
        <v>2.107463496764083E-2</v>
      </c>
      <c r="Q7" s="224">
        <v>1.2367176376333659E-2</v>
      </c>
      <c r="R7" s="224">
        <v>1.9492989755409199E-2</v>
      </c>
      <c r="S7" s="224">
        <v>1.7665460164728301E-2</v>
      </c>
      <c r="T7" s="224">
        <v>1.8633749479887919E-2</v>
      </c>
      <c r="U7" s="224">
        <v>1.643588599417789E-2</v>
      </c>
      <c r="V7" s="224">
        <v>2.2400471840641371E-2</v>
      </c>
      <c r="W7" s="224">
        <v>2.5060941019521329E-2</v>
      </c>
      <c r="X7" s="224">
        <v>2.735412302297701E-2</v>
      </c>
      <c r="Y7" s="224">
        <v>2.7752926861181061E-2</v>
      </c>
      <c r="DA7" s="177" t="s">
        <v>2761</v>
      </c>
    </row>
    <row r="8" spans="1:105" ht="12" customHeight="1" x14ac:dyDescent="0.25">
      <c r="A8" s="173" t="s">
        <v>93</v>
      </c>
      <c r="B8" s="224">
        <v>0.45428969019167759</v>
      </c>
      <c r="C8" s="224">
        <v>0.39930115660396093</v>
      </c>
      <c r="D8" s="224">
        <v>0.34092149489586449</v>
      </c>
      <c r="E8" s="224">
        <v>0.27940556003557399</v>
      </c>
      <c r="F8" s="224">
        <v>0.19530689697117959</v>
      </c>
      <c r="G8" s="224">
        <v>0.1993052366195826</v>
      </c>
      <c r="H8" s="224">
        <v>0.18136872855580721</v>
      </c>
      <c r="I8" s="224">
        <v>0.1524263189662276</v>
      </c>
      <c r="J8" s="224">
        <v>0.14007398944429439</v>
      </c>
      <c r="K8" s="224">
        <v>0.1062944742554677</v>
      </c>
      <c r="L8" s="224">
        <v>7.2849133442116035E-2</v>
      </c>
      <c r="M8" s="224">
        <v>8.4692133176088966E-2</v>
      </c>
      <c r="N8" s="224">
        <v>5.8024982010988949E-2</v>
      </c>
      <c r="O8" s="224">
        <v>8.0471763899435542E-2</v>
      </c>
      <c r="P8" s="224">
        <v>8.1662639761255179E-2</v>
      </c>
      <c r="Q8" s="224">
        <v>4.7921886705755673E-2</v>
      </c>
      <c r="R8" s="224">
        <v>7.5533882447313239E-2</v>
      </c>
      <c r="S8" s="224">
        <v>6.8452341493177554E-2</v>
      </c>
      <c r="T8" s="224">
        <v>7.2204390420713693E-2</v>
      </c>
      <c r="U8" s="224">
        <v>6.3687833225130316E-2</v>
      </c>
      <c r="V8" s="224">
        <v>8.6800158826628254E-2</v>
      </c>
      <c r="W8" s="224">
        <v>9.7109278604237251E-2</v>
      </c>
      <c r="X8" s="224">
        <v>0.10599518795178869</v>
      </c>
      <c r="Y8" s="224">
        <v>0.10754052310111251</v>
      </c>
      <c r="DA8" s="177" t="s">
        <v>2762</v>
      </c>
    </row>
    <row r="9" spans="1:105" ht="12" customHeight="1" x14ac:dyDescent="0.25">
      <c r="A9" s="173" t="s">
        <v>94</v>
      </c>
      <c r="B9" s="224">
        <v>0.6389472245626221</v>
      </c>
      <c r="C9" s="224">
        <v>0.56160721074056996</v>
      </c>
      <c r="D9" s="224">
        <v>0.47949765900596131</v>
      </c>
      <c r="E9" s="224">
        <v>0.39297701657453449</v>
      </c>
      <c r="F9" s="224">
        <v>0.27469432490317031</v>
      </c>
      <c r="G9" s="224">
        <v>0.28031789082677239</v>
      </c>
      <c r="H9" s="224">
        <v>0.25509063541435278</v>
      </c>
      <c r="I9" s="224">
        <v>0.2143838514421833</v>
      </c>
      <c r="J9" s="224">
        <v>0.19701060517372379</v>
      </c>
      <c r="K9" s="224">
        <v>0.1495005516925077</v>
      </c>
      <c r="L9" s="224">
        <v>0.1024605062135413</v>
      </c>
      <c r="M9" s="224">
        <v>0.11911739271986981</v>
      </c>
      <c r="N9" s="224">
        <v>8.1610703504133061E-2</v>
      </c>
      <c r="O9" s="224">
        <v>0.11318154761009119</v>
      </c>
      <c r="P9" s="224">
        <v>0.1148564850853116</v>
      </c>
      <c r="Q9" s="224">
        <v>6.7400949586876521E-2</v>
      </c>
      <c r="R9" s="224">
        <v>0.1062365393539681</v>
      </c>
      <c r="S9" s="224">
        <v>9.6276526974284987E-2</v>
      </c>
      <c r="T9" s="224">
        <v>0.1015536910843948</v>
      </c>
      <c r="U9" s="224">
        <v>8.9575363817819789E-2</v>
      </c>
      <c r="V9" s="224">
        <v>0.12208227871178071</v>
      </c>
      <c r="W9" s="224">
        <v>0.13658180095893471</v>
      </c>
      <c r="X9" s="224">
        <v>0.14907961290121649</v>
      </c>
      <c r="Y9" s="224">
        <v>0.1512530886062515</v>
      </c>
      <c r="DA9" s="177" t="s">
        <v>2763</v>
      </c>
    </row>
    <row r="10" spans="1:105" ht="12" customHeight="1" x14ac:dyDescent="0.25">
      <c r="A10" s="56" t="s">
        <v>95</v>
      </c>
      <c r="B10" s="260">
        <v>2.7280493546217768</v>
      </c>
      <c r="C10" s="260">
        <v>2.4830501716246651</v>
      </c>
      <c r="D10" s="260">
        <v>2.0048982990721358</v>
      </c>
      <c r="E10" s="260">
        <v>1.739049037528275</v>
      </c>
      <c r="F10" s="260">
        <v>1.276684090567197</v>
      </c>
      <c r="G10" s="260">
        <v>1.232703586107246</v>
      </c>
      <c r="H10" s="260">
        <v>0.80947216840024672</v>
      </c>
      <c r="I10" s="260">
        <v>0.59644594036189347</v>
      </c>
      <c r="J10" s="260">
        <v>0.55457290428266992</v>
      </c>
      <c r="K10" s="260">
        <v>0.82039019865373874</v>
      </c>
      <c r="L10" s="260">
        <v>0.78841405645439178</v>
      </c>
      <c r="M10" s="260">
        <v>0.66264256352497775</v>
      </c>
      <c r="N10" s="260">
        <v>0.56768917835320754</v>
      </c>
      <c r="O10" s="260">
        <v>0.65137100895485578</v>
      </c>
      <c r="P10" s="260">
        <v>0.78240166755256235</v>
      </c>
      <c r="Q10" s="260">
        <v>0.52614128407029959</v>
      </c>
      <c r="R10" s="260">
        <v>0.58833738552322679</v>
      </c>
      <c r="S10" s="260">
        <v>0.68459777684525547</v>
      </c>
      <c r="T10" s="260">
        <v>0.73204947463361913</v>
      </c>
      <c r="U10" s="260">
        <v>0.65196646037166117</v>
      </c>
      <c r="V10" s="260">
        <v>0.68385023951161605</v>
      </c>
      <c r="W10" s="260">
        <v>0.55670390992718954</v>
      </c>
      <c r="X10" s="260">
        <v>1.738218412006336</v>
      </c>
      <c r="Y10" s="260">
        <v>1.6659034937730151</v>
      </c>
      <c r="DA10" s="68" t="s">
        <v>2764</v>
      </c>
    </row>
    <row r="11" spans="1:105" ht="12" customHeight="1" x14ac:dyDescent="0.25">
      <c r="A11" s="37" t="s">
        <v>159</v>
      </c>
      <c r="B11" s="226">
        <v>1.368338549967995</v>
      </c>
      <c r="C11" s="226">
        <v>1.2391534056507449</v>
      </c>
      <c r="D11" s="226">
        <v>0.97906469818809849</v>
      </c>
      <c r="E11" s="226">
        <v>0.87551934053664127</v>
      </c>
      <c r="F11" s="226">
        <v>0.60547695902439314</v>
      </c>
      <c r="G11" s="226">
        <v>0.53470862415099463</v>
      </c>
      <c r="H11" s="226">
        <v>0.29413052469779449</v>
      </c>
      <c r="I11" s="226">
        <v>2.4301289579569379E-2</v>
      </c>
      <c r="J11" s="226">
        <v>7.8357990773950115E-2</v>
      </c>
      <c r="K11" s="226">
        <v>0.1716625266580486</v>
      </c>
      <c r="L11" s="226">
        <v>9.0500734701179197E-2</v>
      </c>
      <c r="M11" s="226">
        <v>5.3528401416219958E-2</v>
      </c>
      <c r="N11" s="226">
        <v>4.2644896822093367E-2</v>
      </c>
      <c r="O11" s="226">
        <v>6.3217313693486543E-2</v>
      </c>
      <c r="P11" s="226">
        <v>8.6445943822752849E-2</v>
      </c>
      <c r="Q11" s="226">
        <v>7.2315544827795841E-2</v>
      </c>
      <c r="R11" s="226">
        <v>6.7689257850302942E-2</v>
      </c>
      <c r="S11" s="226">
        <v>4.5178490576794808E-2</v>
      </c>
      <c r="T11" s="226">
        <v>4.5898367485541977E-2</v>
      </c>
      <c r="U11" s="226">
        <v>3.3917949996781271E-2</v>
      </c>
      <c r="V11" s="226">
        <v>9.3332220851189918E-2</v>
      </c>
      <c r="W11" s="226">
        <v>6.0213443456307567E-2</v>
      </c>
      <c r="X11" s="226">
        <v>4.3611794399598343E-2</v>
      </c>
      <c r="Y11" s="226">
        <v>3.6745235405035451E-2</v>
      </c>
      <c r="DA11" s="69" t="s">
        <v>2765</v>
      </c>
    </row>
    <row r="12" spans="1:105" ht="12" customHeight="1" x14ac:dyDescent="0.25">
      <c r="A12" s="37" t="s">
        <v>35</v>
      </c>
      <c r="B12" s="226">
        <v>0.65701970686316091</v>
      </c>
      <c r="C12" s="226">
        <v>0.62953809093832847</v>
      </c>
      <c r="D12" s="226">
        <v>0.47540235856098328</v>
      </c>
      <c r="E12" s="226">
        <v>0.45113002200809799</v>
      </c>
      <c r="F12" s="226">
        <v>0.40476858686885431</v>
      </c>
      <c r="G12" s="226">
        <v>0.3946213580219059</v>
      </c>
      <c r="H12" s="226">
        <v>4.7102611207632941E-2</v>
      </c>
      <c r="I12" s="226">
        <v>8.2072173635276656E-3</v>
      </c>
      <c r="J12" s="226">
        <v>7.6869382403727884E-2</v>
      </c>
      <c r="K12" s="226">
        <v>0.55257784641901997</v>
      </c>
      <c r="L12" s="226">
        <v>0.65129597270038475</v>
      </c>
      <c r="M12" s="226">
        <v>0.53319657425514422</v>
      </c>
      <c r="N12" s="226">
        <v>0.49233019978661058</v>
      </c>
      <c r="O12" s="226">
        <v>0.52616608713788482</v>
      </c>
      <c r="P12" s="226">
        <v>0.64413867309211292</v>
      </c>
      <c r="Q12" s="226">
        <v>0.42880566681565169</v>
      </c>
      <c r="R12" s="226">
        <v>0.45099601427626002</v>
      </c>
      <c r="S12" s="226">
        <v>0.60055893900627322</v>
      </c>
      <c r="T12" s="226">
        <v>0.64626194299742079</v>
      </c>
      <c r="U12" s="226">
        <v>0.5772361698502656</v>
      </c>
      <c r="V12" s="226">
        <v>0.51720483357249669</v>
      </c>
      <c r="W12" s="226">
        <v>0.33275185555819831</v>
      </c>
      <c r="X12" s="226">
        <v>1.6725422490268069</v>
      </c>
      <c r="Y12" s="226">
        <v>1.6040641145226111</v>
      </c>
      <c r="DA12" s="69" t="s">
        <v>2766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2767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2768</v>
      </c>
    </row>
    <row r="15" spans="1:105" ht="12" customHeight="1" x14ac:dyDescent="0.25">
      <c r="A15" s="37" t="s">
        <v>40</v>
      </c>
      <c r="B15" s="226">
        <v>0.70269109779062111</v>
      </c>
      <c r="C15" s="226">
        <v>0.61435867503559149</v>
      </c>
      <c r="D15" s="226">
        <v>0.55043124232305407</v>
      </c>
      <c r="E15" s="226">
        <v>0.41239967498353608</v>
      </c>
      <c r="F15" s="226">
        <v>0.26643854467395012</v>
      </c>
      <c r="G15" s="226">
        <v>0.30337360393434559</v>
      </c>
      <c r="H15" s="226">
        <v>0.4682390324948193</v>
      </c>
      <c r="I15" s="226">
        <v>0.56393743341879643</v>
      </c>
      <c r="J15" s="226">
        <v>0.39934553110499188</v>
      </c>
      <c r="K15" s="226">
        <v>9.6149825576670206E-2</v>
      </c>
      <c r="L15" s="226">
        <v>4.6617349052827897E-2</v>
      </c>
      <c r="M15" s="226">
        <v>7.5917587853613522E-2</v>
      </c>
      <c r="N15" s="226">
        <v>3.2714081744503562E-2</v>
      </c>
      <c r="O15" s="226">
        <v>6.198760812348432E-2</v>
      </c>
      <c r="P15" s="226">
        <v>5.1817050637696621E-2</v>
      </c>
      <c r="Q15" s="226">
        <v>2.502007242685195E-2</v>
      </c>
      <c r="R15" s="226">
        <v>6.9652113396663856E-2</v>
      </c>
      <c r="S15" s="226">
        <v>3.886034726218747E-2</v>
      </c>
      <c r="T15" s="226">
        <v>3.9889164150656353E-2</v>
      </c>
      <c r="U15" s="226">
        <v>4.081234052461423E-2</v>
      </c>
      <c r="V15" s="226">
        <v>7.3313185087929542E-2</v>
      </c>
      <c r="W15" s="226">
        <v>0.1637386109126836</v>
      </c>
      <c r="X15" s="226">
        <v>2.206436857993024E-2</v>
      </c>
      <c r="Y15" s="226">
        <v>2.50941438453691E-2</v>
      </c>
      <c r="DA15" s="69" t="s">
        <v>2769</v>
      </c>
    </row>
    <row r="16" spans="1:105" ht="12" customHeight="1" x14ac:dyDescent="0.25">
      <c r="A16" s="57" t="s">
        <v>2707</v>
      </c>
      <c r="B16" s="261">
        <v>1.529347132042</v>
      </c>
      <c r="C16" s="261">
        <v>1.552935347853915</v>
      </c>
      <c r="D16" s="261">
        <v>1.1389103278042521</v>
      </c>
      <c r="E16" s="261">
        <v>0.97737938186990148</v>
      </c>
      <c r="F16" s="261">
        <v>0.69247772904964799</v>
      </c>
      <c r="G16" s="261">
        <v>0.69587357688786711</v>
      </c>
      <c r="H16" s="261">
        <v>0.35792466713599119</v>
      </c>
      <c r="I16" s="261">
        <v>0.1050735538859435</v>
      </c>
      <c r="J16" s="261">
        <v>0.16245349231841341</v>
      </c>
      <c r="K16" s="261">
        <v>0.38014201113715113</v>
      </c>
      <c r="L16" s="261">
        <v>0.41781417509768243</v>
      </c>
      <c r="M16" s="261">
        <v>0.30582786288005381</v>
      </c>
      <c r="N16" s="261">
        <v>0.23995019782017971</v>
      </c>
      <c r="O16" s="261">
        <v>0.27959615192340997</v>
      </c>
      <c r="P16" s="261">
        <v>0.35207131460992291</v>
      </c>
      <c r="Q16" s="261">
        <v>0.23779361551485631</v>
      </c>
      <c r="R16" s="261">
        <v>0.27854995464686211</v>
      </c>
      <c r="S16" s="261">
        <v>0.29793293507230828</v>
      </c>
      <c r="T16" s="261">
        <v>0.31698342157893289</v>
      </c>
      <c r="U16" s="261">
        <v>0.31824952256320421</v>
      </c>
      <c r="V16" s="261">
        <v>0.3095783678724825</v>
      </c>
      <c r="W16" s="261">
        <v>0.29292763766990598</v>
      </c>
      <c r="X16" s="261">
        <v>0.65957345288457025</v>
      </c>
      <c r="Y16" s="261">
        <v>0.63869656898638061</v>
      </c>
      <c r="DA16" s="70" t="s">
        <v>2770</v>
      </c>
    </row>
    <row r="17" spans="1:105" ht="12" customHeight="1" x14ac:dyDescent="0.25">
      <c r="A17" s="46" t="s">
        <v>28</v>
      </c>
      <c r="B17" s="229">
        <v>0.37923138202746992</v>
      </c>
      <c r="C17" s="229">
        <v>0.31281256471164171</v>
      </c>
      <c r="D17" s="229">
        <v>0.25529878188001343</v>
      </c>
      <c r="E17" s="229">
        <v>0.42628221044980141</v>
      </c>
      <c r="F17" s="229">
        <v>0.4252316488436747</v>
      </c>
      <c r="G17" s="229">
        <v>0.34362611655992631</v>
      </c>
      <c r="H17" s="229">
        <v>0</v>
      </c>
      <c r="I17" s="229">
        <v>0</v>
      </c>
      <c r="J17" s="229">
        <v>0</v>
      </c>
      <c r="K17" s="229">
        <v>9.5119175747702921E-3</v>
      </c>
      <c r="L17" s="229">
        <v>6.2021033082373771E-3</v>
      </c>
      <c r="M17" s="229">
        <v>2.8150899508015172E-3</v>
      </c>
      <c r="N17" s="229">
        <v>2.3100792847349171E-3</v>
      </c>
      <c r="O17" s="229">
        <v>5.2613856496021782E-4</v>
      </c>
      <c r="P17" s="229">
        <v>0</v>
      </c>
      <c r="Q17" s="229">
        <v>1.267224518469277E-4</v>
      </c>
      <c r="R17" s="229">
        <v>0</v>
      </c>
      <c r="S17" s="229">
        <v>1.2670612823505891E-4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2771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2772</v>
      </c>
    </row>
    <row r="19" spans="1:105" ht="12" customHeight="1" x14ac:dyDescent="0.25">
      <c r="A19" s="46" t="s">
        <v>31</v>
      </c>
      <c r="B19" s="229">
        <v>0.48346299494185241</v>
      </c>
      <c r="C19" s="229">
        <v>0.62817001584820564</v>
      </c>
      <c r="D19" s="229">
        <v>0.39871274718892641</v>
      </c>
      <c r="E19" s="229">
        <v>0.21096216186537359</v>
      </c>
      <c r="F19" s="229">
        <v>4.3471553365266653E-2</v>
      </c>
      <c r="G19" s="229">
        <v>0.131624588189378</v>
      </c>
      <c r="H19" s="229">
        <v>1.497364414536357E-2</v>
      </c>
      <c r="I19" s="229">
        <v>1.414731416320222E-2</v>
      </c>
      <c r="J19" s="229">
        <v>1.9505214237055871E-2</v>
      </c>
      <c r="K19" s="229">
        <v>0.1960828580746582</v>
      </c>
      <c r="L19" s="229">
        <v>0.29162764112211909</v>
      </c>
      <c r="M19" s="229">
        <v>0.19027042763056451</v>
      </c>
      <c r="N19" s="229">
        <v>0.1177355695785342</v>
      </c>
      <c r="O19" s="229">
        <v>0.12826122477442131</v>
      </c>
      <c r="P19" s="229">
        <v>0.20966774542202471</v>
      </c>
      <c r="Q19" s="229">
        <v>0.14209437833986019</v>
      </c>
      <c r="R19" s="229">
        <v>0.18079879557506889</v>
      </c>
      <c r="S19" s="229">
        <v>0.17734183483369481</v>
      </c>
      <c r="T19" s="229">
        <v>0.18623002950887771</v>
      </c>
      <c r="U19" s="229">
        <v>0.24220384235336381</v>
      </c>
      <c r="V19" s="229">
        <v>0.18936605285392161</v>
      </c>
      <c r="W19" s="229">
        <v>0.23661194141523209</v>
      </c>
      <c r="X19" s="229">
        <v>0.24944950953210859</v>
      </c>
      <c r="Y19" s="229">
        <v>0.2499051151862951</v>
      </c>
      <c r="DA19" s="73" t="s">
        <v>2773</v>
      </c>
    </row>
    <row r="20" spans="1:105" ht="12" customHeight="1" x14ac:dyDescent="0.25">
      <c r="A20" s="46" t="s">
        <v>159</v>
      </c>
      <c r="B20" s="229">
        <v>0.1447456904012851</v>
      </c>
      <c r="C20" s="229">
        <v>0.10096679833857169</v>
      </c>
      <c r="D20" s="229">
        <v>0.10210867522210559</v>
      </c>
      <c r="E20" s="229">
        <v>8.625808364388643E-2</v>
      </c>
      <c r="F20" s="229">
        <v>5.9585656781951622E-2</v>
      </c>
      <c r="G20" s="229">
        <v>5.0931064339199458E-2</v>
      </c>
      <c r="H20" s="229">
        <v>5.471390969267536E-2</v>
      </c>
      <c r="I20" s="229">
        <v>2.9872989337665929E-2</v>
      </c>
      <c r="J20" s="229">
        <v>4.3094232893048423E-2</v>
      </c>
      <c r="K20" s="229">
        <v>2.950306228562307E-2</v>
      </c>
      <c r="L20" s="229">
        <v>8.5912332895501271E-3</v>
      </c>
      <c r="M20" s="229">
        <v>9.4389499497045445E-3</v>
      </c>
      <c r="N20" s="229">
        <v>8.89833770800901E-3</v>
      </c>
      <c r="O20" s="229">
        <v>1.370600632222017E-2</v>
      </c>
      <c r="P20" s="229">
        <v>1.481379339749234E-2</v>
      </c>
      <c r="Q20" s="229">
        <v>1.1204332736186441E-2</v>
      </c>
      <c r="R20" s="229">
        <v>1.113176702808001E-2</v>
      </c>
      <c r="S20" s="229">
        <v>8.587638098332866E-3</v>
      </c>
      <c r="T20" s="229">
        <v>8.8025388878411551E-3</v>
      </c>
      <c r="U20" s="229">
        <v>4.3803679817733506E-3</v>
      </c>
      <c r="V20" s="229">
        <v>1.7962302682886341E-2</v>
      </c>
      <c r="W20" s="229">
        <v>8.6134057024026388E-3</v>
      </c>
      <c r="X20" s="229">
        <v>1.084698137979501E-2</v>
      </c>
      <c r="Y20" s="229">
        <v>8.9522992228728646E-3</v>
      </c>
      <c r="DA20" s="73" t="s">
        <v>2774</v>
      </c>
    </row>
    <row r="21" spans="1:105" ht="12" customHeight="1" x14ac:dyDescent="0.25">
      <c r="A21" s="46" t="s">
        <v>32</v>
      </c>
      <c r="B21" s="229">
        <v>0.42179230207854879</v>
      </c>
      <c r="C21" s="229">
        <v>0.42156294498460112</v>
      </c>
      <c r="D21" s="229">
        <v>0.30662743137790982</v>
      </c>
      <c r="E21" s="229">
        <v>0.19177982104950311</v>
      </c>
      <c r="F21" s="229">
        <v>0.11513245454938691</v>
      </c>
      <c r="G21" s="229">
        <v>0.1149692432954028</v>
      </c>
      <c r="H21" s="229">
        <v>0.26805004675353128</v>
      </c>
      <c r="I21" s="229">
        <v>4.398552269925541E-2</v>
      </c>
      <c r="J21" s="229">
        <v>5.1692975507882558E-2</v>
      </c>
      <c r="K21" s="229">
        <v>4.7450893951783472E-2</v>
      </c>
      <c r="L21" s="229">
        <v>4.6674374416465721E-2</v>
      </c>
      <c r="M21" s="229">
        <v>1.187156256617462E-2</v>
      </c>
      <c r="N21" s="229">
        <v>1.0675378513649639E-2</v>
      </c>
      <c r="O21" s="229">
        <v>2.4723949250066012E-2</v>
      </c>
      <c r="P21" s="229">
        <v>1.8740896163191571E-2</v>
      </c>
      <c r="Q21" s="229">
        <v>1.8857634359957139E-2</v>
      </c>
      <c r="R21" s="229">
        <v>1.44488338087163E-2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2775</v>
      </c>
    </row>
    <row r="22" spans="1:105" ht="12" customHeight="1" x14ac:dyDescent="0.25">
      <c r="A22" s="46" t="s">
        <v>33</v>
      </c>
      <c r="B22" s="229">
        <v>3.3703954746524323E-2</v>
      </c>
      <c r="C22" s="229">
        <v>4.0408610468664313E-2</v>
      </c>
      <c r="D22" s="229">
        <v>2.878642166803658E-2</v>
      </c>
      <c r="E22" s="229">
        <v>1.9626927148969089E-2</v>
      </c>
      <c r="F22" s="229">
        <v>1.099375006801199E-2</v>
      </c>
      <c r="G22" s="229">
        <v>1.880602905529024E-2</v>
      </c>
      <c r="H22" s="229">
        <v>1.181464816105365E-2</v>
      </c>
      <c r="I22" s="229">
        <v>7.4273602667140406E-3</v>
      </c>
      <c r="J22" s="229">
        <v>7.7651460809506972E-3</v>
      </c>
      <c r="K22" s="229">
        <v>6.8460544364003202E-3</v>
      </c>
      <c r="L22" s="229">
        <v>5.6402376195979504E-3</v>
      </c>
      <c r="M22" s="229">
        <v>1.590735540299188E-3</v>
      </c>
      <c r="N22" s="229">
        <v>2.168113625214161E-3</v>
      </c>
      <c r="O22" s="229">
        <v>3.373930442233357E-3</v>
      </c>
      <c r="P22" s="229">
        <v>3.3739304423706612E-3</v>
      </c>
      <c r="Q22" s="229">
        <v>2.0267149105084679E-3</v>
      </c>
      <c r="R22" s="229">
        <v>1.3000826267642619E-3</v>
      </c>
      <c r="S22" s="229">
        <v>2.796552357158691E-3</v>
      </c>
      <c r="T22" s="229">
        <v>3.5192568991250571E-3</v>
      </c>
      <c r="U22" s="229">
        <v>4.3205162821530738E-4</v>
      </c>
      <c r="V22" s="229">
        <v>7.1367073499109526E-3</v>
      </c>
      <c r="W22" s="229">
        <v>2.2191742722210308E-3</v>
      </c>
      <c r="X22" s="229">
        <v>1.7831949020444609E-3</v>
      </c>
      <c r="Y22" s="229">
        <v>6.4140028084616694E-3</v>
      </c>
      <c r="DA22" s="73" t="s">
        <v>2776</v>
      </c>
    </row>
    <row r="23" spans="1:105" ht="12" customHeight="1" x14ac:dyDescent="0.25">
      <c r="A23" s="46" t="s">
        <v>35</v>
      </c>
      <c r="B23" s="229">
        <v>6.6410807846319156E-2</v>
      </c>
      <c r="C23" s="229">
        <v>4.9014413502230701E-2</v>
      </c>
      <c r="D23" s="229">
        <v>4.7376270467260631E-2</v>
      </c>
      <c r="E23" s="229">
        <v>4.2470177712367739E-2</v>
      </c>
      <c r="F23" s="229">
        <v>3.8062665441356197E-2</v>
      </c>
      <c r="G23" s="229">
        <v>3.5916535448670288E-2</v>
      </c>
      <c r="H23" s="229">
        <v>8.3724183833673305E-3</v>
      </c>
      <c r="I23" s="229">
        <v>9.6403674191059014E-3</v>
      </c>
      <c r="J23" s="229">
        <v>4.0395923599475823E-2</v>
      </c>
      <c r="K23" s="229">
        <v>9.0747224813915797E-2</v>
      </c>
      <c r="L23" s="229">
        <v>5.9078585341712023E-2</v>
      </c>
      <c r="M23" s="229">
        <v>8.9841097242509521E-2</v>
      </c>
      <c r="N23" s="229">
        <v>9.816271911003778E-2</v>
      </c>
      <c r="O23" s="229">
        <v>0.109004902569509</v>
      </c>
      <c r="P23" s="229">
        <v>0.1054749491848436</v>
      </c>
      <c r="Q23" s="229">
        <v>6.3483832716497143E-2</v>
      </c>
      <c r="R23" s="229">
        <v>7.0870475608232605E-2</v>
      </c>
      <c r="S23" s="229">
        <v>0.1090802036548869</v>
      </c>
      <c r="T23" s="229">
        <v>0.118431596283089</v>
      </c>
      <c r="U23" s="229">
        <v>7.1233260599851661E-2</v>
      </c>
      <c r="V23" s="229">
        <v>9.5113304985763619E-2</v>
      </c>
      <c r="W23" s="229">
        <v>4.5483116280050279E-2</v>
      </c>
      <c r="X23" s="229">
        <v>0.39749376707062217</v>
      </c>
      <c r="Y23" s="229">
        <v>0.37342515176875102</v>
      </c>
      <c r="DA23" s="73" t="s">
        <v>2777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2778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2779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2780</v>
      </c>
    </row>
    <row r="27" spans="1:105" ht="12" customHeight="1" x14ac:dyDescent="0.25">
      <c r="A27" s="57" t="s">
        <v>2719</v>
      </c>
      <c r="B27" s="261">
        <v>11.49951401208504</v>
      </c>
      <c r="C27" s="261">
        <v>11.67687925020924</v>
      </c>
      <c r="D27" s="261">
        <v>8.5637295802204374</v>
      </c>
      <c r="E27" s="261">
        <v>7.3491411213679116</v>
      </c>
      <c r="F27" s="261">
        <v>5.2068998472771613</v>
      </c>
      <c r="G27" s="261">
        <v>5.2324340108299232</v>
      </c>
      <c r="H27" s="261">
        <v>2.6913181701956259</v>
      </c>
      <c r="I27" s="261">
        <v>0.79007229941161339</v>
      </c>
      <c r="J27" s="261">
        <v>1.2215252980096081</v>
      </c>
      <c r="K27" s="261">
        <v>2.858375506819733</v>
      </c>
      <c r="L27" s="261">
        <v>3.1416412012152639</v>
      </c>
      <c r="M27" s="261">
        <v>2.2995902766557892</v>
      </c>
      <c r="N27" s="261">
        <v>1.804240910532505</v>
      </c>
      <c r="O27" s="261">
        <v>2.1023479885010259</v>
      </c>
      <c r="P27" s="261">
        <v>2.6473054617784579</v>
      </c>
      <c r="Q27" s="261">
        <v>1.788025070505938</v>
      </c>
      <c r="R27" s="261">
        <v>2.094481389748521</v>
      </c>
      <c r="S27" s="261">
        <v>2.2402264925629338</v>
      </c>
      <c r="T27" s="261">
        <v>2.3834714968723598</v>
      </c>
      <c r="U27" s="261">
        <v>2.392991602350246</v>
      </c>
      <c r="V27" s="261">
        <v>2.3277911891950129</v>
      </c>
      <c r="W27" s="261">
        <v>2.2025905063256408</v>
      </c>
      <c r="X27" s="261">
        <v>4.9594850014974412</v>
      </c>
      <c r="Y27" s="261">
        <v>4.8025068937245159</v>
      </c>
      <c r="DA27" s="70" t="s">
        <v>2781</v>
      </c>
    </row>
    <row r="28" spans="1:105" ht="12" customHeight="1" x14ac:dyDescent="0.25">
      <c r="A28" s="46" t="s">
        <v>28</v>
      </c>
      <c r="B28" s="229">
        <v>2.8515282763988599</v>
      </c>
      <c r="C28" s="229">
        <v>2.3521098615817668</v>
      </c>
      <c r="D28" s="229">
        <v>1.9196504560593319</v>
      </c>
      <c r="E28" s="229">
        <v>3.2053143131898518</v>
      </c>
      <c r="F28" s="229">
        <v>3.1974148980360919</v>
      </c>
      <c r="G28" s="229">
        <v>2.5838040687486759</v>
      </c>
      <c r="H28" s="229">
        <v>0</v>
      </c>
      <c r="I28" s="229">
        <v>0</v>
      </c>
      <c r="J28" s="229">
        <v>0</v>
      </c>
      <c r="K28" s="229">
        <v>7.1522303302599705E-2</v>
      </c>
      <c r="L28" s="229">
        <v>4.663504602924641E-2</v>
      </c>
      <c r="M28" s="229">
        <v>2.116731097621909E-2</v>
      </c>
      <c r="N28" s="229">
        <v>1.737001923714139E-2</v>
      </c>
      <c r="O28" s="229">
        <v>3.9561572865277903E-3</v>
      </c>
      <c r="P28" s="229">
        <v>0</v>
      </c>
      <c r="Q28" s="229">
        <v>9.528553590797829E-4</v>
      </c>
      <c r="R28" s="229">
        <v>0</v>
      </c>
      <c r="S28" s="229">
        <v>9.5273261807515418E-4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2782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2783</v>
      </c>
    </row>
    <row r="30" spans="1:105" ht="12" customHeight="1" x14ac:dyDescent="0.25">
      <c r="A30" s="46" t="s">
        <v>31</v>
      </c>
      <c r="B30" s="229">
        <v>3.635269827351236</v>
      </c>
      <c r="C30" s="229">
        <v>4.7233553114740072</v>
      </c>
      <c r="D30" s="229">
        <v>2.9980131567475041</v>
      </c>
      <c r="E30" s="229">
        <v>1.5862731786415589</v>
      </c>
      <c r="F30" s="229">
        <v>0.3268726416503705</v>
      </c>
      <c r="G30" s="229">
        <v>0.9897156535008993</v>
      </c>
      <c r="H30" s="229">
        <v>0.1125902857853299</v>
      </c>
      <c r="I30" s="229">
        <v>0.10637691995792441</v>
      </c>
      <c r="J30" s="229">
        <v>0.14666420705170849</v>
      </c>
      <c r="K30" s="229">
        <v>1.47439225975368</v>
      </c>
      <c r="L30" s="229">
        <v>2.192815532283626</v>
      </c>
      <c r="M30" s="229">
        <v>1.430687253914436</v>
      </c>
      <c r="N30" s="229">
        <v>0.88528091740782477</v>
      </c>
      <c r="O30" s="229">
        <v>0.96442574782305224</v>
      </c>
      <c r="P30" s="229">
        <v>1.5765401626925311</v>
      </c>
      <c r="Q30" s="229">
        <v>1.0684404217477941</v>
      </c>
      <c r="R30" s="229">
        <v>1.3594678667279221</v>
      </c>
      <c r="S30" s="229">
        <v>1.333474181153359</v>
      </c>
      <c r="T30" s="229">
        <v>1.400306568037907</v>
      </c>
      <c r="U30" s="229">
        <v>1.821186583849332</v>
      </c>
      <c r="V30" s="229">
        <v>1.423887051266987</v>
      </c>
      <c r="W30" s="229">
        <v>1.779139790256842</v>
      </c>
      <c r="X30" s="229">
        <v>1.875668427443355</v>
      </c>
      <c r="Y30" s="229">
        <v>1.879094231496949</v>
      </c>
      <c r="DA30" s="73" t="s">
        <v>2784</v>
      </c>
    </row>
    <row r="31" spans="1:105" ht="12" customHeight="1" x14ac:dyDescent="0.25">
      <c r="A31" s="46" t="s">
        <v>159</v>
      </c>
      <c r="B31" s="229">
        <v>1.088376248978894</v>
      </c>
      <c r="C31" s="229">
        <v>0.7591926567381061</v>
      </c>
      <c r="D31" s="229">
        <v>0.76777869253544795</v>
      </c>
      <c r="E31" s="229">
        <v>0.64859443662999205</v>
      </c>
      <c r="F31" s="229">
        <v>0.4480383038796748</v>
      </c>
      <c r="G31" s="229">
        <v>0.3829624260889804</v>
      </c>
      <c r="H31" s="229">
        <v>0.41140651326607808</v>
      </c>
      <c r="I31" s="229">
        <v>0.2246219005966803</v>
      </c>
      <c r="J31" s="229">
        <v>0.3240354819458065</v>
      </c>
      <c r="K31" s="229">
        <v>0.22184033372458881</v>
      </c>
      <c r="L31" s="229">
        <v>6.4599465696424968E-2</v>
      </c>
      <c r="M31" s="229">
        <v>7.0973642891047628E-2</v>
      </c>
      <c r="N31" s="229">
        <v>6.6908654689067759E-2</v>
      </c>
      <c r="O31" s="229">
        <v>0.1030586244613093</v>
      </c>
      <c r="P31" s="229">
        <v>0.11138833112345201</v>
      </c>
      <c r="Q31" s="229">
        <v>8.4247963458632641E-2</v>
      </c>
      <c r="R31" s="229">
        <v>8.3702325153447749E-2</v>
      </c>
      <c r="S31" s="229">
        <v>6.4572432624002876E-2</v>
      </c>
      <c r="T31" s="229">
        <v>6.618832125280559E-2</v>
      </c>
      <c r="U31" s="229">
        <v>3.2936997709103459E-2</v>
      </c>
      <c r="V31" s="229">
        <v>0.13506269901939541</v>
      </c>
      <c r="W31" s="229">
        <v>6.4766185185373734E-2</v>
      </c>
      <c r="X31" s="229">
        <v>8.156095614422787E-2</v>
      </c>
      <c r="Y31" s="229">
        <v>6.7314403771986331E-2</v>
      </c>
      <c r="DA31" s="73" t="s">
        <v>2785</v>
      </c>
    </row>
    <row r="32" spans="1:105" ht="12" customHeight="1" x14ac:dyDescent="0.25">
      <c r="A32" s="46" t="s">
        <v>32</v>
      </c>
      <c r="B32" s="229">
        <v>3.1715536560137041</v>
      </c>
      <c r="C32" s="229">
        <v>3.1698290670957499</v>
      </c>
      <c r="D32" s="229">
        <v>2.305602416706976</v>
      </c>
      <c r="E32" s="229">
        <v>1.442036731352994</v>
      </c>
      <c r="F32" s="229">
        <v>0.86570749478481279</v>
      </c>
      <c r="G32" s="229">
        <v>0.86448027170197106</v>
      </c>
      <c r="H32" s="229">
        <v>2.015530159242898</v>
      </c>
      <c r="I32" s="229">
        <v>0.33073729568093962</v>
      </c>
      <c r="J32" s="229">
        <v>0.38869141199196322</v>
      </c>
      <c r="K32" s="229">
        <v>0.35679422182975651</v>
      </c>
      <c r="L32" s="229">
        <v>0.35095539224688649</v>
      </c>
      <c r="M32" s="229">
        <v>8.9265018526428416E-2</v>
      </c>
      <c r="N32" s="229">
        <v>8.0270634593019377E-2</v>
      </c>
      <c r="O32" s="229">
        <v>0.1859050799379964</v>
      </c>
      <c r="P32" s="229">
        <v>0.14091712307322901</v>
      </c>
      <c r="Q32" s="229">
        <v>0.141794904514293</v>
      </c>
      <c r="R32" s="229">
        <v>0.1086441157540015</v>
      </c>
      <c r="S32" s="229">
        <v>0</v>
      </c>
      <c r="T32" s="229">
        <v>0</v>
      </c>
      <c r="U32" s="229">
        <v>0</v>
      </c>
      <c r="V32" s="229">
        <v>0</v>
      </c>
      <c r="W32" s="229">
        <v>0</v>
      </c>
      <c r="X32" s="229">
        <v>0</v>
      </c>
      <c r="Y32" s="229">
        <v>0</v>
      </c>
      <c r="DA32" s="73" t="s">
        <v>2786</v>
      </c>
    </row>
    <row r="33" spans="1:105" ht="12" customHeight="1" x14ac:dyDescent="0.25">
      <c r="A33" s="46" t="s">
        <v>33</v>
      </c>
      <c r="B33" s="229">
        <v>0.25342781357482708</v>
      </c>
      <c r="C33" s="229">
        <v>0.30384166717784128</v>
      </c>
      <c r="D33" s="229">
        <v>0.21645174754235191</v>
      </c>
      <c r="E33" s="229">
        <v>0.14757939452397911</v>
      </c>
      <c r="F33" s="229">
        <v>8.2664543780628652E-2</v>
      </c>
      <c r="G33" s="229">
        <v>0.14140687231958621</v>
      </c>
      <c r="H33" s="229">
        <v>8.8837065980230306E-2</v>
      </c>
      <c r="I33" s="229">
        <v>5.5848035851638257E-2</v>
      </c>
      <c r="J33" s="229">
        <v>5.8387925339456213E-2</v>
      </c>
      <c r="K33" s="229">
        <v>5.1477063166010098E-2</v>
      </c>
      <c r="L33" s="229">
        <v>4.2410248255053823E-2</v>
      </c>
      <c r="M33" s="229">
        <v>1.1961107620326591E-2</v>
      </c>
      <c r="N33" s="229">
        <v>1.6302546681898789E-2</v>
      </c>
      <c r="O33" s="229">
        <v>2.536936159448544E-2</v>
      </c>
      <c r="P33" s="229">
        <v>2.536936159551785E-2</v>
      </c>
      <c r="Q33" s="229">
        <v>1.5239337115554049E-2</v>
      </c>
      <c r="R33" s="229">
        <v>9.7756212897081966E-3</v>
      </c>
      <c r="S33" s="229">
        <v>2.102792253171247E-2</v>
      </c>
      <c r="T33" s="229">
        <v>2.6462104760728789E-2</v>
      </c>
      <c r="U33" s="229">
        <v>3.2486958967727921E-3</v>
      </c>
      <c r="V33" s="229">
        <v>5.3662549496445833E-2</v>
      </c>
      <c r="W33" s="229">
        <v>1.668648346996969E-2</v>
      </c>
      <c r="X33" s="229">
        <v>1.340825397498817E-2</v>
      </c>
      <c r="Y33" s="229">
        <v>4.8228367271317553E-2</v>
      </c>
      <c r="DA33" s="73" t="s">
        <v>2787</v>
      </c>
    </row>
    <row r="34" spans="1:105" ht="12" customHeight="1" x14ac:dyDescent="0.25">
      <c r="A34" s="46" t="s">
        <v>35</v>
      </c>
      <c r="B34" s="229">
        <v>0.49935818976751528</v>
      </c>
      <c r="C34" s="229">
        <v>0.36855068614177311</v>
      </c>
      <c r="D34" s="229">
        <v>0.35623311062882518</v>
      </c>
      <c r="E34" s="229">
        <v>0.3193430670295343</v>
      </c>
      <c r="F34" s="229">
        <v>0.28620196514558222</v>
      </c>
      <c r="G34" s="229">
        <v>0.27006471846980939</v>
      </c>
      <c r="H34" s="229">
        <v>6.2954145921088958E-2</v>
      </c>
      <c r="I34" s="229">
        <v>7.2488147324430902E-2</v>
      </c>
      <c r="J34" s="229">
        <v>0.30374627168067392</v>
      </c>
      <c r="K34" s="229">
        <v>0.68234932504309764</v>
      </c>
      <c r="L34" s="229">
        <v>0.44422551670402682</v>
      </c>
      <c r="M34" s="229">
        <v>0.67553594272733131</v>
      </c>
      <c r="N34" s="229">
        <v>0.73810813792355323</v>
      </c>
      <c r="O34" s="229">
        <v>0.81963301739765437</v>
      </c>
      <c r="P34" s="229">
        <v>0.79309048329372789</v>
      </c>
      <c r="Q34" s="229">
        <v>0.47734958831058411</v>
      </c>
      <c r="R34" s="229">
        <v>0.5328914608234413</v>
      </c>
      <c r="S34" s="229">
        <v>0.82019922363578468</v>
      </c>
      <c r="T34" s="229">
        <v>0.89051450282091882</v>
      </c>
      <c r="U34" s="229">
        <v>0.53561932489503838</v>
      </c>
      <c r="V34" s="229">
        <v>0.71517888941218433</v>
      </c>
      <c r="W34" s="229">
        <v>0.34199804741345508</v>
      </c>
      <c r="X34" s="229">
        <v>2.98884736393487</v>
      </c>
      <c r="Y34" s="229">
        <v>2.807869891184263</v>
      </c>
      <c r="DA34" s="73" t="s">
        <v>2788</v>
      </c>
    </row>
    <row r="35" spans="1:105" ht="12" customHeight="1" x14ac:dyDescent="0.25">
      <c r="A35" s="46" t="s">
        <v>36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2789</v>
      </c>
    </row>
    <row r="36" spans="1:105" ht="12" customHeight="1" x14ac:dyDescent="0.25">
      <c r="A36" s="46" t="s">
        <v>38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2790</v>
      </c>
    </row>
    <row r="37" spans="1:105" ht="12" customHeight="1" x14ac:dyDescent="0.25">
      <c r="A37" s="46" t="s">
        <v>39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2791</v>
      </c>
    </row>
    <row r="38" spans="1:105" ht="12" customHeight="1" x14ac:dyDescent="0.25">
      <c r="A38" s="57" t="s">
        <v>2731</v>
      </c>
      <c r="B38" s="261">
        <v>2.475037259165116</v>
      </c>
      <c r="C38" s="261">
        <v>2.1754516150378471</v>
      </c>
      <c r="D38" s="261">
        <v>1.8573906045754951</v>
      </c>
      <c r="E38" s="261">
        <v>1.5222427152466551</v>
      </c>
      <c r="F38" s="261">
        <v>1.0640607907514601</v>
      </c>
      <c r="G38" s="261">
        <v>1.085844335080671</v>
      </c>
      <c r="H38" s="261">
        <v>0.98812359275339412</v>
      </c>
      <c r="I38" s="261">
        <v>0.83044107507617604</v>
      </c>
      <c r="J38" s="261">
        <v>0.76314376134807771</v>
      </c>
      <c r="K38" s="261">
        <v>0.57910797868788921</v>
      </c>
      <c r="L38" s="261">
        <v>0.39689282733018483</v>
      </c>
      <c r="M38" s="261">
        <v>0.46141523722572542</v>
      </c>
      <c r="N38" s="261">
        <v>0.31612866314220878</v>
      </c>
      <c r="O38" s="261">
        <v>0.43842204272301571</v>
      </c>
      <c r="P38" s="261">
        <v>0.44491011012291742</v>
      </c>
      <c r="Q38" s="261">
        <v>0.26108550928415408</v>
      </c>
      <c r="R38" s="261">
        <v>0.41151973602486791</v>
      </c>
      <c r="S38" s="261">
        <v>0.37293845607903792</v>
      </c>
      <c r="T38" s="261">
        <v>0.39338017222263838</v>
      </c>
      <c r="U38" s="261">
        <v>0.34698071206763059</v>
      </c>
      <c r="V38" s="261">
        <v>0.47290007199307199</v>
      </c>
      <c r="W38" s="261">
        <v>0.52906567757397926</v>
      </c>
      <c r="X38" s="261">
        <v>0.57747742274802005</v>
      </c>
      <c r="Y38" s="261">
        <v>0.58589663664402569</v>
      </c>
      <c r="DA38" s="70" t="s">
        <v>2792</v>
      </c>
    </row>
    <row r="39" spans="1:105" ht="12" customHeight="1" x14ac:dyDescent="0.25">
      <c r="A39" s="57" t="s">
        <v>2733</v>
      </c>
      <c r="B39" s="261">
        <f t="shared" ref="B39:Y39" si="0">B40+B46+B57+B58</f>
        <v>5.7855488500977019</v>
      </c>
      <c r="C39" s="261">
        <f t="shared" si="0"/>
        <v>5.4852460214710277</v>
      </c>
      <c r="D39" s="261">
        <f t="shared" si="0"/>
        <v>4.3244907602987812</v>
      </c>
      <c r="E39" s="261">
        <f t="shared" si="0"/>
        <v>3.6297146203159523</v>
      </c>
      <c r="F39" s="261">
        <f t="shared" si="0"/>
        <v>2.5561908849250505</v>
      </c>
      <c r="G39" s="261">
        <f t="shared" si="0"/>
        <v>2.5864657490673748</v>
      </c>
      <c r="H39" s="261">
        <f t="shared" si="0"/>
        <v>1.8260225440840547</v>
      </c>
      <c r="I39" s="261">
        <f t="shared" si="0"/>
        <v>1.1585147455621705</v>
      </c>
      <c r="J39" s="261">
        <f t="shared" si="0"/>
        <v>1.190618505426235</v>
      </c>
      <c r="K39" s="261">
        <f t="shared" si="0"/>
        <v>1.3954816214447856</v>
      </c>
      <c r="L39" s="261">
        <f t="shared" si="0"/>
        <v>1.2578097413001266</v>
      </c>
      <c r="M39" s="261">
        <f t="shared" si="0"/>
        <v>1.1175858929870581</v>
      </c>
      <c r="N39" s="261">
        <f t="shared" si="0"/>
        <v>0.82396260339700911</v>
      </c>
      <c r="O39" s="261">
        <f t="shared" si="0"/>
        <v>1.0409415052405617</v>
      </c>
      <c r="P39" s="261">
        <f t="shared" si="0"/>
        <v>1.1869948639289178</v>
      </c>
      <c r="Q39" s="261">
        <f t="shared" si="0"/>
        <v>0.7562905522614316</v>
      </c>
      <c r="R39" s="261">
        <f t="shared" si="0"/>
        <v>1.0077623588557063</v>
      </c>
      <c r="S39" s="261">
        <f t="shared" si="0"/>
        <v>1.0003082023458167</v>
      </c>
      <c r="T39" s="261">
        <f t="shared" si="0"/>
        <v>1.0603508434325319</v>
      </c>
      <c r="U39" s="261">
        <f t="shared" si="0"/>
        <v>1.0092499889119426</v>
      </c>
      <c r="V39" s="261">
        <f t="shared" si="0"/>
        <v>1.1376057720001689</v>
      </c>
      <c r="W39" s="261">
        <f t="shared" si="0"/>
        <v>1.1706547751882872</v>
      </c>
      <c r="X39" s="261">
        <f t="shared" si="0"/>
        <v>1.9289576403867046</v>
      </c>
      <c r="Y39" s="261">
        <f t="shared" si="0"/>
        <v>1.8986504361528465</v>
      </c>
      <c r="DA39" s="70"/>
    </row>
    <row r="40" spans="1:105" ht="12" customHeight="1" x14ac:dyDescent="0.25">
      <c r="A40" s="60" t="s">
        <v>2734</v>
      </c>
      <c r="B40" s="329">
        <v>1.7515419379722359</v>
      </c>
      <c r="C40" s="329">
        <v>1.77855666695347</v>
      </c>
      <c r="D40" s="329">
        <v>1.3039497513749201</v>
      </c>
      <c r="E40" s="329">
        <v>1.12028402721096</v>
      </c>
      <c r="F40" s="329">
        <v>0.79491889802208437</v>
      </c>
      <c r="G40" s="329">
        <v>0.79745174567557908</v>
      </c>
      <c r="H40" s="329">
        <v>0.41036334505830002</v>
      </c>
      <c r="I40" s="329">
        <v>0.1197295835023323</v>
      </c>
      <c r="J40" s="329">
        <v>0.1851909045687774</v>
      </c>
      <c r="K40" s="329">
        <v>0.43440238242531348</v>
      </c>
      <c r="L40" s="329">
        <v>0.47782252197445918</v>
      </c>
      <c r="M40" s="329">
        <v>0.34955831208360022</v>
      </c>
      <c r="N40" s="329">
        <v>0.27430361091430627</v>
      </c>
      <c r="O40" s="329">
        <v>0.31966391607387967</v>
      </c>
      <c r="P40" s="329">
        <v>0.40233582476849261</v>
      </c>
      <c r="Q40" s="329">
        <v>0.27177590543891661</v>
      </c>
      <c r="R40" s="329">
        <v>0.31831798762162522</v>
      </c>
      <c r="S40" s="329">
        <v>0.34040969629642809</v>
      </c>
      <c r="T40" s="329">
        <v>0.36218370325368088</v>
      </c>
      <c r="U40" s="329">
        <v>0.36361860860065992</v>
      </c>
      <c r="V40" s="329">
        <v>0.3534400875799642</v>
      </c>
      <c r="W40" s="329">
        <v>0.33455596934505738</v>
      </c>
      <c r="X40" s="329">
        <v>0.75423845833857373</v>
      </c>
      <c r="Y40" s="329">
        <v>0.73032337985167917</v>
      </c>
      <c r="DA40" s="72" t="s">
        <v>2793</v>
      </c>
    </row>
    <row r="41" spans="1:105" ht="12" customHeight="1" x14ac:dyDescent="0.25">
      <c r="A41" s="59" t="s">
        <v>28</v>
      </c>
      <c r="B41" s="230">
        <v>0.44663222620925341</v>
      </c>
      <c r="C41" s="230">
        <v>0.36990585430343342</v>
      </c>
      <c r="D41" s="230">
        <v>0.30163854101498722</v>
      </c>
      <c r="E41" s="230">
        <v>0.50093168627670015</v>
      </c>
      <c r="F41" s="230">
        <v>0.49757847255207371</v>
      </c>
      <c r="G41" s="230">
        <v>0.40637631489745668</v>
      </c>
      <c r="H41" s="230">
        <v>0</v>
      </c>
      <c r="I41" s="230">
        <v>0</v>
      </c>
      <c r="J41" s="230">
        <v>0</v>
      </c>
      <c r="K41" s="230">
        <v>1.116902368786361E-2</v>
      </c>
      <c r="L41" s="230">
        <v>7.2507880035493676E-3</v>
      </c>
      <c r="M41" s="230">
        <v>3.264393259793945E-3</v>
      </c>
      <c r="N41" s="230">
        <v>2.688919848787978E-3</v>
      </c>
      <c r="O41" s="230">
        <v>6.1425465648333227E-4</v>
      </c>
      <c r="P41" s="230">
        <v>0</v>
      </c>
      <c r="Q41" s="230">
        <v>1.4742308038799079E-4</v>
      </c>
      <c r="R41" s="230">
        <v>0</v>
      </c>
      <c r="S41" s="230">
        <v>1.475474457313927E-4</v>
      </c>
      <c r="T41" s="230">
        <v>0</v>
      </c>
      <c r="U41" s="230">
        <v>0</v>
      </c>
      <c r="V41" s="230">
        <v>0</v>
      </c>
      <c r="W41" s="230">
        <v>0</v>
      </c>
      <c r="X41" s="230">
        <v>0</v>
      </c>
      <c r="Y41" s="230">
        <v>0</v>
      </c>
      <c r="DA41" s="71" t="s">
        <v>2794</v>
      </c>
    </row>
    <row r="42" spans="1:105" ht="12" customHeight="1" x14ac:dyDescent="0.25">
      <c r="A42" s="59" t="s">
        <v>31</v>
      </c>
      <c r="B42" s="295">
        <v>0.56376950212113197</v>
      </c>
      <c r="C42" s="295">
        <v>0.73548999873364695</v>
      </c>
      <c r="D42" s="295">
        <v>0.4664346042335959</v>
      </c>
      <c r="E42" s="295">
        <v>0.2454586917320779</v>
      </c>
      <c r="F42" s="295">
        <v>5.0365565493004777E-2</v>
      </c>
      <c r="G42" s="295">
        <v>0.15412454317990229</v>
      </c>
      <c r="H42" s="295">
        <v>1.7637299208195109E-2</v>
      </c>
      <c r="I42" s="295">
        <v>1.7346141969688759E-2</v>
      </c>
      <c r="J42" s="295">
        <v>2.3362642869143309E-2</v>
      </c>
      <c r="K42" s="295">
        <v>0.22797084840697629</v>
      </c>
      <c r="L42" s="295">
        <v>0.33757280294184477</v>
      </c>
      <c r="M42" s="295">
        <v>0.21846106348182909</v>
      </c>
      <c r="N42" s="295">
        <v>0.13569105330996281</v>
      </c>
      <c r="O42" s="295">
        <v>0.14826418595575741</v>
      </c>
      <c r="P42" s="295">
        <v>0.2417765114584953</v>
      </c>
      <c r="Q42" s="295">
        <v>0.16367462852716841</v>
      </c>
      <c r="R42" s="295">
        <v>0.20747538328528389</v>
      </c>
      <c r="S42" s="295">
        <v>0.2044738743222351</v>
      </c>
      <c r="T42" s="295">
        <v>0.21509147919723759</v>
      </c>
      <c r="U42" s="295">
        <v>0.27702991931485538</v>
      </c>
      <c r="V42" s="295">
        <v>0.22137511151889269</v>
      </c>
      <c r="W42" s="295">
        <v>0.27234805654945682</v>
      </c>
      <c r="X42" s="295">
        <v>0.28569709949867322</v>
      </c>
      <c r="Y42" s="295">
        <v>0.28832115505211292</v>
      </c>
      <c r="DA42" s="122" t="s">
        <v>2795</v>
      </c>
    </row>
    <row r="43" spans="1:105" ht="12" customHeight="1" x14ac:dyDescent="0.25">
      <c r="A43" s="59" t="s">
        <v>159</v>
      </c>
      <c r="B43" s="295">
        <v>0.1656390074186293</v>
      </c>
      <c r="C43" s="295">
        <v>0.11601036437153769</v>
      </c>
      <c r="D43" s="295">
        <v>0.1172227540689872</v>
      </c>
      <c r="E43" s="295">
        <v>9.8490034632237572E-2</v>
      </c>
      <c r="F43" s="295">
        <v>6.7746821335282731E-2</v>
      </c>
      <c r="G43" s="295">
        <v>5.8524291644314441E-2</v>
      </c>
      <c r="H43" s="295">
        <v>6.3244237518739782E-2</v>
      </c>
      <c r="I43" s="295">
        <v>3.5943984600580237E-2</v>
      </c>
      <c r="J43" s="295">
        <v>5.0653450734722522E-2</v>
      </c>
      <c r="K43" s="295">
        <v>3.3660876469405333E-2</v>
      </c>
      <c r="L43" s="295">
        <v>9.7591706881005151E-3</v>
      </c>
      <c r="M43" s="295">
        <v>1.06351855021592E-2</v>
      </c>
      <c r="N43" s="295">
        <v>1.0064009671530309E-2</v>
      </c>
      <c r="O43" s="295">
        <v>1.554785348675018E-2</v>
      </c>
      <c r="P43" s="295">
        <v>1.6763604345880902E-2</v>
      </c>
      <c r="Q43" s="295">
        <v>1.2665113967084619E-2</v>
      </c>
      <c r="R43" s="295">
        <v>1.253585003484517E-2</v>
      </c>
      <c r="S43" s="295">
        <v>9.7167045911497312E-3</v>
      </c>
      <c r="T43" s="295">
        <v>9.9770025554636235E-3</v>
      </c>
      <c r="U43" s="295">
        <v>4.9167132430963274E-3</v>
      </c>
      <c r="V43" s="295">
        <v>2.0606646143767161E-2</v>
      </c>
      <c r="W43" s="295">
        <v>9.7292903012601798E-3</v>
      </c>
      <c r="X43" s="295">
        <v>1.219131937183518E-2</v>
      </c>
      <c r="Y43" s="295">
        <v>1.013571966255274E-2</v>
      </c>
      <c r="DA43" s="122" t="s">
        <v>2796</v>
      </c>
    </row>
    <row r="44" spans="1:105" ht="12" customHeight="1" x14ac:dyDescent="0.25">
      <c r="A44" s="59" t="s">
        <v>32</v>
      </c>
      <c r="B44" s="295">
        <v>0.49787261257731669</v>
      </c>
      <c r="C44" s="295">
        <v>0.49962394689385409</v>
      </c>
      <c r="D44" s="295">
        <v>0.36309719521038042</v>
      </c>
      <c r="E44" s="295">
        <v>0.22586971508417519</v>
      </c>
      <c r="F44" s="295">
        <v>0.1350229418840643</v>
      </c>
      <c r="G44" s="295">
        <v>0.13626919708659271</v>
      </c>
      <c r="H44" s="295">
        <v>0.31959627533876278</v>
      </c>
      <c r="I44" s="295">
        <v>5.4590855862375928E-2</v>
      </c>
      <c r="J44" s="295">
        <v>6.2673510885466091E-2</v>
      </c>
      <c r="K44" s="295">
        <v>5.584256171725345E-2</v>
      </c>
      <c r="L44" s="295">
        <v>5.4688815567048417E-2</v>
      </c>
      <c r="M44" s="295">
        <v>1.379722930206034E-2</v>
      </c>
      <c r="N44" s="295">
        <v>1.245397685603462E-2</v>
      </c>
      <c r="O44" s="295">
        <v>2.8929435898737269E-2</v>
      </c>
      <c r="P44" s="295">
        <v>2.1875303303691661E-2</v>
      </c>
      <c r="Q44" s="295">
        <v>2.198735181215122E-2</v>
      </c>
      <c r="R44" s="295">
        <v>1.678359864699272E-2</v>
      </c>
      <c r="S44" s="295">
        <v>0</v>
      </c>
      <c r="T44" s="295">
        <v>0</v>
      </c>
      <c r="U44" s="295">
        <v>0</v>
      </c>
      <c r="V44" s="295">
        <v>0</v>
      </c>
      <c r="W44" s="295">
        <v>0</v>
      </c>
      <c r="X44" s="295">
        <v>0</v>
      </c>
      <c r="Y44" s="295">
        <v>0</v>
      </c>
      <c r="DA44" s="122" t="s">
        <v>2797</v>
      </c>
    </row>
    <row r="45" spans="1:105" ht="12" customHeight="1" x14ac:dyDescent="0.25">
      <c r="A45" s="59" t="s">
        <v>35</v>
      </c>
      <c r="B45" s="295">
        <v>7.7628589645904439E-2</v>
      </c>
      <c r="C45" s="295">
        <v>5.7526502650997693E-2</v>
      </c>
      <c r="D45" s="295">
        <v>5.5556656846969463E-2</v>
      </c>
      <c r="E45" s="295">
        <v>4.9533899485768973E-2</v>
      </c>
      <c r="F45" s="295">
        <v>4.4205096757658907E-2</v>
      </c>
      <c r="G45" s="295">
        <v>4.2157398867312797E-2</v>
      </c>
      <c r="H45" s="295">
        <v>9.8855329926022945E-3</v>
      </c>
      <c r="I45" s="295">
        <v>1.1848601069687331E-2</v>
      </c>
      <c r="J45" s="295">
        <v>4.8501300079445482E-2</v>
      </c>
      <c r="K45" s="295">
        <v>0.1057590721438149</v>
      </c>
      <c r="L45" s="295">
        <v>6.8550944773916045E-2</v>
      </c>
      <c r="M45" s="295">
        <v>0.1034004405377576</v>
      </c>
      <c r="N45" s="295">
        <v>0.11340565122799059</v>
      </c>
      <c r="O45" s="295">
        <v>0.12630818607615149</v>
      </c>
      <c r="P45" s="295">
        <v>0.1219204056604247</v>
      </c>
      <c r="Q45" s="295">
        <v>7.3301388052124383E-2</v>
      </c>
      <c r="R45" s="295">
        <v>8.1523155654503437E-2</v>
      </c>
      <c r="S45" s="295">
        <v>0.12607156993731189</v>
      </c>
      <c r="T45" s="295">
        <v>0.13711522150097971</v>
      </c>
      <c r="U45" s="295">
        <v>8.1671976042708205E-2</v>
      </c>
      <c r="V45" s="295">
        <v>0.11145832991730439</v>
      </c>
      <c r="W45" s="295">
        <v>5.2478622494340502E-2</v>
      </c>
      <c r="X45" s="295">
        <v>0.45635003946806529</v>
      </c>
      <c r="Y45" s="295">
        <v>0.43186650513701358</v>
      </c>
      <c r="DA45" s="122" t="s">
        <v>2798</v>
      </c>
    </row>
    <row r="46" spans="1:105" ht="12" customHeight="1" x14ac:dyDescent="0.25">
      <c r="A46" s="60" t="s">
        <v>2741</v>
      </c>
      <c r="B46" s="329">
        <v>1.1795579931236759</v>
      </c>
      <c r="C46" s="329">
        <v>1.1977511606011739</v>
      </c>
      <c r="D46" s="329">
        <v>0.87842109385517753</v>
      </c>
      <c r="E46" s="329">
        <v>0.75383517452940108</v>
      </c>
      <c r="F46" s="329">
        <v>0.5340956433285492</v>
      </c>
      <c r="G46" s="329">
        <v>0.53671479981505232</v>
      </c>
      <c r="H46" s="329">
        <v>0.27606087147309272</v>
      </c>
      <c r="I46" s="329">
        <v>8.1041346176645684E-2</v>
      </c>
      <c r="J46" s="329">
        <v>0.1252974627932788</v>
      </c>
      <c r="K46" s="329">
        <v>0.29319671012834642</v>
      </c>
      <c r="L46" s="329">
        <v>0.32225257402405871</v>
      </c>
      <c r="M46" s="329">
        <v>0.23587954142133369</v>
      </c>
      <c r="N46" s="329">
        <v>0.18506928078028231</v>
      </c>
      <c r="O46" s="329">
        <v>0.21564749358605581</v>
      </c>
      <c r="P46" s="329">
        <v>0.27154628572990991</v>
      </c>
      <c r="Q46" s="329">
        <v>0.18340594755607381</v>
      </c>
      <c r="R46" s="329">
        <v>0.2148405804045542</v>
      </c>
      <c r="S46" s="329">
        <v>0.22979032530705221</v>
      </c>
      <c r="T46" s="329">
        <v>0.24448362361780271</v>
      </c>
      <c r="U46" s="329">
        <v>0.2454601445820816</v>
      </c>
      <c r="V46" s="329">
        <v>0.2387722386052378</v>
      </c>
      <c r="W46" s="329">
        <v>0.2259298292592507</v>
      </c>
      <c r="X46" s="329">
        <v>0.50871716571199688</v>
      </c>
      <c r="Y46" s="329">
        <v>0.49261519987462388</v>
      </c>
      <c r="DA46" s="72" t="s">
        <v>2799</v>
      </c>
    </row>
    <row r="47" spans="1:105" ht="12" customHeight="1" x14ac:dyDescent="0.25">
      <c r="A47" s="64" t="s">
        <v>28</v>
      </c>
      <c r="B47" s="229">
        <v>0.29249435824067421</v>
      </c>
      <c r="C47" s="229">
        <v>0.24126671657759449</v>
      </c>
      <c r="D47" s="229">
        <v>0.19690736817822571</v>
      </c>
      <c r="E47" s="229">
        <v>0.32878381770076998</v>
      </c>
      <c r="F47" s="229">
        <v>0.32797353839019838</v>
      </c>
      <c r="G47" s="229">
        <v>0.26503265605442522</v>
      </c>
      <c r="H47" s="229">
        <v>0</v>
      </c>
      <c r="I47" s="229">
        <v>0</v>
      </c>
      <c r="J47" s="229">
        <v>0</v>
      </c>
      <c r="K47" s="229">
        <v>7.3363712986946258E-3</v>
      </c>
      <c r="L47" s="229">
        <v>4.7835709618405213E-3</v>
      </c>
      <c r="M47" s="229">
        <v>2.171228351797682E-3</v>
      </c>
      <c r="N47" s="229">
        <v>1.78172268935452E-3</v>
      </c>
      <c r="O47" s="229">
        <v>4.0580123164111158E-4</v>
      </c>
      <c r="P47" s="229">
        <v>0</v>
      </c>
      <c r="Q47" s="229">
        <v>9.7738752603989361E-5</v>
      </c>
      <c r="R47" s="229">
        <v>0</v>
      </c>
      <c r="S47" s="229">
        <v>9.7726162495142863E-5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2800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2801</v>
      </c>
    </row>
    <row r="49" spans="1:105" ht="12" customHeight="1" x14ac:dyDescent="0.25">
      <c r="A49" s="64" t="s">
        <v>31</v>
      </c>
      <c r="B49" s="229">
        <v>0.37288633045771602</v>
      </c>
      <c r="C49" s="229">
        <v>0.48449625837728288</v>
      </c>
      <c r="D49" s="229">
        <v>0.30751998552417709</v>
      </c>
      <c r="E49" s="229">
        <v>0.16271132894642151</v>
      </c>
      <c r="F49" s="229">
        <v>3.3528828851980053E-2</v>
      </c>
      <c r="G49" s="229">
        <v>0.1015196823778587</v>
      </c>
      <c r="H49" s="229">
        <v>1.154890297160349E-2</v>
      </c>
      <c r="I49" s="229">
        <v>1.091156948792623E-2</v>
      </c>
      <c r="J49" s="229">
        <v>1.504402164745232E-2</v>
      </c>
      <c r="K49" s="229">
        <v>0.1512351889970697</v>
      </c>
      <c r="L49" s="229">
        <v>0.224927165255214</v>
      </c>
      <c r="M49" s="229">
        <v>0.1467521657212148</v>
      </c>
      <c r="N49" s="229">
        <v>9.0807331613392592E-2</v>
      </c>
      <c r="O49" s="229">
        <v>9.8925580543963929E-2</v>
      </c>
      <c r="P49" s="229">
        <v>0.16171296877678221</v>
      </c>
      <c r="Q49" s="229">
        <v>0.1095948436016152</v>
      </c>
      <c r="R49" s="229">
        <v>0.1394468659204634</v>
      </c>
      <c r="S49" s="229">
        <v>0.13678057414865491</v>
      </c>
      <c r="T49" s="229">
        <v>0.14363587916992421</v>
      </c>
      <c r="U49" s="229">
        <v>0.18680747635869699</v>
      </c>
      <c r="V49" s="229">
        <v>0.146054637688358</v>
      </c>
      <c r="W49" s="229">
        <v>0.1824945435325688</v>
      </c>
      <c r="X49" s="229">
        <v>0.19239592940322631</v>
      </c>
      <c r="Y49" s="229">
        <v>0.19274732986676299</v>
      </c>
      <c r="DA49" s="73" t="s">
        <v>2802</v>
      </c>
    </row>
    <row r="50" spans="1:105" ht="12" customHeight="1" x14ac:dyDescent="0.25">
      <c r="A50" s="64" t="s">
        <v>159</v>
      </c>
      <c r="B50" s="229">
        <v>0.1116397530069399</v>
      </c>
      <c r="C50" s="229">
        <v>7.7873879333954787E-2</v>
      </c>
      <c r="D50" s="229">
        <v>7.8754588478998411E-2</v>
      </c>
      <c r="E50" s="229">
        <v>6.6529311692515497E-2</v>
      </c>
      <c r="F50" s="229">
        <v>4.5957347589771928E-2</v>
      </c>
      <c r="G50" s="229">
        <v>3.9282215777515887E-2</v>
      </c>
      <c r="H50" s="229">
        <v>4.219985650142756E-2</v>
      </c>
      <c r="I50" s="229">
        <v>2.304050049428184E-2</v>
      </c>
      <c r="J50" s="229">
        <v>3.3237808344176827E-2</v>
      </c>
      <c r="K50" s="229">
        <v>2.2755182398757491E-2</v>
      </c>
      <c r="L50" s="229">
        <v>6.6262640346068666E-3</v>
      </c>
      <c r="M50" s="229">
        <v>7.2800926791567336E-3</v>
      </c>
      <c r="N50" s="229">
        <v>6.8631281604336191E-3</v>
      </c>
      <c r="O50" s="229">
        <v>1.0571196671086729E-2</v>
      </c>
      <c r="P50" s="229">
        <v>1.1425612958886409E-2</v>
      </c>
      <c r="Q50" s="229">
        <v>8.6417007360125152E-3</v>
      </c>
      <c r="R50" s="229">
        <v>8.5857321078114564E-3</v>
      </c>
      <c r="S50" s="229">
        <v>6.6234911281500639E-3</v>
      </c>
      <c r="T50" s="229">
        <v>6.7892402499041531E-3</v>
      </c>
      <c r="U50" s="229">
        <v>3.3784992023523702E-3</v>
      </c>
      <c r="V50" s="229">
        <v>1.3854001659005679E-2</v>
      </c>
      <c r="W50" s="229">
        <v>6.643365218673627E-3</v>
      </c>
      <c r="X50" s="229">
        <v>8.3660820488265109E-3</v>
      </c>
      <c r="Y50" s="229">
        <v>6.9047477083080972E-3</v>
      </c>
      <c r="DA50" s="73" t="s">
        <v>2803</v>
      </c>
    </row>
    <row r="51" spans="1:105" ht="12" customHeight="1" x14ac:dyDescent="0.25">
      <c r="A51" s="64" t="s">
        <v>32</v>
      </c>
      <c r="B51" s="229">
        <v>0.3253208319621218</v>
      </c>
      <c r="C51" s="229">
        <v>0.32514393295222571</v>
      </c>
      <c r="D51" s="229">
        <v>0.23649623425250091</v>
      </c>
      <c r="E51" s="229">
        <v>0.1479163337735655</v>
      </c>
      <c r="F51" s="229">
        <v>8.8799595713988655E-2</v>
      </c>
      <c r="G51" s="229">
        <v>8.8673713803223517E-2</v>
      </c>
      <c r="H51" s="229">
        <v>0.20674218990631341</v>
      </c>
      <c r="I51" s="229">
        <v>3.392524417419495E-2</v>
      </c>
      <c r="J51" s="229">
        <v>3.9869864186592503E-2</v>
      </c>
      <c r="K51" s="229">
        <v>3.6598022822298647E-2</v>
      </c>
      <c r="L51" s="229">
        <v>3.5999107242238197E-2</v>
      </c>
      <c r="M51" s="229">
        <v>9.1563231279623743E-3</v>
      </c>
      <c r="N51" s="229">
        <v>8.2337278382200278E-3</v>
      </c>
      <c r="O51" s="229">
        <v>1.906913829338425E-2</v>
      </c>
      <c r="P51" s="229">
        <v>1.4454516835610319E-2</v>
      </c>
      <c r="Q51" s="229">
        <v>1.454455491147463E-2</v>
      </c>
      <c r="R51" s="229">
        <v>1.114412617862017E-2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2804</v>
      </c>
    </row>
    <row r="52" spans="1:105" ht="12" customHeight="1" x14ac:dyDescent="0.25">
      <c r="A52" s="64" t="s">
        <v>33</v>
      </c>
      <c r="B52" s="229">
        <v>2.5995255353216722E-2</v>
      </c>
      <c r="C52" s="229">
        <v>3.116643597172878E-2</v>
      </c>
      <c r="D52" s="229">
        <v>2.2202450353193341E-2</v>
      </c>
      <c r="E52" s="229">
        <v>1.5137896631820269E-2</v>
      </c>
      <c r="F52" s="229">
        <v>8.4792821037384843E-3</v>
      </c>
      <c r="G52" s="229">
        <v>1.4504752666234119E-2</v>
      </c>
      <c r="H52" s="229">
        <v>9.1124260688331699E-3</v>
      </c>
      <c r="I52" s="229">
        <v>5.7285896621220101E-3</v>
      </c>
      <c r="J52" s="229">
        <v>5.9891177978204351E-3</v>
      </c>
      <c r="K52" s="229">
        <v>5.2802389088954273E-3</v>
      </c>
      <c r="L52" s="229">
        <v>4.3502140409617009E-3</v>
      </c>
      <c r="M52" s="229">
        <v>1.2269057705692199E-3</v>
      </c>
      <c r="N52" s="229">
        <v>1.672227124267744E-3</v>
      </c>
      <c r="O52" s="229">
        <v>2.6022519923687018E-3</v>
      </c>
      <c r="P52" s="229">
        <v>2.6022519924746019E-3</v>
      </c>
      <c r="Q52" s="229">
        <v>1.5631688335408899E-3</v>
      </c>
      <c r="R52" s="229">
        <v>1.002730395206897E-3</v>
      </c>
      <c r="S52" s="229">
        <v>2.1569306385470109E-3</v>
      </c>
      <c r="T52" s="229">
        <v>2.7143396801456859E-3</v>
      </c>
      <c r="U52" s="229">
        <v>3.3323366606965261E-4</v>
      </c>
      <c r="V52" s="229">
        <v>5.5044142842390134E-3</v>
      </c>
      <c r="W52" s="229">
        <v>1.711609284830991E-3</v>
      </c>
      <c r="X52" s="229">
        <v>1.3753462218845491E-3</v>
      </c>
      <c r="Y52" s="229">
        <v>4.9470052430391556E-3</v>
      </c>
      <c r="DA52" s="73" t="s">
        <v>2805</v>
      </c>
    </row>
    <row r="53" spans="1:105" ht="12" customHeight="1" x14ac:dyDescent="0.25">
      <c r="A53" s="64" t="s">
        <v>35</v>
      </c>
      <c r="B53" s="229">
        <v>5.1221464103007201E-2</v>
      </c>
      <c r="C53" s="229">
        <v>3.7803937388387172E-2</v>
      </c>
      <c r="D53" s="229">
        <v>3.6540467068082061E-2</v>
      </c>
      <c r="E53" s="229">
        <v>3.2756485784308252E-2</v>
      </c>
      <c r="F53" s="229">
        <v>2.9357050678871659E-2</v>
      </c>
      <c r="G53" s="229">
        <v>2.770177913579493E-2</v>
      </c>
      <c r="H53" s="229">
        <v>6.4574960249151091E-3</v>
      </c>
      <c r="I53" s="229">
        <v>7.4354423581206542E-3</v>
      </c>
      <c r="J53" s="229">
        <v>3.1156650817236731E-2</v>
      </c>
      <c r="K53" s="229">
        <v>6.9991705702630455E-2</v>
      </c>
      <c r="L53" s="229">
        <v>4.5566252489197392E-2</v>
      </c>
      <c r="M53" s="229">
        <v>6.9292825770632963E-2</v>
      </c>
      <c r="N53" s="229">
        <v>7.5711143354613764E-2</v>
      </c>
      <c r="O53" s="229">
        <v>8.4073524853611067E-2</v>
      </c>
      <c r="P53" s="229">
        <v>8.1350935166156324E-2</v>
      </c>
      <c r="Q53" s="229">
        <v>4.8963940720826507E-2</v>
      </c>
      <c r="R53" s="229">
        <v>5.4661125802452241E-2</v>
      </c>
      <c r="S53" s="229">
        <v>8.4131603229205126E-2</v>
      </c>
      <c r="T53" s="229">
        <v>9.1344164517828647E-2</v>
      </c>
      <c r="U53" s="229">
        <v>5.49409353549625E-2</v>
      </c>
      <c r="V53" s="229">
        <v>7.3359184973635125E-2</v>
      </c>
      <c r="W53" s="229">
        <v>3.508031122317725E-2</v>
      </c>
      <c r="X53" s="229">
        <v>0.3065798080380594</v>
      </c>
      <c r="Y53" s="229">
        <v>0.28801611705651359</v>
      </c>
      <c r="DA53" s="73" t="s">
        <v>2806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2807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0</v>
      </c>
      <c r="R55" s="229">
        <v>0</v>
      </c>
      <c r="S55" s="229">
        <v>0</v>
      </c>
      <c r="T55" s="229">
        <v>0</v>
      </c>
      <c r="U55" s="229">
        <v>0</v>
      </c>
      <c r="V55" s="229">
        <v>0</v>
      </c>
      <c r="W55" s="229">
        <v>0</v>
      </c>
      <c r="X55" s="229">
        <v>0</v>
      </c>
      <c r="Y55" s="229">
        <v>0</v>
      </c>
      <c r="DA55" s="73" t="s">
        <v>2808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DA56" s="73" t="s">
        <v>2809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2810</v>
      </c>
    </row>
    <row r="58" spans="1:105" ht="12" customHeight="1" x14ac:dyDescent="0.25">
      <c r="A58" s="60" t="s">
        <v>2755</v>
      </c>
      <c r="B58" s="329">
        <v>2.8544489190017899</v>
      </c>
      <c r="C58" s="329">
        <v>2.508938193916384</v>
      </c>
      <c r="D58" s="329">
        <v>2.142119915068684</v>
      </c>
      <c r="E58" s="329">
        <v>1.7555954185755911</v>
      </c>
      <c r="F58" s="329">
        <v>1.227176343574417</v>
      </c>
      <c r="G58" s="329">
        <v>1.2522992035767431</v>
      </c>
      <c r="H58" s="329">
        <v>1.139598327552662</v>
      </c>
      <c r="I58" s="329">
        <v>0.95774381588319246</v>
      </c>
      <c r="J58" s="329">
        <v>0.88013013806417884</v>
      </c>
      <c r="K58" s="329">
        <v>0.66788252889112554</v>
      </c>
      <c r="L58" s="329">
        <v>0.45773464530160879</v>
      </c>
      <c r="M58" s="329">
        <v>0.5321480394821243</v>
      </c>
      <c r="N58" s="329">
        <v>0.36458971170242049</v>
      </c>
      <c r="O58" s="329">
        <v>0.50563009558062622</v>
      </c>
      <c r="P58" s="329">
        <v>0.51311275343051532</v>
      </c>
      <c r="Q58" s="329">
        <v>0.30110869926644113</v>
      </c>
      <c r="R58" s="329">
        <v>0.47460379082952681</v>
      </c>
      <c r="S58" s="329">
        <v>0.43010818074233642</v>
      </c>
      <c r="T58" s="329">
        <v>0.45368351656104827</v>
      </c>
      <c r="U58" s="329">
        <v>0.4001712357292011</v>
      </c>
      <c r="V58" s="329">
        <v>0.54539344581496674</v>
      </c>
      <c r="W58" s="329">
        <v>0.61016897658397895</v>
      </c>
      <c r="X58" s="329">
        <v>0.66600201633613387</v>
      </c>
      <c r="Y58" s="329">
        <v>0.67571185642654341</v>
      </c>
      <c r="DA58" s="72" t="s">
        <v>2811</v>
      </c>
    </row>
    <row r="59" spans="1:105" ht="12" customHeight="1" x14ac:dyDescent="0.25">
      <c r="A59" s="132" t="s">
        <v>2757</v>
      </c>
      <c r="B59" s="316">
        <v>0.71852768769517372</v>
      </c>
      <c r="C59" s="316">
        <v>0.63155502522541829</v>
      </c>
      <c r="D59" s="316">
        <v>0.5392187819841372</v>
      </c>
      <c r="E59" s="316">
        <v>0.44192204955571279</v>
      </c>
      <c r="F59" s="316">
        <v>0.30890732521887199</v>
      </c>
      <c r="G59" s="316">
        <v>0.31523130263727822</v>
      </c>
      <c r="H59" s="316">
        <v>0.28686200889664187</v>
      </c>
      <c r="I59" s="316">
        <v>0.2410852213363677</v>
      </c>
      <c r="J59" s="316">
        <v>0.22154814849348919</v>
      </c>
      <c r="K59" s="316">
        <v>0.16812074861159709</v>
      </c>
      <c r="L59" s="316">
        <v>0.1152218959243282</v>
      </c>
      <c r="M59" s="316">
        <v>0.1339533868605097</v>
      </c>
      <c r="N59" s="316">
        <v>9.1775263786679079E-2</v>
      </c>
      <c r="O59" s="316">
        <v>0.12727823608547439</v>
      </c>
      <c r="P59" s="316">
        <v>0.12916178593879429</v>
      </c>
      <c r="Q59" s="316">
        <v>7.5795694219141063E-2</v>
      </c>
      <c r="R59" s="316">
        <v>0.1194682315476005</v>
      </c>
      <c r="S59" s="316">
        <v>0.1082677060746431</v>
      </c>
      <c r="T59" s="316">
        <v>0.1142021375579643</v>
      </c>
      <c r="U59" s="316">
        <v>0.1007319173857119</v>
      </c>
      <c r="V59" s="316">
        <v>0.13728754748309621</v>
      </c>
      <c r="W59" s="316">
        <v>0.15359297583840981</v>
      </c>
      <c r="X59" s="316">
        <v>0.16764738216638769</v>
      </c>
      <c r="Y59" s="316">
        <v>0.17009156286326679</v>
      </c>
      <c r="DA59" s="139" t="s">
        <v>2812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101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0.99999999999999978</v>
      </c>
      <c r="C63" s="232">
        <f t="shared" si="1"/>
        <v>1</v>
      </c>
      <c r="D63" s="232">
        <f t="shared" si="1"/>
        <v>0.99999999999999978</v>
      </c>
      <c r="E63" s="232">
        <f t="shared" si="1"/>
        <v>0.99999999999999989</v>
      </c>
      <c r="F63" s="232">
        <f t="shared" si="1"/>
        <v>0.99999999999999989</v>
      </c>
      <c r="G63" s="232">
        <f t="shared" si="1"/>
        <v>0.99999999999999978</v>
      </c>
      <c r="H63" s="232">
        <f t="shared" si="1"/>
        <v>0.99999999999999989</v>
      </c>
      <c r="I63" s="232">
        <f t="shared" si="1"/>
        <v>1</v>
      </c>
      <c r="J63" s="232">
        <f t="shared" si="1"/>
        <v>1.0000000000000002</v>
      </c>
      <c r="K63" s="232">
        <f t="shared" si="1"/>
        <v>1</v>
      </c>
      <c r="L63" s="232">
        <f t="shared" si="1"/>
        <v>0.99999999999999989</v>
      </c>
      <c r="M63" s="232">
        <f t="shared" si="1"/>
        <v>1</v>
      </c>
      <c r="N63" s="232">
        <f t="shared" si="1"/>
        <v>0.99999999999999978</v>
      </c>
      <c r="O63" s="232">
        <f t="shared" si="1"/>
        <v>1.0000000000000002</v>
      </c>
      <c r="P63" s="232">
        <f t="shared" si="1"/>
        <v>1</v>
      </c>
      <c r="Q63" s="232">
        <f t="shared" si="1"/>
        <v>1</v>
      </c>
      <c r="R63" s="232">
        <f t="shared" si="1"/>
        <v>1</v>
      </c>
      <c r="S63" s="232">
        <f t="shared" si="1"/>
        <v>0.99999999999999989</v>
      </c>
      <c r="T63" s="232">
        <f t="shared" si="1"/>
        <v>0.99999999999999989</v>
      </c>
      <c r="U63" s="232">
        <f t="shared" si="1"/>
        <v>0.99999999999999989</v>
      </c>
      <c r="V63" s="232">
        <f t="shared" si="1"/>
        <v>1</v>
      </c>
      <c r="W63" s="232">
        <f t="shared" si="1"/>
        <v>1</v>
      </c>
      <c r="X63" s="232">
        <f t="shared" si="1"/>
        <v>1</v>
      </c>
      <c r="Y63" s="232">
        <f t="shared" si="1"/>
        <v>0.99999999999999956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2.0987885810038198E-2</v>
      </c>
      <c r="C64" s="299">
        <f t="shared" si="2"/>
        <v>1.912936451865874E-2</v>
      </c>
      <c r="D64" s="299">
        <f t="shared" si="2"/>
        <v>2.1130783674708619E-2</v>
      </c>
      <c r="E64" s="299">
        <f t="shared" si="2"/>
        <v>2.0429104534747101E-2</v>
      </c>
      <c r="F64" s="299">
        <f t="shared" si="2"/>
        <v>2.0155108339555243E-2</v>
      </c>
      <c r="G64" s="299">
        <f t="shared" si="2"/>
        <v>2.0466158044387527E-2</v>
      </c>
      <c r="H64" s="299">
        <f t="shared" si="2"/>
        <v>2.897166785597478E-2</v>
      </c>
      <c r="I64" s="299">
        <f t="shared" si="2"/>
        <v>4.3257846251748722E-2</v>
      </c>
      <c r="J64" s="299">
        <f t="shared" si="2"/>
        <v>3.6815294678736961E-2</v>
      </c>
      <c r="K64" s="299">
        <f t="shared" si="2"/>
        <v>1.9674688347312123E-2</v>
      </c>
      <c r="L64" s="299">
        <f t="shared" si="2"/>
        <v>1.3934655742334982E-2</v>
      </c>
      <c r="M64" s="299">
        <f t="shared" si="2"/>
        <v>1.9527384324208408E-2</v>
      </c>
      <c r="N64" s="299">
        <f t="shared" si="2"/>
        <v>1.7458655815597485E-2</v>
      </c>
      <c r="O64" s="299">
        <f t="shared" si="2"/>
        <v>1.989343544541216E-2</v>
      </c>
      <c r="P64" s="299">
        <f t="shared" si="2"/>
        <v>1.7061634821543024E-2</v>
      </c>
      <c r="Q64" s="299">
        <f t="shared" si="2"/>
        <v>1.5314113317571525E-2</v>
      </c>
      <c r="R64" s="299">
        <f t="shared" si="2"/>
        <v>1.9292226976750045E-2</v>
      </c>
      <c r="S64" s="299">
        <f t="shared" si="2"/>
        <v>1.6862289322758878E-2</v>
      </c>
      <c r="T64" s="299">
        <f t="shared" si="2"/>
        <v>1.673996179159027E-2</v>
      </c>
      <c r="U64" s="299">
        <f t="shared" si="2"/>
        <v>1.5387189670646092E-2</v>
      </c>
      <c r="V64" s="299">
        <f t="shared" si="2"/>
        <v>1.9657342700428848E-2</v>
      </c>
      <c r="W64" s="299">
        <f t="shared" si="2"/>
        <v>2.2505626283817626E-2</v>
      </c>
      <c r="X64" s="299">
        <f t="shared" si="2"/>
        <v>1.2426925664699627E-2</v>
      </c>
      <c r="Y64" s="299">
        <f t="shared" si="2"/>
        <v>1.2934580556402979E-2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4.4236302416736694E-3</v>
      </c>
      <c r="C65" s="233">
        <f t="shared" si="3"/>
        <v>4.0319085092537016E-3</v>
      </c>
      <c r="D65" s="233">
        <f t="shared" si="3"/>
        <v>4.4537489168631587E-3</v>
      </c>
      <c r="E65" s="233">
        <f t="shared" si="3"/>
        <v>4.3058555515390175E-3</v>
      </c>
      <c r="F65" s="233">
        <f t="shared" si="3"/>
        <v>4.248105196590234E-3</v>
      </c>
      <c r="G65" s="233">
        <f t="shared" si="3"/>
        <v>4.3136653436871711E-3</v>
      </c>
      <c r="H65" s="233">
        <f t="shared" si="3"/>
        <v>6.106377137716174E-3</v>
      </c>
      <c r="I65" s="233">
        <f t="shared" si="3"/>
        <v>9.117484181154753E-3</v>
      </c>
      <c r="J65" s="233">
        <f t="shared" si="3"/>
        <v>7.7595834268879204E-3</v>
      </c>
      <c r="K65" s="233">
        <f t="shared" si="3"/>
        <v>4.1468467646725805E-3</v>
      </c>
      <c r="L65" s="233">
        <f t="shared" si="3"/>
        <v>2.9370163868350347E-3</v>
      </c>
      <c r="M65" s="233">
        <f t="shared" si="3"/>
        <v>4.1157994006255491E-3</v>
      </c>
      <c r="N65" s="233">
        <f t="shared" si="3"/>
        <v>3.6797721573228023E-3</v>
      </c>
      <c r="O65" s="233">
        <f t="shared" si="3"/>
        <v>4.1929522317592557E-3</v>
      </c>
      <c r="P65" s="233">
        <f t="shared" si="3"/>
        <v>3.596091786094623E-3</v>
      </c>
      <c r="Q65" s="233">
        <f t="shared" si="3"/>
        <v>3.2277655505265766E-3</v>
      </c>
      <c r="R65" s="233">
        <f t="shared" si="3"/>
        <v>4.0662351346873815E-3</v>
      </c>
      <c r="S65" s="233">
        <f t="shared" si="3"/>
        <v>3.5540756066211633E-3</v>
      </c>
      <c r="T65" s="233">
        <f t="shared" si="3"/>
        <v>3.5282925539037733E-3</v>
      </c>
      <c r="U65" s="233">
        <f t="shared" si="3"/>
        <v>3.2431679006411952E-3</v>
      </c>
      <c r="V65" s="233">
        <f t="shared" si="3"/>
        <v>4.1431908114808787E-3</v>
      </c>
      <c r="W65" s="233">
        <f t="shared" si="3"/>
        <v>4.7435253811646417E-3</v>
      </c>
      <c r="X65" s="233">
        <f t="shared" si="3"/>
        <v>2.619231145001922E-3</v>
      </c>
      <c r="Y65" s="233">
        <f t="shared" si="3"/>
        <v>2.7262298942612889E-3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1.7141237483708133E-2</v>
      </c>
      <c r="C66" s="233">
        <f t="shared" si="4"/>
        <v>1.562334496645295E-2</v>
      </c>
      <c r="D66" s="233">
        <f t="shared" si="4"/>
        <v>1.7257945105257074E-2</v>
      </c>
      <c r="E66" s="233">
        <f t="shared" si="4"/>
        <v>1.6684869337440015E-2</v>
      </c>
      <c r="F66" s="233">
        <f t="shared" si="4"/>
        <v>1.6461091016272959E-2</v>
      </c>
      <c r="G66" s="233">
        <f t="shared" si="4"/>
        <v>1.6715131699933331E-2</v>
      </c>
      <c r="H66" s="233">
        <f t="shared" si="4"/>
        <v>2.3661756287088984E-2</v>
      </c>
      <c r="I66" s="233">
        <f t="shared" si="4"/>
        <v>3.5329571656060432E-2</v>
      </c>
      <c r="J66" s="233">
        <f t="shared" si="4"/>
        <v>3.0067807440571272E-2</v>
      </c>
      <c r="K66" s="233">
        <f t="shared" si="4"/>
        <v>1.6068722139603073E-2</v>
      </c>
      <c r="L66" s="233">
        <f t="shared" si="4"/>
        <v>1.1380719596770401E-2</v>
      </c>
      <c r="M66" s="233">
        <f t="shared" si="4"/>
        <v>1.5948415917948364E-2</v>
      </c>
      <c r="N66" s="233">
        <f t="shared" si="4"/>
        <v>1.4258842848208437E-2</v>
      </c>
      <c r="O66" s="233">
        <f t="shared" si="4"/>
        <v>1.6247377388223277E-2</v>
      </c>
      <c r="P66" s="233">
        <f t="shared" si="4"/>
        <v>1.3934587646579198E-2</v>
      </c>
      <c r="Q66" s="233">
        <f t="shared" si="4"/>
        <v>1.2507350935907966E-2</v>
      </c>
      <c r="R66" s="233">
        <f t="shared" si="4"/>
        <v>1.5756358081570446E-2</v>
      </c>
      <c r="S66" s="233">
        <f t="shared" si="4"/>
        <v>1.3771778082676728E-2</v>
      </c>
      <c r="T66" s="233">
        <f t="shared" si="4"/>
        <v>1.3671870675063804E-2</v>
      </c>
      <c r="U66" s="233">
        <f t="shared" si="4"/>
        <v>1.2567033894631485E-2</v>
      </c>
      <c r="V66" s="233">
        <f t="shared" si="4"/>
        <v>1.6054555593471381E-2</v>
      </c>
      <c r="W66" s="233">
        <f t="shared" si="4"/>
        <v>1.8380807306755564E-2</v>
      </c>
      <c r="X66" s="233">
        <f t="shared" si="4"/>
        <v>1.0149325469891918E-2</v>
      </c>
      <c r="Y66" s="233">
        <f t="shared" si="4"/>
        <v>1.0563937648422606E-2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2.4108726991279493E-2</v>
      </c>
      <c r="C67" s="233">
        <f t="shared" si="5"/>
        <v>2.1973848670190223E-2</v>
      </c>
      <c r="D67" s="233">
        <f t="shared" si="5"/>
        <v>2.4272873377349891E-2</v>
      </c>
      <c r="E67" s="233">
        <f t="shared" si="5"/>
        <v>2.3466856469600311E-2</v>
      </c>
      <c r="F67" s="233">
        <f t="shared" si="5"/>
        <v>2.3152117790044023E-2</v>
      </c>
      <c r="G67" s="233">
        <f t="shared" si="5"/>
        <v>2.3509419734717887E-2</v>
      </c>
      <c r="H67" s="233">
        <f t="shared" si="5"/>
        <v>3.3279675577787597E-2</v>
      </c>
      <c r="I67" s="233">
        <f t="shared" si="5"/>
        <v>4.969016960323621E-2</v>
      </c>
      <c r="J67" s="233">
        <f t="shared" si="5"/>
        <v>4.2289628243005889E-2</v>
      </c>
      <c r="K67" s="233">
        <f t="shared" si="5"/>
        <v>2.2600260659746386E-2</v>
      </c>
      <c r="L67" s="233">
        <f t="shared" si="5"/>
        <v>1.6006700915474806E-2</v>
      </c>
      <c r="M67" s="233">
        <f t="shared" si="5"/>
        <v>2.2431052931542263E-2</v>
      </c>
      <c r="N67" s="233">
        <f t="shared" si="5"/>
        <v>2.0054710155304946E-2</v>
      </c>
      <c r="O67" s="233">
        <f t="shared" si="5"/>
        <v>2.2851534852676575E-2</v>
      </c>
      <c r="P67" s="233">
        <f t="shared" si="5"/>
        <v>1.9598653225983975E-2</v>
      </c>
      <c r="Q67" s="233">
        <f t="shared" si="5"/>
        <v>1.7591280056910949E-2</v>
      </c>
      <c r="R67" s="233">
        <f t="shared" si="5"/>
        <v>2.216092833008497E-2</v>
      </c>
      <c r="S67" s="233">
        <f t="shared" si="5"/>
        <v>1.9369665597090514E-2</v>
      </c>
      <c r="T67" s="233">
        <f t="shared" si="5"/>
        <v>1.9229148296817683E-2</v>
      </c>
      <c r="U67" s="233">
        <f t="shared" si="5"/>
        <v>1.7675222663695585E-2</v>
      </c>
      <c r="V67" s="233">
        <f t="shared" si="5"/>
        <v>2.2580335762642362E-2</v>
      </c>
      <c r="W67" s="233">
        <f t="shared" si="5"/>
        <v>2.5852151319825368E-2</v>
      </c>
      <c r="X67" s="233">
        <f t="shared" si="5"/>
        <v>1.4274775501583617E-2</v>
      </c>
      <c r="Y67" s="233">
        <f t="shared" si="5"/>
        <v>1.4857917286355948E-2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0.10293463150158288</v>
      </c>
      <c r="C68" s="300">
        <f t="shared" si="6"/>
        <v>9.7153611400076584E-2</v>
      </c>
      <c r="D68" s="300">
        <f t="shared" si="6"/>
        <v>0.10149088662649154</v>
      </c>
      <c r="E68" s="300">
        <f t="shared" si="6"/>
        <v>0.1038483484683189</v>
      </c>
      <c r="F68" s="300">
        <f t="shared" si="6"/>
        <v>0.10760302549354139</v>
      </c>
      <c r="G68" s="300">
        <f t="shared" si="6"/>
        <v>0.10338314807097351</v>
      </c>
      <c r="H68" s="300">
        <f t="shared" si="6"/>
        <v>0.10560548845648737</v>
      </c>
      <c r="I68" s="300">
        <f t="shared" si="6"/>
        <v>0.13824502049183993</v>
      </c>
      <c r="J68" s="300">
        <f t="shared" si="6"/>
        <v>0.11904273851185648</v>
      </c>
      <c r="K68" s="300">
        <f t="shared" si="6"/>
        <v>0.12401982549476311</v>
      </c>
      <c r="L68" s="300">
        <f t="shared" si="6"/>
        <v>0.12316851112291163</v>
      </c>
      <c r="M68" s="300">
        <f t="shared" si="6"/>
        <v>0.12478253660300465</v>
      </c>
      <c r="N68" s="300">
        <f t="shared" si="6"/>
        <v>0.13950182318426188</v>
      </c>
      <c r="O68" s="300">
        <f t="shared" si="6"/>
        <v>0.13151284487143619</v>
      </c>
      <c r="P68" s="300">
        <f t="shared" si="6"/>
        <v>0.13350590482030392</v>
      </c>
      <c r="Q68" s="300">
        <f t="shared" si="6"/>
        <v>0.13732000415889534</v>
      </c>
      <c r="R68" s="300">
        <f t="shared" si="6"/>
        <v>0.1227271023112709</v>
      </c>
      <c r="S68" s="300">
        <f t="shared" si="6"/>
        <v>0.13773274153881759</v>
      </c>
      <c r="T68" s="300">
        <f t="shared" si="6"/>
        <v>0.13861325726348142</v>
      </c>
      <c r="U68" s="300">
        <f t="shared" si="6"/>
        <v>0.12864756407540376</v>
      </c>
      <c r="V68" s="300">
        <f t="shared" si="6"/>
        <v>0.12648492625199997</v>
      </c>
      <c r="W68" s="300">
        <f t="shared" si="6"/>
        <v>0.10537270426023519</v>
      </c>
      <c r="X68" s="300">
        <f t="shared" si="6"/>
        <v>0.16643910673789489</v>
      </c>
      <c r="Y68" s="300">
        <f t="shared" si="6"/>
        <v>0.16364529508528541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5.7705254931713419E-2</v>
      </c>
      <c r="C69" s="301">
        <f t="shared" si="7"/>
        <v>6.0761268152759597E-2</v>
      </c>
      <c r="D69" s="301">
        <f t="shared" si="7"/>
        <v>5.7653307906149712E-2</v>
      </c>
      <c r="E69" s="301">
        <f t="shared" si="7"/>
        <v>5.8364791586577328E-2</v>
      </c>
      <c r="F69" s="301">
        <f t="shared" si="7"/>
        <v>5.8364241618719399E-2</v>
      </c>
      <c r="G69" s="301">
        <f t="shared" si="7"/>
        <v>5.8360827249039397E-2</v>
      </c>
      <c r="H69" s="301">
        <f t="shared" si="7"/>
        <v>4.6695625592938522E-2</v>
      </c>
      <c r="I69" s="301">
        <f t="shared" si="7"/>
        <v>2.4354085805830317E-2</v>
      </c>
      <c r="J69" s="301">
        <f t="shared" si="7"/>
        <v>3.4871715615845504E-2</v>
      </c>
      <c r="K69" s="301">
        <f t="shared" si="7"/>
        <v>5.7466734685303424E-2</v>
      </c>
      <c r="L69" s="301">
        <f t="shared" si="7"/>
        <v>6.5272237920590642E-2</v>
      </c>
      <c r="M69" s="301">
        <f t="shared" si="7"/>
        <v>5.759059045504631E-2</v>
      </c>
      <c r="N69" s="301">
        <f t="shared" si="7"/>
        <v>5.8964467433467047E-2</v>
      </c>
      <c r="O69" s="301">
        <f t="shared" si="7"/>
        <v>5.6450908697261888E-2</v>
      </c>
      <c r="P69" s="301">
        <f t="shared" si="7"/>
        <v>6.007604708372366E-2</v>
      </c>
      <c r="Q69" s="301">
        <f t="shared" si="7"/>
        <v>6.2062836086239984E-2</v>
      </c>
      <c r="R69" s="301">
        <f t="shared" si="7"/>
        <v>5.8105484410688892E-2</v>
      </c>
      <c r="S69" s="301">
        <f t="shared" si="7"/>
        <v>5.9940480863540722E-2</v>
      </c>
      <c r="T69" s="301">
        <f t="shared" si="7"/>
        <v>6.0020676315039559E-2</v>
      </c>
      <c r="U69" s="301">
        <f t="shared" si="7"/>
        <v>6.2797748556845986E-2</v>
      </c>
      <c r="V69" s="301">
        <f t="shared" si="7"/>
        <v>5.7259608562146798E-2</v>
      </c>
      <c r="W69" s="301">
        <f t="shared" si="7"/>
        <v>5.5445231807115074E-2</v>
      </c>
      <c r="X69" s="301">
        <f t="shared" si="7"/>
        <v>6.3155939189152202E-2</v>
      </c>
      <c r="Y69" s="301">
        <f t="shared" si="7"/>
        <v>6.2740542229739016E-2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0.43389912842884515</v>
      </c>
      <c r="C70" s="301">
        <f t="shared" si="8"/>
        <v>0.45687799707171134</v>
      </c>
      <c r="D70" s="301">
        <f t="shared" si="8"/>
        <v>0.43350852675585666</v>
      </c>
      <c r="E70" s="301">
        <f t="shared" si="8"/>
        <v>0.43885833673753327</v>
      </c>
      <c r="F70" s="301">
        <f t="shared" si="8"/>
        <v>0.43885420140229398</v>
      </c>
      <c r="G70" s="301">
        <f t="shared" si="8"/>
        <v>0.4388285279687385</v>
      </c>
      <c r="H70" s="301">
        <f t="shared" si="8"/>
        <v>0.35111518474690306</v>
      </c>
      <c r="I70" s="301">
        <f t="shared" si="8"/>
        <v>0.18312399134768562</v>
      </c>
      <c r="J70" s="301">
        <f t="shared" si="8"/>
        <v>0.26220847703453048</v>
      </c>
      <c r="K70" s="301">
        <f t="shared" si="8"/>
        <v>0.43210563965295468</v>
      </c>
      <c r="L70" s="301">
        <f t="shared" si="8"/>
        <v>0.49079701974905626</v>
      </c>
      <c r="M70" s="301">
        <f t="shared" si="8"/>
        <v>0.43303693976775204</v>
      </c>
      <c r="N70" s="301">
        <f t="shared" si="8"/>
        <v>0.44336743781703103</v>
      </c>
      <c r="O70" s="301">
        <f t="shared" si="8"/>
        <v>0.42446740962748863</v>
      </c>
      <c r="P70" s="301">
        <f t="shared" si="8"/>
        <v>0.45172566172569123</v>
      </c>
      <c r="Q70" s="301">
        <f t="shared" si="8"/>
        <v>0.4666647867253812</v>
      </c>
      <c r="R70" s="301">
        <f t="shared" si="8"/>
        <v>0.43690854624191072</v>
      </c>
      <c r="S70" s="301">
        <f t="shared" si="8"/>
        <v>0.45070630803162359</v>
      </c>
      <c r="T70" s="301">
        <f t="shared" si="8"/>
        <v>0.45130931613808573</v>
      </c>
      <c r="U70" s="301">
        <f t="shared" si="8"/>
        <v>0.47219076318705328</v>
      </c>
      <c r="V70" s="301">
        <f t="shared" si="8"/>
        <v>0.43054821053460385</v>
      </c>
      <c r="W70" s="301">
        <f t="shared" si="8"/>
        <v>0.41690549301119251</v>
      </c>
      <c r="X70" s="301">
        <f t="shared" si="8"/>
        <v>0.47488408121074055</v>
      </c>
      <c r="Y70" s="301">
        <f t="shared" si="8"/>
        <v>0.47176061561207605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9.3387990870924115E-2</v>
      </c>
      <c r="C71" s="301">
        <f t="shared" si="9"/>
        <v>8.5118288483380627E-2</v>
      </c>
      <c r="D71" s="301">
        <f t="shared" si="9"/>
        <v>9.4023831212447784E-2</v>
      </c>
      <c r="E71" s="301">
        <f t="shared" si="9"/>
        <v>9.0901629876394066E-2</v>
      </c>
      <c r="F71" s="301">
        <f t="shared" si="9"/>
        <v>8.9682452565880699E-2</v>
      </c>
      <c r="G71" s="301">
        <f t="shared" si="9"/>
        <v>9.1066503692239828E-2</v>
      </c>
      <c r="H71" s="301">
        <f t="shared" si="9"/>
        <v>0.12891273936487521</v>
      </c>
      <c r="I71" s="301">
        <f t="shared" si="9"/>
        <v>0.1924807189927624</v>
      </c>
      <c r="J71" s="301">
        <f t="shared" si="9"/>
        <v>0.16381385121334485</v>
      </c>
      <c r="K71" s="301">
        <f t="shared" si="9"/>
        <v>8.7544769034729006E-2</v>
      </c>
      <c r="L71" s="301">
        <f t="shared" si="9"/>
        <v>6.2003839502130439E-2</v>
      </c>
      <c r="M71" s="301">
        <f t="shared" si="9"/>
        <v>8.6889322988882911E-2</v>
      </c>
      <c r="N71" s="301">
        <f t="shared" si="9"/>
        <v>7.7684279621238125E-2</v>
      </c>
      <c r="O71" s="301">
        <f t="shared" si="9"/>
        <v>8.8518109188439817E-2</v>
      </c>
      <c r="P71" s="301">
        <f t="shared" si="9"/>
        <v>7.5917689441364511E-2</v>
      </c>
      <c r="Q71" s="301">
        <f t="shared" si="9"/>
        <v>6.8141893263667569E-2</v>
      </c>
      <c r="R71" s="301">
        <f t="shared" si="9"/>
        <v>8.5842963559617777E-2</v>
      </c>
      <c r="S71" s="301">
        <f t="shared" si="9"/>
        <v>7.5030678915906548E-2</v>
      </c>
      <c r="T71" s="301">
        <f t="shared" si="9"/>
        <v>7.4486368618650517E-2</v>
      </c>
      <c r="U71" s="301">
        <f t="shared" si="9"/>
        <v>6.8467054828561552E-2</v>
      </c>
      <c r="V71" s="301">
        <f t="shared" si="9"/>
        <v>8.7467587601237018E-2</v>
      </c>
      <c r="W71" s="301">
        <f t="shared" si="9"/>
        <v>0.10014135015601956</v>
      </c>
      <c r="X71" s="301">
        <f t="shared" si="9"/>
        <v>5.5295022616025431E-2</v>
      </c>
      <c r="Y71" s="301">
        <f t="shared" si="9"/>
        <v>5.7553890937545329E-2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0.21830006041139957</v>
      </c>
      <c r="C72" s="301">
        <f t="shared" si="10"/>
        <v>0.21461969093243383</v>
      </c>
      <c r="D72" s="301">
        <f t="shared" si="10"/>
        <v>0.21891205238386133</v>
      </c>
      <c r="E72" s="301">
        <f t="shared" si="10"/>
        <v>0.21675056918858981</v>
      </c>
      <c r="F72" s="301">
        <f t="shared" si="10"/>
        <v>0.21544395750615894</v>
      </c>
      <c r="G72" s="301">
        <f t="shared" si="10"/>
        <v>0.21691911545479203</v>
      </c>
      <c r="H72" s="301">
        <f t="shared" si="10"/>
        <v>0.23822684735617103</v>
      </c>
      <c r="I72" s="301">
        <f t="shared" si="10"/>
        <v>0.26852206361428932</v>
      </c>
      <c r="J72" s="301">
        <f t="shared" si="10"/>
        <v>0.25557412977499089</v>
      </c>
      <c r="K72" s="301">
        <f t="shared" si="10"/>
        <v>0.21095740472854888</v>
      </c>
      <c r="L72" s="301">
        <f t="shared" si="10"/>
        <v>0.19649897391294571</v>
      </c>
      <c r="M72" s="301">
        <f t="shared" si="10"/>
        <v>0.21045313155982104</v>
      </c>
      <c r="N72" s="301">
        <f t="shared" si="10"/>
        <v>0.20247749964685269</v>
      </c>
      <c r="O72" s="301">
        <f t="shared" si="10"/>
        <v>0.2101677489739632</v>
      </c>
      <c r="P72" s="301">
        <f t="shared" si="10"/>
        <v>0.20254407665259419</v>
      </c>
      <c r="Q72" s="301">
        <f t="shared" si="10"/>
        <v>0.19738770730638347</v>
      </c>
      <c r="R72" s="301">
        <f t="shared" si="10"/>
        <v>0.21021909734792682</v>
      </c>
      <c r="S72" s="301">
        <f t="shared" si="10"/>
        <v>0.20124983713465655</v>
      </c>
      <c r="T72" s="301">
        <f t="shared" si="10"/>
        <v>0.20077698208010314</v>
      </c>
      <c r="U72" s="301">
        <f t="shared" si="10"/>
        <v>0.19914759501989451</v>
      </c>
      <c r="V72" s="301">
        <f t="shared" si="10"/>
        <v>0.21041154021975994</v>
      </c>
      <c r="W72" s="301">
        <f t="shared" si="10"/>
        <v>0.22158109044515409</v>
      </c>
      <c r="X72" s="301">
        <f t="shared" si="10"/>
        <v>0.18470290291691507</v>
      </c>
      <c r="Y72" s="301">
        <f t="shared" si="10"/>
        <v>0.18650852948530586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6.6089099025753106E-2</v>
      </c>
      <c r="C73" s="302">
        <f t="shared" si="11"/>
        <v>6.9589090566443884E-2</v>
      </c>
      <c r="D73" s="302">
        <f t="shared" si="11"/>
        <v>6.6007845108492627E-2</v>
      </c>
      <c r="E73" s="302">
        <f t="shared" si="11"/>
        <v>6.6898427549029874E-2</v>
      </c>
      <c r="F73" s="302">
        <f t="shared" si="11"/>
        <v>6.6998311548761402E-2</v>
      </c>
      <c r="G73" s="302">
        <f t="shared" si="11"/>
        <v>6.6879883235337736E-2</v>
      </c>
      <c r="H73" s="302">
        <f t="shared" si="11"/>
        <v>5.3536888840990865E-2</v>
      </c>
      <c r="I73" s="302">
        <f t="shared" si="11"/>
        <v>2.775107952736916E-2</v>
      </c>
      <c r="J73" s="302">
        <f t="shared" si="11"/>
        <v>3.9752451403789309E-2</v>
      </c>
      <c r="K73" s="302">
        <f t="shared" si="11"/>
        <v>6.5669370198845445E-2</v>
      </c>
      <c r="L73" s="302">
        <f t="shared" si="11"/>
        <v>7.4646929656807026E-2</v>
      </c>
      <c r="M73" s="302">
        <f t="shared" si="11"/>
        <v>6.5825492163411548E-2</v>
      </c>
      <c r="N73" s="302">
        <f t="shared" si="11"/>
        <v>6.7406347148586468E-2</v>
      </c>
      <c r="O73" s="302">
        <f t="shared" si="11"/>
        <v>6.4540654139757042E-2</v>
      </c>
      <c r="P73" s="302">
        <f t="shared" si="11"/>
        <v>6.8652982930576756E-2</v>
      </c>
      <c r="Q73" s="302">
        <f t="shared" si="11"/>
        <v>7.0932028326013447E-2</v>
      </c>
      <c r="R73" s="302">
        <f t="shared" si="11"/>
        <v>6.6401090931208176E-2</v>
      </c>
      <c r="S73" s="302">
        <f t="shared" si="11"/>
        <v>6.8486288304002482E-2</v>
      </c>
      <c r="T73" s="302">
        <f t="shared" si="11"/>
        <v>6.8579330462424065E-2</v>
      </c>
      <c r="U73" s="302">
        <f t="shared" si="11"/>
        <v>7.1750083926550204E-2</v>
      </c>
      <c r="V73" s="302">
        <f t="shared" si="11"/>
        <v>6.5372271338208429E-2</v>
      </c>
      <c r="W73" s="302">
        <f t="shared" si="11"/>
        <v>6.3324626588133245E-2</v>
      </c>
      <c r="X73" s="302">
        <f t="shared" si="11"/>
        <v>7.2220369089486758E-2</v>
      </c>
      <c r="Y73" s="302">
        <f t="shared" si="11"/>
        <v>7.1741241584667215E-2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4.4507027393485631E-2</v>
      </c>
      <c r="C74" s="302">
        <f t="shared" si="12"/>
        <v>4.6864075539359215E-2</v>
      </c>
      <c r="D74" s="302">
        <f t="shared" si="12"/>
        <v>4.4466961585050882E-2</v>
      </c>
      <c r="E74" s="302">
        <f t="shared" si="12"/>
        <v>4.5015716177544782E-2</v>
      </c>
      <c r="F74" s="302">
        <f t="shared" si="12"/>
        <v>4.5015291997207184E-2</v>
      </c>
      <c r="G74" s="302">
        <f t="shared" si="12"/>
        <v>4.5012658555156536E-2</v>
      </c>
      <c r="H74" s="302">
        <f t="shared" si="12"/>
        <v>3.6015497893220276E-2</v>
      </c>
      <c r="I74" s="302">
        <f t="shared" si="12"/>
        <v>1.8783869257419903E-2</v>
      </c>
      <c r="J74" s="302">
        <f t="shared" si="12"/>
        <v>2.6895928351913647E-2</v>
      </c>
      <c r="K74" s="302">
        <f t="shared" si="12"/>
        <v>4.4323061008562245E-2</v>
      </c>
      <c r="L74" s="302">
        <f t="shared" si="12"/>
        <v>5.0343305555163254E-2</v>
      </c>
      <c r="M74" s="302">
        <f t="shared" si="12"/>
        <v>4.4418588740712618E-2</v>
      </c>
      <c r="N74" s="302">
        <f t="shared" si="12"/>
        <v>4.5478235394838203E-2</v>
      </c>
      <c r="O74" s="302">
        <f t="shared" si="12"/>
        <v>4.3539572656759964E-2</v>
      </c>
      <c r="P74" s="302">
        <f t="shared" si="12"/>
        <v>4.6335576827651506E-2</v>
      </c>
      <c r="Q74" s="302">
        <f t="shared" si="12"/>
        <v>4.7867951524976894E-2</v>
      </c>
      <c r="R74" s="302">
        <f t="shared" si="12"/>
        <v>4.4815717207013391E-2</v>
      </c>
      <c r="S74" s="302">
        <f t="shared" si="12"/>
        <v>4.6231017035264242E-2</v>
      </c>
      <c r="T74" s="302">
        <f t="shared" si="12"/>
        <v>4.6292870347599761E-2</v>
      </c>
      <c r="U74" s="302">
        <f t="shared" si="12"/>
        <v>4.8434776322818646E-2</v>
      </c>
      <c r="V74" s="302">
        <f t="shared" si="12"/>
        <v>4.416330834741989E-2</v>
      </c>
      <c r="W74" s="302">
        <f t="shared" si="12"/>
        <v>4.2763912122000577E-2</v>
      </c>
      <c r="X74" s="302">
        <f t="shared" si="12"/>
        <v>4.8711042328453816E-2</v>
      </c>
      <c r="Y74" s="302">
        <f t="shared" si="12"/>
        <v>4.8390654109501274E-2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0.10770393399216084</v>
      </c>
      <c r="C76" s="302">
        <f t="shared" si="14"/>
        <v>9.8166524826630727E-2</v>
      </c>
      <c r="D76" s="302">
        <f t="shared" si="14"/>
        <v>0.10843724569031783</v>
      </c>
      <c r="E76" s="302">
        <f t="shared" si="14"/>
        <v>0.10483642546201515</v>
      </c>
      <c r="F76" s="302">
        <f t="shared" si="14"/>
        <v>0.10343035396019036</v>
      </c>
      <c r="G76" s="302">
        <f t="shared" si="14"/>
        <v>0.10502657366429773</v>
      </c>
      <c r="H76" s="302">
        <f t="shared" si="14"/>
        <v>0.14867446062195988</v>
      </c>
      <c r="I76" s="302">
        <f t="shared" si="14"/>
        <v>0.22198711482950026</v>
      </c>
      <c r="J76" s="302">
        <f t="shared" si="14"/>
        <v>0.18892575001928791</v>
      </c>
      <c r="K76" s="302">
        <f t="shared" si="14"/>
        <v>0.10096497352114116</v>
      </c>
      <c r="L76" s="302">
        <f t="shared" si="14"/>
        <v>7.1508738700975447E-2</v>
      </c>
      <c r="M76" s="302">
        <f t="shared" si="14"/>
        <v>0.10020905065569688</v>
      </c>
      <c r="N76" s="302">
        <f t="shared" si="14"/>
        <v>8.959291710342801E-2</v>
      </c>
      <c r="O76" s="302">
        <f t="shared" si="14"/>
        <v>0.1020875221774462</v>
      </c>
      <c r="P76" s="302">
        <f t="shared" si="14"/>
        <v>8.7555516894365928E-2</v>
      </c>
      <c r="Q76" s="302">
        <f t="shared" si="14"/>
        <v>7.8587727455393108E-2</v>
      </c>
      <c r="R76" s="302">
        <f t="shared" si="14"/>
        <v>9.9002289209705246E-2</v>
      </c>
      <c r="S76" s="302">
        <f t="shared" si="14"/>
        <v>8.6532531795389833E-2</v>
      </c>
      <c r="T76" s="302">
        <f t="shared" si="14"/>
        <v>8.5904781270079306E-2</v>
      </c>
      <c r="U76" s="302">
        <f t="shared" si="14"/>
        <v>7.896273477052565E-2</v>
      </c>
      <c r="V76" s="302">
        <f t="shared" si="14"/>
        <v>0.10087596053413159</v>
      </c>
      <c r="W76" s="302">
        <f t="shared" si="14"/>
        <v>0.11549255173502025</v>
      </c>
      <c r="X76" s="302">
        <f t="shared" si="14"/>
        <v>6.3771491498974486E-2</v>
      </c>
      <c r="Y76" s="302">
        <f t="shared" si="14"/>
        <v>6.6376633791137368E-2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2.7111453328835144E-2</v>
      </c>
      <c r="C77" s="235">
        <f t="shared" si="15"/>
        <v>2.4710677295082313E-2</v>
      </c>
      <c r="D77" s="235">
        <f t="shared" si="15"/>
        <v>2.7296044041013927E-2</v>
      </c>
      <c r="E77" s="235">
        <f t="shared" si="15"/>
        <v>2.6389638249260234E-2</v>
      </c>
      <c r="F77" s="235">
        <f t="shared" si="15"/>
        <v>2.603569907094291E-2</v>
      </c>
      <c r="G77" s="235">
        <f t="shared" si="15"/>
        <v>2.6437502741490593E-2</v>
      </c>
      <c r="H77" s="235">
        <f t="shared" si="15"/>
        <v>3.7424637624057261E-2</v>
      </c>
      <c r="I77" s="235">
        <f t="shared" si="15"/>
        <v>5.5879048055392337E-2</v>
      </c>
      <c r="J77" s="235">
        <f t="shared" si="15"/>
        <v>4.755677406022981E-2</v>
      </c>
      <c r="K77" s="235">
        <f t="shared" si="15"/>
        <v>2.5415108492366903E-2</v>
      </c>
      <c r="L77" s="235">
        <f t="shared" si="15"/>
        <v>1.8000325150950104E-2</v>
      </c>
      <c r="M77" s="235">
        <f t="shared" si="15"/>
        <v>2.5224826051168586E-2</v>
      </c>
      <c r="N77" s="235">
        <f t="shared" si="15"/>
        <v>2.255251132071533E-2</v>
      </c>
      <c r="O77" s="235">
        <f t="shared" si="15"/>
        <v>2.5697678723338956E-2</v>
      </c>
      <c r="P77" s="235">
        <f t="shared" si="15"/>
        <v>2.2039652796121734E-2</v>
      </c>
      <c r="Q77" s="235">
        <f t="shared" si="15"/>
        <v>1.978226259851551E-2</v>
      </c>
      <c r="R77" s="235">
        <f t="shared" si="15"/>
        <v>2.4921057605492132E-2</v>
      </c>
      <c r="S77" s="235">
        <f t="shared" si="15"/>
        <v>2.1782144906307747E-2</v>
      </c>
      <c r="T77" s="235">
        <f t="shared" si="15"/>
        <v>2.1624126267263927E-2</v>
      </c>
      <c r="U77" s="235">
        <f t="shared" si="15"/>
        <v>1.9876660202626475E-2</v>
      </c>
      <c r="V77" s="235">
        <f t="shared" si="15"/>
        <v>2.5392701962228977E-2</v>
      </c>
      <c r="W77" s="235">
        <f t="shared" si="15"/>
        <v>2.9072020028720391E-2</v>
      </c>
      <c r="X77" s="235">
        <f t="shared" si="15"/>
        <v>1.6052689548094804E-2</v>
      </c>
      <c r="Y77" s="235">
        <f t="shared" si="15"/>
        <v>1.6708461264605068E-2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341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>IF(B$5=0,0,B$5/TEL_fec!B$5)</f>
        <v>0.46086201303334279</v>
      </c>
      <c r="C81" s="322">
        <f>IF(C$5=0,0,C$5/TEL_fec!C$5)</f>
        <v>0.46070687312634517</v>
      </c>
      <c r="D81" s="322">
        <f>IF(D$5=0,0,D$5/TEL_fec!D$5)</f>
        <v>0.4621601718054405</v>
      </c>
      <c r="E81" s="322">
        <f>IF(E$5=0,0,E$5/TEL_fec!E$5)</f>
        <v>0.45461897195768219</v>
      </c>
      <c r="F81" s="322">
        <f>IF(F$5=0,0,F$5/TEL_fec!F$5)</f>
        <v>0.44814703424166191</v>
      </c>
      <c r="G81" s="322">
        <f>IF(G$5=0,0,G$5/TEL_fec!G$5)</f>
        <v>0.45328444260852718</v>
      </c>
      <c r="H81" s="322">
        <f>IF(H$5=0,0,H$5/TEL_fec!H$5)</f>
        <v>0.46496328944555049</v>
      </c>
      <c r="I81" s="322">
        <f>IF(I$5=0,0,I$5/TEL_fec!I$5)</f>
        <v>0.49811984887196242</v>
      </c>
      <c r="J81" s="322">
        <f>IF(J$5=0,0,J$5/TEL_fec!J$5)</f>
        <v>0.48928545801960566</v>
      </c>
      <c r="K81" s="322">
        <f>IF(K$5=0,0,K$5/TEL_fec!K$5)</f>
        <v>0.48298863159711242</v>
      </c>
      <c r="L81" s="322">
        <f>IF(L$5=0,0,L$5/TEL_fec!L$5)</f>
        <v>0.48115823703094357</v>
      </c>
      <c r="M81" s="322">
        <f>IF(M$5=0,0,M$5/TEL_fec!M$5)</f>
        <v>0.4893834968376391</v>
      </c>
      <c r="N81" s="322">
        <f>IF(N$5=0,0,N$5/TEL_fec!N$5)</f>
        <v>0.49150138925983633</v>
      </c>
      <c r="O81" s="322">
        <f>IF(O$5=0,0,O$5/TEL_fec!O$5)</f>
        <v>0.48931217823128731</v>
      </c>
      <c r="P81" s="322">
        <f>IF(P$5=0,0,P$5/TEL_fec!P$5)</f>
        <v>0.48922077770315153</v>
      </c>
      <c r="Q81" s="322">
        <f>IF(Q$5=0,0,Q$5/TEL_fec!Q$5)</f>
        <v>0.48742951232629061</v>
      </c>
      <c r="R81" s="322">
        <f>IF(R$5=0,0,R$5/TEL_fec!R$5)</f>
        <v>0.48831319994762429</v>
      </c>
      <c r="S81" s="322">
        <f>IF(S$5=0,0,S$5/TEL_fec!S$5)</f>
        <v>0.49315950166583167</v>
      </c>
      <c r="T81" s="322">
        <f>IF(T$5=0,0,T$5/TEL_fec!T$5)</f>
        <v>0.49332776953366592</v>
      </c>
      <c r="U81" s="322">
        <f>IF(U$5=0,0,U$5/TEL_fec!U$5)</f>
        <v>0.4902928718464345</v>
      </c>
      <c r="V81" s="322">
        <f>IF(V$5=0,0,V$5/TEL_fec!V$5)</f>
        <v>0.49082772363117322</v>
      </c>
      <c r="W81" s="322">
        <f>IF(W$5=0,0,W$5/TEL_fec!W$5)</f>
        <v>0.488802786239947</v>
      </c>
      <c r="X81" s="322">
        <f>IF(X$5=0,0,X$5/TEL_fec!X$5)</f>
        <v>0.49967999576192945</v>
      </c>
      <c r="Y81" s="322">
        <f>IF(Y$5=0,0,Y$5/TEL_fec!Y$5)</f>
        <v>0.49892750075948755</v>
      </c>
      <c r="DA81" s="95"/>
    </row>
    <row r="82" spans="1:105" ht="12" customHeight="1" x14ac:dyDescent="0.25">
      <c r="A82" s="55" t="s">
        <v>91</v>
      </c>
      <c r="B82" s="334">
        <f>IF(B$6=0,0,B$6/TEL_fec!B$6)</f>
        <v>0.49374962340445444</v>
      </c>
      <c r="C82" s="334">
        <f>IF(C$6=0,0,C$6/TEL_fec!C$6)</f>
        <v>0.49374962340445427</v>
      </c>
      <c r="D82" s="334">
        <f>IF(D$6=0,0,D$6/TEL_fec!D$6)</f>
        <v>0.49374962340445427</v>
      </c>
      <c r="E82" s="334">
        <f>IF(E$6=0,0,E$6/TEL_fec!E$6)</f>
        <v>0.4937496234044545</v>
      </c>
      <c r="F82" s="334">
        <f>IF(F$6=0,0,F$6/TEL_fec!F$6)</f>
        <v>0.49374962340445444</v>
      </c>
      <c r="G82" s="334">
        <f>IF(G$6=0,0,G$6/TEL_fec!G$6)</f>
        <v>0.49374962340445433</v>
      </c>
      <c r="H82" s="334">
        <f>IF(H$6=0,0,H$6/TEL_fec!H$6)</f>
        <v>0.4937496234044545</v>
      </c>
      <c r="I82" s="334">
        <f>IF(I$6=0,0,I$6/TEL_fec!I$6)</f>
        <v>0.49374962340445444</v>
      </c>
      <c r="J82" s="334">
        <f>IF(J$6=0,0,J$6/TEL_fec!J$6)</f>
        <v>0.49374962340445433</v>
      </c>
      <c r="K82" s="334">
        <f>IF(K$6=0,0,K$6/TEL_fec!K$6)</f>
        <v>0.49374962340445433</v>
      </c>
      <c r="L82" s="334">
        <f>IF(L$6=0,0,L$6/TEL_fec!L$6)</f>
        <v>0.49374962340445433</v>
      </c>
      <c r="M82" s="334">
        <f>IF(M$6=0,0,M$6/TEL_fec!M$6)</f>
        <v>0.49374962340445411</v>
      </c>
      <c r="N82" s="334">
        <f>IF(N$6=0,0,N$6/TEL_fec!N$6)</f>
        <v>0.49374962340445422</v>
      </c>
      <c r="O82" s="334">
        <f>IF(O$6=0,0,O$6/TEL_fec!O$6)</f>
        <v>0.49374962340445439</v>
      </c>
      <c r="P82" s="334">
        <f>IF(P$6=0,0,P$6/TEL_fec!P$6)</f>
        <v>0.49374962340445444</v>
      </c>
      <c r="Q82" s="334">
        <f>IF(Q$6=0,0,Q$6/TEL_fec!Q$6)</f>
        <v>0.49374962340445444</v>
      </c>
      <c r="R82" s="334">
        <f>IF(R$6=0,0,R$6/TEL_fec!R$6)</f>
        <v>0.49374962340445444</v>
      </c>
      <c r="S82" s="334">
        <f>IF(S$6=0,0,S$6/TEL_fec!S$6)</f>
        <v>0.49374962340445422</v>
      </c>
      <c r="T82" s="334">
        <f>IF(T$6=0,0,T$6/TEL_fec!T$6)</f>
        <v>0.49374962340445444</v>
      </c>
      <c r="U82" s="334">
        <f>IF(U$6=0,0,U$6/TEL_fec!U$6)</f>
        <v>0.49374962340445461</v>
      </c>
      <c r="V82" s="334">
        <f>IF(V$6=0,0,V$6/TEL_fec!V$6)</f>
        <v>0.49374962340445416</v>
      </c>
      <c r="W82" s="334">
        <f>IF(W$6=0,0,W$6/TEL_fec!W$6)</f>
        <v>0.49374962340445433</v>
      </c>
      <c r="X82" s="334">
        <f>IF(X$6=0,0,X$6/TEL_fec!X$6)</f>
        <v>0.49374962340445433</v>
      </c>
      <c r="Y82" s="334">
        <f>IF(Y$6=0,0,Y$6/TEL_fec!Y$6)</f>
        <v>0.49374962340445439</v>
      </c>
      <c r="DA82" s="67"/>
    </row>
    <row r="83" spans="1:105" ht="12" customHeight="1" x14ac:dyDescent="0.25">
      <c r="A83" s="173" t="s">
        <v>92</v>
      </c>
      <c r="B83" s="335">
        <f>IF(B$7=0,0,B$7/TEL_fec!B$7)</f>
        <v>0.12683278588860517</v>
      </c>
      <c r="C83" s="335">
        <f>IF(C$7=0,0,C$7/TEL_fec!C$7)</f>
        <v>0.12683278588860514</v>
      </c>
      <c r="D83" s="335">
        <f>IF(D$7=0,0,D$7/TEL_fec!D$7)</f>
        <v>0.12683278588860519</v>
      </c>
      <c r="E83" s="335">
        <f>IF(E$7=0,0,E$7/TEL_fec!E$7)</f>
        <v>0.12683278588860522</v>
      </c>
      <c r="F83" s="335">
        <f>IF(F$7=0,0,F$7/TEL_fec!F$7)</f>
        <v>0.12683278588860517</v>
      </c>
      <c r="G83" s="335">
        <f>IF(G$7=0,0,G$7/TEL_fec!G$7)</f>
        <v>0.12683278588860519</v>
      </c>
      <c r="H83" s="335">
        <f>IF(H$7=0,0,H$7/TEL_fec!H$7)</f>
        <v>0.12683278588860522</v>
      </c>
      <c r="I83" s="335">
        <f>IF(I$7=0,0,I$7/TEL_fec!I$7)</f>
        <v>0.12683278588860519</v>
      </c>
      <c r="J83" s="335">
        <f>IF(J$7=0,0,J$7/TEL_fec!J$7)</f>
        <v>0.12683278588860517</v>
      </c>
      <c r="K83" s="335">
        <f>IF(K$7=0,0,K$7/TEL_fec!K$7)</f>
        <v>0.12683278588860522</v>
      </c>
      <c r="L83" s="335">
        <f>IF(L$7=0,0,L$7/TEL_fec!L$7)</f>
        <v>0.12683278588860522</v>
      </c>
      <c r="M83" s="335">
        <f>IF(M$7=0,0,M$7/TEL_fec!M$7)</f>
        <v>0.12683278588860522</v>
      </c>
      <c r="N83" s="335">
        <f>IF(N$7=0,0,N$7/TEL_fec!N$7)</f>
        <v>0.12683278588860522</v>
      </c>
      <c r="O83" s="335">
        <f>IF(O$7=0,0,O$7/TEL_fec!O$7)</f>
        <v>0.12683278588860522</v>
      </c>
      <c r="P83" s="335">
        <f>IF(P$7=0,0,P$7/TEL_fec!P$7)</f>
        <v>0.12683278588860519</v>
      </c>
      <c r="Q83" s="335">
        <f>IF(Q$7=0,0,Q$7/TEL_fec!Q$7)</f>
        <v>0.12683278588860522</v>
      </c>
      <c r="R83" s="335">
        <f>IF(R$7=0,0,R$7/TEL_fec!R$7)</f>
        <v>0.12683278588860519</v>
      </c>
      <c r="S83" s="335">
        <f>IF(S$7=0,0,S$7/TEL_fec!S$7)</f>
        <v>0.12683278588860522</v>
      </c>
      <c r="T83" s="335">
        <f>IF(T$7=0,0,T$7/TEL_fec!T$7)</f>
        <v>0.12683278588860519</v>
      </c>
      <c r="U83" s="335">
        <f>IF(U$7=0,0,U$7/TEL_fec!U$7)</f>
        <v>0.12683278588860517</v>
      </c>
      <c r="V83" s="335">
        <f>IF(V$7=0,0,V$7/TEL_fec!V$7)</f>
        <v>0.12683278588860519</v>
      </c>
      <c r="W83" s="335">
        <f>IF(W$7=0,0,W$7/TEL_fec!W$7)</f>
        <v>0.12683278588860517</v>
      </c>
      <c r="X83" s="335">
        <f>IF(X$7=0,0,X$7/TEL_fec!X$7)</f>
        <v>0.12683278588860522</v>
      </c>
      <c r="Y83" s="335">
        <f>IF(Y$7=0,0,Y$7/TEL_fec!Y$7)</f>
        <v>0.12683278588860519</v>
      </c>
      <c r="DA83" s="177"/>
    </row>
    <row r="84" spans="1:105" ht="12" customHeight="1" x14ac:dyDescent="0.25">
      <c r="A84" s="173" t="s">
        <v>93</v>
      </c>
      <c r="B84" s="335">
        <f>IF(B$8=0,0,B$8/TEL_fec!B$8)</f>
        <v>0.68378099783669255</v>
      </c>
      <c r="C84" s="335">
        <f>IF(C$8=0,0,C$8/TEL_fec!C$8)</f>
        <v>0.68378099783669255</v>
      </c>
      <c r="D84" s="335">
        <f>IF(D$8=0,0,D$8/TEL_fec!D$8)</f>
        <v>0.68378099783669244</v>
      </c>
      <c r="E84" s="335">
        <f>IF(E$8=0,0,E$8/TEL_fec!E$8)</f>
        <v>0.68378099783669266</v>
      </c>
      <c r="F84" s="335">
        <f>IF(F$8=0,0,F$8/TEL_fec!F$8)</f>
        <v>0.68378099783669233</v>
      </c>
      <c r="G84" s="335">
        <f>IF(G$8=0,0,G$8/TEL_fec!G$8)</f>
        <v>0.68378099783669277</v>
      </c>
      <c r="H84" s="335">
        <f>IF(H$8=0,0,H$8/TEL_fec!H$8)</f>
        <v>0.68378099783669266</v>
      </c>
      <c r="I84" s="335">
        <f>IF(I$8=0,0,I$8/TEL_fec!I$8)</f>
        <v>0.68378099783669266</v>
      </c>
      <c r="J84" s="335">
        <f>IF(J$8=0,0,J$8/TEL_fec!J$8)</f>
        <v>0.68378099783669277</v>
      </c>
      <c r="K84" s="335">
        <f>IF(K$8=0,0,K$8/TEL_fec!K$8)</f>
        <v>0.68378099783669222</v>
      </c>
      <c r="L84" s="335">
        <f>IF(L$8=0,0,L$8/TEL_fec!L$8)</f>
        <v>0.68378099783669255</v>
      </c>
      <c r="M84" s="335">
        <f>IF(M$8=0,0,M$8/TEL_fec!M$8)</f>
        <v>0.68378099783669233</v>
      </c>
      <c r="N84" s="335">
        <f>IF(N$8=0,0,N$8/TEL_fec!N$8)</f>
        <v>0.68378099783669266</v>
      </c>
      <c r="O84" s="335">
        <f>IF(O$8=0,0,O$8/TEL_fec!O$8)</f>
        <v>0.68378099783669277</v>
      </c>
      <c r="P84" s="335">
        <f>IF(P$8=0,0,P$8/TEL_fec!P$8)</f>
        <v>0.68378099783669277</v>
      </c>
      <c r="Q84" s="335">
        <f>IF(Q$8=0,0,Q$8/TEL_fec!Q$8)</f>
        <v>0.68378099783669255</v>
      </c>
      <c r="R84" s="335">
        <f>IF(R$8=0,0,R$8/TEL_fec!R$8)</f>
        <v>0.68378099783669233</v>
      </c>
      <c r="S84" s="335">
        <f>IF(S$8=0,0,S$8/TEL_fec!S$8)</f>
        <v>0.68378099783669288</v>
      </c>
      <c r="T84" s="335">
        <f>IF(T$8=0,0,T$8/TEL_fec!T$8)</f>
        <v>0.68378099783669255</v>
      </c>
      <c r="U84" s="335">
        <f>IF(U$8=0,0,U$8/TEL_fec!U$8)</f>
        <v>0.68378099783669255</v>
      </c>
      <c r="V84" s="335">
        <f>IF(V$8=0,0,V$8/TEL_fec!V$8)</f>
        <v>0.68378099783669277</v>
      </c>
      <c r="W84" s="335">
        <f>IF(W$8=0,0,W$8/TEL_fec!W$8)</f>
        <v>0.68378099783669255</v>
      </c>
      <c r="X84" s="335">
        <f>IF(X$8=0,0,X$8/TEL_fec!X$8)</f>
        <v>0.68378099783669288</v>
      </c>
      <c r="Y84" s="335">
        <f>IF(Y$8=0,0,Y$8/TEL_fec!Y$8)</f>
        <v>0.68378099783669266</v>
      </c>
      <c r="DA84" s="177"/>
    </row>
    <row r="85" spans="1:105" ht="12" customHeight="1" x14ac:dyDescent="0.25">
      <c r="A85" s="173" t="s">
        <v>94</v>
      </c>
      <c r="B85" s="335">
        <f>IF(B$9=0,0,B$9/TEL_fec!B$9)</f>
        <v>0.49154632898168366</v>
      </c>
      <c r="C85" s="335">
        <f>IF(C$9=0,0,C$9/TEL_fec!C$9)</f>
        <v>0.49154632898168338</v>
      </c>
      <c r="D85" s="335">
        <f>IF(D$9=0,0,D$9/TEL_fec!D$9)</f>
        <v>0.49154632898168371</v>
      </c>
      <c r="E85" s="335">
        <f>IF(E$9=0,0,E$9/TEL_fec!E$9)</f>
        <v>0.49154632898168354</v>
      </c>
      <c r="F85" s="335">
        <f>IF(F$9=0,0,F$9/TEL_fec!F$9)</f>
        <v>0.49154632898168377</v>
      </c>
      <c r="G85" s="335">
        <f>IF(G$9=0,0,G$9/TEL_fec!G$9)</f>
        <v>0.49154632898168349</v>
      </c>
      <c r="H85" s="335">
        <f>IF(H$9=0,0,H$9/TEL_fec!H$9)</f>
        <v>0.49154632898168338</v>
      </c>
      <c r="I85" s="335">
        <f>IF(I$9=0,0,I$9/TEL_fec!I$9)</f>
        <v>0.49154632898168377</v>
      </c>
      <c r="J85" s="335">
        <f>IF(J$9=0,0,J$9/TEL_fec!J$9)</f>
        <v>0.4915463289816836</v>
      </c>
      <c r="K85" s="335">
        <f>IF(K$9=0,0,K$9/TEL_fec!K$9)</f>
        <v>0.4915463289816836</v>
      </c>
      <c r="L85" s="335">
        <f>IF(L$9=0,0,L$9/TEL_fec!L$9)</f>
        <v>0.49154632898168349</v>
      </c>
      <c r="M85" s="335">
        <f>IF(M$9=0,0,M$9/TEL_fec!M$9)</f>
        <v>0.49154632898168388</v>
      </c>
      <c r="N85" s="335">
        <f>IF(N$9=0,0,N$9/TEL_fec!N$9)</f>
        <v>0.49154632898168377</v>
      </c>
      <c r="O85" s="335">
        <f>IF(O$9=0,0,O$9/TEL_fec!O$9)</f>
        <v>0.49154632898168349</v>
      </c>
      <c r="P85" s="335">
        <f>IF(P$9=0,0,P$9/TEL_fec!P$9)</f>
        <v>0.4915463289816836</v>
      </c>
      <c r="Q85" s="335">
        <f>IF(Q$9=0,0,Q$9/TEL_fec!Q$9)</f>
        <v>0.49154632898168354</v>
      </c>
      <c r="R85" s="335">
        <f>IF(R$9=0,0,R$9/TEL_fec!R$9)</f>
        <v>0.49154632898168338</v>
      </c>
      <c r="S85" s="335">
        <f>IF(S$9=0,0,S$9/TEL_fec!S$9)</f>
        <v>0.49154632898168354</v>
      </c>
      <c r="T85" s="335">
        <f>IF(T$9=0,0,T$9/TEL_fec!T$9)</f>
        <v>0.49154632898168388</v>
      </c>
      <c r="U85" s="335">
        <f>IF(U$9=0,0,U$9/TEL_fec!U$9)</f>
        <v>0.49154632898168343</v>
      </c>
      <c r="V85" s="335">
        <f>IF(V$9=0,0,V$9/TEL_fec!V$9)</f>
        <v>0.49154632898168343</v>
      </c>
      <c r="W85" s="335">
        <f>IF(W$9=0,0,W$9/TEL_fec!W$9)</f>
        <v>0.49154632898168354</v>
      </c>
      <c r="X85" s="335">
        <f>IF(X$9=0,0,X$9/TEL_fec!X$9)</f>
        <v>0.4915463289816836</v>
      </c>
      <c r="Y85" s="335">
        <f>IF(Y$9=0,0,Y$9/TEL_fec!Y$9)</f>
        <v>0.49154632898168338</v>
      </c>
      <c r="DA85" s="177"/>
    </row>
    <row r="86" spans="1:105" ht="12" customHeight="1" x14ac:dyDescent="0.25">
      <c r="A86" s="56" t="s">
        <v>95</v>
      </c>
      <c r="B86" s="336">
        <f>IF(B$10=0,0,B$10/TEL_fec!B$10)</f>
        <v>0.68374585951615308</v>
      </c>
      <c r="C86" s="336">
        <f>IF(C$10=0,0,C$10/TEL_fec!C$10)</f>
        <v>0.68257092078966652</v>
      </c>
      <c r="D86" s="336">
        <f>IF(D$10=0,0,D$10/TEL_fec!D$10)</f>
        <v>0.68702930838065945</v>
      </c>
      <c r="E86" s="336">
        <f>IF(E$10=0,0,E$10/TEL_fec!E$10)</f>
        <v>0.6808707756084541</v>
      </c>
      <c r="F86" s="336">
        <f>IF(F$10=0,0,F$10/TEL_fec!F$10)</f>
        <v>0.67923892694192267</v>
      </c>
      <c r="G86" s="336">
        <f>IF(G$10=0,0,G$10/TEL_fec!G$10)</f>
        <v>0.68727393579677987</v>
      </c>
      <c r="H86" s="336">
        <f>IF(H$10=0,0,H$10/TEL_fec!H$10)</f>
        <v>0.74171981274115351</v>
      </c>
      <c r="I86" s="336">
        <f>IF(I$10=0,0,I$10/TEL_fec!I$10)</f>
        <v>0.839465995316377</v>
      </c>
      <c r="J86" s="336">
        <f>IF(J$10=0,0,J$10/TEL_fec!J$10)</f>
        <v>0.78611042144119836</v>
      </c>
      <c r="K86" s="336">
        <f>IF(K$10=0,0,K$10/TEL_fec!K$10)</f>
        <v>0.68666635006870524</v>
      </c>
      <c r="L86" s="336">
        <f>IF(L$10=0,0,L$10/TEL_fec!L$10)</f>
        <v>0.68589076926206838</v>
      </c>
      <c r="M86" s="336">
        <f>IF(M$10=0,0,M$10/TEL_fec!M$10)</f>
        <v>0.69609139828398514</v>
      </c>
      <c r="N86" s="336">
        <f>IF(N$10=0,0,N$10/TEL_fec!N$10)</f>
        <v>0.68867329998360305</v>
      </c>
      <c r="O86" s="336">
        <f>IF(O$10=0,0,O$10/TEL_fec!O$10)</f>
        <v>0.69215314627123403</v>
      </c>
      <c r="P86" s="336">
        <f>IF(P$10=0,0,P$10/TEL_fec!P$10)</f>
        <v>0.68717629895020405</v>
      </c>
      <c r="Q86" s="336">
        <f>IF(Q$10=0,0,Q$10/TEL_fec!Q$10)</f>
        <v>0.68264137945319858</v>
      </c>
      <c r="R86" s="336">
        <f>IF(R$10=0,0,R$10/TEL_fec!R$10)</f>
        <v>0.69398339488465555</v>
      </c>
      <c r="S86" s="336">
        <f>IF(S$10=0,0,S$10/TEL_fec!S$10)</f>
        <v>0.68924602054347361</v>
      </c>
      <c r="T86" s="336">
        <f>IF(T$10=0,0,T$10/TEL_fec!T$10)</f>
        <v>0.68918476082074054</v>
      </c>
      <c r="U86" s="336">
        <f>IF(U$10=0,0,U$10/TEL_fec!U$10)</f>
        <v>0.6911059423822099</v>
      </c>
      <c r="V86" s="336">
        <f>IF(V$10=0,0,V$10/TEL_fec!V$10)</f>
        <v>0.6908043117054895</v>
      </c>
      <c r="W86" s="336">
        <f>IF(W$10=0,0,W$10/TEL_fec!W$10)</f>
        <v>0.71977829680197092</v>
      </c>
      <c r="X86" s="336">
        <f>IF(X$10=0,0,X$10/TEL_fec!X$10)</f>
        <v>0.68633418240243715</v>
      </c>
      <c r="Y86" s="336">
        <f>IF(Y$10=0,0,Y$10/TEL_fec!Y$10)</f>
        <v>0.68688335642090426</v>
      </c>
      <c r="DA86" s="68"/>
    </row>
    <row r="87" spans="1:105" ht="12" customHeight="1" x14ac:dyDescent="0.25">
      <c r="A87" s="174" t="s">
        <v>2707</v>
      </c>
      <c r="B87" s="349">
        <f>IF(B$16=0,0,B$16/TEL_fec!B$16)</f>
        <v>0.49776687032974098</v>
      </c>
      <c r="C87" s="349">
        <f>IF(C$16=0,0,C$16/TEL_fec!C$16)</f>
        <v>0.50172343534921093</v>
      </c>
      <c r="D87" s="349">
        <f>IF(D$16=0,0,D$16/TEL_fec!D$16)</f>
        <v>0.49992864441177221</v>
      </c>
      <c r="E87" s="349">
        <f>IF(E$16=0,0,E$16/TEL_fec!E$16)</f>
        <v>0.488223275427838</v>
      </c>
      <c r="F87" s="349">
        <f>IF(F$16=0,0,F$16/TEL_fec!F$16)</f>
        <v>0.4771478726193501</v>
      </c>
      <c r="G87" s="349">
        <f>IF(G$16=0,0,G$16/TEL_fec!G$16)</f>
        <v>0.48564163027954715</v>
      </c>
      <c r="H87" s="349">
        <f>IF(H$16=0,0,H$16/TEL_fec!H$16)</f>
        <v>0.48650880256671347</v>
      </c>
      <c r="I87" s="349">
        <f>IF(I$16=0,0,I$16/TEL_fec!I$16)</f>
        <v>0.50430012419536263</v>
      </c>
      <c r="J87" s="349">
        <f>IF(J$16=0,0,J$16/TEL_fec!J$16)</f>
        <v>0.51479525046859864</v>
      </c>
      <c r="K87" s="349">
        <f>IF(K$16=0,0,K$16/TEL_fec!K$16)</f>
        <v>0.53005049809008076</v>
      </c>
      <c r="L87" s="349">
        <f>IF(L$16=0,0,L$16/TEL_fec!L$16)</f>
        <v>0.53135989266343231</v>
      </c>
      <c r="M87" s="349">
        <f>IF(M$16=0,0,M$16/TEL_fec!M$16)</f>
        <v>0.54008230829591375</v>
      </c>
      <c r="N87" s="349">
        <f>IF(N$16=0,0,N$16/TEL_fec!N$16)</f>
        <v>0.54126540236224829</v>
      </c>
      <c r="O87" s="349">
        <f>IF(O$16=0,0,O$16/TEL_fec!O$16)</f>
        <v>0.53806920116003398</v>
      </c>
      <c r="P87" s="349">
        <f>IF(P$16=0,0,P$16/TEL_fec!P$16)</f>
        <v>0.5395398132288507</v>
      </c>
      <c r="Q87" s="349">
        <f>IF(Q$16=0,0,Q$16/TEL_fec!Q$16)</f>
        <v>0.53702876814968703</v>
      </c>
      <c r="R87" s="349">
        <f>IF(R$16=0,0,R$16/TEL_fec!R$16)</f>
        <v>0.5392125300272913</v>
      </c>
      <c r="S87" s="349">
        <f>IF(S$16=0,0,S$16/TEL_fec!S$16)</f>
        <v>0.54479222669530258</v>
      </c>
      <c r="T87" s="349">
        <f>IF(T$16=0,0,T$16/TEL_fec!T$16)</f>
        <v>0.54486707978095927</v>
      </c>
      <c r="U87" s="349">
        <f>IF(U$16=0,0,U$16/TEL_fec!U$16)</f>
        <v>0.54310483519490116</v>
      </c>
      <c r="V87" s="349">
        <f>IF(V$16=0,0,V$16/TEL_fec!V$16)</f>
        <v>0.54250567310707487</v>
      </c>
      <c r="W87" s="349">
        <f>IF(W$16=0,0,W$16/TEL_fec!W$16)</f>
        <v>0.54129859812891223</v>
      </c>
      <c r="X87" s="349">
        <f>IF(X$16=0,0,X$16/TEL_fec!X$16)</f>
        <v>0.54960043999183028</v>
      </c>
      <c r="Y87" s="349">
        <f>IF(Y$16=0,0,Y$16/TEL_fec!Y$16)</f>
        <v>0.54883542992132706</v>
      </c>
      <c r="DA87" s="178"/>
    </row>
    <row r="88" spans="1:105" ht="12" customHeight="1" x14ac:dyDescent="0.25">
      <c r="A88" s="174" t="s">
        <v>2719</v>
      </c>
      <c r="B88" s="349">
        <f>IF(B$27=0,0,B$27/TEL_fec!B$27)</f>
        <v>0.44033223144554001</v>
      </c>
      <c r="C88" s="349">
        <f>IF(C$27=0,0,C$27/TEL_fec!C$27)</f>
        <v>0.44383226973199402</v>
      </c>
      <c r="D88" s="349">
        <f>IF(D$27=0,0,D$27/TEL_fec!D$27)</f>
        <v>0.44224457005656775</v>
      </c>
      <c r="E88" s="349">
        <f>IF(E$27=0,0,E$27/TEL_fec!E$27)</f>
        <v>0.43188982057077979</v>
      </c>
      <c r="F88" s="349">
        <f>IF(F$27=0,0,F$27/TEL_fec!F$27)</f>
        <v>0.42209234885557889</v>
      </c>
      <c r="G88" s="349">
        <f>IF(G$27=0,0,G$27/TEL_fec!G$27)</f>
        <v>0.42960605755498421</v>
      </c>
      <c r="H88" s="349">
        <f>IF(H$27=0,0,H$27/TEL_fec!H$27)</f>
        <v>0.43037317150132348</v>
      </c>
      <c r="I88" s="349">
        <f>IF(I$27=0,0,I$27/TEL_fec!I$27)</f>
        <v>0.44611164832666689</v>
      </c>
      <c r="J88" s="349">
        <f>IF(J$27=0,0,J$27/TEL_fec!J$27)</f>
        <v>0.4553957984914524</v>
      </c>
      <c r="K88" s="349">
        <f>IF(K$27=0,0,K$27/TEL_fec!K$27)</f>
        <v>0.46889082523353304</v>
      </c>
      <c r="L88" s="349">
        <f>IF(L$27=0,0,L$27/TEL_fec!L$27)</f>
        <v>0.47004913581765145</v>
      </c>
      <c r="M88" s="349">
        <f>IF(M$27=0,0,M$27/TEL_fec!M$27)</f>
        <v>0.4777651188771545</v>
      </c>
      <c r="N88" s="349">
        <f>IF(N$27=0,0,N$27/TEL_fec!N$27)</f>
        <v>0.47881170208968116</v>
      </c>
      <c r="O88" s="349">
        <f>IF(O$27=0,0,O$27/TEL_fec!O$27)</f>
        <v>0.47598429333387626</v>
      </c>
      <c r="P88" s="349">
        <f>IF(P$27=0,0,P$27/TEL_fec!P$27)</f>
        <v>0.47728521939475232</v>
      </c>
      <c r="Q88" s="349">
        <f>IF(Q$27=0,0,Q$27/TEL_fec!Q$27)</f>
        <v>0.47506391028626138</v>
      </c>
      <c r="R88" s="349">
        <f>IF(R$27=0,0,R$27/TEL_fec!R$27)</f>
        <v>0.47699569963952687</v>
      </c>
      <c r="S88" s="349">
        <f>IF(S$27=0,0,S$27/TEL_fec!S$27)</f>
        <v>0.4819315851535369</v>
      </c>
      <c r="T88" s="349">
        <f>IF(T$27=0,0,T$27/TEL_fec!T$27)</f>
        <v>0.48199780134469433</v>
      </c>
      <c r="U88" s="349">
        <f>IF(U$27=0,0,U$27/TEL_fec!U$27)</f>
        <v>0.48043889267241235</v>
      </c>
      <c r="V88" s="349">
        <f>IF(V$27=0,0,V$27/TEL_fec!V$27)</f>
        <v>0.47990886467164318</v>
      </c>
      <c r="W88" s="349">
        <f>IF(W$27=0,0,W$27/TEL_fec!W$27)</f>
        <v>0.47884106757557626</v>
      </c>
      <c r="X88" s="349">
        <f>IF(X$27=0,0,X$27/TEL_fec!X$27)</f>
        <v>0.4861850046081575</v>
      </c>
      <c r="Y88" s="349">
        <f>IF(Y$27=0,0,Y$27/TEL_fec!Y$27)</f>
        <v>0.48550826493040483</v>
      </c>
      <c r="DA88" s="178"/>
    </row>
    <row r="89" spans="1:105" ht="12" customHeight="1" x14ac:dyDescent="0.25">
      <c r="A89" s="174" t="s">
        <v>2731</v>
      </c>
      <c r="B89" s="349">
        <f>IF(B$38=0,0,B$38/TEL_fec!B$38)</f>
        <v>0.60340010244452169</v>
      </c>
      <c r="C89" s="349">
        <f>IF(C$38=0,0,C$38/TEL_fec!C$38)</f>
        <v>0.60340010244452202</v>
      </c>
      <c r="D89" s="349">
        <f>IF(D$38=0,0,D$38/TEL_fec!D$38)</f>
        <v>0.6034001024445218</v>
      </c>
      <c r="E89" s="349">
        <f>IF(E$38=0,0,E$38/TEL_fec!E$38)</f>
        <v>0.60340010244452202</v>
      </c>
      <c r="F89" s="349">
        <f>IF(F$38=0,0,F$38/TEL_fec!F$38)</f>
        <v>0.60340010244452191</v>
      </c>
      <c r="G89" s="349">
        <f>IF(G$38=0,0,G$38/TEL_fec!G$38)</f>
        <v>0.60340010244452158</v>
      </c>
      <c r="H89" s="349">
        <f>IF(H$38=0,0,H$38/TEL_fec!H$38)</f>
        <v>0.6034001024445218</v>
      </c>
      <c r="I89" s="349">
        <f>IF(I$38=0,0,I$38/TEL_fec!I$38)</f>
        <v>0.60340010244452169</v>
      </c>
      <c r="J89" s="349">
        <f>IF(J$38=0,0,J$38/TEL_fec!J$38)</f>
        <v>0.60340010244452191</v>
      </c>
      <c r="K89" s="349">
        <f>IF(K$38=0,0,K$38/TEL_fec!K$38)</f>
        <v>0.6034001024445218</v>
      </c>
      <c r="L89" s="349">
        <f>IF(L$38=0,0,L$38/TEL_fec!L$38)</f>
        <v>0.6034001024445218</v>
      </c>
      <c r="M89" s="349">
        <f>IF(M$38=0,0,M$38/TEL_fec!M$38)</f>
        <v>0.6034001024445218</v>
      </c>
      <c r="N89" s="349">
        <f>IF(N$38=0,0,N$38/TEL_fec!N$38)</f>
        <v>0.60340010244452169</v>
      </c>
      <c r="O89" s="349">
        <f>IF(O$38=0,0,O$38/TEL_fec!O$38)</f>
        <v>0.60340010244452191</v>
      </c>
      <c r="P89" s="349">
        <f>IF(P$38=0,0,P$38/TEL_fec!P$38)</f>
        <v>0.60340010244452191</v>
      </c>
      <c r="Q89" s="349">
        <f>IF(Q$38=0,0,Q$38/TEL_fec!Q$38)</f>
        <v>0.60340010244452158</v>
      </c>
      <c r="R89" s="349">
        <f>IF(R$38=0,0,R$38/TEL_fec!R$38)</f>
        <v>0.60340010244452191</v>
      </c>
      <c r="S89" s="349">
        <f>IF(S$38=0,0,S$38/TEL_fec!S$38)</f>
        <v>0.6034001024445218</v>
      </c>
      <c r="T89" s="349">
        <f>IF(T$38=0,0,T$38/TEL_fec!T$38)</f>
        <v>0.60340010244452169</v>
      </c>
      <c r="U89" s="349">
        <f>IF(U$38=0,0,U$38/TEL_fec!U$38)</f>
        <v>0.6034001024445218</v>
      </c>
      <c r="V89" s="349">
        <f>IF(V$38=0,0,V$38/TEL_fec!V$38)</f>
        <v>0.60340010244452169</v>
      </c>
      <c r="W89" s="349">
        <f>IF(W$38=0,0,W$38/TEL_fec!W$38)</f>
        <v>0.6034001024445218</v>
      </c>
      <c r="X89" s="349">
        <f>IF(X$38=0,0,X$38/TEL_fec!X$38)</f>
        <v>0.60340010244452191</v>
      </c>
      <c r="Y89" s="349">
        <f>IF(Y$38=0,0,Y$38/TEL_fec!Y$38)</f>
        <v>0.6034001024445218</v>
      </c>
      <c r="DA89" s="178"/>
    </row>
    <row r="90" spans="1:105" ht="12" customHeight="1" x14ac:dyDescent="0.25">
      <c r="A90" s="174" t="s">
        <v>2733</v>
      </c>
      <c r="B90" s="349">
        <f>IF(B$39=0,0,B$39/TEL_fec!B$39)</f>
        <v>0.39339032886515646</v>
      </c>
      <c r="C90" s="349">
        <f>IF(C$39=0,0,C$39/TEL_fec!C$39)</f>
        <v>0.39247906435080854</v>
      </c>
      <c r="D90" s="349">
        <f>IF(D$39=0,0,D$39/TEL_fec!D$39)</f>
        <v>0.39449067665310689</v>
      </c>
      <c r="E90" s="349">
        <f>IF(E$39=0,0,E$39/TEL_fec!E$39)</f>
        <v>0.38841125103952456</v>
      </c>
      <c r="F90" s="349">
        <f>IF(F$39=0,0,F$39/TEL_fec!F$39)</f>
        <v>0.3831437858745424</v>
      </c>
      <c r="G90" s="349">
        <f>IF(G$39=0,0,G$39/TEL_fec!G$39)</f>
        <v>0.38734359934490969</v>
      </c>
      <c r="H90" s="349">
        <f>IF(H$39=0,0,H$39/TEL_fec!H$39)</f>
        <v>0.40015545442792466</v>
      </c>
      <c r="I90" s="349">
        <f>IF(I$39=0,0,I$39/TEL_fec!I$39)</f>
        <v>0.42235062616088231</v>
      </c>
      <c r="J90" s="349">
        <f>IF(J$39=0,0,J$39/TEL_fec!J$39)</f>
        <v>0.41761400976540519</v>
      </c>
      <c r="K90" s="349">
        <f>IF(K$39=0,0,K$39/TEL_fec!K$39)</f>
        <v>0.40606377034458946</v>
      </c>
      <c r="L90" s="349">
        <f>IF(L$39=0,0,L$39/TEL_fec!L$39)</f>
        <v>0.40043607419340999</v>
      </c>
      <c r="M90" s="349">
        <f>IF(M$39=0,0,M$39/TEL_fec!M$39)</f>
        <v>0.40998940065563877</v>
      </c>
      <c r="N90" s="349">
        <f>IF(N$39=0,0,N$39/TEL_fec!N$39)</f>
        <v>0.408970041854889</v>
      </c>
      <c r="O90" s="349">
        <f>IF(O$39=0,0,O$39/TEL_fec!O$39)</f>
        <v>0.40978966719209353</v>
      </c>
      <c r="P90" s="349">
        <f>IF(P$39=0,0,P$39/TEL_fec!P$39)</f>
        <v>0.4076597739043572</v>
      </c>
      <c r="Q90" s="349">
        <f>IF(Q$39=0,0,Q$39/TEL_fec!Q$39)</f>
        <v>0.4048003713136204</v>
      </c>
      <c r="R90" s="349">
        <f>IF(R$39=0,0,R$39/TEL_fec!R$39)</f>
        <v>0.40932745868742465</v>
      </c>
      <c r="S90" s="349">
        <f>IF(S$39=0,0,S$39/TEL_fec!S$39)</f>
        <v>0.4098924195595044</v>
      </c>
      <c r="T90" s="349">
        <f>IF(T$39=0,0,T$39/TEL_fec!T$39)</f>
        <v>0.40986895116919092</v>
      </c>
      <c r="U90" s="349">
        <f>IF(U$39=0,0,U$39/TEL_fec!U$39)</f>
        <v>0.40741147410284168</v>
      </c>
      <c r="V90" s="349">
        <f>IF(V$39=0,0,V$39/TEL_fec!V$39)</f>
        <v>0.41133147376049506</v>
      </c>
      <c r="W90" s="349">
        <f>IF(W$39=0,0,W$39/TEL_fec!W$39)</f>
        <v>0.41261604805297503</v>
      </c>
      <c r="X90" s="349">
        <f>IF(X$39=0,0,X$39/TEL_fec!X$39)</f>
        <v>0.40850983678849162</v>
      </c>
      <c r="Y90" s="349">
        <f>IF(Y$39=0,0,Y$39/TEL_fec!Y$39)</f>
        <v>0.40873683343709255</v>
      </c>
      <c r="DA90" s="178"/>
    </row>
    <row r="91" spans="1:105" ht="12" customHeight="1" x14ac:dyDescent="0.25">
      <c r="A91" s="41" t="s">
        <v>2757</v>
      </c>
      <c r="B91" s="337">
        <f>IF(B$59=0,0,B$59/TEL_fec!B$59)</f>
        <v>0.47736525809314218</v>
      </c>
      <c r="C91" s="337">
        <f>IF(C$59=0,0,C$59/TEL_fec!C$59)</f>
        <v>0.47736525809314218</v>
      </c>
      <c r="D91" s="337">
        <f>IF(D$59=0,0,D$59/TEL_fec!D$59)</f>
        <v>0.47736525809314223</v>
      </c>
      <c r="E91" s="337">
        <f>IF(E$59=0,0,E$59/TEL_fec!E$59)</f>
        <v>0.47736525809314212</v>
      </c>
      <c r="F91" s="337">
        <f>IF(F$59=0,0,F$59/TEL_fec!F$59)</f>
        <v>0.4773652580931419</v>
      </c>
      <c r="G91" s="337">
        <f>IF(G$59=0,0,G$59/TEL_fec!G$59)</f>
        <v>0.47736525809314218</v>
      </c>
      <c r="H91" s="337">
        <f>IF(H$59=0,0,H$59/TEL_fec!H$59)</f>
        <v>0.47736525809314206</v>
      </c>
      <c r="I91" s="337">
        <f>IF(I$59=0,0,I$59/TEL_fec!I$59)</f>
        <v>0.47736525809314223</v>
      </c>
      <c r="J91" s="337">
        <f>IF(J$59=0,0,J$59/TEL_fec!J$59)</f>
        <v>0.47736525809314223</v>
      </c>
      <c r="K91" s="337">
        <f>IF(K$59=0,0,K$59/TEL_fec!K$59)</f>
        <v>0.47736525809314201</v>
      </c>
      <c r="L91" s="337">
        <f>IF(L$59=0,0,L$59/TEL_fec!L$59)</f>
        <v>0.47736525809314206</v>
      </c>
      <c r="M91" s="337">
        <f>IF(M$59=0,0,M$59/TEL_fec!M$59)</f>
        <v>0.47736525809314201</v>
      </c>
      <c r="N91" s="337">
        <f>IF(N$59=0,0,N$59/TEL_fec!N$59)</f>
        <v>0.47736525809314223</v>
      </c>
      <c r="O91" s="337">
        <f>IF(O$59=0,0,O$59/TEL_fec!O$59)</f>
        <v>0.47736525809314218</v>
      </c>
      <c r="P91" s="337">
        <f>IF(P$59=0,0,P$59/TEL_fec!P$59)</f>
        <v>0.47736525809314223</v>
      </c>
      <c r="Q91" s="337">
        <f>IF(Q$59=0,0,Q$59/TEL_fec!Q$59)</f>
        <v>0.47736525809314201</v>
      </c>
      <c r="R91" s="337">
        <f>IF(R$59=0,0,R$59/TEL_fec!R$59)</f>
        <v>0.47736525809314206</v>
      </c>
      <c r="S91" s="337">
        <f>IF(S$59=0,0,S$59/TEL_fec!S$59)</f>
        <v>0.4773652580931419</v>
      </c>
      <c r="T91" s="337">
        <f>IF(T$59=0,0,T$59/TEL_fec!T$59)</f>
        <v>0.47736525809314201</v>
      </c>
      <c r="U91" s="337">
        <f>IF(U$59=0,0,U$59/TEL_fec!U$59)</f>
        <v>0.47736525809314179</v>
      </c>
      <c r="V91" s="337">
        <f>IF(V$59=0,0,V$59/TEL_fec!V$59)</f>
        <v>0.47736525809314218</v>
      </c>
      <c r="W91" s="337">
        <f>IF(W$59=0,0,W$59/TEL_fec!W$59)</f>
        <v>0.47736525809314223</v>
      </c>
      <c r="X91" s="337">
        <f>IF(X$59=0,0,X$59/TEL_fec!X$59)</f>
        <v>0.47736525809314218</v>
      </c>
      <c r="Y91" s="337">
        <f>IF(Y$59=0,0,Y$59/TEL_fec!Y$59)</f>
        <v>0.47736525809314195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CO2 emissions"</f>
        <v>IE: Textiles and leather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128.9706328782276</v>
      </c>
      <c r="C5" s="223">
        <v>126.3384367180596</v>
      </c>
      <c r="D5" s="223">
        <v>94.401580317336794</v>
      </c>
      <c r="E5" s="223">
        <v>88.915780797249781</v>
      </c>
      <c r="F5" s="223">
        <v>68.161082037748855</v>
      </c>
      <c r="G5" s="223">
        <v>64.325252518022779</v>
      </c>
      <c r="H5" s="223">
        <v>30.028561557517438</v>
      </c>
      <c r="I5" s="223">
        <v>7.8421330826443612</v>
      </c>
      <c r="J5" s="223">
        <v>11.855325237635631</v>
      </c>
      <c r="K5" s="223">
        <v>26.646661077693679</v>
      </c>
      <c r="L5" s="223">
        <v>28.642930918311951</v>
      </c>
      <c r="M5" s="223">
        <v>20.110829038253751</v>
      </c>
      <c r="N5" s="223">
        <v>15.87330467800995</v>
      </c>
      <c r="O5" s="223">
        <v>18.688934158201011</v>
      </c>
      <c r="P5" s="223">
        <v>23.40544931865967</v>
      </c>
      <c r="Q5" s="223">
        <v>16.083361437844591</v>
      </c>
      <c r="R5" s="223">
        <v>18.382763518423641</v>
      </c>
      <c r="S5" s="223">
        <v>19.27604267757464</v>
      </c>
      <c r="T5" s="223">
        <v>20.500275958717118</v>
      </c>
      <c r="U5" s="223">
        <v>20.573881197545511</v>
      </c>
      <c r="V5" s="223">
        <v>20.211187647683211</v>
      </c>
      <c r="W5" s="223">
        <v>18.650812867486291</v>
      </c>
      <c r="X5" s="223">
        <v>42.080218346643463</v>
      </c>
      <c r="Y5" s="223">
        <v>40.797239877292228</v>
      </c>
      <c r="DA5" s="89" t="s">
        <v>2813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2814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2815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2816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2817</v>
      </c>
    </row>
    <row r="10" spans="1:105" ht="12" customHeight="1" x14ac:dyDescent="0.25">
      <c r="A10" s="56" t="s">
        <v>95</v>
      </c>
      <c r="B10" s="260">
        <v>9.1083406490451004</v>
      </c>
      <c r="C10" s="260">
        <v>8.3666223905467181</v>
      </c>
      <c r="D10" s="260">
        <v>6.5352600901263216</v>
      </c>
      <c r="E10" s="260">
        <v>5.9330716512136696</v>
      </c>
      <c r="F10" s="260">
        <v>4.4205453676550492</v>
      </c>
      <c r="G10" s="260">
        <v>4.0310180962643871</v>
      </c>
      <c r="H10" s="260">
        <v>1.635832264294685</v>
      </c>
      <c r="I10" s="260">
        <v>0.14991904627353991</v>
      </c>
      <c r="J10" s="260">
        <v>0.65586345235120713</v>
      </c>
      <c r="K10" s="260">
        <v>2.7512576711472878</v>
      </c>
      <c r="L10" s="260">
        <v>2.6820944484520282</v>
      </c>
      <c r="M10" s="260">
        <v>2.092660256040078</v>
      </c>
      <c r="N10" s="260">
        <v>1.898273116594835</v>
      </c>
      <c r="O10" s="260">
        <v>2.117183101275713</v>
      </c>
      <c r="P10" s="260">
        <v>2.6372769608832991</v>
      </c>
      <c r="Q10" s="260">
        <v>1.829688357253491</v>
      </c>
      <c r="R10" s="260">
        <v>1.8824160274348929</v>
      </c>
      <c r="S10" s="260">
        <v>2.2812710644689438</v>
      </c>
      <c r="T10" s="260">
        <v>2.4412491948310699</v>
      </c>
      <c r="U10" s="260">
        <v>2.1450175277069938</v>
      </c>
      <c r="V10" s="260">
        <v>2.237478969702976</v>
      </c>
      <c r="W10" s="260">
        <v>1.4402710894303781</v>
      </c>
      <c r="X10" s="260">
        <v>5.9370579986636542</v>
      </c>
      <c r="Y10" s="260">
        <v>5.6662482216965167</v>
      </c>
      <c r="DA10" s="68" t="s">
        <v>2818</v>
      </c>
    </row>
    <row r="11" spans="1:105" ht="12" customHeight="1" x14ac:dyDescent="0.25">
      <c r="A11" s="37" t="s">
        <v>159</v>
      </c>
      <c r="B11" s="226">
        <v>6.8604041663804551</v>
      </c>
      <c r="C11" s="226">
        <v>6.2127118958314336</v>
      </c>
      <c r="D11" s="226">
        <v>4.9087117619851872</v>
      </c>
      <c r="E11" s="226">
        <v>4.3895690373590153</v>
      </c>
      <c r="F11" s="226">
        <v>3.0356644212322101</v>
      </c>
      <c r="G11" s="226">
        <v>2.6808550215959679</v>
      </c>
      <c r="H11" s="226">
        <v>1.4746747266190929</v>
      </c>
      <c r="I11" s="226">
        <v>0.1218387571438334</v>
      </c>
      <c r="J11" s="226">
        <v>0.39286146428263841</v>
      </c>
      <c r="K11" s="226">
        <v>0.86066004142309493</v>
      </c>
      <c r="L11" s="226">
        <v>0.45374123050102178</v>
      </c>
      <c r="M11" s="226">
        <v>0.26837398398525719</v>
      </c>
      <c r="N11" s="226">
        <v>0.2138076339660217</v>
      </c>
      <c r="O11" s="226">
        <v>0.31695103690553722</v>
      </c>
      <c r="P11" s="226">
        <v>0.43341182866051359</v>
      </c>
      <c r="Q11" s="226">
        <v>0.36256660681107539</v>
      </c>
      <c r="R11" s="226">
        <v>0.3393719095221579</v>
      </c>
      <c r="S11" s="226">
        <v>0.22651024849886209</v>
      </c>
      <c r="T11" s="226">
        <v>0.23011947703675989</v>
      </c>
      <c r="U11" s="226">
        <v>0.17005356275202849</v>
      </c>
      <c r="V11" s="226">
        <v>0.46793738055543371</v>
      </c>
      <c r="W11" s="226">
        <v>0.30189060914013449</v>
      </c>
      <c r="X11" s="226">
        <v>0.2186553437446678</v>
      </c>
      <c r="Y11" s="226">
        <v>0.1842286516543965</v>
      </c>
      <c r="DA11" s="69" t="s">
        <v>2819</v>
      </c>
    </row>
    <row r="12" spans="1:105" ht="12" customHeight="1" x14ac:dyDescent="0.25">
      <c r="A12" s="37" t="s">
        <v>35</v>
      </c>
      <c r="B12" s="226">
        <v>2.2479364826646449</v>
      </c>
      <c r="C12" s="226">
        <v>2.1539104947152841</v>
      </c>
      <c r="D12" s="226">
        <v>1.626548328141135</v>
      </c>
      <c r="E12" s="226">
        <v>1.5435026138546539</v>
      </c>
      <c r="F12" s="226">
        <v>1.38488094642284</v>
      </c>
      <c r="G12" s="226">
        <v>1.350163074668419</v>
      </c>
      <c r="H12" s="226">
        <v>0.1611575376755926</v>
      </c>
      <c r="I12" s="226">
        <v>2.8080289129706521E-2</v>
      </c>
      <c r="J12" s="226">
        <v>0.26300198806856878</v>
      </c>
      <c r="K12" s="226">
        <v>1.8905976297241931</v>
      </c>
      <c r="L12" s="226">
        <v>2.2283532179510059</v>
      </c>
      <c r="M12" s="226">
        <v>1.824286272054821</v>
      </c>
      <c r="N12" s="226">
        <v>1.684465482628813</v>
      </c>
      <c r="O12" s="226">
        <v>1.8002320643701759</v>
      </c>
      <c r="P12" s="226">
        <v>2.203865132222786</v>
      </c>
      <c r="Q12" s="226">
        <v>1.4671217504424161</v>
      </c>
      <c r="R12" s="226">
        <v>1.543044117912735</v>
      </c>
      <c r="S12" s="226">
        <v>2.0547608159700821</v>
      </c>
      <c r="T12" s="226">
        <v>2.2111297177943099</v>
      </c>
      <c r="U12" s="226">
        <v>1.974963964954966</v>
      </c>
      <c r="V12" s="226">
        <v>1.7695415891475419</v>
      </c>
      <c r="W12" s="226">
        <v>1.138380480290244</v>
      </c>
      <c r="X12" s="226">
        <v>5.7184026549189868</v>
      </c>
      <c r="Y12" s="226">
        <v>5.4820195700421204</v>
      </c>
      <c r="DA12" s="69" t="s">
        <v>2820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2821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2822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2823</v>
      </c>
    </row>
    <row r="16" spans="1:105" ht="12" customHeight="1" x14ac:dyDescent="0.25">
      <c r="A16" s="57" t="s">
        <v>2707</v>
      </c>
      <c r="B16" s="261">
        <v>9.8528425347891435</v>
      </c>
      <c r="C16" s="261">
        <v>9.6983455653353055</v>
      </c>
      <c r="D16" s="261">
        <v>7.2231085145580334</v>
      </c>
      <c r="E16" s="261">
        <v>6.8201849598121189</v>
      </c>
      <c r="F16" s="261">
        <v>5.2382358653676704</v>
      </c>
      <c r="G16" s="261">
        <v>4.9551291841561236</v>
      </c>
      <c r="H16" s="261">
        <v>2.3340616616915861</v>
      </c>
      <c r="I16" s="261">
        <v>0.63266679281849814</v>
      </c>
      <c r="J16" s="261">
        <v>0.92129264673723021</v>
      </c>
      <c r="K16" s="261">
        <v>1.965108965683166</v>
      </c>
      <c r="L16" s="261">
        <v>2.1346933643779211</v>
      </c>
      <c r="M16" s="261">
        <v>1.481247179726904</v>
      </c>
      <c r="N16" s="261">
        <v>1.149068764126016</v>
      </c>
      <c r="O16" s="261">
        <v>1.3627105000733639</v>
      </c>
      <c r="P16" s="261">
        <v>1.7076235997697959</v>
      </c>
      <c r="Q16" s="261">
        <v>1.1719114438551641</v>
      </c>
      <c r="R16" s="261">
        <v>1.356435265680751</v>
      </c>
      <c r="S16" s="261">
        <v>1.3974158774738019</v>
      </c>
      <c r="T16" s="261">
        <v>1.4850444514255521</v>
      </c>
      <c r="U16" s="261">
        <v>1.514786048356547</v>
      </c>
      <c r="V16" s="261">
        <v>1.47872041863842</v>
      </c>
      <c r="W16" s="261">
        <v>1.4149669048693501</v>
      </c>
      <c r="X16" s="261">
        <v>2.9710871248657709</v>
      </c>
      <c r="Y16" s="261">
        <v>2.8889731845181279</v>
      </c>
      <c r="DA16" s="70" t="s">
        <v>2824</v>
      </c>
    </row>
    <row r="17" spans="1:105" ht="12" customHeight="1" x14ac:dyDescent="0.25">
      <c r="A17" s="46" t="s">
        <v>28</v>
      </c>
      <c r="B17" s="229">
        <v>3.263292455161551</v>
      </c>
      <c r="C17" s="229">
        <v>2.6917574090144591</v>
      </c>
      <c r="D17" s="229">
        <v>2.1968503351883339</v>
      </c>
      <c r="E17" s="229">
        <v>3.6681656293667739</v>
      </c>
      <c r="F17" s="229">
        <v>3.6591255289810229</v>
      </c>
      <c r="G17" s="229">
        <v>2.9569085437271272</v>
      </c>
      <c r="H17" s="229">
        <v>0</v>
      </c>
      <c r="I17" s="229">
        <v>0</v>
      </c>
      <c r="J17" s="229">
        <v>0</v>
      </c>
      <c r="K17" s="229">
        <v>8.1850211577738169E-2</v>
      </c>
      <c r="L17" s="229">
        <v>5.3369203845154048E-2</v>
      </c>
      <c r="M17" s="229">
        <v>2.4223896629910931E-2</v>
      </c>
      <c r="N17" s="229">
        <v>1.9878271308660829E-2</v>
      </c>
      <c r="O17" s="229">
        <v>4.5274312485031548E-3</v>
      </c>
      <c r="P17" s="229">
        <v>0</v>
      </c>
      <c r="Q17" s="229">
        <v>1.0904488410236519E-3</v>
      </c>
      <c r="R17" s="229">
        <v>0</v>
      </c>
      <c r="S17" s="229">
        <v>1.090308376067488E-3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2825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2826</v>
      </c>
    </row>
    <row r="19" spans="1:105" ht="12" customHeight="1" x14ac:dyDescent="0.25">
      <c r="A19" s="46" t="s">
        <v>31</v>
      </c>
      <c r="B19" s="229">
        <v>2.3672489832212098</v>
      </c>
      <c r="C19" s="229">
        <v>3.0757986585624129</v>
      </c>
      <c r="D19" s="229">
        <v>1.952274228338492</v>
      </c>
      <c r="E19" s="229">
        <v>1.032964194568849</v>
      </c>
      <c r="F19" s="229">
        <v>0.21285598190478089</v>
      </c>
      <c r="G19" s="229">
        <v>0.64449228962330651</v>
      </c>
      <c r="H19" s="229">
        <v>7.3317594622710217E-2</v>
      </c>
      <c r="I19" s="229">
        <v>6.9271516990001378E-2</v>
      </c>
      <c r="J19" s="229">
        <v>9.5506169144829428E-2</v>
      </c>
      <c r="K19" s="229">
        <v>0.96010853211251768</v>
      </c>
      <c r="L19" s="229">
        <v>1.42793811346113</v>
      </c>
      <c r="M19" s="229">
        <v>0.93164829792131598</v>
      </c>
      <c r="N19" s="229">
        <v>0.57648550207503779</v>
      </c>
      <c r="O19" s="229">
        <v>0.62802377247192198</v>
      </c>
      <c r="P19" s="229">
        <v>1.026626158273535</v>
      </c>
      <c r="Q19" s="229">
        <v>0.69575702001130513</v>
      </c>
      <c r="R19" s="229">
        <v>0.88527099172125412</v>
      </c>
      <c r="S19" s="229">
        <v>0.86834418059884788</v>
      </c>
      <c r="T19" s="229">
        <v>0.91186471893918064</v>
      </c>
      <c r="U19" s="229">
        <v>1.185937301390007</v>
      </c>
      <c r="V19" s="229">
        <v>0.92722007840326093</v>
      </c>
      <c r="W19" s="229">
        <v>1.158556877348125</v>
      </c>
      <c r="X19" s="229">
        <v>1.221415297516071</v>
      </c>
      <c r="Y19" s="229">
        <v>1.2236461446189659</v>
      </c>
      <c r="DA19" s="73" t="s">
        <v>2827</v>
      </c>
    </row>
    <row r="20" spans="1:105" ht="12" customHeight="1" x14ac:dyDescent="0.25">
      <c r="A20" s="46" t="s">
        <v>159</v>
      </c>
      <c r="B20" s="229">
        <v>0.85442295767420828</v>
      </c>
      <c r="C20" s="229">
        <v>0.59599944028849561</v>
      </c>
      <c r="D20" s="229">
        <v>0.60273985391617624</v>
      </c>
      <c r="E20" s="229">
        <v>0.50917500027803508</v>
      </c>
      <c r="F20" s="229">
        <v>0.35172966436134639</v>
      </c>
      <c r="G20" s="229">
        <v>0.30064225407714013</v>
      </c>
      <c r="H20" s="229">
        <v>0.32297210656794922</v>
      </c>
      <c r="I20" s="229">
        <v>0.1763380162386653</v>
      </c>
      <c r="J20" s="229">
        <v>0.25438202564166079</v>
      </c>
      <c r="K20" s="229">
        <v>0.17415436458690339</v>
      </c>
      <c r="L20" s="229">
        <v>5.0713405953407002E-2</v>
      </c>
      <c r="M20" s="229">
        <v>5.5717413838068768E-2</v>
      </c>
      <c r="N20" s="229">
        <v>5.2526220309447619E-2</v>
      </c>
      <c r="O20" s="229">
        <v>8.0905527669021274E-2</v>
      </c>
      <c r="P20" s="229">
        <v>8.7444711714523685E-2</v>
      </c>
      <c r="Q20" s="229">
        <v>6.6138336061530051E-2</v>
      </c>
      <c r="R20" s="229">
        <v>6.5709986127420544E-2</v>
      </c>
      <c r="S20" s="229">
        <v>5.069218380921231E-2</v>
      </c>
      <c r="T20" s="229">
        <v>5.1960727056815377E-2</v>
      </c>
      <c r="U20" s="229">
        <v>2.585698376450565E-2</v>
      </c>
      <c r="V20" s="229">
        <v>0.1060301259567923</v>
      </c>
      <c r="W20" s="229">
        <v>5.0844288044028817E-2</v>
      </c>
      <c r="X20" s="229">
        <v>6.4028917798296225E-2</v>
      </c>
      <c r="Y20" s="229">
        <v>5.2844751085754198E-2</v>
      </c>
      <c r="DA20" s="73" t="s">
        <v>2828</v>
      </c>
    </row>
    <row r="21" spans="1:105" ht="12" customHeight="1" x14ac:dyDescent="0.25">
      <c r="A21" s="46" t="s">
        <v>32</v>
      </c>
      <c r="B21" s="229">
        <v>2.877711571692382</v>
      </c>
      <c r="C21" s="229">
        <v>2.8761467646533472</v>
      </c>
      <c r="D21" s="229">
        <v>2.0919900698192442</v>
      </c>
      <c r="E21" s="229">
        <v>1.3084331021016919</v>
      </c>
      <c r="F21" s="229">
        <v>0.78550034009965808</v>
      </c>
      <c r="G21" s="229">
        <v>0.78438681832150847</v>
      </c>
      <c r="H21" s="229">
        <v>1.828792790987616</v>
      </c>
      <c r="I21" s="229">
        <v>0.30009473154162292</v>
      </c>
      <c r="J21" s="229">
        <v>0.35267944213581692</v>
      </c>
      <c r="K21" s="229">
        <v>0.32373750288777481</v>
      </c>
      <c r="L21" s="229">
        <v>0.31843963651748503</v>
      </c>
      <c r="M21" s="229">
        <v>8.0994681037087249E-2</v>
      </c>
      <c r="N21" s="229">
        <v>7.2833620076842423E-2</v>
      </c>
      <c r="O21" s="229">
        <v>0.16868111272832209</v>
      </c>
      <c r="P21" s="229">
        <v>0.1278612565638014</v>
      </c>
      <c r="Q21" s="229">
        <v>0.12865771220804931</v>
      </c>
      <c r="R21" s="229">
        <v>9.8578319338459175E-2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2829</v>
      </c>
    </row>
    <row r="22" spans="1:105" ht="12" customHeight="1" x14ac:dyDescent="0.25">
      <c r="A22" s="46" t="s">
        <v>33</v>
      </c>
      <c r="B22" s="229">
        <v>0.21019930977608001</v>
      </c>
      <c r="C22" s="229">
        <v>0.25201380945954532</v>
      </c>
      <c r="D22" s="229">
        <v>0.1795304441585886</v>
      </c>
      <c r="E22" s="229">
        <v>0.1224060075669355</v>
      </c>
      <c r="F22" s="229">
        <v>6.8564021448704313E-2</v>
      </c>
      <c r="G22" s="229">
        <v>0.117286364664923</v>
      </c>
      <c r="H22" s="229">
        <v>7.368366434674288E-2</v>
      </c>
      <c r="I22" s="229">
        <v>4.6321745126440168E-2</v>
      </c>
      <c r="J22" s="229">
        <v>4.8428392418684657E-2</v>
      </c>
      <c r="K22" s="229">
        <v>4.269635204661603E-2</v>
      </c>
      <c r="L22" s="229">
        <v>3.5176111038863478E-2</v>
      </c>
      <c r="M22" s="229">
        <v>9.9208391158206975E-3</v>
      </c>
      <c r="N22" s="229">
        <v>1.352173627586325E-2</v>
      </c>
      <c r="O22" s="229">
        <v>2.1041977284968059E-2</v>
      </c>
      <c r="P22" s="229">
        <v>2.1041977285824371E-2</v>
      </c>
      <c r="Q22" s="229">
        <v>1.263988390993499E-2</v>
      </c>
      <c r="R22" s="229">
        <v>8.1081425860240353E-3</v>
      </c>
      <c r="S22" s="229">
        <v>1.7441080123929548E-2</v>
      </c>
      <c r="T22" s="229">
        <v>2.19483255506412E-2</v>
      </c>
      <c r="U22" s="229">
        <v>2.694548895567056E-3</v>
      </c>
      <c r="V22" s="229">
        <v>4.450904857626118E-2</v>
      </c>
      <c r="W22" s="229">
        <v>1.384018296374551E-2</v>
      </c>
      <c r="X22" s="229">
        <v>1.1121138169835209E-2</v>
      </c>
      <c r="Y22" s="229">
        <v>4.0001803152774379E-2</v>
      </c>
      <c r="DA22" s="73" t="s">
        <v>2830</v>
      </c>
    </row>
    <row r="23" spans="1:105" ht="12" customHeight="1" x14ac:dyDescent="0.25">
      <c r="A23" s="46" t="s">
        <v>35</v>
      </c>
      <c r="B23" s="229">
        <v>0.27996725726371258</v>
      </c>
      <c r="C23" s="229">
        <v>0.2066294833570464</v>
      </c>
      <c r="D23" s="229">
        <v>0.19972358313719771</v>
      </c>
      <c r="E23" s="229">
        <v>0.17904102592983401</v>
      </c>
      <c r="F23" s="229">
        <v>0.16046032857215761</v>
      </c>
      <c r="G23" s="229">
        <v>0.15141291374211849</v>
      </c>
      <c r="H23" s="229">
        <v>3.5295505166566883E-2</v>
      </c>
      <c r="I23" s="229">
        <v>4.0640782921768467E-2</v>
      </c>
      <c r="J23" s="229">
        <v>0.1702966173962385</v>
      </c>
      <c r="K23" s="229">
        <v>0.38256200247161543</v>
      </c>
      <c r="L23" s="229">
        <v>0.24905689356188171</v>
      </c>
      <c r="M23" s="229">
        <v>0.37874205118469989</v>
      </c>
      <c r="N23" s="229">
        <v>0.41382341408016349</v>
      </c>
      <c r="O23" s="229">
        <v>0.45953067867062719</v>
      </c>
      <c r="P23" s="229">
        <v>0.44464949593211139</v>
      </c>
      <c r="Q23" s="229">
        <v>0.26762804282332098</v>
      </c>
      <c r="R23" s="229">
        <v>0.29876782590759349</v>
      </c>
      <c r="S23" s="229">
        <v>0.45984812456574448</v>
      </c>
      <c r="T23" s="229">
        <v>0.49927067987891449</v>
      </c>
      <c r="U23" s="229">
        <v>0.30029721430646772</v>
      </c>
      <c r="V23" s="229">
        <v>0.40096116570210522</v>
      </c>
      <c r="W23" s="229">
        <v>0.19172555651345111</v>
      </c>
      <c r="X23" s="229">
        <v>1.6745217713815681</v>
      </c>
      <c r="Y23" s="229">
        <v>1.5724804856606329</v>
      </c>
      <c r="DA23" s="73" t="s">
        <v>2831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2832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2833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2834</v>
      </c>
    </row>
    <row r="27" spans="1:105" ht="12" customHeight="1" x14ac:dyDescent="0.25">
      <c r="A27" s="57" t="s">
        <v>2719</v>
      </c>
      <c r="B27" s="261">
        <v>83.74916154570775</v>
      </c>
      <c r="C27" s="261">
        <v>82.435937305350109</v>
      </c>
      <c r="D27" s="261">
        <v>61.396422373743292</v>
      </c>
      <c r="E27" s="261">
        <v>57.971572158403013</v>
      </c>
      <c r="F27" s="261">
        <v>44.525004855625198</v>
      </c>
      <c r="G27" s="261">
        <v>42.118598065327042</v>
      </c>
      <c r="H27" s="261">
        <v>19.839524124378471</v>
      </c>
      <c r="I27" s="261">
        <v>5.3776677389572338</v>
      </c>
      <c r="J27" s="261">
        <v>7.8309874972664586</v>
      </c>
      <c r="K27" s="261">
        <v>16.703426208306912</v>
      </c>
      <c r="L27" s="261">
        <v>18.144893597212331</v>
      </c>
      <c r="M27" s="261">
        <v>12.59060102767868</v>
      </c>
      <c r="N27" s="261">
        <v>9.7670844950711313</v>
      </c>
      <c r="O27" s="261">
        <v>11.583039250623591</v>
      </c>
      <c r="P27" s="261">
        <v>14.514800598043269</v>
      </c>
      <c r="Q27" s="261">
        <v>9.9612472727688939</v>
      </c>
      <c r="R27" s="261">
        <v>11.529699758286389</v>
      </c>
      <c r="S27" s="261">
        <v>11.878034958527319</v>
      </c>
      <c r="T27" s="261">
        <v>12.622877837117191</v>
      </c>
      <c r="U27" s="261">
        <v>12.87568141103065</v>
      </c>
      <c r="V27" s="261">
        <v>12.56912355842657</v>
      </c>
      <c r="W27" s="261">
        <v>12.02721869138948</v>
      </c>
      <c r="X27" s="261">
        <v>25.254240561359051</v>
      </c>
      <c r="Y27" s="261">
        <v>24.556272068404091</v>
      </c>
      <c r="DA27" s="70" t="s">
        <v>2835</v>
      </c>
    </row>
    <row r="28" spans="1:105" ht="12" customHeight="1" x14ac:dyDescent="0.25">
      <c r="A28" s="46" t="s">
        <v>28</v>
      </c>
      <c r="B28" s="229">
        <v>27.737985868873189</v>
      </c>
      <c r="C28" s="229">
        <v>22.879937976622902</v>
      </c>
      <c r="D28" s="229">
        <v>18.67322784910084</v>
      </c>
      <c r="E28" s="229">
        <v>31.179407849617579</v>
      </c>
      <c r="F28" s="229">
        <v>31.102566996338691</v>
      </c>
      <c r="G28" s="229">
        <v>25.13372262168058</v>
      </c>
      <c r="H28" s="229">
        <v>0</v>
      </c>
      <c r="I28" s="229">
        <v>0</v>
      </c>
      <c r="J28" s="229">
        <v>0</v>
      </c>
      <c r="K28" s="229">
        <v>0.69572679841077456</v>
      </c>
      <c r="L28" s="229">
        <v>0.45363823268380932</v>
      </c>
      <c r="M28" s="229">
        <v>0.20590312135424291</v>
      </c>
      <c r="N28" s="229">
        <v>0.1689653061236171</v>
      </c>
      <c r="O28" s="229">
        <v>3.8483165612276812E-2</v>
      </c>
      <c r="P28" s="229">
        <v>0</v>
      </c>
      <c r="Q28" s="229">
        <v>9.2688151487010373E-3</v>
      </c>
      <c r="R28" s="229">
        <v>0</v>
      </c>
      <c r="S28" s="229">
        <v>9.2676211965736464E-3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2836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2837</v>
      </c>
    </row>
    <row r="30" spans="1:105" ht="12" customHeight="1" x14ac:dyDescent="0.25">
      <c r="A30" s="46" t="s">
        <v>31</v>
      </c>
      <c r="B30" s="229">
        <v>20.12161635738029</v>
      </c>
      <c r="C30" s="229">
        <v>26.14428859778052</v>
      </c>
      <c r="D30" s="229">
        <v>16.594330940877189</v>
      </c>
      <c r="E30" s="229">
        <v>8.7801956538352179</v>
      </c>
      <c r="F30" s="229">
        <v>1.809275846190638</v>
      </c>
      <c r="G30" s="229">
        <v>5.4781844617981044</v>
      </c>
      <c r="H30" s="229">
        <v>0.62319955429303697</v>
      </c>
      <c r="I30" s="229">
        <v>0.58880789441501169</v>
      </c>
      <c r="J30" s="229">
        <v>0.81180243773105032</v>
      </c>
      <c r="K30" s="229">
        <v>8.1609225229564011</v>
      </c>
      <c r="L30" s="229">
        <v>12.1374739644196</v>
      </c>
      <c r="M30" s="229">
        <v>7.9190105323311846</v>
      </c>
      <c r="N30" s="229">
        <v>4.900126767637822</v>
      </c>
      <c r="O30" s="229">
        <v>5.3382020660113376</v>
      </c>
      <c r="P30" s="229">
        <v>8.72632234532505</v>
      </c>
      <c r="Q30" s="229">
        <v>5.9139346700960926</v>
      </c>
      <c r="R30" s="229">
        <v>7.524803429630663</v>
      </c>
      <c r="S30" s="229">
        <v>7.3809255350902081</v>
      </c>
      <c r="T30" s="229">
        <v>7.750850110983035</v>
      </c>
      <c r="U30" s="229">
        <v>10.08046706181506</v>
      </c>
      <c r="V30" s="229">
        <v>7.8813706664277214</v>
      </c>
      <c r="W30" s="229">
        <v>9.8477334574590643</v>
      </c>
      <c r="X30" s="229">
        <v>10.382030028886611</v>
      </c>
      <c r="Y30" s="229">
        <v>10.40099222926121</v>
      </c>
      <c r="DA30" s="73" t="s">
        <v>2838</v>
      </c>
    </row>
    <row r="31" spans="1:105" ht="12" customHeight="1" x14ac:dyDescent="0.25">
      <c r="A31" s="46" t="s">
        <v>159</v>
      </c>
      <c r="B31" s="229">
        <v>7.2625951402307729</v>
      </c>
      <c r="C31" s="229">
        <v>5.0659952424522121</v>
      </c>
      <c r="D31" s="229">
        <v>5.1232887582874991</v>
      </c>
      <c r="E31" s="229">
        <v>4.3279875023632988</v>
      </c>
      <c r="F31" s="229">
        <v>2.989702147071446</v>
      </c>
      <c r="G31" s="229">
        <v>2.5554591596556899</v>
      </c>
      <c r="H31" s="229">
        <v>2.7452629058275679</v>
      </c>
      <c r="I31" s="229">
        <v>1.498873138028654</v>
      </c>
      <c r="J31" s="229">
        <v>2.1622472179541181</v>
      </c>
      <c r="K31" s="229">
        <v>1.48031209898868</v>
      </c>
      <c r="L31" s="229">
        <v>0.43106395060395952</v>
      </c>
      <c r="M31" s="229">
        <v>0.47359801762358461</v>
      </c>
      <c r="N31" s="229">
        <v>0.44647287263030477</v>
      </c>
      <c r="O31" s="229">
        <v>0.68769698518668088</v>
      </c>
      <c r="P31" s="229">
        <v>0.7432800495734514</v>
      </c>
      <c r="Q31" s="229">
        <v>0.56217585652300528</v>
      </c>
      <c r="R31" s="229">
        <v>0.55853488208307478</v>
      </c>
      <c r="S31" s="229">
        <v>0.43088356237830472</v>
      </c>
      <c r="T31" s="229">
        <v>0.44166617998293078</v>
      </c>
      <c r="U31" s="229">
        <v>0.21978436199829809</v>
      </c>
      <c r="V31" s="229">
        <v>0.90125607063273483</v>
      </c>
      <c r="W31" s="229">
        <v>0.43217644837424518</v>
      </c>
      <c r="X31" s="229">
        <v>0.54424580128551825</v>
      </c>
      <c r="Y31" s="229">
        <v>0.44918038422891071</v>
      </c>
      <c r="DA31" s="73" t="s">
        <v>2839</v>
      </c>
    </row>
    <row r="32" spans="1:105" ht="12" customHeight="1" x14ac:dyDescent="0.25">
      <c r="A32" s="46" t="s">
        <v>32</v>
      </c>
      <c r="B32" s="229">
        <v>24.46054835938526</v>
      </c>
      <c r="C32" s="229">
        <v>24.447247499553459</v>
      </c>
      <c r="D32" s="229">
        <v>17.78191559346358</v>
      </c>
      <c r="E32" s="229">
        <v>11.12168136786438</v>
      </c>
      <c r="F32" s="229">
        <v>6.6767528908470943</v>
      </c>
      <c r="G32" s="229">
        <v>6.6672879557328208</v>
      </c>
      <c r="H32" s="229">
        <v>15.54473872339474</v>
      </c>
      <c r="I32" s="229">
        <v>2.550805218103795</v>
      </c>
      <c r="J32" s="229">
        <v>2.9977752581544439</v>
      </c>
      <c r="K32" s="229">
        <v>2.7517687745460861</v>
      </c>
      <c r="L32" s="229">
        <v>2.7067369103986221</v>
      </c>
      <c r="M32" s="229">
        <v>0.6884547888152418</v>
      </c>
      <c r="N32" s="229">
        <v>0.61908577065316073</v>
      </c>
      <c r="O32" s="229">
        <v>1.433789458190738</v>
      </c>
      <c r="P32" s="229">
        <v>1.086820680792312</v>
      </c>
      <c r="Q32" s="229">
        <v>1.093590553768419</v>
      </c>
      <c r="R32" s="229">
        <v>0.83791571437690326</v>
      </c>
      <c r="S32" s="229">
        <v>0</v>
      </c>
      <c r="T32" s="229">
        <v>0</v>
      </c>
      <c r="U32" s="229">
        <v>0</v>
      </c>
      <c r="V32" s="229">
        <v>0</v>
      </c>
      <c r="W32" s="229">
        <v>0</v>
      </c>
      <c r="X32" s="229">
        <v>0</v>
      </c>
      <c r="Y32" s="229">
        <v>0</v>
      </c>
      <c r="DA32" s="73" t="s">
        <v>2840</v>
      </c>
    </row>
    <row r="33" spans="1:105" ht="12" customHeight="1" x14ac:dyDescent="0.25">
      <c r="A33" s="46" t="s">
        <v>33</v>
      </c>
      <c r="B33" s="229">
        <v>1.7866941330966799</v>
      </c>
      <c r="C33" s="229">
        <v>2.1421173804061362</v>
      </c>
      <c r="D33" s="229">
        <v>1.5260087753480029</v>
      </c>
      <c r="E33" s="229">
        <v>1.040451064318952</v>
      </c>
      <c r="F33" s="229">
        <v>0.58279418231398683</v>
      </c>
      <c r="G33" s="229">
        <v>0.99693409965184565</v>
      </c>
      <c r="H33" s="229">
        <v>0.62631114694731449</v>
      </c>
      <c r="I33" s="229">
        <v>0.39373483357474132</v>
      </c>
      <c r="J33" s="229">
        <v>0.41164133555881971</v>
      </c>
      <c r="K33" s="229">
        <v>0.36291899239623632</v>
      </c>
      <c r="L33" s="229">
        <v>0.29899694383033959</v>
      </c>
      <c r="M33" s="229">
        <v>8.4327132484475903E-2</v>
      </c>
      <c r="N33" s="229">
        <v>0.1149347583448376</v>
      </c>
      <c r="O33" s="229">
        <v>0.1788568069222285</v>
      </c>
      <c r="P33" s="229">
        <v>0.17885680692950709</v>
      </c>
      <c r="Q33" s="229">
        <v>0.10743901323444741</v>
      </c>
      <c r="R33" s="229">
        <v>6.8919211981204306E-2</v>
      </c>
      <c r="S33" s="229">
        <v>0.14824918105340121</v>
      </c>
      <c r="T33" s="229">
        <v>0.1865607671804502</v>
      </c>
      <c r="U33" s="229">
        <v>2.290366561231998E-2</v>
      </c>
      <c r="V33" s="229">
        <v>0.37832691289822012</v>
      </c>
      <c r="W33" s="229">
        <v>0.1176415551918369</v>
      </c>
      <c r="X33" s="229">
        <v>9.452967444359936E-2</v>
      </c>
      <c r="Y33" s="229">
        <v>0.34001532679858232</v>
      </c>
      <c r="DA33" s="73" t="s">
        <v>2841</v>
      </c>
    </row>
    <row r="34" spans="1:105" ht="12" customHeight="1" x14ac:dyDescent="0.25">
      <c r="A34" s="46" t="s">
        <v>35</v>
      </c>
      <c r="B34" s="229">
        <v>2.3797216867415578</v>
      </c>
      <c r="C34" s="229">
        <v>1.7563506085348941</v>
      </c>
      <c r="D34" s="229">
        <v>1.697650456666181</v>
      </c>
      <c r="E34" s="229">
        <v>1.5218487204035891</v>
      </c>
      <c r="F34" s="229">
        <v>1.3639127928633401</v>
      </c>
      <c r="G34" s="229">
        <v>1.287009766808008</v>
      </c>
      <c r="H34" s="229">
        <v>0.3000117939158185</v>
      </c>
      <c r="I34" s="229">
        <v>0.3454466548350319</v>
      </c>
      <c r="J34" s="229">
        <v>1.4475212478680271</v>
      </c>
      <c r="K34" s="229">
        <v>3.2517770210087318</v>
      </c>
      <c r="L34" s="229">
        <v>2.116983595275995</v>
      </c>
      <c r="M34" s="229">
        <v>3.21930743506995</v>
      </c>
      <c r="N34" s="229">
        <v>3.5174990196813898</v>
      </c>
      <c r="O34" s="229">
        <v>3.906010768700332</v>
      </c>
      <c r="P34" s="229">
        <v>3.7795207154229482</v>
      </c>
      <c r="Q34" s="229">
        <v>2.2748383639982279</v>
      </c>
      <c r="R34" s="229">
        <v>2.5395265202145452</v>
      </c>
      <c r="S34" s="229">
        <v>3.9087090588088298</v>
      </c>
      <c r="T34" s="229">
        <v>4.2438007789707726</v>
      </c>
      <c r="U34" s="229">
        <v>2.5525263216049749</v>
      </c>
      <c r="V34" s="229">
        <v>3.408169908467896</v>
      </c>
      <c r="W34" s="229">
        <v>1.6296672303643349</v>
      </c>
      <c r="X34" s="229">
        <v>14.233435056743319</v>
      </c>
      <c r="Y34" s="229">
        <v>13.36608412811538</v>
      </c>
      <c r="DA34" s="73" t="s">
        <v>2842</v>
      </c>
    </row>
    <row r="35" spans="1:105" ht="12" customHeight="1" x14ac:dyDescent="0.25">
      <c r="A35" s="46" t="s">
        <v>36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2843</v>
      </c>
    </row>
    <row r="36" spans="1:105" ht="12" customHeight="1" x14ac:dyDescent="0.25">
      <c r="A36" s="46" t="s">
        <v>38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2844</v>
      </c>
    </row>
    <row r="37" spans="1:105" ht="12" customHeight="1" x14ac:dyDescent="0.25">
      <c r="A37" s="46" t="s">
        <v>39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2845</v>
      </c>
    </row>
    <row r="38" spans="1:105" ht="12" customHeight="1" x14ac:dyDescent="0.25">
      <c r="A38" s="57" t="s">
        <v>2731</v>
      </c>
      <c r="B38" s="261">
        <v>0</v>
      </c>
      <c r="C38" s="261">
        <v>0</v>
      </c>
      <c r="D38" s="261">
        <v>0</v>
      </c>
      <c r="E38" s="261">
        <v>0</v>
      </c>
      <c r="F38" s="261">
        <v>0</v>
      </c>
      <c r="G38" s="261">
        <v>0</v>
      </c>
      <c r="H38" s="261">
        <v>0</v>
      </c>
      <c r="I38" s="261">
        <v>0</v>
      </c>
      <c r="J38" s="261">
        <v>0</v>
      </c>
      <c r="K38" s="261">
        <v>0</v>
      </c>
      <c r="L38" s="261">
        <v>0</v>
      </c>
      <c r="M38" s="261">
        <v>0</v>
      </c>
      <c r="N38" s="261">
        <v>0</v>
      </c>
      <c r="O38" s="261">
        <v>0</v>
      </c>
      <c r="P38" s="261">
        <v>0</v>
      </c>
      <c r="Q38" s="261">
        <v>0</v>
      </c>
      <c r="R38" s="261">
        <v>0</v>
      </c>
      <c r="S38" s="261">
        <v>0</v>
      </c>
      <c r="T38" s="261">
        <v>0</v>
      </c>
      <c r="U38" s="261">
        <v>0</v>
      </c>
      <c r="V38" s="261">
        <v>0</v>
      </c>
      <c r="W38" s="261">
        <v>0</v>
      </c>
      <c r="X38" s="261">
        <v>0</v>
      </c>
      <c r="Y38" s="261">
        <v>0</v>
      </c>
      <c r="DA38" s="70" t="s">
        <v>2846</v>
      </c>
    </row>
    <row r="39" spans="1:105" ht="12" customHeight="1" x14ac:dyDescent="0.25">
      <c r="A39" s="57" t="s">
        <v>2733</v>
      </c>
      <c r="B39" s="261">
        <f t="shared" ref="B39:Y39" si="0">B40+B46+B57+B58</f>
        <v>26.26028814868566</v>
      </c>
      <c r="C39" s="261">
        <f t="shared" si="0"/>
        <v>25.837531456827463</v>
      </c>
      <c r="D39" s="261">
        <f t="shared" si="0"/>
        <v>19.246789338909149</v>
      </c>
      <c r="E39" s="261">
        <f t="shared" si="0"/>
        <v>18.19095202782098</v>
      </c>
      <c r="F39" s="261">
        <f t="shared" si="0"/>
        <v>13.977295949100931</v>
      </c>
      <c r="G39" s="261">
        <f t="shared" si="0"/>
        <v>13.22050717227523</v>
      </c>
      <c r="H39" s="261">
        <f t="shared" si="0"/>
        <v>6.219143507152693</v>
      </c>
      <c r="I39" s="261">
        <f t="shared" si="0"/>
        <v>1.6818795045950883</v>
      </c>
      <c r="J39" s="261">
        <f t="shared" si="0"/>
        <v>2.4471816412807343</v>
      </c>
      <c r="K39" s="261">
        <f t="shared" si="0"/>
        <v>5.2268682325563205</v>
      </c>
      <c r="L39" s="261">
        <f t="shared" si="0"/>
        <v>5.6812495082696746</v>
      </c>
      <c r="M39" s="261">
        <f t="shared" si="0"/>
        <v>3.946320574808083</v>
      </c>
      <c r="N39" s="261">
        <f t="shared" si="0"/>
        <v>3.058878302217968</v>
      </c>
      <c r="O39" s="261">
        <f t="shared" si="0"/>
        <v>3.6260013062283378</v>
      </c>
      <c r="P39" s="261">
        <f t="shared" si="0"/>
        <v>4.5457481599633089</v>
      </c>
      <c r="Q39" s="261">
        <f t="shared" si="0"/>
        <v>3.1205143639670387</v>
      </c>
      <c r="R39" s="261">
        <f t="shared" si="0"/>
        <v>3.6142124670216091</v>
      </c>
      <c r="S39" s="261">
        <f t="shared" si="0"/>
        <v>3.719320777104584</v>
      </c>
      <c r="T39" s="261">
        <f t="shared" si="0"/>
        <v>3.9511044753433042</v>
      </c>
      <c r="U39" s="261">
        <f t="shared" si="0"/>
        <v>4.0383962104513227</v>
      </c>
      <c r="V39" s="261">
        <f t="shared" si="0"/>
        <v>3.9258647009152399</v>
      </c>
      <c r="W39" s="261">
        <f t="shared" si="0"/>
        <v>3.7683561817970839</v>
      </c>
      <c r="X39" s="261">
        <f t="shared" si="0"/>
        <v>7.9178326617549839</v>
      </c>
      <c r="Y39" s="261">
        <f t="shared" si="0"/>
        <v>7.6857464026734998</v>
      </c>
      <c r="DA39" s="70"/>
    </row>
    <row r="40" spans="1:105" ht="12" customHeight="1" x14ac:dyDescent="0.25">
      <c r="A40" s="60" t="s">
        <v>2734</v>
      </c>
      <c r="B40" s="329">
        <v>15.75058944491057</v>
      </c>
      <c r="C40" s="329">
        <v>15.492629520469791</v>
      </c>
      <c r="D40" s="329">
        <v>11.54214025671391</v>
      </c>
      <c r="E40" s="329">
        <v>10.916088070688049</v>
      </c>
      <c r="F40" s="329">
        <v>8.3898443593754148</v>
      </c>
      <c r="G40" s="329">
        <v>7.9350360425086972</v>
      </c>
      <c r="H40" s="329">
        <v>3.7294777346816681</v>
      </c>
      <c r="I40" s="329">
        <v>1.0070349255886899</v>
      </c>
      <c r="J40" s="329">
        <v>1.464469484761022</v>
      </c>
      <c r="K40" s="329">
        <v>3.130752002494277</v>
      </c>
      <c r="L40" s="329">
        <v>3.4042432529332238</v>
      </c>
      <c r="M40" s="329">
        <v>2.366323583099387</v>
      </c>
      <c r="N40" s="329">
        <v>1.833204953816884</v>
      </c>
      <c r="O40" s="329">
        <v>2.1724434394834158</v>
      </c>
      <c r="P40" s="329">
        <v>2.7242829868755258</v>
      </c>
      <c r="Q40" s="329">
        <v>1.8704754905215299</v>
      </c>
      <c r="R40" s="329">
        <v>2.1673481836288069</v>
      </c>
      <c r="S40" s="329">
        <v>2.2287438411325282</v>
      </c>
      <c r="T40" s="329">
        <v>2.3670570604893819</v>
      </c>
      <c r="U40" s="329">
        <v>2.4226244255376721</v>
      </c>
      <c r="V40" s="329">
        <v>2.3485629210342589</v>
      </c>
      <c r="W40" s="329">
        <v>2.2590581499364428</v>
      </c>
      <c r="X40" s="329">
        <v>4.7486730618981614</v>
      </c>
      <c r="Y40" s="329">
        <v>4.6041750058541613</v>
      </c>
      <c r="DA40" s="72" t="s">
        <v>2847</v>
      </c>
    </row>
    <row r="41" spans="1:105" ht="12" customHeight="1" x14ac:dyDescent="0.25">
      <c r="A41" s="59" t="s">
        <v>28</v>
      </c>
      <c r="B41" s="230">
        <v>5.330362069872618</v>
      </c>
      <c r="C41" s="230">
        <v>4.4146660708693792</v>
      </c>
      <c r="D41" s="230">
        <v>3.5999252706962248</v>
      </c>
      <c r="E41" s="230">
        <v>5.9784025948804951</v>
      </c>
      <c r="F41" s="230">
        <v>5.9383834422062076</v>
      </c>
      <c r="G41" s="230">
        <v>4.8499252134331012</v>
      </c>
      <c r="H41" s="230">
        <v>0</v>
      </c>
      <c r="I41" s="230">
        <v>0</v>
      </c>
      <c r="J41" s="230">
        <v>0</v>
      </c>
      <c r="K41" s="230">
        <v>0.13329745757173389</v>
      </c>
      <c r="L41" s="230">
        <v>8.6535012663191066E-2</v>
      </c>
      <c r="M41" s="230">
        <v>3.8959118917230001E-2</v>
      </c>
      <c r="N41" s="230">
        <v>3.2091093140672503E-2</v>
      </c>
      <c r="O41" s="230">
        <v>7.3308631353156796E-3</v>
      </c>
      <c r="P41" s="230">
        <v>0</v>
      </c>
      <c r="Q41" s="230">
        <v>1.7594305780249751E-3</v>
      </c>
      <c r="R41" s="230">
        <v>0</v>
      </c>
      <c r="S41" s="230">
        <v>1.760914824504238E-3</v>
      </c>
      <c r="T41" s="230">
        <v>0</v>
      </c>
      <c r="U41" s="230">
        <v>0</v>
      </c>
      <c r="V41" s="230">
        <v>0</v>
      </c>
      <c r="W41" s="230">
        <v>0</v>
      </c>
      <c r="X41" s="230">
        <v>0</v>
      </c>
      <c r="Y41" s="230">
        <v>0</v>
      </c>
      <c r="DA41" s="71" t="s">
        <v>2848</v>
      </c>
    </row>
    <row r="42" spans="1:105" ht="12" customHeight="1" x14ac:dyDescent="0.25">
      <c r="A42" s="59" t="s">
        <v>31</v>
      </c>
      <c r="B42" s="295">
        <v>3.8667371568700499</v>
      </c>
      <c r="C42" s="295">
        <v>5.0445199605682944</v>
      </c>
      <c r="D42" s="295">
        <v>3.1991443465001468</v>
      </c>
      <c r="E42" s="295">
        <v>1.683532436973165</v>
      </c>
      <c r="F42" s="295">
        <v>0.34544331111534549</v>
      </c>
      <c r="G42" s="295">
        <v>1.057097086055752</v>
      </c>
      <c r="H42" s="295">
        <v>0.1209692967401942</v>
      </c>
      <c r="I42" s="295">
        <v>0.1189723307667097</v>
      </c>
      <c r="J42" s="295">
        <v>0.1602378257868082</v>
      </c>
      <c r="K42" s="295">
        <v>1.5635882162867409</v>
      </c>
      <c r="L42" s="295">
        <v>2.3153173333656918</v>
      </c>
      <c r="M42" s="295">
        <v>1.4983632642707869</v>
      </c>
      <c r="N42" s="295">
        <v>0.93066694050387766</v>
      </c>
      <c r="O42" s="295">
        <v>1.0169025367836211</v>
      </c>
      <c r="P42" s="295">
        <v>1.658277393504892</v>
      </c>
      <c r="Q42" s="295">
        <v>1.122598447382708</v>
      </c>
      <c r="R42" s="295">
        <v>1.4230155598461061</v>
      </c>
      <c r="S42" s="295">
        <v>1.402429050305535</v>
      </c>
      <c r="T42" s="295">
        <v>1.4752522291626191</v>
      </c>
      <c r="U42" s="295">
        <v>1.9000706468674931</v>
      </c>
      <c r="V42" s="295">
        <v>1.5183499038095061</v>
      </c>
      <c r="W42" s="295">
        <v>1.8679590611037711</v>
      </c>
      <c r="X42" s="295">
        <v>1.959516408896059</v>
      </c>
      <c r="Y42" s="295">
        <v>1.977514071188895</v>
      </c>
      <c r="DA42" s="122" t="s">
        <v>2849</v>
      </c>
    </row>
    <row r="43" spans="1:105" ht="12" customHeight="1" x14ac:dyDescent="0.25">
      <c r="A43" s="59" t="s">
        <v>159</v>
      </c>
      <c r="B43" s="295">
        <v>1.3956406873712179</v>
      </c>
      <c r="C43" s="295">
        <v>0.9774798050104031</v>
      </c>
      <c r="D43" s="295">
        <v>0.9876951547464331</v>
      </c>
      <c r="E43" s="295">
        <v>0.82985705949051414</v>
      </c>
      <c r="F43" s="295">
        <v>0.57082097851882652</v>
      </c>
      <c r="G43" s="295">
        <v>0.49311381353519462</v>
      </c>
      <c r="H43" s="295">
        <v>0.53288312033796559</v>
      </c>
      <c r="I43" s="295">
        <v>0.30285672533662078</v>
      </c>
      <c r="J43" s="295">
        <v>0.42679570412096912</v>
      </c>
      <c r="K43" s="295">
        <v>0.28361971920386492</v>
      </c>
      <c r="L43" s="295">
        <v>8.2228793202619652E-2</v>
      </c>
      <c r="M43" s="295">
        <v>8.9609916383044691E-2</v>
      </c>
      <c r="N43" s="295">
        <v>8.4797304660166897E-2</v>
      </c>
      <c r="O43" s="295">
        <v>0.13100306060488101</v>
      </c>
      <c r="P43" s="295">
        <v>0.1412467308076433</v>
      </c>
      <c r="Q43" s="295">
        <v>0.1067136819890699</v>
      </c>
      <c r="R43" s="295">
        <v>0.1056245303088318</v>
      </c>
      <c r="S43" s="295">
        <v>8.1870982481208027E-2</v>
      </c>
      <c r="T43" s="295">
        <v>8.4064200343943851E-2</v>
      </c>
      <c r="U43" s="295">
        <v>4.1427228749683832E-2</v>
      </c>
      <c r="V43" s="295">
        <v>0.17362742168465881</v>
      </c>
      <c r="W43" s="295">
        <v>8.1977027122403012E-2</v>
      </c>
      <c r="X43" s="295">
        <v>0.1027215848080268</v>
      </c>
      <c r="Y43" s="295">
        <v>8.5401518502797535E-2</v>
      </c>
      <c r="DA43" s="122" t="s">
        <v>2850</v>
      </c>
    </row>
    <row r="44" spans="1:105" ht="12" customHeight="1" x14ac:dyDescent="0.25">
      <c r="A44" s="59" t="s">
        <v>32</v>
      </c>
      <c r="B44" s="295">
        <v>4.7005424185995039</v>
      </c>
      <c r="C44" s="295">
        <v>4.7170772129144947</v>
      </c>
      <c r="D44" s="295">
        <v>3.4280933014684529</v>
      </c>
      <c r="E44" s="295">
        <v>2.132493633931857</v>
      </c>
      <c r="F44" s="295">
        <v>1.2747860592785221</v>
      </c>
      <c r="G44" s="295">
        <v>1.2865522727554191</v>
      </c>
      <c r="H44" s="295">
        <v>3.0173900132395142</v>
      </c>
      <c r="I44" s="295">
        <v>0.515406204652199</v>
      </c>
      <c r="J44" s="295">
        <v>0.59171661384354923</v>
      </c>
      <c r="K44" s="295">
        <v>0.52722387912921675</v>
      </c>
      <c r="L44" s="295">
        <v>0.51633106722847688</v>
      </c>
      <c r="M44" s="295">
        <v>0.13026316361880039</v>
      </c>
      <c r="N44" s="295">
        <v>0.1175811744072511</v>
      </c>
      <c r="O44" s="295">
        <v>0.27313018863244309</v>
      </c>
      <c r="P44" s="295">
        <v>0.20653032221724041</v>
      </c>
      <c r="Q44" s="295">
        <v>0.20758820078627541</v>
      </c>
      <c r="R44" s="295">
        <v>0.15845823888271629</v>
      </c>
      <c r="S44" s="295">
        <v>0</v>
      </c>
      <c r="T44" s="295">
        <v>0</v>
      </c>
      <c r="U44" s="295">
        <v>0</v>
      </c>
      <c r="V44" s="295">
        <v>0</v>
      </c>
      <c r="W44" s="295">
        <v>0</v>
      </c>
      <c r="X44" s="295">
        <v>0</v>
      </c>
      <c r="Y44" s="295">
        <v>0</v>
      </c>
      <c r="DA44" s="122" t="s">
        <v>2851</v>
      </c>
    </row>
    <row r="45" spans="1:105" ht="12" customHeight="1" x14ac:dyDescent="0.25">
      <c r="A45" s="59" t="s">
        <v>35</v>
      </c>
      <c r="B45" s="295">
        <v>0.45730711219717662</v>
      </c>
      <c r="C45" s="295">
        <v>0.33888647110721931</v>
      </c>
      <c r="D45" s="295">
        <v>0.32728218330265002</v>
      </c>
      <c r="E45" s="295">
        <v>0.29180234541202071</v>
      </c>
      <c r="F45" s="295">
        <v>0.26041056825651482</v>
      </c>
      <c r="G45" s="295">
        <v>0.24834765672923001</v>
      </c>
      <c r="H45" s="295">
        <v>5.8235304363994378E-2</v>
      </c>
      <c r="I45" s="295">
        <v>6.9799664833160607E-2</v>
      </c>
      <c r="J45" s="295">
        <v>0.28571934100969559</v>
      </c>
      <c r="K45" s="295">
        <v>0.62302273030271993</v>
      </c>
      <c r="L45" s="295">
        <v>0.40383104647324469</v>
      </c>
      <c r="M45" s="295">
        <v>0.60912811990952531</v>
      </c>
      <c r="N45" s="295">
        <v>0.6680684411049157</v>
      </c>
      <c r="O45" s="295">
        <v>0.7440767903271559</v>
      </c>
      <c r="P45" s="295">
        <v>0.7182285403457499</v>
      </c>
      <c r="Q45" s="295">
        <v>0.43181572978545218</v>
      </c>
      <c r="R45" s="295">
        <v>0.48024985459115299</v>
      </c>
      <c r="S45" s="295">
        <v>0.74268289352128125</v>
      </c>
      <c r="T45" s="295">
        <v>0.80774063098281945</v>
      </c>
      <c r="U45" s="295">
        <v>0.48112654992049508</v>
      </c>
      <c r="V45" s="295">
        <v>0.65658559554009499</v>
      </c>
      <c r="W45" s="295">
        <v>0.30912206171026929</v>
      </c>
      <c r="X45" s="295">
        <v>2.6864350681940761</v>
      </c>
      <c r="Y45" s="295">
        <v>2.5412594161624691</v>
      </c>
      <c r="DA45" s="122" t="s">
        <v>2852</v>
      </c>
    </row>
    <row r="46" spans="1:105" ht="12" customHeight="1" x14ac:dyDescent="0.25">
      <c r="A46" s="60" t="s">
        <v>2741</v>
      </c>
      <c r="B46" s="329">
        <v>10.50969870377509</v>
      </c>
      <c r="C46" s="329">
        <v>10.344901936357671</v>
      </c>
      <c r="D46" s="329">
        <v>7.7046490821952389</v>
      </c>
      <c r="E46" s="329">
        <v>7.2748639571329301</v>
      </c>
      <c r="F46" s="329">
        <v>5.587451589725517</v>
      </c>
      <c r="G46" s="329">
        <v>5.2854711297665329</v>
      </c>
      <c r="H46" s="329">
        <v>2.4896657724710249</v>
      </c>
      <c r="I46" s="329">
        <v>0.67484457900639838</v>
      </c>
      <c r="J46" s="329">
        <v>0.98271215651971233</v>
      </c>
      <c r="K46" s="329">
        <v>2.096116230062044</v>
      </c>
      <c r="L46" s="329">
        <v>2.2770062553364512</v>
      </c>
      <c r="M46" s="329">
        <v>1.579996991708696</v>
      </c>
      <c r="N46" s="329">
        <v>1.225673348401084</v>
      </c>
      <c r="O46" s="329">
        <v>1.453557866744922</v>
      </c>
      <c r="P46" s="329">
        <v>1.8214651730877831</v>
      </c>
      <c r="Q46" s="329">
        <v>1.250038873445509</v>
      </c>
      <c r="R46" s="329">
        <v>1.446864283392802</v>
      </c>
      <c r="S46" s="329">
        <v>1.490576935972056</v>
      </c>
      <c r="T46" s="329">
        <v>1.5840474148539221</v>
      </c>
      <c r="U46" s="329">
        <v>1.615771784913651</v>
      </c>
      <c r="V46" s="329">
        <v>1.577301779880981</v>
      </c>
      <c r="W46" s="329">
        <v>1.509298031860641</v>
      </c>
      <c r="X46" s="329">
        <v>3.1691595998568221</v>
      </c>
      <c r="Y46" s="329">
        <v>3.0815713968193381</v>
      </c>
      <c r="DA46" s="72" t="s">
        <v>2853</v>
      </c>
    </row>
    <row r="47" spans="1:105" ht="12" customHeight="1" x14ac:dyDescent="0.25">
      <c r="A47" s="64" t="s">
        <v>28</v>
      </c>
      <c r="B47" s="229">
        <v>3.4808452855056551</v>
      </c>
      <c r="C47" s="229">
        <v>2.8712079029487581</v>
      </c>
      <c r="D47" s="229">
        <v>2.34330702420089</v>
      </c>
      <c r="E47" s="229">
        <v>3.9127100046578942</v>
      </c>
      <c r="F47" s="229">
        <v>3.9030672309130932</v>
      </c>
      <c r="G47" s="229">
        <v>3.1540357799756018</v>
      </c>
      <c r="H47" s="229">
        <v>0</v>
      </c>
      <c r="I47" s="229">
        <v>0</v>
      </c>
      <c r="J47" s="229">
        <v>0</v>
      </c>
      <c r="K47" s="229">
        <v>8.7306892349587412E-2</v>
      </c>
      <c r="L47" s="229">
        <v>5.692715076816434E-2</v>
      </c>
      <c r="M47" s="229">
        <v>2.5838823071904989E-2</v>
      </c>
      <c r="N47" s="229">
        <v>2.1203489395904891E-2</v>
      </c>
      <c r="O47" s="229">
        <v>4.829259998403365E-3</v>
      </c>
      <c r="P47" s="229">
        <v>0</v>
      </c>
      <c r="Q47" s="229">
        <v>1.1631454304252291E-3</v>
      </c>
      <c r="R47" s="229">
        <v>0</v>
      </c>
      <c r="S47" s="229">
        <v>1.162995601138654E-3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2854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2855</v>
      </c>
    </row>
    <row r="49" spans="1:105" ht="12" customHeight="1" x14ac:dyDescent="0.25">
      <c r="A49" s="64" t="s">
        <v>31</v>
      </c>
      <c r="B49" s="229">
        <v>2.5250655821026249</v>
      </c>
      <c r="C49" s="229">
        <v>3.2808519024665759</v>
      </c>
      <c r="D49" s="229">
        <v>2.082425843561059</v>
      </c>
      <c r="E49" s="229">
        <v>1.101828474206773</v>
      </c>
      <c r="F49" s="229">
        <v>0.22704638069843311</v>
      </c>
      <c r="G49" s="229">
        <v>0.6874584422648603</v>
      </c>
      <c r="H49" s="229">
        <v>7.8205434264224258E-2</v>
      </c>
      <c r="I49" s="229">
        <v>7.3889618122668158E-2</v>
      </c>
      <c r="J49" s="229">
        <v>0.101873247087818</v>
      </c>
      <c r="K49" s="229">
        <v>1.0241157675866861</v>
      </c>
      <c r="L49" s="229">
        <v>1.523133987691873</v>
      </c>
      <c r="M49" s="229">
        <v>0.99375818444940334</v>
      </c>
      <c r="N49" s="229">
        <v>0.61491786888004052</v>
      </c>
      <c r="O49" s="229">
        <v>0.66989202397005032</v>
      </c>
      <c r="P49" s="229">
        <v>1.095067902158438</v>
      </c>
      <c r="Q49" s="229">
        <v>0.74214082134539217</v>
      </c>
      <c r="R49" s="229">
        <v>0.94428905783600481</v>
      </c>
      <c r="S49" s="229">
        <v>0.92623379263877137</v>
      </c>
      <c r="T49" s="229">
        <v>0.97265570020179304</v>
      </c>
      <c r="U49" s="229">
        <v>1.2649997881493411</v>
      </c>
      <c r="V49" s="229">
        <v>0.98903475029681187</v>
      </c>
      <c r="W49" s="229">
        <v>1.235794002504667</v>
      </c>
      <c r="X49" s="229">
        <v>1.3028429840171429</v>
      </c>
      <c r="Y49" s="229">
        <v>1.3052225542602309</v>
      </c>
      <c r="DA49" s="73" t="s">
        <v>2856</v>
      </c>
    </row>
    <row r="50" spans="1:105" ht="12" customHeight="1" x14ac:dyDescent="0.25">
      <c r="A50" s="64" t="s">
        <v>159</v>
      </c>
      <c r="B50" s="229">
        <v>0.91138448818582229</v>
      </c>
      <c r="C50" s="229">
        <v>0.63573273630772886</v>
      </c>
      <c r="D50" s="229">
        <v>0.64292251084392171</v>
      </c>
      <c r="E50" s="229">
        <v>0.54312000029657093</v>
      </c>
      <c r="F50" s="229">
        <v>0.375178308652103</v>
      </c>
      <c r="G50" s="229">
        <v>0.32068507101561611</v>
      </c>
      <c r="H50" s="229">
        <v>0.34450358033914591</v>
      </c>
      <c r="I50" s="229">
        <v>0.18809388398790969</v>
      </c>
      <c r="J50" s="229">
        <v>0.27134082735110487</v>
      </c>
      <c r="K50" s="229">
        <v>0.18576465555936381</v>
      </c>
      <c r="L50" s="229">
        <v>5.4094299683634162E-2</v>
      </c>
      <c r="M50" s="229">
        <v>5.9431908093940007E-2</v>
      </c>
      <c r="N50" s="229">
        <v>5.6027968330077477E-2</v>
      </c>
      <c r="O50" s="229">
        <v>8.6299229513622705E-2</v>
      </c>
      <c r="P50" s="229">
        <v>9.3274359162158635E-2</v>
      </c>
      <c r="Q50" s="229">
        <v>7.0547558465632043E-2</v>
      </c>
      <c r="R50" s="229">
        <v>7.0090651869248635E-2</v>
      </c>
      <c r="S50" s="229">
        <v>5.4071662729826463E-2</v>
      </c>
      <c r="T50" s="229">
        <v>5.5424775527269758E-2</v>
      </c>
      <c r="U50" s="229">
        <v>2.7580782682139371E-2</v>
      </c>
      <c r="V50" s="229">
        <v>0.1130988010205785</v>
      </c>
      <c r="W50" s="229">
        <v>5.42339072469641E-2</v>
      </c>
      <c r="X50" s="229">
        <v>6.8297512318182679E-2</v>
      </c>
      <c r="Y50" s="229">
        <v>5.6367734491471158E-2</v>
      </c>
      <c r="DA50" s="73" t="s">
        <v>2857</v>
      </c>
    </row>
    <row r="51" spans="1:105" ht="12" customHeight="1" x14ac:dyDescent="0.25">
      <c r="A51" s="64" t="s">
        <v>32</v>
      </c>
      <c r="B51" s="229">
        <v>3.069559009805209</v>
      </c>
      <c r="C51" s="229">
        <v>3.067889882296905</v>
      </c>
      <c r="D51" s="229">
        <v>2.2314560744738619</v>
      </c>
      <c r="E51" s="229">
        <v>1.395661975575138</v>
      </c>
      <c r="F51" s="229">
        <v>0.83786702943963554</v>
      </c>
      <c r="G51" s="229">
        <v>0.83667927287627586</v>
      </c>
      <c r="H51" s="229">
        <v>1.9507123103867909</v>
      </c>
      <c r="I51" s="229">
        <v>0.32010104697773129</v>
      </c>
      <c r="J51" s="229">
        <v>0.37619140494487141</v>
      </c>
      <c r="K51" s="229">
        <v>0.34532000308029309</v>
      </c>
      <c r="L51" s="229">
        <v>0.3396689456186508</v>
      </c>
      <c r="M51" s="229">
        <v>8.6394326439559743E-2</v>
      </c>
      <c r="N51" s="229">
        <v>7.7689194748631951E-2</v>
      </c>
      <c r="O51" s="229">
        <v>0.17992652024354361</v>
      </c>
      <c r="P51" s="229">
        <v>0.13638534033472149</v>
      </c>
      <c r="Q51" s="229">
        <v>0.1372348930219193</v>
      </c>
      <c r="R51" s="229">
        <v>0.10515020729435651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2858</v>
      </c>
    </row>
    <row r="52" spans="1:105" ht="12" customHeight="1" x14ac:dyDescent="0.25">
      <c r="A52" s="64" t="s">
        <v>33</v>
      </c>
      <c r="B52" s="229">
        <v>0.22421259709448541</v>
      </c>
      <c r="C52" s="229">
        <v>0.26881473009018181</v>
      </c>
      <c r="D52" s="229">
        <v>0.19149914043582791</v>
      </c>
      <c r="E52" s="229">
        <v>0.13056640807139791</v>
      </c>
      <c r="F52" s="229">
        <v>7.3134956211951319E-2</v>
      </c>
      <c r="G52" s="229">
        <v>0.1251054556425846</v>
      </c>
      <c r="H52" s="229">
        <v>7.8595908636525727E-2</v>
      </c>
      <c r="I52" s="229">
        <v>4.9409861468202858E-2</v>
      </c>
      <c r="J52" s="229">
        <v>5.1656951913263638E-2</v>
      </c>
      <c r="K52" s="229">
        <v>4.5542775516390438E-2</v>
      </c>
      <c r="L52" s="229">
        <v>3.7521185108121059E-2</v>
      </c>
      <c r="M52" s="229">
        <v>1.0582228390208739E-2</v>
      </c>
      <c r="N52" s="229">
        <v>1.442318536092081E-2</v>
      </c>
      <c r="O52" s="229">
        <v>2.24447757706326E-2</v>
      </c>
      <c r="P52" s="229">
        <v>2.2444775771546001E-2</v>
      </c>
      <c r="Q52" s="229">
        <v>1.3482542837263981E-2</v>
      </c>
      <c r="R52" s="229">
        <v>8.6486854250923083E-3</v>
      </c>
      <c r="S52" s="229">
        <v>1.8603818798858199E-2</v>
      </c>
      <c r="T52" s="229">
        <v>2.3411547254017291E-2</v>
      </c>
      <c r="U52" s="229">
        <v>2.874185488604861E-3</v>
      </c>
      <c r="V52" s="229">
        <v>4.7476318481345273E-2</v>
      </c>
      <c r="W52" s="229">
        <v>1.4762861827995209E-2</v>
      </c>
      <c r="X52" s="229">
        <v>1.186254738115756E-2</v>
      </c>
      <c r="Y52" s="229">
        <v>4.2668590029626023E-2</v>
      </c>
      <c r="DA52" s="73" t="s">
        <v>2859</v>
      </c>
    </row>
    <row r="53" spans="1:105" ht="12" customHeight="1" x14ac:dyDescent="0.25">
      <c r="A53" s="64" t="s">
        <v>35</v>
      </c>
      <c r="B53" s="229">
        <v>0.29863174108129359</v>
      </c>
      <c r="C53" s="229">
        <v>0.2204047822475162</v>
      </c>
      <c r="D53" s="229">
        <v>0.2130384886796777</v>
      </c>
      <c r="E53" s="229">
        <v>0.19097709432515639</v>
      </c>
      <c r="F53" s="229">
        <v>0.1711576838103015</v>
      </c>
      <c r="G53" s="229">
        <v>0.1615071079915931</v>
      </c>
      <c r="H53" s="229">
        <v>3.7648538844337998E-2</v>
      </c>
      <c r="I53" s="229">
        <v>4.3350168449886373E-2</v>
      </c>
      <c r="J53" s="229">
        <v>0.18164972522265441</v>
      </c>
      <c r="K53" s="229">
        <v>0.4080661359697233</v>
      </c>
      <c r="L53" s="229">
        <v>0.26566068646600732</v>
      </c>
      <c r="M53" s="229">
        <v>0.40399152126367988</v>
      </c>
      <c r="N53" s="229">
        <v>0.44141164168550778</v>
      </c>
      <c r="O53" s="229">
        <v>0.49016605724866907</v>
      </c>
      <c r="P53" s="229">
        <v>0.47429279566091909</v>
      </c>
      <c r="Q53" s="229">
        <v>0.28546991234487579</v>
      </c>
      <c r="R53" s="229">
        <v>0.31868568096809979</v>
      </c>
      <c r="S53" s="229">
        <v>0.49050466620346111</v>
      </c>
      <c r="T53" s="229">
        <v>0.53255539187084244</v>
      </c>
      <c r="U53" s="229">
        <v>0.32031702859356559</v>
      </c>
      <c r="V53" s="229">
        <v>0.42769191008224572</v>
      </c>
      <c r="W53" s="229">
        <v>0.20450726028101451</v>
      </c>
      <c r="X53" s="229">
        <v>1.786156556140339</v>
      </c>
      <c r="Y53" s="229">
        <v>1.6773125180380091</v>
      </c>
      <c r="DA53" s="73" t="s">
        <v>2860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2861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0</v>
      </c>
      <c r="R55" s="229">
        <v>0</v>
      </c>
      <c r="S55" s="229">
        <v>0</v>
      </c>
      <c r="T55" s="229">
        <v>0</v>
      </c>
      <c r="U55" s="229">
        <v>0</v>
      </c>
      <c r="V55" s="229">
        <v>0</v>
      </c>
      <c r="W55" s="229">
        <v>0</v>
      </c>
      <c r="X55" s="229">
        <v>0</v>
      </c>
      <c r="Y55" s="229">
        <v>0</v>
      </c>
      <c r="DA55" s="73" t="s">
        <v>2862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DA56" s="73" t="s">
        <v>2863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2864</v>
      </c>
    </row>
    <row r="58" spans="1:105" ht="12" customHeight="1" x14ac:dyDescent="0.25">
      <c r="A58" s="60" t="s">
        <v>2755</v>
      </c>
      <c r="B58" s="329">
        <v>0</v>
      </c>
      <c r="C58" s="329">
        <v>0</v>
      </c>
      <c r="D58" s="329">
        <v>0</v>
      </c>
      <c r="E58" s="329">
        <v>0</v>
      </c>
      <c r="F58" s="329">
        <v>0</v>
      </c>
      <c r="G58" s="329">
        <v>0</v>
      </c>
      <c r="H58" s="329">
        <v>0</v>
      </c>
      <c r="I58" s="329">
        <v>0</v>
      </c>
      <c r="J58" s="329">
        <v>0</v>
      </c>
      <c r="K58" s="329">
        <v>0</v>
      </c>
      <c r="L58" s="329">
        <v>0</v>
      </c>
      <c r="M58" s="329">
        <v>0</v>
      </c>
      <c r="N58" s="329">
        <v>0</v>
      </c>
      <c r="O58" s="329">
        <v>0</v>
      </c>
      <c r="P58" s="329">
        <v>0</v>
      </c>
      <c r="Q58" s="329">
        <v>0</v>
      </c>
      <c r="R58" s="329">
        <v>0</v>
      </c>
      <c r="S58" s="329">
        <v>0</v>
      </c>
      <c r="T58" s="329">
        <v>0</v>
      </c>
      <c r="U58" s="329">
        <v>0</v>
      </c>
      <c r="V58" s="329">
        <v>0</v>
      </c>
      <c r="W58" s="329">
        <v>0</v>
      </c>
      <c r="X58" s="329">
        <v>0</v>
      </c>
      <c r="Y58" s="329">
        <v>0</v>
      </c>
      <c r="DA58" s="72" t="s">
        <v>2865</v>
      </c>
    </row>
    <row r="59" spans="1:105" ht="12" customHeight="1" x14ac:dyDescent="0.25">
      <c r="A59" s="132" t="s">
        <v>2757</v>
      </c>
      <c r="B59" s="316">
        <v>0</v>
      </c>
      <c r="C59" s="316">
        <v>0</v>
      </c>
      <c r="D59" s="316">
        <v>0</v>
      </c>
      <c r="E59" s="316">
        <v>0</v>
      </c>
      <c r="F59" s="316">
        <v>0</v>
      </c>
      <c r="G59" s="316">
        <v>0</v>
      </c>
      <c r="H59" s="316">
        <v>0</v>
      </c>
      <c r="I59" s="316">
        <v>0</v>
      </c>
      <c r="J59" s="316">
        <v>0</v>
      </c>
      <c r="K59" s="316">
        <v>0</v>
      </c>
      <c r="L59" s="316">
        <v>0</v>
      </c>
      <c r="M59" s="316">
        <v>0</v>
      </c>
      <c r="N59" s="316">
        <v>0</v>
      </c>
      <c r="O59" s="316">
        <v>0</v>
      </c>
      <c r="P59" s="316">
        <v>0</v>
      </c>
      <c r="Q59" s="316">
        <v>0</v>
      </c>
      <c r="R59" s="316">
        <v>0</v>
      </c>
      <c r="S59" s="316">
        <v>0</v>
      </c>
      <c r="T59" s="316">
        <v>0</v>
      </c>
      <c r="U59" s="316">
        <v>0</v>
      </c>
      <c r="V59" s="316">
        <v>0</v>
      </c>
      <c r="W59" s="316">
        <v>0</v>
      </c>
      <c r="X59" s="316">
        <v>0</v>
      </c>
      <c r="Y59" s="316">
        <v>0</v>
      </c>
      <c r="DA59" s="139" t="s">
        <v>2866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429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1.0000000000000004</v>
      </c>
      <c r="C63" s="232">
        <f t="shared" si="1"/>
        <v>1</v>
      </c>
      <c r="D63" s="232">
        <f t="shared" si="1"/>
        <v>1</v>
      </c>
      <c r="E63" s="232">
        <f t="shared" si="1"/>
        <v>1</v>
      </c>
      <c r="F63" s="232">
        <f t="shared" si="1"/>
        <v>0.99999999999999989</v>
      </c>
      <c r="G63" s="232">
        <f t="shared" si="1"/>
        <v>1</v>
      </c>
      <c r="H63" s="232">
        <f t="shared" si="1"/>
        <v>0.99999999999999989</v>
      </c>
      <c r="I63" s="232">
        <f t="shared" si="1"/>
        <v>0.99999999999999989</v>
      </c>
      <c r="J63" s="232">
        <f t="shared" si="1"/>
        <v>1</v>
      </c>
      <c r="K63" s="232">
        <f t="shared" si="1"/>
        <v>1.0000000000000002</v>
      </c>
      <c r="L63" s="232">
        <f t="shared" si="1"/>
        <v>1.0000000000000002</v>
      </c>
      <c r="M63" s="232">
        <f t="shared" si="1"/>
        <v>0.99999999999999978</v>
      </c>
      <c r="N63" s="232">
        <f t="shared" si="1"/>
        <v>1</v>
      </c>
      <c r="O63" s="232">
        <f t="shared" si="1"/>
        <v>0.99999999999999967</v>
      </c>
      <c r="P63" s="232">
        <f t="shared" si="1"/>
        <v>1.0000000000000002</v>
      </c>
      <c r="Q63" s="232">
        <f t="shared" si="1"/>
        <v>0.99999999999999978</v>
      </c>
      <c r="R63" s="232">
        <f t="shared" si="1"/>
        <v>1</v>
      </c>
      <c r="S63" s="232">
        <f t="shared" si="1"/>
        <v>1.0000000000000004</v>
      </c>
      <c r="T63" s="232">
        <f t="shared" si="1"/>
        <v>1</v>
      </c>
      <c r="U63" s="232">
        <f t="shared" si="1"/>
        <v>1.0000000000000002</v>
      </c>
      <c r="V63" s="232">
        <f t="shared" si="1"/>
        <v>0.99999999999999967</v>
      </c>
      <c r="W63" s="232">
        <f t="shared" si="1"/>
        <v>1</v>
      </c>
      <c r="X63" s="232">
        <f t="shared" si="1"/>
        <v>0.99999999999999989</v>
      </c>
      <c r="Y63" s="232">
        <f t="shared" si="1"/>
        <v>1.0000000000000002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0</v>
      </c>
      <c r="C64" s="299">
        <f t="shared" si="2"/>
        <v>0</v>
      </c>
      <c r="D64" s="299">
        <f t="shared" si="2"/>
        <v>0</v>
      </c>
      <c r="E64" s="299">
        <f t="shared" si="2"/>
        <v>0</v>
      </c>
      <c r="F64" s="299">
        <f t="shared" si="2"/>
        <v>0</v>
      </c>
      <c r="G64" s="299">
        <f t="shared" si="2"/>
        <v>0</v>
      </c>
      <c r="H64" s="299">
        <f t="shared" si="2"/>
        <v>0</v>
      </c>
      <c r="I64" s="299">
        <f t="shared" si="2"/>
        <v>0</v>
      </c>
      <c r="J64" s="299">
        <f t="shared" si="2"/>
        <v>0</v>
      </c>
      <c r="K64" s="299">
        <f t="shared" si="2"/>
        <v>0</v>
      </c>
      <c r="L64" s="299">
        <f t="shared" si="2"/>
        <v>0</v>
      </c>
      <c r="M64" s="299">
        <f t="shared" si="2"/>
        <v>0</v>
      </c>
      <c r="N64" s="299">
        <f t="shared" si="2"/>
        <v>0</v>
      </c>
      <c r="O64" s="299">
        <f t="shared" si="2"/>
        <v>0</v>
      </c>
      <c r="P64" s="299">
        <f t="shared" si="2"/>
        <v>0</v>
      </c>
      <c r="Q64" s="299">
        <f t="shared" si="2"/>
        <v>0</v>
      </c>
      <c r="R64" s="299">
        <f t="shared" si="2"/>
        <v>0</v>
      </c>
      <c r="S64" s="299">
        <f t="shared" si="2"/>
        <v>0</v>
      </c>
      <c r="T64" s="299">
        <f t="shared" si="2"/>
        <v>0</v>
      </c>
      <c r="U64" s="299">
        <f t="shared" si="2"/>
        <v>0</v>
      </c>
      <c r="V64" s="299">
        <f t="shared" si="2"/>
        <v>0</v>
      </c>
      <c r="W64" s="299">
        <f t="shared" si="2"/>
        <v>0</v>
      </c>
      <c r="X64" s="299">
        <f t="shared" si="2"/>
        <v>0</v>
      </c>
      <c r="Y64" s="299">
        <f t="shared" si="2"/>
        <v>0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0</v>
      </c>
      <c r="C65" s="233">
        <f t="shared" si="3"/>
        <v>0</v>
      </c>
      <c r="D65" s="233">
        <f t="shared" si="3"/>
        <v>0</v>
      </c>
      <c r="E65" s="233">
        <f t="shared" si="3"/>
        <v>0</v>
      </c>
      <c r="F65" s="233">
        <f t="shared" si="3"/>
        <v>0</v>
      </c>
      <c r="G65" s="233">
        <f t="shared" si="3"/>
        <v>0</v>
      </c>
      <c r="H65" s="233">
        <f t="shared" si="3"/>
        <v>0</v>
      </c>
      <c r="I65" s="233">
        <f t="shared" si="3"/>
        <v>0</v>
      </c>
      <c r="J65" s="233">
        <f t="shared" si="3"/>
        <v>0</v>
      </c>
      <c r="K65" s="233">
        <f t="shared" si="3"/>
        <v>0</v>
      </c>
      <c r="L65" s="233">
        <f t="shared" si="3"/>
        <v>0</v>
      </c>
      <c r="M65" s="233">
        <f t="shared" si="3"/>
        <v>0</v>
      </c>
      <c r="N65" s="233">
        <f t="shared" si="3"/>
        <v>0</v>
      </c>
      <c r="O65" s="233">
        <f t="shared" si="3"/>
        <v>0</v>
      </c>
      <c r="P65" s="233">
        <f t="shared" si="3"/>
        <v>0</v>
      </c>
      <c r="Q65" s="233">
        <f t="shared" si="3"/>
        <v>0</v>
      </c>
      <c r="R65" s="233">
        <f t="shared" si="3"/>
        <v>0</v>
      </c>
      <c r="S65" s="233">
        <f t="shared" si="3"/>
        <v>0</v>
      </c>
      <c r="T65" s="233">
        <f t="shared" si="3"/>
        <v>0</v>
      </c>
      <c r="U65" s="233">
        <f t="shared" si="3"/>
        <v>0</v>
      </c>
      <c r="V65" s="233">
        <f t="shared" si="3"/>
        <v>0</v>
      </c>
      <c r="W65" s="233">
        <f t="shared" si="3"/>
        <v>0</v>
      </c>
      <c r="X65" s="233">
        <f t="shared" si="3"/>
        <v>0</v>
      </c>
      <c r="Y65" s="233">
        <f t="shared" si="3"/>
        <v>0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0</v>
      </c>
      <c r="C66" s="233">
        <f t="shared" si="4"/>
        <v>0</v>
      </c>
      <c r="D66" s="233">
        <f t="shared" si="4"/>
        <v>0</v>
      </c>
      <c r="E66" s="233">
        <f t="shared" si="4"/>
        <v>0</v>
      </c>
      <c r="F66" s="233">
        <f t="shared" si="4"/>
        <v>0</v>
      </c>
      <c r="G66" s="233">
        <f t="shared" si="4"/>
        <v>0</v>
      </c>
      <c r="H66" s="233">
        <f t="shared" si="4"/>
        <v>0</v>
      </c>
      <c r="I66" s="233">
        <f t="shared" si="4"/>
        <v>0</v>
      </c>
      <c r="J66" s="233">
        <f t="shared" si="4"/>
        <v>0</v>
      </c>
      <c r="K66" s="233">
        <f t="shared" si="4"/>
        <v>0</v>
      </c>
      <c r="L66" s="233">
        <f t="shared" si="4"/>
        <v>0</v>
      </c>
      <c r="M66" s="233">
        <f t="shared" si="4"/>
        <v>0</v>
      </c>
      <c r="N66" s="233">
        <f t="shared" si="4"/>
        <v>0</v>
      </c>
      <c r="O66" s="233">
        <f t="shared" si="4"/>
        <v>0</v>
      </c>
      <c r="P66" s="233">
        <f t="shared" si="4"/>
        <v>0</v>
      </c>
      <c r="Q66" s="233">
        <f t="shared" si="4"/>
        <v>0</v>
      </c>
      <c r="R66" s="233">
        <f t="shared" si="4"/>
        <v>0</v>
      </c>
      <c r="S66" s="233">
        <f t="shared" si="4"/>
        <v>0</v>
      </c>
      <c r="T66" s="233">
        <f t="shared" si="4"/>
        <v>0</v>
      </c>
      <c r="U66" s="233">
        <f t="shared" si="4"/>
        <v>0</v>
      </c>
      <c r="V66" s="233">
        <f t="shared" si="4"/>
        <v>0</v>
      </c>
      <c r="W66" s="233">
        <f t="shared" si="4"/>
        <v>0</v>
      </c>
      <c r="X66" s="233">
        <f t="shared" si="4"/>
        <v>0</v>
      </c>
      <c r="Y66" s="233">
        <f t="shared" si="4"/>
        <v>0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0</v>
      </c>
      <c r="C67" s="233">
        <f t="shared" si="5"/>
        <v>0</v>
      </c>
      <c r="D67" s="233">
        <f t="shared" si="5"/>
        <v>0</v>
      </c>
      <c r="E67" s="233">
        <f t="shared" si="5"/>
        <v>0</v>
      </c>
      <c r="F67" s="233">
        <f t="shared" si="5"/>
        <v>0</v>
      </c>
      <c r="G67" s="233">
        <f t="shared" si="5"/>
        <v>0</v>
      </c>
      <c r="H67" s="233">
        <f t="shared" si="5"/>
        <v>0</v>
      </c>
      <c r="I67" s="233">
        <f t="shared" si="5"/>
        <v>0</v>
      </c>
      <c r="J67" s="233">
        <f t="shared" si="5"/>
        <v>0</v>
      </c>
      <c r="K67" s="233">
        <f t="shared" si="5"/>
        <v>0</v>
      </c>
      <c r="L67" s="233">
        <f t="shared" si="5"/>
        <v>0</v>
      </c>
      <c r="M67" s="233">
        <f t="shared" si="5"/>
        <v>0</v>
      </c>
      <c r="N67" s="233">
        <f t="shared" si="5"/>
        <v>0</v>
      </c>
      <c r="O67" s="233">
        <f t="shared" si="5"/>
        <v>0</v>
      </c>
      <c r="P67" s="233">
        <f t="shared" si="5"/>
        <v>0</v>
      </c>
      <c r="Q67" s="233">
        <f t="shared" si="5"/>
        <v>0</v>
      </c>
      <c r="R67" s="233">
        <f t="shared" si="5"/>
        <v>0</v>
      </c>
      <c r="S67" s="233">
        <f t="shared" si="5"/>
        <v>0</v>
      </c>
      <c r="T67" s="233">
        <f t="shared" si="5"/>
        <v>0</v>
      </c>
      <c r="U67" s="233">
        <f t="shared" si="5"/>
        <v>0</v>
      </c>
      <c r="V67" s="233">
        <f t="shared" si="5"/>
        <v>0</v>
      </c>
      <c r="W67" s="233">
        <f t="shared" si="5"/>
        <v>0</v>
      </c>
      <c r="X67" s="233">
        <f t="shared" si="5"/>
        <v>0</v>
      </c>
      <c r="Y67" s="233">
        <f t="shared" si="5"/>
        <v>0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7.0623369411896092E-2</v>
      </c>
      <c r="C68" s="300">
        <f t="shared" si="6"/>
        <v>6.6223887265740883E-2</v>
      </c>
      <c r="D68" s="300">
        <f t="shared" si="6"/>
        <v>6.9228291180694623E-2</v>
      </c>
      <c r="E68" s="300">
        <f t="shared" si="6"/>
        <v>6.6726868931652944E-2</v>
      </c>
      <c r="F68" s="300">
        <f t="shared" si="6"/>
        <v>6.485438956510213E-2</v>
      </c>
      <c r="G68" s="300">
        <f t="shared" si="6"/>
        <v>6.2666183784276144E-2</v>
      </c>
      <c r="H68" s="300">
        <f t="shared" si="6"/>
        <v>5.4475878278797074E-2</v>
      </c>
      <c r="I68" s="300">
        <f t="shared" si="6"/>
        <v>1.9117126003042443E-2</v>
      </c>
      <c r="J68" s="300">
        <f t="shared" si="6"/>
        <v>5.5322265665822372E-2</v>
      </c>
      <c r="K68" s="300">
        <f t="shared" si="6"/>
        <v>0.10324962152389168</v>
      </c>
      <c r="L68" s="300">
        <f t="shared" si="6"/>
        <v>9.3638966490587602E-2</v>
      </c>
      <c r="M68" s="300">
        <f t="shared" si="6"/>
        <v>0.1040563893243551</v>
      </c>
      <c r="N68" s="300">
        <f t="shared" si="6"/>
        <v>0.11958903045719294</v>
      </c>
      <c r="O68" s="300">
        <f t="shared" si="6"/>
        <v>0.11328538499594736</v>
      </c>
      <c r="P68" s="300">
        <f t="shared" si="6"/>
        <v>0.1126779035504679</v>
      </c>
      <c r="Q68" s="300">
        <f t="shared" si="6"/>
        <v>0.11376280787598195</v>
      </c>
      <c r="R68" s="300">
        <f t="shared" si="6"/>
        <v>0.10240114472170035</v>
      </c>
      <c r="S68" s="300">
        <f t="shared" si="6"/>
        <v>0.11834747944000604</v>
      </c>
      <c r="T68" s="300">
        <f t="shared" si="6"/>
        <v>0.11908372354338982</v>
      </c>
      <c r="U68" s="300">
        <f t="shared" si="6"/>
        <v>0.10425925507739867</v>
      </c>
      <c r="V68" s="300">
        <f t="shared" si="6"/>
        <v>0.11070497235027434</v>
      </c>
      <c r="W68" s="300">
        <f t="shared" si="6"/>
        <v>7.7222966080003036E-2</v>
      </c>
      <c r="X68" s="300">
        <f t="shared" si="6"/>
        <v>0.14108904924770252</v>
      </c>
      <c r="Y68" s="300">
        <f t="shared" si="6"/>
        <v>0.1388880286690756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7.6396016014685056E-2</v>
      </c>
      <c r="C69" s="301">
        <f t="shared" si="7"/>
        <v>7.6764805844308531E-2</v>
      </c>
      <c r="D69" s="301">
        <f t="shared" si="7"/>
        <v>7.651469912131878E-2</v>
      </c>
      <c r="E69" s="301">
        <f t="shared" si="7"/>
        <v>7.6703875270058605E-2</v>
      </c>
      <c r="F69" s="301">
        <f t="shared" si="7"/>
        <v>7.6850832010950762E-2</v>
      </c>
      <c r="G69" s="301">
        <f t="shared" si="7"/>
        <v>7.7032409360037649E-2</v>
      </c>
      <c r="H69" s="301">
        <f t="shared" si="7"/>
        <v>7.7728054246650066E-2</v>
      </c>
      <c r="I69" s="301">
        <f t="shared" si="7"/>
        <v>8.0675345107145691E-2</v>
      </c>
      <c r="J69" s="301">
        <f t="shared" si="7"/>
        <v>7.7711292458895742E-2</v>
      </c>
      <c r="K69" s="301">
        <f t="shared" si="7"/>
        <v>7.3746911853364933E-2</v>
      </c>
      <c r="L69" s="301">
        <f t="shared" si="7"/>
        <v>7.4527755922253497E-2</v>
      </c>
      <c r="M69" s="301">
        <f t="shared" si="7"/>
        <v>7.3654207736009003E-2</v>
      </c>
      <c r="N69" s="301">
        <f t="shared" si="7"/>
        <v>7.2390015024273807E-2</v>
      </c>
      <c r="O69" s="301">
        <f t="shared" si="7"/>
        <v>7.2915367379331478E-2</v>
      </c>
      <c r="P69" s="301">
        <f t="shared" si="7"/>
        <v>7.2958377193315258E-2</v>
      </c>
      <c r="Q69" s="301">
        <f t="shared" si="7"/>
        <v>7.286483291344957E-2</v>
      </c>
      <c r="R69" s="301">
        <f t="shared" si="7"/>
        <v>7.3788430358759691E-2</v>
      </c>
      <c r="S69" s="301">
        <f t="shared" si="7"/>
        <v>7.2494956607433089E-2</v>
      </c>
      <c r="T69" s="301">
        <f t="shared" si="7"/>
        <v>7.244021760566019E-2</v>
      </c>
      <c r="U69" s="301">
        <f t="shared" si="7"/>
        <v>7.3626654777090031E-2</v>
      </c>
      <c r="V69" s="301">
        <f t="shared" si="7"/>
        <v>7.3163459981428869E-2</v>
      </c>
      <c r="W69" s="301">
        <f t="shared" si="7"/>
        <v>7.5866232475906861E-2</v>
      </c>
      <c r="X69" s="301">
        <f t="shared" si="7"/>
        <v>7.0605316265017912E-2</v>
      </c>
      <c r="Y69" s="301">
        <f t="shared" si="7"/>
        <v>7.0812956788435397E-2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0.64936613612482319</v>
      </c>
      <c r="C70" s="301">
        <f t="shared" si="8"/>
        <v>0.6525008496766227</v>
      </c>
      <c r="D70" s="301">
        <f t="shared" si="8"/>
        <v>0.65037494253120964</v>
      </c>
      <c r="E70" s="301">
        <f t="shared" si="8"/>
        <v>0.65198293979549815</v>
      </c>
      <c r="F70" s="301">
        <f t="shared" si="8"/>
        <v>0.65323207209308143</v>
      </c>
      <c r="G70" s="301">
        <f t="shared" si="8"/>
        <v>0.6547754795603199</v>
      </c>
      <c r="H70" s="301">
        <f t="shared" si="8"/>
        <v>0.66068846109652513</v>
      </c>
      <c r="I70" s="301">
        <f t="shared" si="8"/>
        <v>0.68574043341073831</v>
      </c>
      <c r="J70" s="301">
        <f t="shared" si="8"/>
        <v>0.66054598590061397</v>
      </c>
      <c r="K70" s="301">
        <f t="shared" si="8"/>
        <v>0.62684875075360191</v>
      </c>
      <c r="L70" s="301">
        <f t="shared" si="8"/>
        <v>0.63348592533915471</v>
      </c>
      <c r="M70" s="301">
        <f t="shared" si="8"/>
        <v>0.62606076575607639</v>
      </c>
      <c r="N70" s="301">
        <f t="shared" si="8"/>
        <v>0.61531512770632713</v>
      </c>
      <c r="O70" s="301">
        <f t="shared" si="8"/>
        <v>0.61978062272431744</v>
      </c>
      <c r="P70" s="301">
        <f t="shared" si="8"/>
        <v>0.62014620614317995</v>
      </c>
      <c r="Q70" s="301">
        <f t="shared" si="8"/>
        <v>0.61935107976432124</v>
      </c>
      <c r="R70" s="301">
        <f t="shared" si="8"/>
        <v>0.6272016580494576</v>
      </c>
      <c r="S70" s="301">
        <f t="shared" si="8"/>
        <v>0.61620713116318138</v>
      </c>
      <c r="T70" s="301">
        <f t="shared" si="8"/>
        <v>0.61574184964811152</v>
      </c>
      <c r="U70" s="301">
        <f t="shared" si="8"/>
        <v>0.62582656560526528</v>
      </c>
      <c r="V70" s="301">
        <f t="shared" si="8"/>
        <v>0.62188940984214536</v>
      </c>
      <c r="W70" s="301">
        <f t="shared" si="8"/>
        <v>0.64486297604520859</v>
      </c>
      <c r="X70" s="301">
        <f t="shared" si="8"/>
        <v>0.60014518825265217</v>
      </c>
      <c r="Y70" s="301">
        <f t="shared" si="8"/>
        <v>0.60191013270170102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0</v>
      </c>
      <c r="C71" s="301">
        <f t="shared" si="9"/>
        <v>0</v>
      </c>
      <c r="D71" s="301">
        <f t="shared" si="9"/>
        <v>0</v>
      </c>
      <c r="E71" s="301">
        <f t="shared" si="9"/>
        <v>0</v>
      </c>
      <c r="F71" s="301">
        <f t="shared" si="9"/>
        <v>0</v>
      </c>
      <c r="G71" s="301">
        <f t="shared" si="9"/>
        <v>0</v>
      </c>
      <c r="H71" s="301">
        <f t="shared" si="9"/>
        <v>0</v>
      </c>
      <c r="I71" s="301">
        <f t="shared" si="9"/>
        <v>0</v>
      </c>
      <c r="J71" s="301">
        <f t="shared" si="9"/>
        <v>0</v>
      </c>
      <c r="K71" s="301">
        <f t="shared" si="9"/>
        <v>0</v>
      </c>
      <c r="L71" s="301">
        <f t="shared" si="9"/>
        <v>0</v>
      </c>
      <c r="M71" s="301">
        <f t="shared" si="9"/>
        <v>0</v>
      </c>
      <c r="N71" s="301">
        <f t="shared" si="9"/>
        <v>0</v>
      </c>
      <c r="O71" s="301">
        <f t="shared" si="9"/>
        <v>0</v>
      </c>
      <c r="P71" s="301">
        <f t="shared" si="9"/>
        <v>0</v>
      </c>
      <c r="Q71" s="301">
        <f t="shared" si="9"/>
        <v>0</v>
      </c>
      <c r="R71" s="301">
        <f t="shared" si="9"/>
        <v>0</v>
      </c>
      <c r="S71" s="301">
        <f t="shared" si="9"/>
        <v>0</v>
      </c>
      <c r="T71" s="301">
        <f t="shared" si="9"/>
        <v>0</v>
      </c>
      <c r="U71" s="301">
        <f t="shared" si="9"/>
        <v>0</v>
      </c>
      <c r="V71" s="301">
        <f t="shared" si="9"/>
        <v>0</v>
      </c>
      <c r="W71" s="301">
        <f t="shared" si="9"/>
        <v>0</v>
      </c>
      <c r="X71" s="301">
        <f t="shared" si="9"/>
        <v>0</v>
      </c>
      <c r="Y71" s="301">
        <f t="shared" si="9"/>
        <v>0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0.20361447844859598</v>
      </c>
      <c r="C72" s="301">
        <f t="shared" si="10"/>
        <v>0.20451045721332792</v>
      </c>
      <c r="D72" s="301">
        <f t="shared" si="10"/>
        <v>0.20388206716677695</v>
      </c>
      <c r="E72" s="301">
        <f t="shared" si="10"/>
        <v>0.20458631600279034</v>
      </c>
      <c r="F72" s="301">
        <f t="shared" si="10"/>
        <v>0.2050627063308656</v>
      </c>
      <c r="G72" s="301">
        <f t="shared" si="10"/>
        <v>0.20552592729536634</v>
      </c>
      <c r="H72" s="301">
        <f t="shared" si="10"/>
        <v>0.20710760637802761</v>
      </c>
      <c r="I72" s="301">
        <f t="shared" si="10"/>
        <v>0.21446709547907339</v>
      </c>
      <c r="J72" s="301">
        <f t="shared" si="10"/>
        <v>0.20642045597466785</v>
      </c>
      <c r="K72" s="301">
        <f t="shared" si="10"/>
        <v>0.19615471586914168</v>
      </c>
      <c r="L72" s="301">
        <f t="shared" si="10"/>
        <v>0.19834735224800432</v>
      </c>
      <c r="M72" s="301">
        <f t="shared" si="10"/>
        <v>0.19622863718355923</v>
      </c>
      <c r="N72" s="301">
        <f t="shared" si="10"/>
        <v>0.19270582681220622</v>
      </c>
      <c r="O72" s="301">
        <f t="shared" si="10"/>
        <v>0.19401862490040336</v>
      </c>
      <c r="P72" s="301">
        <f t="shared" si="10"/>
        <v>0.19421751311303706</v>
      </c>
      <c r="Q72" s="301">
        <f t="shared" si="10"/>
        <v>0.19402127944624703</v>
      </c>
      <c r="R72" s="301">
        <f t="shared" si="10"/>
        <v>0.19660876687008239</v>
      </c>
      <c r="S72" s="301">
        <f t="shared" si="10"/>
        <v>0.1929504327893799</v>
      </c>
      <c r="T72" s="301">
        <f t="shared" si="10"/>
        <v>0.19273420920283843</v>
      </c>
      <c r="U72" s="301">
        <f t="shared" si="10"/>
        <v>0.19628752454024612</v>
      </c>
      <c r="V72" s="301">
        <f t="shared" si="10"/>
        <v>0.1942421578261512</v>
      </c>
      <c r="W72" s="301">
        <f t="shared" si="10"/>
        <v>0.20204782539888158</v>
      </c>
      <c r="X72" s="301">
        <f t="shared" si="10"/>
        <v>0.18816044623462727</v>
      </c>
      <c r="Y72" s="301">
        <f t="shared" si="10"/>
        <v>0.18838888184078825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0.12212539469959857</v>
      </c>
      <c r="C73" s="302">
        <f t="shared" si="11"/>
        <v>0.12262799764606537</v>
      </c>
      <c r="D73" s="302">
        <f t="shared" si="11"/>
        <v>0.12226638810403689</v>
      </c>
      <c r="E73" s="302">
        <f t="shared" si="11"/>
        <v>0.12276884904806111</v>
      </c>
      <c r="F73" s="302">
        <f t="shared" si="11"/>
        <v>0.12308848551918476</v>
      </c>
      <c r="G73" s="302">
        <f t="shared" si="11"/>
        <v>0.12335802397799282</v>
      </c>
      <c r="H73" s="302">
        <f t="shared" si="11"/>
        <v>0.12419768184826754</v>
      </c>
      <c r="I73" s="302">
        <f t="shared" si="11"/>
        <v>0.12841339403145127</v>
      </c>
      <c r="J73" s="302">
        <f t="shared" si="11"/>
        <v>0.12352841068517904</v>
      </c>
      <c r="K73" s="302">
        <f t="shared" si="11"/>
        <v>0.11749134322555244</v>
      </c>
      <c r="L73" s="302">
        <f t="shared" si="11"/>
        <v>0.11885107926426722</v>
      </c>
      <c r="M73" s="302">
        <f t="shared" si="11"/>
        <v>0.11766414893181638</v>
      </c>
      <c r="N73" s="302">
        <f t="shared" si="11"/>
        <v>0.11548981078631412</v>
      </c>
      <c r="O73" s="302">
        <f t="shared" si="11"/>
        <v>0.11624223302911643</v>
      </c>
      <c r="P73" s="302">
        <f t="shared" si="11"/>
        <v>0.11639524410683409</v>
      </c>
      <c r="Q73" s="302">
        <f t="shared" si="11"/>
        <v>0.11629879100523413</v>
      </c>
      <c r="R73" s="302">
        <f t="shared" si="11"/>
        <v>0.11790110782073866</v>
      </c>
      <c r="S73" s="302">
        <f t="shared" si="11"/>
        <v>0.11562247907478457</v>
      </c>
      <c r="T73" s="302">
        <f t="shared" si="11"/>
        <v>0.11546464375680089</v>
      </c>
      <c r="U73" s="302">
        <f t="shared" si="11"/>
        <v>0.11775242611135006</v>
      </c>
      <c r="V73" s="302">
        <f t="shared" si="11"/>
        <v>0.11620113384596042</v>
      </c>
      <c r="W73" s="302">
        <f t="shared" si="11"/>
        <v>0.12112384409124753</v>
      </c>
      <c r="X73" s="302">
        <f t="shared" si="11"/>
        <v>0.11284810888527484</v>
      </c>
      <c r="Y73" s="302">
        <f t="shared" si="11"/>
        <v>0.1128550612664571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8.1489083748997423E-2</v>
      </c>
      <c r="C74" s="302">
        <f t="shared" si="12"/>
        <v>8.1882459567262533E-2</v>
      </c>
      <c r="D74" s="302">
        <f t="shared" si="12"/>
        <v>8.161567906274006E-2</v>
      </c>
      <c r="E74" s="302">
        <f t="shared" si="12"/>
        <v>8.1817466954729218E-2</v>
      </c>
      <c r="F74" s="302">
        <f t="shared" si="12"/>
        <v>8.1974220811680834E-2</v>
      </c>
      <c r="G74" s="302">
        <f t="shared" si="12"/>
        <v>8.2167903317373517E-2</v>
      </c>
      <c r="H74" s="302">
        <f t="shared" si="12"/>
        <v>8.2909924529760051E-2</v>
      </c>
      <c r="I74" s="302">
        <f t="shared" si="12"/>
        <v>8.6053701447622116E-2</v>
      </c>
      <c r="J74" s="302">
        <f t="shared" si="12"/>
        <v>8.2892045289488805E-2</v>
      </c>
      <c r="K74" s="302">
        <f t="shared" si="12"/>
        <v>7.8663372643589274E-2</v>
      </c>
      <c r="L74" s="302">
        <f t="shared" si="12"/>
        <v>7.9496272983737126E-2</v>
      </c>
      <c r="M74" s="302">
        <f t="shared" si="12"/>
        <v>7.8564488251742864E-2</v>
      </c>
      <c r="N74" s="302">
        <f t="shared" si="12"/>
        <v>7.7216016025892079E-2</v>
      </c>
      <c r="O74" s="302">
        <f t="shared" si="12"/>
        <v>7.7776391871286946E-2</v>
      </c>
      <c r="P74" s="302">
        <f t="shared" si="12"/>
        <v>7.7822269006202982E-2</v>
      </c>
      <c r="Q74" s="302">
        <f t="shared" si="12"/>
        <v>7.7722488441012913E-2</v>
      </c>
      <c r="R74" s="302">
        <f t="shared" si="12"/>
        <v>7.8707659049343723E-2</v>
      </c>
      <c r="S74" s="302">
        <f t="shared" si="12"/>
        <v>7.7327953714595332E-2</v>
      </c>
      <c r="T74" s="302">
        <f t="shared" si="12"/>
        <v>7.7269565446037525E-2</v>
      </c>
      <c r="U74" s="302">
        <f t="shared" si="12"/>
        <v>7.8535098428896083E-2</v>
      </c>
      <c r="V74" s="302">
        <f t="shared" si="12"/>
        <v>7.8041023980190777E-2</v>
      </c>
      <c r="W74" s="302">
        <f t="shared" si="12"/>
        <v>8.0923981307634035E-2</v>
      </c>
      <c r="X74" s="302">
        <f t="shared" si="12"/>
        <v>7.5312337349352429E-2</v>
      </c>
      <c r="Y74" s="302">
        <f t="shared" si="12"/>
        <v>7.5533820574331126E-2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0</v>
      </c>
      <c r="C76" s="302">
        <f t="shared" si="14"/>
        <v>0</v>
      </c>
      <c r="D76" s="302">
        <f t="shared" si="14"/>
        <v>0</v>
      </c>
      <c r="E76" s="302">
        <f t="shared" si="14"/>
        <v>0</v>
      </c>
      <c r="F76" s="302">
        <f t="shared" si="14"/>
        <v>0</v>
      </c>
      <c r="G76" s="302">
        <f t="shared" si="14"/>
        <v>0</v>
      </c>
      <c r="H76" s="302">
        <f t="shared" si="14"/>
        <v>0</v>
      </c>
      <c r="I76" s="302">
        <f t="shared" si="14"/>
        <v>0</v>
      </c>
      <c r="J76" s="302">
        <f t="shared" si="14"/>
        <v>0</v>
      </c>
      <c r="K76" s="302">
        <f t="shared" si="14"/>
        <v>0</v>
      </c>
      <c r="L76" s="302">
        <f t="shared" si="14"/>
        <v>0</v>
      </c>
      <c r="M76" s="302">
        <f t="shared" si="14"/>
        <v>0</v>
      </c>
      <c r="N76" s="302">
        <f t="shared" si="14"/>
        <v>0</v>
      </c>
      <c r="O76" s="302">
        <f t="shared" si="14"/>
        <v>0</v>
      </c>
      <c r="P76" s="302">
        <f t="shared" si="14"/>
        <v>0</v>
      </c>
      <c r="Q76" s="302">
        <f t="shared" si="14"/>
        <v>0</v>
      </c>
      <c r="R76" s="302">
        <f t="shared" si="14"/>
        <v>0</v>
      </c>
      <c r="S76" s="302">
        <f t="shared" si="14"/>
        <v>0</v>
      </c>
      <c r="T76" s="302">
        <f t="shared" si="14"/>
        <v>0</v>
      </c>
      <c r="U76" s="302">
        <f t="shared" si="14"/>
        <v>0</v>
      </c>
      <c r="V76" s="302">
        <f t="shared" si="14"/>
        <v>0</v>
      </c>
      <c r="W76" s="302">
        <f t="shared" si="14"/>
        <v>0</v>
      </c>
      <c r="X76" s="302">
        <f t="shared" si="14"/>
        <v>0</v>
      </c>
      <c r="Y76" s="302">
        <f t="shared" si="14"/>
        <v>0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0</v>
      </c>
      <c r="C77" s="235">
        <f t="shared" si="15"/>
        <v>0</v>
      </c>
      <c r="D77" s="235">
        <f t="shared" si="15"/>
        <v>0</v>
      </c>
      <c r="E77" s="235">
        <f t="shared" si="15"/>
        <v>0</v>
      </c>
      <c r="F77" s="235">
        <f t="shared" si="15"/>
        <v>0</v>
      </c>
      <c r="G77" s="235">
        <f t="shared" si="15"/>
        <v>0</v>
      </c>
      <c r="H77" s="235">
        <f t="shared" si="15"/>
        <v>0</v>
      </c>
      <c r="I77" s="235">
        <f t="shared" si="15"/>
        <v>0</v>
      </c>
      <c r="J77" s="235">
        <f t="shared" si="15"/>
        <v>0</v>
      </c>
      <c r="K77" s="235">
        <f t="shared" si="15"/>
        <v>0</v>
      </c>
      <c r="L77" s="235">
        <f t="shared" si="15"/>
        <v>0</v>
      </c>
      <c r="M77" s="235">
        <f t="shared" si="15"/>
        <v>0</v>
      </c>
      <c r="N77" s="235">
        <f t="shared" si="15"/>
        <v>0</v>
      </c>
      <c r="O77" s="235">
        <f t="shared" si="15"/>
        <v>0</v>
      </c>
      <c r="P77" s="235">
        <f t="shared" si="15"/>
        <v>0</v>
      </c>
      <c r="Q77" s="235">
        <f t="shared" si="15"/>
        <v>0</v>
      </c>
      <c r="R77" s="235">
        <f t="shared" si="15"/>
        <v>0</v>
      </c>
      <c r="S77" s="235">
        <f t="shared" si="15"/>
        <v>0</v>
      </c>
      <c r="T77" s="235">
        <f t="shared" si="15"/>
        <v>0</v>
      </c>
      <c r="U77" s="235">
        <f t="shared" si="15"/>
        <v>0</v>
      </c>
      <c r="V77" s="235">
        <f t="shared" si="15"/>
        <v>0</v>
      </c>
      <c r="W77" s="235">
        <f t="shared" si="15"/>
        <v>0</v>
      </c>
      <c r="X77" s="235">
        <f t="shared" si="15"/>
        <v>0</v>
      </c>
      <c r="Y77" s="235">
        <f t="shared" si="15"/>
        <v>0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430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>IF(B$5=0,0,B$5/TEL_fec!B$5)</f>
        <v>2.2426992327715651</v>
      </c>
      <c r="C81" s="322">
        <f>IF(C$5=0,0,C$5/TEL_fec!C$5)</f>
        <v>2.2773702558367863</v>
      </c>
      <c r="D81" s="322">
        <f>IF(D$5=0,0,D$5/TEL_fec!D$5)</f>
        <v>2.2085461549569056</v>
      </c>
      <c r="E81" s="322">
        <f>IF(E$5=0,0,E$5/TEL_fec!E$5)</f>
        <v>2.4138716153830355</v>
      </c>
      <c r="F81" s="322">
        <f>IF(F$5=0,0,F$5/TEL_fec!F$5)</f>
        <v>2.574530486898662</v>
      </c>
      <c r="G81" s="322">
        <f>IF(G$5=0,0,G$5/TEL_fec!G$5)</f>
        <v>2.4453633931774745</v>
      </c>
      <c r="H81" s="322">
        <f>IF(H$5=0,0,H$5/TEL_fec!H$5)</f>
        <v>1.8215360148647433</v>
      </c>
      <c r="I81" s="322">
        <f>IF(I$5=0,0,I$5/TEL_fec!I$5)</f>
        <v>0.90541245831666162</v>
      </c>
      <c r="J81" s="322">
        <f>IF(J$5=0,0,J$5/TEL_fec!J$5)</f>
        <v>1.2451453284841099</v>
      </c>
      <c r="K81" s="322">
        <f>IF(K$5=0,0,K$5/TEL_fec!K$5)</f>
        <v>1.9455856729714067</v>
      </c>
      <c r="L81" s="322">
        <f>IF(L$5=0,0,L$5/TEL_fec!L$5)</f>
        <v>2.1530331345654621</v>
      </c>
      <c r="M81" s="322">
        <f>IF(M$5=0,0,M$5/TEL_fec!M$5)</f>
        <v>1.8533343506279059</v>
      </c>
      <c r="N81" s="322">
        <f>IF(N$5=0,0,N$5/TEL_fec!N$5)</f>
        <v>1.9171732914317621</v>
      </c>
      <c r="O81" s="322">
        <f>IF(O$5=0,0,O$5/TEL_fec!O$5)</f>
        <v>1.8463341651861418</v>
      </c>
      <c r="P81" s="322">
        <f>IF(P$5=0,0,P$5/TEL_fec!P$5)</f>
        <v>1.9538561379875545</v>
      </c>
      <c r="Q81" s="322">
        <f>IF(Q$5=0,0,Q$5/TEL_fec!Q$5)</f>
        <v>2.0460680331455463</v>
      </c>
      <c r="R81" s="322">
        <f>IF(R$5=0,0,R$5/TEL_fec!R$5)</f>
        <v>1.8725063474982655</v>
      </c>
      <c r="S81" s="322">
        <f>IF(S$5=0,0,S$5/TEL_fec!S$5)</f>
        <v>1.9125244319526458</v>
      </c>
      <c r="T81" s="322">
        <f>IF(T$5=0,0,T$5/TEL_fec!T$5)</f>
        <v>1.9149595543872857</v>
      </c>
      <c r="U81" s="322">
        <f>IF(U$5=0,0,U$5/TEL_fec!U$5)</f>
        <v>1.9904355499239212</v>
      </c>
      <c r="V81" s="322">
        <f>IF(V$5=0,0,V$5/TEL_fec!V$5)</f>
        <v>1.8348420643880181</v>
      </c>
      <c r="W81" s="322">
        <f>IF(W$5=0,0,W$5/TEL_fec!W$5)</f>
        <v>1.7255807676000821</v>
      </c>
      <c r="X81" s="322">
        <f>IF(X$5=0,0,X$5/TEL_fec!X$5)</f>
        <v>2.0133578775572096</v>
      </c>
      <c r="Y81" s="322">
        <f>IF(Y$5=0,0,Y$5/TEL_fec!Y$5)</f>
        <v>1.9995023062976829</v>
      </c>
      <c r="DA81" s="95"/>
    </row>
    <row r="82" spans="1:105" ht="12" customHeight="1" x14ac:dyDescent="0.25">
      <c r="A82" s="55" t="s">
        <v>91</v>
      </c>
      <c r="B82" s="334">
        <f>IF(B$6=0,0,B$6/TEL_fec!B$6)</f>
        <v>0</v>
      </c>
      <c r="C82" s="334">
        <f>IF(C$6=0,0,C$6/TEL_fec!C$6)</f>
        <v>0</v>
      </c>
      <c r="D82" s="334">
        <f>IF(D$6=0,0,D$6/TEL_fec!D$6)</f>
        <v>0</v>
      </c>
      <c r="E82" s="334">
        <f>IF(E$6=0,0,E$6/TEL_fec!E$6)</f>
        <v>0</v>
      </c>
      <c r="F82" s="334">
        <f>IF(F$6=0,0,F$6/TEL_fec!F$6)</f>
        <v>0</v>
      </c>
      <c r="G82" s="334">
        <f>IF(G$6=0,0,G$6/TEL_fec!G$6)</f>
        <v>0</v>
      </c>
      <c r="H82" s="334">
        <f>IF(H$6=0,0,H$6/TEL_fec!H$6)</f>
        <v>0</v>
      </c>
      <c r="I82" s="334">
        <f>IF(I$6=0,0,I$6/TEL_fec!I$6)</f>
        <v>0</v>
      </c>
      <c r="J82" s="334">
        <f>IF(J$6=0,0,J$6/TEL_fec!J$6)</f>
        <v>0</v>
      </c>
      <c r="K82" s="334">
        <f>IF(K$6=0,0,K$6/TEL_fec!K$6)</f>
        <v>0</v>
      </c>
      <c r="L82" s="334">
        <f>IF(L$6=0,0,L$6/TEL_fec!L$6)</f>
        <v>0</v>
      </c>
      <c r="M82" s="334">
        <f>IF(M$6=0,0,M$6/TEL_fec!M$6)</f>
        <v>0</v>
      </c>
      <c r="N82" s="334">
        <f>IF(N$6=0,0,N$6/TEL_fec!N$6)</f>
        <v>0</v>
      </c>
      <c r="O82" s="334">
        <f>IF(O$6=0,0,O$6/TEL_fec!O$6)</f>
        <v>0</v>
      </c>
      <c r="P82" s="334">
        <f>IF(P$6=0,0,P$6/TEL_fec!P$6)</f>
        <v>0</v>
      </c>
      <c r="Q82" s="334">
        <f>IF(Q$6=0,0,Q$6/TEL_fec!Q$6)</f>
        <v>0</v>
      </c>
      <c r="R82" s="334">
        <f>IF(R$6=0,0,R$6/TEL_fec!R$6)</f>
        <v>0</v>
      </c>
      <c r="S82" s="334">
        <f>IF(S$6=0,0,S$6/TEL_fec!S$6)</f>
        <v>0</v>
      </c>
      <c r="T82" s="334">
        <f>IF(T$6=0,0,T$6/TEL_fec!T$6)</f>
        <v>0</v>
      </c>
      <c r="U82" s="334">
        <f>IF(U$6=0,0,U$6/TEL_fec!U$6)</f>
        <v>0</v>
      </c>
      <c r="V82" s="334">
        <f>IF(V$6=0,0,V$6/TEL_fec!V$6)</f>
        <v>0</v>
      </c>
      <c r="W82" s="334">
        <f>IF(W$6=0,0,W$6/TEL_fec!W$6)</f>
        <v>0</v>
      </c>
      <c r="X82" s="334">
        <f>IF(X$6=0,0,X$6/TEL_fec!X$6)</f>
        <v>0</v>
      </c>
      <c r="Y82" s="334">
        <f>IF(Y$6=0,0,Y$6/TEL_fec!Y$6)</f>
        <v>0</v>
      </c>
      <c r="DA82" s="67"/>
    </row>
    <row r="83" spans="1:105" ht="12" customHeight="1" x14ac:dyDescent="0.25">
      <c r="A83" s="173" t="s">
        <v>92</v>
      </c>
      <c r="B83" s="335">
        <f>IF(B$7=0,0,B$7/TEL_fec!B$7)</f>
        <v>0</v>
      </c>
      <c r="C83" s="335">
        <f>IF(C$7=0,0,C$7/TEL_fec!C$7)</f>
        <v>0</v>
      </c>
      <c r="D83" s="335">
        <f>IF(D$7=0,0,D$7/TEL_fec!D$7)</f>
        <v>0</v>
      </c>
      <c r="E83" s="335">
        <f>IF(E$7=0,0,E$7/TEL_fec!E$7)</f>
        <v>0</v>
      </c>
      <c r="F83" s="335">
        <f>IF(F$7=0,0,F$7/TEL_fec!F$7)</f>
        <v>0</v>
      </c>
      <c r="G83" s="335">
        <f>IF(G$7=0,0,G$7/TEL_fec!G$7)</f>
        <v>0</v>
      </c>
      <c r="H83" s="335">
        <f>IF(H$7=0,0,H$7/TEL_fec!H$7)</f>
        <v>0</v>
      </c>
      <c r="I83" s="335">
        <f>IF(I$7=0,0,I$7/TEL_fec!I$7)</f>
        <v>0</v>
      </c>
      <c r="J83" s="335">
        <f>IF(J$7=0,0,J$7/TEL_fec!J$7)</f>
        <v>0</v>
      </c>
      <c r="K83" s="335">
        <f>IF(K$7=0,0,K$7/TEL_fec!K$7)</f>
        <v>0</v>
      </c>
      <c r="L83" s="335">
        <f>IF(L$7=0,0,L$7/TEL_fec!L$7)</f>
        <v>0</v>
      </c>
      <c r="M83" s="335">
        <f>IF(M$7=0,0,M$7/TEL_fec!M$7)</f>
        <v>0</v>
      </c>
      <c r="N83" s="335">
        <f>IF(N$7=0,0,N$7/TEL_fec!N$7)</f>
        <v>0</v>
      </c>
      <c r="O83" s="335">
        <f>IF(O$7=0,0,O$7/TEL_fec!O$7)</f>
        <v>0</v>
      </c>
      <c r="P83" s="335">
        <f>IF(P$7=0,0,P$7/TEL_fec!P$7)</f>
        <v>0</v>
      </c>
      <c r="Q83" s="335">
        <f>IF(Q$7=0,0,Q$7/TEL_fec!Q$7)</f>
        <v>0</v>
      </c>
      <c r="R83" s="335">
        <f>IF(R$7=0,0,R$7/TEL_fec!R$7)</f>
        <v>0</v>
      </c>
      <c r="S83" s="335">
        <f>IF(S$7=0,0,S$7/TEL_fec!S$7)</f>
        <v>0</v>
      </c>
      <c r="T83" s="335">
        <f>IF(T$7=0,0,T$7/TEL_fec!T$7)</f>
        <v>0</v>
      </c>
      <c r="U83" s="335">
        <f>IF(U$7=0,0,U$7/TEL_fec!U$7)</f>
        <v>0</v>
      </c>
      <c r="V83" s="335">
        <f>IF(V$7=0,0,V$7/TEL_fec!V$7)</f>
        <v>0</v>
      </c>
      <c r="W83" s="335">
        <f>IF(W$7=0,0,W$7/TEL_fec!W$7)</f>
        <v>0</v>
      </c>
      <c r="X83" s="335">
        <f>IF(X$7=0,0,X$7/TEL_fec!X$7)</f>
        <v>0</v>
      </c>
      <c r="Y83" s="335">
        <f>IF(Y$7=0,0,Y$7/TEL_fec!Y$7)</f>
        <v>0</v>
      </c>
      <c r="DA83" s="177"/>
    </row>
    <row r="84" spans="1:105" ht="12" customHeight="1" x14ac:dyDescent="0.25">
      <c r="A84" s="173" t="s">
        <v>93</v>
      </c>
      <c r="B84" s="335">
        <f>IF(B$8=0,0,B$8/TEL_fec!B$8)</f>
        <v>0</v>
      </c>
      <c r="C84" s="335">
        <f>IF(C$8=0,0,C$8/TEL_fec!C$8)</f>
        <v>0</v>
      </c>
      <c r="D84" s="335">
        <f>IF(D$8=0,0,D$8/TEL_fec!D$8)</f>
        <v>0</v>
      </c>
      <c r="E84" s="335">
        <f>IF(E$8=0,0,E$8/TEL_fec!E$8)</f>
        <v>0</v>
      </c>
      <c r="F84" s="335">
        <f>IF(F$8=0,0,F$8/TEL_fec!F$8)</f>
        <v>0</v>
      </c>
      <c r="G84" s="335">
        <f>IF(G$8=0,0,G$8/TEL_fec!G$8)</f>
        <v>0</v>
      </c>
      <c r="H84" s="335">
        <f>IF(H$8=0,0,H$8/TEL_fec!H$8)</f>
        <v>0</v>
      </c>
      <c r="I84" s="335">
        <f>IF(I$8=0,0,I$8/TEL_fec!I$8)</f>
        <v>0</v>
      </c>
      <c r="J84" s="335">
        <f>IF(J$8=0,0,J$8/TEL_fec!J$8)</f>
        <v>0</v>
      </c>
      <c r="K84" s="335">
        <f>IF(K$8=0,0,K$8/TEL_fec!K$8)</f>
        <v>0</v>
      </c>
      <c r="L84" s="335">
        <f>IF(L$8=0,0,L$8/TEL_fec!L$8)</f>
        <v>0</v>
      </c>
      <c r="M84" s="335">
        <f>IF(M$8=0,0,M$8/TEL_fec!M$8)</f>
        <v>0</v>
      </c>
      <c r="N84" s="335">
        <f>IF(N$8=0,0,N$8/TEL_fec!N$8)</f>
        <v>0</v>
      </c>
      <c r="O84" s="335">
        <f>IF(O$8=0,0,O$8/TEL_fec!O$8)</f>
        <v>0</v>
      </c>
      <c r="P84" s="335">
        <f>IF(P$8=0,0,P$8/TEL_fec!P$8)</f>
        <v>0</v>
      </c>
      <c r="Q84" s="335">
        <f>IF(Q$8=0,0,Q$8/TEL_fec!Q$8)</f>
        <v>0</v>
      </c>
      <c r="R84" s="335">
        <f>IF(R$8=0,0,R$8/TEL_fec!R$8)</f>
        <v>0</v>
      </c>
      <c r="S84" s="335">
        <f>IF(S$8=0,0,S$8/TEL_fec!S$8)</f>
        <v>0</v>
      </c>
      <c r="T84" s="335">
        <f>IF(T$8=0,0,T$8/TEL_fec!T$8)</f>
        <v>0</v>
      </c>
      <c r="U84" s="335">
        <f>IF(U$8=0,0,U$8/TEL_fec!U$8)</f>
        <v>0</v>
      </c>
      <c r="V84" s="335">
        <f>IF(V$8=0,0,V$8/TEL_fec!V$8)</f>
        <v>0</v>
      </c>
      <c r="W84" s="335">
        <f>IF(W$8=0,0,W$8/TEL_fec!W$8)</f>
        <v>0</v>
      </c>
      <c r="X84" s="335">
        <f>IF(X$8=0,0,X$8/TEL_fec!X$8)</f>
        <v>0</v>
      </c>
      <c r="Y84" s="335">
        <f>IF(Y$8=0,0,Y$8/TEL_fec!Y$8)</f>
        <v>0</v>
      </c>
      <c r="DA84" s="177"/>
    </row>
    <row r="85" spans="1:105" ht="12" customHeight="1" x14ac:dyDescent="0.25">
      <c r="A85" s="173" t="s">
        <v>94</v>
      </c>
      <c r="B85" s="335">
        <f>IF(B$9=0,0,B$9/TEL_fec!B$9)</f>
        <v>0</v>
      </c>
      <c r="C85" s="335">
        <f>IF(C$9=0,0,C$9/TEL_fec!C$9)</f>
        <v>0</v>
      </c>
      <c r="D85" s="335">
        <f>IF(D$9=0,0,D$9/TEL_fec!D$9)</f>
        <v>0</v>
      </c>
      <c r="E85" s="335">
        <f>IF(E$9=0,0,E$9/TEL_fec!E$9)</f>
        <v>0</v>
      </c>
      <c r="F85" s="335">
        <f>IF(F$9=0,0,F$9/TEL_fec!F$9)</f>
        <v>0</v>
      </c>
      <c r="G85" s="335">
        <f>IF(G$9=0,0,G$9/TEL_fec!G$9)</f>
        <v>0</v>
      </c>
      <c r="H85" s="335">
        <f>IF(H$9=0,0,H$9/TEL_fec!H$9)</f>
        <v>0</v>
      </c>
      <c r="I85" s="335">
        <f>IF(I$9=0,0,I$9/TEL_fec!I$9)</f>
        <v>0</v>
      </c>
      <c r="J85" s="335">
        <f>IF(J$9=0,0,J$9/TEL_fec!J$9)</f>
        <v>0</v>
      </c>
      <c r="K85" s="335">
        <f>IF(K$9=0,0,K$9/TEL_fec!K$9)</f>
        <v>0</v>
      </c>
      <c r="L85" s="335">
        <f>IF(L$9=0,0,L$9/TEL_fec!L$9)</f>
        <v>0</v>
      </c>
      <c r="M85" s="335">
        <f>IF(M$9=0,0,M$9/TEL_fec!M$9)</f>
        <v>0</v>
      </c>
      <c r="N85" s="335">
        <f>IF(N$9=0,0,N$9/TEL_fec!N$9)</f>
        <v>0</v>
      </c>
      <c r="O85" s="335">
        <f>IF(O$9=0,0,O$9/TEL_fec!O$9)</f>
        <v>0</v>
      </c>
      <c r="P85" s="335">
        <f>IF(P$9=0,0,P$9/TEL_fec!P$9)</f>
        <v>0</v>
      </c>
      <c r="Q85" s="335">
        <f>IF(Q$9=0,0,Q$9/TEL_fec!Q$9)</f>
        <v>0</v>
      </c>
      <c r="R85" s="335">
        <f>IF(R$9=0,0,R$9/TEL_fec!R$9)</f>
        <v>0</v>
      </c>
      <c r="S85" s="335">
        <f>IF(S$9=0,0,S$9/TEL_fec!S$9)</f>
        <v>0</v>
      </c>
      <c r="T85" s="335">
        <f>IF(T$9=0,0,T$9/TEL_fec!T$9)</f>
        <v>0</v>
      </c>
      <c r="U85" s="335">
        <f>IF(U$9=0,0,U$9/TEL_fec!U$9)</f>
        <v>0</v>
      </c>
      <c r="V85" s="335">
        <f>IF(V$9=0,0,V$9/TEL_fec!V$9)</f>
        <v>0</v>
      </c>
      <c r="W85" s="335">
        <f>IF(W$9=0,0,W$9/TEL_fec!W$9)</f>
        <v>0</v>
      </c>
      <c r="X85" s="335">
        <f>IF(X$9=0,0,X$9/TEL_fec!X$9)</f>
        <v>0</v>
      </c>
      <c r="Y85" s="335">
        <f>IF(Y$9=0,0,Y$9/TEL_fec!Y$9)</f>
        <v>0</v>
      </c>
      <c r="DA85" s="177"/>
    </row>
    <row r="86" spans="1:105" ht="12" customHeight="1" x14ac:dyDescent="0.25">
      <c r="A86" s="56" t="s">
        <v>95</v>
      </c>
      <c r="B86" s="336">
        <f>IF(B$10=0,0,B$10/TEL_fec!B$10)</f>
        <v>2.2828729968892709</v>
      </c>
      <c r="C86" s="336">
        <f>IF(C$10=0,0,C$10/TEL_fec!C$10)</f>
        <v>2.299918549482356</v>
      </c>
      <c r="D86" s="336">
        <f>IF(D$10=0,0,D$10/TEL_fec!D$10)</f>
        <v>2.2394728061194624</v>
      </c>
      <c r="E86" s="336">
        <f>IF(E$10=0,0,E$10/TEL_fec!E$10)</f>
        <v>2.3229104008728694</v>
      </c>
      <c r="F86" s="336">
        <f>IF(F$10=0,0,F$10/TEL_fec!F$10)</f>
        <v>2.3518789919988148</v>
      </c>
      <c r="G86" s="336">
        <f>IF(G$10=0,0,G$10/TEL_fec!G$10)</f>
        <v>2.2474289062761277</v>
      </c>
      <c r="H86" s="336">
        <f>IF(H$10=0,0,H$10/TEL_fec!H$10)</f>
        <v>1.4989140431430565</v>
      </c>
      <c r="I86" s="336">
        <f>IF(I$10=0,0,I$10/TEL_fec!I$10)</f>
        <v>0.21100309832025768</v>
      </c>
      <c r="J86" s="336">
        <f>IF(J$10=0,0,J$10/TEL_fec!J$10)</f>
        <v>0.92969038147037075</v>
      </c>
      <c r="K86" s="336">
        <f>IF(K$10=0,0,K$10/TEL_fec!K$10)</f>
        <v>2.3028018450798258</v>
      </c>
      <c r="L86" s="336">
        <f>IF(L$10=0,0,L$10/TEL_fec!L$10)</f>
        <v>2.333321951101849</v>
      </c>
      <c r="M86" s="336">
        <f>IF(M$10=0,0,M$10/TEL_fec!M$10)</f>
        <v>2.1982934449778244</v>
      </c>
      <c r="N86" s="336">
        <f>IF(N$10=0,0,N$10/TEL_fec!N$10)</f>
        <v>2.3028270774295931</v>
      </c>
      <c r="O86" s="336">
        <f>IF(O$10=0,0,O$10/TEL_fec!O$10)</f>
        <v>2.2497392801248179</v>
      </c>
      <c r="P86" s="336">
        <f>IF(P$10=0,0,P$10/TEL_fec!P$10)</f>
        <v>2.3162964707826079</v>
      </c>
      <c r="Q86" s="336">
        <f>IF(Q$10=0,0,Q$10/TEL_fec!Q$10)</f>
        <v>2.3739269697720466</v>
      </c>
      <c r="R86" s="336">
        <f>IF(R$10=0,0,R$10/TEL_fec!R$10)</f>
        <v>2.2204359223964025</v>
      </c>
      <c r="S86" s="336">
        <f>IF(S$10=0,0,S$10/TEL_fec!S$10)</f>
        <v>2.2967603111594745</v>
      </c>
      <c r="T86" s="336">
        <f>IF(T$10=0,0,T$10/TEL_fec!T$10)</f>
        <v>2.2983033261317902</v>
      </c>
      <c r="U86" s="336">
        <f>IF(U$10=0,0,U$10/TEL_fec!U$10)</f>
        <v>2.2737892974850591</v>
      </c>
      <c r="V86" s="336">
        <f>IF(V$10=0,0,V$10/TEL_fec!V$10)</f>
        <v>2.2602318904282801</v>
      </c>
      <c r="W86" s="336">
        <f>IF(W$10=0,0,W$10/TEL_fec!W$10)</f>
        <v>1.8621673984989648</v>
      </c>
      <c r="X86" s="336">
        <f>IF(X$10=0,0,X$10/TEL_fec!X$10)</f>
        <v>2.3442427138286552</v>
      </c>
      <c r="Y86" s="336">
        <f>IF(Y$10=0,0,Y$10/TEL_fec!Y$10)</f>
        <v>2.3363007589461171</v>
      </c>
      <c r="DA86" s="68"/>
    </row>
    <row r="87" spans="1:105" ht="12" customHeight="1" x14ac:dyDescent="0.25">
      <c r="A87" s="174" t="s">
        <v>2707</v>
      </c>
      <c r="B87" s="349">
        <f>IF(B$16=0,0,B$16/TEL_fec!B$16)</f>
        <v>3.2068707552649043</v>
      </c>
      <c r="C87" s="349">
        <f>IF(C$16=0,0,C$16/TEL_fec!C$16)</f>
        <v>3.1333482497956187</v>
      </c>
      <c r="D87" s="349">
        <f>IF(D$16=0,0,D$16/TEL_fec!D$16)</f>
        <v>3.1706085720409476</v>
      </c>
      <c r="E87" s="349">
        <f>IF(E$16=0,0,E$16/TEL_fec!E$16)</f>
        <v>3.4068378174017742</v>
      </c>
      <c r="F87" s="349">
        <f>IF(F$16=0,0,F$16/TEL_fec!F$16)</f>
        <v>3.6093768717569343</v>
      </c>
      <c r="G87" s="349">
        <f>IF(G$16=0,0,G$16/TEL_fec!G$16)</f>
        <v>3.458123853475632</v>
      </c>
      <c r="H87" s="349">
        <f>IF(H$16=0,0,H$16/TEL_fec!H$16)</f>
        <v>3.1725713492526775</v>
      </c>
      <c r="I87" s="349">
        <f>IF(I$16=0,0,I$16/TEL_fec!I$16)</f>
        <v>3.0364818776281317</v>
      </c>
      <c r="J87" s="349">
        <f>IF(J$16=0,0,J$16/TEL_fec!J$16)</f>
        <v>2.9194637312097558</v>
      </c>
      <c r="K87" s="349">
        <f>IF(K$16=0,0,K$16/TEL_fec!K$16)</f>
        <v>2.7400470233368788</v>
      </c>
      <c r="L87" s="349">
        <f>IF(L$16=0,0,L$16/TEL_fec!L$16)</f>
        <v>2.7148203784613174</v>
      </c>
      <c r="M87" s="349">
        <f>IF(M$16=0,0,M$16/TEL_fec!M$16)</f>
        <v>2.6158355502666479</v>
      </c>
      <c r="N87" s="349">
        <f>IF(N$16=0,0,N$16/TEL_fec!N$16)</f>
        <v>2.5920010594142284</v>
      </c>
      <c r="O87" s="349">
        <f>IF(O$16=0,0,O$16/TEL_fec!O$16)</f>
        <v>2.6224701060539646</v>
      </c>
      <c r="P87" s="349">
        <f>IF(P$16=0,0,P$16/TEL_fec!P$16)</f>
        <v>2.6168872039625297</v>
      </c>
      <c r="Q87" s="349">
        <f>IF(Q$16=0,0,Q$16/TEL_fec!Q$16)</f>
        <v>2.6466234499670187</v>
      </c>
      <c r="R87" s="349">
        <f>IF(R$16=0,0,R$16/TEL_fec!R$16)</f>
        <v>2.625765609451332</v>
      </c>
      <c r="S87" s="349">
        <f>IF(S$16=0,0,S$16/TEL_fec!S$16)</f>
        <v>2.5552774396142373</v>
      </c>
      <c r="T87" s="349">
        <f>IF(T$16=0,0,T$16/TEL_fec!T$16)</f>
        <v>2.5526629423162688</v>
      </c>
      <c r="U87" s="349">
        <f>IF(U$16=0,0,U$16/TEL_fec!U$16)</f>
        <v>2.5850396271524105</v>
      </c>
      <c r="V87" s="349">
        <f>IF(V$16=0,0,V$16/TEL_fec!V$16)</f>
        <v>2.5913122469236911</v>
      </c>
      <c r="W87" s="349">
        <f>IF(W$16=0,0,W$16/TEL_fec!W$16)</f>
        <v>2.614705830071534</v>
      </c>
      <c r="X87" s="349">
        <f>IF(X$16=0,0,X$16/TEL_fec!X$16)</f>
        <v>2.4757072679910599</v>
      </c>
      <c r="Y87" s="349">
        <f>IF(Y$16=0,0,Y$16/TEL_fec!Y$16)</f>
        <v>2.4825103448927441</v>
      </c>
      <c r="DA87" s="178"/>
    </row>
    <row r="88" spans="1:105" ht="12" customHeight="1" x14ac:dyDescent="0.25">
      <c r="A88" s="174" t="s">
        <v>2719</v>
      </c>
      <c r="B88" s="349">
        <f>IF(B$27=0,0,B$27/TEL_fec!B$27)</f>
        <v>3.2068707552649047</v>
      </c>
      <c r="C88" s="349">
        <f>IF(C$27=0,0,C$27/TEL_fec!C$27)</f>
        <v>3.1333482497956191</v>
      </c>
      <c r="D88" s="349">
        <f>IF(D$27=0,0,D$27/TEL_fec!D$27)</f>
        <v>3.1706085720409471</v>
      </c>
      <c r="E88" s="349">
        <f>IF(E$27=0,0,E$27/TEL_fec!E$27)</f>
        <v>3.406837817401775</v>
      </c>
      <c r="F88" s="349">
        <f>IF(F$27=0,0,F$27/TEL_fec!F$27)</f>
        <v>3.6093768717569334</v>
      </c>
      <c r="G88" s="349">
        <f>IF(G$27=0,0,G$27/TEL_fec!G$27)</f>
        <v>3.4581238534756329</v>
      </c>
      <c r="H88" s="349">
        <f>IF(H$27=0,0,H$27/TEL_fec!H$27)</f>
        <v>3.1725713492526761</v>
      </c>
      <c r="I88" s="349">
        <f>IF(I$27=0,0,I$27/TEL_fec!I$27)</f>
        <v>3.0364818776281317</v>
      </c>
      <c r="J88" s="349">
        <f>IF(J$27=0,0,J$27/TEL_fec!J$27)</f>
        <v>2.9194637312097558</v>
      </c>
      <c r="K88" s="349">
        <f>IF(K$27=0,0,K$27/TEL_fec!K$27)</f>
        <v>2.7400470233368788</v>
      </c>
      <c r="L88" s="349">
        <f>IF(L$27=0,0,L$27/TEL_fec!L$27)</f>
        <v>2.7148203784613179</v>
      </c>
      <c r="M88" s="349">
        <f>IF(M$27=0,0,M$27/TEL_fec!M$27)</f>
        <v>2.6158355502666475</v>
      </c>
      <c r="N88" s="349">
        <f>IF(N$27=0,0,N$27/TEL_fec!N$27)</f>
        <v>2.5920010594142266</v>
      </c>
      <c r="O88" s="349">
        <f>IF(O$27=0,0,O$27/TEL_fec!O$27)</f>
        <v>2.6224701060539632</v>
      </c>
      <c r="P88" s="349">
        <f>IF(P$27=0,0,P$27/TEL_fec!P$27)</f>
        <v>2.6168872039625306</v>
      </c>
      <c r="Q88" s="349">
        <f>IF(Q$27=0,0,Q$27/TEL_fec!Q$27)</f>
        <v>2.6466234499670187</v>
      </c>
      <c r="R88" s="349">
        <f>IF(R$27=0,0,R$27/TEL_fec!R$27)</f>
        <v>2.6257656094513329</v>
      </c>
      <c r="S88" s="349">
        <f>IF(S$27=0,0,S$27/TEL_fec!S$27)</f>
        <v>2.5552774396142373</v>
      </c>
      <c r="T88" s="349">
        <f>IF(T$27=0,0,T$27/TEL_fec!T$27)</f>
        <v>2.5526629423162674</v>
      </c>
      <c r="U88" s="349">
        <f>IF(U$27=0,0,U$27/TEL_fec!U$27)</f>
        <v>2.5850396271524105</v>
      </c>
      <c r="V88" s="349">
        <f>IF(V$27=0,0,V$27/TEL_fec!V$27)</f>
        <v>2.5913122469236907</v>
      </c>
      <c r="W88" s="349">
        <f>IF(W$27=0,0,W$27/TEL_fec!W$27)</f>
        <v>2.6147058300715336</v>
      </c>
      <c r="X88" s="349">
        <f>IF(X$27=0,0,X$27/TEL_fec!X$27)</f>
        <v>2.4757072679910599</v>
      </c>
      <c r="Y88" s="349">
        <f>IF(Y$27=0,0,Y$27/TEL_fec!Y$27)</f>
        <v>2.482510344892745</v>
      </c>
      <c r="DA88" s="178"/>
    </row>
    <row r="89" spans="1:105" ht="12" customHeight="1" x14ac:dyDescent="0.25">
      <c r="A89" s="174" t="s">
        <v>2731</v>
      </c>
      <c r="B89" s="349">
        <f>IF(B$38=0,0,B$38/TEL_fec!B$38)</f>
        <v>0</v>
      </c>
      <c r="C89" s="349">
        <f>IF(C$38=0,0,C$38/TEL_fec!C$38)</f>
        <v>0</v>
      </c>
      <c r="D89" s="349">
        <f>IF(D$38=0,0,D$38/TEL_fec!D$38)</f>
        <v>0</v>
      </c>
      <c r="E89" s="349">
        <f>IF(E$38=0,0,E$38/TEL_fec!E$38)</f>
        <v>0</v>
      </c>
      <c r="F89" s="349">
        <f>IF(F$38=0,0,F$38/TEL_fec!F$38)</f>
        <v>0</v>
      </c>
      <c r="G89" s="349">
        <f>IF(G$38=0,0,G$38/TEL_fec!G$38)</f>
        <v>0</v>
      </c>
      <c r="H89" s="349">
        <f>IF(H$38=0,0,H$38/TEL_fec!H$38)</f>
        <v>0</v>
      </c>
      <c r="I89" s="349">
        <f>IF(I$38=0,0,I$38/TEL_fec!I$38)</f>
        <v>0</v>
      </c>
      <c r="J89" s="349">
        <f>IF(J$38=0,0,J$38/TEL_fec!J$38)</f>
        <v>0</v>
      </c>
      <c r="K89" s="349">
        <f>IF(K$38=0,0,K$38/TEL_fec!K$38)</f>
        <v>0</v>
      </c>
      <c r="L89" s="349">
        <f>IF(L$38=0,0,L$38/TEL_fec!L$38)</f>
        <v>0</v>
      </c>
      <c r="M89" s="349">
        <f>IF(M$38=0,0,M$38/TEL_fec!M$38)</f>
        <v>0</v>
      </c>
      <c r="N89" s="349">
        <f>IF(N$38=0,0,N$38/TEL_fec!N$38)</f>
        <v>0</v>
      </c>
      <c r="O89" s="349">
        <f>IF(O$38=0,0,O$38/TEL_fec!O$38)</f>
        <v>0</v>
      </c>
      <c r="P89" s="349">
        <f>IF(P$38=0,0,P$38/TEL_fec!P$38)</f>
        <v>0</v>
      </c>
      <c r="Q89" s="349">
        <f>IF(Q$38=0,0,Q$38/TEL_fec!Q$38)</f>
        <v>0</v>
      </c>
      <c r="R89" s="349">
        <f>IF(R$38=0,0,R$38/TEL_fec!R$38)</f>
        <v>0</v>
      </c>
      <c r="S89" s="349">
        <f>IF(S$38=0,0,S$38/TEL_fec!S$38)</f>
        <v>0</v>
      </c>
      <c r="T89" s="349">
        <f>IF(T$38=0,0,T$38/TEL_fec!T$38)</f>
        <v>0</v>
      </c>
      <c r="U89" s="349">
        <f>IF(U$38=0,0,U$38/TEL_fec!U$38)</f>
        <v>0</v>
      </c>
      <c r="V89" s="349">
        <f>IF(V$38=0,0,V$38/TEL_fec!V$38)</f>
        <v>0</v>
      </c>
      <c r="W89" s="349">
        <f>IF(W$38=0,0,W$38/TEL_fec!W$38)</f>
        <v>0</v>
      </c>
      <c r="X89" s="349">
        <f>IF(X$38=0,0,X$38/TEL_fec!X$38)</f>
        <v>0</v>
      </c>
      <c r="Y89" s="349">
        <f>IF(Y$38=0,0,Y$38/TEL_fec!Y$38)</f>
        <v>0</v>
      </c>
      <c r="DA89" s="178"/>
    </row>
    <row r="90" spans="1:105" ht="12" customHeight="1" x14ac:dyDescent="0.25">
      <c r="A90" s="174" t="s">
        <v>2733</v>
      </c>
      <c r="B90" s="349">
        <f>IF(B$39=0,0,B$39/TEL_fec!B$39)</f>
        <v>1.7855770746332509</v>
      </c>
      <c r="C90" s="349">
        <f>IF(C$39=0,0,C$39/TEL_fec!C$39)</f>
        <v>1.8487211205507068</v>
      </c>
      <c r="D90" s="349">
        <f>IF(D$39=0,0,D$39/TEL_fec!D$39)</f>
        <v>1.7557394316600394</v>
      </c>
      <c r="E90" s="349">
        <f>IF(E$39=0,0,E$39/TEL_fec!E$39)</f>
        <v>1.9465911714323407</v>
      </c>
      <c r="F90" s="349">
        <f>IF(F$39=0,0,F$39/TEL_fec!F$39)</f>
        <v>2.0950368447873009</v>
      </c>
      <c r="G90" s="349">
        <f>IF(G$39=0,0,G$39/TEL_fec!G$39)</f>
        <v>1.9798749838928904</v>
      </c>
      <c r="H90" s="349">
        <f>IF(H$39=0,0,H$39/TEL_fec!H$39)</f>
        <v>1.3628660852626406</v>
      </c>
      <c r="I90" s="349">
        <f>IF(I$39=0,0,I$39/TEL_fec!I$39)</f>
        <v>0.61314960781806482</v>
      </c>
      <c r="J90" s="349">
        <f>IF(J$39=0,0,J$39/TEL_fec!J$39)</f>
        <v>0.85835835171541408</v>
      </c>
      <c r="K90" s="349">
        <f>IF(K$39=0,0,K$39/TEL_fec!K$39)</f>
        <v>1.5209385698743563</v>
      </c>
      <c r="L90" s="349">
        <f>IF(L$39=0,0,L$39/TEL_fec!L$39)</f>
        <v>1.8086815317976741</v>
      </c>
      <c r="M90" s="349">
        <f>IF(M$39=0,0,M$39/TEL_fec!M$39)</f>
        <v>1.4477183520419741</v>
      </c>
      <c r="N90" s="349">
        <f>IF(N$39=0,0,N$39/TEL_fec!N$39)</f>
        <v>1.5182601517709062</v>
      </c>
      <c r="O90" s="349">
        <f>IF(O$39=0,0,O$39/TEL_fec!O$39)</f>
        <v>1.4274556841443418</v>
      </c>
      <c r="P90" s="349">
        <f>IF(P$39=0,0,P$39/TEL_fec!P$39)</f>
        <v>1.5611850762209891</v>
      </c>
      <c r="Q90" s="349">
        <f>IF(Q$39=0,0,Q$39/TEL_fec!Q$39)</f>
        <v>1.6702382033548002</v>
      </c>
      <c r="R90" s="349">
        <f>IF(R$39=0,0,R$39/TEL_fec!R$39)</f>
        <v>1.4680012517655328</v>
      </c>
      <c r="S90" s="349">
        <f>IF(S$39=0,0,S$39/TEL_fec!S$39)</f>
        <v>1.5240516761436007</v>
      </c>
      <c r="T90" s="349">
        <f>IF(T$39=0,0,T$39/TEL_fec!T$39)</f>
        <v>1.5272634121990003</v>
      </c>
      <c r="U90" s="349">
        <f>IF(U$39=0,0,U$39/TEL_fec!U$39)</f>
        <v>1.6302095330068465</v>
      </c>
      <c r="V90" s="349">
        <f>IF(V$39=0,0,V$39/TEL_fec!V$39)</f>
        <v>1.4195002811672892</v>
      </c>
      <c r="W90" s="349">
        <f>IF(W$39=0,0,W$39/TEL_fec!W$39)</f>
        <v>1.3282175653697945</v>
      </c>
      <c r="X90" s="349">
        <f>IF(X$39=0,0,X$39/TEL_fec!X$39)</f>
        <v>1.6768188479886386</v>
      </c>
      <c r="Y90" s="349">
        <f>IF(Y$39=0,0,Y$39/TEL_fec!Y$39)</f>
        <v>1.6545687333549779</v>
      </c>
      <c r="DA90" s="178"/>
    </row>
    <row r="91" spans="1:105" ht="12" customHeight="1" x14ac:dyDescent="0.25">
      <c r="A91" s="41" t="s">
        <v>2757</v>
      </c>
      <c r="B91" s="337">
        <f>IF(B$59=0,0,B$59/TEL_fec!B$59)</f>
        <v>0</v>
      </c>
      <c r="C91" s="337">
        <f>IF(C$59=0,0,C$59/TEL_fec!C$59)</f>
        <v>0</v>
      </c>
      <c r="D91" s="337">
        <f>IF(D$59=0,0,D$59/TEL_fec!D$59)</f>
        <v>0</v>
      </c>
      <c r="E91" s="337">
        <f>IF(E$59=0,0,E$59/TEL_fec!E$59)</f>
        <v>0</v>
      </c>
      <c r="F91" s="337">
        <f>IF(F$59=0,0,F$59/TEL_fec!F$59)</f>
        <v>0</v>
      </c>
      <c r="G91" s="337">
        <f>IF(G$59=0,0,G$59/TEL_fec!G$59)</f>
        <v>0</v>
      </c>
      <c r="H91" s="337">
        <f>IF(H$59=0,0,H$59/TEL_fec!H$59)</f>
        <v>0</v>
      </c>
      <c r="I91" s="337">
        <f>IF(I$59=0,0,I$59/TEL_fec!I$59)</f>
        <v>0</v>
      </c>
      <c r="J91" s="337">
        <f>IF(J$59=0,0,J$59/TEL_fec!J$59)</f>
        <v>0</v>
      </c>
      <c r="K91" s="337">
        <f>IF(K$59=0,0,K$59/TEL_fec!K$59)</f>
        <v>0</v>
      </c>
      <c r="L91" s="337">
        <f>IF(L$59=0,0,L$59/TEL_fec!L$59)</f>
        <v>0</v>
      </c>
      <c r="M91" s="337">
        <f>IF(M$59=0,0,M$59/TEL_fec!M$59)</f>
        <v>0</v>
      </c>
      <c r="N91" s="337">
        <f>IF(N$59=0,0,N$59/TEL_fec!N$59)</f>
        <v>0</v>
      </c>
      <c r="O91" s="337">
        <f>IF(O$59=0,0,O$59/TEL_fec!O$59)</f>
        <v>0</v>
      </c>
      <c r="P91" s="337">
        <f>IF(P$59=0,0,P$59/TEL_fec!P$59)</f>
        <v>0</v>
      </c>
      <c r="Q91" s="337">
        <f>IF(Q$59=0,0,Q$59/TEL_fec!Q$59)</f>
        <v>0</v>
      </c>
      <c r="R91" s="337">
        <f>IF(R$59=0,0,R$59/TEL_fec!R$59)</f>
        <v>0</v>
      </c>
      <c r="S91" s="337">
        <f>IF(S$59=0,0,S$59/TEL_fec!S$59)</f>
        <v>0</v>
      </c>
      <c r="T91" s="337">
        <f>IF(T$59=0,0,T$59/TEL_fec!T$59)</f>
        <v>0</v>
      </c>
      <c r="U91" s="337">
        <f>IF(U$59=0,0,U$59/TEL_fec!U$59)</f>
        <v>0</v>
      </c>
      <c r="V91" s="337">
        <f>IF(V$59=0,0,V$59/TEL_fec!V$59)</f>
        <v>0</v>
      </c>
      <c r="W91" s="337">
        <f>IF(W$59=0,0,W$59/TEL_fec!W$59)</f>
        <v>0</v>
      </c>
      <c r="X91" s="337">
        <f>IF(X$59=0,0,X$59/TEL_fec!X$59)</f>
        <v>0</v>
      </c>
      <c r="Y91" s="337">
        <f>IF(Y$59=0,0,Y$59/TEL_fec!Y$59)</f>
        <v>0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products"</f>
        <v>IE: Wood and wood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651.38553459119498</v>
      </c>
      <c r="C3" s="203">
        <v>513.12246292307486</v>
      </c>
      <c r="D3" s="203">
        <v>532.25273352856971</v>
      </c>
      <c r="E3" s="203">
        <v>565.47318929810808</v>
      </c>
      <c r="F3" s="203">
        <v>653.44424508142367</v>
      </c>
      <c r="G3" s="203">
        <v>650.5134556428435</v>
      </c>
      <c r="H3" s="203">
        <v>700.92040433129819</v>
      </c>
      <c r="I3" s="203">
        <v>745.87567215308138</v>
      </c>
      <c r="J3" s="203">
        <v>436.35219586424932</v>
      </c>
      <c r="K3" s="203">
        <v>287.28067912991793</v>
      </c>
      <c r="L3" s="203">
        <v>237.91359830052119</v>
      </c>
      <c r="M3" s="203">
        <v>191.68146453089241</v>
      </c>
      <c r="N3" s="203">
        <v>188.23578504152559</v>
      </c>
      <c r="O3" s="203">
        <v>227.28476816695149</v>
      </c>
      <c r="P3" s="203">
        <v>247.94426143469721</v>
      </c>
      <c r="Q3" s="203">
        <v>251.566137</v>
      </c>
      <c r="R3" s="203">
        <v>269.47853084171987</v>
      </c>
      <c r="S3" s="203">
        <v>313.92771304347832</v>
      </c>
      <c r="T3" s="203">
        <v>361.60412059915012</v>
      </c>
      <c r="U3" s="203">
        <v>386.00991299174541</v>
      </c>
      <c r="V3" s="203">
        <v>374.38803010427341</v>
      </c>
      <c r="W3" s="203">
        <v>538.8561832740213</v>
      </c>
      <c r="X3" s="203">
        <v>565.2950844073971</v>
      </c>
      <c r="Y3" s="203">
        <v>622.20000000000005</v>
      </c>
      <c r="DA3" s="112" t="s">
        <v>2867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1071.069563964885</v>
      </c>
      <c r="C5" s="203">
        <v>1210.72018002698</v>
      </c>
      <c r="D5" s="203">
        <v>1174.099873906642</v>
      </c>
      <c r="E5" s="203">
        <v>752.88436289508286</v>
      </c>
      <c r="F5" s="203">
        <v>819.70876365221125</v>
      </c>
      <c r="G5" s="203">
        <v>1012.638922019555</v>
      </c>
      <c r="H5" s="203">
        <v>1072.5664773008921</v>
      </c>
      <c r="I5" s="203">
        <v>928.63215462592893</v>
      </c>
      <c r="J5" s="203">
        <v>766.1739859040415</v>
      </c>
      <c r="K5" s="203">
        <v>691.70372440614676</v>
      </c>
      <c r="L5" s="203">
        <v>759.88117320911351</v>
      </c>
      <c r="M5" s="203">
        <v>696.73084951568489</v>
      </c>
      <c r="N5" s="203">
        <v>664.85774802754759</v>
      </c>
      <c r="O5" s="203">
        <v>642.69218990116804</v>
      </c>
      <c r="P5" s="203">
        <v>728.22972816851245</v>
      </c>
      <c r="Q5" s="203">
        <v>731.66945742609062</v>
      </c>
      <c r="R5" s="203">
        <v>699.877975137617</v>
      </c>
      <c r="S5" s="203">
        <v>812.38516146270797</v>
      </c>
      <c r="T5" s="203">
        <v>827.09056243188479</v>
      </c>
      <c r="U5" s="203">
        <v>787.96715079597254</v>
      </c>
      <c r="V5" s="203">
        <v>720.38555818307634</v>
      </c>
      <c r="W5" s="203">
        <v>929.99039542588048</v>
      </c>
      <c r="X5" s="203">
        <v>938.45319607950171</v>
      </c>
      <c r="Y5" s="203">
        <v>822.17297131513874</v>
      </c>
      <c r="DA5" s="112" t="s">
        <v>2868</v>
      </c>
    </row>
    <row r="6" spans="1:105" ht="12" customHeight="1" x14ac:dyDescent="0.25">
      <c r="A6" s="154" t="s">
        <v>2112</v>
      </c>
      <c r="B6" s="338">
        <v>1338.836954956106</v>
      </c>
      <c r="C6" s="338">
        <v>1338.836954956106</v>
      </c>
      <c r="D6" s="338">
        <v>1271.8951072083009</v>
      </c>
      <c r="E6" s="338">
        <v>1271.8951072083009</v>
      </c>
      <c r="F6" s="338">
        <v>1204.9532594604959</v>
      </c>
      <c r="G6" s="338">
        <v>1138.01141171269</v>
      </c>
      <c r="H6" s="338">
        <v>1138.01141171269</v>
      </c>
      <c r="I6" s="338">
        <v>1071.069563964885</v>
      </c>
      <c r="J6" s="338">
        <v>1004.12771621708</v>
      </c>
      <c r="K6" s="338">
        <v>1004.12771621708</v>
      </c>
      <c r="L6" s="338">
        <v>937.18586846927451</v>
      </c>
      <c r="M6" s="338">
        <v>870.24402072146916</v>
      </c>
      <c r="N6" s="338">
        <v>870.24402072146916</v>
      </c>
      <c r="O6" s="338">
        <v>803.3021729736638</v>
      </c>
      <c r="P6" s="338">
        <v>803.3021729736638</v>
      </c>
      <c r="Q6" s="338">
        <v>803.3021729736638</v>
      </c>
      <c r="R6" s="338">
        <v>803.3021729736638</v>
      </c>
      <c r="S6" s="338">
        <v>870.24402072146916</v>
      </c>
      <c r="T6" s="338">
        <v>937.18586846927451</v>
      </c>
      <c r="U6" s="338">
        <v>870.24402072146916</v>
      </c>
      <c r="V6" s="338">
        <v>803.3021729736638</v>
      </c>
      <c r="W6" s="338">
        <v>1004.12771621708</v>
      </c>
      <c r="X6" s="338">
        <v>1004.12771621708</v>
      </c>
      <c r="Y6" s="338">
        <v>937.1858684692744</v>
      </c>
      <c r="DA6" s="160" t="s">
        <v>2869</v>
      </c>
    </row>
    <row r="7" spans="1:105" ht="12" customHeight="1" x14ac:dyDescent="0.25">
      <c r="A7" s="156" t="s">
        <v>2114</v>
      </c>
      <c r="B7" s="339">
        <v>0</v>
      </c>
      <c r="C7" s="340">
        <v>66.941847747805312</v>
      </c>
      <c r="D7" s="340">
        <v>0</v>
      </c>
      <c r="E7" s="340">
        <v>0</v>
      </c>
      <c r="F7" s="340">
        <v>0</v>
      </c>
      <c r="G7" s="340">
        <v>0</v>
      </c>
      <c r="H7" s="340">
        <v>0</v>
      </c>
      <c r="I7" s="340">
        <v>0</v>
      </c>
      <c r="J7" s="340">
        <v>0</v>
      </c>
      <c r="K7" s="340">
        <v>0</v>
      </c>
      <c r="L7" s="340">
        <v>0</v>
      </c>
      <c r="M7" s="340">
        <v>0</v>
      </c>
      <c r="N7" s="340">
        <v>0</v>
      </c>
      <c r="O7" s="340">
        <v>0</v>
      </c>
      <c r="P7" s="340">
        <v>0</v>
      </c>
      <c r="Q7" s="340">
        <v>66.941847747805312</v>
      </c>
      <c r="R7" s="340">
        <v>66.941847747805312</v>
      </c>
      <c r="S7" s="340">
        <v>133.8836954956106</v>
      </c>
      <c r="T7" s="340">
        <v>66.941847747805312</v>
      </c>
      <c r="U7" s="340">
        <v>0</v>
      </c>
      <c r="V7" s="340">
        <v>0</v>
      </c>
      <c r="W7" s="340">
        <v>200.82554324341601</v>
      </c>
      <c r="X7" s="340">
        <v>66.941847747805312</v>
      </c>
      <c r="Y7" s="340">
        <v>0</v>
      </c>
      <c r="DA7" s="161" t="s">
        <v>2870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66.941847747805241</v>
      </c>
      <c r="D8" s="342">
        <f t="shared" si="0"/>
        <v>66.941847747805014</v>
      </c>
      <c r="E8" s="342">
        <f t="shared" si="0"/>
        <v>0</v>
      </c>
      <c r="F8" s="342">
        <f t="shared" si="0"/>
        <v>66.941847747805014</v>
      </c>
      <c r="G8" s="342">
        <f t="shared" si="0"/>
        <v>66.941847747805923</v>
      </c>
      <c r="H8" s="342">
        <f t="shared" si="0"/>
        <v>0</v>
      </c>
      <c r="I8" s="342">
        <f t="shared" si="0"/>
        <v>66.941847747805014</v>
      </c>
      <c r="J8" s="342">
        <f t="shared" si="0"/>
        <v>66.941847747805014</v>
      </c>
      <c r="K8" s="342">
        <f t="shared" si="0"/>
        <v>0</v>
      </c>
      <c r="L8" s="342">
        <f t="shared" si="0"/>
        <v>66.941847747805468</v>
      </c>
      <c r="M8" s="342">
        <f t="shared" si="0"/>
        <v>66.941847747805355</v>
      </c>
      <c r="N8" s="342">
        <f t="shared" si="0"/>
        <v>0</v>
      </c>
      <c r="O8" s="342">
        <f t="shared" si="0"/>
        <v>66.941847747805355</v>
      </c>
      <c r="P8" s="342">
        <f t="shared" si="0"/>
        <v>0</v>
      </c>
      <c r="Q8" s="342">
        <f t="shared" si="0"/>
        <v>66.941847747805355</v>
      </c>
      <c r="R8" s="342">
        <f t="shared" si="0"/>
        <v>66.941847747805355</v>
      </c>
      <c r="S8" s="342">
        <f t="shared" si="0"/>
        <v>66.941847747805241</v>
      </c>
      <c r="T8" s="342">
        <f t="shared" si="0"/>
        <v>0</v>
      </c>
      <c r="U8" s="342">
        <f t="shared" si="0"/>
        <v>66.941847747805355</v>
      </c>
      <c r="V8" s="342">
        <f t="shared" si="0"/>
        <v>66.941847747805355</v>
      </c>
      <c r="W8" s="342">
        <f t="shared" si="0"/>
        <v>0</v>
      </c>
      <c r="X8" s="342">
        <f t="shared" si="0"/>
        <v>66.941847747805241</v>
      </c>
      <c r="Y8" s="342">
        <f t="shared" si="0"/>
        <v>66.941847747805582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267.76739099122096</v>
      </c>
      <c r="C9" s="343">
        <f t="shared" si="1"/>
        <v>128.116774929126</v>
      </c>
      <c r="D9" s="343">
        <f t="shared" si="1"/>
        <v>97.795233301658982</v>
      </c>
      <c r="E9" s="343">
        <f t="shared" si="1"/>
        <v>519.01074431321808</v>
      </c>
      <c r="F9" s="343">
        <f t="shared" si="1"/>
        <v>385.24449580828468</v>
      </c>
      <c r="G9" s="343">
        <f t="shared" si="1"/>
        <v>125.37248969313498</v>
      </c>
      <c r="H9" s="343">
        <f t="shared" si="1"/>
        <v>65.444934411797931</v>
      </c>
      <c r="I9" s="343">
        <f t="shared" si="1"/>
        <v>142.43740933895606</v>
      </c>
      <c r="J9" s="343">
        <f t="shared" si="1"/>
        <v>237.95373031303848</v>
      </c>
      <c r="K9" s="343">
        <f t="shared" si="1"/>
        <v>312.42399181093322</v>
      </c>
      <c r="L9" s="343">
        <f t="shared" si="1"/>
        <v>177.304695260161</v>
      </c>
      <c r="M9" s="343">
        <f t="shared" si="1"/>
        <v>173.51317120578426</v>
      </c>
      <c r="N9" s="343">
        <f t="shared" si="1"/>
        <v>205.38627269392157</v>
      </c>
      <c r="O9" s="343">
        <f t="shared" si="1"/>
        <v>160.60998307249577</v>
      </c>
      <c r="P9" s="343">
        <f t="shared" si="1"/>
        <v>75.072444805151349</v>
      </c>
      <c r="Q9" s="343">
        <f t="shared" si="1"/>
        <v>71.632715547573184</v>
      </c>
      <c r="R9" s="343">
        <f t="shared" si="1"/>
        <v>103.4241978360468</v>
      </c>
      <c r="S9" s="343">
        <f t="shared" si="1"/>
        <v>57.858859258761186</v>
      </c>
      <c r="T9" s="343">
        <f t="shared" si="1"/>
        <v>110.09530603738972</v>
      </c>
      <c r="U9" s="343">
        <f t="shared" si="1"/>
        <v>82.276869925496612</v>
      </c>
      <c r="V9" s="343">
        <f t="shared" si="1"/>
        <v>82.91661479058746</v>
      </c>
      <c r="W9" s="343">
        <f t="shared" si="1"/>
        <v>74.1373207911995</v>
      </c>
      <c r="X9" s="343">
        <f t="shared" si="1"/>
        <v>65.67452013757827</v>
      </c>
      <c r="Y9" s="343">
        <f t="shared" si="1"/>
        <v>115.01289715413566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132.99079965606191</v>
      </c>
      <c r="C12" s="210">
        <v>143.85666380051589</v>
      </c>
      <c r="D12" s="210">
        <v>146.48959587274291</v>
      </c>
      <c r="E12" s="210">
        <v>103.532932072227</v>
      </c>
      <c r="F12" s="210">
        <v>122.6357695614789</v>
      </c>
      <c r="G12" s="210">
        <v>147.3790197764402</v>
      </c>
      <c r="H12" s="210">
        <v>144.9667239896819</v>
      </c>
      <c r="I12" s="210">
        <v>128.95511607910569</v>
      </c>
      <c r="J12" s="210">
        <v>116.0758383490972</v>
      </c>
      <c r="K12" s="210">
        <v>117.41057609630271</v>
      </c>
      <c r="L12" s="210">
        <v>131.19535683576959</v>
      </c>
      <c r="M12" s="210">
        <v>123.3486672398968</v>
      </c>
      <c r="N12" s="210">
        <v>127.75322441960451</v>
      </c>
      <c r="O12" s="210">
        <v>128.80111779879621</v>
      </c>
      <c r="P12" s="210">
        <v>140.18271711092001</v>
      </c>
      <c r="Q12" s="210">
        <v>138.525709372313</v>
      </c>
      <c r="R12" s="210">
        <v>139.26388650042989</v>
      </c>
      <c r="S12" s="210">
        <v>159.07841788478069</v>
      </c>
      <c r="T12" s="210">
        <v>161.83147033533959</v>
      </c>
      <c r="U12" s="210">
        <v>147.18684436801379</v>
      </c>
      <c r="V12" s="210">
        <v>137.6859845227859</v>
      </c>
      <c r="W12" s="210">
        <v>156.12527944969909</v>
      </c>
      <c r="X12" s="210">
        <v>146.37368873602759</v>
      </c>
      <c r="Y12" s="210">
        <v>133.52553740326741</v>
      </c>
      <c r="DA12" s="109" t="s">
        <v>2871</v>
      </c>
    </row>
    <row r="13" spans="1:105" ht="12" customHeight="1" x14ac:dyDescent="0.25">
      <c r="A13" s="24" t="s">
        <v>28</v>
      </c>
      <c r="B13" s="213">
        <v>0</v>
      </c>
      <c r="C13" s="213">
        <v>0</v>
      </c>
      <c r="D13" s="213">
        <v>0</v>
      </c>
      <c r="E13" s="213">
        <v>0</v>
      </c>
      <c r="F13" s="213">
        <v>0</v>
      </c>
      <c r="G13" s="213">
        <v>0</v>
      </c>
      <c r="H13" s="213">
        <v>0</v>
      </c>
      <c r="I13" s="213">
        <v>0</v>
      </c>
      <c r="J13" s="213">
        <v>0</v>
      </c>
      <c r="K13" s="213">
        <v>0.30584694754944108</v>
      </c>
      <c r="L13" s="213">
        <v>0.27927773000859851</v>
      </c>
      <c r="M13" s="213">
        <v>0.1476354256233878</v>
      </c>
      <c r="N13" s="213">
        <v>0.14359415305245049</v>
      </c>
      <c r="O13" s="213">
        <v>3.1212381771281161E-2</v>
      </c>
      <c r="P13" s="213">
        <v>0</v>
      </c>
      <c r="Q13" s="213">
        <v>5.3310404127257091E-3</v>
      </c>
      <c r="R13" s="213">
        <v>0</v>
      </c>
      <c r="S13" s="213">
        <v>1.728288907996561E-2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2872</v>
      </c>
    </row>
    <row r="14" spans="1:105" ht="12" customHeight="1" x14ac:dyDescent="0.25">
      <c r="A14" s="14" t="s">
        <v>29</v>
      </c>
      <c r="B14" s="204">
        <f t="shared" ref="B14:Y14" si="2">B15+B16+B17+B18+B19</f>
        <v>8.3852966466036101</v>
      </c>
      <c r="C14" s="204">
        <f t="shared" si="2"/>
        <v>6.5958727429062769</v>
      </c>
      <c r="D14" s="204">
        <f t="shared" si="2"/>
        <v>7.6875322441960448</v>
      </c>
      <c r="E14" s="204">
        <f t="shared" si="2"/>
        <v>8.6346517626827151</v>
      </c>
      <c r="F14" s="204">
        <f t="shared" si="2"/>
        <v>8.8376612209802232</v>
      </c>
      <c r="G14" s="204">
        <f t="shared" si="2"/>
        <v>7.6008598452278591</v>
      </c>
      <c r="H14" s="204">
        <f t="shared" si="2"/>
        <v>9.0510748065348228</v>
      </c>
      <c r="I14" s="204">
        <f t="shared" si="2"/>
        <v>5.1017196904557185</v>
      </c>
      <c r="J14" s="204">
        <f t="shared" si="2"/>
        <v>3.6006018916595011</v>
      </c>
      <c r="K14" s="204">
        <f t="shared" si="2"/>
        <v>4.1288907996560615</v>
      </c>
      <c r="L14" s="204">
        <f t="shared" si="2"/>
        <v>4.2065348237317277</v>
      </c>
      <c r="M14" s="204">
        <f t="shared" si="2"/>
        <v>2.538177128116939</v>
      </c>
      <c r="N14" s="204">
        <f t="shared" si="2"/>
        <v>3.0170249355116079</v>
      </c>
      <c r="O14" s="204">
        <f t="shared" si="2"/>
        <v>2.8158211521926049</v>
      </c>
      <c r="P14" s="204">
        <f t="shared" si="2"/>
        <v>5.8865864144453992</v>
      </c>
      <c r="Q14" s="204">
        <f t="shared" si="2"/>
        <v>4.2337919174548571</v>
      </c>
      <c r="R14" s="204">
        <f t="shared" si="2"/>
        <v>3.4946689595872735</v>
      </c>
      <c r="S14" s="204">
        <f t="shared" si="2"/>
        <v>3.5996560619088558</v>
      </c>
      <c r="T14" s="204">
        <f t="shared" si="2"/>
        <v>3.2348237317282891</v>
      </c>
      <c r="U14" s="204">
        <f t="shared" si="2"/>
        <v>2.1546861564918318</v>
      </c>
      <c r="V14" s="204">
        <f t="shared" si="2"/>
        <v>3.2743766122098021</v>
      </c>
      <c r="W14" s="204">
        <f t="shared" si="2"/>
        <v>2.3268271711092003</v>
      </c>
      <c r="X14" s="204">
        <f t="shared" si="2"/>
        <v>2.4749785038693037</v>
      </c>
      <c r="Y14" s="204">
        <f t="shared" si="2"/>
        <v>2.4135855546001714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2873</v>
      </c>
    </row>
    <row r="16" spans="1:105" ht="12" customHeight="1" x14ac:dyDescent="0.25">
      <c r="A16" s="18" t="s">
        <v>31</v>
      </c>
      <c r="B16" s="204">
        <v>0.33112639724849519</v>
      </c>
      <c r="C16" s="204">
        <v>0</v>
      </c>
      <c r="D16" s="204">
        <v>7.9105760963026645E-3</v>
      </c>
      <c r="E16" s="204">
        <v>1.461736887360275E-2</v>
      </c>
      <c r="F16" s="204">
        <v>2.1410146173688731E-2</v>
      </c>
      <c r="G16" s="204">
        <v>0</v>
      </c>
      <c r="H16" s="204">
        <v>3.7145313843508172E-2</v>
      </c>
      <c r="I16" s="204">
        <v>2.0292347377472049E-2</v>
      </c>
      <c r="J16" s="204">
        <v>0.13061049011177989</v>
      </c>
      <c r="K16" s="204">
        <v>0.94608770421324151</v>
      </c>
      <c r="L16" s="204">
        <v>1.02493551160791</v>
      </c>
      <c r="M16" s="204">
        <v>0.83121238177128109</v>
      </c>
      <c r="N16" s="204">
        <v>0.56766981943250217</v>
      </c>
      <c r="O16" s="204">
        <v>0.92691315563198617</v>
      </c>
      <c r="P16" s="204">
        <v>1.238950988822012</v>
      </c>
      <c r="Q16" s="204">
        <v>0.61384350816852962</v>
      </c>
      <c r="R16" s="204">
        <v>0.63069647463456568</v>
      </c>
      <c r="S16" s="204">
        <v>0.78056749785038682</v>
      </c>
      <c r="T16" s="204">
        <v>0.62175408426483225</v>
      </c>
      <c r="U16" s="204">
        <v>0.48770421324161639</v>
      </c>
      <c r="V16" s="204">
        <v>0.81883061049011174</v>
      </c>
      <c r="W16" s="204">
        <v>0.61607910576096303</v>
      </c>
      <c r="X16" s="204">
        <v>0.64875322441960437</v>
      </c>
      <c r="Y16" s="204">
        <v>0.76698194325021485</v>
      </c>
      <c r="DA16" s="71" t="s">
        <v>2874</v>
      </c>
    </row>
    <row r="17" spans="1:105" ht="12" customHeight="1" x14ac:dyDescent="0.25">
      <c r="A17" s="18" t="s">
        <v>71</v>
      </c>
      <c r="B17" s="204">
        <v>0.73336199484092857</v>
      </c>
      <c r="C17" s="204">
        <v>0.1944969905417025</v>
      </c>
      <c r="D17" s="204">
        <v>1.289853826311264</v>
      </c>
      <c r="E17" s="204">
        <v>2.2260533104041271</v>
      </c>
      <c r="F17" s="204">
        <v>2.4360275150472912</v>
      </c>
      <c r="G17" s="204">
        <v>1.525709372312984</v>
      </c>
      <c r="H17" s="204">
        <v>1.0354256233877901</v>
      </c>
      <c r="I17" s="204">
        <v>1.123387790197764</v>
      </c>
      <c r="J17" s="204">
        <v>1.6498710232158209</v>
      </c>
      <c r="K17" s="204">
        <v>2.5549441100601888</v>
      </c>
      <c r="L17" s="204">
        <v>2.4329320722269991</v>
      </c>
      <c r="M17" s="204">
        <v>1.526741186586414</v>
      </c>
      <c r="N17" s="204">
        <v>2.2725709372312979</v>
      </c>
      <c r="O17" s="204">
        <v>1.5608770421324161</v>
      </c>
      <c r="P17" s="204">
        <v>4.3072226999140151</v>
      </c>
      <c r="Q17" s="204">
        <v>3.407308684436801</v>
      </c>
      <c r="R17" s="204">
        <v>2.622184006878761</v>
      </c>
      <c r="S17" s="204">
        <v>2.695614789337919</v>
      </c>
      <c r="T17" s="204">
        <v>2.4484092863284612</v>
      </c>
      <c r="U17" s="204">
        <v>1.586758383490972</v>
      </c>
      <c r="V17" s="204">
        <v>2.359501289767842</v>
      </c>
      <c r="W17" s="204">
        <v>1.61676698194325</v>
      </c>
      <c r="X17" s="204">
        <v>1.751246775580396</v>
      </c>
      <c r="Y17" s="204">
        <v>1.5505588993981081</v>
      </c>
      <c r="DA17" s="71" t="s">
        <v>2875</v>
      </c>
    </row>
    <row r="18" spans="1:105" ht="12" customHeight="1" x14ac:dyDescent="0.25">
      <c r="A18" s="18" t="s">
        <v>32</v>
      </c>
      <c r="B18" s="204">
        <v>6.8943250214961296</v>
      </c>
      <c r="C18" s="204">
        <v>5.9094582975064487</v>
      </c>
      <c r="D18" s="204">
        <v>5.9094582975064487</v>
      </c>
      <c r="E18" s="204">
        <v>5.9094582975064487</v>
      </c>
      <c r="F18" s="204">
        <v>5.9094582975064487</v>
      </c>
      <c r="G18" s="204">
        <v>5.9094582975064487</v>
      </c>
      <c r="H18" s="204">
        <v>7.8792777300085977</v>
      </c>
      <c r="I18" s="204">
        <v>3.462940670679278</v>
      </c>
      <c r="J18" s="204">
        <v>1.6142734307824591</v>
      </c>
      <c r="K18" s="204">
        <v>0.42940670679277732</v>
      </c>
      <c r="L18" s="204">
        <v>0.42252794496990542</v>
      </c>
      <c r="M18" s="204">
        <v>0.1073946689595873</v>
      </c>
      <c r="N18" s="204">
        <v>9.6560619088564045E-2</v>
      </c>
      <c r="O18" s="204">
        <v>0.22355975924333621</v>
      </c>
      <c r="P18" s="204">
        <v>0.1693895098882201</v>
      </c>
      <c r="Q18" s="204">
        <v>0.1704213241616509</v>
      </c>
      <c r="R18" s="204">
        <v>0.1309544282029235</v>
      </c>
      <c r="S18" s="204">
        <v>0</v>
      </c>
      <c r="T18" s="204">
        <v>0</v>
      </c>
      <c r="U18" s="204">
        <v>0</v>
      </c>
      <c r="V18" s="204">
        <v>0</v>
      </c>
      <c r="W18" s="204">
        <v>0</v>
      </c>
      <c r="X18" s="204">
        <v>0</v>
      </c>
      <c r="Y18" s="204">
        <v>0</v>
      </c>
      <c r="DA18" s="71" t="s">
        <v>2876</v>
      </c>
    </row>
    <row r="19" spans="1:105" ht="12" customHeight="1" x14ac:dyDescent="0.25">
      <c r="A19" s="18" t="s">
        <v>33</v>
      </c>
      <c r="B19" s="204">
        <v>0.42648323301805668</v>
      </c>
      <c r="C19" s="204">
        <v>0.49191745485812549</v>
      </c>
      <c r="D19" s="204">
        <v>0.48030954428202921</v>
      </c>
      <c r="E19" s="204">
        <v>0.4845227858985382</v>
      </c>
      <c r="F19" s="204">
        <v>0.47076526225279441</v>
      </c>
      <c r="G19" s="204">
        <v>0.16569217540842651</v>
      </c>
      <c r="H19" s="204">
        <v>9.9226139294926893E-2</v>
      </c>
      <c r="I19" s="204">
        <v>0.49509888220120368</v>
      </c>
      <c r="J19" s="204">
        <v>0.20584694754944111</v>
      </c>
      <c r="K19" s="204">
        <v>0.19845227858985379</v>
      </c>
      <c r="L19" s="204">
        <v>0.32613929492691313</v>
      </c>
      <c r="M19" s="204">
        <v>7.2828890799656057E-2</v>
      </c>
      <c r="N19" s="204">
        <v>8.0223559759243335E-2</v>
      </c>
      <c r="O19" s="204">
        <v>0.10447119518486669</v>
      </c>
      <c r="P19" s="204">
        <v>0.17102321582115221</v>
      </c>
      <c r="Q19" s="204">
        <v>4.2218400687876183E-2</v>
      </c>
      <c r="R19" s="204">
        <v>0.1108340498710232</v>
      </c>
      <c r="S19" s="204">
        <v>0.12347377472055029</v>
      </c>
      <c r="T19" s="204">
        <v>0.16466036113499569</v>
      </c>
      <c r="U19" s="204">
        <v>8.0223559759243335E-2</v>
      </c>
      <c r="V19" s="204">
        <v>9.604471195184866E-2</v>
      </c>
      <c r="W19" s="204">
        <v>9.3981083404987092E-2</v>
      </c>
      <c r="X19" s="204">
        <v>7.497850386930352E-2</v>
      </c>
      <c r="Y19" s="204">
        <v>9.604471195184866E-2</v>
      </c>
      <c r="DA19" s="71" t="s">
        <v>2877</v>
      </c>
    </row>
    <row r="20" spans="1:105" ht="12" customHeight="1" x14ac:dyDescent="0.25">
      <c r="A20" s="14" t="s">
        <v>34</v>
      </c>
      <c r="B20" s="204">
        <f t="shared" ref="B20:Y20" si="3">B21+B22</f>
        <v>0.30868443680137569</v>
      </c>
      <c r="C20" s="204">
        <f t="shared" si="3"/>
        <v>0.45898538263112643</v>
      </c>
      <c r="D20" s="204">
        <f t="shared" si="3"/>
        <v>1.495614789337919</v>
      </c>
      <c r="E20" s="204">
        <f t="shared" si="3"/>
        <v>2.618744625967325</v>
      </c>
      <c r="F20" s="204">
        <f t="shared" si="3"/>
        <v>3.769905417024936</v>
      </c>
      <c r="G20" s="204">
        <f t="shared" si="3"/>
        <v>3.5386930352536541</v>
      </c>
      <c r="H20" s="204">
        <f t="shared" si="3"/>
        <v>3.1723129836629398</v>
      </c>
      <c r="I20" s="204">
        <f t="shared" si="3"/>
        <v>2.295356835769562</v>
      </c>
      <c r="J20" s="204">
        <f t="shared" si="3"/>
        <v>1.902837489251934</v>
      </c>
      <c r="K20" s="204">
        <f t="shared" si="3"/>
        <v>6.4862424763542563</v>
      </c>
      <c r="L20" s="204">
        <f t="shared" si="3"/>
        <v>4.1986242476354256</v>
      </c>
      <c r="M20" s="204">
        <f t="shared" si="3"/>
        <v>6.3859845227858987</v>
      </c>
      <c r="N20" s="204">
        <f t="shared" si="3"/>
        <v>6.6464316423043854</v>
      </c>
      <c r="O20" s="204">
        <f t="shared" si="3"/>
        <v>6.9432502149613056</v>
      </c>
      <c r="P20" s="204">
        <f t="shared" si="3"/>
        <v>6.1288907996560624</v>
      </c>
      <c r="Q20" s="204">
        <f t="shared" si="3"/>
        <v>3.115563198624248</v>
      </c>
      <c r="R20" s="204">
        <f t="shared" si="3"/>
        <v>4.6663800515907132</v>
      </c>
      <c r="S20" s="204">
        <f t="shared" si="3"/>
        <v>7.6121238177128108</v>
      </c>
      <c r="T20" s="204">
        <f t="shared" si="3"/>
        <v>9.5075666380051587</v>
      </c>
      <c r="U20" s="204">
        <f t="shared" si="3"/>
        <v>5.8802235597592434</v>
      </c>
      <c r="V20" s="204">
        <f t="shared" si="3"/>
        <v>7.2970374969912264</v>
      </c>
      <c r="W20" s="204">
        <f t="shared" si="3"/>
        <v>5.8852882924868286</v>
      </c>
      <c r="X20" s="204">
        <f t="shared" si="3"/>
        <v>5.6017008109602866</v>
      </c>
      <c r="Y20" s="204">
        <f t="shared" si="3"/>
        <v>5.2883941760065198</v>
      </c>
      <c r="DA20" s="71"/>
    </row>
    <row r="21" spans="1:105" ht="12" customHeight="1" x14ac:dyDescent="0.25">
      <c r="A21" s="18" t="s">
        <v>73</v>
      </c>
      <c r="B21" s="204">
        <v>0.30868443680137569</v>
      </c>
      <c r="C21" s="204">
        <v>0.45898538263112643</v>
      </c>
      <c r="D21" s="204">
        <v>1.495614789337919</v>
      </c>
      <c r="E21" s="204">
        <v>2.618744625967325</v>
      </c>
      <c r="F21" s="204">
        <v>3.769905417024936</v>
      </c>
      <c r="G21" s="204">
        <v>3.5386930352536541</v>
      </c>
      <c r="H21" s="204">
        <v>3.1723129836629398</v>
      </c>
      <c r="I21" s="204">
        <v>2.295356835769562</v>
      </c>
      <c r="J21" s="204">
        <v>1.902837489251934</v>
      </c>
      <c r="K21" s="204">
        <v>6.4862424763542563</v>
      </c>
      <c r="L21" s="204">
        <v>4.1986242476354256</v>
      </c>
      <c r="M21" s="204">
        <v>6.3859845227858987</v>
      </c>
      <c r="N21" s="204">
        <v>6.6464316423043854</v>
      </c>
      <c r="O21" s="204">
        <v>6.9432502149613056</v>
      </c>
      <c r="P21" s="204">
        <v>6.1288907996560624</v>
      </c>
      <c r="Q21" s="204">
        <v>3.115563198624248</v>
      </c>
      <c r="R21" s="204">
        <v>4.6663800515907132</v>
      </c>
      <c r="S21" s="204">
        <v>7.6121238177128108</v>
      </c>
      <c r="T21" s="204">
        <v>9.5075666380051587</v>
      </c>
      <c r="U21" s="204">
        <v>5.8802235597592434</v>
      </c>
      <c r="V21" s="204">
        <v>7.2970374969912264</v>
      </c>
      <c r="W21" s="204">
        <v>5.8852882924868286</v>
      </c>
      <c r="X21" s="204">
        <v>5.6017008109602866</v>
      </c>
      <c r="Y21" s="204">
        <v>5.2883941760065198</v>
      </c>
      <c r="DA21" s="71" t="s">
        <v>2878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2879</v>
      </c>
    </row>
    <row r="23" spans="1:105" ht="12" customHeight="1" x14ac:dyDescent="0.25">
      <c r="A23" s="14" t="s">
        <v>37</v>
      </c>
      <c r="B23" s="204">
        <f t="shared" ref="B23:Y23" si="4">B24+B25+B26+B27+B28+B29</f>
        <v>96.016079105760952</v>
      </c>
      <c r="C23" s="204">
        <f t="shared" si="4"/>
        <v>109.0092863284609</v>
      </c>
      <c r="D23" s="204">
        <f t="shared" si="4"/>
        <v>109.0092863284609</v>
      </c>
      <c r="E23" s="204">
        <f t="shared" si="4"/>
        <v>63.700171969045563</v>
      </c>
      <c r="F23" s="204">
        <f t="shared" si="4"/>
        <v>83.811006018916586</v>
      </c>
      <c r="G23" s="204">
        <f t="shared" si="4"/>
        <v>109.37179707652621</v>
      </c>
      <c r="H23" s="204">
        <f t="shared" si="4"/>
        <v>105.9171109200344</v>
      </c>
      <c r="I23" s="204">
        <f t="shared" si="4"/>
        <v>93.757007738607044</v>
      </c>
      <c r="J23" s="204">
        <f t="shared" si="4"/>
        <v>88.125967325881334</v>
      </c>
      <c r="K23" s="204">
        <f t="shared" si="4"/>
        <v>84.830266552020632</v>
      </c>
      <c r="L23" s="204">
        <f t="shared" si="4"/>
        <v>99.888048151332768</v>
      </c>
      <c r="M23" s="204">
        <f t="shared" si="4"/>
        <v>92.960103181427328</v>
      </c>
      <c r="N23" s="204">
        <f t="shared" si="4"/>
        <v>95.31943250214961</v>
      </c>
      <c r="O23" s="204">
        <f t="shared" si="4"/>
        <v>98.128804815133279</v>
      </c>
      <c r="P23" s="204">
        <f t="shared" si="4"/>
        <v>103.4254514187446</v>
      </c>
      <c r="Q23" s="204">
        <f t="shared" si="4"/>
        <v>108.0750644883921</v>
      </c>
      <c r="R23" s="204">
        <f t="shared" si="4"/>
        <v>106.2876182287188</v>
      </c>
      <c r="S23" s="204">
        <f t="shared" si="4"/>
        <v>120.2674118658641</v>
      </c>
      <c r="T23" s="204">
        <f t="shared" si="4"/>
        <v>122.76319862424759</v>
      </c>
      <c r="U23" s="204">
        <f t="shared" si="4"/>
        <v>115.5868443680138</v>
      </c>
      <c r="V23" s="204">
        <f t="shared" si="4"/>
        <v>99.325920370592613</v>
      </c>
      <c r="W23" s="204">
        <f t="shared" si="4"/>
        <v>118.3298449835235</v>
      </c>
      <c r="X23" s="204">
        <f t="shared" si="4"/>
        <v>114.37181595602169</v>
      </c>
      <c r="Y23" s="204">
        <f t="shared" si="4"/>
        <v>101.52957658925571</v>
      </c>
      <c r="DA23" s="71"/>
    </row>
    <row r="24" spans="1:105" ht="12" customHeight="1" x14ac:dyDescent="0.25">
      <c r="A24" s="18" t="s">
        <v>38</v>
      </c>
      <c r="B24" s="204">
        <v>96.016079105760952</v>
      </c>
      <c r="C24" s="204">
        <v>109.0092863284609</v>
      </c>
      <c r="D24" s="204">
        <v>109.0092863284609</v>
      </c>
      <c r="E24" s="204">
        <v>63.700171969045563</v>
      </c>
      <c r="F24" s="204">
        <v>83.811006018916586</v>
      </c>
      <c r="G24" s="204">
        <v>109.37179707652621</v>
      </c>
      <c r="H24" s="204">
        <v>105.9171109200344</v>
      </c>
      <c r="I24" s="204">
        <v>93.757007738607044</v>
      </c>
      <c r="J24" s="204">
        <v>88.125967325881334</v>
      </c>
      <c r="K24" s="204">
        <v>84.830266552020632</v>
      </c>
      <c r="L24" s="204">
        <v>99.888048151332768</v>
      </c>
      <c r="M24" s="204">
        <v>92.960103181427328</v>
      </c>
      <c r="N24" s="204">
        <v>95.31943250214961</v>
      </c>
      <c r="O24" s="204">
        <v>98.128804815133279</v>
      </c>
      <c r="P24" s="204">
        <v>103.4254514187446</v>
      </c>
      <c r="Q24" s="204">
        <v>108.0750644883921</v>
      </c>
      <c r="R24" s="204">
        <v>106.2876182287188</v>
      </c>
      <c r="S24" s="204">
        <v>120.2674118658641</v>
      </c>
      <c r="T24" s="204">
        <v>122.76319862424759</v>
      </c>
      <c r="U24" s="204">
        <v>115.5868443680138</v>
      </c>
      <c r="V24" s="204">
        <v>99.325795356835769</v>
      </c>
      <c r="W24" s="204">
        <v>118.32932072227</v>
      </c>
      <c r="X24" s="204">
        <v>114.3678417884781</v>
      </c>
      <c r="Y24" s="204">
        <v>101.5236457437661</v>
      </c>
      <c r="DA24" s="71" t="s">
        <v>2880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0</v>
      </c>
      <c r="U25" s="204">
        <v>0</v>
      </c>
      <c r="V25" s="204">
        <v>1.2501375683800491E-4</v>
      </c>
      <c r="W25" s="204">
        <v>5.2426125349762072E-4</v>
      </c>
      <c r="X25" s="204">
        <v>3.9741675435825486E-3</v>
      </c>
      <c r="Y25" s="204">
        <v>5.9308454896097838E-3</v>
      </c>
      <c r="DA25" s="71" t="s">
        <v>2881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2882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2883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2884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2885</v>
      </c>
    </row>
    <row r="30" spans="1:105" ht="12" customHeight="1" x14ac:dyDescent="0.25">
      <c r="A30" s="14" t="s">
        <v>39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0</v>
      </c>
      <c r="J30" s="204">
        <v>0</v>
      </c>
      <c r="K30" s="204">
        <v>0</v>
      </c>
      <c r="L30" s="204">
        <v>0</v>
      </c>
      <c r="M30" s="204">
        <v>0</v>
      </c>
      <c r="N30" s="204">
        <v>0</v>
      </c>
      <c r="O30" s="204">
        <v>0</v>
      </c>
      <c r="P30" s="204">
        <v>0</v>
      </c>
      <c r="Q30" s="204">
        <v>0</v>
      </c>
      <c r="R30" s="204">
        <v>0</v>
      </c>
      <c r="S30" s="204">
        <v>0</v>
      </c>
      <c r="T30" s="204">
        <v>0</v>
      </c>
      <c r="U30" s="204">
        <v>0</v>
      </c>
      <c r="V30" s="204">
        <v>0</v>
      </c>
      <c r="W30" s="204">
        <v>0</v>
      </c>
      <c r="X30" s="204">
        <v>0</v>
      </c>
      <c r="Y30" s="204">
        <v>0</v>
      </c>
      <c r="DA30" s="71" t="s">
        <v>2886</v>
      </c>
    </row>
    <row r="31" spans="1:105" ht="12" customHeight="1" x14ac:dyDescent="0.25">
      <c r="A31" s="21" t="s">
        <v>40</v>
      </c>
      <c r="B31" s="207">
        <v>28.280739466895959</v>
      </c>
      <c r="C31" s="207">
        <v>27.792519346517619</v>
      </c>
      <c r="D31" s="207">
        <v>28.297162510748059</v>
      </c>
      <c r="E31" s="207">
        <v>28.579363714531379</v>
      </c>
      <c r="F31" s="207">
        <v>26.217196904557181</v>
      </c>
      <c r="G31" s="207">
        <v>26.8676698194325</v>
      </c>
      <c r="H31" s="207">
        <v>26.826225279449691</v>
      </c>
      <c r="I31" s="207">
        <v>27.801031814273429</v>
      </c>
      <c r="J31" s="207">
        <v>22.44643164230439</v>
      </c>
      <c r="K31" s="207">
        <v>21.659329320722271</v>
      </c>
      <c r="L31" s="207">
        <v>22.622871883061041</v>
      </c>
      <c r="M31" s="207">
        <v>21.31676698194325</v>
      </c>
      <c r="N31" s="207">
        <v>22.626741186586411</v>
      </c>
      <c r="O31" s="207">
        <v>20.88202923473775</v>
      </c>
      <c r="P31" s="207">
        <v>24.74178847807395</v>
      </c>
      <c r="Q31" s="207">
        <v>23.095958727429061</v>
      </c>
      <c r="R31" s="207">
        <v>24.815219260533102</v>
      </c>
      <c r="S31" s="207">
        <v>27.581943250214959</v>
      </c>
      <c r="T31" s="207">
        <v>26.32588134135856</v>
      </c>
      <c r="U31" s="207">
        <v>23.56509028374893</v>
      </c>
      <c r="V31" s="207">
        <v>27.788650042992259</v>
      </c>
      <c r="W31" s="207">
        <v>29.583319002579529</v>
      </c>
      <c r="X31" s="207">
        <v>23.925193465176271</v>
      </c>
      <c r="Y31" s="207">
        <v>24.293981083404979</v>
      </c>
      <c r="DA31" s="86" t="s">
        <v>2887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WWP_emi!B5</f>
        <v>27.50050583982717</v>
      </c>
      <c r="C33" s="203">
        <f>WWP_emi!C5</f>
        <v>22.312388519824609</v>
      </c>
      <c r="D33" s="203">
        <f>WWP_emi!D5</f>
        <v>28.13142923984185</v>
      </c>
      <c r="E33" s="203">
        <f>WWP_emi!E5</f>
        <v>33.70431527967024</v>
      </c>
      <c r="F33" s="203">
        <f>WWP_emi!F5</f>
        <v>37.036114919732952</v>
      </c>
      <c r="G33" s="203">
        <f>WWP_emi!G5</f>
        <v>32.693929199859753</v>
      </c>
      <c r="H33" s="203">
        <f>WWP_emi!H5</f>
        <v>36.593725679821659</v>
      </c>
      <c r="I33" s="203">
        <f>WWP_emi!I5</f>
        <v>21.642499439903141</v>
      </c>
      <c r="J33" s="203">
        <f>WWP_emi!J5</f>
        <v>15.78387203994073</v>
      </c>
      <c r="K33" s="203">
        <f>WWP_emi!K5</f>
        <v>28.861103519828131</v>
      </c>
      <c r="L33" s="203">
        <f>WWP_emi!L5</f>
        <v>23.574584159938581</v>
      </c>
      <c r="M33" s="203">
        <f>WWP_emi!M5</f>
        <v>23.083913879943289</v>
      </c>
      <c r="N33" s="203">
        <f>WWP_emi!N5</f>
        <v>25.284426839936</v>
      </c>
      <c r="O33" s="203">
        <f>WWP_emi!O5</f>
        <v>24.762126959944521</v>
      </c>
      <c r="P33" s="203">
        <f>WWP_emi!P5</f>
        <v>32.095217519913213</v>
      </c>
      <c r="Q33" s="203">
        <f>WWP_emi!Q5</f>
        <v>20.21088203997385</v>
      </c>
      <c r="R33" s="203">
        <f>WWP_emi!R5</f>
        <v>21.519714239952901</v>
      </c>
      <c r="S33" s="203">
        <f>WWP_emi!S5</f>
        <v>28.74454811993434</v>
      </c>
      <c r="T33" s="203">
        <f>WWP_emi!T5</f>
        <v>32.065586639929023</v>
      </c>
      <c r="U33" s="203">
        <f>WWP_emi!U5</f>
        <v>20.26417679998405</v>
      </c>
      <c r="V33" s="203">
        <f>WWP_emi!V5</f>
        <v>26.911773848262349</v>
      </c>
      <c r="W33" s="203">
        <f>WWP_emi!W5</f>
        <v>20.74973633784289</v>
      </c>
      <c r="X33" s="203">
        <f>WWP_emi!X5</f>
        <v>20.529977335915959</v>
      </c>
      <c r="Y33" s="203">
        <f>WWP_emi!Y5</f>
        <v>19.547227300908538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204.16603162599552</v>
      </c>
      <c r="C35" s="284">
        <f t="shared" si="5"/>
        <v>280.35542038252623</v>
      </c>
      <c r="D35" s="284">
        <f t="shared" si="5"/>
        <v>275.2256336977174</v>
      </c>
      <c r="E35" s="284">
        <f t="shared" si="5"/>
        <v>183.09078844345731</v>
      </c>
      <c r="F35" s="284">
        <f t="shared" si="5"/>
        <v>187.67595014353159</v>
      </c>
      <c r="G35" s="284">
        <f t="shared" si="5"/>
        <v>226.55798815229559</v>
      </c>
      <c r="H35" s="284">
        <f t="shared" si="5"/>
        <v>206.82337551292298</v>
      </c>
      <c r="I35" s="284">
        <f t="shared" si="5"/>
        <v>172.89089977537074</v>
      </c>
      <c r="J35" s="284">
        <f t="shared" si="5"/>
        <v>266.01410385753803</v>
      </c>
      <c r="K35" s="284">
        <f t="shared" si="5"/>
        <v>408.69638867431706</v>
      </c>
      <c r="L35" s="284">
        <f t="shared" si="5"/>
        <v>551.44118609836596</v>
      </c>
      <c r="M35" s="284">
        <f t="shared" si="5"/>
        <v>643.50858097715161</v>
      </c>
      <c r="N35" s="284">
        <f t="shared" si="5"/>
        <v>678.6872346903732</v>
      </c>
      <c r="O35" s="284">
        <f t="shared" si="5"/>
        <v>566.69489485624331</v>
      </c>
      <c r="P35" s="284">
        <f t="shared" si="5"/>
        <v>565.379962011506</v>
      </c>
      <c r="Q35" s="284">
        <f t="shared" si="5"/>
        <v>550.65324381203584</v>
      </c>
      <c r="R35" s="284">
        <f t="shared" si="5"/>
        <v>516.79028405504971</v>
      </c>
      <c r="S35" s="284">
        <f t="shared" si="5"/>
        <v>506.73582253233138</v>
      </c>
      <c r="T35" s="284">
        <f t="shared" si="5"/>
        <v>447.53768310824927</v>
      </c>
      <c r="U35" s="284">
        <f t="shared" si="5"/>
        <v>381.30327593727185</v>
      </c>
      <c r="V35" s="284">
        <f t="shared" si="5"/>
        <v>367.7627847355003</v>
      </c>
      <c r="W35" s="284">
        <f t="shared" si="5"/>
        <v>289.7345976455199</v>
      </c>
      <c r="X35" s="284">
        <f t="shared" si="5"/>
        <v>258.93324172360735</v>
      </c>
      <c r="Y35" s="284">
        <f t="shared" si="5"/>
        <v>214.60227805089585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124.16635121602803</v>
      </c>
      <c r="C36" s="344">
        <f t="shared" si="6"/>
        <v>118.81908485023365</v>
      </c>
      <c r="D36" s="344">
        <f t="shared" si="6"/>
        <v>124.76757653104984</v>
      </c>
      <c r="E36" s="344">
        <f t="shared" si="6"/>
        <v>137.51505167952953</v>
      </c>
      <c r="F36" s="344">
        <f t="shared" si="6"/>
        <v>149.60895259320566</v>
      </c>
      <c r="G36" s="344">
        <f t="shared" si="6"/>
        <v>145.53955666894086</v>
      </c>
      <c r="H36" s="344">
        <f t="shared" si="6"/>
        <v>135.15873100424497</v>
      </c>
      <c r="I36" s="344">
        <f t="shared" si="6"/>
        <v>138.86565895518805</v>
      </c>
      <c r="J36" s="344">
        <f t="shared" si="6"/>
        <v>151.50062581690807</v>
      </c>
      <c r="K36" s="344">
        <f t="shared" si="6"/>
        <v>169.74113620264808</v>
      </c>
      <c r="L36" s="344">
        <f t="shared" si="6"/>
        <v>172.65246391315137</v>
      </c>
      <c r="M36" s="344">
        <f t="shared" si="6"/>
        <v>177.03919286140342</v>
      </c>
      <c r="N36" s="344">
        <f t="shared" si="6"/>
        <v>192.15121550228395</v>
      </c>
      <c r="O36" s="344">
        <f t="shared" si="6"/>
        <v>200.40871792545511</v>
      </c>
      <c r="P36" s="344">
        <f t="shared" si="6"/>
        <v>192.49793257338939</v>
      </c>
      <c r="Q36" s="344">
        <f t="shared" si="6"/>
        <v>189.32826560729595</v>
      </c>
      <c r="R36" s="344">
        <f t="shared" si="6"/>
        <v>198.98309626481165</v>
      </c>
      <c r="S36" s="344">
        <f t="shared" si="6"/>
        <v>195.81649866469539</v>
      </c>
      <c r="T36" s="344">
        <f t="shared" si="6"/>
        <v>195.66354361426684</v>
      </c>
      <c r="U36" s="344">
        <f t="shared" si="6"/>
        <v>186.79312230126803</v>
      </c>
      <c r="V36" s="344">
        <f t="shared" si="6"/>
        <v>191.12818539845694</v>
      </c>
      <c r="W36" s="344">
        <f t="shared" si="6"/>
        <v>167.87837833336224</v>
      </c>
      <c r="X36" s="344">
        <f t="shared" si="6"/>
        <v>155.97334992040183</v>
      </c>
      <c r="Y36" s="344">
        <f t="shared" si="6"/>
        <v>162.40565192708956</v>
      </c>
      <c r="DA36" s="119"/>
    </row>
    <row r="37" spans="1:105" ht="12" customHeight="1" x14ac:dyDescent="0.25">
      <c r="A37" s="158" t="s">
        <v>2136</v>
      </c>
      <c r="B37" s="344">
        <f>IF(WWP_ued!B$5=0,"",WWP_ued!B$5/B$5*1000)</f>
        <v>54.302263572148114</v>
      </c>
      <c r="C37" s="344">
        <f>IF(WWP_ued!C$5=0,"",WWP_ued!C$5/C$5*1000)</f>
        <v>51.737166991397864</v>
      </c>
      <c r="D37" s="344">
        <f>IF(WWP_ued!D$5=0,"",WWP_ued!D$5/D$5*1000)</f>
        <v>54.32349136020261</v>
      </c>
      <c r="E37" s="344">
        <f>IF(WWP_ued!E$5=0,"",WWP_ued!E$5/E$5*1000)</f>
        <v>61.344593247779301</v>
      </c>
      <c r="F37" s="344">
        <f>IF(WWP_ued!F$5=0,"",WWP_ued!F$5/F$5*1000)</f>
        <v>65.623881147174444</v>
      </c>
      <c r="G37" s="344">
        <f>IF(WWP_ued!G$5=0,"",WWP_ued!G$5/G$5*1000)</f>
        <v>63.22894371957652</v>
      </c>
      <c r="H37" s="344">
        <f>IF(WWP_ued!H$5=0,"",WWP_ued!H$5/H$5*1000)</f>
        <v>58.714966385104638</v>
      </c>
      <c r="I37" s="344">
        <f>IF(WWP_ued!I$5=0,"",WWP_ued!I$5/I$5*1000)</f>
        <v>60.925210712834655</v>
      </c>
      <c r="J37" s="344">
        <f>IF(WWP_ued!J$5=0,"",WWP_ued!J$5/J$5*1000)</f>
        <v>66.113179473111515</v>
      </c>
      <c r="K37" s="344">
        <f>IF(WWP_ued!K$5=0,"",WWP_ued!K$5/K$5*1000)</f>
        <v>74.163934295369572</v>
      </c>
      <c r="L37" s="344">
        <f>IF(WWP_ued!L$5=0,"",WWP_ued!L$5/L$5*1000)</f>
        <v>75.013544368505819</v>
      </c>
      <c r="M37" s="344">
        <f>IF(WWP_ued!M$5=0,"",WWP_ued!M$5/M$5*1000)</f>
        <v>77.052993815076704</v>
      </c>
      <c r="N37" s="344">
        <f>IF(WWP_ued!N$5=0,"",WWP_ued!N$5/N$5*1000)</f>
        <v>83.730426951130269</v>
      </c>
      <c r="O37" s="344">
        <f>IF(WWP_ued!O$5=0,"",WWP_ued!O$5/O$5*1000)</f>
        <v>86.99321787222361</v>
      </c>
      <c r="P37" s="344">
        <f>IF(WWP_ued!P$5=0,"",WWP_ued!P$5/P$5*1000)</f>
        <v>83.866030017211415</v>
      </c>
      <c r="Q37" s="344">
        <f>IF(WWP_ued!Q$5=0,"",WWP_ued!Q$5/Q$5*1000)</f>
        <v>82.08815135526082</v>
      </c>
      <c r="R37" s="344">
        <f>IF(WWP_ued!R$5=0,"",WWP_ued!R$5/R$5*1000)</f>
        <v>86.610032272250649</v>
      </c>
      <c r="S37" s="344">
        <f>IF(WWP_ued!S$5=0,"",WWP_ued!S$5/S$5*1000)</f>
        <v>85.21608304327053</v>
      </c>
      <c r="T37" s="344">
        <f>IF(WWP_ued!T$5=0,"",WWP_ued!T$5/T$5*1000)</f>
        <v>84.982023380697015</v>
      </c>
      <c r="U37" s="344">
        <f>IF(WWP_ued!U$5=0,"",WWP_ued!U$5/U$5*1000)</f>
        <v>80.939530937585104</v>
      </c>
      <c r="V37" s="344">
        <f>IF(WWP_ued!V$5=0,"",WWP_ued!V$5/V$5*1000)</f>
        <v>83.874692258251258</v>
      </c>
      <c r="W37" s="344">
        <f>IF(WWP_ued!W$5=0,"",WWP_ued!W$5/W$5*1000)</f>
        <v>73.327009508356497</v>
      </c>
      <c r="X37" s="344">
        <f>IF(WWP_ued!X$5=0,"",WWP_ued!X$5/X$5*1000)</f>
        <v>67.641872597105305</v>
      </c>
      <c r="Y37" s="344">
        <f>IF(WWP_ued!Y$5=0,"",WWP_ued!Y$5/Y$5*1000)</f>
        <v>70.799562921359936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0.2067850250614961</v>
      </c>
      <c r="C38" s="345">
        <f t="shared" si="7"/>
        <v>0.15510152905231347</v>
      </c>
      <c r="D38" s="345">
        <f t="shared" si="7"/>
        <v>0.19203704585464162</v>
      </c>
      <c r="E38" s="345">
        <f t="shared" si="7"/>
        <v>0.32554197592083378</v>
      </c>
      <c r="F38" s="345">
        <f t="shared" si="7"/>
        <v>0.30200091744983321</v>
      </c>
      <c r="G38" s="345">
        <f t="shared" si="7"/>
        <v>0.22183570802311819</v>
      </c>
      <c r="H38" s="345">
        <f t="shared" si="7"/>
        <v>0.25242845166609573</v>
      </c>
      <c r="I38" s="345">
        <f t="shared" si="7"/>
        <v>0.16782970771494521</v>
      </c>
      <c r="J38" s="345">
        <f t="shared" si="7"/>
        <v>0.13597896224079689</v>
      </c>
      <c r="K38" s="345">
        <f t="shared" si="7"/>
        <v>0.24581349039762507</v>
      </c>
      <c r="L38" s="345">
        <f t="shared" si="7"/>
        <v>0.1796906897356837</v>
      </c>
      <c r="M38" s="345">
        <f t="shared" si="7"/>
        <v>0.18714360192516824</v>
      </c>
      <c r="N38" s="345">
        <f t="shared" si="7"/>
        <v>0.19791615401337731</v>
      </c>
      <c r="O38" s="345">
        <f t="shared" si="7"/>
        <v>0.19225087004777491</v>
      </c>
      <c r="P38" s="345">
        <f t="shared" si="7"/>
        <v>0.22895274240203073</v>
      </c>
      <c r="Q38" s="345">
        <f t="shared" si="7"/>
        <v>0.14589986314853248</v>
      </c>
      <c r="R38" s="345">
        <f t="shared" si="7"/>
        <v>0.15452472841827858</v>
      </c>
      <c r="S38" s="345">
        <f t="shared" si="7"/>
        <v>0.18069420416761878</v>
      </c>
      <c r="T38" s="345">
        <f t="shared" si="7"/>
        <v>0.19814184826649733</v>
      </c>
      <c r="U38" s="345">
        <f t="shared" si="7"/>
        <v>0.13767654906247723</v>
      </c>
      <c r="V38" s="345">
        <f t="shared" si="7"/>
        <v>0.19545761278126803</v>
      </c>
      <c r="W38" s="345">
        <f t="shared" si="7"/>
        <v>0.13290439838429946</v>
      </c>
      <c r="X38" s="345">
        <f t="shared" si="7"/>
        <v>0.14025729291375594</v>
      </c>
      <c r="Y38" s="345">
        <f t="shared" si="7"/>
        <v>0.14639317452715389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IE: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132.99079965606191</v>
      </c>
      <c r="C5" s="223">
        <v>143.85666380051589</v>
      </c>
      <c r="D5" s="223">
        <v>146.48959587274291</v>
      </c>
      <c r="E5" s="223">
        <v>103.532932072227</v>
      </c>
      <c r="F5" s="223">
        <v>122.6357695614789</v>
      </c>
      <c r="G5" s="223">
        <v>147.37901977644029</v>
      </c>
      <c r="H5" s="223">
        <v>144.9667239896819</v>
      </c>
      <c r="I5" s="223">
        <v>128.95511607910569</v>
      </c>
      <c r="J5" s="223">
        <v>116.0758383490972</v>
      </c>
      <c r="K5" s="223">
        <v>117.41057609630261</v>
      </c>
      <c r="L5" s="223">
        <v>131.19535683576959</v>
      </c>
      <c r="M5" s="223">
        <v>123.3486672398968</v>
      </c>
      <c r="N5" s="223">
        <v>127.75322441960451</v>
      </c>
      <c r="O5" s="223">
        <v>128.80111779879621</v>
      </c>
      <c r="P5" s="223">
        <v>140.18271711092001</v>
      </c>
      <c r="Q5" s="223">
        <v>138.525709372313</v>
      </c>
      <c r="R5" s="223">
        <v>139.26388650042989</v>
      </c>
      <c r="S5" s="223">
        <v>159.07841788478069</v>
      </c>
      <c r="T5" s="223">
        <v>161.83147033533959</v>
      </c>
      <c r="U5" s="223">
        <v>147.18684436801379</v>
      </c>
      <c r="V5" s="223">
        <v>137.6859845227859</v>
      </c>
      <c r="W5" s="223">
        <v>156.12527944969909</v>
      </c>
      <c r="X5" s="223">
        <v>146.3736887360275</v>
      </c>
      <c r="Y5" s="223">
        <v>133.52553740326741</v>
      </c>
      <c r="DA5" s="89" t="s">
        <v>2871</v>
      </c>
    </row>
    <row r="6" spans="1:105" ht="12" customHeight="1" x14ac:dyDescent="0.25">
      <c r="A6" s="55" t="s">
        <v>91</v>
      </c>
      <c r="B6" s="259">
        <v>1.1610885786232881</v>
      </c>
      <c r="C6" s="259">
        <v>1.140008679619027</v>
      </c>
      <c r="D6" s="259">
        <v>1.166469491245872</v>
      </c>
      <c r="E6" s="259">
        <v>1.1811144608874951</v>
      </c>
      <c r="F6" s="259">
        <v>1.089745630111534</v>
      </c>
      <c r="G6" s="259">
        <v>1.114864914503424</v>
      </c>
      <c r="H6" s="259">
        <v>1.1114151017286511</v>
      </c>
      <c r="I6" s="259">
        <v>1.1465370517742759</v>
      </c>
      <c r="J6" s="259">
        <v>0.92747097416726787</v>
      </c>
      <c r="K6" s="259">
        <v>0.90948299751555206</v>
      </c>
      <c r="L6" s="259">
        <v>0.94368369475486247</v>
      </c>
      <c r="M6" s="259">
        <v>0.89312990515710666</v>
      </c>
      <c r="N6" s="259">
        <v>0.94879131479716872</v>
      </c>
      <c r="O6" s="259">
        <v>0.87749360935667176</v>
      </c>
      <c r="P6" s="259">
        <v>1.0394645531736511</v>
      </c>
      <c r="Q6" s="259">
        <v>0.9621308952576777</v>
      </c>
      <c r="R6" s="259">
        <v>1.0339971499076299</v>
      </c>
      <c r="S6" s="259">
        <v>1.155310586973963</v>
      </c>
      <c r="T6" s="259">
        <v>1.10853816443903</v>
      </c>
      <c r="U6" s="259">
        <v>0.9839582746083938</v>
      </c>
      <c r="V6" s="259">
        <v>1.1604380520120849</v>
      </c>
      <c r="W6" s="259">
        <v>1.2287540525725129</v>
      </c>
      <c r="X6" s="259">
        <v>0.99835795866986488</v>
      </c>
      <c r="Y6" s="259">
        <v>1.0113647354437569</v>
      </c>
      <c r="DA6" s="67" t="s">
        <v>2888</v>
      </c>
    </row>
    <row r="7" spans="1:105" ht="12" customHeight="1" x14ac:dyDescent="0.25">
      <c r="A7" s="173" t="s">
        <v>92</v>
      </c>
      <c r="B7" s="224">
        <v>1.2620528028514</v>
      </c>
      <c r="C7" s="224">
        <v>1.239139869151116</v>
      </c>
      <c r="D7" s="224">
        <v>1.267901620919426</v>
      </c>
      <c r="E7" s="224">
        <v>1.28382006618206</v>
      </c>
      <c r="F7" s="224">
        <v>1.1845061196864499</v>
      </c>
      <c r="G7" s="224">
        <v>1.2118096896776349</v>
      </c>
      <c r="H7" s="224">
        <v>1.2080598931833171</v>
      </c>
      <c r="I7" s="224">
        <v>1.246235925841604</v>
      </c>
      <c r="J7" s="224">
        <v>1.008120624094857</v>
      </c>
      <c r="K7" s="224">
        <v>0.98856847556038274</v>
      </c>
      <c r="L7" s="224">
        <v>1.0257431464726769</v>
      </c>
      <c r="M7" s="224">
        <v>0.97079337517076814</v>
      </c>
      <c r="N7" s="224">
        <v>1.0312949073882269</v>
      </c>
      <c r="O7" s="224">
        <v>0.9537974014746432</v>
      </c>
      <c r="P7" s="224">
        <v>1.129852775188751</v>
      </c>
      <c r="Q7" s="224">
        <v>1.045794451367041</v>
      </c>
      <c r="R7" s="224">
        <v>1.123909945551772</v>
      </c>
      <c r="S7" s="224">
        <v>1.2557723771456111</v>
      </c>
      <c r="T7" s="224">
        <v>1.2049327874337279</v>
      </c>
      <c r="U7" s="224">
        <v>1.069519863704776</v>
      </c>
      <c r="V7" s="224">
        <v>1.261345708708788</v>
      </c>
      <c r="W7" s="224">
        <v>1.3356022310570801</v>
      </c>
      <c r="X7" s="224">
        <v>1.0851716942063749</v>
      </c>
      <c r="Y7" s="224">
        <v>1.0993094950475619</v>
      </c>
      <c r="DA7" s="177" t="s">
        <v>2889</v>
      </c>
    </row>
    <row r="8" spans="1:105" ht="12" customHeight="1" x14ac:dyDescent="0.25">
      <c r="A8" s="173" t="s">
        <v>93</v>
      </c>
      <c r="B8" s="224">
        <v>3.1298909510714719</v>
      </c>
      <c r="C8" s="224">
        <v>3.0730668754947681</v>
      </c>
      <c r="D8" s="224">
        <v>3.1443960198801761</v>
      </c>
      <c r="E8" s="224">
        <v>3.1838737641315089</v>
      </c>
      <c r="F8" s="224">
        <v>2.937575176822397</v>
      </c>
      <c r="G8" s="224">
        <v>3.0052880304005352</v>
      </c>
      <c r="H8" s="224">
        <v>2.995988535094626</v>
      </c>
      <c r="I8" s="224">
        <v>3.0906650960871769</v>
      </c>
      <c r="J8" s="224">
        <v>2.5001391477552439</v>
      </c>
      <c r="K8" s="224">
        <v>2.45164981938975</v>
      </c>
      <c r="L8" s="224">
        <v>2.543843003252237</v>
      </c>
      <c r="M8" s="224">
        <v>2.407567570423506</v>
      </c>
      <c r="N8" s="224">
        <v>2.5576113703228032</v>
      </c>
      <c r="O8" s="224">
        <v>2.3654175556571149</v>
      </c>
      <c r="P8" s="224">
        <v>2.8020348824681038</v>
      </c>
      <c r="Q8" s="224">
        <v>2.593570239390262</v>
      </c>
      <c r="R8" s="224">
        <v>2.7872966649683928</v>
      </c>
      <c r="S8" s="224">
        <v>3.1143154953211161</v>
      </c>
      <c r="T8" s="224">
        <v>2.988233312835646</v>
      </c>
      <c r="U8" s="224">
        <v>2.6524092619878439</v>
      </c>
      <c r="V8" s="224">
        <v>3.1281373575977942</v>
      </c>
      <c r="W8" s="224">
        <v>3.312293533021557</v>
      </c>
      <c r="X8" s="224">
        <v>2.69122580163181</v>
      </c>
      <c r="Y8" s="224">
        <v>2.7262875477179529</v>
      </c>
      <c r="DA8" s="177" t="s">
        <v>2890</v>
      </c>
    </row>
    <row r="9" spans="1:105" ht="12" customHeight="1" x14ac:dyDescent="0.25">
      <c r="A9" s="173" t="s">
        <v>94</v>
      </c>
      <c r="B9" s="224">
        <v>9.5916013016706394</v>
      </c>
      <c r="C9" s="224">
        <v>9.4174630055484823</v>
      </c>
      <c r="D9" s="224">
        <v>9.6360523189876357</v>
      </c>
      <c r="E9" s="224">
        <v>9.7570325029836571</v>
      </c>
      <c r="F9" s="224">
        <v>9.0022465096170201</v>
      </c>
      <c r="G9" s="224">
        <v>9.2097536415500265</v>
      </c>
      <c r="H9" s="224">
        <v>9.181255188193207</v>
      </c>
      <c r="I9" s="224">
        <v>9.47139303639619</v>
      </c>
      <c r="J9" s="224">
        <v>7.6617167431209108</v>
      </c>
      <c r="K9" s="224">
        <v>7.5131204142589114</v>
      </c>
      <c r="L9" s="224">
        <v>7.795647913192342</v>
      </c>
      <c r="M9" s="224">
        <v>7.3780296512978376</v>
      </c>
      <c r="N9" s="224">
        <v>7.8378412961505246</v>
      </c>
      <c r="O9" s="224">
        <v>7.2488602512072902</v>
      </c>
      <c r="P9" s="224">
        <v>8.5868810914345115</v>
      </c>
      <c r="Q9" s="224">
        <v>7.9480378303895129</v>
      </c>
      <c r="R9" s="224">
        <v>8.5417155861934617</v>
      </c>
      <c r="S9" s="224">
        <v>9.5438700663066474</v>
      </c>
      <c r="T9" s="224">
        <v>9.1574891844963346</v>
      </c>
      <c r="U9" s="224">
        <v>8.128350964156299</v>
      </c>
      <c r="V9" s="224">
        <v>9.5862273861867902</v>
      </c>
      <c r="W9" s="224">
        <v>10.150576956033801</v>
      </c>
      <c r="X9" s="224">
        <v>8.2473048759684495</v>
      </c>
      <c r="Y9" s="224">
        <v>8.3547521623614696</v>
      </c>
      <c r="DA9" s="177" t="s">
        <v>2891</v>
      </c>
    </row>
    <row r="10" spans="1:105" ht="12" customHeight="1" x14ac:dyDescent="0.25">
      <c r="A10" s="56" t="s">
        <v>95</v>
      </c>
      <c r="B10" s="260">
        <v>2.111614219657755</v>
      </c>
      <c r="C10" s="260">
        <v>2.074331537729821</v>
      </c>
      <c r="D10" s="260">
        <v>2.1202888662120079</v>
      </c>
      <c r="E10" s="260">
        <v>2.0939826145466038</v>
      </c>
      <c r="F10" s="260">
        <v>1.9996842147206899</v>
      </c>
      <c r="G10" s="260">
        <v>2.0704476880467051</v>
      </c>
      <c r="H10" s="260">
        <v>2.0691188917272361</v>
      </c>
      <c r="I10" s="260">
        <v>2.0520192017217571</v>
      </c>
      <c r="J10" s="260">
        <v>1.655310115796317</v>
      </c>
      <c r="K10" s="260">
        <v>1.744784418620978</v>
      </c>
      <c r="L10" s="260">
        <v>1.7579760703354721</v>
      </c>
      <c r="M10" s="260">
        <v>1.6984692544073039</v>
      </c>
      <c r="N10" s="260">
        <v>1.8020902416538549</v>
      </c>
      <c r="O10" s="260">
        <v>1.7203306424059239</v>
      </c>
      <c r="P10" s="260">
        <v>2.0085746009816399</v>
      </c>
      <c r="Q10" s="260">
        <v>1.766389474849261</v>
      </c>
      <c r="R10" s="260">
        <v>1.889363499409759</v>
      </c>
      <c r="S10" s="260">
        <v>2.1818381801447861</v>
      </c>
      <c r="T10" s="260">
        <v>2.1921935525117888</v>
      </c>
      <c r="U10" s="260">
        <v>1.831272953235159</v>
      </c>
      <c r="V10" s="260">
        <v>2.1146424779006341</v>
      </c>
      <c r="W10" s="260">
        <v>2.1977838964371221</v>
      </c>
      <c r="X10" s="260">
        <v>1.8506227568010489</v>
      </c>
      <c r="Y10" s="260">
        <v>1.837023368317745</v>
      </c>
      <c r="DA10" s="68" t="s">
        <v>2892</v>
      </c>
    </row>
    <row r="11" spans="1:105" ht="12" customHeight="1" x14ac:dyDescent="0.25">
      <c r="A11" s="37" t="s">
        <v>159</v>
      </c>
      <c r="B11" s="226">
        <v>4.1065934922669751E-2</v>
      </c>
      <c r="C11" s="226">
        <v>9.8579433186031015E-3</v>
      </c>
      <c r="D11" s="226">
        <v>7.9717004145837239E-2</v>
      </c>
      <c r="E11" s="226">
        <v>8.9346335235487087E-2</v>
      </c>
      <c r="F11" s="226">
        <v>0.15639249226869251</v>
      </c>
      <c r="G11" s="226">
        <v>0.1163237203718781</v>
      </c>
      <c r="H11" s="226">
        <v>8.5711176194247091E-2</v>
      </c>
      <c r="I11" s="226">
        <v>4.9211906361009861E-2</v>
      </c>
      <c r="J11" s="226">
        <v>7.3949837992334164E-2</v>
      </c>
      <c r="K11" s="226">
        <v>0.17788716772217381</v>
      </c>
      <c r="L11" s="226">
        <v>0.1657116474535707</v>
      </c>
      <c r="M11" s="226">
        <v>0.1073448125451421</v>
      </c>
      <c r="N11" s="226">
        <v>0.15474251879339629</v>
      </c>
      <c r="O11" s="226">
        <v>0.1210905086363006</v>
      </c>
      <c r="P11" s="226">
        <v>0.3082769722347426</v>
      </c>
      <c r="Q11" s="226">
        <v>0.21088469494439621</v>
      </c>
      <c r="R11" s="226">
        <v>0.15498439581913021</v>
      </c>
      <c r="S11" s="226">
        <v>0.18223690539502951</v>
      </c>
      <c r="T11" s="226">
        <v>0.18568781319610819</v>
      </c>
      <c r="U11" s="226">
        <v>0.1046614225493538</v>
      </c>
      <c r="V11" s="226">
        <v>0.13164369726102751</v>
      </c>
      <c r="W11" s="226">
        <v>7.9822774015899406E-2</v>
      </c>
      <c r="X11" s="226">
        <v>0.1135533557340703</v>
      </c>
      <c r="Y11" s="226">
        <v>8.799542357742568E-2</v>
      </c>
      <c r="DA11" s="69" t="s">
        <v>2893</v>
      </c>
    </row>
    <row r="12" spans="1:105" ht="12" customHeight="1" x14ac:dyDescent="0.25">
      <c r="A12" s="37" t="s">
        <v>35</v>
      </c>
      <c r="B12" s="226">
        <v>1.7285344867204171E-2</v>
      </c>
      <c r="C12" s="226">
        <v>2.326335165106249E-2</v>
      </c>
      <c r="D12" s="226">
        <v>9.2433675762462059E-2</v>
      </c>
      <c r="E12" s="226">
        <v>0.1051076513550927</v>
      </c>
      <c r="F12" s="226">
        <v>0.24202719392286029</v>
      </c>
      <c r="G12" s="226">
        <v>0.26979839449417498</v>
      </c>
      <c r="H12" s="226">
        <v>0.26259991151889661</v>
      </c>
      <c r="I12" s="226">
        <v>0.1005519969618951</v>
      </c>
      <c r="J12" s="226">
        <v>8.5288196517112502E-2</v>
      </c>
      <c r="K12" s="226">
        <v>0.45160256098546758</v>
      </c>
      <c r="L12" s="226">
        <v>0.28597631189813938</v>
      </c>
      <c r="M12" s="226">
        <v>0.44899706481838031</v>
      </c>
      <c r="N12" s="226">
        <v>0.45256478311358123</v>
      </c>
      <c r="O12" s="226">
        <v>0.53864697693941888</v>
      </c>
      <c r="P12" s="226">
        <v>0.43865758297407281</v>
      </c>
      <c r="Q12" s="226">
        <v>0.192828022222607</v>
      </c>
      <c r="R12" s="226">
        <v>0.27580676682529492</v>
      </c>
      <c r="S12" s="226">
        <v>0.51461725670547265</v>
      </c>
      <c r="T12" s="226">
        <v>0.72105561259115969</v>
      </c>
      <c r="U12" s="226">
        <v>0.38785524568563201</v>
      </c>
      <c r="V12" s="226">
        <v>0.4071307172389621</v>
      </c>
      <c r="W12" s="226">
        <v>0.29059344396832132</v>
      </c>
      <c r="X12" s="226">
        <v>0.36348001540369113</v>
      </c>
      <c r="Y12" s="226">
        <v>0.30045706293644042</v>
      </c>
      <c r="DA12" s="69" t="s">
        <v>2894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2895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2896</v>
      </c>
    </row>
    <row r="15" spans="1:105" ht="12" customHeight="1" x14ac:dyDescent="0.25">
      <c r="A15" s="37" t="s">
        <v>40</v>
      </c>
      <c r="B15" s="226">
        <v>2.053262939867881</v>
      </c>
      <c r="C15" s="226">
        <v>2.0412102427601559</v>
      </c>
      <c r="D15" s="226">
        <v>1.9481381863037079</v>
      </c>
      <c r="E15" s="226">
        <v>1.899528627956024</v>
      </c>
      <c r="F15" s="226">
        <v>1.6012645285291369</v>
      </c>
      <c r="G15" s="226">
        <v>1.6843255731806519</v>
      </c>
      <c r="H15" s="226">
        <v>1.7208078040140919</v>
      </c>
      <c r="I15" s="226">
        <v>1.9022552983988521</v>
      </c>
      <c r="J15" s="226">
        <v>1.49607208128687</v>
      </c>
      <c r="K15" s="226">
        <v>1.115294689913336</v>
      </c>
      <c r="L15" s="226">
        <v>1.3062881109837621</v>
      </c>
      <c r="M15" s="226">
        <v>1.1421273770437821</v>
      </c>
      <c r="N15" s="226">
        <v>1.1947829397468781</v>
      </c>
      <c r="O15" s="226">
        <v>1.0605931568302041</v>
      </c>
      <c r="P15" s="226">
        <v>1.2616400457728241</v>
      </c>
      <c r="Q15" s="226">
        <v>1.362676757682258</v>
      </c>
      <c r="R15" s="226">
        <v>1.458572336765334</v>
      </c>
      <c r="S15" s="226">
        <v>1.4849840180442839</v>
      </c>
      <c r="T15" s="226">
        <v>1.2854501267245211</v>
      </c>
      <c r="U15" s="226">
        <v>1.338756285000174</v>
      </c>
      <c r="V15" s="226">
        <v>1.5758680634006439</v>
      </c>
      <c r="W15" s="226">
        <v>1.8273676784529009</v>
      </c>
      <c r="X15" s="226">
        <v>1.373589385663287</v>
      </c>
      <c r="Y15" s="226">
        <v>1.4485708818038789</v>
      </c>
      <c r="DA15" s="69" t="s">
        <v>2897</v>
      </c>
    </row>
    <row r="16" spans="1:105" ht="12" customHeight="1" x14ac:dyDescent="0.25">
      <c r="A16" s="57" t="s">
        <v>2898</v>
      </c>
      <c r="B16" s="261">
        <v>91.868215691461941</v>
      </c>
      <c r="C16" s="261">
        <v>102.7550094205119</v>
      </c>
      <c r="D16" s="261">
        <v>103.8386082910251</v>
      </c>
      <c r="E16" s="261">
        <v>64.770765757719744</v>
      </c>
      <c r="F16" s="261">
        <v>83.458168621636304</v>
      </c>
      <c r="G16" s="261">
        <v>105.1866287252102</v>
      </c>
      <c r="H16" s="261">
        <v>102.8266584137143</v>
      </c>
      <c r="I16" s="261">
        <v>89.050954301687113</v>
      </c>
      <c r="J16" s="261">
        <v>82.84443066987167</v>
      </c>
      <c r="K16" s="261">
        <v>82.967659773049746</v>
      </c>
      <c r="L16" s="261">
        <v>95.139477454328315</v>
      </c>
      <c r="M16" s="261">
        <v>89.015200532057079</v>
      </c>
      <c r="N16" s="261">
        <v>91.580797623010568</v>
      </c>
      <c r="O16" s="261">
        <v>94.071384755390085</v>
      </c>
      <c r="P16" s="261">
        <v>100.2540383302713</v>
      </c>
      <c r="Q16" s="261">
        <v>101.7337049530136</v>
      </c>
      <c r="R16" s="261">
        <v>100.5600385270106</v>
      </c>
      <c r="S16" s="261">
        <v>114.86512958528721</v>
      </c>
      <c r="T16" s="261">
        <v>117.9716328040704</v>
      </c>
      <c r="U16" s="261">
        <v>108.881958974997</v>
      </c>
      <c r="V16" s="261">
        <v>95.712621040920709</v>
      </c>
      <c r="W16" s="261">
        <v>111.5158841664702</v>
      </c>
      <c r="X16" s="261">
        <v>107.8041032305925</v>
      </c>
      <c r="Y16" s="261">
        <v>96.010678575891419</v>
      </c>
      <c r="DA16" s="70" t="s">
        <v>2899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0.13064331337907351</v>
      </c>
      <c r="L17" s="229">
        <v>8.6032681610066816E-2</v>
      </c>
      <c r="M17" s="229">
        <v>5.1664305979125788E-2</v>
      </c>
      <c r="N17" s="229">
        <v>5.2444533399609909E-2</v>
      </c>
      <c r="O17" s="229">
        <v>1.106577011545776E-2</v>
      </c>
      <c r="P17" s="229">
        <v>0</v>
      </c>
      <c r="Q17" s="229">
        <v>1.326503022703257E-3</v>
      </c>
      <c r="R17" s="229">
        <v>0</v>
      </c>
      <c r="S17" s="229">
        <v>5.8060382917888096E-3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2900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2901</v>
      </c>
    </row>
    <row r="19" spans="1:105" ht="12" customHeight="1" x14ac:dyDescent="0.25">
      <c r="A19" s="46" t="s">
        <v>31</v>
      </c>
      <c r="B19" s="229">
        <v>0.10702706260728451</v>
      </c>
      <c r="C19" s="229">
        <v>0</v>
      </c>
      <c r="D19" s="229">
        <v>2.3688235457786241E-3</v>
      </c>
      <c r="E19" s="229">
        <v>7.4594543948447011E-3</v>
      </c>
      <c r="F19" s="229">
        <v>1.0018457234384151E-2</v>
      </c>
      <c r="G19" s="229">
        <v>0</v>
      </c>
      <c r="H19" s="229">
        <v>1.500066275254996E-2</v>
      </c>
      <c r="I19" s="229">
        <v>5.5970620145266168E-3</v>
      </c>
      <c r="J19" s="229">
        <v>2.8786402157952438E-2</v>
      </c>
      <c r="K19" s="229">
        <v>0.40412380576607959</v>
      </c>
      <c r="L19" s="229">
        <v>0.31573570344581148</v>
      </c>
      <c r="M19" s="229">
        <v>0.29087876872464119</v>
      </c>
      <c r="N19" s="229">
        <v>0.20732862844564359</v>
      </c>
      <c r="O19" s="229">
        <v>0.32861983979238207</v>
      </c>
      <c r="P19" s="229">
        <v>0.49361658870092012</v>
      </c>
      <c r="Q19" s="229">
        <v>0.15274040450126691</v>
      </c>
      <c r="R19" s="229">
        <v>0.17675979407349571</v>
      </c>
      <c r="S19" s="229">
        <v>0.26222495329780499</v>
      </c>
      <c r="T19" s="229">
        <v>0.2267523926205281</v>
      </c>
      <c r="U19" s="229">
        <v>0.1230901741470129</v>
      </c>
      <c r="V19" s="229">
        <v>0.30833910222494371</v>
      </c>
      <c r="W19" s="229">
        <v>0.15644854445067019</v>
      </c>
      <c r="X19" s="229">
        <v>0.16699981696389579</v>
      </c>
      <c r="Y19" s="229">
        <v>0.213070895952128</v>
      </c>
      <c r="DA19" s="73" t="s">
        <v>2902</v>
      </c>
    </row>
    <row r="20" spans="1:105" ht="12" customHeight="1" x14ac:dyDescent="0.25">
      <c r="A20" s="46" t="s">
        <v>159</v>
      </c>
      <c r="B20" s="229">
        <v>0.22376474471212321</v>
      </c>
      <c r="C20" s="229">
        <v>4.1288439803916208E-2</v>
      </c>
      <c r="D20" s="229">
        <v>0.36237570602528202</v>
      </c>
      <c r="E20" s="229">
        <v>1.0903924211160041</v>
      </c>
      <c r="F20" s="229">
        <v>1.066710418531261</v>
      </c>
      <c r="G20" s="229">
        <v>0.51358814720663981</v>
      </c>
      <c r="H20" s="229">
        <v>0.38353010540234911</v>
      </c>
      <c r="I20" s="229">
        <v>0.29628060886752161</v>
      </c>
      <c r="J20" s="229">
        <v>0.34733122100922448</v>
      </c>
      <c r="K20" s="229">
        <v>1.0153660107663749</v>
      </c>
      <c r="L20" s="229">
        <v>0.69842680595647011</v>
      </c>
      <c r="M20" s="229">
        <v>0.49671092330706018</v>
      </c>
      <c r="N20" s="229">
        <v>0.7734891767143468</v>
      </c>
      <c r="O20" s="229">
        <v>0.51044956811599884</v>
      </c>
      <c r="P20" s="229">
        <v>1.5932397377365579</v>
      </c>
      <c r="Q20" s="229">
        <v>0.79535433154638535</v>
      </c>
      <c r="R20" s="229">
        <v>0.69146049285021693</v>
      </c>
      <c r="S20" s="229">
        <v>0.84434773424785392</v>
      </c>
      <c r="T20" s="229">
        <v>0.82520971048209124</v>
      </c>
      <c r="U20" s="229">
        <v>0.37406191718711479</v>
      </c>
      <c r="V20" s="229">
        <v>0.83892272853349603</v>
      </c>
      <c r="W20" s="229">
        <v>0.39029514551610112</v>
      </c>
      <c r="X20" s="229">
        <v>0.4215693904295692</v>
      </c>
      <c r="Y20" s="229">
        <v>0.40630644948406303</v>
      </c>
      <c r="DA20" s="73" t="s">
        <v>2903</v>
      </c>
    </row>
    <row r="21" spans="1:105" ht="12" customHeight="1" x14ac:dyDescent="0.25">
      <c r="A21" s="46" t="s">
        <v>32</v>
      </c>
      <c r="B21" s="229">
        <v>2.2283918221019681</v>
      </c>
      <c r="C21" s="229">
        <v>1.321455655558462</v>
      </c>
      <c r="D21" s="229">
        <v>1.769588432942691</v>
      </c>
      <c r="E21" s="229">
        <v>3.015681895261717</v>
      </c>
      <c r="F21" s="229">
        <v>2.765214900994053</v>
      </c>
      <c r="G21" s="229">
        <v>2.153440212638424</v>
      </c>
      <c r="H21" s="229">
        <v>3.181946138871917</v>
      </c>
      <c r="I21" s="229">
        <v>0.95515286259764887</v>
      </c>
      <c r="J21" s="229">
        <v>0.35578401192455522</v>
      </c>
      <c r="K21" s="229">
        <v>0.18342218358591311</v>
      </c>
      <c r="L21" s="229">
        <v>0.1301615139876442</v>
      </c>
      <c r="M21" s="229">
        <v>3.7582247040144512E-2</v>
      </c>
      <c r="N21" s="229">
        <v>3.5266593417821519E-2</v>
      </c>
      <c r="O21" s="229">
        <v>7.9258959504656154E-2</v>
      </c>
      <c r="P21" s="229">
        <v>6.7487312078618383E-2</v>
      </c>
      <c r="Q21" s="229">
        <v>4.2405306306417E-2</v>
      </c>
      <c r="R21" s="229">
        <v>3.6701454175042121E-2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2904</v>
      </c>
    </row>
    <row r="22" spans="1:105" ht="12" customHeight="1" x14ac:dyDescent="0.25">
      <c r="A22" s="46" t="s">
        <v>33</v>
      </c>
      <c r="B22" s="229">
        <v>0.39452120419721037</v>
      </c>
      <c r="C22" s="229">
        <v>0.4550515744371354</v>
      </c>
      <c r="D22" s="229">
        <v>0.4443135981137859</v>
      </c>
      <c r="E22" s="229">
        <v>0.44821108581502878</v>
      </c>
      <c r="F22" s="229">
        <v>0.4354845953578424</v>
      </c>
      <c r="G22" s="229">
        <v>0.153274669453285</v>
      </c>
      <c r="H22" s="229">
        <v>9.1789812428173148E-2</v>
      </c>
      <c r="I22" s="229">
        <v>0.45799457535672999</v>
      </c>
      <c r="J22" s="229">
        <v>0.19042011347733279</v>
      </c>
      <c r="K22" s="229">
        <v>0.18357962485573179</v>
      </c>
      <c r="L22" s="229">
        <v>0.30169736441948969</v>
      </c>
      <c r="M22" s="229">
        <v>6.7370858861979424E-2</v>
      </c>
      <c r="N22" s="229">
        <v>7.4211347483168585E-2</v>
      </c>
      <c r="O22" s="229">
        <v>9.6641786915354619E-2</v>
      </c>
      <c r="P22" s="229">
        <v>0.15820618450596441</v>
      </c>
      <c r="Q22" s="229">
        <v>3.9054417592896032E-2</v>
      </c>
      <c r="R22" s="229">
        <v>0.1025277887520871</v>
      </c>
      <c r="S22" s="229">
        <v>0.1142202518604413</v>
      </c>
      <c r="T22" s="229">
        <v>0.15232018266908809</v>
      </c>
      <c r="U22" s="229">
        <v>7.4211347483048043E-2</v>
      </c>
      <c r="V22" s="229">
        <v>8.8846811509909404E-2</v>
      </c>
      <c r="W22" s="229">
        <v>8.6937837941051047E-2</v>
      </c>
      <c r="X22" s="229">
        <v>6.9359372995950214E-2</v>
      </c>
      <c r="Y22" s="229">
        <v>8.8846811509761134E-2</v>
      </c>
      <c r="DA22" s="73" t="s">
        <v>2905</v>
      </c>
    </row>
    <row r="23" spans="1:105" ht="12" customHeight="1" x14ac:dyDescent="0.25">
      <c r="A23" s="46" t="s">
        <v>35</v>
      </c>
      <c r="B23" s="229">
        <v>9.4186356374313759E-2</v>
      </c>
      <c r="C23" s="229">
        <v>9.7434876955483987E-2</v>
      </c>
      <c r="D23" s="229">
        <v>0.42018285651648241</v>
      </c>
      <c r="E23" s="229">
        <v>1.2827452422847161</v>
      </c>
      <c r="F23" s="229">
        <v>1.6508012985805169</v>
      </c>
      <c r="G23" s="229">
        <v>1.1912037983706749</v>
      </c>
      <c r="H23" s="229">
        <v>1.175050631848054</v>
      </c>
      <c r="I23" s="229">
        <v>0.60537396507604269</v>
      </c>
      <c r="J23" s="229">
        <v>0.40058577866031558</v>
      </c>
      <c r="K23" s="229">
        <v>2.5777120220152638</v>
      </c>
      <c r="L23" s="229">
        <v>1.2053076845681019</v>
      </c>
      <c r="M23" s="229">
        <v>2.0776201601200759</v>
      </c>
      <c r="N23" s="229">
        <v>2.2621705025223449</v>
      </c>
      <c r="O23" s="229">
        <v>2.2706330978552809</v>
      </c>
      <c r="P23" s="229">
        <v>2.267073947779612</v>
      </c>
      <c r="Q23" s="229">
        <v>0.72725335880212305</v>
      </c>
      <c r="R23" s="229">
        <v>1.230507638607728</v>
      </c>
      <c r="S23" s="229">
        <v>2.384346429512862</v>
      </c>
      <c r="T23" s="229">
        <v>3.204421889978446</v>
      </c>
      <c r="U23" s="229">
        <v>1.3862020337420189</v>
      </c>
      <c r="V23" s="229">
        <v>2.5945124550753849</v>
      </c>
      <c r="W23" s="229">
        <v>1.420862803854074</v>
      </c>
      <c r="X23" s="229">
        <v>1.3494277429010331</v>
      </c>
      <c r="Y23" s="229">
        <v>1.3873180842944719</v>
      </c>
      <c r="DA23" s="73" t="s">
        <v>2906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2907</v>
      </c>
    </row>
    <row r="25" spans="1:105" ht="12" customHeight="1" x14ac:dyDescent="0.25">
      <c r="A25" s="46" t="s">
        <v>38</v>
      </c>
      <c r="B25" s="229">
        <v>88.820324501469045</v>
      </c>
      <c r="C25" s="229">
        <v>100.8397788737569</v>
      </c>
      <c r="D25" s="229">
        <v>100.839778873881</v>
      </c>
      <c r="E25" s="229">
        <v>58.92627565884743</v>
      </c>
      <c r="F25" s="229">
        <v>77.529938950938245</v>
      </c>
      <c r="G25" s="229">
        <v>101.1751218975411</v>
      </c>
      <c r="H25" s="229">
        <v>97.979341062411223</v>
      </c>
      <c r="I25" s="229">
        <v>86.730555227774644</v>
      </c>
      <c r="J25" s="229">
        <v>81.521523142642295</v>
      </c>
      <c r="K25" s="229">
        <v>78.472812812681312</v>
      </c>
      <c r="L25" s="229">
        <v>92.40211570034073</v>
      </c>
      <c r="M25" s="229">
        <v>85.993373268024058</v>
      </c>
      <c r="N25" s="229">
        <v>88.175886841027634</v>
      </c>
      <c r="O25" s="229">
        <v>90.774715733090957</v>
      </c>
      <c r="P25" s="229">
        <v>95.674414559469668</v>
      </c>
      <c r="Q25" s="229">
        <v>99.975570631241837</v>
      </c>
      <c r="R25" s="229">
        <v>98.322081358552083</v>
      </c>
      <c r="S25" s="229">
        <v>111.2541841780765</v>
      </c>
      <c r="T25" s="229">
        <v>113.56292862832019</v>
      </c>
      <c r="U25" s="229">
        <v>106.92439350243779</v>
      </c>
      <c r="V25" s="229">
        <v>91.881999943576972</v>
      </c>
      <c r="W25" s="229">
        <v>109.4613398347083</v>
      </c>
      <c r="X25" s="229">
        <v>105.79674690730209</v>
      </c>
      <c r="Y25" s="229">
        <v>93.915136334650995</v>
      </c>
      <c r="DA25" s="73" t="s">
        <v>2908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2909</v>
      </c>
    </row>
    <row r="27" spans="1:105" ht="12" customHeight="1" x14ac:dyDescent="0.25">
      <c r="A27" s="57" t="s">
        <v>2910</v>
      </c>
      <c r="B27" s="261">
        <v>5.9064071173445534</v>
      </c>
      <c r="C27" s="261">
        <v>5.7991745876272249</v>
      </c>
      <c r="D27" s="261">
        <v>5.9337795859029123</v>
      </c>
      <c r="E27" s="261">
        <v>6.008277909732044</v>
      </c>
      <c r="F27" s="261">
        <v>5.5434886401325887</v>
      </c>
      <c r="G27" s="261">
        <v>5.6712693476913314</v>
      </c>
      <c r="H27" s="261">
        <v>5.653720300097925</v>
      </c>
      <c r="I27" s="261">
        <v>5.8323841329387083</v>
      </c>
      <c r="J27" s="261">
        <v>4.7180045207639312</v>
      </c>
      <c r="K27" s="261">
        <v>4.6265004656225921</v>
      </c>
      <c r="L27" s="261">
        <v>4.8004779254921264</v>
      </c>
      <c r="M27" s="261">
        <v>4.5433129957991962</v>
      </c>
      <c r="N27" s="261">
        <v>4.8264601665769016</v>
      </c>
      <c r="O27" s="261">
        <v>4.4637718389013319</v>
      </c>
      <c r="P27" s="261">
        <v>5.2877109878833579</v>
      </c>
      <c r="Q27" s="261">
        <v>4.894318032397754</v>
      </c>
      <c r="R27" s="261">
        <v>5.2598985451822919</v>
      </c>
      <c r="S27" s="261">
        <v>5.8770147250414633</v>
      </c>
      <c r="T27" s="261">
        <v>5.6390854451898509</v>
      </c>
      <c r="U27" s="261">
        <v>5.0053529621383523</v>
      </c>
      <c r="V27" s="261">
        <v>5.9030979167571296</v>
      </c>
      <c r="W27" s="261">
        <v>6.2506184413471333</v>
      </c>
      <c r="X27" s="261">
        <v>5.0786035288858349</v>
      </c>
      <c r="Y27" s="261">
        <v>5.1447684368225923</v>
      </c>
      <c r="DA27" s="70" t="s">
        <v>2911</v>
      </c>
    </row>
    <row r="28" spans="1:105" ht="12" customHeight="1" x14ac:dyDescent="0.25">
      <c r="A28" s="57" t="s">
        <v>2912</v>
      </c>
      <c r="B28" s="261">
        <f t="shared" ref="B28:Y28" si="0">B29+B35+B46+B47</f>
        <v>13.288314338346121</v>
      </c>
      <c r="C28" s="261">
        <f t="shared" si="0"/>
        <v>13.771669685183879</v>
      </c>
      <c r="D28" s="261">
        <f t="shared" si="0"/>
        <v>14.68883503857443</v>
      </c>
      <c r="E28" s="261">
        <f t="shared" si="0"/>
        <v>10.501876639064383</v>
      </c>
      <c r="F28" s="261">
        <f t="shared" si="0"/>
        <v>13.035786796120588</v>
      </c>
      <c r="G28" s="261">
        <f t="shared" si="0"/>
        <v>15.423322992049714</v>
      </c>
      <c r="H28" s="261">
        <f t="shared" si="0"/>
        <v>15.448753165335233</v>
      </c>
      <c r="I28" s="261">
        <f t="shared" si="0"/>
        <v>12.451860429563663</v>
      </c>
      <c r="J28" s="261">
        <f t="shared" si="0"/>
        <v>11.028986251377431</v>
      </c>
      <c r="K28" s="261">
        <f t="shared" si="0"/>
        <v>12.549524663150402</v>
      </c>
      <c r="L28" s="261">
        <f t="shared" si="0"/>
        <v>13.391616796958305</v>
      </c>
      <c r="M28" s="261">
        <f t="shared" si="0"/>
        <v>12.848675198051877</v>
      </c>
      <c r="N28" s="261">
        <f t="shared" si="0"/>
        <v>13.350896270516172</v>
      </c>
      <c r="O28" s="261">
        <f t="shared" si="0"/>
        <v>13.569485283104623</v>
      </c>
      <c r="P28" s="261">
        <f t="shared" si="0"/>
        <v>14.891896856879972</v>
      </c>
      <c r="Q28" s="261">
        <f t="shared" si="0"/>
        <v>13.710650754467588</v>
      </c>
      <c r="R28" s="261">
        <f t="shared" si="0"/>
        <v>13.907401527751489</v>
      </c>
      <c r="S28" s="261">
        <f t="shared" si="0"/>
        <v>16.436799837317675</v>
      </c>
      <c r="T28" s="261">
        <f t="shared" si="0"/>
        <v>17.109185878398172</v>
      </c>
      <c r="U28" s="261">
        <f t="shared" si="0"/>
        <v>14.675086385696405</v>
      </c>
      <c r="V28" s="261">
        <f t="shared" si="0"/>
        <v>14.150477307345515</v>
      </c>
      <c r="W28" s="261">
        <f t="shared" si="0"/>
        <v>15.189900954278754</v>
      </c>
      <c r="X28" s="261">
        <f t="shared" si="0"/>
        <v>14.601427345997271</v>
      </c>
      <c r="Y28" s="261">
        <f t="shared" si="0"/>
        <v>13.272149054796795</v>
      </c>
      <c r="DA28" s="70"/>
    </row>
    <row r="29" spans="1:105" ht="12" customHeight="1" x14ac:dyDescent="0.25">
      <c r="A29" s="60" t="s">
        <v>2913</v>
      </c>
      <c r="B29" s="329">
        <v>5.3408145318907234</v>
      </c>
      <c r="C29" s="329">
        <v>4.9513443982184633</v>
      </c>
      <c r="D29" s="329">
        <v>5.7692175810319606</v>
      </c>
      <c r="E29" s="329">
        <v>4.7409625160168813</v>
      </c>
      <c r="F29" s="329">
        <v>5.8006433551674554</v>
      </c>
      <c r="G29" s="329">
        <v>6.4169327955601609</v>
      </c>
      <c r="H29" s="329">
        <v>6.6350552449213893</v>
      </c>
      <c r="I29" s="329">
        <v>4.73892704460589</v>
      </c>
      <c r="J29" s="329">
        <v>3.914118823083764</v>
      </c>
      <c r="K29" s="329">
        <v>5.432494721754459</v>
      </c>
      <c r="L29" s="329">
        <v>5.2736204647370748</v>
      </c>
      <c r="M29" s="329">
        <v>5.2488154153537394</v>
      </c>
      <c r="N29" s="329">
        <v>5.5189847194446404</v>
      </c>
      <c r="O29" s="329">
        <v>5.5667984904496111</v>
      </c>
      <c r="P29" s="329">
        <v>6.3179019049903449</v>
      </c>
      <c r="Q29" s="329">
        <v>5.0504043402478098</v>
      </c>
      <c r="R29" s="329">
        <v>5.3109931844128946</v>
      </c>
      <c r="S29" s="329">
        <v>6.6287234323322313</v>
      </c>
      <c r="T29" s="329">
        <v>7.0697727899361658</v>
      </c>
      <c r="U29" s="329">
        <v>5.4262359373301221</v>
      </c>
      <c r="V29" s="329">
        <v>5.8918068773389614</v>
      </c>
      <c r="W29" s="329">
        <v>5.6212308208734729</v>
      </c>
      <c r="X29" s="329">
        <v>5.4336383574892988</v>
      </c>
      <c r="Y29" s="329">
        <v>5.0541460595492538</v>
      </c>
      <c r="DA29" s="72" t="s">
        <v>2914</v>
      </c>
    </row>
    <row r="30" spans="1:105" ht="12" customHeight="1" x14ac:dyDescent="0.25">
      <c r="A30" s="59" t="s">
        <v>28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0.164619601414703</v>
      </c>
      <c r="L30" s="230">
        <v>0.1862751339298887</v>
      </c>
      <c r="M30" s="230">
        <v>9.1785549846719758E-2</v>
      </c>
      <c r="N30" s="230">
        <v>8.690083994154274E-2</v>
      </c>
      <c r="O30" s="230">
        <v>1.9250121278109981E-2</v>
      </c>
      <c r="P30" s="230">
        <v>0</v>
      </c>
      <c r="Q30" s="230">
        <v>3.8970711058438369E-3</v>
      </c>
      <c r="R30" s="230">
        <v>0</v>
      </c>
      <c r="S30" s="230">
        <v>1.100647616382164E-2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2915</v>
      </c>
    </row>
    <row r="31" spans="1:105" ht="12" customHeight="1" x14ac:dyDescent="0.25">
      <c r="A31" s="59" t="s">
        <v>31</v>
      </c>
      <c r="B31" s="295">
        <v>0.21542856606450569</v>
      </c>
      <c r="C31" s="295">
        <v>0</v>
      </c>
      <c r="D31" s="295">
        <v>5.349842950613087E-3</v>
      </c>
      <c r="E31" s="295">
        <v>6.5535887952279841E-3</v>
      </c>
      <c r="F31" s="295">
        <v>1.058004633176249E-2</v>
      </c>
      <c r="G31" s="295">
        <v>0</v>
      </c>
      <c r="H31" s="295">
        <v>2.0929376448769729E-2</v>
      </c>
      <c r="I31" s="295">
        <v>1.424184089522198E-2</v>
      </c>
      <c r="J31" s="295">
        <v>9.9491965356155398E-2</v>
      </c>
      <c r="K31" s="295">
        <v>0.50922391744896733</v>
      </c>
      <c r="L31" s="295">
        <v>0.68362056540771887</v>
      </c>
      <c r="M31" s="295">
        <v>0.5167681481469073</v>
      </c>
      <c r="N31" s="295">
        <v>0.34354451814015902</v>
      </c>
      <c r="O31" s="295">
        <v>0.57167026825902378</v>
      </c>
      <c r="P31" s="295">
        <v>0.70534418548354727</v>
      </c>
      <c r="Q31" s="295">
        <v>0.44872888104224418</v>
      </c>
      <c r="R31" s="295">
        <v>0.4396165335758363</v>
      </c>
      <c r="S31" s="295">
        <v>0.49709846077200393</v>
      </c>
      <c r="T31" s="295">
        <v>0.37663140778825888</v>
      </c>
      <c r="U31" s="295">
        <v>0.35464192187528187</v>
      </c>
      <c r="V31" s="295">
        <v>0.48551149916211822</v>
      </c>
      <c r="W31" s="295">
        <v>0.44695592472819667</v>
      </c>
      <c r="X31" s="295">
        <v>0.46822396238075897</v>
      </c>
      <c r="Y31" s="295">
        <v>0.5366491661993853</v>
      </c>
      <c r="DA31" s="122" t="s">
        <v>2916</v>
      </c>
    </row>
    <row r="32" spans="1:105" ht="12" customHeight="1" x14ac:dyDescent="0.25">
      <c r="A32" s="59" t="s">
        <v>159</v>
      </c>
      <c r="B32" s="295">
        <v>0.45040307483727898</v>
      </c>
      <c r="C32" s="295">
        <v>0.14000563561724699</v>
      </c>
      <c r="D32" s="295">
        <v>0.81840334617054178</v>
      </c>
      <c r="E32" s="295">
        <v>0.95797670649558631</v>
      </c>
      <c r="F32" s="295">
        <v>1.126505347739627</v>
      </c>
      <c r="G32" s="295">
        <v>0.85418929967795509</v>
      </c>
      <c r="H32" s="295">
        <v>0.53511275387066337</v>
      </c>
      <c r="I32" s="295">
        <v>0.75389218144791614</v>
      </c>
      <c r="J32" s="295">
        <v>1.200451019135589</v>
      </c>
      <c r="K32" s="295">
        <v>1.2794313283941241</v>
      </c>
      <c r="L32" s="295">
        <v>1.512210759736945</v>
      </c>
      <c r="M32" s="295">
        <v>0.88244454941542694</v>
      </c>
      <c r="N32" s="295">
        <v>1.281675224946687</v>
      </c>
      <c r="O32" s="295">
        <v>0.8879830314625472</v>
      </c>
      <c r="P32" s="295">
        <v>2.2766301028321139</v>
      </c>
      <c r="Q32" s="295">
        <v>2.336634241556899</v>
      </c>
      <c r="R32" s="295">
        <v>1.719720633104266</v>
      </c>
      <c r="S32" s="295">
        <v>1.600625546014542</v>
      </c>
      <c r="T32" s="295">
        <v>1.370657620797578</v>
      </c>
      <c r="U32" s="295">
        <v>1.0777305185477331</v>
      </c>
      <c r="V32" s="295">
        <v>1.320969765665104</v>
      </c>
      <c r="W32" s="295">
        <v>1.115029406592398</v>
      </c>
      <c r="X32" s="295">
        <v>1.1819706990939289</v>
      </c>
      <c r="Y32" s="295">
        <v>1.0233402190510541</v>
      </c>
      <c r="DA32" s="122" t="s">
        <v>2917</v>
      </c>
    </row>
    <row r="33" spans="1:105" ht="12" customHeight="1" x14ac:dyDescent="0.25">
      <c r="A33" s="59" t="s">
        <v>32</v>
      </c>
      <c r="B33" s="295">
        <v>4.4854006376572668</v>
      </c>
      <c r="C33" s="295">
        <v>4.4809452688236453</v>
      </c>
      <c r="D33" s="295">
        <v>3.9965071355085402</v>
      </c>
      <c r="E33" s="295">
        <v>2.6494617478213751</v>
      </c>
      <c r="F33" s="295">
        <v>2.9202202580041789</v>
      </c>
      <c r="G33" s="295">
        <v>3.5815577075455161</v>
      </c>
      <c r="H33" s="295">
        <v>4.4395470839339399</v>
      </c>
      <c r="I33" s="295">
        <v>2.4304063568397041</v>
      </c>
      <c r="J33" s="295">
        <v>1.229665673203727</v>
      </c>
      <c r="K33" s="295">
        <v>0.23112462453332219</v>
      </c>
      <c r="L33" s="295">
        <v>0.28182143107496083</v>
      </c>
      <c r="M33" s="295">
        <v>6.6767706324142695E-2</v>
      </c>
      <c r="N33" s="295">
        <v>5.8436912128354793E-2</v>
      </c>
      <c r="O33" s="295">
        <v>0.1378796565374269</v>
      </c>
      <c r="P33" s="295">
        <v>9.6434731445803876E-2</v>
      </c>
      <c r="Q33" s="295">
        <v>0.1245805634158465</v>
      </c>
      <c r="R33" s="295">
        <v>9.127961562862974E-2</v>
      </c>
      <c r="S33" s="295">
        <v>0</v>
      </c>
      <c r="T33" s="295">
        <v>0</v>
      </c>
      <c r="U33" s="295">
        <v>0</v>
      </c>
      <c r="V33" s="295">
        <v>0</v>
      </c>
      <c r="W33" s="295">
        <v>0</v>
      </c>
      <c r="X33" s="295">
        <v>0</v>
      </c>
      <c r="Y33" s="295">
        <v>0</v>
      </c>
      <c r="DA33" s="122" t="s">
        <v>2918</v>
      </c>
    </row>
    <row r="34" spans="1:105" ht="12" customHeight="1" x14ac:dyDescent="0.25">
      <c r="A34" s="59" t="s">
        <v>35</v>
      </c>
      <c r="B34" s="295">
        <v>0.18958225333167211</v>
      </c>
      <c r="C34" s="295">
        <v>0.33039349377757038</v>
      </c>
      <c r="D34" s="295">
        <v>0.9489572564022668</v>
      </c>
      <c r="E34" s="295">
        <v>1.1269704729046921</v>
      </c>
      <c r="F34" s="295">
        <v>1.743337703091886</v>
      </c>
      <c r="G34" s="295">
        <v>1.9811857883366899</v>
      </c>
      <c r="H34" s="295">
        <v>1.639466030668016</v>
      </c>
      <c r="I34" s="295">
        <v>1.540386665423048</v>
      </c>
      <c r="J34" s="295">
        <v>1.384510165388293</v>
      </c>
      <c r="K34" s="295">
        <v>3.2480952499633431</v>
      </c>
      <c r="L34" s="295">
        <v>2.609692574587561</v>
      </c>
      <c r="M34" s="295">
        <v>3.6910494616205418</v>
      </c>
      <c r="N34" s="295">
        <v>3.7484272242878949</v>
      </c>
      <c r="O34" s="295">
        <v>3.9500154129125029</v>
      </c>
      <c r="P34" s="295">
        <v>3.2394928852288798</v>
      </c>
      <c r="Q34" s="295">
        <v>2.1365635831269758</v>
      </c>
      <c r="R34" s="295">
        <v>3.0603764021041631</v>
      </c>
      <c r="S34" s="295">
        <v>4.5199929493818631</v>
      </c>
      <c r="T34" s="295">
        <v>5.3224837613503286</v>
      </c>
      <c r="U34" s="295">
        <v>3.9938634969071072</v>
      </c>
      <c r="V34" s="295">
        <v>4.0853256125117401</v>
      </c>
      <c r="W34" s="295">
        <v>4.0592454895528789</v>
      </c>
      <c r="X34" s="295">
        <v>3.7834436960146109</v>
      </c>
      <c r="Y34" s="295">
        <v>3.4941566742988148</v>
      </c>
      <c r="DA34" s="122" t="s">
        <v>2919</v>
      </c>
    </row>
    <row r="35" spans="1:105" ht="12" customHeight="1" x14ac:dyDescent="0.25">
      <c r="A35" s="60" t="s">
        <v>2920</v>
      </c>
      <c r="B35" s="329">
        <v>7.4426786853148377</v>
      </c>
      <c r="C35" s="329">
        <v>8.3246693393049682</v>
      </c>
      <c r="D35" s="329">
        <v>8.4124568091746994</v>
      </c>
      <c r="E35" s="329">
        <v>5.2473860965746759</v>
      </c>
      <c r="F35" s="329">
        <v>6.7613409930785533</v>
      </c>
      <c r="G35" s="329">
        <v>8.5216663206184986</v>
      </c>
      <c r="H35" s="329">
        <v>8.330473963140518</v>
      </c>
      <c r="I35" s="329">
        <v>7.2144390146211306</v>
      </c>
      <c r="J35" s="329">
        <v>6.7116191786557247</v>
      </c>
      <c r="K35" s="329">
        <v>6.7216025511717898</v>
      </c>
      <c r="L35" s="329">
        <v>7.7076990736321589</v>
      </c>
      <c r="M35" s="329">
        <v>7.2115424326298312</v>
      </c>
      <c r="N35" s="329">
        <v>7.4193935881162414</v>
      </c>
      <c r="O35" s="329">
        <v>7.6211678320651526</v>
      </c>
      <c r="P35" s="329">
        <v>8.122053841814127</v>
      </c>
      <c r="Q35" s="329">
        <v>8.2419286336729609</v>
      </c>
      <c r="R35" s="329">
        <v>8.1468443651178859</v>
      </c>
      <c r="S35" s="329">
        <v>9.3057674541271993</v>
      </c>
      <c r="T35" s="329">
        <v>9.5574399734885134</v>
      </c>
      <c r="U35" s="329">
        <v>8.8210425028843709</v>
      </c>
      <c r="V35" s="329">
        <v>7.7541321465230384</v>
      </c>
      <c r="W35" s="329">
        <v>9.0344292409824494</v>
      </c>
      <c r="X35" s="329">
        <v>8.7337203108254222</v>
      </c>
      <c r="Y35" s="329">
        <v>7.7782791972285183</v>
      </c>
      <c r="DA35" s="72" t="s">
        <v>2921</v>
      </c>
    </row>
    <row r="36" spans="1:105" ht="12" customHeight="1" x14ac:dyDescent="0.25">
      <c r="A36" s="64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1.058403275329646E-2</v>
      </c>
      <c r="L36" s="229">
        <v>6.9699144675913344E-3</v>
      </c>
      <c r="M36" s="229">
        <v>4.1855697969995533E-3</v>
      </c>
      <c r="N36" s="229">
        <v>4.2487797107703604E-3</v>
      </c>
      <c r="O36" s="229">
        <v>8.9649037760255188E-4</v>
      </c>
      <c r="P36" s="229">
        <v>0</v>
      </c>
      <c r="Q36" s="229">
        <v>1.074662841633572E-4</v>
      </c>
      <c r="R36" s="229">
        <v>0</v>
      </c>
      <c r="S36" s="229">
        <v>4.7037462429385621E-4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2922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2923</v>
      </c>
    </row>
    <row r="38" spans="1:105" ht="12" customHeight="1" x14ac:dyDescent="0.25">
      <c r="A38" s="64" t="s">
        <v>31</v>
      </c>
      <c r="B38" s="229">
        <v>8.6707685745672346E-3</v>
      </c>
      <c r="C38" s="229">
        <v>0</v>
      </c>
      <c r="D38" s="229">
        <v>1.9190959986258919E-4</v>
      </c>
      <c r="E38" s="229">
        <v>6.0432568337939903E-4</v>
      </c>
      <c r="F38" s="229">
        <v>8.1164260736827363E-4</v>
      </c>
      <c r="G38" s="229">
        <v>0</v>
      </c>
      <c r="H38" s="229">
        <v>1.2152746419823619E-3</v>
      </c>
      <c r="I38" s="229">
        <v>4.5344446762531499E-4</v>
      </c>
      <c r="J38" s="229">
        <v>2.3321225970845262E-3</v>
      </c>
      <c r="K38" s="229">
        <v>3.2739980990868993E-2</v>
      </c>
      <c r="L38" s="229">
        <v>2.5579242750519909E-2</v>
      </c>
      <c r="M38" s="229">
        <v>2.356546489667715E-2</v>
      </c>
      <c r="N38" s="229">
        <v>1.6796672844614339E-2</v>
      </c>
      <c r="O38" s="229">
        <v>2.6623047577287909E-2</v>
      </c>
      <c r="P38" s="229">
        <v>3.9990214632889598E-2</v>
      </c>
      <c r="Q38" s="229">
        <v>1.23742226232614E-2</v>
      </c>
      <c r="R38" s="229">
        <v>1.4320146983040981E-2</v>
      </c>
      <c r="S38" s="229">
        <v>2.1244083777809081E-2</v>
      </c>
      <c r="T38" s="229">
        <v>1.8370283853872581E-2</v>
      </c>
      <c r="U38" s="229">
        <v>9.9721172181295222E-3</v>
      </c>
      <c r="V38" s="229">
        <v>2.4980009100056821E-2</v>
      </c>
      <c r="W38" s="229">
        <v>1.267463657988244E-2</v>
      </c>
      <c r="X38" s="229">
        <v>1.3529445073179779E-2</v>
      </c>
      <c r="Y38" s="229">
        <v>1.7261881095957991E-2</v>
      </c>
      <c r="DA38" s="73" t="s">
        <v>2924</v>
      </c>
    </row>
    <row r="39" spans="1:105" ht="12" customHeight="1" x14ac:dyDescent="0.25">
      <c r="A39" s="64" t="s">
        <v>159</v>
      </c>
      <c r="B39" s="229">
        <v>1.8128240365384778E-2</v>
      </c>
      <c r="C39" s="229">
        <v>3.3449718008082691E-3</v>
      </c>
      <c r="D39" s="229">
        <v>2.935776996440501E-2</v>
      </c>
      <c r="E39" s="229">
        <v>8.8337847537221265E-2</v>
      </c>
      <c r="F39" s="229">
        <v>8.6419256493121807E-2</v>
      </c>
      <c r="G39" s="229">
        <v>4.1608205051929102E-2</v>
      </c>
      <c r="H39" s="229">
        <v>3.1071587917211589E-2</v>
      </c>
      <c r="I39" s="229">
        <v>2.400309351709053E-2</v>
      </c>
      <c r="J39" s="229">
        <v>2.8138945073578739E-2</v>
      </c>
      <c r="K39" s="229">
        <v>8.2259603163560721E-2</v>
      </c>
      <c r="L39" s="229">
        <v>5.6582859075033159E-2</v>
      </c>
      <c r="M39" s="229">
        <v>4.0240901315383777E-2</v>
      </c>
      <c r="N39" s="229">
        <v>6.2664016771456901E-2</v>
      </c>
      <c r="O39" s="229">
        <v>4.1353933914471258E-2</v>
      </c>
      <c r="P39" s="229">
        <v>0.1290758870997703</v>
      </c>
      <c r="Q39" s="229">
        <v>6.4435416385509162E-2</v>
      </c>
      <c r="R39" s="229">
        <v>5.6018485099976673E-2</v>
      </c>
      <c r="S39" s="229">
        <v>6.840460367474431E-2</v>
      </c>
      <c r="T39" s="229">
        <v>6.6854141847567147E-2</v>
      </c>
      <c r="U39" s="229">
        <v>3.0304525205830091E-2</v>
      </c>
      <c r="V39" s="229">
        <v>6.796509830181352E-2</v>
      </c>
      <c r="W39" s="229">
        <v>3.1619655815134221E-2</v>
      </c>
      <c r="X39" s="229">
        <v>3.4153330321217153E-2</v>
      </c>
      <c r="Y39" s="229">
        <v>3.2916807282260423E-2</v>
      </c>
      <c r="DA39" s="73" t="s">
        <v>2925</v>
      </c>
    </row>
    <row r="40" spans="1:105" ht="12" customHeight="1" x14ac:dyDescent="0.25">
      <c r="A40" s="64" t="s">
        <v>32</v>
      </c>
      <c r="B40" s="229">
        <v>0.1805325616923853</v>
      </c>
      <c r="C40" s="229">
        <v>0.1070573730771585</v>
      </c>
      <c r="D40" s="229">
        <v>0.1433627290190887</v>
      </c>
      <c r="E40" s="229">
        <v>0.24431465436244679</v>
      </c>
      <c r="F40" s="229">
        <v>0.2240231384602383</v>
      </c>
      <c r="G40" s="229">
        <v>0.17446037729231101</v>
      </c>
      <c r="H40" s="229">
        <v>0.25778450715901779</v>
      </c>
      <c r="I40" s="229">
        <v>7.7381451225177755E-2</v>
      </c>
      <c r="J40" s="229">
        <v>2.8823745646915679E-2</v>
      </c>
      <c r="K40" s="229">
        <v>1.4859898670217191E-2</v>
      </c>
      <c r="L40" s="229">
        <v>1.0544999905709311E-2</v>
      </c>
      <c r="M40" s="229">
        <v>3.044715594905325E-3</v>
      </c>
      <c r="N40" s="229">
        <v>2.8571135420330041E-3</v>
      </c>
      <c r="O40" s="229">
        <v>6.4211432004590476E-3</v>
      </c>
      <c r="P40" s="229">
        <v>5.4674663631613923E-3</v>
      </c>
      <c r="Q40" s="229">
        <v>3.4354544388995791E-3</v>
      </c>
      <c r="R40" s="229">
        <v>2.973358398796375E-3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2926</v>
      </c>
    </row>
    <row r="41" spans="1:105" ht="12" customHeight="1" x14ac:dyDescent="0.25">
      <c r="A41" s="64" t="s">
        <v>33</v>
      </c>
      <c r="B41" s="229">
        <v>3.1962028817940941E-2</v>
      </c>
      <c r="C41" s="229">
        <v>3.6865880416756473E-2</v>
      </c>
      <c r="D41" s="229">
        <v>3.5995946164701163E-2</v>
      </c>
      <c r="E41" s="229">
        <v>3.6311700078304303E-2</v>
      </c>
      <c r="F41" s="229">
        <v>3.5280666890692633E-2</v>
      </c>
      <c r="G41" s="229">
        <v>1.241750595407138E-2</v>
      </c>
      <c r="H41" s="229">
        <v>7.436326866112228E-3</v>
      </c>
      <c r="I41" s="229">
        <v>3.710430684150267E-2</v>
      </c>
      <c r="J41" s="229">
        <v>1.542683407058588E-2</v>
      </c>
      <c r="K41" s="229">
        <v>1.4872653732174669E-2</v>
      </c>
      <c r="L41" s="229">
        <v>2.4441930505343261E-2</v>
      </c>
      <c r="M41" s="229">
        <v>5.4580319372634746E-3</v>
      </c>
      <c r="N41" s="229">
        <v>6.0122122756413173E-3</v>
      </c>
      <c r="O41" s="229">
        <v>7.8294082689198876E-3</v>
      </c>
      <c r="P41" s="229">
        <v>1.281703131431299E-2</v>
      </c>
      <c r="Q41" s="229">
        <v>3.163983094678159E-3</v>
      </c>
      <c r="R41" s="229">
        <v>8.3062611182132765E-3</v>
      </c>
      <c r="S41" s="229">
        <v>9.2535228593974561E-3</v>
      </c>
      <c r="T41" s="229">
        <v>1.2340178465007959E-2</v>
      </c>
      <c r="U41" s="229">
        <v>6.0122122756315526E-3</v>
      </c>
      <c r="V41" s="229">
        <v>7.1979004414738411E-3</v>
      </c>
      <c r="W41" s="229">
        <v>7.0432454633093727E-3</v>
      </c>
      <c r="X41" s="229">
        <v>5.6191308728306653E-3</v>
      </c>
      <c r="Y41" s="229">
        <v>7.1979004414618273E-3</v>
      </c>
      <c r="DA41" s="73" t="s">
        <v>2927</v>
      </c>
    </row>
    <row r="42" spans="1:105" ht="12" customHeight="1" x14ac:dyDescent="0.25">
      <c r="A42" s="64" t="s">
        <v>35</v>
      </c>
      <c r="B42" s="229">
        <v>7.6304822267242722E-3</v>
      </c>
      <c r="C42" s="229">
        <v>7.8936602443477194E-3</v>
      </c>
      <c r="D42" s="229">
        <v>3.4041000650680657E-2</v>
      </c>
      <c r="E42" s="229">
        <v>0.1039212593994982</v>
      </c>
      <c r="F42" s="229">
        <v>0.1337392214070959</v>
      </c>
      <c r="G42" s="229">
        <v>9.6505054041486821E-2</v>
      </c>
      <c r="H42" s="229">
        <v>9.5196409617804692E-2</v>
      </c>
      <c r="I42" s="229">
        <v>4.9044208299941258E-2</v>
      </c>
      <c r="J42" s="229">
        <v>3.245334868033653E-2</v>
      </c>
      <c r="K42" s="229">
        <v>0.20883264335475549</v>
      </c>
      <c r="L42" s="229">
        <v>9.7647676573029488E-2</v>
      </c>
      <c r="M42" s="229">
        <v>0.16831783621267399</v>
      </c>
      <c r="N42" s="229">
        <v>0.18326913236473991</v>
      </c>
      <c r="O42" s="229">
        <v>0.18395472724032139</v>
      </c>
      <c r="P42" s="229">
        <v>0.18366638365808641</v>
      </c>
      <c r="Q42" s="229">
        <v>5.891823446923914E-2</v>
      </c>
      <c r="R42" s="229">
        <v>9.9689244044324971E-2</v>
      </c>
      <c r="S42" s="229">
        <v>0.19316718209637751</v>
      </c>
      <c r="T42" s="229">
        <v>0.259605374065357</v>
      </c>
      <c r="U42" s="229">
        <v>0.1123027834209983</v>
      </c>
      <c r="V42" s="229">
        <v>0.21019372590217941</v>
      </c>
      <c r="W42" s="229">
        <v>0.1151108163515166</v>
      </c>
      <c r="X42" s="229">
        <v>0.10932352417937991</v>
      </c>
      <c r="Y42" s="229">
        <v>0.1123931999551168</v>
      </c>
      <c r="DA42" s="73" t="s">
        <v>2928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2929</v>
      </c>
    </row>
    <row r="44" spans="1:105" ht="12" customHeight="1" x14ac:dyDescent="0.25">
      <c r="A44" s="64" t="s">
        <v>38</v>
      </c>
      <c r="B44" s="229">
        <v>7.1957546036378348</v>
      </c>
      <c r="C44" s="229">
        <v>8.1695074537658972</v>
      </c>
      <c r="D44" s="229">
        <v>8.169507453775962</v>
      </c>
      <c r="E44" s="229">
        <v>4.7738963095138258</v>
      </c>
      <c r="F44" s="229">
        <v>6.2810670672200368</v>
      </c>
      <c r="G44" s="229">
        <v>8.1966751782787011</v>
      </c>
      <c r="H44" s="229">
        <v>7.937769856938389</v>
      </c>
      <c r="I44" s="229">
        <v>7.0264525102697943</v>
      </c>
      <c r="J44" s="229">
        <v>6.6044441825872244</v>
      </c>
      <c r="K44" s="229">
        <v>6.3574537385069174</v>
      </c>
      <c r="L44" s="229">
        <v>7.485932450354932</v>
      </c>
      <c r="M44" s="229">
        <v>6.9667299128759277</v>
      </c>
      <c r="N44" s="229">
        <v>7.1435456606069847</v>
      </c>
      <c r="O44" s="229">
        <v>7.3540890814860909</v>
      </c>
      <c r="P44" s="229">
        <v>7.7510368587459064</v>
      </c>
      <c r="Q44" s="229">
        <v>8.0994938563772099</v>
      </c>
      <c r="R44" s="229">
        <v>7.9655368694735333</v>
      </c>
      <c r="S44" s="229">
        <v>9.0132276870945773</v>
      </c>
      <c r="T44" s="229">
        <v>9.2002699952567095</v>
      </c>
      <c r="U44" s="229">
        <v>8.6624508647637821</v>
      </c>
      <c r="V44" s="229">
        <v>7.4437954127775141</v>
      </c>
      <c r="W44" s="229">
        <v>8.8679808867726067</v>
      </c>
      <c r="X44" s="229">
        <v>8.5710948803788138</v>
      </c>
      <c r="Y44" s="229">
        <v>7.6085094084537213</v>
      </c>
      <c r="DA44" s="73" t="s">
        <v>2930</v>
      </c>
    </row>
    <row r="45" spans="1:105" ht="12" customHeight="1" x14ac:dyDescent="0.25">
      <c r="A45" s="64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2931</v>
      </c>
    </row>
    <row r="46" spans="1:105" ht="12" customHeight="1" x14ac:dyDescent="0.25">
      <c r="A46" s="60" t="s">
        <v>2932</v>
      </c>
      <c r="B46" s="329">
        <v>0.5048211211405601</v>
      </c>
      <c r="C46" s="329">
        <v>0.49565594766044641</v>
      </c>
      <c r="D46" s="329">
        <v>0.50716064836777019</v>
      </c>
      <c r="E46" s="329">
        <v>0.51352802647282403</v>
      </c>
      <c r="F46" s="329">
        <v>0.47380244787458009</v>
      </c>
      <c r="G46" s="329">
        <v>0.48472387587105381</v>
      </c>
      <c r="H46" s="329">
        <v>0.48322395727332679</v>
      </c>
      <c r="I46" s="329">
        <v>0.49849437033664162</v>
      </c>
      <c r="J46" s="329">
        <v>0.40324824963794259</v>
      </c>
      <c r="K46" s="329">
        <v>0.39542739022415302</v>
      </c>
      <c r="L46" s="329">
        <v>0.41029725858907062</v>
      </c>
      <c r="M46" s="329">
        <v>0.3883173500683072</v>
      </c>
      <c r="N46" s="329">
        <v>0.4125179629552907</v>
      </c>
      <c r="O46" s="329">
        <v>0.38151896058985729</v>
      </c>
      <c r="P46" s="329">
        <v>0.45194111007550047</v>
      </c>
      <c r="Q46" s="329">
        <v>0.41831778054681651</v>
      </c>
      <c r="R46" s="329">
        <v>0.44956397822070859</v>
      </c>
      <c r="S46" s="329">
        <v>0.50230895085824456</v>
      </c>
      <c r="T46" s="329">
        <v>0.48197311497349138</v>
      </c>
      <c r="U46" s="329">
        <v>0.42780794548191042</v>
      </c>
      <c r="V46" s="329">
        <v>0.50453828348351515</v>
      </c>
      <c r="W46" s="329">
        <v>0.53424089242283179</v>
      </c>
      <c r="X46" s="329">
        <v>0.43406867768254997</v>
      </c>
      <c r="Y46" s="329">
        <v>0.43972379801902473</v>
      </c>
      <c r="DA46" s="72" t="s">
        <v>2933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2935</v>
      </c>
    </row>
    <row r="48" spans="1:105" ht="12" customHeight="1" x14ac:dyDescent="0.25">
      <c r="A48" s="132" t="s">
        <v>2936</v>
      </c>
      <c r="B48" s="316">
        <v>4.6716146550347464</v>
      </c>
      <c r="C48" s="316">
        <v>4.5868001396497746</v>
      </c>
      <c r="D48" s="316">
        <v>4.6932646399953502</v>
      </c>
      <c r="E48" s="316">
        <v>4.7521883569795174</v>
      </c>
      <c r="F48" s="316">
        <v>4.3845678526313678</v>
      </c>
      <c r="G48" s="316">
        <v>4.485634747310737</v>
      </c>
      <c r="H48" s="316">
        <v>4.4717545006073678</v>
      </c>
      <c r="I48" s="316">
        <v>4.6130669030952864</v>
      </c>
      <c r="J48" s="316">
        <v>3.7316593021495241</v>
      </c>
      <c r="K48" s="316">
        <v>3.6592850691343148</v>
      </c>
      <c r="L48" s="316">
        <v>3.7968908309832612</v>
      </c>
      <c r="M48" s="316">
        <v>3.5934887575321182</v>
      </c>
      <c r="N48" s="316">
        <v>3.8174412291882631</v>
      </c>
      <c r="O48" s="316">
        <v>3.530576461298542</v>
      </c>
      <c r="P48" s="316">
        <v>4.1822630326386863</v>
      </c>
      <c r="Q48" s="316">
        <v>3.8711127411802408</v>
      </c>
      <c r="R48" s="316">
        <v>4.1602650544544391</v>
      </c>
      <c r="S48" s="316">
        <v>4.6483670312421976</v>
      </c>
      <c r="T48" s="316">
        <v>4.4601792059646934</v>
      </c>
      <c r="U48" s="316">
        <v>3.958934727489603</v>
      </c>
      <c r="V48" s="316">
        <v>4.6689972753564524</v>
      </c>
      <c r="W48" s="316">
        <v>4.9438652184808882</v>
      </c>
      <c r="X48" s="316">
        <v>4.0168715432743198</v>
      </c>
      <c r="Y48" s="316">
        <v>4.069204026868058</v>
      </c>
      <c r="DA48" s="139" t="s">
        <v>2937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99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1</v>
      </c>
      <c r="C52" s="232">
        <f t="shared" si="1"/>
        <v>1.0000000000000007</v>
      </c>
      <c r="D52" s="232">
        <f t="shared" si="1"/>
        <v>1</v>
      </c>
      <c r="E52" s="232">
        <f t="shared" si="1"/>
        <v>1.0000000000000002</v>
      </c>
      <c r="F52" s="232">
        <f t="shared" si="1"/>
        <v>1.0000000000000004</v>
      </c>
      <c r="G52" s="232">
        <f t="shared" si="1"/>
        <v>1</v>
      </c>
      <c r="H52" s="232">
        <f t="shared" si="1"/>
        <v>0.99999999999999978</v>
      </c>
      <c r="I52" s="232">
        <f t="shared" si="1"/>
        <v>1.0000000000000007</v>
      </c>
      <c r="J52" s="232">
        <f t="shared" si="1"/>
        <v>0.99999999999999967</v>
      </c>
      <c r="K52" s="232">
        <f t="shared" si="1"/>
        <v>1.0000000000000002</v>
      </c>
      <c r="L52" s="232">
        <f t="shared" si="1"/>
        <v>0.99999999999999989</v>
      </c>
      <c r="M52" s="232">
        <f t="shared" si="1"/>
        <v>1</v>
      </c>
      <c r="N52" s="232">
        <f t="shared" si="1"/>
        <v>0.99999999999999989</v>
      </c>
      <c r="O52" s="232">
        <f t="shared" si="1"/>
        <v>1.0000000000000002</v>
      </c>
      <c r="P52" s="232">
        <f t="shared" si="1"/>
        <v>0.99999999999999967</v>
      </c>
      <c r="Q52" s="232">
        <f t="shared" si="1"/>
        <v>0.99999999999999956</v>
      </c>
      <c r="R52" s="232">
        <f t="shared" si="1"/>
        <v>0.99999999999999956</v>
      </c>
      <c r="S52" s="232">
        <f t="shared" si="1"/>
        <v>0.99999999999999978</v>
      </c>
      <c r="T52" s="232">
        <f t="shared" si="1"/>
        <v>1.0000000000000004</v>
      </c>
      <c r="U52" s="232">
        <f t="shared" si="1"/>
        <v>1.0000000000000002</v>
      </c>
      <c r="V52" s="232">
        <f t="shared" si="1"/>
        <v>1</v>
      </c>
      <c r="W52" s="232">
        <f t="shared" si="1"/>
        <v>0.99999999999999967</v>
      </c>
      <c r="X52" s="232">
        <f t="shared" si="1"/>
        <v>0.99999999999999978</v>
      </c>
      <c r="Y52" s="232">
        <f t="shared" si="1"/>
        <v>0.99999999999999967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8.7305932562708969E-3</v>
      </c>
      <c r="C53" s="299">
        <f t="shared" si="2"/>
        <v>7.9246150265229413E-3</v>
      </c>
      <c r="D53" s="299">
        <f t="shared" si="2"/>
        <v>7.9628145896395025E-3</v>
      </c>
      <c r="E53" s="299">
        <f t="shared" si="2"/>
        <v>1.1408104042330435E-2</v>
      </c>
      <c r="F53" s="299">
        <f t="shared" si="2"/>
        <v>8.886034099253811E-3</v>
      </c>
      <c r="G53" s="299">
        <f t="shared" si="2"/>
        <v>7.5646107308527779E-3</v>
      </c>
      <c r="H53" s="299">
        <f t="shared" si="2"/>
        <v>7.6666911629165108E-3</v>
      </c>
      <c r="I53" s="299">
        <f t="shared" si="2"/>
        <v>8.8909776256643359E-3</v>
      </c>
      <c r="J53" s="299">
        <f t="shared" si="2"/>
        <v>7.9902155983393036E-3</v>
      </c>
      <c r="K53" s="299">
        <f t="shared" si="2"/>
        <v>7.7461760920888006E-3</v>
      </c>
      <c r="L53" s="299">
        <f t="shared" si="2"/>
        <v>7.192965646918177E-3</v>
      </c>
      <c r="M53" s="299">
        <f t="shared" si="2"/>
        <v>7.2406935976056189E-3</v>
      </c>
      <c r="N53" s="299">
        <f t="shared" si="2"/>
        <v>7.426750433170053E-3</v>
      </c>
      <c r="O53" s="299">
        <f t="shared" si="2"/>
        <v>6.812779456832267E-3</v>
      </c>
      <c r="P53" s="299">
        <f t="shared" si="2"/>
        <v>7.4150692367531404E-3</v>
      </c>
      <c r="Q53" s="299">
        <f t="shared" si="2"/>
        <v>6.9455041928121524E-3</v>
      </c>
      <c r="R53" s="299">
        <f t="shared" si="2"/>
        <v>7.4247328283807311E-3</v>
      </c>
      <c r="S53" s="299">
        <f t="shared" si="2"/>
        <v>7.2625224863044962E-3</v>
      </c>
      <c r="T53" s="299">
        <f t="shared" si="2"/>
        <v>6.8499542279506524E-3</v>
      </c>
      <c r="U53" s="299">
        <f t="shared" si="2"/>
        <v>6.6850966119511744E-3</v>
      </c>
      <c r="V53" s="299">
        <f t="shared" si="2"/>
        <v>8.4281494302714741E-3</v>
      </c>
      <c r="W53" s="299">
        <f t="shared" si="2"/>
        <v>7.8703081070762571E-3</v>
      </c>
      <c r="X53" s="299">
        <f t="shared" si="2"/>
        <v>6.8206107756860496E-3</v>
      </c>
      <c r="Y53" s="299">
        <f t="shared" si="2"/>
        <v>7.5743169068047391E-3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9.4897752785553218E-3</v>
      </c>
      <c r="C54" s="233">
        <f t="shared" si="3"/>
        <v>8.6137119853510209E-3</v>
      </c>
      <c r="D54" s="233">
        <f t="shared" si="3"/>
        <v>8.6552332496081553E-3</v>
      </c>
      <c r="E54" s="233">
        <f t="shared" si="3"/>
        <v>1.2400113089489604E-2</v>
      </c>
      <c r="F54" s="233">
        <f t="shared" si="3"/>
        <v>9.6587327165802289E-3</v>
      </c>
      <c r="G54" s="233">
        <f t="shared" si="3"/>
        <v>8.2224029683182383E-3</v>
      </c>
      <c r="H54" s="233">
        <f t="shared" si="3"/>
        <v>8.3333599596918644E-3</v>
      </c>
      <c r="I54" s="233">
        <f t="shared" si="3"/>
        <v>9.6641061148525376E-3</v>
      </c>
      <c r="J54" s="233">
        <f t="shared" si="3"/>
        <v>8.6850169547166393E-3</v>
      </c>
      <c r="K54" s="233">
        <f t="shared" si="3"/>
        <v>8.4197566218356529E-3</v>
      </c>
      <c r="L54" s="233">
        <f t="shared" si="3"/>
        <v>7.8184409205632379E-3</v>
      </c>
      <c r="M54" s="233">
        <f t="shared" si="3"/>
        <v>7.8703191278321951E-3</v>
      </c>
      <c r="N54" s="233">
        <f t="shared" si="3"/>
        <v>8.0725548186631017E-3</v>
      </c>
      <c r="O54" s="233">
        <f t="shared" si="3"/>
        <v>7.4051950617742036E-3</v>
      </c>
      <c r="P54" s="233">
        <f t="shared" si="3"/>
        <v>8.0598578660360208E-3</v>
      </c>
      <c r="Q54" s="233">
        <f t="shared" si="3"/>
        <v>7.5494610791436443E-3</v>
      </c>
      <c r="R54" s="233">
        <f t="shared" si="3"/>
        <v>8.0703617699790578E-3</v>
      </c>
      <c r="S54" s="233">
        <f t="shared" si="3"/>
        <v>7.8940461807657496E-3</v>
      </c>
      <c r="T54" s="233">
        <f t="shared" si="3"/>
        <v>7.4456024216854894E-3</v>
      </c>
      <c r="U54" s="233">
        <f t="shared" si="3"/>
        <v>7.2664093608164953E-3</v>
      </c>
      <c r="V54" s="233">
        <f t="shared" si="3"/>
        <v>9.1610319894255155E-3</v>
      </c>
      <c r="W54" s="233">
        <f t="shared" si="3"/>
        <v>8.554682725082894E-3</v>
      </c>
      <c r="X54" s="233">
        <f t="shared" si="3"/>
        <v>7.4137073648761409E-3</v>
      </c>
      <c r="Y54" s="233">
        <f t="shared" si="3"/>
        <v>8.2329531595703685E-3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2.35346426908172E-2</v>
      </c>
      <c r="C55" s="233">
        <f t="shared" si="4"/>
        <v>2.1362005723670533E-2</v>
      </c>
      <c r="D55" s="233">
        <f t="shared" si="4"/>
        <v>2.1464978459028221E-2</v>
      </c>
      <c r="E55" s="233">
        <f t="shared" si="4"/>
        <v>3.0752280461934216E-2</v>
      </c>
      <c r="F55" s="233">
        <f t="shared" si="4"/>
        <v>2.3953657137118976E-2</v>
      </c>
      <c r="G55" s="233">
        <f t="shared" si="4"/>
        <v>2.0391559361429234E-2</v>
      </c>
      <c r="H55" s="233">
        <f t="shared" si="4"/>
        <v>2.0666732700035821E-2</v>
      </c>
      <c r="I55" s="233">
        <f t="shared" si="4"/>
        <v>2.3966983164834282E-2</v>
      </c>
      <c r="J55" s="233">
        <f t="shared" si="4"/>
        <v>2.1538842047697251E-2</v>
      </c>
      <c r="K55" s="233">
        <f t="shared" si="4"/>
        <v>2.0880996422152426E-2</v>
      </c>
      <c r="L55" s="233">
        <f t="shared" si="4"/>
        <v>1.9389733482996819E-2</v>
      </c>
      <c r="M55" s="233">
        <f t="shared" si="4"/>
        <v>1.9518391437023851E-2</v>
      </c>
      <c r="N55" s="233">
        <f t="shared" si="4"/>
        <v>2.0019935950284493E-2</v>
      </c>
      <c r="O55" s="233">
        <f t="shared" si="4"/>
        <v>1.8364883753200022E-2</v>
      </c>
      <c r="P55" s="233">
        <f t="shared" si="4"/>
        <v>1.9988447507769343E-2</v>
      </c>
      <c r="Q55" s="233">
        <f t="shared" si="4"/>
        <v>1.8722663476276241E-2</v>
      </c>
      <c r="R55" s="233">
        <f t="shared" si="4"/>
        <v>2.001449718954805E-2</v>
      </c>
      <c r="S55" s="233">
        <f t="shared" si="4"/>
        <v>1.9577234528299067E-2</v>
      </c>
      <c r="T55" s="233">
        <f t="shared" si="4"/>
        <v>1.846509400578002E-2</v>
      </c>
      <c r="U55" s="233">
        <f t="shared" si="4"/>
        <v>1.8020695214824904E-2</v>
      </c>
      <c r="V55" s="233">
        <f t="shared" si="4"/>
        <v>2.2719359333775276E-2</v>
      </c>
      <c r="W55" s="233">
        <f t="shared" si="4"/>
        <v>2.1215613158205564E-2</v>
      </c>
      <c r="X55" s="233">
        <f t="shared" si="4"/>
        <v>1.8385994264892829E-2</v>
      </c>
      <c r="Y55" s="233">
        <f t="shared" si="4"/>
        <v>2.0417723835734512E-2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7.2122292117020453E-2</v>
      </c>
      <c r="C56" s="233">
        <f t="shared" si="5"/>
        <v>6.5464211088667762E-2</v>
      </c>
      <c r="D56" s="233">
        <f t="shared" si="5"/>
        <v>6.5779772697021968E-2</v>
      </c>
      <c r="E56" s="233">
        <f t="shared" si="5"/>
        <v>9.4240859480120995E-2</v>
      </c>
      <c r="F56" s="233">
        <f t="shared" si="5"/>
        <v>7.3406368646009745E-2</v>
      </c>
      <c r="G56" s="233">
        <f t="shared" si="5"/>
        <v>6.2490262559218614E-2</v>
      </c>
      <c r="H56" s="233">
        <f t="shared" si="5"/>
        <v>6.3333535693658141E-2</v>
      </c>
      <c r="I56" s="233">
        <f t="shared" si="5"/>
        <v>7.3447206472879278E-2</v>
      </c>
      <c r="J56" s="233">
        <f t="shared" si="5"/>
        <v>6.6006128855846433E-2</v>
      </c>
      <c r="K56" s="233">
        <f t="shared" si="5"/>
        <v>6.3990150325950984E-2</v>
      </c>
      <c r="L56" s="233">
        <f t="shared" si="5"/>
        <v>5.9420150996280591E-2</v>
      </c>
      <c r="M56" s="233">
        <f t="shared" si="5"/>
        <v>5.9814425371524677E-2</v>
      </c>
      <c r="N56" s="233">
        <f t="shared" si="5"/>
        <v>6.1351416621839572E-2</v>
      </c>
      <c r="O56" s="233">
        <f t="shared" si="5"/>
        <v>5.6279482469483964E-2</v>
      </c>
      <c r="P56" s="233">
        <f t="shared" si="5"/>
        <v>6.1254919781873793E-2</v>
      </c>
      <c r="Q56" s="233">
        <f t="shared" si="5"/>
        <v>5.7375904201491711E-2</v>
      </c>
      <c r="R56" s="233">
        <f t="shared" si="5"/>
        <v>6.1334749451840802E-2</v>
      </c>
      <c r="S56" s="233">
        <f t="shared" si="5"/>
        <v>5.9994750973819726E-2</v>
      </c>
      <c r="T56" s="233">
        <f t="shared" si="5"/>
        <v>5.658657840480974E-2</v>
      </c>
      <c r="U56" s="233">
        <f t="shared" si="5"/>
        <v>5.5224711142205368E-2</v>
      </c>
      <c r="V56" s="233">
        <f t="shared" si="5"/>
        <v>6.9623843119633919E-2</v>
      </c>
      <c r="W56" s="233">
        <f t="shared" si="5"/>
        <v>6.5015588710629943E-2</v>
      </c>
      <c r="X56" s="233">
        <f t="shared" si="5"/>
        <v>5.6344175973058672E-2</v>
      </c>
      <c r="Y56" s="233">
        <f t="shared" si="5"/>
        <v>6.2570444012734802E-2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1.5877897005798662E-2</v>
      </c>
      <c r="C57" s="300">
        <f t="shared" si="6"/>
        <v>1.4419433086577544E-2</v>
      </c>
      <c r="D57" s="300">
        <f t="shared" si="6"/>
        <v>1.4473989456929934E-2</v>
      </c>
      <c r="E57" s="300">
        <f t="shared" si="6"/>
        <v>2.0225280716340503E-2</v>
      </c>
      <c r="F57" s="300">
        <f t="shared" si="6"/>
        <v>1.6305880591536731E-2</v>
      </c>
      <c r="G57" s="300">
        <f t="shared" si="6"/>
        <v>1.4048456090883043E-2</v>
      </c>
      <c r="H57" s="300">
        <f t="shared" si="6"/>
        <v>1.4273060981046292E-2</v>
      </c>
      <c r="I57" s="300">
        <f t="shared" si="6"/>
        <v>1.5912662204599737E-2</v>
      </c>
      <c r="J57" s="300">
        <f t="shared" si="6"/>
        <v>1.4260591517917661E-2</v>
      </c>
      <c r="K57" s="300">
        <f t="shared" si="6"/>
        <v>1.4860538774546761E-2</v>
      </c>
      <c r="L57" s="300">
        <f t="shared" si="6"/>
        <v>1.3399682067530084E-2</v>
      </c>
      <c r="M57" s="300">
        <f t="shared" si="6"/>
        <v>1.3769660365312309E-2</v>
      </c>
      <c r="N57" s="300">
        <f t="shared" si="6"/>
        <v>1.4106025502220617E-2</v>
      </c>
      <c r="O57" s="300">
        <f t="shared" si="6"/>
        <v>1.3356488451391393E-2</v>
      </c>
      <c r="P57" s="300">
        <f t="shared" si="6"/>
        <v>1.4328261303369866E-2</v>
      </c>
      <c r="Q57" s="300">
        <f t="shared" si="6"/>
        <v>1.2751347622424141E-2</v>
      </c>
      <c r="R57" s="300">
        <f t="shared" si="6"/>
        <v>1.3566787103876545E-2</v>
      </c>
      <c r="S57" s="300">
        <f t="shared" si="6"/>
        <v>1.3715488305428554E-2</v>
      </c>
      <c r="T57" s="300">
        <f t="shared" si="6"/>
        <v>1.3546151116153293E-2</v>
      </c>
      <c r="U57" s="300">
        <f t="shared" si="6"/>
        <v>1.2441824954521043E-2</v>
      </c>
      <c r="V57" s="300">
        <f t="shared" si="6"/>
        <v>1.5358443963849335E-2</v>
      </c>
      <c r="W57" s="300">
        <f t="shared" si="6"/>
        <v>1.4077053403418955E-2</v>
      </c>
      <c r="X57" s="300">
        <f t="shared" si="6"/>
        <v>1.2643138072023925E-2</v>
      </c>
      <c r="Y57" s="300">
        <f t="shared" si="6"/>
        <v>1.3757842911874268E-2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0.69078624934243305</v>
      </c>
      <c r="C58" s="301">
        <f t="shared" si="7"/>
        <v>0.71428744908891317</v>
      </c>
      <c r="D58" s="301">
        <f t="shared" si="7"/>
        <v>0.70884630183040997</v>
      </c>
      <c r="E58" s="301">
        <f t="shared" si="7"/>
        <v>0.62560544226192827</v>
      </c>
      <c r="F58" s="301">
        <f t="shared" si="7"/>
        <v>0.68053691773669378</v>
      </c>
      <c r="G58" s="301">
        <f t="shared" si="7"/>
        <v>0.71371507888143193</v>
      </c>
      <c r="H58" s="301">
        <f t="shared" si="7"/>
        <v>0.70931214822122246</v>
      </c>
      <c r="I58" s="301">
        <f t="shared" si="7"/>
        <v>0.69055774605375153</v>
      </c>
      <c r="J58" s="301">
        <f t="shared" si="7"/>
        <v>0.71370951826096385</v>
      </c>
      <c r="K58" s="301">
        <f t="shared" si="7"/>
        <v>0.70664553851603573</v>
      </c>
      <c r="L58" s="301">
        <f t="shared" si="7"/>
        <v>0.72517412009804549</v>
      </c>
      <c r="M58" s="301">
        <f t="shared" si="7"/>
        <v>0.72165514653623553</v>
      </c>
      <c r="N58" s="301">
        <f t="shared" si="7"/>
        <v>0.71685703463901718</v>
      </c>
      <c r="O58" s="301">
        <f t="shared" si="7"/>
        <v>0.73036155557548499</v>
      </c>
      <c r="P58" s="301">
        <f t="shared" si="7"/>
        <v>0.71516689358321528</v>
      </c>
      <c r="Q58" s="301">
        <f t="shared" si="7"/>
        <v>0.7344030607313895</v>
      </c>
      <c r="R58" s="301">
        <f t="shared" si="7"/>
        <v>0.72208266661221021</v>
      </c>
      <c r="S58" s="301">
        <f t="shared" si="7"/>
        <v>0.722066079815322</v>
      </c>
      <c r="T58" s="301">
        <f t="shared" si="7"/>
        <v>0.72897831651418055</v>
      </c>
      <c r="U58" s="301">
        <f t="shared" si="7"/>
        <v>0.73975333490238826</v>
      </c>
      <c r="V58" s="301">
        <f t="shared" si="7"/>
        <v>0.69515151721983037</v>
      </c>
      <c r="W58" s="301">
        <f t="shared" si="7"/>
        <v>0.71427179864487433</v>
      </c>
      <c r="X58" s="301">
        <f t="shared" si="7"/>
        <v>0.73649919026778121</v>
      </c>
      <c r="Y58" s="301">
        <f t="shared" si="7"/>
        <v>0.71904356607024611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4.4412148303638918E-2</v>
      </c>
      <c r="C59" s="301">
        <f t="shared" si="8"/>
        <v>4.0312172091442791E-2</v>
      </c>
      <c r="D59" s="301">
        <f t="shared" si="8"/>
        <v>4.0506491608166155E-2</v>
      </c>
      <c r="E59" s="301">
        <f t="shared" si="8"/>
        <v>5.8032529258811374E-2</v>
      </c>
      <c r="F59" s="301">
        <f t="shared" si="8"/>
        <v>4.5202869113595494E-2</v>
      </c>
      <c r="G59" s="301">
        <f t="shared" si="8"/>
        <v>3.8480845891729357E-2</v>
      </c>
      <c r="H59" s="301">
        <f t="shared" si="8"/>
        <v>3.9000124611357934E-2</v>
      </c>
      <c r="I59" s="301">
        <f t="shared" si="8"/>
        <v>4.5228016617509886E-2</v>
      </c>
      <c r="J59" s="301">
        <f t="shared" si="8"/>
        <v>4.0645879348073871E-2</v>
      </c>
      <c r="K59" s="301">
        <f t="shared" si="8"/>
        <v>3.9404460990190862E-2</v>
      </c>
      <c r="L59" s="301">
        <f t="shared" si="8"/>
        <v>3.6590303508235944E-2</v>
      </c>
      <c r="M59" s="301">
        <f t="shared" si="8"/>
        <v>3.683309351825468E-2</v>
      </c>
      <c r="N59" s="301">
        <f t="shared" si="8"/>
        <v>3.777955655134331E-2</v>
      </c>
      <c r="O59" s="301">
        <f t="shared" si="8"/>
        <v>3.4656312889103286E-2</v>
      </c>
      <c r="P59" s="301">
        <f t="shared" si="8"/>
        <v>3.7720134813048603E-2</v>
      </c>
      <c r="Q59" s="301">
        <f t="shared" si="8"/>
        <v>3.5331477850392271E-2</v>
      </c>
      <c r="R59" s="301">
        <f t="shared" si="8"/>
        <v>3.7769293083501985E-2</v>
      </c>
      <c r="S59" s="301">
        <f t="shared" si="8"/>
        <v>3.6944136125983733E-2</v>
      </c>
      <c r="T59" s="301">
        <f t="shared" si="8"/>
        <v>3.4845419333488115E-2</v>
      </c>
      <c r="U59" s="301">
        <f t="shared" si="8"/>
        <v>3.4006795808621197E-2</v>
      </c>
      <c r="V59" s="301">
        <f t="shared" si="8"/>
        <v>4.2873629710511424E-2</v>
      </c>
      <c r="W59" s="301">
        <f t="shared" si="8"/>
        <v>4.0035915153387933E-2</v>
      </c>
      <c r="X59" s="301">
        <f t="shared" si="8"/>
        <v>3.469615046762034E-2</v>
      </c>
      <c r="Y59" s="301">
        <f t="shared" si="8"/>
        <v>3.8530220786789346E-2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9.9919049834365142E-2</v>
      </c>
      <c r="C60" s="301">
        <f t="shared" si="9"/>
        <v>9.5731885623879534E-2</v>
      </c>
      <c r="D60" s="301">
        <f t="shared" si="9"/>
        <v>0.10027220671244652</v>
      </c>
      <c r="E60" s="301">
        <f t="shared" si="9"/>
        <v>0.10143513207699004</v>
      </c>
      <c r="F60" s="301">
        <f t="shared" si="9"/>
        <v>0.10629677493551813</v>
      </c>
      <c r="G60" s="301">
        <f t="shared" si="9"/>
        <v>0.10465073668861011</v>
      </c>
      <c r="H60" s="301">
        <f t="shared" si="9"/>
        <v>0.10656758144327527</v>
      </c>
      <c r="I60" s="301">
        <f t="shared" si="9"/>
        <v>9.6559646551170913E-2</v>
      </c>
      <c r="J60" s="301">
        <f t="shared" si="9"/>
        <v>9.5015348656865506E-2</v>
      </c>
      <c r="K60" s="301">
        <f t="shared" si="9"/>
        <v>0.10688581114581211</v>
      </c>
      <c r="L60" s="301">
        <f t="shared" si="9"/>
        <v>0.1020738623678728</v>
      </c>
      <c r="M60" s="301">
        <f t="shared" si="9"/>
        <v>0.10416549676262743</v>
      </c>
      <c r="N60" s="301">
        <f t="shared" si="9"/>
        <v>0.1045053565666981</v>
      </c>
      <c r="O60" s="301">
        <f t="shared" si="9"/>
        <v>0.1053522323020666</v>
      </c>
      <c r="P60" s="301">
        <f t="shared" si="9"/>
        <v>0.10623204603101474</v>
      </c>
      <c r="Q60" s="301">
        <f t="shared" si="9"/>
        <v>9.897549571551173E-2</v>
      </c>
      <c r="R60" s="301">
        <f t="shared" si="9"/>
        <v>9.9863660832907736E-2</v>
      </c>
      <c r="S60" s="301">
        <f t="shared" si="9"/>
        <v>0.10332514024135396</v>
      </c>
      <c r="T60" s="301">
        <f t="shared" si="9"/>
        <v>0.10572224205184146</v>
      </c>
      <c r="U60" s="301">
        <f t="shared" si="9"/>
        <v>9.9703791114673493E-2</v>
      </c>
      <c r="V60" s="301">
        <f t="shared" si="9"/>
        <v>0.10277354922064509</v>
      </c>
      <c r="W60" s="301">
        <f t="shared" si="9"/>
        <v>9.7293026522157045E-2</v>
      </c>
      <c r="X60" s="301">
        <f t="shared" si="9"/>
        <v>9.9754453632235118E-2</v>
      </c>
      <c r="Y60" s="301">
        <f t="shared" si="9"/>
        <v>9.939783290077979E-2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4.0159278278670621E-2</v>
      </c>
      <c r="C61" s="302">
        <f t="shared" si="10"/>
        <v>3.4418596034483509E-2</v>
      </c>
      <c r="D61" s="302">
        <f t="shared" si="10"/>
        <v>3.9383121693118341E-2</v>
      </c>
      <c r="E61" s="302">
        <f t="shared" si="10"/>
        <v>4.5791830880530598E-2</v>
      </c>
      <c r="F61" s="302">
        <f t="shared" si="10"/>
        <v>4.7299767236829854E-2</v>
      </c>
      <c r="G61" s="302">
        <f t="shared" si="10"/>
        <v>4.3540341123818216E-2</v>
      </c>
      <c r="H61" s="302">
        <f t="shared" si="10"/>
        <v>4.5769505320363342E-2</v>
      </c>
      <c r="I61" s="302">
        <f t="shared" si="10"/>
        <v>3.6748654793182942E-2</v>
      </c>
      <c r="J61" s="302">
        <f t="shared" si="10"/>
        <v>3.3720357989679831E-2</v>
      </c>
      <c r="K61" s="302">
        <f t="shared" si="10"/>
        <v>4.6269211023192779E-2</v>
      </c>
      <c r="L61" s="302">
        <f t="shared" si="10"/>
        <v>4.0196700492522733E-2</v>
      </c>
      <c r="M61" s="302">
        <f t="shared" si="10"/>
        <v>4.2552672297184124E-2</v>
      </c>
      <c r="N61" s="302">
        <f t="shared" si="10"/>
        <v>4.3200355564549799E-2</v>
      </c>
      <c r="O61" s="302">
        <f t="shared" si="10"/>
        <v>4.3220110085889635E-2</v>
      </c>
      <c r="P61" s="302">
        <f t="shared" si="10"/>
        <v>4.5069050131131966E-2</v>
      </c>
      <c r="Q61" s="302">
        <f t="shared" si="10"/>
        <v>3.6458245643586136E-2</v>
      </c>
      <c r="R61" s="302">
        <f t="shared" si="10"/>
        <v>3.8136183887101986E-2</v>
      </c>
      <c r="S61" s="302">
        <f t="shared" si="10"/>
        <v>4.1669533306104199E-2</v>
      </c>
      <c r="T61" s="302">
        <f t="shared" si="10"/>
        <v>4.3686019630709116E-2</v>
      </c>
      <c r="U61" s="302">
        <f t="shared" si="10"/>
        <v>3.6866310712952113E-2</v>
      </c>
      <c r="V61" s="302">
        <f t="shared" si="10"/>
        <v>4.2791623982351784E-2</v>
      </c>
      <c r="W61" s="302">
        <f t="shared" si="10"/>
        <v>3.6004616553365641E-2</v>
      </c>
      <c r="X61" s="302">
        <f t="shared" si="10"/>
        <v>3.712168767768368E-2</v>
      </c>
      <c r="Y61" s="302">
        <f t="shared" si="10"/>
        <v>3.7851531308838435E-2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5.5963861444272393E-2</v>
      </c>
      <c r="C62" s="302">
        <f t="shared" si="11"/>
        <v>5.7867804795255613E-2</v>
      </c>
      <c r="D62" s="302">
        <f t="shared" si="11"/>
        <v>5.742699171948492E-2</v>
      </c>
      <c r="E62" s="302">
        <f t="shared" si="11"/>
        <v>5.0683255960663573E-2</v>
      </c>
      <c r="F62" s="302">
        <f t="shared" si="11"/>
        <v>5.5133514612056199E-2</v>
      </c>
      <c r="G62" s="302">
        <f t="shared" si="11"/>
        <v>5.7821434377464592E-2</v>
      </c>
      <c r="H62" s="302">
        <f t="shared" si="11"/>
        <v>5.7464732139035198E-2</v>
      </c>
      <c r="I62" s="302">
        <f t="shared" si="11"/>
        <v>5.5945349312046949E-2</v>
      </c>
      <c r="J62" s="302">
        <f t="shared" si="11"/>
        <v>5.7820983885299035E-2</v>
      </c>
      <c r="K62" s="302">
        <f t="shared" si="11"/>
        <v>5.7248697473885071E-2</v>
      </c>
      <c r="L62" s="302">
        <f t="shared" si="11"/>
        <v>5.8749785507124772E-2</v>
      </c>
      <c r="M62" s="302">
        <f t="shared" si="11"/>
        <v>5.8464696814310428E-2</v>
      </c>
      <c r="N62" s="302">
        <f t="shared" si="11"/>
        <v>5.8075979074683072E-2</v>
      </c>
      <c r="O62" s="302">
        <f t="shared" si="11"/>
        <v>5.9170044191467264E-2</v>
      </c>
      <c r="P62" s="302">
        <f t="shared" si="11"/>
        <v>5.7939052753468369E-2</v>
      </c>
      <c r="Q62" s="302">
        <f t="shared" si="11"/>
        <v>5.9497465640268123E-2</v>
      </c>
      <c r="R62" s="302">
        <f t="shared" si="11"/>
        <v>5.8499332237814124E-2</v>
      </c>
      <c r="S62" s="302">
        <f t="shared" si="11"/>
        <v>5.8497988462943462E-2</v>
      </c>
      <c r="T62" s="302">
        <f t="shared" si="11"/>
        <v>5.9057981452458129E-2</v>
      </c>
      <c r="U62" s="302">
        <f t="shared" si="11"/>
        <v>5.9930916657394778E-2</v>
      </c>
      <c r="V62" s="302">
        <f t="shared" si="11"/>
        <v>5.6317512442523102E-2</v>
      </c>
      <c r="W62" s="302">
        <f t="shared" si="11"/>
        <v>5.7866536878758243E-2</v>
      </c>
      <c r="X62" s="302">
        <f t="shared" si="11"/>
        <v>5.9667283008600976E-2</v>
      </c>
      <c r="Y62" s="302">
        <f t="shared" si="11"/>
        <v>5.8253120328113216E-2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3.7959101114221298E-3</v>
      </c>
      <c r="C63" s="302">
        <f t="shared" si="12"/>
        <v>3.4454847941404083E-3</v>
      </c>
      <c r="D63" s="302">
        <f t="shared" si="12"/>
        <v>3.4620932998432608E-3</v>
      </c>
      <c r="E63" s="302">
        <f t="shared" si="12"/>
        <v>4.9600452357958418E-3</v>
      </c>
      <c r="F63" s="302">
        <f t="shared" si="12"/>
        <v>3.8634930866320925E-3</v>
      </c>
      <c r="G63" s="302">
        <f t="shared" si="12"/>
        <v>3.2889611873272943E-3</v>
      </c>
      <c r="H63" s="302">
        <f t="shared" si="12"/>
        <v>3.3333439838767452E-3</v>
      </c>
      <c r="I63" s="302">
        <f t="shared" si="12"/>
        <v>3.8656424459410149E-3</v>
      </c>
      <c r="J63" s="302">
        <f t="shared" si="12"/>
        <v>3.4740067818866539E-3</v>
      </c>
      <c r="K63" s="302">
        <f t="shared" si="12"/>
        <v>3.3679026487342606E-3</v>
      </c>
      <c r="L63" s="302">
        <f t="shared" si="12"/>
        <v>3.1273763682252943E-3</v>
      </c>
      <c r="M63" s="302">
        <f t="shared" si="12"/>
        <v>3.1481276511328773E-3</v>
      </c>
      <c r="N63" s="302">
        <f t="shared" si="12"/>
        <v>3.2290219274652399E-3</v>
      </c>
      <c r="O63" s="302">
        <f t="shared" si="12"/>
        <v>2.9620780247096817E-3</v>
      </c>
      <c r="P63" s="302">
        <f t="shared" si="12"/>
        <v>3.2239431464144092E-3</v>
      </c>
      <c r="Q63" s="302">
        <f t="shared" si="12"/>
        <v>3.0197844316574587E-3</v>
      </c>
      <c r="R63" s="302">
        <f t="shared" si="12"/>
        <v>3.2281447079916216E-3</v>
      </c>
      <c r="S63" s="302">
        <f t="shared" si="12"/>
        <v>3.1576184723063009E-3</v>
      </c>
      <c r="T63" s="302">
        <f t="shared" si="12"/>
        <v>2.9782409686741973E-3</v>
      </c>
      <c r="U63" s="302">
        <f t="shared" si="12"/>
        <v>2.9065637443265982E-3</v>
      </c>
      <c r="V63" s="302">
        <f t="shared" si="12"/>
        <v>3.6644127957702055E-3</v>
      </c>
      <c r="W63" s="302">
        <f t="shared" si="12"/>
        <v>3.4218730900331556E-3</v>
      </c>
      <c r="X63" s="302">
        <f t="shared" si="12"/>
        <v>2.9654829459504562E-3</v>
      </c>
      <c r="Y63" s="302">
        <f t="shared" si="12"/>
        <v>3.2931812638281473E-3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3.5127352171100412E-2</v>
      </c>
      <c r="C65" s="235">
        <f t="shared" si="14"/>
        <v>3.1884516284975364E-2</v>
      </c>
      <c r="D65" s="235">
        <f t="shared" si="14"/>
        <v>3.2038211396749568E-2</v>
      </c>
      <c r="E65" s="235">
        <f t="shared" si="14"/>
        <v>4.5900258612054753E-2</v>
      </c>
      <c r="F65" s="235">
        <f t="shared" si="14"/>
        <v>3.5752765023693414E-2</v>
      </c>
      <c r="G65" s="235">
        <f t="shared" si="14"/>
        <v>3.0436046827526812E-2</v>
      </c>
      <c r="H65" s="235">
        <f t="shared" si="14"/>
        <v>3.0846765226795414E-2</v>
      </c>
      <c r="I65" s="235">
        <f t="shared" si="14"/>
        <v>3.5772655194738191E-2</v>
      </c>
      <c r="J65" s="235">
        <f t="shared" si="14"/>
        <v>3.2148458759579127E-2</v>
      </c>
      <c r="K65" s="235">
        <f t="shared" si="14"/>
        <v>3.1166571111386873E-2</v>
      </c>
      <c r="L65" s="235">
        <f t="shared" si="14"/>
        <v>2.8940740911556885E-2</v>
      </c>
      <c r="M65" s="235">
        <f t="shared" si="14"/>
        <v>2.9132773283583675E-2</v>
      </c>
      <c r="N65" s="235">
        <f t="shared" si="14"/>
        <v>2.9881368916763355E-2</v>
      </c>
      <c r="O65" s="235">
        <f t="shared" si="14"/>
        <v>2.7411070040663413E-2</v>
      </c>
      <c r="P65" s="235">
        <f t="shared" si="14"/>
        <v>2.9834369876918978E-2</v>
      </c>
      <c r="Q65" s="235">
        <f t="shared" si="14"/>
        <v>2.7945085130558128E-2</v>
      </c>
      <c r="R65" s="235">
        <f t="shared" si="14"/>
        <v>2.9873251127754481E-2</v>
      </c>
      <c r="S65" s="235">
        <f t="shared" si="14"/>
        <v>2.9220601342722526E-2</v>
      </c>
      <c r="T65" s="235">
        <f t="shared" si="14"/>
        <v>2.7560641924111045E-2</v>
      </c>
      <c r="U65" s="235">
        <f t="shared" si="14"/>
        <v>2.6897340889998365E-2</v>
      </c>
      <c r="V65" s="235">
        <f t="shared" si="14"/>
        <v>3.391047601205751E-2</v>
      </c>
      <c r="W65" s="235">
        <f t="shared" si="14"/>
        <v>3.1666013575166845E-2</v>
      </c>
      <c r="X65" s="235">
        <f t="shared" si="14"/>
        <v>2.7442579181825539E-2</v>
      </c>
      <c r="Y65" s="235">
        <f t="shared" si="14"/>
        <v>3.0475099415465699E-2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56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 t="shared" ref="B69:Y69" si="15">SUM(B$70:B$78)</f>
        <v>124.16635121602802</v>
      </c>
      <c r="C69" s="322">
        <f t="shared" si="15"/>
        <v>118.81908485023374</v>
      </c>
      <c r="D69" s="322">
        <f t="shared" si="15"/>
        <v>124.76757653104983</v>
      </c>
      <c r="E69" s="322">
        <f t="shared" si="15"/>
        <v>137.51505167952956</v>
      </c>
      <c r="F69" s="322">
        <f t="shared" si="15"/>
        <v>149.60895259320571</v>
      </c>
      <c r="G69" s="322">
        <f t="shared" si="15"/>
        <v>145.53955666894095</v>
      </c>
      <c r="H69" s="322">
        <f t="shared" si="15"/>
        <v>135.15873100424494</v>
      </c>
      <c r="I69" s="322">
        <f t="shared" si="15"/>
        <v>138.86565895518814</v>
      </c>
      <c r="J69" s="322">
        <f t="shared" si="15"/>
        <v>151.50062581690801</v>
      </c>
      <c r="K69" s="322">
        <f t="shared" si="15"/>
        <v>169.74113620264797</v>
      </c>
      <c r="L69" s="322">
        <f t="shared" si="15"/>
        <v>172.65246391315134</v>
      </c>
      <c r="M69" s="322">
        <f t="shared" si="15"/>
        <v>177.03919286140342</v>
      </c>
      <c r="N69" s="322">
        <f t="shared" si="15"/>
        <v>192.15121550228392</v>
      </c>
      <c r="O69" s="322">
        <f t="shared" si="15"/>
        <v>200.40871792545511</v>
      </c>
      <c r="P69" s="322">
        <f t="shared" si="15"/>
        <v>192.49793257338936</v>
      </c>
      <c r="Q69" s="322">
        <f t="shared" si="15"/>
        <v>189.32826560729589</v>
      </c>
      <c r="R69" s="322">
        <f t="shared" si="15"/>
        <v>198.98309626481159</v>
      </c>
      <c r="S69" s="322">
        <f t="shared" si="15"/>
        <v>195.81649866469536</v>
      </c>
      <c r="T69" s="322">
        <f t="shared" si="15"/>
        <v>195.66354361426696</v>
      </c>
      <c r="U69" s="322">
        <f t="shared" si="15"/>
        <v>186.79312230126806</v>
      </c>
      <c r="V69" s="322">
        <f t="shared" si="15"/>
        <v>191.12818539845694</v>
      </c>
      <c r="W69" s="322">
        <f t="shared" si="15"/>
        <v>167.87837833336215</v>
      </c>
      <c r="X69" s="322">
        <f t="shared" si="15"/>
        <v>155.97334992040172</v>
      </c>
      <c r="Y69" s="322">
        <f t="shared" si="15"/>
        <v>162.40565192708948</v>
      </c>
      <c r="DA69" s="95"/>
    </row>
    <row r="70" spans="1:105" ht="12" customHeight="1" x14ac:dyDescent="0.25">
      <c r="A70" s="55" t="s">
        <v>91</v>
      </c>
      <c r="B70" s="334">
        <f>IF(B$6=0,0,B$6/WWP!B$5*1000)</f>
        <v>1.0840459085824181</v>
      </c>
      <c r="C70" s="334">
        <f>IF(C$6=0,0,C$6/WWP!C$5*1000)</f>
        <v>0.94159550524186586</v>
      </c>
      <c r="D70" s="334">
        <f>IF(D$6=0,0,D$6/WWP!D$5*1000)</f>
        <v>0.99350107871540694</v>
      </c>
      <c r="E70" s="334">
        <f>IF(E$6=0,0,E$6/WWP!E$5*1000)</f>
        <v>1.5687860169465198</v>
      </c>
      <c r="F70" s="334">
        <f>IF(F$6=0,0,F$6/WWP!F$5*1000)</f>
        <v>1.3294302542968723</v>
      </c>
      <c r="G70" s="334">
        <f>IF(G$6=0,0,G$6/WWP!G$5*1000)</f>
        <v>1.1009500921414266</v>
      </c>
      <c r="H70" s="334">
        <f>IF(H$6=0,0,H$6/WWP!H$5*1000)</f>
        <v>1.0362202485812548</v>
      </c>
      <c r="I70" s="334">
        <f>IF(I$6=0,0,I$6/WWP!I$5*1000)</f>
        <v>1.2346514667437112</v>
      </c>
      <c r="J70" s="334">
        <f>IF(J$6=0,0,J$6/WWP!J$5*1000)</f>
        <v>1.2105226635604251</v>
      </c>
      <c r="K70" s="334">
        <f>IF(K$6=0,0,K$6/WWP!K$5*1000)</f>
        <v>1.3148447310969402</v>
      </c>
      <c r="L70" s="334">
        <f>IF(L$6=0,0,L$6/WWP!L$5*1000)</f>
        <v>1.2418832417830781</v>
      </c>
      <c r="M70" s="334">
        <f>IF(M$6=0,0,M$6/WWP!M$5*1000)</f>
        <v>1.2818865502768302</v>
      </c>
      <c r="N70" s="334">
        <f>IF(N$6=0,0,N$6/WWP!N$5*1000)</f>
        <v>1.4270591229657397</v>
      </c>
      <c r="O70" s="334">
        <f>IF(O$6=0,0,O$6/WWP!O$5*1000)</f>
        <v>1.3653403964526332</v>
      </c>
      <c r="P70" s="334">
        <f>IF(P$6=0,0,P$6/WWP!P$5*1000)</f>
        <v>1.4273854979635203</v>
      </c>
      <c r="Q70" s="334">
        <f>IF(Q$6=0,0,Q$6/WWP!Q$5*1000)</f>
        <v>1.3149802625933269</v>
      </c>
      <c r="R70" s="334">
        <f>IF(R$6=0,0,R$6/WWP!R$5*1000)</f>
        <v>1.47739632713019</v>
      </c>
      <c r="S70" s="334">
        <f>IF(S$6=0,0,S$6/WWP!S$5*1000)</f>
        <v>1.4221217247417643</v>
      </c>
      <c r="T70" s="334">
        <f>IF(T$6=0,0,T$6/WWP!T$5*1000)</f>
        <v>1.340286317836354</v>
      </c>
      <c r="U70" s="334">
        <f>IF(U$6=0,0,U$6/WWP!U$5*1000)</f>
        <v>1.2487300690319882</v>
      </c>
      <c r="V70" s="334">
        <f>IF(V$6=0,0,V$6/WWP!V$5*1000)</f>
        <v>1.6108569068748253</v>
      </c>
      <c r="W70" s="334">
        <f>IF(W$6=0,0,W$6/WWP!W$5*1000)</f>
        <v>1.3212545619998757</v>
      </c>
      <c r="X70" s="334">
        <f>IF(X$6=0,0,X$6/WWP!X$5*1000)</f>
        <v>1.063833511186943</v>
      </c>
      <c r="Y70" s="334">
        <f>IF(Y$6=0,0,Y$6/WWP!Y$5*1000)</f>
        <v>1.2301118751520002</v>
      </c>
      <c r="DA70" s="67"/>
    </row>
    <row r="71" spans="1:105" ht="12" customHeight="1" x14ac:dyDescent="0.25">
      <c r="A71" s="173" t="s">
        <v>92</v>
      </c>
      <c r="B71" s="335">
        <f>IF(B$7=0,0,B$7/WWP!B$5*1000)</f>
        <v>1.1783107701982805</v>
      </c>
      <c r="C71" s="335">
        <f>IF(C$7=0,0,C$7/WWP!C$5*1000)</f>
        <v>1.0234733752628973</v>
      </c>
      <c r="D71" s="335">
        <f>IF(D$7=0,0,D$7/WWP!D$5*1000)</f>
        <v>1.0798924768645726</v>
      </c>
      <c r="E71" s="335">
        <f>IF(E$7=0,0,E$7/WWP!E$5*1000)</f>
        <v>1.7052021923331737</v>
      </c>
      <c r="F71" s="335">
        <f>IF(F$7=0,0,F$7/WWP!F$5*1000)</f>
        <v>1.4450328851052958</v>
      </c>
      <c r="G71" s="335">
        <f>IF(G$7=0,0,G$7/WWP!G$5*1000)</f>
        <v>1.1966848827624204</v>
      </c>
      <c r="H71" s="335">
        <f>IF(H$7=0,0,H$7/WWP!H$5*1000)</f>
        <v>1.1263263571535382</v>
      </c>
      <c r="I71" s="335">
        <f>IF(I$7=0,0,I$7/WWP!I$5*1000)</f>
        <v>1.3420124638518598</v>
      </c>
      <c r="J71" s="335">
        <f>IF(J$7=0,0,J$7/WWP!J$5*1000)</f>
        <v>1.3157855038700281</v>
      </c>
      <c r="K71" s="335">
        <f>IF(K$7=0,0,K$7/WWP!K$5*1000)</f>
        <v>1.4291790555401525</v>
      </c>
      <c r="L71" s="335">
        <f>IF(L$7=0,0,L$7/WWP!L$5*1000)</f>
        <v>1.3498730888946504</v>
      </c>
      <c r="M71" s="335">
        <f>IF(M$7=0,0,M$7/WWP!M$5*1000)</f>
        <v>1.3933549459530763</v>
      </c>
      <c r="N71" s="335">
        <f>IF(N$7=0,0,N$7/WWP!N$5*1000)</f>
        <v>1.5511512206149345</v>
      </c>
      <c r="O71" s="335">
        <f>IF(O$7=0,0,O$7/WWP!O$5*1000)</f>
        <v>1.4840656483180794</v>
      </c>
      <c r="P71" s="335">
        <f>IF(P$7=0,0,P$7/WWP!P$5*1000)</f>
        <v>1.5515059760473042</v>
      </c>
      <c r="Q71" s="335">
        <f>IF(Q$7=0,0,Q$7/WWP!Q$5*1000)</f>
        <v>1.429326372384051</v>
      </c>
      <c r="R71" s="335">
        <f>IF(R$7=0,0,R$7/WWP!R$5*1000)</f>
        <v>1.6058655729675986</v>
      </c>
      <c r="S71" s="335">
        <f>IF(S$7=0,0,S$7/WWP!S$5*1000)</f>
        <v>1.5457844834149601</v>
      </c>
      <c r="T71" s="335">
        <f>IF(T$7=0,0,T$7/WWP!T$5*1000)</f>
        <v>1.4568329541699496</v>
      </c>
      <c r="U71" s="335">
        <f>IF(U$7=0,0,U$7/WWP!U$5*1000)</f>
        <v>1.3573152924260743</v>
      </c>
      <c r="V71" s="335">
        <f>IF(V$7=0,0,V$7/WWP!V$5*1000)</f>
        <v>1.7509314205161146</v>
      </c>
      <c r="W71" s="335">
        <f>IF(W$7=0,0,W$7/WWP!W$5*1000)</f>
        <v>1.4361462630433439</v>
      </c>
      <c r="X71" s="335">
        <f>IF(X$7=0,0,X$7/WWP!X$5*1000)</f>
        <v>1.1563407730292858</v>
      </c>
      <c r="Y71" s="335">
        <f>IF(Y$7=0,0,Y$7/WWP!Y$5*1000)</f>
        <v>1.3370781251652175</v>
      </c>
      <c r="DA71" s="177"/>
    </row>
    <row r="72" spans="1:105" ht="12" customHeight="1" x14ac:dyDescent="0.25">
      <c r="A72" s="173" t="s">
        <v>93</v>
      </c>
      <c r="B72" s="335">
        <f>IF(B$8=0,0,B$8/WWP!B$5*1000)</f>
        <v>2.9222107100917349</v>
      </c>
      <c r="C72" s="335">
        <f>IF(C$8=0,0,C$8/WWP!C$5*1000)</f>
        <v>2.5382139706519862</v>
      </c>
      <c r="D72" s="335">
        <f>IF(D$8=0,0,D$8/WWP!D$5*1000)</f>
        <v>2.6781333426241396</v>
      </c>
      <c r="E72" s="335">
        <f>IF(E$8=0,0,E$8/WWP!E$5*1000)</f>
        <v>4.2289014369862707</v>
      </c>
      <c r="F72" s="335">
        <f>IF(F$8=0,0,F$8/WWP!F$5*1000)</f>
        <v>3.5836815550611352</v>
      </c>
      <c r="G72" s="335">
        <f>IF(G$8=0,0,G$8/WWP!G$5*1000)</f>
        <v>2.9677785092508029</v>
      </c>
      <c r="H72" s="335">
        <f>IF(H$8=0,0,H$8/WWP!H$5*1000)</f>
        <v>2.7932893657407751</v>
      </c>
      <c r="I72" s="335">
        <f>IF(I$8=0,0,I$8/WWP!I$5*1000)</f>
        <v>3.3281909103526108</v>
      </c>
      <c r="J72" s="335">
        <f>IF(J$8=0,0,J$8/WWP!J$5*1000)</f>
        <v>3.2631480495976675</v>
      </c>
      <c r="K72" s="335">
        <f>IF(K$8=0,0,K$8/WWP!K$5*1000)</f>
        <v>3.5443640577395792</v>
      </c>
      <c r="L72" s="335">
        <f>IF(L$8=0,0,L$8/WWP!L$5*1000)</f>
        <v>3.3476852604587304</v>
      </c>
      <c r="M72" s="335">
        <f>IF(M$8=0,0,M$8/WWP!M$5*1000)</f>
        <v>3.455520265963631</v>
      </c>
      <c r="N72" s="335">
        <f>IF(N$8=0,0,N$8/WWP!N$5*1000)</f>
        <v>3.8468550271250379</v>
      </c>
      <c r="O72" s="335">
        <f>IF(O$8=0,0,O$8/WWP!O$5*1000)</f>
        <v>3.6804828078288367</v>
      </c>
      <c r="P72" s="335">
        <f>IF(P$8=0,0,P$8/WWP!P$5*1000)</f>
        <v>3.8477348205973163</v>
      </c>
      <c r="Q72" s="335">
        <f>IF(Q$8=0,0,Q$8/WWP!Q$5*1000)</f>
        <v>3.5447294035124468</v>
      </c>
      <c r="R72" s="335">
        <f>IF(R$8=0,0,R$8/WWP!R$5*1000)</f>
        <v>3.9825466209596421</v>
      </c>
      <c r="S72" s="335">
        <f>IF(S$8=0,0,S$8/WWP!S$5*1000)</f>
        <v>3.8335455188691019</v>
      </c>
      <c r="T72" s="335">
        <f>IF(T$8=0,0,T$8/WWP!T$5*1000)</f>
        <v>3.6129457263414757</v>
      </c>
      <c r="U72" s="335">
        <f>IF(U$8=0,0,U$8/WWP!U$5*1000)</f>
        <v>3.3661419252166631</v>
      </c>
      <c r="V72" s="335">
        <f>IF(V$8=0,0,V$8/WWP!V$5*1000)</f>
        <v>4.3423099228799646</v>
      </c>
      <c r="W72" s="335">
        <f>IF(W$8=0,0,W$8/WWP!W$5*1000)</f>
        <v>3.5616427323474915</v>
      </c>
      <c r="X72" s="335">
        <f>IF(X$8=0,0,X$8/WWP!X$5*1000)</f>
        <v>2.867725117112629</v>
      </c>
      <c r="Y72" s="335">
        <f>IF(Y$8=0,0,Y$8/WWP!Y$5*1000)</f>
        <v>3.3159537504097387</v>
      </c>
      <c r="DA72" s="177"/>
    </row>
    <row r="73" spans="1:105" ht="12" customHeight="1" x14ac:dyDescent="0.25">
      <c r="A73" s="173" t="s">
        <v>94</v>
      </c>
      <c r="B73" s="335">
        <f>IF(B$9=0,0,B$9/WWP!B$5*1000)</f>
        <v>8.9551618535069295</v>
      </c>
      <c r="C73" s="335">
        <f>IF(C$9=0,0,C$9/WWP!C$5*1000)</f>
        <v>7.7783976519980209</v>
      </c>
      <c r="D73" s="335">
        <f>IF(D$9=0,0,D$9/WWP!D$5*1000)</f>
        <v>8.2071828241707507</v>
      </c>
      <c r="E73" s="335">
        <f>IF(E$9=0,0,E$9/WWP!E$5*1000)</f>
        <v>12.959536661732121</v>
      </c>
      <c r="F73" s="335">
        <f>IF(F$9=0,0,F$9/WWP!F$5*1000)</f>
        <v>10.982249926800248</v>
      </c>
      <c r="G73" s="335">
        <f>IF(G$9=0,0,G$9/WWP!G$5*1000)</f>
        <v>9.0948051089943966</v>
      </c>
      <c r="H73" s="335">
        <f>IF(H$9=0,0,H$9/WWP!H$5*1000)</f>
        <v>8.5600803143668891</v>
      </c>
      <c r="I73" s="335">
        <f>IF(I$9=0,0,I$9/WWP!I$5*1000)</f>
        <v>10.199294725274134</v>
      </c>
      <c r="J73" s="335">
        <f>IF(J$9=0,0,J$9/WWP!J$5*1000)</f>
        <v>9.9999698294122101</v>
      </c>
      <c r="K73" s="335">
        <f>IF(K$9=0,0,K$9/WWP!K$5*1000)</f>
        <v>10.861760822105163</v>
      </c>
      <c r="L73" s="335">
        <f>IF(L$9=0,0,L$9/WWP!L$5*1000)</f>
        <v>10.259035475599338</v>
      </c>
      <c r="M73" s="335">
        <f>IF(M$9=0,0,M$9/WWP!M$5*1000)</f>
        <v>10.589497589243379</v>
      </c>
      <c r="N73" s="335">
        <f>IF(N$9=0,0,N$9/WWP!N$5*1000)</f>
        <v>11.788749276673501</v>
      </c>
      <c r="O73" s="335">
        <f>IF(O$9=0,0,O$9/WWP!O$5*1000)</f>
        <v>11.278898927217408</v>
      </c>
      <c r="P73" s="335">
        <f>IF(P$9=0,0,P$9/WWP!P$5*1000)</f>
        <v>11.791445417959519</v>
      </c>
      <c r="Q73" s="335">
        <f>IF(Q$9=0,0,Q$9/WWP!Q$5*1000)</f>
        <v>10.862880430118789</v>
      </c>
      <c r="R73" s="335">
        <f>IF(R$9=0,0,R$9/WWP!R$5*1000)</f>
        <v>12.204578354553741</v>
      </c>
      <c r="S73" s="335">
        <f>IF(S$9=0,0,S$9/WWP!S$5*1000)</f>
        <v>11.747962073953701</v>
      </c>
      <c r="T73" s="335">
        <f>IF(T$9=0,0,T$9/WWP!T$5*1000)</f>
        <v>11.071930451691621</v>
      </c>
      <c r="U73" s="335">
        <f>IF(U$9=0,0,U$9/WWP!U$5*1000)</f>
        <v>10.315596222438167</v>
      </c>
      <c r="V73" s="335">
        <f>IF(V$9=0,0,V$9/WWP!V$5*1000)</f>
        <v>13.307078795922473</v>
      </c>
      <c r="W73" s="335">
        <f>IF(W$9=0,0,W$9/WWP!W$5*1000)</f>
        <v>10.914711599129406</v>
      </c>
      <c r="X73" s="335">
        <f>IF(X$9=0,0,X$9/WWP!X$5*1000)</f>
        <v>8.7881898750225727</v>
      </c>
      <c r="Y73" s="335">
        <f>IF(Y$9=0,0,Y$9/WWP!Y$5*1000)</f>
        <v>10.161793751255653</v>
      </c>
      <c r="DA73" s="177"/>
    </row>
    <row r="74" spans="1:105" ht="12" customHeight="1" x14ac:dyDescent="0.25">
      <c r="A74" s="56" t="s">
        <v>95</v>
      </c>
      <c r="B74" s="336">
        <f>IF(B$10=0,0,B$10/WWP!B$5*1000)</f>
        <v>1.9715005361939162</v>
      </c>
      <c r="C74" s="336">
        <f>IF(C$10=0,0,C$10/WWP!C$5*1000)</f>
        <v>1.7133038434063237</v>
      </c>
      <c r="D74" s="336">
        <f>IF(D$10=0,0,D$10/WWP!D$5*1000)</f>
        <v>1.8058845872771141</v>
      </c>
      <c r="E74" s="336">
        <f>IF(E$10=0,0,E$10/WWP!E$5*1000)</f>
        <v>2.7812805229405564</v>
      </c>
      <c r="F74" s="336">
        <f>IF(F$10=0,0,F$10/WWP!F$5*1000)</f>
        <v>2.4395057164096912</v>
      </c>
      <c r="G74" s="336">
        <f>IF(G$10=0,0,G$10/WWP!G$5*1000)</f>
        <v>2.0446060713502008</v>
      </c>
      <c r="H74" s="336">
        <f>IF(H$10=0,0,H$10/WWP!H$5*1000)</f>
        <v>1.9291288097444206</v>
      </c>
      <c r="I74" s="336">
        <f>IF(I$10=0,0,I$10/WWP!I$5*1000)</f>
        <v>2.2097223227730578</v>
      </c>
      <c r="J74" s="336">
        <f>IF(J$10=0,0,J$10/WWP!J$5*1000)</f>
        <v>2.1604885394838167</v>
      </c>
      <c r="K74" s="336">
        <f>IF(K$10=0,0,K$10/WWP!K$5*1000)</f>
        <v>2.5224447361750726</v>
      </c>
      <c r="L74" s="336">
        <f>IF(L$10=0,0,L$10/WWP!L$5*1000)</f>
        <v>2.313488124611939</v>
      </c>
      <c r="M74" s="336">
        <f>IF(M$10=0,0,M$10/WWP!M$5*1000)</f>
        <v>2.4377695570505491</v>
      </c>
      <c r="N74" s="336">
        <f>IF(N$10=0,0,N$10/WWP!N$5*1000)</f>
        <v>2.7104899461579071</v>
      </c>
      <c r="O74" s="336">
        <f>IF(O$10=0,0,O$10/WWP!O$5*1000)</f>
        <v>2.6767567265294963</v>
      </c>
      <c r="P74" s="336">
        <f>IF(P$10=0,0,P$10/WWP!P$5*1000)</f>
        <v>2.7581606782699968</v>
      </c>
      <c r="Q74" s="336">
        <f>IF(Q$10=0,0,Q$10/WWP!Q$5*1000)</f>
        <v>2.4141905295092796</v>
      </c>
      <c r="R74" s="336">
        <f>IF(R$10=0,0,R$10/WWP!R$5*1000)</f>
        <v>2.6995613042948716</v>
      </c>
      <c r="S74" s="336">
        <f>IF(S$10=0,0,S$10/WWP!S$5*1000)</f>
        <v>2.6857188974455952</v>
      </c>
      <c r="T74" s="336">
        <f>IF(T$10=0,0,T$10/WWP!T$5*1000)</f>
        <v>2.6504879297209092</v>
      </c>
      <c r="U74" s="336">
        <f>IF(U$10=0,0,U$10/WWP!U$5*1000)</f>
        <v>2.3240473303808176</v>
      </c>
      <c r="V74" s="336">
        <f>IF(V$10=0,0,V$10/WWP!V$5*1000)</f>
        <v>2.9354315253544074</v>
      </c>
      <c r="W74" s="336">
        <f>IF(W$10=0,0,W$10/WWP!W$5*1000)</f>
        <v>2.3632328970781118</v>
      </c>
      <c r="X74" s="336">
        <f>IF(X$10=0,0,X$10/WWP!X$5*1000)</f>
        <v>1.9719925985997411</v>
      </c>
      <c r="Y74" s="336">
        <f>IF(Y$10=0,0,Y$10/WWP!Y$5*1000)</f>
        <v>2.2343514472134283</v>
      </c>
      <c r="DA74" s="68"/>
    </row>
    <row r="75" spans="1:105" ht="12" customHeight="1" x14ac:dyDescent="0.25">
      <c r="A75" s="174" t="s">
        <v>2898</v>
      </c>
      <c r="B75" s="349">
        <f>IF(B$16=0,0,B$16/WWP!B$5*1000)</f>
        <v>85.772408051055251</v>
      </c>
      <c r="C75" s="349">
        <f>IF(C$16=0,0,C$16/WWP!C$5*1000)</f>
        <v>84.870981020752524</v>
      </c>
      <c r="D75" s="349">
        <f>IF(D$16=0,0,D$16/WWP!D$5*1000)</f>
        <v>88.441035212377329</v>
      </c>
      <c r="E75" s="349">
        <f>IF(E$16=0,0,E$16/WWP!E$5*1000)</f>
        <v>86.030164723643992</v>
      </c>
      <c r="F75" s="349">
        <f>IF(F$16=0,0,F$16/WWP!F$5*1000)</f>
        <v>101.81441546359532</v>
      </c>
      <c r="G75" s="349">
        <f>IF(G$16=0,0,G$16/WWP!G$5*1000)</f>
        <v>103.87377616834182</v>
      </c>
      <c r="H75" s="349">
        <f>IF(H$16=0,0,H$16/WWP!H$5*1000)</f>
        <v>95.869729839475355</v>
      </c>
      <c r="I75" s="349">
        <f>IF(I$16=0,0,I$16/WWP!I$5*1000)</f>
        <v>95.894756452363609</v>
      </c>
      <c r="J75" s="349">
        <f>IF(J$16=0,0,J$16/WWP!J$5*1000)</f>
        <v>108.12743866802001</v>
      </c>
      <c r="K75" s="349">
        <f>IF(K$16=0,0,K$16/WWP!K$5*1000)</f>
        <v>119.94681660024391</v>
      </c>
      <c r="L75" s="349">
        <f>IF(L$16=0,0,L$16/WWP!L$5*1000)</f>
        <v>125.20309860097909</v>
      </c>
      <c r="M75" s="349">
        <f>IF(M$16=0,0,M$16/WWP!M$5*1000)</f>
        <v>127.76124466705296</v>
      </c>
      <c r="N75" s="349">
        <f>IF(N$16=0,0,N$16/WWP!N$5*1000)</f>
        <v>137.74495054725003</v>
      </c>
      <c r="O75" s="349">
        <f>IF(O$16=0,0,O$16/WWP!O$5*1000)</f>
        <v>146.37082297492395</v>
      </c>
      <c r="P75" s="349">
        <f>IF(P$16=0,0,P$16/WWP!P$5*1000)</f>
        <v>137.66814845970214</v>
      </c>
      <c r="Q75" s="349">
        <f>IF(Q$16=0,0,Q$16/WWP!Q$5*1000)</f>
        <v>139.04325774496363</v>
      </c>
      <c r="R75" s="349">
        <f>IF(R$16=0,0,R$16/WWP!R$5*1000)</f>
        <v>143.68224476164932</v>
      </c>
      <c r="S75" s="349">
        <f>IF(S$16=0,0,S$16/WWP!S$5*1000)</f>
        <v>141.39245155397884</v>
      </c>
      <c r="T75" s="349">
        <f>IF(T$16=0,0,T$16/WWP!T$5*1000)</f>
        <v>142.6344806271272</v>
      </c>
      <c r="U75" s="349">
        <f>IF(U$16=0,0,U$16/WWP!U$5*1000)</f>
        <v>138.1808351591927</v>
      </c>
      <c r="V75" s="349">
        <f>IF(V$16=0,0,V$16/WWP!V$5*1000)</f>
        <v>132.86304806321039</v>
      </c>
      <c r="W75" s="349">
        <f>IF(W$16=0,0,W$16/WWP!W$5*1000)</f>
        <v>119.91079124575532</v>
      </c>
      <c r="X75" s="349">
        <f>IF(X$16=0,0,X$16/WWP!X$5*1000)</f>
        <v>114.87424591972918</v>
      </c>
      <c r="Y75" s="349">
        <f>IF(Y$16=0,0,Y$16/WWP!Y$5*1000)</f>
        <v>116.7767391116176</v>
      </c>
      <c r="DA75" s="178"/>
    </row>
    <row r="76" spans="1:105" ht="12" customHeight="1" x14ac:dyDescent="0.25">
      <c r="A76" s="174" t="s">
        <v>2910</v>
      </c>
      <c r="B76" s="349">
        <f>IF(B$27=0,0,B$27/WWP!B$5*1000)</f>
        <v>5.5144944045279534</v>
      </c>
      <c r="C76" s="349">
        <f>IF(C$27=0,0,C$27/WWP!C$5*1000)</f>
        <v>4.7898553962303616</v>
      </c>
      <c r="D76" s="349">
        <f>IF(D$27=0,0,D$27/WWP!D$5*1000)</f>
        <v>5.0538967917261992</v>
      </c>
      <c r="E76" s="349">
        <f>IF(E$27=0,0,E$27/WWP!E$5*1000)</f>
        <v>7.9803462601192567</v>
      </c>
      <c r="F76" s="349">
        <f>IF(F$27=0,0,F$27/WWP!F$5*1000)</f>
        <v>6.7627539022927889</v>
      </c>
      <c r="G76" s="349">
        <f>IF(G$27=0,0,G$27/WWP!G$5*1000)</f>
        <v>5.6004852513281271</v>
      </c>
      <c r="H76" s="349">
        <f>IF(H$27=0,0,H$27/WWP!H$5*1000)</f>
        <v>5.2712073514785605</v>
      </c>
      <c r="I76" s="349">
        <f>IF(I$27=0,0,I$27/WWP!I$5*1000)</f>
        <v>6.2806183308267043</v>
      </c>
      <c r="J76" s="349">
        <f>IF(J$27=0,0,J$27/WWP!J$5*1000)</f>
        <v>6.1578761581117316</v>
      </c>
      <c r="K76" s="349">
        <f>IF(K$27=0,0,K$27/WWP!K$5*1000)</f>
        <v>6.6885579799279151</v>
      </c>
      <c r="L76" s="349">
        <f>IF(L$27=0,0,L$27/WWP!L$5*1000)</f>
        <v>6.3174060560269618</v>
      </c>
      <c r="M76" s="349">
        <f>IF(M$27=0,0,M$27/WWP!M$5*1000)</f>
        <v>6.5209011470603997</v>
      </c>
      <c r="N76" s="349">
        <f>IF(N$27=0,0,N$27/WWP!N$5*1000)</f>
        <v>7.2593877124778929</v>
      </c>
      <c r="O76" s="349">
        <f>IF(O$27=0,0,O$27/WWP!O$5*1000)</f>
        <v>6.9454272341286147</v>
      </c>
      <c r="P76" s="349">
        <f>IF(P$27=0,0,P$27/WWP!P$5*1000)</f>
        <v>7.2610479679013888</v>
      </c>
      <c r="Q76" s="349">
        <f>IF(Q$27=0,0,Q$27/WWP!Q$5*1000)</f>
        <v>6.6892474227573615</v>
      </c>
      <c r="R76" s="349">
        <f>IF(R$27=0,0,R$27/WWP!R$5*1000)</f>
        <v>7.51545088148836</v>
      </c>
      <c r="S76" s="349">
        <f>IF(S$27=0,0,S$27/WWP!S$5*1000)</f>
        <v>7.2342713823820182</v>
      </c>
      <c r="T76" s="349">
        <f>IF(T$27=0,0,T$27/WWP!T$5*1000)</f>
        <v>6.81797822551537</v>
      </c>
      <c r="U76" s="349">
        <f>IF(U$27=0,0,U$27/WWP!U$5*1000)</f>
        <v>6.3522355685540282</v>
      </c>
      <c r="V76" s="349">
        <f>IF(V$27=0,0,V$27/WWP!V$5*1000)</f>
        <v>8.1943590480154178</v>
      </c>
      <c r="W76" s="349">
        <f>IF(W$27=0,0,W$27/WWP!W$5*1000)</f>
        <v>6.7211645110428488</v>
      </c>
      <c r="X76" s="349">
        <f>IF(X$27=0,0,X$27/WWP!X$5*1000)</f>
        <v>5.4116748177770582</v>
      </c>
      <c r="Y76" s="349">
        <f>IF(Y$27=0,0,Y$27/WWP!Y$5*1000)</f>
        <v>6.257525625773221</v>
      </c>
      <c r="DA76" s="178"/>
    </row>
    <row r="77" spans="1:105" ht="12" customHeight="1" x14ac:dyDescent="0.25">
      <c r="A77" s="174" t="s">
        <v>2912</v>
      </c>
      <c r="B77" s="349">
        <f>IF(B$28=0,0,B$28/WWP!B$5*1000)</f>
        <v>12.406583834905589</v>
      </c>
      <c r="C77" s="349">
        <f>IF(C$28=0,0,C$28/WWP!C$5*1000)</f>
        <v>11.374775040816605</v>
      </c>
      <c r="D77" s="349">
        <f>IF(D$28=0,0,D$28/WWP!D$5*1000)</f>
        <v>12.510720224932419</v>
      </c>
      <c r="E77" s="349">
        <f>IF(E$28=0,0,E$28/WWP!E$5*1000)</f>
        <v>13.948857429687191</v>
      </c>
      <c r="F77" s="349">
        <f>IF(F$28=0,0,F$28/WWP!F$5*1000)</f>
        <v>15.902949162138583</v>
      </c>
      <c r="G77" s="349">
        <f>IF(G$28=0,0,G$28/WWP!G$5*1000)</f>
        <v>15.230821822738386</v>
      </c>
      <c r="H77" s="349">
        <f>IF(H$28=0,0,H$28/WWP!H$5*1000)</f>
        <v>14.403539074064613</v>
      </c>
      <c r="I77" s="349">
        <f>IF(I$28=0,0,I$28/WWP!I$5*1000)</f>
        <v>13.408818946808399</v>
      </c>
      <c r="J77" s="349">
        <f>IF(J$28=0,0,J$28/WWP!J$5*1000)</f>
        <v>14.394884783726843</v>
      </c>
      <c r="K77" s="349">
        <f>IF(K$28=0,0,K$28/WWP!K$5*1000)</f>
        <v>18.142919027831795</v>
      </c>
      <c r="L77" s="349">
        <f>IF(L$28=0,0,L$28/WWP!L$5*1000)</f>
        <v>17.623303838945134</v>
      </c>
      <c r="M77" s="349">
        <f>IF(M$28=0,0,M$28/WWP!M$5*1000)</f>
        <v>18.441375470862692</v>
      </c>
      <c r="N77" s="349">
        <f>IF(N$28=0,0,N$28/WWP!N$5*1000)</f>
        <v>20.080831290790631</v>
      </c>
      <c r="O77" s="349">
        <f>IF(O$28=0,0,O$28/WWP!O$5*1000)</f>
        <v>21.113505806241882</v>
      </c>
      <c r="P77" s="349">
        <f>IF(P$28=0,0,P$28/WWP!P$5*1000)</f>
        <v>20.449449234011475</v>
      </c>
      <c r="Q77" s="349">
        <f>IF(Q$28=0,0,Q$28/WWP!Q$5*1000)</f>
        <v>18.738858941440188</v>
      </c>
      <c r="R77" s="349">
        <f>IF(R$28=0,0,R$28/WWP!R$5*1000)</f>
        <v>19.871180436870979</v>
      </c>
      <c r="S77" s="349">
        <f>IF(S$28=0,0,S$28/WWP!S$5*1000)</f>
        <v>20.232767186100549</v>
      </c>
      <c r="T77" s="349">
        <f>IF(T$28=0,0,T$28/WWP!T$5*1000)</f>
        <v>20.685988518708559</v>
      </c>
      <c r="U77" s="349">
        <f>IF(U$28=0,0,U$28/WWP!U$5*1000)</f>
        <v>18.623982447583288</v>
      </c>
      <c r="V77" s="349">
        <f>IF(V$28=0,0,V$28/WWP!V$5*1000)</f>
        <v>19.642921969500893</v>
      </c>
      <c r="W77" s="349">
        <f>IF(W$28=0,0,W$28/WWP!W$5*1000)</f>
        <v>16.333395515684522</v>
      </c>
      <c r="X77" s="349">
        <f>IF(X$28=0,0,X$28/WWP!X$5*1000)</f>
        <v>15.559036302499097</v>
      </c>
      <c r="Y77" s="349">
        <f>IF(Y$28=0,0,Y$28/WWP!Y$5*1000)</f>
        <v>16.142769852391051</v>
      </c>
      <c r="DA77" s="178"/>
    </row>
    <row r="78" spans="1:105" ht="12" customHeight="1" x14ac:dyDescent="0.25">
      <c r="A78" s="41" t="s">
        <v>2936</v>
      </c>
      <c r="B78" s="337">
        <f>IF(B$48=0,0,B$48/WWP!B$5*1000)</f>
        <v>4.3616351469659582</v>
      </c>
      <c r="C78" s="337">
        <f>IF(C$48=0,0,C$48/WWP!C$5*1000)</f>
        <v>3.7884890458731442</v>
      </c>
      <c r="D78" s="337">
        <f>IF(D$48=0,0,D$48/WWP!D$5*1000)</f>
        <v>3.9973299923619043</v>
      </c>
      <c r="E78" s="337">
        <f>IF(E$48=0,0,E$48/WWP!E$5*1000)</f>
        <v>6.3119764351404815</v>
      </c>
      <c r="F78" s="337">
        <f>IF(F$48=0,0,F$48/WWP!F$5*1000)</f>
        <v>5.3489337275057691</v>
      </c>
      <c r="G78" s="337">
        <f>IF(G$48=0,0,G$48/WWP!G$5*1000)</f>
        <v>4.4296487620333789</v>
      </c>
      <c r="H78" s="337">
        <f>IF(H$48=0,0,H$48/WWP!H$5*1000)</f>
        <v>4.1692096436395385</v>
      </c>
      <c r="I78" s="337">
        <f>IF(I$48=0,0,I$48/WWP!I$5*1000)</f>
        <v>4.9675933361940494</v>
      </c>
      <c r="J78" s="337">
        <f>IF(J$48=0,0,J$48/WWP!J$5*1000)</f>
        <v>4.8705116211252983</v>
      </c>
      <c r="K78" s="337">
        <f>IF(K$48=0,0,K$48/WWP!K$5*1000)</f>
        <v>5.2902491919874315</v>
      </c>
      <c r="L78" s="337">
        <f>IF(L$48=0,0,L$48/WWP!L$5*1000)</f>
        <v>4.9966902258524382</v>
      </c>
      <c r="M78" s="337">
        <f>IF(M$48=0,0,M$48/WWP!M$5*1000)</f>
        <v>5.1576426679399114</v>
      </c>
      <c r="N78" s="337">
        <f>IF(N$48=0,0,N$48/WWP!N$5*1000)</f>
        <v>5.7417413582282446</v>
      </c>
      <c r="O78" s="337">
        <f>IF(O$48=0,0,O$48/WWP!O$5*1000)</f>
        <v>5.493417403814207</v>
      </c>
      <c r="P78" s="337">
        <f>IF(P$48=0,0,P$48/WWP!P$5*1000)</f>
        <v>5.7430545209367097</v>
      </c>
      <c r="Q78" s="337">
        <f>IF(Q$48=0,0,Q$48/WWP!Q$5*1000)</f>
        <v>5.2907945000168066</v>
      </c>
      <c r="R78" s="337">
        <f>IF(R$48=0,0,R$48/WWP!R$5*1000)</f>
        <v>5.9442720048968631</v>
      </c>
      <c r="S78" s="337">
        <f>IF(S$48=0,0,S$48/WWP!S$5*1000)</f>
        <v>5.7218758438088209</v>
      </c>
      <c r="T78" s="337">
        <f>IF(T$48=0,0,T$48/WWP!T$5*1000)</f>
        <v>5.3926128631554926</v>
      </c>
      <c r="U78" s="337">
        <f>IF(U$48=0,0,U$48/WWP!U$5*1000)</f>
        <v>5.024238286444362</v>
      </c>
      <c r="V78" s="337">
        <f>IF(V$48=0,0,V$48/WWP!V$5*1000)</f>
        <v>6.4812477461824534</v>
      </c>
      <c r="W78" s="337">
        <f>IF(W$48=0,0,W$48/WWP!W$5*1000)</f>
        <v>5.3160390072812431</v>
      </c>
      <c r="X78" s="337">
        <f>IF(X$48=0,0,X$48/WWP!X$5*1000)</f>
        <v>4.2803110054452072</v>
      </c>
      <c r="Y78" s="337">
        <f>IF(Y$48=0,0,Y$48/WWP!Y$5*1000)</f>
        <v>4.9493283881115726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IE: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58.161501766526939</v>
      </c>
      <c r="C5" s="223">
        <v>62.639232133911143</v>
      </c>
      <c r="D5" s="223">
        <v>63.781204356182442</v>
      </c>
      <c r="E5" s="223">
        <v>46.185385004412318</v>
      </c>
      <c r="F5" s="223">
        <v>53.792470481210017</v>
      </c>
      <c r="G5" s="223">
        <v>64.028089408627082</v>
      </c>
      <c r="H5" s="223">
        <v>62.975704660511973</v>
      </c>
      <c r="I5" s="223">
        <v>56.577109695298368</v>
      </c>
      <c r="J5" s="223">
        <v>50.654198237703113</v>
      </c>
      <c r="K5" s="223">
        <v>51.299469568719893</v>
      </c>
      <c r="L5" s="223">
        <v>57.001380101314098</v>
      </c>
      <c r="M5" s="223">
        <v>53.685197838505204</v>
      </c>
      <c r="N5" s="223">
        <v>55.66882310411355</v>
      </c>
      <c r="O5" s="223">
        <v>55.909861700848822</v>
      </c>
      <c r="P5" s="223">
        <v>61.073736242006177</v>
      </c>
      <c r="Q5" s="223">
        <v>60.06139316321449</v>
      </c>
      <c r="R5" s="223">
        <v>60.616454013306452</v>
      </c>
      <c r="S5" s="223">
        <v>69.228281382326855</v>
      </c>
      <c r="T5" s="223">
        <v>70.287829514540277</v>
      </c>
      <c r="U5" s="223">
        <v>63.77769157965141</v>
      </c>
      <c r="V5" s="223">
        <v>60.422116999894087</v>
      </c>
      <c r="W5" s="223">
        <v>68.193414568073749</v>
      </c>
      <c r="X5" s="223">
        <v>63.478731527555937</v>
      </c>
      <c r="Y5" s="223">
        <v>58.209487014867612</v>
      </c>
      <c r="DA5" s="89" t="s">
        <v>2938</v>
      </c>
    </row>
    <row r="6" spans="1:105" ht="12" customHeight="1" x14ac:dyDescent="0.25">
      <c r="A6" s="55" t="s">
        <v>91</v>
      </c>
      <c r="B6" s="259">
        <v>0.57404681703214022</v>
      </c>
      <c r="C6" s="259">
        <v>0.56362483101871874</v>
      </c>
      <c r="D6" s="259">
        <v>0.57670716166095781</v>
      </c>
      <c r="E6" s="259">
        <v>0.58394769297190618</v>
      </c>
      <c r="F6" s="259">
        <v>0.53877457918150173</v>
      </c>
      <c r="G6" s="259">
        <v>0.5511936534164642</v>
      </c>
      <c r="H6" s="259">
        <v>0.54948805224255259</v>
      </c>
      <c r="I6" s="259">
        <v>0.56685248420997258</v>
      </c>
      <c r="J6" s="259">
        <v>0.45854534306220052</v>
      </c>
      <c r="K6" s="259">
        <v>0.4496520157727274</v>
      </c>
      <c r="L6" s="259">
        <v>0.46656097668403429</v>
      </c>
      <c r="M6" s="259">
        <v>0.44156698178838749</v>
      </c>
      <c r="N6" s="259">
        <v>0.46908620437283988</v>
      </c>
      <c r="O6" s="259">
        <v>0.4338363348768009</v>
      </c>
      <c r="P6" s="259">
        <v>0.51391541451090983</v>
      </c>
      <c r="Q6" s="259">
        <v>0.47568134607424128</v>
      </c>
      <c r="R6" s="259">
        <v>0.51121230856354782</v>
      </c>
      <c r="S6" s="259">
        <v>0.57119015495122771</v>
      </c>
      <c r="T6" s="259">
        <v>0.54806568298984115</v>
      </c>
      <c r="U6" s="259">
        <v>0.48647288934761368</v>
      </c>
      <c r="V6" s="259">
        <v>0.57372519408499278</v>
      </c>
      <c r="W6" s="259">
        <v>0.60750089681439101</v>
      </c>
      <c r="X6" s="259">
        <v>0.49359215049094268</v>
      </c>
      <c r="Y6" s="259">
        <v>0.50002275272436858</v>
      </c>
      <c r="DA6" s="67" t="s">
        <v>2939</v>
      </c>
    </row>
    <row r="7" spans="1:105" ht="12" customHeight="1" x14ac:dyDescent="0.25">
      <c r="A7" s="173" t="s">
        <v>92</v>
      </c>
      <c r="B7" s="224">
        <v>0.16187662080344181</v>
      </c>
      <c r="C7" s="224">
        <v>0.15893770392792339</v>
      </c>
      <c r="D7" s="224">
        <v>0.16262681675594631</v>
      </c>
      <c r="E7" s="224">
        <v>0.16466858879728871</v>
      </c>
      <c r="F7" s="224">
        <v>0.15193013124540131</v>
      </c>
      <c r="G7" s="224">
        <v>0.15543221106017399</v>
      </c>
      <c r="H7" s="224">
        <v>0.1549512451419261</v>
      </c>
      <c r="I7" s="224">
        <v>0.15984787636721479</v>
      </c>
      <c r="J7" s="224">
        <v>0.12930612698773669</v>
      </c>
      <c r="K7" s="224">
        <v>0.12679827967179499</v>
      </c>
      <c r="L7" s="224">
        <v>0.1315664716944791</v>
      </c>
      <c r="M7" s="224">
        <v>0.12451836461672609</v>
      </c>
      <c r="N7" s="224">
        <v>0.13227856574829949</v>
      </c>
      <c r="O7" s="224">
        <v>0.122338383887729</v>
      </c>
      <c r="P7" s="224">
        <v>0.14492004521500279</v>
      </c>
      <c r="Q7" s="224">
        <v>0.13413834307075259</v>
      </c>
      <c r="R7" s="224">
        <v>0.14415779091195671</v>
      </c>
      <c r="S7" s="224">
        <v>0.1610710648963013</v>
      </c>
      <c r="T7" s="224">
        <v>0.1545501483649174</v>
      </c>
      <c r="U7" s="224">
        <v>0.13718147214405571</v>
      </c>
      <c r="V7" s="224">
        <v>0.16178592569929301</v>
      </c>
      <c r="W7" s="224">
        <v>0.17131040429733471</v>
      </c>
      <c r="X7" s="224">
        <v>0.13918904696601461</v>
      </c>
      <c r="Y7" s="224">
        <v>0.1410024254717259</v>
      </c>
      <c r="DA7" s="177" t="s">
        <v>2940</v>
      </c>
    </row>
    <row r="8" spans="1:105" ht="12" customHeight="1" x14ac:dyDescent="0.25">
      <c r="A8" s="173" t="s">
        <v>93</v>
      </c>
      <c r="B8" s="224">
        <v>2.1960172930155331</v>
      </c>
      <c r="C8" s="224">
        <v>2.1561479638354402</v>
      </c>
      <c r="D8" s="224">
        <v>2.206194446928639</v>
      </c>
      <c r="E8" s="224">
        <v>2.2338931145245491</v>
      </c>
      <c r="F8" s="224">
        <v>2.0610832737245222</v>
      </c>
      <c r="G8" s="224">
        <v>2.1085924680515999</v>
      </c>
      <c r="H8" s="224">
        <v>2.1020676872118389</v>
      </c>
      <c r="I8" s="224">
        <v>2.1684953578345829</v>
      </c>
      <c r="J8" s="224">
        <v>1.75416616401159</v>
      </c>
      <c r="K8" s="224">
        <v>1.720144721960748</v>
      </c>
      <c r="L8" s="224">
        <v>1.784829987110601</v>
      </c>
      <c r="M8" s="224">
        <v>1.6892154076305641</v>
      </c>
      <c r="N8" s="224">
        <v>1.7944902508885441</v>
      </c>
      <c r="O8" s="224">
        <v>1.6596418017845951</v>
      </c>
      <c r="P8" s="224">
        <v>1.965984487550982</v>
      </c>
      <c r="Q8" s="224">
        <v>1.8197199791902241</v>
      </c>
      <c r="R8" s="224">
        <v>1.955643750124807</v>
      </c>
      <c r="S8" s="224">
        <v>2.185089126280948</v>
      </c>
      <c r="T8" s="224">
        <v>2.0966264106759689</v>
      </c>
      <c r="U8" s="224">
        <v>1.8610030504372239</v>
      </c>
      <c r="V8" s="224">
        <v>2.1947869237619981</v>
      </c>
      <c r="W8" s="224">
        <v>2.323995944832761</v>
      </c>
      <c r="X8" s="224">
        <v>1.88823779875457</v>
      </c>
      <c r="Y8" s="224">
        <v>1.9128380809791421</v>
      </c>
      <c r="DA8" s="177" t="s">
        <v>2941</v>
      </c>
    </row>
    <row r="9" spans="1:105" ht="12" customHeight="1" x14ac:dyDescent="0.25">
      <c r="A9" s="173" t="s">
        <v>94</v>
      </c>
      <c r="B9" s="224">
        <v>5.0098440355834652</v>
      </c>
      <c r="C9" s="224">
        <v>4.9188888679575671</v>
      </c>
      <c r="D9" s="224">
        <v>5.033061500214985</v>
      </c>
      <c r="E9" s="224">
        <v>5.0962513508096601</v>
      </c>
      <c r="F9" s="224">
        <v>4.7020147694422549</v>
      </c>
      <c r="G9" s="224">
        <v>4.8103990042075733</v>
      </c>
      <c r="H9" s="224">
        <v>4.7955138143333702</v>
      </c>
      <c r="I9" s="224">
        <v>4.9470573702632388</v>
      </c>
      <c r="J9" s="224">
        <v>4.0018350138436896</v>
      </c>
      <c r="K9" s="224">
        <v>3.924220816959878</v>
      </c>
      <c r="L9" s="224">
        <v>4.0717893679142874</v>
      </c>
      <c r="M9" s="224">
        <v>3.853660789306824</v>
      </c>
      <c r="N9" s="224">
        <v>4.0938276346547244</v>
      </c>
      <c r="O9" s="224">
        <v>3.78619358250051</v>
      </c>
      <c r="P9" s="224">
        <v>4.4850628864957844</v>
      </c>
      <c r="Q9" s="224">
        <v>4.1513850155795344</v>
      </c>
      <c r="R9" s="224">
        <v>4.4614722335975472</v>
      </c>
      <c r="S9" s="224">
        <v>4.9849132615366258</v>
      </c>
      <c r="T9" s="224">
        <v>4.7831004572592297</v>
      </c>
      <c r="U9" s="224">
        <v>4.2455653979085577</v>
      </c>
      <c r="V9" s="224">
        <v>5.0070371551067092</v>
      </c>
      <c r="W9" s="224">
        <v>5.3018058008790989</v>
      </c>
      <c r="X9" s="224">
        <v>4.307696894710622</v>
      </c>
      <c r="Y9" s="224">
        <v>4.3638183002971891</v>
      </c>
      <c r="DA9" s="177" t="s">
        <v>2942</v>
      </c>
    </row>
    <row r="10" spans="1:105" ht="12" customHeight="1" x14ac:dyDescent="0.25">
      <c r="A10" s="56" t="s">
        <v>95</v>
      </c>
      <c r="B10" s="260">
        <v>1.8245363042131351</v>
      </c>
      <c r="C10" s="260">
        <v>1.7985792559994049</v>
      </c>
      <c r="D10" s="260">
        <v>1.809871721480881</v>
      </c>
      <c r="E10" s="260">
        <v>1.782486831025057</v>
      </c>
      <c r="F10" s="260">
        <v>1.660775621235026</v>
      </c>
      <c r="G10" s="260">
        <v>1.7272218157050001</v>
      </c>
      <c r="H10" s="260">
        <v>1.734669900993677</v>
      </c>
      <c r="I10" s="260">
        <v>1.756414944112596</v>
      </c>
      <c r="J10" s="260">
        <v>1.407893037741041</v>
      </c>
      <c r="K10" s="260">
        <v>1.397800347129813</v>
      </c>
      <c r="L10" s="260">
        <v>1.4406636212883619</v>
      </c>
      <c r="M10" s="260">
        <v>1.374925192591824</v>
      </c>
      <c r="N10" s="260">
        <v>1.453069140409714</v>
      </c>
      <c r="O10" s="260">
        <v>1.37523755753715</v>
      </c>
      <c r="P10" s="260">
        <v>1.5981759893724039</v>
      </c>
      <c r="Q10" s="260">
        <v>1.453115256209782</v>
      </c>
      <c r="R10" s="260">
        <v>1.5593173009798631</v>
      </c>
      <c r="S10" s="260">
        <v>1.766223380143914</v>
      </c>
      <c r="T10" s="260">
        <v>1.738937495980587</v>
      </c>
      <c r="U10" s="260">
        <v>1.501632263097445</v>
      </c>
      <c r="V10" s="260">
        <v>1.7383965742164871</v>
      </c>
      <c r="W10" s="260">
        <v>1.84323374111023</v>
      </c>
      <c r="X10" s="260">
        <v>1.52051679371712</v>
      </c>
      <c r="Y10" s="260">
        <v>1.5256618879874111</v>
      </c>
      <c r="DA10" s="68" t="s">
        <v>2943</v>
      </c>
    </row>
    <row r="11" spans="1:105" ht="12" customHeight="1" x14ac:dyDescent="0.25">
      <c r="A11" s="37" t="s">
        <v>159</v>
      </c>
      <c r="B11" s="226">
        <v>2.5849428391443361E-2</v>
      </c>
      <c r="C11" s="226">
        <v>6.2051966034862667E-3</v>
      </c>
      <c r="D11" s="226">
        <v>5.0178791597672183E-2</v>
      </c>
      <c r="E11" s="226">
        <v>5.6240085585697153E-2</v>
      </c>
      <c r="F11" s="226">
        <v>9.8443065705713331E-2</v>
      </c>
      <c r="G11" s="226">
        <v>7.3221313130733948E-2</v>
      </c>
      <c r="H11" s="226">
        <v>5.3951892622235161E-2</v>
      </c>
      <c r="I11" s="226">
        <v>3.097700446564287E-2</v>
      </c>
      <c r="J11" s="226">
        <v>4.654858206299925E-2</v>
      </c>
      <c r="K11" s="226">
        <v>0.1119731381362659</v>
      </c>
      <c r="L11" s="226">
        <v>0.1043091158778056</v>
      </c>
      <c r="M11" s="226">
        <v>6.7569435599207056E-2</v>
      </c>
      <c r="N11" s="226">
        <v>9.7404470790541806E-2</v>
      </c>
      <c r="O11" s="226">
        <v>7.6221823216049006E-2</v>
      </c>
      <c r="P11" s="226">
        <v>0.19404851085257821</v>
      </c>
      <c r="Q11" s="226">
        <v>0.13274381384672379</v>
      </c>
      <c r="R11" s="226">
        <v>9.7556723085978819E-2</v>
      </c>
      <c r="S11" s="226">
        <v>0.11471113089614771</v>
      </c>
      <c r="T11" s="226">
        <v>0.11688334478236349</v>
      </c>
      <c r="U11" s="226">
        <v>6.5880344685459113E-2</v>
      </c>
      <c r="V11" s="226">
        <v>8.28646500302921E-2</v>
      </c>
      <c r="W11" s="226">
        <v>5.0245369667483393E-2</v>
      </c>
      <c r="X11" s="226">
        <v>7.1477475021165707E-2</v>
      </c>
      <c r="Y11" s="226">
        <v>5.5389738595327101E-2</v>
      </c>
      <c r="DA11" s="69" t="s">
        <v>2944</v>
      </c>
    </row>
    <row r="12" spans="1:105" ht="12" customHeight="1" x14ac:dyDescent="0.25">
      <c r="A12" s="37" t="s">
        <v>35</v>
      </c>
      <c r="B12" s="226">
        <v>1.207097724989422E-2</v>
      </c>
      <c r="C12" s="226">
        <v>1.6245634130740049E-2</v>
      </c>
      <c r="D12" s="226">
        <v>6.4549756213990339E-2</v>
      </c>
      <c r="E12" s="226">
        <v>7.3400448648517622E-2</v>
      </c>
      <c r="F12" s="226">
        <v>0.16901628368674401</v>
      </c>
      <c r="G12" s="226">
        <v>0.1884099106507405</v>
      </c>
      <c r="H12" s="226">
        <v>0.18338295140312949</v>
      </c>
      <c r="I12" s="226">
        <v>7.0219071536221492E-2</v>
      </c>
      <c r="J12" s="226">
        <v>5.9559811375003928E-2</v>
      </c>
      <c r="K12" s="226">
        <v>0.31537029093312319</v>
      </c>
      <c r="L12" s="226">
        <v>0.19970753152172679</v>
      </c>
      <c r="M12" s="226">
        <v>0.31355077936426412</v>
      </c>
      <c r="N12" s="226">
        <v>0.31604224521040469</v>
      </c>
      <c r="O12" s="226">
        <v>0.37615653342829097</v>
      </c>
      <c r="P12" s="226">
        <v>0.30633034777454621</v>
      </c>
      <c r="Q12" s="226">
        <v>0.13465873474167309</v>
      </c>
      <c r="R12" s="226">
        <v>0.19260577288403899</v>
      </c>
      <c r="S12" s="226">
        <v>0.35937571658641082</v>
      </c>
      <c r="T12" s="226">
        <v>0.50353903623932961</v>
      </c>
      <c r="U12" s="226">
        <v>0.27085325070986899</v>
      </c>
      <c r="V12" s="226">
        <v>0.28431400491458769</v>
      </c>
      <c r="W12" s="226">
        <v>0.20293184070427989</v>
      </c>
      <c r="X12" s="226">
        <v>0.25383115178996279</v>
      </c>
      <c r="Y12" s="226">
        <v>0.20981996015347251</v>
      </c>
      <c r="DA12" s="69" t="s">
        <v>2945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2946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2947</v>
      </c>
    </row>
    <row r="15" spans="1:105" ht="12" customHeight="1" x14ac:dyDescent="0.25">
      <c r="A15" s="37" t="s">
        <v>40</v>
      </c>
      <c r="B15" s="226">
        <v>1.786615898571797</v>
      </c>
      <c r="C15" s="226">
        <v>1.776128425265179</v>
      </c>
      <c r="D15" s="226">
        <v>1.6951431736692191</v>
      </c>
      <c r="E15" s="226">
        <v>1.6528462967908419</v>
      </c>
      <c r="F15" s="226">
        <v>1.3933162718425689</v>
      </c>
      <c r="G15" s="226">
        <v>1.4655905919235259</v>
      </c>
      <c r="H15" s="226">
        <v>1.4973350569683119</v>
      </c>
      <c r="I15" s="226">
        <v>1.6552188681107309</v>
      </c>
      <c r="J15" s="226">
        <v>1.3017846443030381</v>
      </c>
      <c r="K15" s="226">
        <v>0.97045691806042367</v>
      </c>
      <c r="L15" s="226">
        <v>1.136646973888829</v>
      </c>
      <c r="M15" s="226">
        <v>0.99380497762835307</v>
      </c>
      <c r="N15" s="226">
        <v>1.039622424408768</v>
      </c>
      <c r="O15" s="226">
        <v>0.92285920089280959</v>
      </c>
      <c r="P15" s="226">
        <v>1.0977971307452801</v>
      </c>
      <c r="Q15" s="226">
        <v>1.1857127076213849</v>
      </c>
      <c r="R15" s="226">
        <v>1.269154805009846</v>
      </c>
      <c r="S15" s="226">
        <v>1.2921365326613561</v>
      </c>
      <c r="T15" s="226">
        <v>1.1185151149588941</v>
      </c>
      <c r="U15" s="226">
        <v>1.1648986677021169</v>
      </c>
      <c r="V15" s="226">
        <v>1.371217919271607</v>
      </c>
      <c r="W15" s="226">
        <v>1.5900565307384671</v>
      </c>
      <c r="X15" s="226">
        <v>1.1952081669059911</v>
      </c>
      <c r="Y15" s="226">
        <v>1.260452189238612</v>
      </c>
      <c r="DA15" s="69" t="s">
        <v>2948</v>
      </c>
    </row>
    <row r="16" spans="1:105" ht="12" customHeight="1" x14ac:dyDescent="0.25">
      <c r="A16" s="57" t="s">
        <v>2898</v>
      </c>
      <c r="B16" s="261">
        <v>39.290490035665883</v>
      </c>
      <c r="C16" s="261">
        <v>43.921395466849461</v>
      </c>
      <c r="D16" s="261">
        <v>44.429165254754743</v>
      </c>
      <c r="E16" s="261">
        <v>27.852428664775289</v>
      </c>
      <c r="F16" s="261">
        <v>35.862976626785738</v>
      </c>
      <c r="G16" s="261">
        <v>45.072996909808147</v>
      </c>
      <c r="H16" s="261">
        <v>44.062517117892419</v>
      </c>
      <c r="I16" s="261">
        <v>38.119078612624399</v>
      </c>
      <c r="J16" s="261">
        <v>35.448696297825087</v>
      </c>
      <c r="K16" s="261">
        <v>35.73238726146316</v>
      </c>
      <c r="L16" s="261">
        <v>40.801863074006221</v>
      </c>
      <c r="M16" s="261">
        <v>38.2403408478065</v>
      </c>
      <c r="N16" s="261">
        <v>39.360156928559668</v>
      </c>
      <c r="O16" s="261">
        <v>40.419954110966323</v>
      </c>
      <c r="P16" s="261">
        <v>43.128095191157392</v>
      </c>
      <c r="Q16" s="261">
        <v>43.572162607758848</v>
      </c>
      <c r="R16" s="261">
        <v>43.108083689503403</v>
      </c>
      <c r="S16" s="261">
        <v>49.325275735304658</v>
      </c>
      <c r="T16" s="261">
        <v>50.715468458792238</v>
      </c>
      <c r="U16" s="261">
        <v>46.655517709508423</v>
      </c>
      <c r="V16" s="261">
        <v>41.162264462649787</v>
      </c>
      <c r="W16" s="261">
        <v>47.786690342747008</v>
      </c>
      <c r="X16" s="261">
        <v>46.197291630541763</v>
      </c>
      <c r="Y16" s="261">
        <v>41.16438914684916</v>
      </c>
      <c r="DA16" s="70" t="s">
        <v>2949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5.4766083612996022E-2</v>
      </c>
      <c r="L17" s="229">
        <v>3.6065167918972137E-2</v>
      </c>
      <c r="M17" s="229">
        <v>2.1657837878394131E-2</v>
      </c>
      <c r="N17" s="229">
        <v>2.1984911641621498E-2</v>
      </c>
      <c r="O17" s="229">
        <v>4.6388052760641821E-3</v>
      </c>
      <c r="P17" s="229">
        <v>0</v>
      </c>
      <c r="Q17" s="229">
        <v>5.560741960322572E-4</v>
      </c>
      <c r="R17" s="229">
        <v>0</v>
      </c>
      <c r="S17" s="229">
        <v>2.4339093239753649E-3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2950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2951</v>
      </c>
    </row>
    <row r="19" spans="1:105" ht="12" customHeight="1" x14ac:dyDescent="0.25">
      <c r="A19" s="46" t="s">
        <v>31</v>
      </c>
      <c r="B19" s="229">
        <v>5.2592928646456233E-2</v>
      </c>
      <c r="C19" s="229">
        <v>0</v>
      </c>
      <c r="D19" s="229">
        <v>1.164036129593837E-3</v>
      </c>
      <c r="E19" s="229">
        <v>3.665564046815764E-3</v>
      </c>
      <c r="F19" s="229">
        <v>4.9230539794304024E-3</v>
      </c>
      <c r="G19" s="229">
        <v>0</v>
      </c>
      <c r="H19" s="229">
        <v>7.3713018611866301E-3</v>
      </c>
      <c r="I19" s="229">
        <v>2.7503873879068208E-3</v>
      </c>
      <c r="J19" s="229">
        <v>1.414559231842679E-2</v>
      </c>
      <c r="K19" s="229">
        <v>0.19858579655668479</v>
      </c>
      <c r="L19" s="229">
        <v>0.15515202340360251</v>
      </c>
      <c r="M19" s="229">
        <v>0.1429373651450925</v>
      </c>
      <c r="N19" s="229">
        <v>0.1018809588582246</v>
      </c>
      <c r="O19" s="229">
        <v>0.16148326754913961</v>
      </c>
      <c r="P19" s="229">
        <v>0.2425624080099503</v>
      </c>
      <c r="Q19" s="229">
        <v>7.5056392277547623E-2</v>
      </c>
      <c r="R19" s="229">
        <v>8.685948217957476E-2</v>
      </c>
      <c r="S19" s="229">
        <v>0.12885692573583829</v>
      </c>
      <c r="T19" s="229">
        <v>0.1114257657361231</v>
      </c>
      <c r="U19" s="229">
        <v>6.0486316154892868E-2</v>
      </c>
      <c r="V19" s="229">
        <v>0.1515173453066917</v>
      </c>
      <c r="W19" s="229">
        <v>7.6878566361551368E-2</v>
      </c>
      <c r="X19" s="229">
        <v>8.2063444923094031E-2</v>
      </c>
      <c r="Y19" s="229">
        <v>0.1047026999943476</v>
      </c>
      <c r="DA19" s="73" t="s">
        <v>2952</v>
      </c>
    </row>
    <row r="20" spans="1:105" ht="12" customHeight="1" x14ac:dyDescent="0.25">
      <c r="A20" s="46" t="s">
        <v>159</v>
      </c>
      <c r="B20" s="229">
        <v>0.1071094264383006</v>
      </c>
      <c r="C20" s="229">
        <v>1.9763529378228131E-2</v>
      </c>
      <c r="D20" s="229">
        <v>0.17345830808815221</v>
      </c>
      <c r="E20" s="229">
        <v>0.52193792622988444</v>
      </c>
      <c r="F20" s="229">
        <v>0.51060206670015618</v>
      </c>
      <c r="G20" s="229">
        <v>0.24583913763351811</v>
      </c>
      <c r="H20" s="229">
        <v>0.1835842802864957</v>
      </c>
      <c r="I20" s="229">
        <v>0.14182058090257951</v>
      </c>
      <c r="J20" s="229">
        <v>0.16625696739794371</v>
      </c>
      <c r="K20" s="229">
        <v>0.48602504911149952</v>
      </c>
      <c r="L20" s="229">
        <v>0.3343158221433567</v>
      </c>
      <c r="M20" s="229">
        <v>0.23776052018160271</v>
      </c>
      <c r="N20" s="229">
        <v>0.37024591242330079</v>
      </c>
      <c r="O20" s="229">
        <v>0.24433679459613619</v>
      </c>
      <c r="P20" s="229">
        <v>0.76263575259461169</v>
      </c>
      <c r="Q20" s="229">
        <v>0.38071210179579229</v>
      </c>
      <c r="R20" s="229">
        <v>0.33098125841590109</v>
      </c>
      <c r="S20" s="229">
        <v>0.40416376425211969</v>
      </c>
      <c r="T20" s="229">
        <v>0.39500297017193259</v>
      </c>
      <c r="U20" s="229">
        <v>0.1790521444916085</v>
      </c>
      <c r="V20" s="229">
        <v>0.4015669778314665</v>
      </c>
      <c r="W20" s="229">
        <v>0.1868225007101299</v>
      </c>
      <c r="X20" s="229">
        <v>0.2017925373853981</v>
      </c>
      <c r="Y20" s="229">
        <v>0.1944866284383116</v>
      </c>
      <c r="DA20" s="73" t="s">
        <v>2953</v>
      </c>
    </row>
    <row r="21" spans="1:105" ht="12" customHeight="1" x14ac:dyDescent="0.25">
      <c r="A21" s="46" t="s">
        <v>32</v>
      </c>
      <c r="B21" s="229">
        <v>0.96398215245951546</v>
      </c>
      <c r="C21" s="229">
        <v>0.57164976759942354</v>
      </c>
      <c r="D21" s="229">
        <v>0.7655079549459497</v>
      </c>
      <c r="E21" s="229">
        <v>1.304556719197365</v>
      </c>
      <c r="F21" s="229">
        <v>1.1962069622742491</v>
      </c>
      <c r="G21" s="229">
        <v>0.93155876394033676</v>
      </c>
      <c r="H21" s="229">
        <v>1.3764811275723829</v>
      </c>
      <c r="I21" s="229">
        <v>0.41319049158340387</v>
      </c>
      <c r="J21" s="229">
        <v>0.153908946453682</v>
      </c>
      <c r="K21" s="229">
        <v>7.9346778061314446E-2</v>
      </c>
      <c r="L21" s="229">
        <v>5.6306693991922722E-2</v>
      </c>
      <c r="M21" s="229">
        <v>1.6257740239708159E-2</v>
      </c>
      <c r="N21" s="229">
        <v>1.5256009421520189E-2</v>
      </c>
      <c r="O21" s="229">
        <v>3.4286709198623089E-2</v>
      </c>
      <c r="P21" s="229">
        <v>2.919440096485721E-2</v>
      </c>
      <c r="Q21" s="229">
        <v>1.8344152066760908E-2</v>
      </c>
      <c r="R21" s="229">
        <v>1.5876717210655991E-2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2954</v>
      </c>
    </row>
    <row r="22" spans="1:105" ht="12" customHeight="1" x14ac:dyDescent="0.25">
      <c r="A22" s="46" t="s">
        <v>33</v>
      </c>
      <c r="B22" s="229">
        <v>0.173433867269361</v>
      </c>
      <c r="C22" s="229">
        <v>0.20004337795286981</v>
      </c>
      <c r="D22" s="229">
        <v>0.19532289971090841</v>
      </c>
      <c r="E22" s="229">
        <v>0.19703625847963871</v>
      </c>
      <c r="F22" s="229">
        <v>0.19144161760032841</v>
      </c>
      <c r="G22" s="229">
        <v>6.7380456094390515E-2</v>
      </c>
      <c r="H22" s="229">
        <v>4.035134734453872E-2</v>
      </c>
      <c r="I22" s="229">
        <v>0.20133713865681269</v>
      </c>
      <c r="J22" s="229">
        <v>8.370981416181611E-2</v>
      </c>
      <c r="K22" s="229">
        <v>8.0702694688807294E-2</v>
      </c>
      <c r="L22" s="229">
        <v>0.13262795535342181</v>
      </c>
      <c r="M22" s="229">
        <v>2.961663015671696E-2</v>
      </c>
      <c r="N22" s="229">
        <v>3.2623749629544743E-2</v>
      </c>
      <c r="O22" s="229">
        <v>4.2484304179942457E-2</v>
      </c>
      <c r="P22" s="229">
        <v>6.9548379435351707E-2</v>
      </c>
      <c r="Q22" s="229">
        <v>1.716855419944098E-2</v>
      </c>
      <c r="R22" s="229">
        <v>4.507182558674825E-2</v>
      </c>
      <c r="S22" s="229">
        <v>5.0211901894972537E-2</v>
      </c>
      <c r="T22" s="229">
        <v>6.6960858028482728E-2</v>
      </c>
      <c r="U22" s="229">
        <v>3.2623749629491751E-2</v>
      </c>
      <c r="V22" s="229">
        <v>3.9057586641180891E-2</v>
      </c>
      <c r="W22" s="229">
        <v>3.8218390509161072E-2</v>
      </c>
      <c r="X22" s="229">
        <v>3.0490792794124769E-2</v>
      </c>
      <c r="Y22" s="229">
        <v>3.90575866411157E-2</v>
      </c>
      <c r="DA22" s="73" t="s">
        <v>2955</v>
      </c>
    </row>
    <row r="23" spans="1:105" ht="12" customHeight="1" x14ac:dyDescent="0.25">
      <c r="A23" s="46" t="s">
        <v>35</v>
      </c>
      <c r="B23" s="229">
        <v>4.7793349535506173E-2</v>
      </c>
      <c r="C23" s="229">
        <v>4.9441758982328089E-2</v>
      </c>
      <c r="D23" s="229">
        <v>0.21321502289047431</v>
      </c>
      <c r="E23" s="229">
        <v>0.65090841274161826</v>
      </c>
      <c r="F23" s="229">
        <v>0.83767253043714529</v>
      </c>
      <c r="G23" s="229">
        <v>0.60445718143396132</v>
      </c>
      <c r="H23" s="229">
        <v>0.59626051725202001</v>
      </c>
      <c r="I23" s="229">
        <v>0.30718726816005282</v>
      </c>
      <c r="J23" s="229">
        <v>0.20327080137146741</v>
      </c>
      <c r="K23" s="229">
        <v>1.3080184478146979</v>
      </c>
      <c r="L23" s="229">
        <v>0.6116139713214872</v>
      </c>
      <c r="M23" s="229">
        <v>1.054254887194181</v>
      </c>
      <c r="N23" s="229">
        <v>1.147901985997702</v>
      </c>
      <c r="O23" s="229">
        <v>1.1521961936971401</v>
      </c>
      <c r="P23" s="229">
        <v>1.150390160316469</v>
      </c>
      <c r="Q23" s="229">
        <v>0.3690330034635444</v>
      </c>
      <c r="R23" s="229">
        <v>0.62440128211741719</v>
      </c>
      <c r="S23" s="229">
        <v>1.209898192330138</v>
      </c>
      <c r="T23" s="229">
        <v>1.6260322762494479</v>
      </c>
      <c r="U23" s="229">
        <v>0.70340589524630637</v>
      </c>
      <c r="V23" s="229">
        <v>1.3165435569759361</v>
      </c>
      <c r="W23" s="229">
        <v>0.7209939447781496</v>
      </c>
      <c r="X23" s="229">
        <v>0.68474537366185595</v>
      </c>
      <c r="Y23" s="229">
        <v>0.70397221712355051</v>
      </c>
      <c r="DA23" s="73" t="s">
        <v>2956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2957</v>
      </c>
    </row>
    <row r="25" spans="1:105" ht="12" customHeight="1" x14ac:dyDescent="0.25">
      <c r="A25" s="46" t="s">
        <v>38</v>
      </c>
      <c r="B25" s="229">
        <v>37.945578311316737</v>
      </c>
      <c r="C25" s="229">
        <v>43.080497032936613</v>
      </c>
      <c r="D25" s="229">
        <v>43.080497032989662</v>
      </c>
      <c r="E25" s="229">
        <v>25.17432378407997</v>
      </c>
      <c r="F25" s="229">
        <v>33.122130395794443</v>
      </c>
      <c r="G25" s="229">
        <v>43.223761370705937</v>
      </c>
      <c r="H25" s="229">
        <v>41.858468543575803</v>
      </c>
      <c r="I25" s="229">
        <v>37.052792745933637</v>
      </c>
      <c r="J25" s="229">
        <v>34.82740417612176</v>
      </c>
      <c r="K25" s="229">
        <v>33.524942411617161</v>
      </c>
      <c r="L25" s="229">
        <v>39.475781439873458</v>
      </c>
      <c r="M25" s="229">
        <v>36.737855867010808</v>
      </c>
      <c r="N25" s="229">
        <v>37.670263400587757</v>
      </c>
      <c r="O25" s="229">
        <v>38.780528036469271</v>
      </c>
      <c r="P25" s="229">
        <v>40.873764089836143</v>
      </c>
      <c r="Q25" s="229">
        <v>42.711292329759729</v>
      </c>
      <c r="R25" s="229">
        <v>42.004893123993106</v>
      </c>
      <c r="S25" s="229">
        <v>47.529711041767619</v>
      </c>
      <c r="T25" s="229">
        <v>48.516046588606251</v>
      </c>
      <c r="U25" s="229">
        <v>45.679949603986117</v>
      </c>
      <c r="V25" s="229">
        <v>39.253578995894507</v>
      </c>
      <c r="W25" s="229">
        <v>46.76377694038802</v>
      </c>
      <c r="X25" s="229">
        <v>45.198199481777287</v>
      </c>
      <c r="Y25" s="229">
        <v>40.122170014651843</v>
      </c>
      <c r="DA25" s="73" t="s">
        <v>2958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2959</v>
      </c>
    </row>
    <row r="27" spans="1:105" ht="12" customHeight="1" x14ac:dyDescent="0.25">
      <c r="A27" s="57" t="s">
        <v>2910</v>
      </c>
      <c r="B27" s="261">
        <v>2.7015240608667042</v>
      </c>
      <c r="C27" s="261">
        <v>2.6524771100921338</v>
      </c>
      <c r="D27" s="261">
        <v>2.7140439195467079</v>
      </c>
      <c r="E27" s="261">
        <v>2.7481186134037618</v>
      </c>
      <c r="F27" s="261">
        <v>2.5355292388297812</v>
      </c>
      <c r="G27" s="261">
        <v>2.593974694607931</v>
      </c>
      <c r="H27" s="261">
        <v>2.5859479579849749</v>
      </c>
      <c r="I27" s="261">
        <v>2.6676667819056399</v>
      </c>
      <c r="J27" s="261">
        <v>2.157962104354906</v>
      </c>
      <c r="K27" s="261">
        <v>2.1161091806197159</v>
      </c>
      <c r="L27" s="261">
        <v>2.1956845103503442</v>
      </c>
      <c r="M27" s="261">
        <v>2.078060169295965</v>
      </c>
      <c r="N27" s="261">
        <v>2.2075684946492991</v>
      </c>
      <c r="O27" s="261">
        <v>2.0416789404169502</v>
      </c>
      <c r="P27" s="261">
        <v>2.418539422846024</v>
      </c>
      <c r="Q27" s="261">
        <v>2.2386059178394091</v>
      </c>
      <c r="R27" s="261">
        <v>2.405818324950864</v>
      </c>
      <c r="S27" s="261">
        <v>2.6880803118267749</v>
      </c>
      <c r="T27" s="261">
        <v>2.579254140258568</v>
      </c>
      <c r="U27" s="261">
        <v>2.289392043538399</v>
      </c>
      <c r="V27" s="261">
        <v>2.700010469806768</v>
      </c>
      <c r="W27" s="261">
        <v>2.8589624418216939</v>
      </c>
      <c r="X27" s="261">
        <v>2.322896027366288</v>
      </c>
      <c r="Y27" s="261">
        <v>2.3531591106968102</v>
      </c>
      <c r="DA27" s="70" t="s">
        <v>2960</v>
      </c>
    </row>
    <row r="28" spans="1:105" ht="12" customHeight="1" x14ac:dyDescent="0.25">
      <c r="A28" s="57" t="s">
        <v>2912</v>
      </c>
      <c r="B28" s="261">
        <f t="shared" ref="B28:Y28" si="0">B29+B35+B46+B47</f>
        <v>3.9102987130955924</v>
      </c>
      <c r="C28" s="261">
        <f t="shared" si="0"/>
        <v>4.0215717855474669</v>
      </c>
      <c r="D28" s="261">
        <f t="shared" si="0"/>
        <v>4.345112779563272</v>
      </c>
      <c r="E28" s="261">
        <f t="shared" si="0"/>
        <v>3.1877265079471329</v>
      </c>
      <c r="F28" s="261">
        <f t="shared" si="0"/>
        <v>3.9396923229179843</v>
      </c>
      <c r="G28" s="261">
        <f t="shared" si="0"/>
        <v>4.6146533986745677</v>
      </c>
      <c r="H28" s="261">
        <f t="shared" si="0"/>
        <v>4.6043304114583519</v>
      </c>
      <c r="I28" s="261">
        <f t="shared" si="0"/>
        <v>3.7300706440735434</v>
      </c>
      <c r="J28" s="261">
        <f t="shared" si="0"/>
        <v>3.3045054148924962</v>
      </c>
      <c r="K28" s="261">
        <f t="shared" si="0"/>
        <v>3.8796885619200658</v>
      </c>
      <c r="L28" s="261">
        <f t="shared" si="0"/>
        <v>4.0823244966607284</v>
      </c>
      <c r="M28" s="261">
        <f t="shared" si="0"/>
        <v>3.965351942353657</v>
      </c>
      <c r="N28" s="261">
        <f t="shared" si="0"/>
        <v>4.1212821818904004</v>
      </c>
      <c r="O28" s="261">
        <f t="shared" si="0"/>
        <v>4.1869941170507161</v>
      </c>
      <c r="P28" s="261">
        <f t="shared" si="0"/>
        <v>4.587302822904415</v>
      </c>
      <c r="Q28" s="261">
        <f t="shared" si="0"/>
        <v>4.1508807922808657</v>
      </c>
      <c r="R28" s="261">
        <f t="shared" si="0"/>
        <v>4.2507471979555644</v>
      </c>
      <c r="S28" s="261">
        <f t="shared" si="0"/>
        <v>5.0659758624930049</v>
      </c>
      <c r="T28" s="261">
        <f t="shared" si="0"/>
        <v>5.291785057858954</v>
      </c>
      <c r="U28" s="261">
        <f t="shared" si="0"/>
        <v>4.4883592636934813</v>
      </c>
      <c r="V28" s="261">
        <f t="shared" si="0"/>
        <v>4.3926390949506251</v>
      </c>
      <c r="W28" s="261">
        <f t="shared" si="0"/>
        <v>4.6617687127175982</v>
      </c>
      <c r="X28" s="261">
        <f t="shared" si="0"/>
        <v>4.4658274405537322</v>
      </c>
      <c r="Y28" s="261">
        <f t="shared" si="0"/>
        <v>4.0771858957205191</v>
      </c>
      <c r="DA28" s="70"/>
    </row>
    <row r="29" spans="1:105" ht="12" customHeight="1" x14ac:dyDescent="0.25">
      <c r="A29" s="60" t="s">
        <v>2913</v>
      </c>
      <c r="B29" s="329">
        <v>1.6378876902749371</v>
      </c>
      <c r="C29" s="329">
        <v>1.5125342821373531</v>
      </c>
      <c r="D29" s="329">
        <v>1.80444418342977</v>
      </c>
      <c r="E29" s="329">
        <v>1.506100069039537</v>
      </c>
      <c r="F29" s="329">
        <v>1.8595983319292371</v>
      </c>
      <c r="G29" s="329">
        <v>2.0507048637916299</v>
      </c>
      <c r="H29" s="329">
        <v>2.0936052101901561</v>
      </c>
      <c r="I29" s="329">
        <v>1.521444600752087</v>
      </c>
      <c r="J29" s="329">
        <v>1.278018542980111</v>
      </c>
      <c r="K29" s="329">
        <v>1.842005159921734</v>
      </c>
      <c r="L29" s="329">
        <v>1.774286798875476</v>
      </c>
      <c r="M29" s="329">
        <v>1.8004945771889149</v>
      </c>
      <c r="N29" s="329">
        <v>1.8871992053696289</v>
      </c>
      <c r="O29" s="329">
        <v>1.9118937698796561</v>
      </c>
      <c r="P29" s="329">
        <v>2.1393821204525461</v>
      </c>
      <c r="Q29" s="329">
        <v>1.6951513715742099</v>
      </c>
      <c r="R29" s="329">
        <v>1.8049474013248561</v>
      </c>
      <c r="S29" s="329">
        <v>2.2729305766993639</v>
      </c>
      <c r="T29" s="329">
        <v>2.435696654480183</v>
      </c>
      <c r="U29" s="329">
        <v>1.867992323046874</v>
      </c>
      <c r="V29" s="329">
        <v>2.0230304746142451</v>
      </c>
      <c r="W29" s="329">
        <v>1.9342122094332961</v>
      </c>
      <c r="X29" s="329">
        <v>1.866441340716833</v>
      </c>
      <c r="Y29" s="329">
        <v>1.7369240774851329</v>
      </c>
      <c r="DA29" s="72" t="s">
        <v>2961</v>
      </c>
    </row>
    <row r="30" spans="1:105" ht="12" customHeight="1" x14ac:dyDescent="0.25">
      <c r="A30" s="59" t="s">
        <v>28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4.8005976448794771E-2</v>
      </c>
      <c r="L30" s="230">
        <v>5.4321111311083789E-2</v>
      </c>
      <c r="M30" s="230">
        <v>2.6766283640678061E-2</v>
      </c>
      <c r="N30" s="230">
        <v>2.5341816161399019E-2</v>
      </c>
      <c r="O30" s="230">
        <v>5.6136745610590021E-3</v>
      </c>
      <c r="P30" s="230">
        <v>0</v>
      </c>
      <c r="Q30" s="230">
        <v>1.1364546027245359E-3</v>
      </c>
      <c r="R30" s="230">
        <v>0</v>
      </c>
      <c r="S30" s="230">
        <v>3.2096823887550179E-3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2962</v>
      </c>
    </row>
    <row r="31" spans="1:105" ht="12" customHeight="1" x14ac:dyDescent="0.25">
      <c r="A31" s="59" t="s">
        <v>31</v>
      </c>
      <c r="B31" s="295">
        <v>7.2915331767759411E-2</v>
      </c>
      <c r="C31" s="295">
        <v>0</v>
      </c>
      <c r="D31" s="295">
        <v>1.8107420978356189E-3</v>
      </c>
      <c r="E31" s="295">
        <v>2.218169623477114E-3</v>
      </c>
      <c r="F31" s="295">
        <v>3.5809902209892322E-3</v>
      </c>
      <c r="G31" s="295">
        <v>0</v>
      </c>
      <c r="H31" s="295">
        <v>7.08389075475452E-3</v>
      </c>
      <c r="I31" s="295">
        <v>4.8203846538523209E-3</v>
      </c>
      <c r="J31" s="295">
        <v>3.3674687599221577E-2</v>
      </c>
      <c r="K31" s="295">
        <v>0.17235518744413719</v>
      </c>
      <c r="L31" s="295">
        <v>0.2313825934998871</v>
      </c>
      <c r="M31" s="295">
        <v>0.1749086560686654</v>
      </c>
      <c r="N31" s="295">
        <v>0.1162782771792861</v>
      </c>
      <c r="O31" s="295">
        <v>0.19349117915675801</v>
      </c>
      <c r="P31" s="295">
        <v>0.2387353090378603</v>
      </c>
      <c r="Q31" s="295">
        <v>0.15187965009790569</v>
      </c>
      <c r="R31" s="295">
        <v>0.14879542663193651</v>
      </c>
      <c r="S31" s="295">
        <v>0.16825112774310549</v>
      </c>
      <c r="T31" s="295">
        <v>0.12747707769087679</v>
      </c>
      <c r="U31" s="295">
        <v>0.1200343754994363</v>
      </c>
      <c r="V31" s="295">
        <v>0.16432933053023199</v>
      </c>
      <c r="W31" s="295">
        <v>0.1512795639523673</v>
      </c>
      <c r="X31" s="295">
        <v>0.1584780801464612</v>
      </c>
      <c r="Y31" s="295">
        <v>0.18163771272841769</v>
      </c>
      <c r="DA31" s="122" t="s">
        <v>2963</v>
      </c>
    </row>
    <row r="32" spans="1:105" ht="12" customHeight="1" x14ac:dyDescent="0.25">
      <c r="A32" s="59" t="s">
        <v>159</v>
      </c>
      <c r="B32" s="295">
        <v>0.1457262641948916</v>
      </c>
      <c r="C32" s="295">
        <v>4.5298310301508583E-2</v>
      </c>
      <c r="D32" s="295">
        <v>0.26479140331161988</v>
      </c>
      <c r="E32" s="295">
        <v>0.30994985252656909</v>
      </c>
      <c r="F32" s="295">
        <v>0.3644766767655197</v>
      </c>
      <c r="G32" s="295">
        <v>0.27636981741807659</v>
      </c>
      <c r="H32" s="295">
        <v>0.173133770396183</v>
      </c>
      <c r="I32" s="295">
        <v>0.24391905239064571</v>
      </c>
      <c r="J32" s="295">
        <v>0.38840152774441139</v>
      </c>
      <c r="K32" s="295">
        <v>0.41395531735244578</v>
      </c>
      <c r="L32" s="295">
        <v>0.48927024925706453</v>
      </c>
      <c r="M32" s="295">
        <v>0.28551169991881897</v>
      </c>
      <c r="N32" s="295">
        <v>0.41468132185843848</v>
      </c>
      <c r="O32" s="295">
        <v>0.2873036554873481</v>
      </c>
      <c r="P32" s="295">
        <v>0.73659532621800017</v>
      </c>
      <c r="Q32" s="295">
        <v>0.75600944539503723</v>
      </c>
      <c r="R32" s="295">
        <v>0.55640930828835489</v>
      </c>
      <c r="S32" s="295">
        <v>0.5178765293284846</v>
      </c>
      <c r="T32" s="295">
        <v>0.44347124992708242</v>
      </c>
      <c r="U32" s="295">
        <v>0.34869575953388982</v>
      </c>
      <c r="V32" s="295">
        <v>0.42739492649849931</v>
      </c>
      <c r="W32" s="295">
        <v>0.36076367806516579</v>
      </c>
      <c r="X32" s="295">
        <v>0.38242228792290262</v>
      </c>
      <c r="Y32" s="295">
        <v>0.33109797746511549</v>
      </c>
      <c r="DA32" s="122" t="s">
        <v>2964</v>
      </c>
    </row>
    <row r="33" spans="1:105" ht="12" customHeight="1" x14ac:dyDescent="0.25">
      <c r="A33" s="59" t="s">
        <v>32</v>
      </c>
      <c r="B33" s="295">
        <v>1.3528253769265151</v>
      </c>
      <c r="C33" s="295">
        <v>1.351481609332805</v>
      </c>
      <c r="D33" s="295">
        <v>1.2053719854125919</v>
      </c>
      <c r="E33" s="295">
        <v>0.79909452403362113</v>
      </c>
      <c r="F33" s="295">
        <v>0.88075701378290394</v>
      </c>
      <c r="G33" s="295">
        <v>1.080220597245243</v>
      </c>
      <c r="H33" s="295">
        <v>1.338995653316456</v>
      </c>
      <c r="I33" s="295">
        <v>0.73302602406851103</v>
      </c>
      <c r="J33" s="295">
        <v>0.37087499249883948</v>
      </c>
      <c r="K33" s="295">
        <v>6.9708657611597363E-2</v>
      </c>
      <c r="L33" s="295">
        <v>8.499913709360063E-2</v>
      </c>
      <c r="M33" s="295">
        <v>2.0137565129890862E-2</v>
      </c>
      <c r="N33" s="295">
        <v>1.762494458415954E-2</v>
      </c>
      <c r="O33" s="295">
        <v>4.1585381863049463E-2</v>
      </c>
      <c r="P33" s="295">
        <v>2.908532870435316E-2</v>
      </c>
      <c r="Q33" s="295">
        <v>3.7574290743577078E-2</v>
      </c>
      <c r="R33" s="295">
        <v>2.7530512967288711E-2</v>
      </c>
      <c r="S33" s="295">
        <v>0</v>
      </c>
      <c r="T33" s="295">
        <v>0</v>
      </c>
      <c r="U33" s="295">
        <v>0</v>
      </c>
      <c r="V33" s="295">
        <v>0</v>
      </c>
      <c r="W33" s="295">
        <v>0</v>
      </c>
      <c r="X33" s="295">
        <v>0</v>
      </c>
      <c r="Y33" s="295">
        <v>0</v>
      </c>
      <c r="DA33" s="122" t="s">
        <v>2965</v>
      </c>
    </row>
    <row r="34" spans="1:105" ht="12" customHeight="1" x14ac:dyDescent="0.25">
      <c r="A34" s="59" t="s">
        <v>35</v>
      </c>
      <c r="B34" s="295">
        <v>6.642071738577103E-2</v>
      </c>
      <c r="C34" s="295">
        <v>0.1157543625030399</v>
      </c>
      <c r="D34" s="295">
        <v>0.33247005260772272</v>
      </c>
      <c r="E34" s="295">
        <v>0.39483752285586932</v>
      </c>
      <c r="F34" s="295">
        <v>0.61078365115982414</v>
      </c>
      <c r="G34" s="295">
        <v>0.69411444912831011</v>
      </c>
      <c r="H34" s="295">
        <v>0.5743918957227625</v>
      </c>
      <c r="I34" s="295">
        <v>0.5396791396390781</v>
      </c>
      <c r="J34" s="295">
        <v>0.48506733513763878</v>
      </c>
      <c r="K34" s="295">
        <v>1.1379800210647579</v>
      </c>
      <c r="L34" s="295">
        <v>0.91431370771383991</v>
      </c>
      <c r="M34" s="295">
        <v>1.2931703724308621</v>
      </c>
      <c r="N34" s="295">
        <v>1.313272845586346</v>
      </c>
      <c r="O34" s="295">
        <v>1.3838998788114421</v>
      </c>
      <c r="P34" s="295">
        <v>1.1349661564923319</v>
      </c>
      <c r="Q34" s="295">
        <v>0.74855153073496583</v>
      </c>
      <c r="R34" s="295">
        <v>1.0722121534372759</v>
      </c>
      <c r="S34" s="295">
        <v>1.5835932372390189</v>
      </c>
      <c r="T34" s="295">
        <v>1.864748326862224</v>
      </c>
      <c r="U34" s="295">
        <v>1.3992621880135481</v>
      </c>
      <c r="V34" s="295">
        <v>1.431306217585514</v>
      </c>
      <c r="W34" s="295">
        <v>1.422168967415762</v>
      </c>
      <c r="X34" s="295">
        <v>1.325540972647469</v>
      </c>
      <c r="Y34" s="295">
        <v>1.2241883872916</v>
      </c>
      <c r="DA34" s="122" t="s">
        <v>2966</v>
      </c>
    </row>
    <row r="35" spans="1:105" ht="12" customHeight="1" x14ac:dyDescent="0.25">
      <c r="A35" s="60" t="s">
        <v>2920</v>
      </c>
      <c r="B35" s="329">
        <v>2.04297687141261</v>
      </c>
      <c r="C35" s="329">
        <v>2.283768795387572</v>
      </c>
      <c r="D35" s="329">
        <v>2.310171162264417</v>
      </c>
      <c r="E35" s="329">
        <v>1.448235120589052</v>
      </c>
      <c r="F35" s="329">
        <v>1.8647573935073369</v>
      </c>
      <c r="G35" s="329">
        <v>2.3436483008586002</v>
      </c>
      <c r="H35" s="329">
        <v>2.291106659305143</v>
      </c>
      <c r="I35" s="329">
        <v>1.9820673118217289</v>
      </c>
      <c r="J35" s="329">
        <v>1.843216172474474</v>
      </c>
      <c r="K35" s="329">
        <v>1.857967173971661</v>
      </c>
      <c r="L35" s="329">
        <v>2.1215633221950521</v>
      </c>
      <c r="M35" s="329">
        <v>1.9883725511208059</v>
      </c>
      <c r="N35" s="329">
        <v>2.0465993218008851</v>
      </c>
      <c r="O35" s="329">
        <v>2.101705306228149</v>
      </c>
      <c r="P35" s="329">
        <v>2.2425197777791648</v>
      </c>
      <c r="Q35" s="329">
        <v>2.265609829866611</v>
      </c>
      <c r="R35" s="329">
        <v>2.2414792451972549</v>
      </c>
      <c r="S35" s="329">
        <v>2.5647528807047939</v>
      </c>
      <c r="T35" s="329">
        <v>2.637038351777135</v>
      </c>
      <c r="U35" s="329">
        <v>2.425934202342197</v>
      </c>
      <c r="V35" s="329">
        <v>2.140303014694573</v>
      </c>
      <c r="W35" s="329">
        <v>2.4847514765778609</v>
      </c>
      <c r="X35" s="329">
        <v>2.40210794615763</v>
      </c>
      <c r="Y35" s="329">
        <v>2.1404134913181632</v>
      </c>
      <c r="DA35" s="72" t="s">
        <v>2967</v>
      </c>
    </row>
    <row r="36" spans="1:105" ht="12" customHeight="1" x14ac:dyDescent="0.25">
      <c r="A36" s="64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2.847657080826323E-3</v>
      </c>
      <c r="L36" s="229">
        <v>1.8752706788637381E-3</v>
      </c>
      <c r="M36" s="229">
        <v>1.12613667659015E-3</v>
      </c>
      <c r="N36" s="229">
        <v>1.1431434416600899E-3</v>
      </c>
      <c r="O36" s="229">
        <v>2.4120269005001481E-4</v>
      </c>
      <c r="P36" s="229">
        <v>0</v>
      </c>
      <c r="Q36" s="229">
        <v>2.891403798354307E-5</v>
      </c>
      <c r="R36" s="229">
        <v>0</v>
      </c>
      <c r="S36" s="229">
        <v>1.2655531787675509E-4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2968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2969</v>
      </c>
    </row>
    <row r="38" spans="1:105" ht="12" customHeight="1" x14ac:dyDescent="0.25">
      <c r="A38" s="64" t="s">
        <v>31</v>
      </c>
      <c r="B38" s="229">
        <v>2.7346601360031331E-3</v>
      </c>
      <c r="C38" s="229">
        <v>0</v>
      </c>
      <c r="D38" s="229">
        <v>6.0526068473316213E-5</v>
      </c>
      <c r="E38" s="229">
        <v>1.9059733186143509E-4</v>
      </c>
      <c r="F38" s="229">
        <v>2.559826921874041E-4</v>
      </c>
      <c r="G38" s="229">
        <v>0</v>
      </c>
      <c r="H38" s="229">
        <v>3.8328356813404122E-4</v>
      </c>
      <c r="I38" s="229">
        <v>1.4301114126644791E-4</v>
      </c>
      <c r="J38" s="229">
        <v>7.3552449747368094E-4</v>
      </c>
      <c r="K38" s="229">
        <v>1.0325811385607E-2</v>
      </c>
      <c r="L38" s="229">
        <v>8.0673973543902589E-3</v>
      </c>
      <c r="M38" s="229">
        <v>7.4322751074625036E-3</v>
      </c>
      <c r="N38" s="229">
        <v>5.2974763714006452E-3</v>
      </c>
      <c r="O38" s="229">
        <v>8.396601325754767E-3</v>
      </c>
      <c r="P38" s="229">
        <v>1.261245123154848E-2</v>
      </c>
      <c r="Q38" s="229">
        <v>3.902686714660702E-3</v>
      </c>
      <c r="R38" s="229">
        <v>4.5164087542472822E-3</v>
      </c>
      <c r="S38" s="229">
        <v>6.7001383479993216E-3</v>
      </c>
      <c r="T38" s="229">
        <v>5.7937750858210041E-3</v>
      </c>
      <c r="U38" s="229">
        <v>3.1450904488395191E-3</v>
      </c>
      <c r="V38" s="229">
        <v>7.8784059908242193E-3</v>
      </c>
      <c r="W38" s="229">
        <v>3.9974338024656077E-3</v>
      </c>
      <c r="X38" s="229">
        <v>4.2670305158865763E-3</v>
      </c>
      <c r="Y38" s="229">
        <v>5.4441976740105128E-3</v>
      </c>
      <c r="DA38" s="73" t="s">
        <v>2970</v>
      </c>
    </row>
    <row r="39" spans="1:105" ht="12" customHeight="1" x14ac:dyDescent="0.25">
      <c r="A39" s="64" t="s">
        <v>159</v>
      </c>
      <c r="B39" s="229">
        <v>5.5693395711044359E-3</v>
      </c>
      <c r="C39" s="229">
        <v>1.027638835264006E-3</v>
      </c>
      <c r="D39" s="229">
        <v>9.0192642356147195E-3</v>
      </c>
      <c r="E39" s="229">
        <v>2.7139063692837039E-2</v>
      </c>
      <c r="F39" s="229">
        <v>2.6549636103214341E-2</v>
      </c>
      <c r="G39" s="229">
        <v>1.278283044618146E-2</v>
      </c>
      <c r="H39" s="229">
        <v>9.5457816443567396E-3</v>
      </c>
      <c r="I39" s="229">
        <v>7.3742059824467264E-3</v>
      </c>
      <c r="J39" s="229">
        <v>8.6448180920338305E-3</v>
      </c>
      <c r="K39" s="229">
        <v>2.5271711637106949E-2</v>
      </c>
      <c r="L39" s="229">
        <v>1.7383328427977799E-2</v>
      </c>
      <c r="M39" s="229">
        <v>1.2362768782601509E-2</v>
      </c>
      <c r="N39" s="229">
        <v>1.9251575511764759E-2</v>
      </c>
      <c r="O39" s="229">
        <v>1.270471352589074E-2</v>
      </c>
      <c r="P39" s="229">
        <v>3.9654562782210828E-2</v>
      </c>
      <c r="Q39" s="229">
        <v>1.9795783099921971E-2</v>
      </c>
      <c r="R39" s="229">
        <v>1.7209942029252339E-2</v>
      </c>
      <c r="S39" s="229">
        <v>2.1015192782798429E-2</v>
      </c>
      <c r="T39" s="229">
        <v>2.0538861476861368E-2</v>
      </c>
      <c r="U39" s="229">
        <v>9.3101254181643233E-3</v>
      </c>
      <c r="V39" s="229">
        <v>2.088016838904368E-2</v>
      </c>
      <c r="W39" s="229">
        <v>9.7141585066461977E-3</v>
      </c>
      <c r="X39" s="229">
        <v>1.0492551412003431E-2</v>
      </c>
      <c r="Y39" s="229">
        <v>1.0112668061350499E-2</v>
      </c>
      <c r="DA39" s="73" t="s">
        <v>2971</v>
      </c>
    </row>
    <row r="40" spans="1:105" ht="12" customHeight="1" x14ac:dyDescent="0.25">
      <c r="A40" s="64" t="s">
        <v>32</v>
      </c>
      <c r="B40" s="229">
        <v>5.0123916503500503E-2</v>
      </c>
      <c r="C40" s="229">
        <v>2.9723916721168048E-2</v>
      </c>
      <c r="D40" s="229">
        <v>3.9803907902836042E-2</v>
      </c>
      <c r="E40" s="229">
        <v>6.7832679163502912E-2</v>
      </c>
      <c r="F40" s="229">
        <v>6.2198846467189629E-2</v>
      </c>
      <c r="G40" s="229">
        <v>4.8438006432707868E-2</v>
      </c>
      <c r="H40" s="229">
        <v>7.1572512967225208E-2</v>
      </c>
      <c r="I40" s="229">
        <v>2.148455305663623E-2</v>
      </c>
      <c r="J40" s="229">
        <v>8.0027614219860474E-3</v>
      </c>
      <c r="K40" s="229">
        <v>4.1257727316005898E-3</v>
      </c>
      <c r="L40" s="229">
        <v>2.9277637776160118E-3</v>
      </c>
      <c r="M40" s="229">
        <v>8.4534927563916266E-4</v>
      </c>
      <c r="N40" s="229">
        <v>7.9326255208133603E-4</v>
      </c>
      <c r="O40" s="229">
        <v>1.7827966468743951E-3</v>
      </c>
      <c r="P40" s="229">
        <v>1.518013287485292E-3</v>
      </c>
      <c r="Q40" s="229">
        <v>9.5383586114729019E-4</v>
      </c>
      <c r="R40" s="229">
        <v>8.2553732533967371E-4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2972</v>
      </c>
    </row>
    <row r="41" spans="1:105" ht="12" customHeight="1" x14ac:dyDescent="0.25">
      <c r="A41" s="64" t="s">
        <v>33</v>
      </c>
      <c r="B41" s="229">
        <v>9.0179933930402585E-3</v>
      </c>
      <c r="C41" s="229">
        <v>1.0401600847074749E-2</v>
      </c>
      <c r="D41" s="229">
        <v>1.015615143014004E-2</v>
      </c>
      <c r="E41" s="229">
        <v>1.0245240477738331E-2</v>
      </c>
      <c r="F41" s="229">
        <v>9.9543374650776281E-3</v>
      </c>
      <c r="G41" s="229">
        <v>3.5035631589505518E-3</v>
      </c>
      <c r="H41" s="229">
        <v>2.0981379789459819E-3</v>
      </c>
      <c r="I41" s="229">
        <v>1.0468872168783861E-2</v>
      </c>
      <c r="J41" s="229">
        <v>4.3526363272027779E-3</v>
      </c>
      <c r="K41" s="229">
        <v>4.1962759578779187E-3</v>
      </c>
      <c r="L41" s="229">
        <v>6.896219544317848E-3</v>
      </c>
      <c r="M41" s="229">
        <v>1.5399678233697181E-3</v>
      </c>
      <c r="N41" s="229">
        <v>1.696328192685166E-3</v>
      </c>
      <c r="O41" s="229">
        <v>2.20904475253154E-3</v>
      </c>
      <c r="P41" s="229">
        <v>3.6162880763684498E-3</v>
      </c>
      <c r="Q41" s="229">
        <v>8.9270862015751245E-4</v>
      </c>
      <c r="R41" s="229">
        <v>2.3435873958936042E-3</v>
      </c>
      <c r="S41" s="229">
        <v>2.610854538794235E-3</v>
      </c>
      <c r="T41" s="229">
        <v>3.4817454330031039E-3</v>
      </c>
      <c r="U41" s="229">
        <v>1.696328192682411E-3</v>
      </c>
      <c r="V41" s="229">
        <v>2.0308666572672949E-3</v>
      </c>
      <c r="W41" s="229">
        <v>1.9872312053617791E-3</v>
      </c>
      <c r="X41" s="229">
        <v>1.5854214190987629E-3</v>
      </c>
      <c r="Y41" s="229">
        <v>2.0308666572639049E-3</v>
      </c>
      <c r="DA41" s="73" t="s">
        <v>2973</v>
      </c>
    </row>
    <row r="42" spans="1:105" ht="12" customHeight="1" x14ac:dyDescent="0.25">
      <c r="A42" s="64" t="s">
        <v>35</v>
      </c>
      <c r="B42" s="229">
        <v>2.485097732803651E-3</v>
      </c>
      <c r="C42" s="229">
        <v>2.5708096282627871E-3</v>
      </c>
      <c r="D42" s="229">
        <v>1.1086483268789469E-2</v>
      </c>
      <c r="E42" s="229">
        <v>3.3845106829461881E-2</v>
      </c>
      <c r="F42" s="229">
        <v>4.355622961045514E-2</v>
      </c>
      <c r="G42" s="229">
        <v>3.1429794851320712E-2</v>
      </c>
      <c r="H42" s="229">
        <v>3.1003595144184409E-2</v>
      </c>
      <c r="I42" s="229">
        <v>1.5972732421350031E-2</v>
      </c>
      <c r="J42" s="229">
        <v>1.0569416300444379E-2</v>
      </c>
      <c r="K42" s="229">
        <v>6.8012677720250339E-2</v>
      </c>
      <c r="L42" s="229">
        <v>3.1801924498991233E-2</v>
      </c>
      <c r="M42" s="229">
        <v>5.481780321793641E-2</v>
      </c>
      <c r="N42" s="229">
        <v>5.9687145818571159E-2</v>
      </c>
      <c r="O42" s="229">
        <v>5.9910430562615559E-2</v>
      </c>
      <c r="P42" s="229">
        <v>5.981652273855026E-2</v>
      </c>
      <c r="Q42" s="229">
        <v>1.918850821609952E-2</v>
      </c>
      <c r="R42" s="229">
        <v>3.2466822803388438E-2</v>
      </c>
      <c r="S42" s="229">
        <v>6.2910745614285543E-2</v>
      </c>
      <c r="T42" s="229">
        <v>8.4548355837062175E-2</v>
      </c>
      <c r="U42" s="229">
        <v>3.6574804078519083E-2</v>
      </c>
      <c r="V42" s="229">
        <v>6.8455955491203729E-2</v>
      </c>
      <c r="W42" s="229">
        <v>3.7489325082818027E-2</v>
      </c>
      <c r="X42" s="229">
        <v>3.5604518038031358E-2</v>
      </c>
      <c r="Y42" s="229">
        <v>3.6604250962381658E-2</v>
      </c>
      <c r="DA42" s="73" t="s">
        <v>2974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2975</v>
      </c>
    </row>
    <row r="44" spans="1:105" ht="12" customHeight="1" x14ac:dyDescent="0.25">
      <c r="A44" s="64" t="s">
        <v>38</v>
      </c>
      <c r="B44" s="229">
        <v>1.9730458640761579</v>
      </c>
      <c r="C44" s="229">
        <v>2.2400448293558028</v>
      </c>
      <c r="D44" s="229">
        <v>2.2400448293585629</v>
      </c>
      <c r="E44" s="229">
        <v>1.3089824330936499</v>
      </c>
      <c r="F44" s="229">
        <v>1.722242361169213</v>
      </c>
      <c r="G44" s="229">
        <v>2.24749410596944</v>
      </c>
      <c r="H44" s="229">
        <v>2.1765033480022971</v>
      </c>
      <c r="I44" s="229">
        <v>1.9266239370512459</v>
      </c>
      <c r="J44" s="229">
        <v>1.810911015835333</v>
      </c>
      <c r="K44" s="229">
        <v>1.743187267458391</v>
      </c>
      <c r="L44" s="229">
        <v>2.0526114179128951</v>
      </c>
      <c r="M44" s="229">
        <v>1.9102482502372069</v>
      </c>
      <c r="N44" s="229">
        <v>1.9587303899127211</v>
      </c>
      <c r="O44" s="229">
        <v>2.0164605167244321</v>
      </c>
      <c r="P44" s="229">
        <v>2.125301939663002</v>
      </c>
      <c r="Q44" s="229">
        <v>2.220847393316641</v>
      </c>
      <c r="R44" s="229">
        <v>2.1841169468891342</v>
      </c>
      <c r="S44" s="229">
        <v>2.4713893941030398</v>
      </c>
      <c r="T44" s="229">
        <v>2.5226756139443869</v>
      </c>
      <c r="U44" s="229">
        <v>2.3752078542039921</v>
      </c>
      <c r="V44" s="229">
        <v>2.0410576181662341</v>
      </c>
      <c r="W44" s="229">
        <v>2.4315633279805691</v>
      </c>
      <c r="X44" s="229">
        <v>2.3501584247726099</v>
      </c>
      <c r="Y44" s="229">
        <v>2.086221507963157</v>
      </c>
      <c r="DA44" s="73" t="s">
        <v>2976</v>
      </c>
    </row>
    <row r="45" spans="1:105" ht="12" customHeight="1" x14ac:dyDescent="0.25">
      <c r="A45" s="64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2977</v>
      </c>
    </row>
    <row r="46" spans="1:105" ht="12" customHeight="1" x14ac:dyDescent="0.25">
      <c r="A46" s="60" t="s">
        <v>2932</v>
      </c>
      <c r="B46" s="329">
        <v>0.2294341514080456</v>
      </c>
      <c r="C46" s="329">
        <v>0.22526870802254201</v>
      </c>
      <c r="D46" s="329">
        <v>0.23049743386908489</v>
      </c>
      <c r="E46" s="329">
        <v>0.23339131831854401</v>
      </c>
      <c r="F46" s="329">
        <v>0.21533659748141029</v>
      </c>
      <c r="G46" s="329">
        <v>0.2203002340243379</v>
      </c>
      <c r="H46" s="329">
        <v>0.21961854196305269</v>
      </c>
      <c r="I46" s="329">
        <v>0.22655873149972711</v>
      </c>
      <c r="J46" s="329">
        <v>0.18327069943791149</v>
      </c>
      <c r="K46" s="329">
        <v>0.17971622802667109</v>
      </c>
      <c r="L46" s="329">
        <v>0.18647437559020039</v>
      </c>
      <c r="M46" s="329">
        <v>0.17648481404393601</v>
      </c>
      <c r="N46" s="329">
        <v>0.1874836547198864</v>
      </c>
      <c r="O46" s="329">
        <v>0.17339504094291069</v>
      </c>
      <c r="P46" s="329">
        <v>0.20540092467270479</v>
      </c>
      <c r="Q46" s="329">
        <v>0.19011959084004459</v>
      </c>
      <c r="R46" s="329">
        <v>0.20432055143345329</v>
      </c>
      <c r="S46" s="329">
        <v>0.22829240508884771</v>
      </c>
      <c r="T46" s="329">
        <v>0.2190500516016359</v>
      </c>
      <c r="U46" s="329">
        <v>0.1944327383044103</v>
      </c>
      <c r="V46" s="329">
        <v>0.2293056056418071</v>
      </c>
      <c r="W46" s="329">
        <v>0.24280502670644141</v>
      </c>
      <c r="X46" s="329">
        <v>0.19727815367926901</v>
      </c>
      <c r="Y46" s="329">
        <v>0.19984832691722321</v>
      </c>
      <c r="DA46" s="72" t="s">
        <v>2978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2979</v>
      </c>
    </row>
    <row r="48" spans="1:105" ht="12" customHeight="1" x14ac:dyDescent="0.25">
      <c r="A48" s="132" t="s">
        <v>2936</v>
      </c>
      <c r="B48" s="316">
        <v>2.4928678862510472</v>
      </c>
      <c r="C48" s="316">
        <v>2.4476091486830249</v>
      </c>
      <c r="D48" s="316">
        <v>2.5044207552763069</v>
      </c>
      <c r="E48" s="316">
        <v>2.5358636401576771</v>
      </c>
      <c r="F48" s="316">
        <v>2.3396939178478009</v>
      </c>
      <c r="G48" s="316">
        <v>2.3936252530956228</v>
      </c>
      <c r="H48" s="316">
        <v>2.3862184732528591</v>
      </c>
      <c r="I48" s="316">
        <v>2.461625623907175</v>
      </c>
      <c r="J48" s="316">
        <v>1.9912887349843611</v>
      </c>
      <c r="K48" s="316">
        <v>1.9526683832219951</v>
      </c>
      <c r="L48" s="316">
        <v>2.026097595605052</v>
      </c>
      <c r="M48" s="316">
        <v>1.9175581431147311</v>
      </c>
      <c r="N48" s="316">
        <v>2.037063702940062</v>
      </c>
      <c r="O48" s="316">
        <v>1.8839868718280519</v>
      </c>
      <c r="P48" s="316">
        <v>2.2317399819532739</v>
      </c>
      <c r="Q48" s="316">
        <v>2.0657039052108441</v>
      </c>
      <c r="R48" s="316">
        <v>2.2200014167189042</v>
      </c>
      <c r="S48" s="316">
        <v>2.4804624848933741</v>
      </c>
      <c r="T48" s="316">
        <v>2.3800416623599658</v>
      </c>
      <c r="U48" s="316">
        <v>2.1125674899762181</v>
      </c>
      <c r="V48" s="316">
        <v>2.4914711996174188</v>
      </c>
      <c r="W48" s="316">
        <v>2.6381462828536431</v>
      </c>
      <c r="X48" s="316">
        <v>2.1434837444548931</v>
      </c>
      <c r="Y48" s="316">
        <v>2.171409414141281</v>
      </c>
      <c r="DA48" s="139" t="s">
        <v>2980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101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1</v>
      </c>
      <c r="C52" s="232">
        <f t="shared" si="1"/>
        <v>0.99999999999999989</v>
      </c>
      <c r="D52" s="232">
        <f t="shared" si="1"/>
        <v>0.99999999999999989</v>
      </c>
      <c r="E52" s="232">
        <f t="shared" si="1"/>
        <v>1.0000000000000002</v>
      </c>
      <c r="F52" s="232">
        <f t="shared" si="1"/>
        <v>0.99999999999999989</v>
      </c>
      <c r="G52" s="232">
        <f t="shared" si="1"/>
        <v>1</v>
      </c>
      <c r="H52" s="232">
        <f t="shared" si="1"/>
        <v>1</v>
      </c>
      <c r="I52" s="232">
        <f t="shared" si="1"/>
        <v>1</v>
      </c>
      <c r="J52" s="232">
        <f t="shared" si="1"/>
        <v>1</v>
      </c>
      <c r="K52" s="232">
        <f t="shared" si="1"/>
        <v>1.0000000000000002</v>
      </c>
      <c r="L52" s="232">
        <f t="shared" si="1"/>
        <v>1.0000000000000002</v>
      </c>
      <c r="M52" s="232">
        <f t="shared" si="1"/>
        <v>0.99999999999999956</v>
      </c>
      <c r="N52" s="232">
        <f t="shared" si="1"/>
        <v>1</v>
      </c>
      <c r="O52" s="232">
        <f t="shared" si="1"/>
        <v>1.0000000000000002</v>
      </c>
      <c r="P52" s="232">
        <f t="shared" si="1"/>
        <v>1.0000000000000002</v>
      </c>
      <c r="Q52" s="232">
        <f t="shared" si="1"/>
        <v>1.0000000000000002</v>
      </c>
      <c r="R52" s="232">
        <f t="shared" si="1"/>
        <v>1</v>
      </c>
      <c r="S52" s="232">
        <f t="shared" si="1"/>
        <v>0.99999999999999967</v>
      </c>
      <c r="T52" s="232">
        <f t="shared" si="1"/>
        <v>0.99999999999999989</v>
      </c>
      <c r="U52" s="232">
        <f t="shared" si="1"/>
        <v>1.0000000000000002</v>
      </c>
      <c r="V52" s="232">
        <f t="shared" si="1"/>
        <v>0.99999999999999967</v>
      </c>
      <c r="W52" s="232">
        <f t="shared" si="1"/>
        <v>1</v>
      </c>
      <c r="X52" s="232">
        <f t="shared" si="1"/>
        <v>1.0000000000000002</v>
      </c>
      <c r="Y52" s="232">
        <f t="shared" si="1"/>
        <v>1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9.8698761138680778E-3</v>
      </c>
      <c r="C53" s="299">
        <f t="shared" si="2"/>
        <v>8.9979524304160154E-3</v>
      </c>
      <c r="D53" s="299">
        <f t="shared" si="2"/>
        <v>9.0419609896415579E-3</v>
      </c>
      <c r="E53" s="299">
        <f t="shared" si="2"/>
        <v>1.2643560141722729E-2</v>
      </c>
      <c r="F53" s="299">
        <f t="shared" si="2"/>
        <v>1.001579913251425E-2</v>
      </c>
      <c r="G53" s="299">
        <f t="shared" si="2"/>
        <v>8.6086225359427466E-3</v>
      </c>
      <c r="H53" s="299">
        <f t="shared" si="2"/>
        <v>8.7253974402465295E-3</v>
      </c>
      <c r="I53" s="299">
        <f t="shared" si="2"/>
        <v>1.0019113511856876E-2</v>
      </c>
      <c r="J53" s="299">
        <f t="shared" si="2"/>
        <v>9.0524647317563184E-3</v>
      </c>
      <c r="K53" s="299">
        <f t="shared" si="2"/>
        <v>8.765237137011354E-3</v>
      </c>
      <c r="L53" s="299">
        <f t="shared" si="2"/>
        <v>8.1850821130079673E-3</v>
      </c>
      <c r="M53" s="299">
        <f t="shared" si="2"/>
        <v>8.2251160388139184E-3</v>
      </c>
      <c r="N53" s="299">
        <f t="shared" si="2"/>
        <v>8.4263718580064179E-3</v>
      </c>
      <c r="O53" s="299">
        <f t="shared" si="2"/>
        <v>7.7595673049252849E-3</v>
      </c>
      <c r="P53" s="299">
        <f t="shared" si="2"/>
        <v>8.4146712831602022E-3</v>
      </c>
      <c r="Q53" s="299">
        <f t="shared" si="2"/>
        <v>7.919918620295667E-3</v>
      </c>
      <c r="R53" s="299">
        <f t="shared" si="2"/>
        <v>8.4335568103559317E-3</v>
      </c>
      <c r="S53" s="299">
        <f t="shared" si="2"/>
        <v>8.2508209585142999E-3</v>
      </c>
      <c r="T53" s="299">
        <f t="shared" si="2"/>
        <v>7.7974478195611957E-3</v>
      </c>
      <c r="U53" s="299">
        <f t="shared" si="2"/>
        <v>7.6276340096138769E-3</v>
      </c>
      <c r="V53" s="299">
        <f t="shared" si="2"/>
        <v>9.4952845509533937E-3</v>
      </c>
      <c r="W53" s="299">
        <f t="shared" si="2"/>
        <v>8.9084979929837087E-3</v>
      </c>
      <c r="X53" s="299">
        <f t="shared" si="2"/>
        <v>7.7757091015071044E-3</v>
      </c>
      <c r="Y53" s="299">
        <f t="shared" si="2"/>
        <v>8.5900559920181908E-3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2.7832262903604204E-3</v>
      </c>
      <c r="C54" s="233">
        <f t="shared" si="3"/>
        <v>2.5373507706503147E-3</v>
      </c>
      <c r="D54" s="233">
        <f t="shared" si="3"/>
        <v>2.5497608331094888E-3</v>
      </c>
      <c r="E54" s="233">
        <f t="shared" si="3"/>
        <v>3.5653830488055283E-3</v>
      </c>
      <c r="F54" s="233">
        <f t="shared" si="3"/>
        <v>2.8243754169734827E-3</v>
      </c>
      <c r="G54" s="233">
        <f t="shared" si="3"/>
        <v>2.4275628477402485E-3</v>
      </c>
      <c r="H54" s="233">
        <f t="shared" si="3"/>
        <v>2.4604924387465581E-3</v>
      </c>
      <c r="I54" s="233">
        <f t="shared" si="3"/>
        <v>2.8253100454952783E-3</v>
      </c>
      <c r="J54" s="233">
        <f t="shared" si="3"/>
        <v>2.5527228045530703E-3</v>
      </c>
      <c r="K54" s="233">
        <f t="shared" si="3"/>
        <v>2.4717269152644589E-3</v>
      </c>
      <c r="L54" s="233">
        <f t="shared" si="3"/>
        <v>2.3081278288461298E-3</v>
      </c>
      <c r="M54" s="233">
        <f t="shared" si="3"/>
        <v>2.3194170764034416E-3</v>
      </c>
      <c r="N54" s="233">
        <f t="shared" si="3"/>
        <v>2.3761696111467643E-3</v>
      </c>
      <c r="O54" s="233">
        <f t="shared" si="3"/>
        <v>2.1881360490983233E-3</v>
      </c>
      <c r="P54" s="233">
        <f t="shared" si="3"/>
        <v>2.3728701424251099E-3</v>
      </c>
      <c r="Q54" s="233">
        <f t="shared" si="3"/>
        <v>2.2333538402320588E-3</v>
      </c>
      <c r="R54" s="233">
        <f t="shared" si="3"/>
        <v>2.3781957103645715E-3</v>
      </c>
      <c r="S54" s="233">
        <f t="shared" si="3"/>
        <v>2.3266656586020751E-3</v>
      </c>
      <c r="T54" s="233">
        <f t="shared" si="3"/>
        <v>2.198818051892554E-3</v>
      </c>
      <c r="U54" s="233">
        <f t="shared" si="3"/>
        <v>2.1509319128104683E-3</v>
      </c>
      <c r="V54" s="233">
        <f t="shared" si="3"/>
        <v>2.6775944593198648E-3</v>
      </c>
      <c r="W54" s="233">
        <f t="shared" si="3"/>
        <v>2.5121253332508362E-3</v>
      </c>
      <c r="X54" s="233">
        <f t="shared" si="3"/>
        <v>2.192687906903008E-3</v>
      </c>
      <c r="Y54" s="233">
        <f t="shared" si="3"/>
        <v>2.422327230537381E-3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3.7757231610539038E-2</v>
      </c>
      <c r="C55" s="233">
        <f t="shared" si="4"/>
        <v>3.4421685745221031E-2</v>
      </c>
      <c r="D55" s="233">
        <f t="shared" si="4"/>
        <v>3.459004058010999E-2</v>
      </c>
      <c r="E55" s="233">
        <f t="shared" si="4"/>
        <v>4.8367965630494024E-2</v>
      </c>
      <c r="F55" s="233">
        <f t="shared" si="4"/>
        <v>3.8315460422002165E-2</v>
      </c>
      <c r="G55" s="233">
        <f t="shared" si="4"/>
        <v>3.2932303423807777E-2</v>
      </c>
      <c r="H55" s="233">
        <f t="shared" si="4"/>
        <v>3.337902606320356E-2</v>
      </c>
      <c r="I55" s="233">
        <f t="shared" si="4"/>
        <v>3.832813958707381E-2</v>
      </c>
      <c r="J55" s="233">
        <f t="shared" si="4"/>
        <v>3.4630222667425874E-2</v>
      </c>
      <c r="K55" s="233">
        <f t="shared" si="4"/>
        <v>3.3531432906074625E-2</v>
      </c>
      <c r="L55" s="233">
        <f t="shared" si="4"/>
        <v>3.1312048654580801E-2</v>
      </c>
      <c r="M55" s="233">
        <f t="shared" si="4"/>
        <v>3.146519852105286E-2</v>
      </c>
      <c r="N55" s="233">
        <f t="shared" si="4"/>
        <v>3.223510307614072E-2</v>
      </c>
      <c r="O55" s="233">
        <f t="shared" si="4"/>
        <v>2.9684240870862296E-2</v>
      </c>
      <c r="P55" s="233">
        <f t="shared" si="4"/>
        <v>3.219034250272032E-2</v>
      </c>
      <c r="Q55" s="233">
        <f t="shared" si="4"/>
        <v>3.0297665161465804E-2</v>
      </c>
      <c r="R55" s="233">
        <f t="shared" si="4"/>
        <v>3.2262589126303996E-2</v>
      </c>
      <c r="S55" s="233">
        <f t="shared" si="4"/>
        <v>3.1563532744852664E-2</v>
      </c>
      <c r="T55" s="233">
        <f t="shared" si="4"/>
        <v>2.9829152858422591E-2</v>
      </c>
      <c r="U55" s="233">
        <f t="shared" si="4"/>
        <v>2.917952977512573E-2</v>
      </c>
      <c r="V55" s="233">
        <f t="shared" si="4"/>
        <v>3.6324230807170253E-2</v>
      </c>
      <c r="W55" s="233">
        <f t="shared" si="4"/>
        <v>3.4079477608689665E-2</v>
      </c>
      <c r="X55" s="233">
        <f t="shared" si="4"/>
        <v>2.97459913472734E-2</v>
      </c>
      <c r="Y55" s="233">
        <f t="shared" si="4"/>
        <v>3.2861277071391699E-2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8.613677232224988E-2</v>
      </c>
      <c r="C56" s="233">
        <f t="shared" si="5"/>
        <v>7.8527285542739231E-2</v>
      </c>
      <c r="D56" s="233">
        <f t="shared" si="5"/>
        <v>7.891135877755058E-2</v>
      </c>
      <c r="E56" s="233">
        <f t="shared" si="5"/>
        <v>0.11034337702982859</v>
      </c>
      <c r="F56" s="233">
        <f t="shared" si="5"/>
        <v>8.7410277449233201E-2</v>
      </c>
      <c r="G56" s="233">
        <f t="shared" si="5"/>
        <v>7.512951032331483E-2</v>
      </c>
      <c r="H56" s="233">
        <f t="shared" si="5"/>
        <v>7.6148632876518324E-2</v>
      </c>
      <c r="I56" s="233">
        <f t="shared" si="5"/>
        <v>8.7439202831429641E-2</v>
      </c>
      <c r="J56" s="233">
        <f t="shared" si="5"/>
        <v>7.9003027450250493E-2</v>
      </c>
      <c r="K56" s="233">
        <f t="shared" si="5"/>
        <v>7.6496323450344045E-2</v>
      </c>
      <c r="L56" s="233">
        <f t="shared" si="5"/>
        <v>7.1433171629828957E-2</v>
      </c>
      <c r="M56" s="233">
        <f t="shared" si="5"/>
        <v>7.1782557287007373E-2</v>
      </c>
      <c r="N56" s="233">
        <f t="shared" si="5"/>
        <v>7.3538965014552607E-2</v>
      </c>
      <c r="O56" s="233">
        <f t="shared" si="5"/>
        <v>6.7719602004363888E-2</v>
      </c>
      <c r="P56" s="233">
        <f t="shared" si="5"/>
        <v>7.3436851296007383E-2</v>
      </c>
      <c r="Q56" s="233">
        <f t="shared" si="5"/>
        <v>6.9119026331911873E-2</v>
      </c>
      <c r="R56" s="233">
        <f t="shared" si="5"/>
        <v>7.3601669814241696E-2</v>
      </c>
      <c r="S56" s="233">
        <f t="shared" si="5"/>
        <v>7.2006890276626365E-2</v>
      </c>
      <c r="T56" s="233">
        <f t="shared" si="5"/>
        <v>6.8050194326597618E-2</v>
      </c>
      <c r="U56" s="233">
        <f t="shared" si="5"/>
        <v>6.6568188542953266E-2</v>
      </c>
      <c r="V56" s="233">
        <f t="shared" si="5"/>
        <v>8.2867622051631951E-2</v>
      </c>
      <c r="W56" s="233">
        <f t="shared" si="5"/>
        <v>7.7746595246181674E-2</v>
      </c>
      <c r="X56" s="233">
        <f t="shared" si="5"/>
        <v>6.7860475328506892E-2</v>
      </c>
      <c r="Y56" s="233">
        <f t="shared" si="5"/>
        <v>7.4967475648472934E-2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3.1370171828389595E-2</v>
      </c>
      <c r="C57" s="300">
        <f t="shared" si="6"/>
        <v>2.8713303064673169E-2</v>
      </c>
      <c r="D57" s="300">
        <f t="shared" si="6"/>
        <v>2.8376255038612273E-2</v>
      </c>
      <c r="E57" s="300">
        <f t="shared" si="6"/>
        <v>3.8594174993989275E-2</v>
      </c>
      <c r="F57" s="300">
        <f t="shared" si="6"/>
        <v>3.0873756240943486E-2</v>
      </c>
      <c r="G57" s="300">
        <f t="shared" si="6"/>
        <v>2.6976001184134599E-2</v>
      </c>
      <c r="H57" s="300">
        <f t="shared" si="6"/>
        <v>2.7545065360441729E-2</v>
      </c>
      <c r="I57" s="300">
        <f t="shared" si="6"/>
        <v>3.1044621288926613E-2</v>
      </c>
      <c r="J57" s="300">
        <f t="shared" si="6"/>
        <v>2.7794202390377845E-2</v>
      </c>
      <c r="K57" s="300">
        <f t="shared" si="6"/>
        <v>2.7247851856583891E-2</v>
      </c>
      <c r="L57" s="300">
        <f t="shared" si="6"/>
        <v>2.5274188427152646E-2</v>
      </c>
      <c r="M57" s="300">
        <f t="shared" si="6"/>
        <v>2.5610880614202969E-2</v>
      </c>
      <c r="N57" s="300">
        <f t="shared" si="6"/>
        <v>2.610202729977135E-2</v>
      </c>
      <c r="O57" s="300">
        <f t="shared" si="6"/>
        <v>2.4597405818950025E-2</v>
      </c>
      <c r="P57" s="300">
        <f t="shared" si="6"/>
        <v>2.6167974774616579E-2</v>
      </c>
      <c r="Q57" s="300">
        <f t="shared" si="6"/>
        <v>2.4193832005544695E-2</v>
      </c>
      <c r="R57" s="300">
        <f t="shared" si="6"/>
        <v>2.5724323970477778E-2</v>
      </c>
      <c r="S57" s="300">
        <f t="shared" si="6"/>
        <v>2.5513032316801229E-2</v>
      </c>
      <c r="T57" s="300">
        <f t="shared" si="6"/>
        <v>2.4740236083415509E-2</v>
      </c>
      <c r="U57" s="300">
        <f t="shared" si="6"/>
        <v>2.3544788560151467E-2</v>
      </c>
      <c r="V57" s="300">
        <f t="shared" si="6"/>
        <v>2.8770865049623041E-2</v>
      </c>
      <c r="W57" s="300">
        <f t="shared" si="6"/>
        <v>2.7029497683683675E-2</v>
      </c>
      <c r="X57" s="300">
        <f t="shared" si="6"/>
        <v>2.3953169150159655E-2</v>
      </c>
      <c r="Y57" s="300">
        <f t="shared" si="6"/>
        <v>2.6209849394442063E-2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0.67554118862656864</v>
      </c>
      <c r="C58" s="301">
        <f t="shared" si="7"/>
        <v>0.70118029820278771</v>
      </c>
      <c r="D58" s="301">
        <f t="shared" si="7"/>
        <v>0.69658711689799147</v>
      </c>
      <c r="E58" s="301">
        <f t="shared" si="7"/>
        <v>0.60305719357139509</v>
      </c>
      <c r="F58" s="301">
        <f t="shared" si="7"/>
        <v>0.66669138461139943</v>
      </c>
      <c r="G58" s="301">
        <f t="shared" si="7"/>
        <v>0.70395661226360218</v>
      </c>
      <c r="H58" s="301">
        <f t="shared" si="7"/>
        <v>0.69967485644541261</v>
      </c>
      <c r="I58" s="301">
        <f t="shared" si="7"/>
        <v>0.67375443563516191</v>
      </c>
      <c r="J58" s="301">
        <f t="shared" si="7"/>
        <v>0.69981753795561585</v>
      </c>
      <c r="K58" s="301">
        <f t="shared" si="7"/>
        <v>0.69654496551073819</v>
      </c>
      <c r="L58" s="301">
        <f t="shared" si="7"/>
        <v>0.71580482790916822</v>
      </c>
      <c r="M58" s="301">
        <f t="shared" si="7"/>
        <v>0.7123069745005014</v>
      </c>
      <c r="N58" s="301">
        <f t="shared" si="7"/>
        <v>0.70704129769273349</v>
      </c>
      <c r="O58" s="301">
        <f t="shared" si="7"/>
        <v>0.72294856186976886</v>
      </c>
      <c r="P58" s="301">
        <f t="shared" si="7"/>
        <v>0.70616434894798741</v>
      </c>
      <c r="Q58" s="301">
        <f t="shared" si="7"/>
        <v>0.72546040497850584</v>
      </c>
      <c r="R58" s="301">
        <f t="shared" si="7"/>
        <v>0.71116142293708517</v>
      </c>
      <c r="S58" s="301">
        <f t="shared" si="7"/>
        <v>0.7125018092374138</v>
      </c>
      <c r="T58" s="301">
        <f t="shared" si="7"/>
        <v>0.72153982857445964</v>
      </c>
      <c r="U58" s="301">
        <f t="shared" si="7"/>
        <v>0.73153349633610909</v>
      </c>
      <c r="V58" s="301">
        <f t="shared" si="7"/>
        <v>0.68124498952464607</v>
      </c>
      <c r="W58" s="301">
        <f t="shared" si="7"/>
        <v>0.70075227418102337</v>
      </c>
      <c r="X58" s="301">
        <f t="shared" si="7"/>
        <v>0.72776015712424325</v>
      </c>
      <c r="Y58" s="301">
        <f t="shared" si="7"/>
        <v>0.7071766349072125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4.6448664130290446E-2</v>
      </c>
      <c r="C59" s="301">
        <f t="shared" si="8"/>
        <v>4.2345300536597033E-2</v>
      </c>
      <c r="D59" s="301">
        <f t="shared" si="8"/>
        <v>4.2552409396195888E-2</v>
      </c>
      <c r="E59" s="301">
        <f t="shared" si="8"/>
        <v>5.9501909817168797E-2</v>
      </c>
      <c r="F59" s="301">
        <f t="shared" si="8"/>
        <v>4.7135393041958434E-2</v>
      </c>
      <c r="G59" s="301">
        <f t="shared" si="8"/>
        <v>4.0513073536416054E-2</v>
      </c>
      <c r="H59" s="301">
        <f t="shared" si="8"/>
        <v>4.1062628388602328E-2</v>
      </c>
      <c r="I59" s="301">
        <f t="shared" si="8"/>
        <v>4.7150990856065708E-2</v>
      </c>
      <c r="J59" s="301">
        <f t="shared" si="8"/>
        <v>4.2601841099691597E-2</v>
      </c>
      <c r="K59" s="301">
        <f t="shared" si="8"/>
        <v>4.1250118147615776E-2</v>
      </c>
      <c r="L59" s="301">
        <f t="shared" si="8"/>
        <v>3.8519848229073408E-2</v>
      </c>
      <c r="M59" s="301">
        <f t="shared" si="8"/>
        <v>3.8708252050167466E-2</v>
      </c>
      <c r="N59" s="301">
        <f t="shared" si="8"/>
        <v>3.9655382879581202E-2</v>
      </c>
      <c r="O59" s="301">
        <f t="shared" si="8"/>
        <v>3.6517331259754371E-2</v>
      </c>
      <c r="P59" s="301">
        <f t="shared" si="8"/>
        <v>3.9600318756699317E-2</v>
      </c>
      <c r="Q59" s="301">
        <f t="shared" si="8"/>
        <v>3.7271961237330689E-2</v>
      </c>
      <c r="R59" s="301">
        <f t="shared" si="8"/>
        <v>3.9689196013061763E-2</v>
      </c>
      <c r="S59" s="301">
        <f t="shared" si="8"/>
        <v>3.8829222077337446E-2</v>
      </c>
      <c r="T59" s="301">
        <f t="shared" si="8"/>
        <v>3.6695600903780982E-2</v>
      </c>
      <c r="U59" s="301">
        <f t="shared" si="8"/>
        <v>3.5896439441982578E-2</v>
      </c>
      <c r="V59" s="301">
        <f t="shared" si="8"/>
        <v>4.4685797252213139E-2</v>
      </c>
      <c r="W59" s="301">
        <f t="shared" si="8"/>
        <v>4.1924318644694765E-2</v>
      </c>
      <c r="X59" s="301">
        <f t="shared" si="8"/>
        <v>3.659329623431315E-2</v>
      </c>
      <c r="Y59" s="301">
        <f t="shared" si="8"/>
        <v>4.0425697448523756E-2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6.7231735672720269E-2</v>
      </c>
      <c r="C60" s="301">
        <f t="shared" si="9"/>
        <v>6.4202124587831588E-2</v>
      </c>
      <c r="D60" s="301">
        <f t="shared" si="9"/>
        <v>6.8125285864754789E-2</v>
      </c>
      <c r="E60" s="301">
        <f t="shared" si="9"/>
        <v>6.9020243257528188E-2</v>
      </c>
      <c r="F60" s="301">
        <f t="shared" si="9"/>
        <v>7.3238731883380204E-2</v>
      </c>
      <c r="G60" s="301">
        <f t="shared" si="9"/>
        <v>7.2072327025469451E-2</v>
      </c>
      <c r="H60" s="301">
        <f t="shared" si="9"/>
        <v>7.3112804950405452E-2</v>
      </c>
      <c r="I60" s="301">
        <f t="shared" si="9"/>
        <v>6.59289713483458E-2</v>
      </c>
      <c r="J60" s="301">
        <f t="shared" si="9"/>
        <v>6.5236555504946767E-2</v>
      </c>
      <c r="K60" s="301">
        <f t="shared" si="9"/>
        <v>7.5628239327560715E-2</v>
      </c>
      <c r="L60" s="301">
        <f t="shared" si="9"/>
        <v>7.1617993974967195E-2</v>
      </c>
      <c r="M60" s="301">
        <f t="shared" si="9"/>
        <v>7.3863040502936281E-2</v>
      </c>
      <c r="N60" s="301">
        <f t="shared" si="9"/>
        <v>7.4032141369014592E-2</v>
      </c>
      <c r="O60" s="301">
        <f t="shared" si="9"/>
        <v>7.4888293221929927E-2</v>
      </c>
      <c r="P60" s="301">
        <f t="shared" si="9"/>
        <v>7.5110892261890036E-2</v>
      </c>
      <c r="Q60" s="301">
        <f t="shared" si="9"/>
        <v>6.9110631200328787E-2</v>
      </c>
      <c r="R60" s="301">
        <f t="shared" si="9"/>
        <v>7.0125302892552005E-2</v>
      </c>
      <c r="S60" s="301">
        <f t="shared" si="9"/>
        <v>7.3177836591307999E-2</v>
      </c>
      <c r="T60" s="301">
        <f t="shared" si="9"/>
        <v>7.5287359055016129E-2</v>
      </c>
      <c r="U60" s="301">
        <f t="shared" si="9"/>
        <v>7.0375066148137516E-2</v>
      </c>
      <c r="V60" s="301">
        <f t="shared" si="9"/>
        <v>7.2699192167634985E-2</v>
      </c>
      <c r="W60" s="301">
        <f t="shared" si="9"/>
        <v>6.8360980928209858E-2</v>
      </c>
      <c r="X60" s="301">
        <f t="shared" si="9"/>
        <v>7.035155449845637E-2</v>
      </c>
      <c r="Y60" s="301">
        <f t="shared" si="9"/>
        <v>7.0043322915371894E-2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2.8161028180630179E-2</v>
      </c>
      <c r="C61" s="302">
        <f t="shared" si="10"/>
        <v>2.4146756443371359E-2</v>
      </c>
      <c r="D61" s="302">
        <f t="shared" si="10"/>
        <v>2.829115883972582E-2</v>
      </c>
      <c r="E61" s="302">
        <f t="shared" si="10"/>
        <v>3.2609884466604573E-2</v>
      </c>
      <c r="F61" s="302">
        <f t="shared" si="10"/>
        <v>3.4569862943528575E-2</v>
      </c>
      <c r="G61" s="302">
        <f t="shared" si="10"/>
        <v>3.2028206412720472E-2</v>
      </c>
      <c r="H61" s="302">
        <f t="shared" si="10"/>
        <v>3.3244649209982109E-2</v>
      </c>
      <c r="I61" s="302">
        <f t="shared" si="10"/>
        <v>2.6891522188849479E-2</v>
      </c>
      <c r="J61" s="302">
        <f t="shared" si="10"/>
        <v>2.5230259039592331E-2</v>
      </c>
      <c r="K61" s="302">
        <f t="shared" si="10"/>
        <v>3.5906904601697986E-2</v>
      </c>
      <c r="L61" s="302">
        <f t="shared" si="10"/>
        <v>3.1127084918327653E-2</v>
      </c>
      <c r="M61" s="302">
        <f t="shared" si="10"/>
        <v>3.3538007675879833E-2</v>
      </c>
      <c r="N61" s="302">
        <f t="shared" si="10"/>
        <v>3.390046888255803E-2</v>
      </c>
      <c r="O61" s="302">
        <f t="shared" si="10"/>
        <v>3.4196002488960361E-2</v>
      </c>
      <c r="P61" s="302">
        <f t="shared" si="10"/>
        <v>3.5029494707433516E-2</v>
      </c>
      <c r="Q61" s="302">
        <f t="shared" si="10"/>
        <v>2.8223643879982975E-2</v>
      </c>
      <c r="R61" s="302">
        <f t="shared" si="10"/>
        <v>2.977652570915211E-2</v>
      </c>
      <c r="S61" s="302">
        <f t="shared" si="10"/>
        <v>3.2832399292807166E-2</v>
      </c>
      <c r="T61" s="302">
        <f t="shared" si="10"/>
        <v>3.4653177816172519E-2</v>
      </c>
      <c r="U61" s="302">
        <f t="shared" si="10"/>
        <v>2.9289117821298918E-2</v>
      </c>
      <c r="V61" s="302">
        <f t="shared" si="10"/>
        <v>3.3481621880573818E-2</v>
      </c>
      <c r="W61" s="302">
        <f t="shared" si="10"/>
        <v>2.8363621644176183E-2</v>
      </c>
      <c r="X61" s="302">
        <f t="shared" si="10"/>
        <v>2.9402625033655819E-2</v>
      </c>
      <c r="Y61" s="302">
        <f t="shared" si="10"/>
        <v>2.9839192313127504E-2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3.512593054446167E-2</v>
      </c>
      <c r="C62" s="302">
        <f t="shared" si="11"/>
        <v>3.6459080317352788E-2</v>
      </c>
      <c r="D62" s="302">
        <f t="shared" si="11"/>
        <v>3.6220249924466777E-2</v>
      </c>
      <c r="E62" s="302">
        <f t="shared" si="11"/>
        <v>3.1357000065078917E-2</v>
      </c>
      <c r="F62" s="302">
        <f t="shared" si="11"/>
        <v>3.4665769703934791E-2</v>
      </c>
      <c r="G62" s="302">
        <f t="shared" si="11"/>
        <v>3.6603439560744092E-2</v>
      </c>
      <c r="H62" s="302">
        <f t="shared" si="11"/>
        <v>3.638080227376557E-2</v>
      </c>
      <c r="I62" s="302">
        <f t="shared" si="11"/>
        <v>3.5033025237527132E-2</v>
      </c>
      <c r="J62" s="302">
        <f t="shared" si="11"/>
        <v>3.6388221245253566E-2</v>
      </c>
      <c r="K62" s="302">
        <f t="shared" si="11"/>
        <v>3.6218058190304679E-2</v>
      </c>
      <c r="L62" s="302">
        <f t="shared" si="11"/>
        <v>3.7219507991283568E-2</v>
      </c>
      <c r="M62" s="302">
        <f t="shared" si="11"/>
        <v>3.7037631063634904E-2</v>
      </c>
      <c r="N62" s="302">
        <f t="shared" si="11"/>
        <v>3.6763833105888946E-2</v>
      </c>
      <c r="O62" s="302">
        <f t="shared" si="11"/>
        <v>3.7590958773490238E-2</v>
      </c>
      <c r="P62" s="302">
        <f t="shared" si="11"/>
        <v>3.6718234641698114E-2</v>
      </c>
      <c r="Q62" s="302">
        <f t="shared" si="11"/>
        <v>3.7721566393072246E-2</v>
      </c>
      <c r="R62" s="302">
        <f t="shared" si="11"/>
        <v>3.6978066132096872E-2</v>
      </c>
      <c r="S62" s="302">
        <f t="shared" si="11"/>
        <v>3.7047761832197448E-2</v>
      </c>
      <c r="T62" s="302">
        <f t="shared" si="11"/>
        <v>3.7517709253372479E-2</v>
      </c>
      <c r="U62" s="302">
        <f t="shared" si="11"/>
        <v>3.8037347264481478E-2</v>
      </c>
      <c r="V62" s="302">
        <f t="shared" si="11"/>
        <v>3.5422509520782346E-2</v>
      </c>
      <c r="W62" s="302">
        <f t="shared" si="11"/>
        <v>3.6436824469281703E-2</v>
      </c>
      <c r="X62" s="302">
        <f t="shared" si="11"/>
        <v>3.7841145976820312E-2</v>
      </c>
      <c r="Y62" s="302">
        <f t="shared" si="11"/>
        <v>3.6770870198039506E-2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3.9447769476284285E-3</v>
      </c>
      <c r="C63" s="302">
        <f t="shared" si="12"/>
        <v>3.5962878271074425E-3</v>
      </c>
      <c r="D63" s="302">
        <f t="shared" si="12"/>
        <v>3.6138771005621863E-3</v>
      </c>
      <c r="E63" s="302">
        <f t="shared" si="12"/>
        <v>5.0533587258447012E-3</v>
      </c>
      <c r="F63" s="302">
        <f t="shared" si="12"/>
        <v>4.0030992359168273E-3</v>
      </c>
      <c r="G63" s="302">
        <f t="shared" si="12"/>
        <v>3.4406810520048858E-3</v>
      </c>
      <c r="H63" s="302">
        <f t="shared" si="12"/>
        <v>3.4873534666577761E-3</v>
      </c>
      <c r="I63" s="302">
        <f t="shared" si="12"/>
        <v>4.0044239219691781E-3</v>
      </c>
      <c r="J63" s="302">
        <f t="shared" si="12"/>
        <v>3.6180752201008838E-3</v>
      </c>
      <c r="K63" s="302">
        <f t="shared" si="12"/>
        <v>3.5032765355580589E-3</v>
      </c>
      <c r="L63" s="302">
        <f t="shared" si="12"/>
        <v>3.2714010653559851E-3</v>
      </c>
      <c r="M63" s="302">
        <f t="shared" si="12"/>
        <v>3.2874017634215353E-3</v>
      </c>
      <c r="N63" s="302">
        <f t="shared" si="12"/>
        <v>3.3678393805676239E-3</v>
      </c>
      <c r="O63" s="302">
        <f t="shared" si="12"/>
        <v>3.1013319594793099E-3</v>
      </c>
      <c r="P63" s="302">
        <f t="shared" si="12"/>
        <v>3.3631629127584169E-3</v>
      </c>
      <c r="Q63" s="302">
        <f t="shared" si="12"/>
        <v>3.1654209272735656E-3</v>
      </c>
      <c r="R63" s="302">
        <f t="shared" si="12"/>
        <v>3.3707110513030189E-3</v>
      </c>
      <c r="S63" s="302">
        <f t="shared" si="12"/>
        <v>3.2976754663034003E-3</v>
      </c>
      <c r="T63" s="302">
        <f t="shared" si="12"/>
        <v>3.1164719854711339E-3</v>
      </c>
      <c r="U63" s="302">
        <f t="shared" si="12"/>
        <v>3.048601062357124E-3</v>
      </c>
      <c r="V63" s="302">
        <f t="shared" si="12"/>
        <v>3.7950607662788289E-3</v>
      </c>
      <c r="W63" s="302">
        <f t="shared" si="12"/>
        <v>3.5605348147519796E-3</v>
      </c>
      <c r="X63" s="302">
        <f t="shared" si="12"/>
        <v>3.1077834879802398E-3</v>
      </c>
      <c r="Y63" s="302">
        <f t="shared" si="12"/>
        <v>3.4332604042048818E-3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4.2861133405013629E-2</v>
      </c>
      <c r="C65" s="235">
        <f t="shared" si="14"/>
        <v>3.9074699119083824E-2</v>
      </c>
      <c r="D65" s="235">
        <f t="shared" si="14"/>
        <v>3.9265811622033887E-2</v>
      </c>
      <c r="E65" s="235">
        <f t="shared" si="14"/>
        <v>5.4906192509067822E-2</v>
      </c>
      <c r="F65" s="235">
        <f t="shared" si="14"/>
        <v>4.3494821801595224E-2</v>
      </c>
      <c r="G65" s="235">
        <f t="shared" si="14"/>
        <v>3.7383986859572109E-2</v>
      </c>
      <c r="H65" s="235">
        <f t="shared" si="14"/>
        <v>3.7891096036422815E-2</v>
      </c>
      <c r="I65" s="235">
        <f t="shared" si="14"/>
        <v>4.3509214895644258E-2</v>
      </c>
      <c r="J65" s="235">
        <f t="shared" si="14"/>
        <v>3.9311425395382092E-2</v>
      </c>
      <c r="K65" s="235">
        <f t="shared" si="14"/>
        <v>3.806410474880708E-2</v>
      </c>
      <c r="L65" s="235">
        <f t="shared" si="14"/>
        <v>3.5544711233374902E-2</v>
      </c>
      <c r="M65" s="235">
        <f t="shared" si="14"/>
        <v>3.5718563408913814E-2</v>
      </c>
      <c r="N65" s="235">
        <f t="shared" si="14"/>
        <v>3.6592541199052885E-2</v>
      </c>
      <c r="O65" s="235">
        <f t="shared" si="14"/>
        <v>3.3696861600347142E-2</v>
      </c>
      <c r="P65" s="235">
        <f t="shared" si="14"/>
        <v>3.6541730034493868E-2</v>
      </c>
      <c r="Q65" s="235">
        <f t="shared" si="14"/>
        <v>3.4393206624384727E-2</v>
      </c>
      <c r="R65" s="235">
        <f t="shared" si="14"/>
        <v>3.6623742725557192E-2</v>
      </c>
      <c r="S65" s="235">
        <f t="shared" si="14"/>
        <v>3.5830190138543667E-2</v>
      </c>
      <c r="T65" s="235">
        <f t="shared" si="14"/>
        <v>3.3861362326853647E-2</v>
      </c>
      <c r="U65" s="235">
        <f t="shared" si="14"/>
        <v>3.3123925273116084E-2</v>
      </c>
      <c r="V65" s="235">
        <f t="shared" si="14"/>
        <v>4.1234424136807155E-2</v>
      </c>
      <c r="W65" s="235">
        <f t="shared" si="14"/>
        <v>3.8686232381282597E-2</v>
      </c>
      <c r="X65" s="235">
        <f t="shared" si="14"/>
        <v>3.3766959308637302E-2</v>
      </c>
      <c r="Y65" s="235">
        <f t="shared" si="14"/>
        <v>3.73033593920295E-2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341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>IF(B$5=0,0,B$5/WWP_fec!B$5)</f>
        <v>0.43733477742026539</v>
      </c>
      <c r="C69" s="322">
        <f>IF(C$5=0,0,C$5/WWP_fec!C$5)</f>
        <v>0.43542808848099057</v>
      </c>
      <c r="D69" s="322">
        <f>IF(D$5=0,0,D$5/WWP_fec!D$5)</f>
        <v>0.43539750366701718</v>
      </c>
      <c r="E69" s="322">
        <f>IF(E$5=0,0,E$5/WWP_fec!E$5)</f>
        <v>0.44609366391934413</v>
      </c>
      <c r="F69" s="322">
        <f>IF(F$5=0,0,F$5/WWP_fec!F$5)</f>
        <v>0.43863605760016988</v>
      </c>
      <c r="G69" s="322">
        <f>IF(G$5=0,0,G$5/WWP_fec!G$5)</f>
        <v>0.43444507573568814</v>
      </c>
      <c r="H69" s="322">
        <f>IF(H$5=0,0,H$5/WWP_fec!H$5)</f>
        <v>0.43441489831138291</v>
      </c>
      <c r="I69" s="322">
        <f>IF(I$5=0,0,I$5/WWP_fec!I$5)</f>
        <v>0.43873489796707205</v>
      </c>
      <c r="J69" s="322">
        <f>IF(J$5=0,0,J$5/WWP_fec!J$5)</f>
        <v>0.43638882094791337</v>
      </c>
      <c r="K69" s="322">
        <f>IF(K$5=0,0,K$5/WWP_fec!K$5)</f>
        <v>0.43692375316038817</v>
      </c>
      <c r="L69" s="322">
        <f>IF(L$5=0,0,L$5/WWP_fec!L$5)</f>
        <v>0.43447711470969552</v>
      </c>
      <c r="M69" s="322">
        <f>IF(M$5=0,0,M$5/WWP_fec!M$5)</f>
        <v>0.43523127602258249</v>
      </c>
      <c r="N69" s="322">
        <f>IF(N$5=0,0,N$5/WWP_fec!N$5)</f>
        <v>0.43575278320388783</v>
      </c>
      <c r="O69" s="322">
        <f>IF(O$5=0,0,O$5/WWP_fec!O$5)</f>
        <v>0.43407900999886634</v>
      </c>
      <c r="P69" s="322">
        <f>IF(P$5=0,0,P$5/WWP_fec!P$5)</f>
        <v>0.4356723674693892</v>
      </c>
      <c r="Q69" s="322">
        <f>IF(Q$5=0,0,Q$5/WWP_fec!Q$5)</f>
        <v>0.43357578485152232</v>
      </c>
      <c r="R69" s="322">
        <f>IF(R$5=0,0,R$5/WWP_fec!R$5)</f>
        <v>0.43526326556396466</v>
      </c>
      <c r="S69" s="322">
        <f>IF(S$5=0,0,S$5/WWP_fec!S$5)</f>
        <v>0.43518336618401865</v>
      </c>
      <c r="T69" s="322">
        <f>IF(T$5=0,0,T$5/WWP_fec!T$5)</f>
        <v>0.4343273244004589</v>
      </c>
      <c r="U69" s="322">
        <f>IF(U$5=0,0,U$5/WWP_fec!U$5)</f>
        <v>0.43331108736992113</v>
      </c>
      <c r="V69" s="322">
        <f>IF(V$5=0,0,V$5/WWP_fec!V$5)</f>
        <v>0.43883999674559993</v>
      </c>
      <c r="W69" s="322">
        <f>IF(W$5=0,0,W$5/WWP_fec!W$5)</f>
        <v>0.43678650125359425</v>
      </c>
      <c r="X69" s="322">
        <f>IF(X$5=0,0,X$5/WWP_fec!X$5)</f>
        <v>0.43367583392691861</v>
      </c>
      <c r="Y69" s="322">
        <f>IF(Y$5=0,0,Y$5/WWP_fec!Y$5)</f>
        <v>0.43594272786235727</v>
      </c>
      <c r="DA69" s="95"/>
    </row>
    <row r="70" spans="1:105" ht="12" customHeight="1" x14ac:dyDescent="0.25">
      <c r="A70" s="55" t="s">
        <v>91</v>
      </c>
      <c r="B70" s="334">
        <f>IF(B$6=0,0,B$6/WWP_fec!B$6)</f>
        <v>0.4944039822636031</v>
      </c>
      <c r="C70" s="334">
        <f>IF(C$6=0,0,C$6/WWP_fec!C$6)</f>
        <v>0.49440398226360288</v>
      </c>
      <c r="D70" s="334">
        <f>IF(D$6=0,0,D$6/WWP_fec!D$6)</f>
        <v>0.49440398226360277</v>
      </c>
      <c r="E70" s="334">
        <f>IF(E$6=0,0,E$6/WWP_fec!E$6)</f>
        <v>0.49440398226360305</v>
      </c>
      <c r="F70" s="334">
        <f>IF(F$6=0,0,F$6/WWP_fec!F$6)</f>
        <v>0.49440398226360299</v>
      </c>
      <c r="G70" s="334">
        <f>IF(G$6=0,0,G$6/WWP_fec!G$6)</f>
        <v>0.4944039822636031</v>
      </c>
      <c r="H70" s="334">
        <f>IF(H$6=0,0,H$6/WWP_fec!H$6)</f>
        <v>0.49440398226360305</v>
      </c>
      <c r="I70" s="334">
        <f>IF(I$6=0,0,I$6/WWP_fec!I$6)</f>
        <v>0.49440398226360283</v>
      </c>
      <c r="J70" s="334">
        <f>IF(J$6=0,0,J$6/WWP_fec!J$6)</f>
        <v>0.49440398226360299</v>
      </c>
      <c r="K70" s="334">
        <f>IF(K$6=0,0,K$6/WWP_fec!K$6)</f>
        <v>0.49440398226360288</v>
      </c>
      <c r="L70" s="334">
        <f>IF(L$6=0,0,L$6/WWP_fec!L$6)</f>
        <v>0.49440398226360294</v>
      </c>
      <c r="M70" s="334">
        <f>IF(M$6=0,0,M$6/WWP_fec!M$6)</f>
        <v>0.49440398226360288</v>
      </c>
      <c r="N70" s="334">
        <f>IF(N$6=0,0,N$6/WWP_fec!N$6)</f>
        <v>0.49440398226360288</v>
      </c>
      <c r="O70" s="334">
        <f>IF(O$6=0,0,O$6/WWP_fec!O$6)</f>
        <v>0.49440398226360299</v>
      </c>
      <c r="P70" s="334">
        <f>IF(P$6=0,0,P$6/WWP_fec!P$6)</f>
        <v>0.49440398226360305</v>
      </c>
      <c r="Q70" s="334">
        <f>IF(Q$6=0,0,Q$6/WWP_fec!Q$6)</f>
        <v>0.49440398226360294</v>
      </c>
      <c r="R70" s="334">
        <f>IF(R$6=0,0,R$6/WWP_fec!R$6)</f>
        <v>0.49440398226360294</v>
      </c>
      <c r="S70" s="334">
        <f>IF(S$6=0,0,S$6/WWP_fec!S$6)</f>
        <v>0.49440398226360277</v>
      </c>
      <c r="T70" s="334">
        <f>IF(T$6=0,0,T$6/WWP_fec!T$6)</f>
        <v>0.49440398226360294</v>
      </c>
      <c r="U70" s="334">
        <f>IF(U$6=0,0,U$6/WWP_fec!U$6)</f>
        <v>0.49440398226360294</v>
      </c>
      <c r="V70" s="334">
        <f>IF(V$6=0,0,V$6/WWP_fec!V$6)</f>
        <v>0.49440398226360294</v>
      </c>
      <c r="W70" s="334">
        <f>IF(W$6=0,0,W$6/WWP_fec!W$6)</f>
        <v>0.49440398226360305</v>
      </c>
      <c r="X70" s="334">
        <f>IF(X$6=0,0,X$6/WWP_fec!X$6)</f>
        <v>0.49440398226360294</v>
      </c>
      <c r="Y70" s="334">
        <f>IF(Y$6=0,0,Y$6/WWP_fec!Y$6)</f>
        <v>0.49440398226360283</v>
      </c>
      <c r="DA70" s="67"/>
    </row>
    <row r="71" spans="1:105" ht="12" customHeight="1" x14ac:dyDescent="0.25">
      <c r="A71" s="173" t="s">
        <v>92</v>
      </c>
      <c r="B71" s="335">
        <f>IF(B$7=0,0,B$7/WWP_fec!B$7)</f>
        <v>0.12826453888276965</v>
      </c>
      <c r="C71" s="335">
        <f>IF(C$7=0,0,C$7/WWP_fec!C$7)</f>
        <v>0.12826453888276965</v>
      </c>
      <c r="D71" s="335">
        <f>IF(D$7=0,0,D$7/WWP_fec!D$7)</f>
        <v>0.12826453888276959</v>
      </c>
      <c r="E71" s="335">
        <f>IF(E$7=0,0,E$7/WWP_fec!E$7)</f>
        <v>0.12826453888276962</v>
      </c>
      <c r="F71" s="335">
        <f>IF(F$7=0,0,F$7/WWP_fec!F$7)</f>
        <v>0.1282645388827697</v>
      </c>
      <c r="G71" s="335">
        <f>IF(G$7=0,0,G$7/WWP_fec!G$7)</f>
        <v>0.12826453888276962</v>
      </c>
      <c r="H71" s="335">
        <f>IF(H$7=0,0,H$7/WWP_fec!H$7)</f>
        <v>0.12826453888276962</v>
      </c>
      <c r="I71" s="335">
        <f>IF(I$7=0,0,I$7/WWP_fec!I$7)</f>
        <v>0.12826453888276959</v>
      </c>
      <c r="J71" s="335">
        <f>IF(J$7=0,0,J$7/WWP_fec!J$7)</f>
        <v>0.12826453888276954</v>
      </c>
      <c r="K71" s="335">
        <f>IF(K$7=0,0,K$7/WWP_fec!K$7)</f>
        <v>0.12826453888276962</v>
      </c>
      <c r="L71" s="335">
        <f>IF(L$7=0,0,L$7/WWP_fec!L$7)</f>
        <v>0.12826453888276959</v>
      </c>
      <c r="M71" s="335">
        <f>IF(M$7=0,0,M$7/WWP_fec!M$7)</f>
        <v>0.12826453888276956</v>
      </c>
      <c r="N71" s="335">
        <f>IF(N$7=0,0,N$7/WWP_fec!N$7)</f>
        <v>0.12826453888276959</v>
      </c>
      <c r="O71" s="335">
        <f>IF(O$7=0,0,O$7/WWP_fec!O$7)</f>
        <v>0.12826453888276962</v>
      </c>
      <c r="P71" s="335">
        <f>IF(P$7=0,0,P$7/WWP_fec!P$7)</f>
        <v>0.12826453888276967</v>
      </c>
      <c r="Q71" s="335">
        <f>IF(Q$7=0,0,Q$7/WWP_fec!Q$7)</f>
        <v>0.12826453888276967</v>
      </c>
      <c r="R71" s="335">
        <f>IF(R$7=0,0,R$7/WWP_fec!R$7)</f>
        <v>0.12826453888276959</v>
      </c>
      <c r="S71" s="335">
        <f>IF(S$7=0,0,S$7/WWP_fec!S$7)</f>
        <v>0.12826453888276965</v>
      </c>
      <c r="T71" s="335">
        <f>IF(T$7=0,0,T$7/WWP_fec!T$7)</f>
        <v>0.12826453888276965</v>
      </c>
      <c r="U71" s="335">
        <f>IF(U$7=0,0,U$7/WWP_fec!U$7)</f>
        <v>0.12826453888276962</v>
      </c>
      <c r="V71" s="335">
        <f>IF(V$7=0,0,V$7/WWP_fec!V$7)</f>
        <v>0.12826453888276967</v>
      </c>
      <c r="W71" s="335">
        <f>IF(W$7=0,0,W$7/WWP_fec!W$7)</f>
        <v>0.12826453888276962</v>
      </c>
      <c r="X71" s="335">
        <f>IF(X$7=0,0,X$7/WWP_fec!X$7)</f>
        <v>0.12826453888276967</v>
      </c>
      <c r="Y71" s="335">
        <f>IF(Y$7=0,0,Y$7/WWP_fec!Y$7)</f>
        <v>0.12826453888276967</v>
      </c>
      <c r="DA71" s="177"/>
    </row>
    <row r="72" spans="1:105" ht="12" customHeight="1" x14ac:dyDescent="0.25">
      <c r="A72" s="173" t="s">
        <v>93</v>
      </c>
      <c r="B72" s="335">
        <f>IF(B$8=0,0,B$8/WWP_fec!B$8)</f>
        <v>0.70162741365278525</v>
      </c>
      <c r="C72" s="335">
        <f>IF(C$8=0,0,C$8/WWP_fec!C$8)</f>
        <v>0.70162741365278536</v>
      </c>
      <c r="D72" s="335">
        <f>IF(D$8=0,0,D$8/WWP_fec!D$8)</f>
        <v>0.70162741365278491</v>
      </c>
      <c r="E72" s="335">
        <f>IF(E$8=0,0,E$8/WWP_fec!E$8)</f>
        <v>0.70162741365278536</v>
      </c>
      <c r="F72" s="335">
        <f>IF(F$8=0,0,F$8/WWP_fec!F$8)</f>
        <v>0.70162741365278536</v>
      </c>
      <c r="G72" s="335">
        <f>IF(G$8=0,0,G$8/WWP_fec!G$8)</f>
        <v>0.70162741365278503</v>
      </c>
      <c r="H72" s="335">
        <f>IF(H$8=0,0,H$8/WWP_fec!H$8)</f>
        <v>0.70162741365278514</v>
      </c>
      <c r="I72" s="335">
        <f>IF(I$8=0,0,I$8/WWP_fec!I$8)</f>
        <v>0.70162741365278525</v>
      </c>
      <c r="J72" s="335">
        <f>IF(J$8=0,0,J$8/WWP_fec!J$8)</f>
        <v>0.70162741365278503</v>
      </c>
      <c r="K72" s="335">
        <f>IF(K$8=0,0,K$8/WWP_fec!K$8)</f>
        <v>0.70162741365278503</v>
      </c>
      <c r="L72" s="335">
        <f>IF(L$8=0,0,L$8/WWP_fec!L$8)</f>
        <v>0.70162741365278536</v>
      </c>
      <c r="M72" s="335">
        <f>IF(M$8=0,0,M$8/WWP_fec!M$8)</f>
        <v>0.70162741365278514</v>
      </c>
      <c r="N72" s="335">
        <f>IF(N$8=0,0,N$8/WWP_fec!N$8)</f>
        <v>0.70162741365278514</v>
      </c>
      <c r="O72" s="335">
        <f>IF(O$8=0,0,O$8/WWP_fec!O$8)</f>
        <v>0.70162741365278536</v>
      </c>
      <c r="P72" s="335">
        <f>IF(P$8=0,0,P$8/WWP_fec!P$8)</f>
        <v>0.70162741365278536</v>
      </c>
      <c r="Q72" s="335">
        <f>IF(Q$8=0,0,Q$8/WWP_fec!Q$8)</f>
        <v>0.70162741365278503</v>
      </c>
      <c r="R72" s="335">
        <f>IF(R$8=0,0,R$8/WWP_fec!R$8)</f>
        <v>0.70162741365278514</v>
      </c>
      <c r="S72" s="335">
        <f>IF(S$8=0,0,S$8/WWP_fec!S$8)</f>
        <v>0.70162741365278536</v>
      </c>
      <c r="T72" s="335">
        <f>IF(T$8=0,0,T$8/WWP_fec!T$8)</f>
        <v>0.70162741365278536</v>
      </c>
      <c r="U72" s="335">
        <f>IF(U$8=0,0,U$8/WWP_fec!U$8)</f>
        <v>0.70162741365278525</v>
      </c>
      <c r="V72" s="335">
        <f>IF(V$8=0,0,V$8/WWP_fec!V$8)</f>
        <v>0.70162741365278525</v>
      </c>
      <c r="W72" s="335">
        <f>IF(W$8=0,0,W$8/WWP_fec!W$8)</f>
        <v>0.70162741365278514</v>
      </c>
      <c r="X72" s="335">
        <f>IF(X$8=0,0,X$8/WWP_fec!X$8)</f>
        <v>0.70162741365278503</v>
      </c>
      <c r="Y72" s="335">
        <f>IF(Y$8=0,0,Y$8/WWP_fec!Y$8)</f>
        <v>0.70162741365278547</v>
      </c>
      <c r="DA72" s="177"/>
    </row>
    <row r="73" spans="1:105" ht="12" customHeight="1" x14ac:dyDescent="0.25">
      <c r="A73" s="173" t="s">
        <v>94</v>
      </c>
      <c r="B73" s="335">
        <f>IF(B$9=0,0,B$9/WWP_fec!B$9)</f>
        <v>0.52231570913095227</v>
      </c>
      <c r="C73" s="335">
        <f>IF(C$9=0,0,C$9/WWP_fec!C$9)</f>
        <v>0.52231570913095249</v>
      </c>
      <c r="D73" s="335">
        <f>IF(D$9=0,0,D$9/WWP_fec!D$9)</f>
        <v>0.52231570913095238</v>
      </c>
      <c r="E73" s="335">
        <f>IF(E$9=0,0,E$9/WWP_fec!E$9)</f>
        <v>0.52231570913095238</v>
      </c>
      <c r="F73" s="335">
        <f>IF(F$9=0,0,F$9/WWP_fec!F$9)</f>
        <v>0.52231570913095238</v>
      </c>
      <c r="G73" s="335">
        <f>IF(G$9=0,0,G$9/WWP_fec!G$9)</f>
        <v>0.52231570913095238</v>
      </c>
      <c r="H73" s="335">
        <f>IF(H$9=0,0,H$9/WWP_fec!H$9)</f>
        <v>0.52231570913095238</v>
      </c>
      <c r="I73" s="335">
        <f>IF(I$9=0,0,I$9/WWP_fec!I$9)</f>
        <v>0.52231570913095227</v>
      </c>
      <c r="J73" s="335">
        <f>IF(J$9=0,0,J$9/WWP_fec!J$9)</f>
        <v>0.52231570913095238</v>
      </c>
      <c r="K73" s="335">
        <f>IF(K$9=0,0,K$9/WWP_fec!K$9)</f>
        <v>0.52231570913095238</v>
      </c>
      <c r="L73" s="335">
        <f>IF(L$9=0,0,L$9/WWP_fec!L$9)</f>
        <v>0.52231570913095238</v>
      </c>
      <c r="M73" s="335">
        <f>IF(M$9=0,0,M$9/WWP_fec!M$9)</f>
        <v>0.52231570913095249</v>
      </c>
      <c r="N73" s="335">
        <f>IF(N$9=0,0,N$9/WWP_fec!N$9)</f>
        <v>0.52231570913095238</v>
      </c>
      <c r="O73" s="335">
        <f>IF(O$9=0,0,O$9/WWP_fec!O$9)</f>
        <v>0.52231570913095249</v>
      </c>
      <c r="P73" s="335">
        <f>IF(P$9=0,0,P$9/WWP_fec!P$9)</f>
        <v>0.52231570913095249</v>
      </c>
      <c r="Q73" s="335">
        <f>IF(Q$9=0,0,Q$9/WWP_fec!Q$9)</f>
        <v>0.52231570913095238</v>
      </c>
      <c r="R73" s="335">
        <f>IF(R$9=0,0,R$9/WWP_fec!R$9)</f>
        <v>0.52231570913095249</v>
      </c>
      <c r="S73" s="335">
        <f>IF(S$9=0,0,S$9/WWP_fec!S$9)</f>
        <v>0.52231570913095238</v>
      </c>
      <c r="T73" s="335">
        <f>IF(T$9=0,0,T$9/WWP_fec!T$9)</f>
        <v>0.52231570913095238</v>
      </c>
      <c r="U73" s="335">
        <f>IF(U$9=0,0,U$9/WWP_fec!U$9)</f>
        <v>0.52231570913095238</v>
      </c>
      <c r="V73" s="335">
        <f>IF(V$9=0,0,V$9/WWP_fec!V$9)</f>
        <v>0.52231570913095238</v>
      </c>
      <c r="W73" s="335">
        <f>IF(W$9=0,0,W$9/WWP_fec!W$9)</f>
        <v>0.52231570913095238</v>
      </c>
      <c r="X73" s="335">
        <f>IF(X$9=0,0,X$9/WWP_fec!X$9)</f>
        <v>0.52231570913095238</v>
      </c>
      <c r="Y73" s="335">
        <f>IF(Y$9=0,0,Y$9/WWP_fec!Y$9)</f>
        <v>0.52231570913095238</v>
      </c>
      <c r="DA73" s="177"/>
    </row>
    <row r="74" spans="1:105" ht="12" customHeight="1" x14ac:dyDescent="0.25">
      <c r="A74" s="56" t="s">
        <v>95</v>
      </c>
      <c r="B74" s="336">
        <f>IF(B$10=0,0,B$10/WWP_fec!B$10)</f>
        <v>0.86404812357668781</v>
      </c>
      <c r="C74" s="336">
        <f>IF(C$10=0,0,C$10/WWP_fec!C$10)</f>
        <v>0.8670645088719986</v>
      </c>
      <c r="D74" s="336">
        <f>IF(D$10=0,0,D$10/WWP_fec!D$10)</f>
        <v>0.85359676708310928</v>
      </c>
      <c r="E74" s="336">
        <f>IF(E$10=0,0,E$10/WWP_fec!E$10)</f>
        <v>0.85124242132784234</v>
      </c>
      <c r="F74" s="336">
        <f>IF(F$10=0,0,F$10/WWP_fec!F$10)</f>
        <v>0.83051894344577715</v>
      </c>
      <c r="G74" s="336">
        <f>IF(G$10=0,0,G$10/WWP_fec!G$10)</f>
        <v>0.83422625245581061</v>
      </c>
      <c r="H74" s="336">
        <f>IF(H$10=0,0,H$10/WWP_fec!H$10)</f>
        <v>0.8383616368925173</v>
      </c>
      <c r="I74" s="336">
        <f>IF(I$10=0,0,I$10/WWP_fec!I$10)</f>
        <v>0.85594469225184011</v>
      </c>
      <c r="J74" s="336">
        <f>IF(J$10=0,0,J$10/WWP_fec!J$10)</f>
        <v>0.85053128371885078</v>
      </c>
      <c r="K74" s="336">
        <f>IF(K$10=0,0,K$10/WWP_fec!K$10)</f>
        <v>0.80113069111116308</v>
      </c>
      <c r="L74" s="336">
        <f>IF(L$10=0,0,L$10/WWP_fec!L$10)</f>
        <v>0.81950126944187707</v>
      </c>
      <c r="M74" s="336">
        <f>IF(M$10=0,0,M$10/WWP_fec!M$10)</f>
        <v>0.8095084376853301</v>
      </c>
      <c r="N74" s="336">
        <f>IF(N$10=0,0,N$10/WWP_fec!N$10)</f>
        <v>0.8063242932141792</v>
      </c>
      <c r="O74" s="336">
        <f>IF(O$10=0,0,O$10/WWP_fec!O$10)</f>
        <v>0.7994030470874175</v>
      </c>
      <c r="P74" s="336">
        <f>IF(P$10=0,0,P$10/WWP_fec!P$10)</f>
        <v>0.79567668962424198</v>
      </c>
      <c r="Q74" s="336">
        <f>IF(Q$10=0,0,Q$10/WWP_fec!Q$10)</f>
        <v>0.8226471437358327</v>
      </c>
      <c r="R74" s="336">
        <f>IF(R$10=0,0,R$10/WWP_fec!R$10)</f>
        <v>0.82531355213911828</v>
      </c>
      <c r="S74" s="336">
        <f>IF(S$10=0,0,S$10/WWP_fec!S$10)</f>
        <v>0.80951162933023202</v>
      </c>
      <c r="T74" s="336">
        <f>IF(T$10=0,0,T$10/WWP_fec!T$10)</f>
        <v>0.79324085867697836</v>
      </c>
      <c r="U74" s="336">
        <f>IF(U$10=0,0,U$10/WWP_fec!U$10)</f>
        <v>0.81999368823999452</v>
      </c>
      <c r="V74" s="336">
        <f>IF(V$10=0,0,V$10/WWP_fec!V$10)</f>
        <v>0.82207587920125635</v>
      </c>
      <c r="W74" s="336">
        <f>IF(W$10=0,0,W$10/WWP_fec!W$10)</f>
        <v>0.83867833598123021</v>
      </c>
      <c r="X74" s="336">
        <f>IF(X$10=0,0,X$10/WWP_fec!X$10)</f>
        <v>0.82162439002179799</v>
      </c>
      <c r="Y74" s="336">
        <f>IF(Y$10=0,0,Y$10/WWP_fec!Y$10)</f>
        <v>0.83050761046362553</v>
      </c>
      <c r="DA74" s="68"/>
    </row>
    <row r="75" spans="1:105" ht="12" customHeight="1" x14ac:dyDescent="0.25">
      <c r="A75" s="174" t="s">
        <v>2898</v>
      </c>
      <c r="B75" s="349">
        <f>IF(B$16=0,0,B$16/WWP_fec!B$16)</f>
        <v>0.42768317355397889</v>
      </c>
      <c r="C75" s="349">
        <f>IF(C$16=0,0,C$16/WWP_fec!C$16)</f>
        <v>0.42743799756863138</v>
      </c>
      <c r="D75" s="349">
        <f>IF(D$16=0,0,D$16/WWP_fec!D$16)</f>
        <v>0.42786749539472413</v>
      </c>
      <c r="E75" s="349">
        <f>IF(E$16=0,0,E$16/WWP_fec!E$16)</f>
        <v>0.43001542963008244</v>
      </c>
      <c r="F75" s="349">
        <f>IF(F$16=0,0,F$16/WWP_fec!F$16)</f>
        <v>0.42971200086324873</v>
      </c>
      <c r="G75" s="349">
        <f>IF(G$16=0,0,G$16/WWP_fec!G$16)</f>
        <v>0.42850500539908881</v>
      </c>
      <c r="H75" s="349">
        <f>IF(H$16=0,0,H$16/WWP_fec!H$16)</f>
        <v>0.42851258416480514</v>
      </c>
      <c r="I75" s="349">
        <f>IF(I$16=0,0,I$16/WWP_fec!I$16)</f>
        <v>0.42805918152751582</v>
      </c>
      <c r="J75" s="349">
        <f>IF(J$16=0,0,J$16/WWP_fec!J$16)</f>
        <v>0.42789474212316414</v>
      </c>
      <c r="K75" s="349">
        <f>IF(K$16=0,0,K$16/WWP_fec!K$16)</f>
        <v>0.4306785000228493</v>
      </c>
      <c r="L75" s="349">
        <f>IF(L$16=0,0,L$16/WWP_fec!L$16)</f>
        <v>0.42886364489013667</v>
      </c>
      <c r="M75" s="349">
        <f>IF(M$16=0,0,M$16/WWP_fec!M$16)</f>
        <v>0.42959337977377238</v>
      </c>
      <c r="N75" s="349">
        <f>IF(N$16=0,0,N$16/WWP_fec!N$16)</f>
        <v>0.42978613366728358</v>
      </c>
      <c r="O75" s="349">
        <f>IF(O$16=0,0,O$16/WWP_fec!O$16)</f>
        <v>0.42967321269978803</v>
      </c>
      <c r="P75" s="349">
        <f>IF(P$16=0,0,P$16/WWP_fec!P$16)</f>
        <v>0.430188109221881</v>
      </c>
      <c r="Q75" s="349">
        <f>IF(Q$16=0,0,Q$16/WWP_fec!Q$16)</f>
        <v>0.42829623307126136</v>
      </c>
      <c r="R75" s="349">
        <f>IF(R$16=0,0,R$16/WWP_fec!R$16)</f>
        <v>0.42868006338247866</v>
      </c>
      <c r="S75" s="349">
        <f>IF(S$16=0,0,S$16/WWP_fec!S$16)</f>
        <v>0.42941905792811302</v>
      </c>
      <c r="T75" s="349">
        <f>IF(T$16=0,0,T$16/WWP_fec!T$16)</f>
        <v>0.42989545243492122</v>
      </c>
      <c r="U75" s="349">
        <f>IF(U$16=0,0,U$16/WWP_fec!U$16)</f>
        <v>0.42849631057999349</v>
      </c>
      <c r="V75" s="349">
        <f>IF(V$16=0,0,V$16/WWP_fec!V$16)</f>
        <v>0.43006098897920042</v>
      </c>
      <c r="W75" s="349">
        <f>IF(W$16=0,0,W$16/WWP_fec!W$16)</f>
        <v>0.4285191360847872</v>
      </c>
      <c r="X75" s="349">
        <f>IF(X$16=0,0,X$16/WWP_fec!X$16)</f>
        <v>0.42852999325754754</v>
      </c>
      <c r="Y75" s="349">
        <f>IF(Y$16=0,0,Y$16/WWP_fec!Y$16)</f>
        <v>0.42874802842176418</v>
      </c>
      <c r="DA75" s="178"/>
    </row>
    <row r="76" spans="1:105" ht="12" customHeight="1" x14ac:dyDescent="0.25">
      <c r="A76" s="174" t="s">
        <v>2910</v>
      </c>
      <c r="B76" s="349">
        <f>IF(B$27=0,0,B$27/WWP_fec!B$27)</f>
        <v>0.45738873179491824</v>
      </c>
      <c r="C76" s="349">
        <f>IF(C$27=0,0,C$27/WWP_fec!C$27)</f>
        <v>0.45738873179491812</v>
      </c>
      <c r="D76" s="349">
        <f>IF(D$27=0,0,D$27/WWP_fec!D$27)</f>
        <v>0.45738873179491818</v>
      </c>
      <c r="E76" s="349">
        <f>IF(E$27=0,0,E$27/WWP_fec!E$27)</f>
        <v>0.45738873179491824</v>
      </c>
      <c r="F76" s="349">
        <f>IF(F$27=0,0,F$27/WWP_fec!F$27)</f>
        <v>0.45738873179491835</v>
      </c>
      <c r="G76" s="349">
        <f>IF(G$27=0,0,G$27/WWP_fec!G$27)</f>
        <v>0.45738873179491818</v>
      </c>
      <c r="H76" s="349">
        <f>IF(H$27=0,0,H$27/WWP_fec!H$27)</f>
        <v>0.45738873179491829</v>
      </c>
      <c r="I76" s="349">
        <f>IF(I$27=0,0,I$27/WWP_fec!I$27)</f>
        <v>0.45738873179491829</v>
      </c>
      <c r="J76" s="349">
        <f>IF(J$27=0,0,J$27/WWP_fec!J$27)</f>
        <v>0.45738873179491835</v>
      </c>
      <c r="K76" s="349">
        <f>IF(K$27=0,0,K$27/WWP_fec!K$27)</f>
        <v>0.45738873179491818</v>
      </c>
      <c r="L76" s="349">
        <f>IF(L$27=0,0,L$27/WWP_fec!L$27)</f>
        <v>0.45738873179491835</v>
      </c>
      <c r="M76" s="349">
        <f>IF(M$27=0,0,M$27/WWP_fec!M$27)</f>
        <v>0.45738873179491824</v>
      </c>
      <c r="N76" s="349">
        <f>IF(N$27=0,0,N$27/WWP_fec!N$27)</f>
        <v>0.45738873179491829</v>
      </c>
      <c r="O76" s="349">
        <f>IF(O$27=0,0,O$27/WWP_fec!O$27)</f>
        <v>0.45738873179491824</v>
      </c>
      <c r="P76" s="349">
        <f>IF(P$27=0,0,P$27/WWP_fec!P$27)</f>
        <v>0.45738873179491835</v>
      </c>
      <c r="Q76" s="349">
        <f>IF(Q$27=0,0,Q$27/WWP_fec!Q$27)</f>
        <v>0.4573887317949184</v>
      </c>
      <c r="R76" s="349">
        <f>IF(R$27=0,0,R$27/WWP_fec!R$27)</f>
        <v>0.45738873179491824</v>
      </c>
      <c r="S76" s="349">
        <f>IF(S$27=0,0,S$27/WWP_fec!S$27)</f>
        <v>0.45738873179491824</v>
      </c>
      <c r="T76" s="349">
        <f>IF(T$27=0,0,T$27/WWP_fec!T$27)</f>
        <v>0.45738873179491829</v>
      </c>
      <c r="U76" s="349">
        <f>IF(U$27=0,0,U$27/WWP_fec!U$27)</f>
        <v>0.45738873179491835</v>
      </c>
      <c r="V76" s="349">
        <f>IF(V$27=0,0,V$27/WWP_fec!V$27)</f>
        <v>0.45738873179491835</v>
      </c>
      <c r="W76" s="349">
        <f>IF(W$27=0,0,W$27/WWP_fec!W$27)</f>
        <v>0.45738873179491824</v>
      </c>
      <c r="X76" s="349">
        <f>IF(X$27=0,0,X$27/WWP_fec!X$27)</f>
        <v>0.45738873179491812</v>
      </c>
      <c r="Y76" s="349">
        <f>IF(Y$27=0,0,Y$27/WWP_fec!Y$27)</f>
        <v>0.4573887317949184</v>
      </c>
      <c r="DA76" s="178"/>
    </row>
    <row r="77" spans="1:105" ht="12" customHeight="1" x14ac:dyDescent="0.25">
      <c r="A77" s="174" t="s">
        <v>2912</v>
      </c>
      <c r="B77" s="349">
        <f>IF(B$28=0,0,B$28/WWP_fec!B$28)</f>
        <v>0.29426597035047808</v>
      </c>
      <c r="C77" s="349">
        <f>IF(C$28=0,0,C$28/WWP_fec!C$28)</f>
        <v>0.29201773477576487</v>
      </c>
      <c r="D77" s="349">
        <f>IF(D$28=0,0,D$28/WWP_fec!D$28)</f>
        <v>0.29581057777233849</v>
      </c>
      <c r="E77" s="349">
        <f>IF(E$28=0,0,E$28/WWP_fec!E$28)</f>
        <v>0.30353875002583625</v>
      </c>
      <c r="F77" s="349">
        <f>IF(F$28=0,0,F$28/WWP_fec!F$28)</f>
        <v>0.30222129162855171</v>
      </c>
      <c r="G77" s="349">
        <f>IF(G$28=0,0,G$28/WWP_fec!G$28)</f>
        <v>0.29919968615409864</v>
      </c>
      <c r="H77" s="349">
        <f>IF(H$28=0,0,H$28/WWP_fec!H$28)</f>
        <v>0.29803896548685904</v>
      </c>
      <c r="I77" s="349">
        <f>IF(I$28=0,0,I$28/WWP_fec!I$28)</f>
        <v>0.29955930402315412</v>
      </c>
      <c r="J77" s="349">
        <f>IF(J$28=0,0,J$28/WWP_fec!J$28)</f>
        <v>0.29962005025437316</v>
      </c>
      <c r="K77" s="349">
        <f>IF(K$28=0,0,K$28/WWP_fec!K$28)</f>
        <v>0.30915024003356301</v>
      </c>
      <c r="L77" s="349">
        <f>IF(L$28=0,0,L$28/WWP_fec!L$28)</f>
        <v>0.30484179457613841</v>
      </c>
      <c r="M77" s="349">
        <f>IF(M$28=0,0,M$28/WWP_fec!M$28)</f>
        <v>0.30861951767252127</v>
      </c>
      <c r="N77" s="349">
        <f>IF(N$28=0,0,N$28/WWP_fec!N$28)</f>
        <v>0.30868955150162841</v>
      </c>
      <c r="O77" s="349">
        <f>IF(O$28=0,0,O$28/WWP_fec!O$28)</f>
        <v>0.3085595385304663</v>
      </c>
      <c r="P77" s="349">
        <f>IF(P$28=0,0,P$28/WWP_fec!P$28)</f>
        <v>0.30804019575149738</v>
      </c>
      <c r="Q77" s="349">
        <f>IF(Q$28=0,0,Q$28/WWP_fec!Q$28)</f>
        <v>0.30274863437304822</v>
      </c>
      <c r="R77" s="349">
        <f>IF(R$28=0,0,R$28/WWP_fec!R$28)</f>
        <v>0.3056463991115394</v>
      </c>
      <c r="S77" s="349">
        <f>IF(S$28=0,0,S$28/WWP_fec!S$28)</f>
        <v>0.30820937850635299</v>
      </c>
      <c r="T77" s="349">
        <f>IF(T$28=0,0,T$28/WWP_fec!T$28)</f>
        <v>0.30929496560910535</v>
      </c>
      <c r="U77" s="349">
        <f>IF(U$28=0,0,U$28/WWP_fec!U$28)</f>
        <v>0.30584891602874792</v>
      </c>
      <c r="V77" s="349">
        <f>IF(V$28=0,0,V$28/WWP_fec!V$28)</f>
        <v>0.31042338710867412</v>
      </c>
      <c r="W77" s="349">
        <f>IF(W$28=0,0,W$28/WWP_fec!W$28)</f>
        <v>0.30689921723317437</v>
      </c>
      <c r="X77" s="349">
        <f>IF(X$28=0,0,X$28/WWP_fec!X$28)</f>
        <v>0.30584869100334644</v>
      </c>
      <c r="Y77" s="349">
        <f>IF(Y$28=0,0,Y$28/WWP_fec!Y$28)</f>
        <v>0.3071986216314343</v>
      </c>
      <c r="DA77" s="178"/>
    </row>
    <row r="78" spans="1:105" ht="12" customHeight="1" x14ac:dyDescent="0.25">
      <c r="A78" s="41" t="s">
        <v>2936</v>
      </c>
      <c r="B78" s="337">
        <f>IF(B$48=0,0,B$48/WWP_fec!B$48)</f>
        <v>0.53362018709407144</v>
      </c>
      <c r="C78" s="337">
        <f>IF(C$48=0,0,C$48/WWP_fec!C$48)</f>
        <v>0.53362018709407122</v>
      </c>
      <c r="D78" s="337">
        <f>IF(D$48=0,0,D$48/WWP_fec!D$48)</f>
        <v>0.53362018709407111</v>
      </c>
      <c r="E78" s="337">
        <f>IF(E$48=0,0,E$48/WWP_fec!E$48)</f>
        <v>0.53362018709407122</v>
      </c>
      <c r="F78" s="337">
        <f>IF(F$48=0,0,F$48/WWP_fec!F$48)</f>
        <v>0.53362018709407133</v>
      </c>
      <c r="G78" s="337">
        <f>IF(G$48=0,0,G$48/WWP_fec!G$48)</f>
        <v>0.53362018709407133</v>
      </c>
      <c r="H78" s="337">
        <f>IF(H$48=0,0,H$48/WWP_fec!H$48)</f>
        <v>0.53362018709407133</v>
      </c>
      <c r="I78" s="337">
        <f>IF(I$48=0,0,I$48/WWP_fec!I$48)</f>
        <v>0.53362018709407133</v>
      </c>
      <c r="J78" s="337">
        <f>IF(J$48=0,0,J$48/WWP_fec!J$48)</f>
        <v>0.53362018709407144</v>
      </c>
      <c r="K78" s="337">
        <f>IF(K$48=0,0,K$48/WWP_fec!K$48)</f>
        <v>0.53362018709407144</v>
      </c>
      <c r="L78" s="337">
        <f>IF(L$48=0,0,L$48/WWP_fec!L$48)</f>
        <v>0.53362018709407133</v>
      </c>
      <c r="M78" s="337">
        <f>IF(M$48=0,0,M$48/WWP_fec!M$48)</f>
        <v>0.53362018709407144</v>
      </c>
      <c r="N78" s="337">
        <f>IF(N$48=0,0,N$48/WWP_fec!N$48)</f>
        <v>0.53362018709407122</v>
      </c>
      <c r="O78" s="337">
        <f>IF(O$48=0,0,O$48/WWP_fec!O$48)</f>
        <v>0.53362018709407122</v>
      </c>
      <c r="P78" s="337">
        <f>IF(P$48=0,0,P$48/WWP_fec!P$48)</f>
        <v>0.53362018709407133</v>
      </c>
      <c r="Q78" s="337">
        <f>IF(Q$48=0,0,Q$48/WWP_fec!Q$48)</f>
        <v>0.53362018709407155</v>
      </c>
      <c r="R78" s="337">
        <f>IF(R$48=0,0,R$48/WWP_fec!R$48)</f>
        <v>0.53362018709407122</v>
      </c>
      <c r="S78" s="337">
        <f>IF(S$48=0,0,S$48/WWP_fec!S$48)</f>
        <v>0.53362018709407122</v>
      </c>
      <c r="T78" s="337">
        <f>IF(T$48=0,0,T$48/WWP_fec!T$48)</f>
        <v>0.53362018709407122</v>
      </c>
      <c r="U78" s="337">
        <f>IF(U$48=0,0,U$48/WWP_fec!U$48)</f>
        <v>0.53362018709407133</v>
      </c>
      <c r="V78" s="337">
        <f>IF(V$48=0,0,V$48/WWP_fec!V$48)</f>
        <v>0.53362018709407122</v>
      </c>
      <c r="W78" s="337">
        <f>IF(W$48=0,0,W$48/WWP_fec!W$48)</f>
        <v>0.53362018709407122</v>
      </c>
      <c r="X78" s="337">
        <f>IF(X$48=0,0,X$48/WWP_fec!X$48)</f>
        <v>0.53362018709407122</v>
      </c>
      <c r="Y78" s="337">
        <f>IF(Y$48=0,0,Y$48/WWP_fec!Y$48)</f>
        <v>0.53362018709407122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CO2 emissions"</f>
        <v>IE: Wood and wood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27.50050583982717</v>
      </c>
      <c r="C5" s="223">
        <v>22.312388519824609</v>
      </c>
      <c r="D5" s="223">
        <v>28.13142923984185</v>
      </c>
      <c r="E5" s="223">
        <v>33.70431527967024</v>
      </c>
      <c r="F5" s="223">
        <v>37.036114919732952</v>
      </c>
      <c r="G5" s="223">
        <v>32.693929199859753</v>
      </c>
      <c r="H5" s="223">
        <v>36.593725679821659</v>
      </c>
      <c r="I5" s="223">
        <v>21.642499439903141</v>
      </c>
      <c r="J5" s="223">
        <v>15.78387203994073</v>
      </c>
      <c r="K5" s="223">
        <v>28.861103519828131</v>
      </c>
      <c r="L5" s="223">
        <v>23.574584159938581</v>
      </c>
      <c r="M5" s="223">
        <v>23.083913879943289</v>
      </c>
      <c r="N5" s="223">
        <v>25.284426839936</v>
      </c>
      <c r="O5" s="223">
        <v>24.762126959944521</v>
      </c>
      <c r="P5" s="223">
        <v>32.095217519913213</v>
      </c>
      <c r="Q5" s="223">
        <v>20.21088203997385</v>
      </c>
      <c r="R5" s="223">
        <v>21.519714239952901</v>
      </c>
      <c r="S5" s="223">
        <v>28.74454811993434</v>
      </c>
      <c r="T5" s="223">
        <v>32.065586639929023</v>
      </c>
      <c r="U5" s="223">
        <v>20.26417679998405</v>
      </c>
      <c r="V5" s="223">
        <v>26.911773848262349</v>
      </c>
      <c r="W5" s="223">
        <v>20.74973633784289</v>
      </c>
      <c r="X5" s="223">
        <v>20.529977335915959</v>
      </c>
      <c r="Y5" s="223">
        <v>19.547227300908538</v>
      </c>
      <c r="DA5" s="89" t="s">
        <v>2981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2982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2983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2984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2985</v>
      </c>
    </row>
    <row r="10" spans="1:105" ht="12" customHeight="1" x14ac:dyDescent="0.25">
      <c r="A10" s="56" t="s">
        <v>95</v>
      </c>
      <c r="B10" s="260">
        <v>0.16800345668396299</v>
      </c>
      <c r="C10" s="260">
        <v>8.5224308069555638E-2</v>
      </c>
      <c r="D10" s="260">
        <v>0.46442326931748029</v>
      </c>
      <c r="E10" s="260">
        <v>0.52406605508873227</v>
      </c>
      <c r="F10" s="260">
        <v>1.0536672227378521</v>
      </c>
      <c r="G10" s="260">
        <v>0.99458596300392466</v>
      </c>
      <c r="H10" s="260">
        <v>0.88270527105118901</v>
      </c>
      <c r="I10" s="260">
        <v>0.38885195107195158</v>
      </c>
      <c r="J10" s="260">
        <v>0.42974784012514378</v>
      </c>
      <c r="K10" s="260">
        <v>1.612602240329374</v>
      </c>
      <c r="L10" s="260">
        <v>1.1858066047484579</v>
      </c>
      <c r="M10" s="260">
        <v>1.387630535583199</v>
      </c>
      <c r="N10" s="260">
        <v>1.543057908704293</v>
      </c>
      <c r="O10" s="260">
        <v>1.640844688965849</v>
      </c>
      <c r="P10" s="260">
        <v>1.986720924138214</v>
      </c>
      <c r="Q10" s="260">
        <v>1.1071660981185041</v>
      </c>
      <c r="R10" s="260">
        <v>1.1286400030199759</v>
      </c>
      <c r="S10" s="260">
        <v>1.7741055378914401</v>
      </c>
      <c r="T10" s="260">
        <v>2.269693035955425</v>
      </c>
      <c r="U10" s="260">
        <v>1.235695949170994</v>
      </c>
      <c r="V10" s="260">
        <v>1.364664010258746</v>
      </c>
      <c r="W10" s="260">
        <v>0.93012724927153934</v>
      </c>
      <c r="X10" s="260">
        <v>1.205424773068853</v>
      </c>
      <c r="Y10" s="260">
        <v>0.9779200858929904</v>
      </c>
      <c r="DA10" s="68" t="s">
        <v>2986</v>
      </c>
    </row>
    <row r="11" spans="1:105" ht="12" customHeight="1" x14ac:dyDescent="0.25">
      <c r="A11" s="37" t="s">
        <v>159</v>
      </c>
      <c r="B11" s="226">
        <v>0.12740372854366719</v>
      </c>
      <c r="C11" s="226">
        <v>3.0583468680968649E-2</v>
      </c>
      <c r="D11" s="226">
        <v>0.2473155323417234</v>
      </c>
      <c r="E11" s="226">
        <v>0.27718975014567759</v>
      </c>
      <c r="F11" s="226">
        <v>0.48519500819324618</v>
      </c>
      <c r="G11" s="226">
        <v>0.36088489696765769</v>
      </c>
      <c r="H11" s="226">
        <v>0.26591196439514458</v>
      </c>
      <c r="I11" s="226">
        <v>0.1526759434782366</v>
      </c>
      <c r="J11" s="226">
        <v>0.2294233676443718</v>
      </c>
      <c r="K11" s="226">
        <v>0.55188049342002521</v>
      </c>
      <c r="L11" s="226">
        <v>0.51410693043892985</v>
      </c>
      <c r="M11" s="226">
        <v>0.33302856452252472</v>
      </c>
      <c r="N11" s="226">
        <v>0.48007609946398599</v>
      </c>
      <c r="O11" s="226">
        <v>0.37567347049482153</v>
      </c>
      <c r="P11" s="226">
        <v>0.95640427426814345</v>
      </c>
      <c r="Q11" s="226">
        <v>0.65425264222775981</v>
      </c>
      <c r="R11" s="226">
        <v>0.48082650329591092</v>
      </c>
      <c r="S11" s="226">
        <v>0.56537520135136088</v>
      </c>
      <c r="T11" s="226">
        <v>0.57608136259049436</v>
      </c>
      <c r="U11" s="226">
        <v>0.32470356495185898</v>
      </c>
      <c r="V11" s="226">
        <v>0.40841388128412032</v>
      </c>
      <c r="W11" s="226">
        <v>0.24764367477507779</v>
      </c>
      <c r="X11" s="226">
        <v>0.3522900656324674</v>
      </c>
      <c r="Y11" s="226">
        <v>0.2729986564205687</v>
      </c>
      <c r="DA11" s="69" t="s">
        <v>2987</v>
      </c>
    </row>
    <row r="12" spans="1:105" ht="12" customHeight="1" x14ac:dyDescent="0.25">
      <c r="A12" s="37" t="s">
        <v>35</v>
      </c>
      <c r="B12" s="226">
        <v>4.0599728140295853E-2</v>
      </c>
      <c r="C12" s="226">
        <v>5.4640839388586993E-2</v>
      </c>
      <c r="D12" s="226">
        <v>0.21710773697575689</v>
      </c>
      <c r="E12" s="226">
        <v>0.24687630494305471</v>
      </c>
      <c r="F12" s="226">
        <v>0.56847221454460584</v>
      </c>
      <c r="G12" s="226">
        <v>0.63370106603626697</v>
      </c>
      <c r="H12" s="226">
        <v>0.61679330665604437</v>
      </c>
      <c r="I12" s="226">
        <v>0.23617600759371499</v>
      </c>
      <c r="J12" s="226">
        <v>0.20032447248077201</v>
      </c>
      <c r="K12" s="226">
        <v>1.0607217469093491</v>
      </c>
      <c r="L12" s="226">
        <v>0.67169967430952815</v>
      </c>
      <c r="M12" s="226">
        <v>1.0546019710606751</v>
      </c>
      <c r="N12" s="226">
        <v>1.0629818092403069</v>
      </c>
      <c r="O12" s="226">
        <v>1.2651712184710271</v>
      </c>
      <c r="P12" s="226">
        <v>1.0303166498700711</v>
      </c>
      <c r="Q12" s="226">
        <v>0.45291345589074389</v>
      </c>
      <c r="R12" s="226">
        <v>0.64781349972406521</v>
      </c>
      <c r="S12" s="226">
        <v>1.208730336540079</v>
      </c>
      <c r="T12" s="226">
        <v>1.6936116733649309</v>
      </c>
      <c r="U12" s="226">
        <v>0.91099238421913498</v>
      </c>
      <c r="V12" s="226">
        <v>0.95625012897462525</v>
      </c>
      <c r="W12" s="226">
        <v>0.68248357449646158</v>
      </c>
      <c r="X12" s="226">
        <v>0.85313470743638598</v>
      </c>
      <c r="Y12" s="226">
        <v>0.70492142947242176</v>
      </c>
      <c r="DA12" s="69" t="s">
        <v>2988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2989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2990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2991</v>
      </c>
    </row>
    <row r="16" spans="1:105" ht="12" customHeight="1" x14ac:dyDescent="0.25">
      <c r="A16" s="57" t="s">
        <v>2898</v>
      </c>
      <c r="B16" s="261">
        <v>9.6071079586779522</v>
      </c>
      <c r="C16" s="261">
        <v>6.0090815021523509</v>
      </c>
      <c r="D16" s="261">
        <v>9.1894424960225578</v>
      </c>
      <c r="E16" s="261">
        <v>17.537288257700808</v>
      </c>
      <c r="F16" s="261">
        <v>17.48509566858997</v>
      </c>
      <c r="G16" s="261">
        <v>11.831065133567019</v>
      </c>
      <c r="H16" s="261">
        <v>14.577130553846271</v>
      </c>
      <c r="I16" s="261">
        <v>6.8298300706663113</v>
      </c>
      <c r="J16" s="261">
        <v>3.8206817703925968</v>
      </c>
      <c r="K16" s="261">
        <v>11.93671699973431</v>
      </c>
      <c r="L16" s="261">
        <v>7.5027181211018359</v>
      </c>
      <c r="M16" s="261">
        <v>7.7185958531472689</v>
      </c>
      <c r="N16" s="261">
        <v>8.8061982929174452</v>
      </c>
      <c r="O16" s="261">
        <v>8.3766459587876554</v>
      </c>
      <c r="P16" s="261">
        <v>12.26680744955609</v>
      </c>
      <c r="Q16" s="261">
        <v>4.8394492462092096</v>
      </c>
      <c r="R16" s="261">
        <v>5.9299609755259466</v>
      </c>
      <c r="S16" s="261">
        <v>9.2794595518365401</v>
      </c>
      <c r="T16" s="261">
        <v>11.14425696405849</v>
      </c>
      <c r="U16" s="261">
        <v>4.9649882917665513</v>
      </c>
      <c r="V16" s="261">
        <v>9.7786110515192455</v>
      </c>
      <c r="W16" s="261">
        <v>5.2229035154467196</v>
      </c>
      <c r="X16" s="261">
        <v>5.1251517153426889</v>
      </c>
      <c r="Y16" s="261">
        <v>5.3457701341668891</v>
      </c>
      <c r="DA16" s="70" t="s">
        <v>2992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0.51744064353490771</v>
      </c>
      <c r="L17" s="229">
        <v>0.34075074327131633</v>
      </c>
      <c r="M17" s="229">
        <v>0.20462747799464009</v>
      </c>
      <c r="N17" s="229">
        <v>0.2077177347258625</v>
      </c>
      <c r="O17" s="229">
        <v>4.3828337338151037E-2</v>
      </c>
      <c r="P17" s="229">
        <v>0</v>
      </c>
      <c r="Q17" s="229">
        <v>5.2538975012594797E-3</v>
      </c>
      <c r="R17" s="229">
        <v>0</v>
      </c>
      <c r="S17" s="229">
        <v>2.2996050179578079E-2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2993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2994</v>
      </c>
    </row>
    <row r="19" spans="1:105" ht="12" customHeight="1" x14ac:dyDescent="0.25">
      <c r="A19" s="46" t="s">
        <v>31</v>
      </c>
      <c r="B19" s="229">
        <v>0.28275167151195668</v>
      </c>
      <c r="C19" s="229">
        <v>0</v>
      </c>
      <c r="D19" s="229">
        <v>6.2581257559450121E-3</v>
      </c>
      <c r="E19" s="229">
        <v>1.970691474967189E-2</v>
      </c>
      <c r="F19" s="229">
        <v>2.6467469628568229E-2</v>
      </c>
      <c r="G19" s="229">
        <v>0</v>
      </c>
      <c r="H19" s="229">
        <v>3.9629812906609371E-2</v>
      </c>
      <c r="I19" s="229">
        <v>1.478671470196705E-2</v>
      </c>
      <c r="J19" s="229">
        <v>7.6049955298151548E-2</v>
      </c>
      <c r="K19" s="229">
        <v>1.067642882038278</v>
      </c>
      <c r="L19" s="229">
        <v>0.8341329354509488</v>
      </c>
      <c r="M19" s="229">
        <v>0.76846412543358289</v>
      </c>
      <c r="N19" s="229">
        <v>0.54773544949459541</v>
      </c>
      <c r="O19" s="229">
        <v>0.86817115904817244</v>
      </c>
      <c r="P19" s="229">
        <v>1.304071252084571</v>
      </c>
      <c r="Q19" s="229">
        <v>0.4035204146320856</v>
      </c>
      <c r="R19" s="229">
        <v>0.46697653857678129</v>
      </c>
      <c r="S19" s="229">
        <v>0.69276444714883478</v>
      </c>
      <c r="T19" s="229">
        <v>0.59905052489430888</v>
      </c>
      <c r="U19" s="229">
        <v>0.32518833684590831</v>
      </c>
      <c r="V19" s="229">
        <v>0.81459207066629369</v>
      </c>
      <c r="W19" s="229">
        <v>0.41331684128672758</v>
      </c>
      <c r="X19" s="229">
        <v>0.44119194004226109</v>
      </c>
      <c r="Y19" s="229">
        <v>0.56290577834576516</v>
      </c>
      <c r="DA19" s="73" t="s">
        <v>2995</v>
      </c>
    </row>
    <row r="20" spans="1:105" ht="12" customHeight="1" x14ac:dyDescent="0.25">
      <c r="A20" s="46" t="s">
        <v>159</v>
      </c>
      <c r="B20" s="229">
        <v>0.69421195077209175</v>
      </c>
      <c r="C20" s="229">
        <v>0.12809403187033799</v>
      </c>
      <c r="D20" s="229">
        <v>1.124241203036108</v>
      </c>
      <c r="E20" s="229">
        <v>3.3828539466478071</v>
      </c>
      <c r="F20" s="229">
        <v>3.3093824566072532</v>
      </c>
      <c r="G20" s="229">
        <v>1.5933655233510471</v>
      </c>
      <c r="H20" s="229">
        <v>1.189871009366229</v>
      </c>
      <c r="I20" s="229">
        <v>0.91918653102604564</v>
      </c>
      <c r="J20" s="229">
        <v>1.077566909885973</v>
      </c>
      <c r="K20" s="229">
        <v>3.150090600682605</v>
      </c>
      <c r="L20" s="229">
        <v>2.1668124532233048</v>
      </c>
      <c r="M20" s="229">
        <v>1.5410053066331819</v>
      </c>
      <c r="N20" s="229">
        <v>2.3996873634351119</v>
      </c>
      <c r="O20" s="229">
        <v>1.5836283365749559</v>
      </c>
      <c r="P20" s="229">
        <v>4.9428969152609668</v>
      </c>
      <c r="Q20" s="229">
        <v>2.467522230850939</v>
      </c>
      <c r="R20" s="229">
        <v>2.145200032475779</v>
      </c>
      <c r="S20" s="229">
        <v>2.6195202844679462</v>
      </c>
      <c r="T20" s="229">
        <v>2.5601461197421971</v>
      </c>
      <c r="U20" s="229">
        <v>1.1604967242453481</v>
      </c>
      <c r="V20" s="229">
        <v>2.6026896447496148</v>
      </c>
      <c r="W20" s="229">
        <v>1.210858996997888</v>
      </c>
      <c r="X20" s="229">
        <v>1.3078848023732359</v>
      </c>
      <c r="Y20" s="229">
        <v>1.260532767440607</v>
      </c>
      <c r="DA20" s="73" t="s">
        <v>2996</v>
      </c>
    </row>
    <row r="21" spans="1:105" ht="12" customHeight="1" x14ac:dyDescent="0.25">
      <c r="A21" s="46" t="s">
        <v>32</v>
      </c>
      <c r="B21" s="229">
        <v>7.2212891017210277</v>
      </c>
      <c r="C21" s="229">
        <v>4.2822869969477377</v>
      </c>
      <c r="D21" s="229">
        <v>5.7344985467084122</v>
      </c>
      <c r="E21" s="229">
        <v>9.7725680863292794</v>
      </c>
      <c r="F21" s="229">
        <v>8.9609089525509926</v>
      </c>
      <c r="G21" s="229">
        <v>6.9784021752805039</v>
      </c>
      <c r="H21" s="229">
        <v>10.311361200933201</v>
      </c>
      <c r="I21" s="229">
        <v>3.0952523199658502</v>
      </c>
      <c r="J21" s="229">
        <v>1.1529476918713131</v>
      </c>
      <c r="K21" s="229">
        <v>0.59439484663582598</v>
      </c>
      <c r="L21" s="229">
        <v>0.42179921551492489</v>
      </c>
      <c r="M21" s="229">
        <v>0.1217883983765421</v>
      </c>
      <c r="N21" s="229">
        <v>0.114284330151023</v>
      </c>
      <c r="O21" s="229">
        <v>0.25684525262026908</v>
      </c>
      <c r="P21" s="229">
        <v>0.2186982497351278</v>
      </c>
      <c r="Q21" s="229">
        <v>0.13741792320742899</v>
      </c>
      <c r="R21" s="229">
        <v>0.11893411581521141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2997</v>
      </c>
    </row>
    <row r="22" spans="1:105" ht="12" customHeight="1" x14ac:dyDescent="0.25">
      <c r="A22" s="46" t="s">
        <v>33</v>
      </c>
      <c r="B22" s="229">
        <v>1.1876308105899409</v>
      </c>
      <c r="C22" s="229">
        <v>1.369845941002594</v>
      </c>
      <c r="D22" s="229">
        <v>1.3375213120870331</v>
      </c>
      <c r="E22" s="229">
        <v>1.349253955170971</v>
      </c>
      <c r="F22" s="229">
        <v>1.3109432838639909</v>
      </c>
      <c r="G22" s="229">
        <v>0.46140414758218301</v>
      </c>
      <c r="H22" s="229">
        <v>0.27631571681880401</v>
      </c>
      <c r="I22" s="229">
        <v>1.378705283746458</v>
      </c>
      <c r="J22" s="229">
        <v>0.57322341946585886</v>
      </c>
      <c r="K22" s="229">
        <v>0.55263143363575817</v>
      </c>
      <c r="L22" s="229">
        <v>0.90820235172774266</v>
      </c>
      <c r="M22" s="229">
        <v>0.20280711624411821</v>
      </c>
      <c r="N22" s="229">
        <v>0.22339910207297931</v>
      </c>
      <c r="O22" s="229">
        <v>0.29092166025573168</v>
      </c>
      <c r="P22" s="229">
        <v>0.4762495327152021</v>
      </c>
      <c r="Q22" s="229">
        <v>0.1175658725805368</v>
      </c>
      <c r="R22" s="229">
        <v>0.30864034573606441</v>
      </c>
      <c r="S22" s="229">
        <v>0.34383827500180358</v>
      </c>
      <c r="T22" s="229">
        <v>0.4585308472344366</v>
      </c>
      <c r="U22" s="229">
        <v>0.2233991020726164</v>
      </c>
      <c r="V22" s="229">
        <v>0.26745637407894618</v>
      </c>
      <c r="W22" s="229">
        <v>0.26170977338205498</v>
      </c>
      <c r="X22" s="229">
        <v>0.2087931586359405</v>
      </c>
      <c r="Y22" s="229">
        <v>0.26745637407849993</v>
      </c>
      <c r="DA22" s="73" t="s">
        <v>2998</v>
      </c>
    </row>
    <row r="23" spans="1:105" ht="12" customHeight="1" x14ac:dyDescent="0.25">
      <c r="A23" s="46" t="s">
        <v>35</v>
      </c>
      <c r="B23" s="229">
        <v>0.22122442408293511</v>
      </c>
      <c r="C23" s="229">
        <v>0.22885453233168071</v>
      </c>
      <c r="D23" s="229">
        <v>0.98692330843505993</v>
      </c>
      <c r="E23" s="229">
        <v>3.0129053548030811</v>
      </c>
      <c r="F23" s="229">
        <v>3.8773935059391671</v>
      </c>
      <c r="G23" s="229">
        <v>2.7978932873532911</v>
      </c>
      <c r="H23" s="229">
        <v>2.7599528138214242</v>
      </c>
      <c r="I23" s="229">
        <v>1.4218992212259911</v>
      </c>
      <c r="J23" s="229">
        <v>0.94089379387130045</v>
      </c>
      <c r="K23" s="229">
        <v>6.0545165932069382</v>
      </c>
      <c r="L23" s="229">
        <v>2.8310204219135979</v>
      </c>
      <c r="M23" s="229">
        <v>4.8799034284652034</v>
      </c>
      <c r="N23" s="229">
        <v>5.3133743130378734</v>
      </c>
      <c r="O23" s="229">
        <v>5.3332512129503753</v>
      </c>
      <c r="P23" s="229">
        <v>5.3248914997602261</v>
      </c>
      <c r="Q23" s="229">
        <v>1.708168907436961</v>
      </c>
      <c r="R23" s="229">
        <v>2.890209942922112</v>
      </c>
      <c r="S23" s="229">
        <v>5.6003404950383766</v>
      </c>
      <c r="T23" s="229">
        <v>7.526529472187546</v>
      </c>
      <c r="U23" s="229">
        <v>3.2559041286026789</v>
      </c>
      <c r="V23" s="229">
        <v>6.093872962024391</v>
      </c>
      <c r="W23" s="229">
        <v>3.3370179037800498</v>
      </c>
      <c r="X23" s="229">
        <v>3.1672818142912522</v>
      </c>
      <c r="Y23" s="229">
        <v>3.2548752143020172</v>
      </c>
      <c r="DA23" s="73" t="s">
        <v>2999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3000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3001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3002</v>
      </c>
    </row>
    <row r="27" spans="1:105" ht="12" customHeight="1" x14ac:dyDescent="0.25">
      <c r="A27" s="57" t="s">
        <v>2910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3003</v>
      </c>
    </row>
    <row r="28" spans="1:105" ht="12" customHeight="1" x14ac:dyDescent="0.25">
      <c r="A28" s="57" t="s">
        <v>2912</v>
      </c>
      <c r="B28" s="261">
        <f t="shared" ref="B28:Y28" si="0">B29+B35+B46+B47</f>
        <v>17.725394424465247</v>
      </c>
      <c r="C28" s="261">
        <f t="shared" si="0"/>
        <v>16.218082709602701</v>
      </c>
      <c r="D28" s="261">
        <f t="shared" si="0"/>
        <v>18.477563474501814</v>
      </c>
      <c r="E28" s="261">
        <f t="shared" si="0"/>
        <v>15.642960966880704</v>
      </c>
      <c r="F28" s="261">
        <f t="shared" si="0"/>
        <v>18.497352028405139</v>
      </c>
      <c r="G28" s="261">
        <f t="shared" si="0"/>
        <v>19.868278103288805</v>
      </c>
      <c r="H28" s="261">
        <f t="shared" si="0"/>
        <v>21.133889854924202</v>
      </c>
      <c r="I28" s="261">
        <f t="shared" si="0"/>
        <v>14.423817418164878</v>
      </c>
      <c r="J28" s="261">
        <f t="shared" si="0"/>
        <v>11.533442429422983</v>
      </c>
      <c r="K28" s="261">
        <f t="shared" si="0"/>
        <v>15.311784279764444</v>
      </c>
      <c r="L28" s="261">
        <f t="shared" si="0"/>
        <v>14.88605943408829</v>
      </c>
      <c r="M28" s="261">
        <f t="shared" si="0"/>
        <v>13.977687491212825</v>
      </c>
      <c r="N28" s="261">
        <f t="shared" si="0"/>
        <v>14.935170638314254</v>
      </c>
      <c r="O28" s="261">
        <f t="shared" si="0"/>
        <v>14.744636312191021</v>
      </c>
      <c r="P28" s="261">
        <f t="shared" si="0"/>
        <v>17.841689146218908</v>
      </c>
      <c r="Q28" s="261">
        <f t="shared" si="0"/>
        <v>14.264266695646135</v>
      </c>
      <c r="R28" s="261">
        <f t="shared" si="0"/>
        <v>14.461113261406972</v>
      </c>
      <c r="S28" s="261">
        <f t="shared" si="0"/>
        <v>17.690983030206347</v>
      </c>
      <c r="T28" s="261">
        <f t="shared" si="0"/>
        <v>18.651636639915107</v>
      </c>
      <c r="U28" s="261">
        <f t="shared" si="0"/>
        <v>14.063492559046498</v>
      </c>
      <c r="V28" s="261">
        <f t="shared" si="0"/>
        <v>15.768498786484351</v>
      </c>
      <c r="W28" s="261">
        <f t="shared" si="0"/>
        <v>14.596705573124623</v>
      </c>
      <c r="X28" s="261">
        <f t="shared" si="0"/>
        <v>14.199400847504419</v>
      </c>
      <c r="Y28" s="261">
        <f t="shared" si="0"/>
        <v>13.223537080848658</v>
      </c>
      <c r="DA28" s="70"/>
    </row>
    <row r="29" spans="1:105" ht="12" customHeight="1" x14ac:dyDescent="0.25">
      <c r="A29" s="60" t="s">
        <v>2913</v>
      </c>
      <c r="B29" s="329">
        <v>16.94707716758381</v>
      </c>
      <c r="C29" s="329">
        <v>15.73125859445288</v>
      </c>
      <c r="D29" s="329">
        <v>17.733083272287221</v>
      </c>
      <c r="E29" s="329">
        <v>14.222182294611979</v>
      </c>
      <c r="F29" s="329">
        <v>17.080801724648669</v>
      </c>
      <c r="G29" s="329">
        <v>18.90978755646136</v>
      </c>
      <c r="H29" s="329">
        <v>19.952927559645332</v>
      </c>
      <c r="I29" s="329">
        <v>13.870500579379311</v>
      </c>
      <c r="J29" s="329">
        <v>11.223910927566299</v>
      </c>
      <c r="K29" s="329">
        <v>14.344734375530649</v>
      </c>
      <c r="L29" s="329">
        <v>14.2782287516095</v>
      </c>
      <c r="M29" s="329">
        <v>13.352367532569961</v>
      </c>
      <c r="N29" s="329">
        <v>14.221738861719469</v>
      </c>
      <c r="O29" s="329">
        <v>14.06600460194554</v>
      </c>
      <c r="P29" s="329">
        <v>16.84789705333343</v>
      </c>
      <c r="Q29" s="329">
        <v>13.872200021853409</v>
      </c>
      <c r="R29" s="329">
        <v>13.980699074355361</v>
      </c>
      <c r="S29" s="329">
        <v>16.93921012052401</v>
      </c>
      <c r="T29" s="329">
        <v>17.74878767146847</v>
      </c>
      <c r="U29" s="329">
        <v>13.66125537337965</v>
      </c>
      <c r="V29" s="329">
        <v>14.97628725285063</v>
      </c>
      <c r="W29" s="329">
        <v>14.173573455261099</v>
      </c>
      <c r="X29" s="329">
        <v>13.784188065328539</v>
      </c>
      <c r="Y29" s="329">
        <v>12.79045095704954</v>
      </c>
      <c r="DA29" s="72" t="s">
        <v>3004</v>
      </c>
    </row>
    <row r="30" spans="1:105" ht="12" customHeight="1" x14ac:dyDescent="0.25">
      <c r="A30" s="59" t="s">
        <v>28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0.65201096245411239</v>
      </c>
      <c r="L30" s="230">
        <v>0.73778230727782435</v>
      </c>
      <c r="M30" s="230">
        <v>0.36353620213294102</v>
      </c>
      <c r="N30" s="230">
        <v>0.34418926908721958</v>
      </c>
      <c r="O30" s="230">
        <v>7.6244201747762558E-2</v>
      </c>
      <c r="P30" s="230">
        <v>0</v>
      </c>
      <c r="Q30" s="230">
        <v>1.543517941142584E-2</v>
      </c>
      <c r="R30" s="230">
        <v>0</v>
      </c>
      <c r="S30" s="230">
        <v>4.3593491024943282E-2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3005</v>
      </c>
    </row>
    <row r="31" spans="1:105" ht="12" customHeight="1" x14ac:dyDescent="0.25">
      <c r="A31" s="59" t="s">
        <v>31</v>
      </c>
      <c r="B31" s="295">
        <v>0.56913443817168863</v>
      </c>
      <c r="C31" s="295">
        <v>0</v>
      </c>
      <c r="D31" s="295">
        <v>1.4133593875810559E-2</v>
      </c>
      <c r="E31" s="295">
        <v>1.731373487331999E-2</v>
      </c>
      <c r="F31" s="295">
        <v>2.7951115466530431E-2</v>
      </c>
      <c r="G31" s="295">
        <v>0</v>
      </c>
      <c r="H31" s="295">
        <v>5.5292708502212462E-2</v>
      </c>
      <c r="I31" s="295">
        <v>3.7625103599332813E-2</v>
      </c>
      <c r="J31" s="295">
        <v>0.26284491810903859</v>
      </c>
      <c r="K31" s="295">
        <v>1.345303798170038</v>
      </c>
      <c r="L31" s="295">
        <v>1.8060372100301429</v>
      </c>
      <c r="M31" s="295">
        <v>1.3652346809593889</v>
      </c>
      <c r="N31" s="295">
        <v>0.90760023097455644</v>
      </c>
      <c r="O31" s="295">
        <v>1.5102789889416821</v>
      </c>
      <c r="P31" s="295">
        <v>1.863428207578768</v>
      </c>
      <c r="Q31" s="295">
        <v>1.185483727942179</v>
      </c>
      <c r="R31" s="295">
        <v>1.161410083251222</v>
      </c>
      <c r="S31" s="295">
        <v>1.3132699082385031</v>
      </c>
      <c r="T31" s="295">
        <v>0.99501151859869386</v>
      </c>
      <c r="U31" s="295">
        <v>0.93691813785818856</v>
      </c>
      <c r="V31" s="295">
        <v>1.282658652700625</v>
      </c>
      <c r="W31" s="295">
        <v>1.1807998064264209</v>
      </c>
      <c r="X31" s="295">
        <v>1.2369872140740259</v>
      </c>
      <c r="Y31" s="295">
        <v>1.4177577620265029</v>
      </c>
      <c r="DA31" s="122" t="s">
        <v>3006</v>
      </c>
    </row>
    <row r="32" spans="1:105" ht="12" customHeight="1" x14ac:dyDescent="0.25">
      <c r="A32" s="59" t="s">
        <v>159</v>
      </c>
      <c r="B32" s="295">
        <v>1.397338966952981</v>
      </c>
      <c r="C32" s="295">
        <v>0.4343561160448966</v>
      </c>
      <c r="D32" s="295">
        <v>2.5390299271423968</v>
      </c>
      <c r="E32" s="295">
        <v>2.9720449441939891</v>
      </c>
      <c r="F32" s="295">
        <v>3.4948913691279571</v>
      </c>
      <c r="G32" s="295">
        <v>2.6500529420797219</v>
      </c>
      <c r="H32" s="295">
        <v>1.6601438677281191</v>
      </c>
      <c r="I32" s="295">
        <v>2.3388892768970262</v>
      </c>
      <c r="J32" s="295">
        <v>3.72430181024541</v>
      </c>
      <c r="K32" s="295">
        <v>3.9693318065189049</v>
      </c>
      <c r="L32" s="295">
        <v>4.6915110905701818</v>
      </c>
      <c r="M32" s="295">
        <v>2.73771256006395</v>
      </c>
      <c r="N32" s="295">
        <v>3.9762933133688318</v>
      </c>
      <c r="O32" s="295">
        <v>2.754895250890399</v>
      </c>
      <c r="P32" s="295">
        <v>7.0630600316722854</v>
      </c>
      <c r="Q32" s="295">
        <v>7.2492179997298649</v>
      </c>
      <c r="R32" s="295">
        <v>5.3352936228905792</v>
      </c>
      <c r="S32" s="295">
        <v>4.9658107857157816</v>
      </c>
      <c r="T32" s="295">
        <v>4.252353971125677</v>
      </c>
      <c r="U32" s="295">
        <v>3.3435714220762351</v>
      </c>
      <c r="V32" s="295">
        <v>4.0982014352310134</v>
      </c>
      <c r="W32" s="295">
        <v>3.459288193565099</v>
      </c>
      <c r="X32" s="295">
        <v>3.666968117918147</v>
      </c>
      <c r="Y32" s="295">
        <v>3.1748299343801092</v>
      </c>
      <c r="DA32" s="122" t="s">
        <v>3007</v>
      </c>
    </row>
    <row r="33" spans="1:105" ht="12" customHeight="1" x14ac:dyDescent="0.25">
      <c r="A33" s="59" t="s">
        <v>32</v>
      </c>
      <c r="B33" s="295">
        <v>14.535313951661429</v>
      </c>
      <c r="C33" s="295">
        <v>14.520875958269389</v>
      </c>
      <c r="D33" s="295">
        <v>12.9510138820091</v>
      </c>
      <c r="E33" s="295">
        <v>8.5858012290325849</v>
      </c>
      <c r="F33" s="295">
        <v>9.4632167083880088</v>
      </c>
      <c r="G33" s="295">
        <v>11.60633573690251</v>
      </c>
      <c r="H33" s="295">
        <v>14.386721695805321</v>
      </c>
      <c r="I33" s="295">
        <v>7.8759340091479517</v>
      </c>
      <c r="J33" s="295">
        <v>3.9848339222006892</v>
      </c>
      <c r="K33" s="295">
        <v>0.74897857536899193</v>
      </c>
      <c r="L33" s="295">
        <v>0.91326579494147619</v>
      </c>
      <c r="M33" s="295">
        <v>0.21636630741655061</v>
      </c>
      <c r="N33" s="295">
        <v>0.18936967570302279</v>
      </c>
      <c r="O33" s="295">
        <v>0.44681049859695587</v>
      </c>
      <c r="P33" s="295">
        <v>0.31250477061978382</v>
      </c>
      <c r="Q33" s="295">
        <v>0.40371368085192688</v>
      </c>
      <c r="R33" s="295">
        <v>0.29579918890859502</v>
      </c>
      <c r="S33" s="295">
        <v>0</v>
      </c>
      <c r="T33" s="295">
        <v>0</v>
      </c>
      <c r="U33" s="295">
        <v>0</v>
      </c>
      <c r="V33" s="295">
        <v>0</v>
      </c>
      <c r="W33" s="295">
        <v>0</v>
      </c>
      <c r="X33" s="295">
        <v>0</v>
      </c>
      <c r="Y33" s="295">
        <v>0</v>
      </c>
      <c r="DA33" s="122" t="s">
        <v>3008</v>
      </c>
    </row>
    <row r="34" spans="1:105" ht="12" customHeight="1" x14ac:dyDescent="0.25">
      <c r="A34" s="59" t="s">
        <v>35</v>
      </c>
      <c r="B34" s="295">
        <v>0.44528981079771413</v>
      </c>
      <c r="C34" s="295">
        <v>0.77602652013858986</v>
      </c>
      <c r="D34" s="295">
        <v>2.2289058692599109</v>
      </c>
      <c r="E34" s="295">
        <v>2.6470223865120821</v>
      </c>
      <c r="F34" s="295">
        <v>4.0947425316661672</v>
      </c>
      <c r="G34" s="295">
        <v>4.6533988774791197</v>
      </c>
      <c r="H34" s="295">
        <v>3.850769287609678</v>
      </c>
      <c r="I34" s="295">
        <v>3.6180521897349949</v>
      </c>
      <c r="J34" s="295">
        <v>3.2519302770111631</v>
      </c>
      <c r="K34" s="295">
        <v>7.6291092330186014</v>
      </c>
      <c r="L34" s="295">
        <v>6.1296323487898752</v>
      </c>
      <c r="M34" s="295">
        <v>8.669517781997131</v>
      </c>
      <c r="N34" s="295">
        <v>8.8042863725858425</v>
      </c>
      <c r="O34" s="295">
        <v>9.2777756617687412</v>
      </c>
      <c r="P34" s="295">
        <v>7.6089040434625907</v>
      </c>
      <c r="Q34" s="295">
        <v>5.0183494339180106</v>
      </c>
      <c r="R34" s="295">
        <v>7.1881961793049669</v>
      </c>
      <c r="S34" s="295">
        <v>10.616535935544791</v>
      </c>
      <c r="T34" s="295">
        <v>12.5014221817441</v>
      </c>
      <c r="U34" s="295">
        <v>9.3807658134452314</v>
      </c>
      <c r="V34" s="295">
        <v>9.5954271649189966</v>
      </c>
      <c r="W34" s="295">
        <v>9.5334854552695827</v>
      </c>
      <c r="X34" s="295">
        <v>8.8802327333363653</v>
      </c>
      <c r="Y34" s="295">
        <v>8.1978632606429258</v>
      </c>
      <c r="DA34" s="122" t="s">
        <v>3009</v>
      </c>
    </row>
    <row r="35" spans="1:105" ht="12" customHeight="1" x14ac:dyDescent="0.25">
      <c r="A35" s="60" t="s">
        <v>2920</v>
      </c>
      <c r="B35" s="329">
        <v>0.77831725688143805</v>
      </c>
      <c r="C35" s="329">
        <v>0.48682411514982221</v>
      </c>
      <c r="D35" s="329">
        <v>0.74448020221459366</v>
      </c>
      <c r="E35" s="329">
        <v>1.4207786722687239</v>
      </c>
      <c r="F35" s="329">
        <v>1.41655030375647</v>
      </c>
      <c r="G35" s="329">
        <v>0.9584905468274435</v>
      </c>
      <c r="H35" s="329">
        <v>1.180962295278871</v>
      </c>
      <c r="I35" s="329">
        <v>0.55331683878556848</v>
      </c>
      <c r="J35" s="329">
        <v>0.30953150185668338</v>
      </c>
      <c r="K35" s="329">
        <v>0.96704990423379489</v>
      </c>
      <c r="L35" s="329">
        <v>0.60783068247879002</v>
      </c>
      <c r="M35" s="329">
        <v>0.62531995864286405</v>
      </c>
      <c r="N35" s="329">
        <v>0.71343177659478463</v>
      </c>
      <c r="O35" s="329">
        <v>0.67863171024548097</v>
      </c>
      <c r="P35" s="329">
        <v>0.99379209288547732</v>
      </c>
      <c r="Q35" s="329">
        <v>0.39206667379272692</v>
      </c>
      <c r="R35" s="329">
        <v>0.48041418705161121</v>
      </c>
      <c r="S35" s="329">
        <v>0.75177290968233845</v>
      </c>
      <c r="T35" s="329">
        <v>0.9028489684466372</v>
      </c>
      <c r="U35" s="329">
        <v>0.40223718566684841</v>
      </c>
      <c r="V35" s="329">
        <v>0.79221153363371966</v>
      </c>
      <c r="W35" s="329">
        <v>0.42313211786352323</v>
      </c>
      <c r="X35" s="329">
        <v>0.41521278217588081</v>
      </c>
      <c r="Y35" s="329">
        <v>0.43308612379911782</v>
      </c>
      <c r="DA35" s="72" t="s">
        <v>3010</v>
      </c>
    </row>
    <row r="36" spans="1:105" ht="12" customHeight="1" x14ac:dyDescent="0.25">
      <c r="A36" s="64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4.1920314001600553E-2</v>
      </c>
      <c r="L36" s="229">
        <v>2.760582944669418E-2</v>
      </c>
      <c r="M36" s="229">
        <v>1.6577839870269531E-2</v>
      </c>
      <c r="N36" s="229">
        <v>1.6828196184828469E-2</v>
      </c>
      <c r="O36" s="229">
        <v>3.5507409136472609E-3</v>
      </c>
      <c r="P36" s="229">
        <v>0</v>
      </c>
      <c r="Q36" s="229">
        <v>4.2564308725424611E-4</v>
      </c>
      <c r="R36" s="229">
        <v>0</v>
      </c>
      <c r="S36" s="229">
        <v>1.8630187952358671E-3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3011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3012</v>
      </c>
    </row>
    <row r="38" spans="1:105" ht="12" customHeight="1" x14ac:dyDescent="0.25">
      <c r="A38" s="64" t="s">
        <v>31</v>
      </c>
      <c r="B38" s="229">
        <v>2.2907050310706799E-2</v>
      </c>
      <c r="C38" s="229">
        <v>0</v>
      </c>
      <c r="D38" s="229">
        <v>5.0700036811665843E-4</v>
      </c>
      <c r="E38" s="229">
        <v>1.5965503766100799E-3</v>
      </c>
      <c r="F38" s="229">
        <v>2.1442549044421071E-3</v>
      </c>
      <c r="G38" s="229">
        <v>0</v>
      </c>
      <c r="H38" s="229">
        <v>3.210598590633656E-3</v>
      </c>
      <c r="I38" s="229">
        <v>1.1979416984408649E-3</v>
      </c>
      <c r="J38" s="229">
        <v>6.1611665912577754E-3</v>
      </c>
      <c r="K38" s="229">
        <v>8.6494799772331848E-2</v>
      </c>
      <c r="L38" s="229">
        <v>6.7577054508710238E-2</v>
      </c>
      <c r="M38" s="229">
        <v>6.2256913598956402E-2</v>
      </c>
      <c r="N38" s="229">
        <v>4.4374639525339557E-2</v>
      </c>
      <c r="O38" s="229">
        <v>7.0334652001447673E-2</v>
      </c>
      <c r="P38" s="229">
        <v>0.1056489803243638</v>
      </c>
      <c r="Q38" s="229">
        <v>3.2691097421093697E-2</v>
      </c>
      <c r="R38" s="229">
        <v>3.7831978166204053E-2</v>
      </c>
      <c r="S38" s="229">
        <v>5.612412460534752E-2</v>
      </c>
      <c r="T38" s="229">
        <v>4.853191650125744E-2</v>
      </c>
      <c r="U38" s="229">
        <v>2.6345045292753621E-2</v>
      </c>
      <c r="V38" s="229">
        <v>6.5993956625174391E-2</v>
      </c>
      <c r="W38" s="229">
        <v>3.3484752281003297E-2</v>
      </c>
      <c r="X38" s="229">
        <v>3.5743045879037538E-2</v>
      </c>
      <c r="Y38" s="229">
        <v>4.5603659620483419E-2</v>
      </c>
      <c r="DA38" s="73" t="s">
        <v>3013</v>
      </c>
    </row>
    <row r="39" spans="1:105" ht="12" customHeight="1" x14ac:dyDescent="0.25">
      <c r="A39" s="64" t="s">
        <v>159</v>
      </c>
      <c r="B39" s="229">
        <v>5.6241393720488607E-2</v>
      </c>
      <c r="C39" s="229">
        <v>1.037750340029743E-2</v>
      </c>
      <c r="D39" s="229">
        <v>9.1080097463645426E-2</v>
      </c>
      <c r="E39" s="229">
        <v>0.27406099895100888</v>
      </c>
      <c r="F39" s="229">
        <v>0.26810872602628322</v>
      </c>
      <c r="G39" s="229">
        <v>0.12908607758735979</v>
      </c>
      <c r="H39" s="229">
        <v>9.6397078500210065E-2</v>
      </c>
      <c r="I39" s="229">
        <v>7.446764858557979E-2</v>
      </c>
      <c r="J39" s="229">
        <v>8.7298792208438072E-2</v>
      </c>
      <c r="K39" s="229">
        <v>0.25520373933517032</v>
      </c>
      <c r="L39" s="229">
        <v>0.17554372575213351</v>
      </c>
      <c r="M39" s="229">
        <v>0.1248441287697914</v>
      </c>
      <c r="N39" s="229">
        <v>0.19441002371528321</v>
      </c>
      <c r="O39" s="229">
        <v>0.12829722203021321</v>
      </c>
      <c r="P39" s="229">
        <v>0.40044745876500482</v>
      </c>
      <c r="Q39" s="229">
        <v>0.19990564718023171</v>
      </c>
      <c r="R39" s="229">
        <v>0.17379280132168751</v>
      </c>
      <c r="S39" s="229">
        <v>0.21221972844707579</v>
      </c>
      <c r="T39" s="229">
        <v>0.2074095465257591</v>
      </c>
      <c r="U39" s="229">
        <v>9.4017328723641144E-2</v>
      </c>
      <c r="V39" s="229">
        <v>0.21085619871539429</v>
      </c>
      <c r="W39" s="229">
        <v>9.809741465040174E-2</v>
      </c>
      <c r="X39" s="229">
        <v>0.1059579340711541</v>
      </c>
      <c r="Y39" s="229">
        <v>0.10212172174846169</v>
      </c>
      <c r="DA39" s="73" t="s">
        <v>3014</v>
      </c>
    </row>
    <row r="40" spans="1:105" ht="12" customHeight="1" x14ac:dyDescent="0.25">
      <c r="A40" s="64" t="s">
        <v>32</v>
      </c>
      <c r="B40" s="229">
        <v>0.58503078647330753</v>
      </c>
      <c r="C40" s="229">
        <v>0.34692832462997231</v>
      </c>
      <c r="D40" s="229">
        <v>0.46457885116541148</v>
      </c>
      <c r="E40" s="229">
        <v>0.79172196444075205</v>
      </c>
      <c r="F40" s="229">
        <v>0.72596561890552225</v>
      </c>
      <c r="G40" s="229">
        <v>0.56535336771912459</v>
      </c>
      <c r="H40" s="229">
        <v>0.83537214311979291</v>
      </c>
      <c r="I40" s="229">
        <v>0.25076103083193052</v>
      </c>
      <c r="J40" s="229">
        <v>9.3405745904468096E-2</v>
      </c>
      <c r="K40" s="229">
        <v>4.8154737984408183E-2</v>
      </c>
      <c r="L40" s="229">
        <v>3.4171949538443172E-2</v>
      </c>
      <c r="M40" s="229">
        <v>9.8666542056282027E-3</v>
      </c>
      <c r="N40" s="229">
        <v>9.2587141448046487E-3</v>
      </c>
      <c r="O40" s="229">
        <v>2.0808248780201832E-2</v>
      </c>
      <c r="P40" s="229">
        <v>1.771777964302591E-2</v>
      </c>
      <c r="Q40" s="229">
        <v>1.11328759390634E-2</v>
      </c>
      <c r="R40" s="229">
        <v>9.6354152747184351E-3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3015</v>
      </c>
    </row>
    <row r="41" spans="1:105" ht="12" customHeight="1" x14ac:dyDescent="0.25">
      <c r="A41" s="64" t="s">
        <v>33</v>
      </c>
      <c r="B41" s="229">
        <v>9.6215589401312751E-2</v>
      </c>
      <c r="C41" s="229">
        <v>0.11097769898466189</v>
      </c>
      <c r="D41" s="229">
        <v>0.1083589279023046</v>
      </c>
      <c r="E41" s="229">
        <v>0.1093094448133602</v>
      </c>
      <c r="F41" s="229">
        <v>0.1062057161231874</v>
      </c>
      <c r="G41" s="229">
        <v>3.7380532414595852E-2</v>
      </c>
      <c r="H41" s="229">
        <v>2.2385643179264812E-2</v>
      </c>
      <c r="I41" s="229">
        <v>0.11169543624459841</v>
      </c>
      <c r="J41" s="229">
        <v>4.6439540529558121E-2</v>
      </c>
      <c r="K41" s="229">
        <v>4.4771286358379757E-2</v>
      </c>
      <c r="L41" s="229">
        <v>7.3577768265995463E-2</v>
      </c>
      <c r="M41" s="229">
        <v>1.643036375463806E-2</v>
      </c>
      <c r="N41" s="229">
        <v>1.8098617925716001E-2</v>
      </c>
      <c r="O41" s="229">
        <v>2.3568939742485619E-2</v>
      </c>
      <c r="P41" s="229">
        <v>3.8583227282164477E-2</v>
      </c>
      <c r="Q41" s="229">
        <v>9.5245674185541335E-3</v>
      </c>
      <c r="R41" s="229">
        <v>2.500441426175971E-2</v>
      </c>
      <c r="S41" s="229">
        <v>2.7855964996054468E-2</v>
      </c>
      <c r="T41" s="229">
        <v>3.7147752762855347E-2</v>
      </c>
      <c r="U41" s="229">
        <v>1.8098617925686601E-2</v>
      </c>
      <c r="V41" s="229">
        <v>2.1667905919652768E-2</v>
      </c>
      <c r="W41" s="229">
        <v>2.1202346616058469E-2</v>
      </c>
      <c r="X41" s="229">
        <v>1.691532136248618E-2</v>
      </c>
      <c r="Y41" s="229">
        <v>2.1667905919616599E-2</v>
      </c>
      <c r="DA41" s="73" t="s">
        <v>3016</v>
      </c>
    </row>
    <row r="42" spans="1:105" ht="12" customHeight="1" x14ac:dyDescent="0.25">
      <c r="A42" s="64" t="s">
        <v>35</v>
      </c>
      <c r="B42" s="229">
        <v>1.7922436975622399E-2</v>
      </c>
      <c r="C42" s="229">
        <v>1.8540588134890651E-2</v>
      </c>
      <c r="D42" s="229">
        <v>7.9955325315115358E-2</v>
      </c>
      <c r="E42" s="229">
        <v>0.24408971368699259</v>
      </c>
      <c r="F42" s="229">
        <v>0.31412598779703549</v>
      </c>
      <c r="G42" s="229">
        <v>0.2266705691063633</v>
      </c>
      <c r="H42" s="229">
        <v>0.2235968318889697</v>
      </c>
      <c r="I42" s="229">
        <v>0.11519478142501891</v>
      </c>
      <c r="J42" s="229">
        <v>7.6226256622961314E-2</v>
      </c>
      <c r="K42" s="229">
        <v>0.49050502678190422</v>
      </c>
      <c r="L42" s="229">
        <v>0.2293543549668135</v>
      </c>
      <c r="M42" s="229">
        <v>0.39534405844358039</v>
      </c>
      <c r="N42" s="229">
        <v>0.43046158509881283</v>
      </c>
      <c r="O42" s="229">
        <v>0.43207190677748541</v>
      </c>
      <c r="P42" s="229">
        <v>0.43139464687091839</v>
      </c>
      <c r="Q42" s="229">
        <v>0.13838684274652971</v>
      </c>
      <c r="R42" s="229">
        <v>0.23414957802724151</v>
      </c>
      <c r="S42" s="229">
        <v>0.45371007283862469</v>
      </c>
      <c r="T42" s="229">
        <v>0.60975975265676541</v>
      </c>
      <c r="U42" s="229">
        <v>0.26377619372476702</v>
      </c>
      <c r="V42" s="229">
        <v>0.49369347237349831</v>
      </c>
      <c r="W42" s="229">
        <v>0.27034760431605981</v>
      </c>
      <c r="X42" s="229">
        <v>0.25659648086320291</v>
      </c>
      <c r="Y42" s="229">
        <v>0.26369283651055608</v>
      </c>
      <c r="DA42" s="73" t="s">
        <v>3017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3018</v>
      </c>
    </row>
    <row r="44" spans="1:105" ht="12" customHeight="1" x14ac:dyDescent="0.25">
      <c r="A44" s="64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3019</v>
      </c>
    </row>
    <row r="45" spans="1:105" ht="12" customHeight="1" x14ac:dyDescent="0.25">
      <c r="A45" s="64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3020</v>
      </c>
    </row>
    <row r="46" spans="1:105" ht="12" customHeight="1" x14ac:dyDescent="0.25">
      <c r="A46" s="60" t="s">
        <v>2932</v>
      </c>
      <c r="B46" s="329">
        <v>0</v>
      </c>
      <c r="C46" s="329">
        <v>0</v>
      </c>
      <c r="D46" s="329">
        <v>0</v>
      </c>
      <c r="E46" s="329">
        <v>0</v>
      </c>
      <c r="F46" s="329">
        <v>0</v>
      </c>
      <c r="G46" s="329">
        <v>0</v>
      </c>
      <c r="H46" s="329">
        <v>0</v>
      </c>
      <c r="I46" s="329">
        <v>0</v>
      </c>
      <c r="J46" s="329">
        <v>0</v>
      </c>
      <c r="K46" s="329">
        <v>0</v>
      </c>
      <c r="L46" s="329">
        <v>0</v>
      </c>
      <c r="M46" s="329">
        <v>0</v>
      </c>
      <c r="N46" s="329">
        <v>0</v>
      </c>
      <c r="O46" s="329">
        <v>0</v>
      </c>
      <c r="P46" s="329">
        <v>0</v>
      </c>
      <c r="Q46" s="329">
        <v>0</v>
      </c>
      <c r="R46" s="329">
        <v>0</v>
      </c>
      <c r="S46" s="329">
        <v>0</v>
      </c>
      <c r="T46" s="329">
        <v>0</v>
      </c>
      <c r="U46" s="329">
        <v>0</v>
      </c>
      <c r="V46" s="329">
        <v>0</v>
      </c>
      <c r="W46" s="329">
        <v>0</v>
      </c>
      <c r="X46" s="329">
        <v>0</v>
      </c>
      <c r="Y46" s="329">
        <v>0</v>
      </c>
      <c r="DA46" s="72" t="s">
        <v>3021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3022</v>
      </c>
    </row>
    <row r="48" spans="1:105" ht="12" customHeight="1" x14ac:dyDescent="0.25">
      <c r="A48" s="132" t="s">
        <v>2936</v>
      </c>
      <c r="B48" s="316">
        <v>0</v>
      </c>
      <c r="C48" s="316">
        <v>0</v>
      </c>
      <c r="D48" s="316">
        <v>0</v>
      </c>
      <c r="E48" s="316">
        <v>0</v>
      </c>
      <c r="F48" s="316">
        <v>0</v>
      </c>
      <c r="G48" s="316">
        <v>0</v>
      </c>
      <c r="H48" s="316">
        <v>0</v>
      </c>
      <c r="I48" s="316">
        <v>0</v>
      </c>
      <c r="J48" s="316">
        <v>0</v>
      </c>
      <c r="K48" s="316">
        <v>0</v>
      </c>
      <c r="L48" s="316">
        <v>0</v>
      </c>
      <c r="M48" s="316">
        <v>0</v>
      </c>
      <c r="N48" s="316">
        <v>0</v>
      </c>
      <c r="O48" s="316">
        <v>0</v>
      </c>
      <c r="P48" s="316">
        <v>0</v>
      </c>
      <c r="Q48" s="316">
        <v>0</v>
      </c>
      <c r="R48" s="316">
        <v>0</v>
      </c>
      <c r="S48" s="316">
        <v>0</v>
      </c>
      <c r="T48" s="316">
        <v>0</v>
      </c>
      <c r="U48" s="316">
        <v>0</v>
      </c>
      <c r="V48" s="316">
        <v>0</v>
      </c>
      <c r="W48" s="316">
        <v>0</v>
      </c>
      <c r="X48" s="316">
        <v>0</v>
      </c>
      <c r="Y48" s="316">
        <v>0</v>
      </c>
      <c r="DA48" s="139" t="s">
        <v>3023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429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0.99999999999999967</v>
      </c>
      <c r="C52" s="232">
        <f t="shared" si="1"/>
        <v>1</v>
      </c>
      <c r="D52" s="232">
        <f t="shared" si="1"/>
        <v>1</v>
      </c>
      <c r="E52" s="232">
        <f t="shared" si="1"/>
        <v>1.0000000000000002</v>
      </c>
      <c r="F52" s="232">
        <f t="shared" si="1"/>
        <v>1.0000000000000002</v>
      </c>
      <c r="G52" s="232">
        <f t="shared" si="1"/>
        <v>0.99999999999999989</v>
      </c>
      <c r="H52" s="232">
        <f t="shared" si="1"/>
        <v>1</v>
      </c>
      <c r="I52" s="232">
        <f t="shared" si="1"/>
        <v>1</v>
      </c>
      <c r="J52" s="232">
        <f t="shared" si="1"/>
        <v>0.99999999999999944</v>
      </c>
      <c r="K52" s="232">
        <f t="shared" si="1"/>
        <v>0.99999999999999989</v>
      </c>
      <c r="L52" s="232">
        <f t="shared" si="1"/>
        <v>1</v>
      </c>
      <c r="M52" s="232">
        <f t="shared" si="1"/>
        <v>1.0000000000000002</v>
      </c>
      <c r="N52" s="232">
        <f t="shared" si="1"/>
        <v>0.99999999999999967</v>
      </c>
      <c r="O52" s="232">
        <f t="shared" si="1"/>
        <v>1.0000000000000002</v>
      </c>
      <c r="P52" s="232">
        <f t="shared" si="1"/>
        <v>1</v>
      </c>
      <c r="Q52" s="232">
        <f t="shared" si="1"/>
        <v>1</v>
      </c>
      <c r="R52" s="232">
        <f t="shared" si="1"/>
        <v>0.99999999999999967</v>
      </c>
      <c r="S52" s="232">
        <f t="shared" si="1"/>
        <v>0.99999999999999967</v>
      </c>
      <c r="T52" s="232">
        <f t="shared" si="1"/>
        <v>1</v>
      </c>
      <c r="U52" s="232">
        <f t="shared" si="1"/>
        <v>0.99999999999999956</v>
      </c>
      <c r="V52" s="232">
        <f t="shared" si="1"/>
        <v>0.99999999999999978</v>
      </c>
      <c r="W52" s="232">
        <f t="shared" si="1"/>
        <v>0.99999999999999967</v>
      </c>
      <c r="X52" s="232">
        <f t="shared" si="1"/>
        <v>1.0000000000000002</v>
      </c>
      <c r="Y52" s="232">
        <f t="shared" si="1"/>
        <v>0.99999999999999989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0</v>
      </c>
      <c r="C53" s="299">
        <f t="shared" si="2"/>
        <v>0</v>
      </c>
      <c r="D53" s="299">
        <f t="shared" si="2"/>
        <v>0</v>
      </c>
      <c r="E53" s="299">
        <f t="shared" si="2"/>
        <v>0</v>
      </c>
      <c r="F53" s="299">
        <f t="shared" si="2"/>
        <v>0</v>
      </c>
      <c r="G53" s="299">
        <f t="shared" si="2"/>
        <v>0</v>
      </c>
      <c r="H53" s="299">
        <f t="shared" si="2"/>
        <v>0</v>
      </c>
      <c r="I53" s="299">
        <f t="shared" si="2"/>
        <v>0</v>
      </c>
      <c r="J53" s="299">
        <f t="shared" si="2"/>
        <v>0</v>
      </c>
      <c r="K53" s="299">
        <f t="shared" si="2"/>
        <v>0</v>
      </c>
      <c r="L53" s="299">
        <f t="shared" si="2"/>
        <v>0</v>
      </c>
      <c r="M53" s="299">
        <f t="shared" si="2"/>
        <v>0</v>
      </c>
      <c r="N53" s="299">
        <f t="shared" si="2"/>
        <v>0</v>
      </c>
      <c r="O53" s="299">
        <f t="shared" si="2"/>
        <v>0</v>
      </c>
      <c r="P53" s="299">
        <f t="shared" si="2"/>
        <v>0</v>
      </c>
      <c r="Q53" s="299">
        <f t="shared" si="2"/>
        <v>0</v>
      </c>
      <c r="R53" s="299">
        <f t="shared" si="2"/>
        <v>0</v>
      </c>
      <c r="S53" s="299">
        <f t="shared" si="2"/>
        <v>0</v>
      </c>
      <c r="T53" s="299">
        <f t="shared" si="2"/>
        <v>0</v>
      </c>
      <c r="U53" s="299">
        <f t="shared" si="2"/>
        <v>0</v>
      </c>
      <c r="V53" s="299">
        <f t="shared" si="2"/>
        <v>0</v>
      </c>
      <c r="W53" s="299">
        <f t="shared" si="2"/>
        <v>0</v>
      </c>
      <c r="X53" s="299">
        <f t="shared" si="2"/>
        <v>0</v>
      </c>
      <c r="Y53" s="299">
        <f t="shared" si="2"/>
        <v>0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0</v>
      </c>
      <c r="C54" s="233">
        <f t="shared" si="3"/>
        <v>0</v>
      </c>
      <c r="D54" s="233">
        <f t="shared" si="3"/>
        <v>0</v>
      </c>
      <c r="E54" s="233">
        <f t="shared" si="3"/>
        <v>0</v>
      </c>
      <c r="F54" s="233">
        <f t="shared" si="3"/>
        <v>0</v>
      </c>
      <c r="G54" s="233">
        <f t="shared" si="3"/>
        <v>0</v>
      </c>
      <c r="H54" s="233">
        <f t="shared" si="3"/>
        <v>0</v>
      </c>
      <c r="I54" s="233">
        <f t="shared" si="3"/>
        <v>0</v>
      </c>
      <c r="J54" s="233">
        <f t="shared" si="3"/>
        <v>0</v>
      </c>
      <c r="K54" s="233">
        <f t="shared" si="3"/>
        <v>0</v>
      </c>
      <c r="L54" s="233">
        <f t="shared" si="3"/>
        <v>0</v>
      </c>
      <c r="M54" s="233">
        <f t="shared" si="3"/>
        <v>0</v>
      </c>
      <c r="N54" s="233">
        <f t="shared" si="3"/>
        <v>0</v>
      </c>
      <c r="O54" s="233">
        <f t="shared" si="3"/>
        <v>0</v>
      </c>
      <c r="P54" s="233">
        <f t="shared" si="3"/>
        <v>0</v>
      </c>
      <c r="Q54" s="233">
        <f t="shared" si="3"/>
        <v>0</v>
      </c>
      <c r="R54" s="233">
        <f t="shared" si="3"/>
        <v>0</v>
      </c>
      <c r="S54" s="233">
        <f t="shared" si="3"/>
        <v>0</v>
      </c>
      <c r="T54" s="233">
        <f t="shared" si="3"/>
        <v>0</v>
      </c>
      <c r="U54" s="233">
        <f t="shared" si="3"/>
        <v>0</v>
      </c>
      <c r="V54" s="233">
        <f t="shared" si="3"/>
        <v>0</v>
      </c>
      <c r="W54" s="233">
        <f t="shared" si="3"/>
        <v>0</v>
      </c>
      <c r="X54" s="233">
        <f t="shared" si="3"/>
        <v>0</v>
      </c>
      <c r="Y54" s="233">
        <f t="shared" si="3"/>
        <v>0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0</v>
      </c>
      <c r="C55" s="233">
        <f t="shared" si="4"/>
        <v>0</v>
      </c>
      <c r="D55" s="233">
        <f t="shared" si="4"/>
        <v>0</v>
      </c>
      <c r="E55" s="233">
        <f t="shared" si="4"/>
        <v>0</v>
      </c>
      <c r="F55" s="233">
        <f t="shared" si="4"/>
        <v>0</v>
      </c>
      <c r="G55" s="233">
        <f t="shared" si="4"/>
        <v>0</v>
      </c>
      <c r="H55" s="233">
        <f t="shared" si="4"/>
        <v>0</v>
      </c>
      <c r="I55" s="233">
        <f t="shared" si="4"/>
        <v>0</v>
      </c>
      <c r="J55" s="233">
        <f t="shared" si="4"/>
        <v>0</v>
      </c>
      <c r="K55" s="233">
        <f t="shared" si="4"/>
        <v>0</v>
      </c>
      <c r="L55" s="233">
        <f t="shared" si="4"/>
        <v>0</v>
      </c>
      <c r="M55" s="233">
        <f t="shared" si="4"/>
        <v>0</v>
      </c>
      <c r="N55" s="233">
        <f t="shared" si="4"/>
        <v>0</v>
      </c>
      <c r="O55" s="233">
        <f t="shared" si="4"/>
        <v>0</v>
      </c>
      <c r="P55" s="233">
        <f t="shared" si="4"/>
        <v>0</v>
      </c>
      <c r="Q55" s="233">
        <f t="shared" si="4"/>
        <v>0</v>
      </c>
      <c r="R55" s="233">
        <f t="shared" si="4"/>
        <v>0</v>
      </c>
      <c r="S55" s="233">
        <f t="shared" si="4"/>
        <v>0</v>
      </c>
      <c r="T55" s="233">
        <f t="shared" si="4"/>
        <v>0</v>
      </c>
      <c r="U55" s="233">
        <f t="shared" si="4"/>
        <v>0</v>
      </c>
      <c r="V55" s="233">
        <f t="shared" si="4"/>
        <v>0</v>
      </c>
      <c r="W55" s="233">
        <f t="shared" si="4"/>
        <v>0</v>
      </c>
      <c r="X55" s="233">
        <f t="shared" si="4"/>
        <v>0</v>
      </c>
      <c r="Y55" s="233">
        <f t="shared" si="4"/>
        <v>0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0</v>
      </c>
      <c r="C56" s="233">
        <f t="shared" si="5"/>
        <v>0</v>
      </c>
      <c r="D56" s="233">
        <f t="shared" si="5"/>
        <v>0</v>
      </c>
      <c r="E56" s="233">
        <f t="shared" si="5"/>
        <v>0</v>
      </c>
      <c r="F56" s="233">
        <f t="shared" si="5"/>
        <v>0</v>
      </c>
      <c r="G56" s="233">
        <f t="shared" si="5"/>
        <v>0</v>
      </c>
      <c r="H56" s="233">
        <f t="shared" si="5"/>
        <v>0</v>
      </c>
      <c r="I56" s="233">
        <f t="shared" si="5"/>
        <v>0</v>
      </c>
      <c r="J56" s="233">
        <f t="shared" si="5"/>
        <v>0</v>
      </c>
      <c r="K56" s="233">
        <f t="shared" si="5"/>
        <v>0</v>
      </c>
      <c r="L56" s="233">
        <f t="shared" si="5"/>
        <v>0</v>
      </c>
      <c r="M56" s="233">
        <f t="shared" si="5"/>
        <v>0</v>
      </c>
      <c r="N56" s="233">
        <f t="shared" si="5"/>
        <v>0</v>
      </c>
      <c r="O56" s="233">
        <f t="shared" si="5"/>
        <v>0</v>
      </c>
      <c r="P56" s="233">
        <f t="shared" si="5"/>
        <v>0</v>
      </c>
      <c r="Q56" s="233">
        <f t="shared" si="5"/>
        <v>0</v>
      </c>
      <c r="R56" s="233">
        <f t="shared" si="5"/>
        <v>0</v>
      </c>
      <c r="S56" s="233">
        <f t="shared" si="5"/>
        <v>0</v>
      </c>
      <c r="T56" s="233">
        <f t="shared" si="5"/>
        <v>0</v>
      </c>
      <c r="U56" s="233">
        <f t="shared" si="5"/>
        <v>0</v>
      </c>
      <c r="V56" s="233">
        <f t="shared" si="5"/>
        <v>0</v>
      </c>
      <c r="W56" s="233">
        <f t="shared" si="5"/>
        <v>0</v>
      </c>
      <c r="X56" s="233">
        <f t="shared" si="5"/>
        <v>0</v>
      </c>
      <c r="Y56" s="233">
        <f t="shared" si="5"/>
        <v>0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6.1091042347539174E-3</v>
      </c>
      <c r="C57" s="300">
        <f t="shared" si="6"/>
        <v>3.8195959161357218E-3</v>
      </c>
      <c r="D57" s="300">
        <f t="shared" si="6"/>
        <v>1.6509053463225006E-2</v>
      </c>
      <c r="E57" s="300">
        <f t="shared" si="6"/>
        <v>1.5548930477897538E-2</v>
      </c>
      <c r="F57" s="300">
        <f t="shared" si="6"/>
        <v>2.8449723331440874E-2</v>
      </c>
      <c r="G57" s="300">
        <f t="shared" si="6"/>
        <v>3.0421120597771134E-2</v>
      </c>
      <c r="H57" s="300">
        <f t="shared" si="6"/>
        <v>2.4121765539110607E-2</v>
      </c>
      <c r="I57" s="300">
        <f t="shared" si="6"/>
        <v>1.7967053766211941E-2</v>
      </c>
      <c r="J57" s="300">
        <f t="shared" si="6"/>
        <v>2.7227022560603418E-2</v>
      </c>
      <c r="K57" s="300">
        <f t="shared" si="6"/>
        <v>5.58745870275364E-2</v>
      </c>
      <c r="L57" s="300">
        <f t="shared" si="6"/>
        <v>5.0300213004968113E-2</v>
      </c>
      <c r="M57" s="300">
        <f t="shared" si="6"/>
        <v>6.0112446390161639E-2</v>
      </c>
      <c r="N57" s="300">
        <f t="shared" si="6"/>
        <v>6.1027996342281288E-2</v>
      </c>
      <c r="O57" s="300">
        <f t="shared" si="6"/>
        <v>6.6264287054989129E-2</v>
      </c>
      <c r="P57" s="300">
        <f t="shared" si="6"/>
        <v>6.1900839989807499E-2</v>
      </c>
      <c r="Q57" s="300">
        <f t="shared" si="6"/>
        <v>5.4780691705028459E-2</v>
      </c>
      <c r="R57" s="300">
        <f t="shared" si="6"/>
        <v>5.2446793225747135E-2</v>
      </c>
      <c r="S57" s="300">
        <f t="shared" si="6"/>
        <v>6.1719722657984602E-2</v>
      </c>
      <c r="T57" s="300">
        <f t="shared" si="6"/>
        <v>7.0782832119750949E-2</v>
      </c>
      <c r="U57" s="300">
        <f t="shared" si="6"/>
        <v>6.0979331229086331E-2</v>
      </c>
      <c r="V57" s="300">
        <f t="shared" si="6"/>
        <v>5.0708809384070387E-2</v>
      </c>
      <c r="W57" s="300">
        <f t="shared" si="6"/>
        <v>4.4825979189682265E-2</v>
      </c>
      <c r="X57" s="300">
        <f t="shared" si="6"/>
        <v>5.871534845584242E-2</v>
      </c>
      <c r="Y57" s="300">
        <f t="shared" si="6"/>
        <v>5.0028583125318112E-2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0.34934295443993657</v>
      </c>
      <c r="C58" s="301">
        <f t="shared" si="7"/>
        <v>0.26931592271321686</v>
      </c>
      <c r="D58" s="301">
        <f t="shared" si="7"/>
        <v>0.32666106004339718</v>
      </c>
      <c r="E58" s="301">
        <f t="shared" si="7"/>
        <v>0.52032768244008643</v>
      </c>
      <c r="F58" s="301">
        <f t="shared" si="7"/>
        <v>0.47210933723703991</v>
      </c>
      <c r="G58" s="301">
        <f t="shared" si="7"/>
        <v>0.36187345550432559</v>
      </c>
      <c r="H58" s="301">
        <f t="shared" si="7"/>
        <v>0.39835054460946356</v>
      </c>
      <c r="I58" s="301">
        <f t="shared" si="7"/>
        <v>0.31557492190915254</v>
      </c>
      <c r="J58" s="301">
        <f t="shared" si="7"/>
        <v>0.24206238879309513</v>
      </c>
      <c r="K58" s="301">
        <f t="shared" si="7"/>
        <v>0.41359184313702896</v>
      </c>
      <c r="L58" s="301">
        <f t="shared" si="7"/>
        <v>0.31825452657831238</v>
      </c>
      <c r="M58" s="301">
        <f t="shared" si="7"/>
        <v>0.33437119429966577</v>
      </c>
      <c r="N58" s="301">
        <f t="shared" si="7"/>
        <v>0.34828546237830144</v>
      </c>
      <c r="O58" s="301">
        <f t="shared" si="7"/>
        <v>0.33828458970175734</v>
      </c>
      <c r="P58" s="301">
        <f t="shared" si="7"/>
        <v>0.38220047712545491</v>
      </c>
      <c r="Q58" s="301">
        <f t="shared" si="7"/>
        <v>0.23944770132434415</v>
      </c>
      <c r="R58" s="301">
        <f t="shared" si="7"/>
        <v>0.27555946651543106</v>
      </c>
      <c r="S58" s="301">
        <f t="shared" si="7"/>
        <v>0.32282502800596252</v>
      </c>
      <c r="T58" s="301">
        <f t="shared" si="7"/>
        <v>0.34754570652954558</v>
      </c>
      <c r="U58" s="301">
        <f t="shared" si="7"/>
        <v>0.24501307606882206</v>
      </c>
      <c r="V58" s="301">
        <f t="shared" si="7"/>
        <v>0.36335810142632552</v>
      </c>
      <c r="W58" s="301">
        <f t="shared" si="7"/>
        <v>0.25170939188857588</v>
      </c>
      <c r="X58" s="301">
        <f t="shared" si="7"/>
        <v>0.24964234648114028</v>
      </c>
      <c r="Y58" s="301">
        <f t="shared" si="7"/>
        <v>0.27347971412387589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0</v>
      </c>
      <c r="C59" s="301">
        <f t="shared" si="8"/>
        <v>0</v>
      </c>
      <c r="D59" s="301">
        <f t="shared" si="8"/>
        <v>0</v>
      </c>
      <c r="E59" s="301">
        <f t="shared" si="8"/>
        <v>0</v>
      </c>
      <c r="F59" s="301">
        <f t="shared" si="8"/>
        <v>0</v>
      </c>
      <c r="G59" s="301">
        <f t="shared" si="8"/>
        <v>0</v>
      </c>
      <c r="H59" s="301">
        <f t="shared" si="8"/>
        <v>0</v>
      </c>
      <c r="I59" s="301">
        <f t="shared" si="8"/>
        <v>0</v>
      </c>
      <c r="J59" s="301">
        <f t="shared" si="8"/>
        <v>0</v>
      </c>
      <c r="K59" s="301">
        <f t="shared" si="8"/>
        <v>0</v>
      </c>
      <c r="L59" s="301">
        <f t="shared" si="8"/>
        <v>0</v>
      </c>
      <c r="M59" s="301">
        <f t="shared" si="8"/>
        <v>0</v>
      </c>
      <c r="N59" s="301">
        <f t="shared" si="8"/>
        <v>0</v>
      </c>
      <c r="O59" s="301">
        <f t="shared" si="8"/>
        <v>0</v>
      </c>
      <c r="P59" s="301">
        <f t="shared" si="8"/>
        <v>0</v>
      </c>
      <c r="Q59" s="301">
        <f t="shared" si="8"/>
        <v>0</v>
      </c>
      <c r="R59" s="301">
        <f t="shared" si="8"/>
        <v>0</v>
      </c>
      <c r="S59" s="301">
        <f t="shared" si="8"/>
        <v>0</v>
      </c>
      <c r="T59" s="301">
        <f t="shared" si="8"/>
        <v>0</v>
      </c>
      <c r="U59" s="301">
        <f t="shared" si="8"/>
        <v>0</v>
      </c>
      <c r="V59" s="301">
        <f t="shared" si="8"/>
        <v>0</v>
      </c>
      <c r="W59" s="301">
        <f t="shared" si="8"/>
        <v>0</v>
      </c>
      <c r="X59" s="301">
        <f t="shared" si="8"/>
        <v>0</v>
      </c>
      <c r="Y59" s="301">
        <f t="shared" si="8"/>
        <v>0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0.64454794132530924</v>
      </c>
      <c r="C60" s="301">
        <f t="shared" si="9"/>
        <v>0.72686448137064741</v>
      </c>
      <c r="D60" s="301">
        <f t="shared" si="9"/>
        <v>0.65682988649337792</v>
      </c>
      <c r="E60" s="301">
        <f t="shared" si="9"/>
        <v>0.46412338708201623</v>
      </c>
      <c r="F60" s="301">
        <f t="shared" si="9"/>
        <v>0.49944093943151946</v>
      </c>
      <c r="G60" s="301">
        <f t="shared" si="9"/>
        <v>0.60770542389790316</v>
      </c>
      <c r="H60" s="301">
        <f t="shared" si="9"/>
        <v>0.57752768985142588</v>
      </c>
      <c r="I60" s="301">
        <f t="shared" si="9"/>
        <v>0.66645802432463552</v>
      </c>
      <c r="J60" s="301">
        <f t="shared" si="9"/>
        <v>0.73071058864630101</v>
      </c>
      <c r="K60" s="301">
        <f t="shared" si="9"/>
        <v>0.53053356983543454</v>
      </c>
      <c r="L60" s="301">
        <f t="shared" si="9"/>
        <v>0.63144526041671956</v>
      </c>
      <c r="M60" s="301">
        <f t="shared" si="9"/>
        <v>0.60551635931017278</v>
      </c>
      <c r="N60" s="301">
        <f t="shared" si="9"/>
        <v>0.590686541279417</v>
      </c>
      <c r="O60" s="301">
        <f t="shared" si="9"/>
        <v>0.59545112324325378</v>
      </c>
      <c r="P60" s="301">
        <f t="shared" si="9"/>
        <v>0.55589868288473754</v>
      </c>
      <c r="Q60" s="301">
        <f t="shared" si="9"/>
        <v>0.70577160697062735</v>
      </c>
      <c r="R60" s="301">
        <f t="shared" si="9"/>
        <v>0.67199374025882153</v>
      </c>
      <c r="S60" s="301">
        <f t="shared" si="9"/>
        <v>0.61545524933605245</v>
      </c>
      <c r="T60" s="301">
        <f t="shared" si="9"/>
        <v>0.58167146135070347</v>
      </c>
      <c r="U60" s="301">
        <f t="shared" si="9"/>
        <v>0.69400759270209134</v>
      </c>
      <c r="V60" s="301">
        <f t="shared" si="9"/>
        <v>0.58593308918960385</v>
      </c>
      <c r="W60" s="301">
        <f t="shared" si="9"/>
        <v>0.70346462892174144</v>
      </c>
      <c r="X60" s="301">
        <f t="shared" si="9"/>
        <v>0.69164230506301738</v>
      </c>
      <c r="Y60" s="301">
        <f t="shared" si="9"/>
        <v>0.67649170275080595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0.61624601621110819</v>
      </c>
      <c r="C61" s="302">
        <f t="shared" si="10"/>
        <v>0.70504592462055871</v>
      </c>
      <c r="D61" s="302">
        <f t="shared" si="10"/>
        <v>0.6303655289284873</v>
      </c>
      <c r="E61" s="302">
        <f t="shared" si="10"/>
        <v>0.42196918040315484</v>
      </c>
      <c r="F61" s="302">
        <f t="shared" si="10"/>
        <v>0.46119312896796222</v>
      </c>
      <c r="G61" s="302">
        <f t="shared" si="10"/>
        <v>0.57838834362382108</v>
      </c>
      <c r="H61" s="302">
        <f t="shared" si="10"/>
        <v>0.54525542805409621</v>
      </c>
      <c r="I61" s="302">
        <f t="shared" si="10"/>
        <v>0.64089180724688921</v>
      </c>
      <c r="J61" s="302">
        <f t="shared" si="10"/>
        <v>0.71109996958695854</v>
      </c>
      <c r="K61" s="302">
        <f t="shared" si="10"/>
        <v>0.49702653835379307</v>
      </c>
      <c r="L61" s="302">
        <f t="shared" si="10"/>
        <v>0.60566195589032601</v>
      </c>
      <c r="M61" s="302">
        <f t="shared" si="10"/>
        <v>0.57842736730062538</v>
      </c>
      <c r="N61" s="302">
        <f t="shared" si="10"/>
        <v>0.56247028859901449</v>
      </c>
      <c r="O61" s="302">
        <f t="shared" si="10"/>
        <v>0.56804508856201485</v>
      </c>
      <c r="P61" s="302">
        <f t="shared" si="10"/>
        <v>0.52493481444331358</v>
      </c>
      <c r="Q61" s="302">
        <f t="shared" si="10"/>
        <v>0.68637281611047185</v>
      </c>
      <c r="R61" s="302">
        <f t="shared" si="10"/>
        <v>0.64966936449365975</v>
      </c>
      <c r="S61" s="302">
        <f t="shared" si="10"/>
        <v>0.58930166687075769</v>
      </c>
      <c r="T61" s="302">
        <f t="shared" si="10"/>
        <v>0.55351513979061751</v>
      </c>
      <c r="U61" s="302">
        <f t="shared" si="10"/>
        <v>0.67415792450993628</v>
      </c>
      <c r="V61" s="302">
        <f t="shared" si="10"/>
        <v>0.55649573072707825</v>
      </c>
      <c r="W61" s="302">
        <f t="shared" si="10"/>
        <v>0.68307246051178316</v>
      </c>
      <c r="X61" s="302">
        <f t="shared" si="10"/>
        <v>0.67141759777853882</v>
      </c>
      <c r="Y61" s="302">
        <f t="shared" si="10"/>
        <v>0.65433581756401071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2.8301925114201081E-2</v>
      </c>
      <c r="C62" s="302">
        <f t="shared" si="11"/>
        <v>2.1818556750088761E-2</v>
      </c>
      <c r="D62" s="302">
        <f t="shared" si="11"/>
        <v>2.6464357564890614E-2</v>
      </c>
      <c r="E62" s="302">
        <f t="shared" si="11"/>
        <v>4.2154206678861349E-2</v>
      </c>
      <c r="F62" s="302">
        <f t="shared" si="11"/>
        <v>3.8247810463557227E-2</v>
      </c>
      <c r="G62" s="302">
        <f t="shared" si="11"/>
        <v>2.9317080274082051E-2</v>
      </c>
      <c r="H62" s="302">
        <f t="shared" si="11"/>
        <v>3.2272261797329692E-2</v>
      </c>
      <c r="I62" s="302">
        <f t="shared" si="11"/>
        <v>2.5566217077746395E-2</v>
      </c>
      <c r="J62" s="302">
        <f t="shared" si="11"/>
        <v>1.9610619059342405E-2</v>
      </c>
      <c r="K62" s="302">
        <f t="shared" si="11"/>
        <v>3.3507031481641476E-2</v>
      </c>
      <c r="L62" s="302">
        <f t="shared" si="11"/>
        <v>2.5783304526393547E-2</v>
      </c>
      <c r="M62" s="302">
        <f t="shared" si="11"/>
        <v>2.70889920095474E-2</v>
      </c>
      <c r="N62" s="302">
        <f t="shared" si="11"/>
        <v>2.8216252680402482E-2</v>
      </c>
      <c r="O62" s="302">
        <f t="shared" si="11"/>
        <v>2.7406034681238926E-2</v>
      </c>
      <c r="P62" s="302">
        <f t="shared" si="11"/>
        <v>3.0963868441423934E-2</v>
      </c>
      <c r="Q62" s="302">
        <f t="shared" si="11"/>
        <v>1.939879086015556E-2</v>
      </c>
      <c r="R62" s="302">
        <f t="shared" si="11"/>
        <v>2.2324375765161771E-2</v>
      </c>
      <c r="S62" s="302">
        <f t="shared" si="11"/>
        <v>2.6153582465294839E-2</v>
      </c>
      <c r="T62" s="302">
        <f t="shared" si="11"/>
        <v>2.8156321560085937E-2</v>
      </c>
      <c r="U62" s="302">
        <f t="shared" si="11"/>
        <v>1.9849668192154987E-2</v>
      </c>
      <c r="V62" s="302">
        <f t="shared" si="11"/>
        <v>2.9437358462525556E-2</v>
      </c>
      <c r="W62" s="302">
        <f t="shared" si="11"/>
        <v>2.0392168409958281E-2</v>
      </c>
      <c r="X62" s="302">
        <f t="shared" si="11"/>
        <v>2.0224707284478637E-2</v>
      </c>
      <c r="Y62" s="302">
        <f t="shared" si="11"/>
        <v>2.215588518679518E-2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0</v>
      </c>
      <c r="C63" s="302">
        <f t="shared" si="12"/>
        <v>0</v>
      </c>
      <c r="D63" s="302">
        <f t="shared" si="12"/>
        <v>0</v>
      </c>
      <c r="E63" s="302">
        <f t="shared" si="12"/>
        <v>0</v>
      </c>
      <c r="F63" s="302">
        <f t="shared" si="12"/>
        <v>0</v>
      </c>
      <c r="G63" s="302">
        <f t="shared" si="12"/>
        <v>0</v>
      </c>
      <c r="H63" s="302">
        <f t="shared" si="12"/>
        <v>0</v>
      </c>
      <c r="I63" s="302">
        <f t="shared" si="12"/>
        <v>0</v>
      </c>
      <c r="J63" s="302">
        <f t="shared" si="12"/>
        <v>0</v>
      </c>
      <c r="K63" s="302">
        <f t="shared" si="12"/>
        <v>0</v>
      </c>
      <c r="L63" s="302">
        <f t="shared" si="12"/>
        <v>0</v>
      </c>
      <c r="M63" s="302">
        <f t="shared" si="12"/>
        <v>0</v>
      </c>
      <c r="N63" s="302">
        <f t="shared" si="12"/>
        <v>0</v>
      </c>
      <c r="O63" s="302">
        <f t="shared" si="12"/>
        <v>0</v>
      </c>
      <c r="P63" s="302">
        <f t="shared" si="12"/>
        <v>0</v>
      </c>
      <c r="Q63" s="302">
        <f t="shared" si="12"/>
        <v>0</v>
      </c>
      <c r="R63" s="302">
        <f t="shared" si="12"/>
        <v>0</v>
      </c>
      <c r="S63" s="302">
        <f t="shared" si="12"/>
        <v>0</v>
      </c>
      <c r="T63" s="302">
        <f t="shared" si="12"/>
        <v>0</v>
      </c>
      <c r="U63" s="302">
        <f t="shared" si="12"/>
        <v>0</v>
      </c>
      <c r="V63" s="302">
        <f t="shared" si="12"/>
        <v>0</v>
      </c>
      <c r="W63" s="302">
        <f t="shared" si="12"/>
        <v>0</v>
      </c>
      <c r="X63" s="302">
        <f t="shared" si="12"/>
        <v>0</v>
      </c>
      <c r="Y63" s="302">
        <f t="shared" si="12"/>
        <v>0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0</v>
      </c>
      <c r="C65" s="235">
        <f t="shared" si="14"/>
        <v>0</v>
      </c>
      <c r="D65" s="235">
        <f t="shared" si="14"/>
        <v>0</v>
      </c>
      <c r="E65" s="235">
        <f t="shared" si="14"/>
        <v>0</v>
      </c>
      <c r="F65" s="235">
        <f t="shared" si="14"/>
        <v>0</v>
      </c>
      <c r="G65" s="235">
        <f t="shared" si="14"/>
        <v>0</v>
      </c>
      <c r="H65" s="235">
        <f t="shared" si="14"/>
        <v>0</v>
      </c>
      <c r="I65" s="235">
        <f t="shared" si="14"/>
        <v>0</v>
      </c>
      <c r="J65" s="235">
        <f t="shared" si="14"/>
        <v>0</v>
      </c>
      <c r="K65" s="235">
        <f t="shared" si="14"/>
        <v>0</v>
      </c>
      <c r="L65" s="235">
        <f t="shared" si="14"/>
        <v>0</v>
      </c>
      <c r="M65" s="235">
        <f t="shared" si="14"/>
        <v>0</v>
      </c>
      <c r="N65" s="235">
        <f t="shared" si="14"/>
        <v>0</v>
      </c>
      <c r="O65" s="235">
        <f t="shared" si="14"/>
        <v>0</v>
      </c>
      <c r="P65" s="235">
        <f t="shared" si="14"/>
        <v>0</v>
      </c>
      <c r="Q65" s="235">
        <f t="shared" si="14"/>
        <v>0</v>
      </c>
      <c r="R65" s="235">
        <f t="shared" si="14"/>
        <v>0</v>
      </c>
      <c r="S65" s="235">
        <f t="shared" si="14"/>
        <v>0</v>
      </c>
      <c r="T65" s="235">
        <f t="shared" si="14"/>
        <v>0</v>
      </c>
      <c r="U65" s="235">
        <f t="shared" si="14"/>
        <v>0</v>
      </c>
      <c r="V65" s="235">
        <f t="shared" si="14"/>
        <v>0</v>
      </c>
      <c r="W65" s="235">
        <f t="shared" si="14"/>
        <v>0</v>
      </c>
      <c r="X65" s="235">
        <f t="shared" si="14"/>
        <v>0</v>
      </c>
      <c r="Y65" s="235">
        <f t="shared" si="14"/>
        <v>0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430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>IF(B$5=0,0,B$5/WWP_fec!B$5)</f>
        <v>0.2067850250614961</v>
      </c>
      <c r="C69" s="322">
        <f>IF(C$5=0,0,C$5/WWP_fec!C$5)</f>
        <v>0.15510152905231347</v>
      </c>
      <c r="D69" s="322">
        <f>IF(D$5=0,0,D$5/WWP_fec!D$5)</f>
        <v>0.19203704585464162</v>
      </c>
      <c r="E69" s="322">
        <f>IF(E$5=0,0,E$5/WWP_fec!E$5)</f>
        <v>0.32554197592083378</v>
      </c>
      <c r="F69" s="322">
        <f>IF(F$5=0,0,F$5/WWP_fec!F$5)</f>
        <v>0.30200091744983321</v>
      </c>
      <c r="G69" s="322">
        <f>IF(G$5=0,0,G$5/WWP_fec!G$5)</f>
        <v>0.22183570802311808</v>
      </c>
      <c r="H69" s="322">
        <f>IF(H$5=0,0,H$5/WWP_fec!H$5)</f>
        <v>0.25242845166609573</v>
      </c>
      <c r="I69" s="322">
        <f>IF(I$5=0,0,I$5/WWP_fec!I$5)</f>
        <v>0.16782970771494521</v>
      </c>
      <c r="J69" s="322">
        <f>IF(J$5=0,0,J$5/WWP_fec!J$5)</f>
        <v>0.13597896224079689</v>
      </c>
      <c r="K69" s="322">
        <f>IF(K$5=0,0,K$5/WWP_fec!K$5)</f>
        <v>0.24581349039762526</v>
      </c>
      <c r="L69" s="322">
        <f>IF(L$5=0,0,L$5/WWP_fec!L$5)</f>
        <v>0.1796906897356837</v>
      </c>
      <c r="M69" s="322">
        <f>IF(M$5=0,0,M$5/WWP_fec!M$5)</f>
        <v>0.18714360192516824</v>
      </c>
      <c r="N69" s="322">
        <f>IF(N$5=0,0,N$5/WWP_fec!N$5)</f>
        <v>0.19791615401337731</v>
      </c>
      <c r="O69" s="322">
        <f>IF(O$5=0,0,O$5/WWP_fec!O$5)</f>
        <v>0.19225087004777491</v>
      </c>
      <c r="P69" s="322">
        <f>IF(P$5=0,0,P$5/WWP_fec!P$5)</f>
        <v>0.22895274240203073</v>
      </c>
      <c r="Q69" s="322">
        <f>IF(Q$5=0,0,Q$5/WWP_fec!Q$5)</f>
        <v>0.14589986314853248</v>
      </c>
      <c r="R69" s="322">
        <f>IF(R$5=0,0,R$5/WWP_fec!R$5)</f>
        <v>0.15452472841827858</v>
      </c>
      <c r="S69" s="322">
        <f>IF(S$5=0,0,S$5/WWP_fec!S$5)</f>
        <v>0.18069420416761878</v>
      </c>
      <c r="T69" s="322">
        <f>IF(T$5=0,0,T$5/WWP_fec!T$5)</f>
        <v>0.19814184826649733</v>
      </c>
      <c r="U69" s="322">
        <f>IF(U$5=0,0,U$5/WWP_fec!U$5)</f>
        <v>0.13767654906247723</v>
      </c>
      <c r="V69" s="322">
        <f>IF(V$5=0,0,V$5/WWP_fec!V$5)</f>
        <v>0.19545761278126803</v>
      </c>
      <c r="W69" s="322">
        <f>IF(W$5=0,0,W$5/WWP_fec!W$5)</f>
        <v>0.13290439838429946</v>
      </c>
      <c r="X69" s="322">
        <f>IF(X$5=0,0,X$5/WWP_fec!X$5)</f>
        <v>0.14025729291375602</v>
      </c>
      <c r="Y69" s="322">
        <f>IF(Y$5=0,0,Y$5/WWP_fec!Y$5)</f>
        <v>0.14639317452715389</v>
      </c>
      <c r="DA69" s="95"/>
    </row>
    <row r="70" spans="1:105" ht="12" customHeight="1" x14ac:dyDescent="0.25">
      <c r="A70" s="55" t="s">
        <v>91</v>
      </c>
      <c r="B70" s="334">
        <f>IF(B$6=0,0,B$6/WWP_fec!B$6)</f>
        <v>0</v>
      </c>
      <c r="C70" s="334">
        <f>IF(C$6=0,0,C$6/WWP_fec!C$6)</f>
        <v>0</v>
      </c>
      <c r="D70" s="334">
        <f>IF(D$6=0,0,D$6/WWP_fec!D$6)</f>
        <v>0</v>
      </c>
      <c r="E70" s="334">
        <f>IF(E$6=0,0,E$6/WWP_fec!E$6)</f>
        <v>0</v>
      </c>
      <c r="F70" s="334">
        <f>IF(F$6=0,0,F$6/WWP_fec!F$6)</f>
        <v>0</v>
      </c>
      <c r="G70" s="334">
        <f>IF(G$6=0,0,G$6/WWP_fec!G$6)</f>
        <v>0</v>
      </c>
      <c r="H70" s="334">
        <f>IF(H$6=0,0,H$6/WWP_fec!H$6)</f>
        <v>0</v>
      </c>
      <c r="I70" s="334">
        <f>IF(I$6=0,0,I$6/WWP_fec!I$6)</f>
        <v>0</v>
      </c>
      <c r="J70" s="334">
        <f>IF(J$6=0,0,J$6/WWP_fec!J$6)</f>
        <v>0</v>
      </c>
      <c r="K70" s="334">
        <f>IF(K$6=0,0,K$6/WWP_fec!K$6)</f>
        <v>0</v>
      </c>
      <c r="L70" s="334">
        <f>IF(L$6=0,0,L$6/WWP_fec!L$6)</f>
        <v>0</v>
      </c>
      <c r="M70" s="334">
        <f>IF(M$6=0,0,M$6/WWP_fec!M$6)</f>
        <v>0</v>
      </c>
      <c r="N70" s="334">
        <f>IF(N$6=0,0,N$6/WWP_fec!N$6)</f>
        <v>0</v>
      </c>
      <c r="O70" s="334">
        <f>IF(O$6=0,0,O$6/WWP_fec!O$6)</f>
        <v>0</v>
      </c>
      <c r="P70" s="334">
        <f>IF(P$6=0,0,P$6/WWP_fec!P$6)</f>
        <v>0</v>
      </c>
      <c r="Q70" s="334">
        <f>IF(Q$6=0,0,Q$6/WWP_fec!Q$6)</f>
        <v>0</v>
      </c>
      <c r="R70" s="334">
        <f>IF(R$6=0,0,R$6/WWP_fec!R$6)</f>
        <v>0</v>
      </c>
      <c r="S70" s="334">
        <f>IF(S$6=0,0,S$6/WWP_fec!S$6)</f>
        <v>0</v>
      </c>
      <c r="T70" s="334">
        <f>IF(T$6=0,0,T$6/WWP_fec!T$6)</f>
        <v>0</v>
      </c>
      <c r="U70" s="334">
        <f>IF(U$6=0,0,U$6/WWP_fec!U$6)</f>
        <v>0</v>
      </c>
      <c r="V70" s="334">
        <f>IF(V$6=0,0,V$6/WWP_fec!V$6)</f>
        <v>0</v>
      </c>
      <c r="W70" s="334">
        <f>IF(W$6=0,0,W$6/WWP_fec!W$6)</f>
        <v>0</v>
      </c>
      <c r="X70" s="334">
        <f>IF(X$6=0,0,X$6/WWP_fec!X$6)</f>
        <v>0</v>
      </c>
      <c r="Y70" s="334">
        <f>IF(Y$6=0,0,Y$6/WWP_fec!Y$6)</f>
        <v>0</v>
      </c>
      <c r="DA70" s="67"/>
    </row>
    <row r="71" spans="1:105" ht="12" customHeight="1" x14ac:dyDescent="0.25">
      <c r="A71" s="173" t="s">
        <v>92</v>
      </c>
      <c r="B71" s="335">
        <f>IF(B$7=0,0,B$7/WWP_fec!B$7)</f>
        <v>0</v>
      </c>
      <c r="C71" s="335">
        <f>IF(C$7=0,0,C$7/WWP_fec!C$7)</f>
        <v>0</v>
      </c>
      <c r="D71" s="335">
        <f>IF(D$7=0,0,D$7/WWP_fec!D$7)</f>
        <v>0</v>
      </c>
      <c r="E71" s="335">
        <f>IF(E$7=0,0,E$7/WWP_fec!E$7)</f>
        <v>0</v>
      </c>
      <c r="F71" s="335">
        <f>IF(F$7=0,0,F$7/WWP_fec!F$7)</f>
        <v>0</v>
      </c>
      <c r="G71" s="335">
        <f>IF(G$7=0,0,G$7/WWP_fec!G$7)</f>
        <v>0</v>
      </c>
      <c r="H71" s="335">
        <f>IF(H$7=0,0,H$7/WWP_fec!H$7)</f>
        <v>0</v>
      </c>
      <c r="I71" s="335">
        <f>IF(I$7=0,0,I$7/WWP_fec!I$7)</f>
        <v>0</v>
      </c>
      <c r="J71" s="335">
        <f>IF(J$7=0,0,J$7/WWP_fec!J$7)</f>
        <v>0</v>
      </c>
      <c r="K71" s="335">
        <f>IF(K$7=0,0,K$7/WWP_fec!K$7)</f>
        <v>0</v>
      </c>
      <c r="L71" s="335">
        <f>IF(L$7=0,0,L$7/WWP_fec!L$7)</f>
        <v>0</v>
      </c>
      <c r="M71" s="335">
        <f>IF(M$7=0,0,M$7/WWP_fec!M$7)</f>
        <v>0</v>
      </c>
      <c r="N71" s="335">
        <f>IF(N$7=0,0,N$7/WWP_fec!N$7)</f>
        <v>0</v>
      </c>
      <c r="O71" s="335">
        <f>IF(O$7=0,0,O$7/WWP_fec!O$7)</f>
        <v>0</v>
      </c>
      <c r="P71" s="335">
        <f>IF(P$7=0,0,P$7/WWP_fec!P$7)</f>
        <v>0</v>
      </c>
      <c r="Q71" s="335">
        <f>IF(Q$7=0,0,Q$7/WWP_fec!Q$7)</f>
        <v>0</v>
      </c>
      <c r="R71" s="335">
        <f>IF(R$7=0,0,R$7/WWP_fec!R$7)</f>
        <v>0</v>
      </c>
      <c r="S71" s="335">
        <f>IF(S$7=0,0,S$7/WWP_fec!S$7)</f>
        <v>0</v>
      </c>
      <c r="T71" s="335">
        <f>IF(T$7=0,0,T$7/WWP_fec!T$7)</f>
        <v>0</v>
      </c>
      <c r="U71" s="335">
        <f>IF(U$7=0,0,U$7/WWP_fec!U$7)</f>
        <v>0</v>
      </c>
      <c r="V71" s="335">
        <f>IF(V$7=0,0,V$7/WWP_fec!V$7)</f>
        <v>0</v>
      </c>
      <c r="W71" s="335">
        <f>IF(W$7=0,0,W$7/WWP_fec!W$7)</f>
        <v>0</v>
      </c>
      <c r="X71" s="335">
        <f>IF(X$7=0,0,X$7/WWP_fec!X$7)</f>
        <v>0</v>
      </c>
      <c r="Y71" s="335">
        <f>IF(Y$7=0,0,Y$7/WWP_fec!Y$7)</f>
        <v>0</v>
      </c>
      <c r="DA71" s="177"/>
    </row>
    <row r="72" spans="1:105" ht="12" customHeight="1" x14ac:dyDescent="0.25">
      <c r="A72" s="173" t="s">
        <v>93</v>
      </c>
      <c r="B72" s="335">
        <f>IF(B$8=0,0,B$8/WWP_fec!B$8)</f>
        <v>0</v>
      </c>
      <c r="C72" s="335">
        <f>IF(C$8=0,0,C$8/WWP_fec!C$8)</f>
        <v>0</v>
      </c>
      <c r="D72" s="335">
        <f>IF(D$8=0,0,D$8/WWP_fec!D$8)</f>
        <v>0</v>
      </c>
      <c r="E72" s="335">
        <f>IF(E$8=0,0,E$8/WWP_fec!E$8)</f>
        <v>0</v>
      </c>
      <c r="F72" s="335">
        <f>IF(F$8=0,0,F$8/WWP_fec!F$8)</f>
        <v>0</v>
      </c>
      <c r="G72" s="335">
        <f>IF(G$8=0,0,G$8/WWP_fec!G$8)</f>
        <v>0</v>
      </c>
      <c r="H72" s="335">
        <f>IF(H$8=0,0,H$8/WWP_fec!H$8)</f>
        <v>0</v>
      </c>
      <c r="I72" s="335">
        <f>IF(I$8=0,0,I$8/WWP_fec!I$8)</f>
        <v>0</v>
      </c>
      <c r="J72" s="335">
        <f>IF(J$8=0,0,J$8/WWP_fec!J$8)</f>
        <v>0</v>
      </c>
      <c r="K72" s="335">
        <f>IF(K$8=0,0,K$8/WWP_fec!K$8)</f>
        <v>0</v>
      </c>
      <c r="L72" s="335">
        <f>IF(L$8=0,0,L$8/WWP_fec!L$8)</f>
        <v>0</v>
      </c>
      <c r="M72" s="335">
        <f>IF(M$8=0,0,M$8/WWP_fec!M$8)</f>
        <v>0</v>
      </c>
      <c r="N72" s="335">
        <f>IF(N$8=0,0,N$8/WWP_fec!N$8)</f>
        <v>0</v>
      </c>
      <c r="O72" s="335">
        <f>IF(O$8=0,0,O$8/WWP_fec!O$8)</f>
        <v>0</v>
      </c>
      <c r="P72" s="335">
        <f>IF(P$8=0,0,P$8/WWP_fec!P$8)</f>
        <v>0</v>
      </c>
      <c r="Q72" s="335">
        <f>IF(Q$8=0,0,Q$8/WWP_fec!Q$8)</f>
        <v>0</v>
      </c>
      <c r="R72" s="335">
        <f>IF(R$8=0,0,R$8/WWP_fec!R$8)</f>
        <v>0</v>
      </c>
      <c r="S72" s="335">
        <f>IF(S$8=0,0,S$8/WWP_fec!S$8)</f>
        <v>0</v>
      </c>
      <c r="T72" s="335">
        <f>IF(T$8=0,0,T$8/WWP_fec!T$8)</f>
        <v>0</v>
      </c>
      <c r="U72" s="335">
        <f>IF(U$8=0,0,U$8/WWP_fec!U$8)</f>
        <v>0</v>
      </c>
      <c r="V72" s="335">
        <f>IF(V$8=0,0,V$8/WWP_fec!V$8)</f>
        <v>0</v>
      </c>
      <c r="W72" s="335">
        <f>IF(W$8=0,0,W$8/WWP_fec!W$8)</f>
        <v>0</v>
      </c>
      <c r="X72" s="335">
        <f>IF(X$8=0,0,X$8/WWP_fec!X$8)</f>
        <v>0</v>
      </c>
      <c r="Y72" s="335">
        <f>IF(Y$8=0,0,Y$8/WWP_fec!Y$8)</f>
        <v>0</v>
      </c>
      <c r="DA72" s="177"/>
    </row>
    <row r="73" spans="1:105" ht="12" customHeight="1" x14ac:dyDescent="0.25">
      <c r="A73" s="173" t="s">
        <v>94</v>
      </c>
      <c r="B73" s="335">
        <f>IF(B$9=0,0,B$9/WWP_fec!B$9)</f>
        <v>0</v>
      </c>
      <c r="C73" s="335">
        <f>IF(C$9=0,0,C$9/WWP_fec!C$9)</f>
        <v>0</v>
      </c>
      <c r="D73" s="335">
        <f>IF(D$9=0,0,D$9/WWP_fec!D$9)</f>
        <v>0</v>
      </c>
      <c r="E73" s="335">
        <f>IF(E$9=0,0,E$9/WWP_fec!E$9)</f>
        <v>0</v>
      </c>
      <c r="F73" s="335">
        <f>IF(F$9=0,0,F$9/WWP_fec!F$9)</f>
        <v>0</v>
      </c>
      <c r="G73" s="335">
        <f>IF(G$9=0,0,G$9/WWP_fec!G$9)</f>
        <v>0</v>
      </c>
      <c r="H73" s="335">
        <f>IF(H$9=0,0,H$9/WWP_fec!H$9)</f>
        <v>0</v>
      </c>
      <c r="I73" s="335">
        <f>IF(I$9=0,0,I$9/WWP_fec!I$9)</f>
        <v>0</v>
      </c>
      <c r="J73" s="335">
        <f>IF(J$9=0,0,J$9/WWP_fec!J$9)</f>
        <v>0</v>
      </c>
      <c r="K73" s="335">
        <f>IF(K$9=0,0,K$9/WWP_fec!K$9)</f>
        <v>0</v>
      </c>
      <c r="L73" s="335">
        <f>IF(L$9=0,0,L$9/WWP_fec!L$9)</f>
        <v>0</v>
      </c>
      <c r="M73" s="335">
        <f>IF(M$9=0,0,M$9/WWP_fec!M$9)</f>
        <v>0</v>
      </c>
      <c r="N73" s="335">
        <f>IF(N$9=0,0,N$9/WWP_fec!N$9)</f>
        <v>0</v>
      </c>
      <c r="O73" s="335">
        <f>IF(O$9=0,0,O$9/WWP_fec!O$9)</f>
        <v>0</v>
      </c>
      <c r="P73" s="335">
        <f>IF(P$9=0,0,P$9/WWP_fec!P$9)</f>
        <v>0</v>
      </c>
      <c r="Q73" s="335">
        <f>IF(Q$9=0,0,Q$9/WWP_fec!Q$9)</f>
        <v>0</v>
      </c>
      <c r="R73" s="335">
        <f>IF(R$9=0,0,R$9/WWP_fec!R$9)</f>
        <v>0</v>
      </c>
      <c r="S73" s="335">
        <f>IF(S$9=0,0,S$9/WWP_fec!S$9)</f>
        <v>0</v>
      </c>
      <c r="T73" s="335">
        <f>IF(T$9=0,0,T$9/WWP_fec!T$9)</f>
        <v>0</v>
      </c>
      <c r="U73" s="335">
        <f>IF(U$9=0,0,U$9/WWP_fec!U$9)</f>
        <v>0</v>
      </c>
      <c r="V73" s="335">
        <f>IF(V$9=0,0,V$9/WWP_fec!V$9)</f>
        <v>0</v>
      </c>
      <c r="W73" s="335">
        <f>IF(W$9=0,0,W$9/WWP_fec!W$9)</f>
        <v>0</v>
      </c>
      <c r="X73" s="335">
        <f>IF(X$9=0,0,X$9/WWP_fec!X$9)</f>
        <v>0</v>
      </c>
      <c r="Y73" s="335">
        <f>IF(Y$9=0,0,Y$9/WWP_fec!Y$9)</f>
        <v>0</v>
      </c>
      <c r="DA73" s="177"/>
    </row>
    <row r="74" spans="1:105" ht="12" customHeight="1" x14ac:dyDescent="0.25">
      <c r="A74" s="56" t="s">
        <v>95</v>
      </c>
      <c r="B74" s="336">
        <f>IF(B$10=0,0,B$10/WWP_fec!B$10)</f>
        <v>7.9561624050435015E-2</v>
      </c>
      <c r="C74" s="336">
        <f>IF(C$10=0,0,C$10/WWP_fec!C$10)</f>
        <v>4.1085191310751785E-2</v>
      </c>
      <c r="D74" s="336">
        <f>IF(D$10=0,0,D$10/WWP_fec!D$10)</f>
        <v>0.21903773430041801</v>
      </c>
      <c r="E74" s="336">
        <f>IF(E$10=0,0,E$10/WWP_fec!E$10)</f>
        <v>0.25027240028074677</v>
      </c>
      <c r="F74" s="336">
        <f>IF(F$10=0,0,F$10/WWP_fec!F$10)</f>
        <v>0.52691680765456528</v>
      </c>
      <c r="G74" s="336">
        <f>IF(G$10=0,0,G$10/WWP_fec!G$10)</f>
        <v>0.48037241836437494</v>
      </c>
      <c r="H74" s="336">
        <f>IF(H$10=0,0,H$10/WWP_fec!H$10)</f>
        <v>0.4266092560366766</v>
      </c>
      <c r="I74" s="336">
        <f>IF(I$10=0,0,I$10/WWP_fec!I$10)</f>
        <v>0.18949722826457149</v>
      </c>
      <c r="J74" s="336">
        <f>IF(J$10=0,0,J$10/WWP_fec!J$10)</f>
        <v>0.25961772118960669</v>
      </c>
      <c r="K74" s="336">
        <f>IF(K$10=0,0,K$10/WWP_fec!K$10)</f>
        <v>0.92424154131541558</v>
      </c>
      <c r="L74" s="336">
        <f>IF(L$10=0,0,L$10/WWP_fec!L$10)</f>
        <v>0.67452943459132075</v>
      </c>
      <c r="M74" s="336">
        <f>IF(M$10=0,0,M$10/WWP_fec!M$10)</f>
        <v>0.81698890455772499</v>
      </c>
      <c r="N74" s="336">
        <f>IF(N$10=0,0,N$10/WWP_fec!N$10)</f>
        <v>0.85626006569358215</v>
      </c>
      <c r="O74" s="336">
        <f>IF(O$10=0,0,O$10/WWP_fec!O$10)</f>
        <v>0.95379611832704914</v>
      </c>
      <c r="P74" s="336">
        <f>IF(P$10=0,0,P$10/WWP_fec!P$10)</f>
        <v>0.98911980822980361</v>
      </c>
      <c r="Q74" s="336">
        <f>IF(Q$10=0,0,Q$10/WWP_fec!Q$10)</f>
        <v>0.62679613634642306</v>
      </c>
      <c r="R74" s="336">
        <f>IF(R$10=0,0,R$10/WWP_fec!R$10)</f>
        <v>0.59736519911206354</v>
      </c>
      <c r="S74" s="336">
        <f>IF(S$10=0,0,S$10/WWP_fec!S$10)</f>
        <v>0.81312425185157911</v>
      </c>
      <c r="T74" s="336">
        <f>IF(T$10=0,0,T$10/WWP_fec!T$10)</f>
        <v>1.0353524821541593</v>
      </c>
      <c r="U74" s="336">
        <f>IF(U$10=0,0,U$10/WWP_fec!U$10)</f>
        <v>0.67477431312901326</v>
      </c>
      <c r="V74" s="336">
        <f>IF(V$10=0,0,V$10/WWP_fec!V$10)</f>
        <v>0.64534029961109618</v>
      </c>
      <c r="W74" s="336">
        <f>IF(W$10=0,0,W$10/WWP_fec!W$10)</f>
        <v>0.42321142255132088</v>
      </c>
      <c r="X74" s="336">
        <f>IF(X$10=0,0,X$10/WWP_fec!X$10)</f>
        <v>0.65136169359147356</v>
      </c>
      <c r="Y74" s="336">
        <f>IF(Y$10=0,0,Y$10/WWP_fec!Y$10)</f>
        <v>0.53233949157027938</v>
      </c>
      <c r="DA74" s="68"/>
    </row>
    <row r="75" spans="1:105" ht="12" customHeight="1" x14ac:dyDescent="0.25">
      <c r="A75" s="174" t="s">
        <v>2898</v>
      </c>
      <c r="B75" s="349">
        <f>IF(B$16=0,0,B$16/WWP_fec!B$16)</f>
        <v>0.10457488355867588</v>
      </c>
      <c r="C75" s="349">
        <f>IF(C$16=0,0,C$16/WWP_fec!C$16)</f>
        <v>5.8479693944272285E-2</v>
      </c>
      <c r="D75" s="349">
        <f>IF(D$16=0,0,D$16/WWP_fec!D$16)</f>
        <v>8.8497358037268811E-2</v>
      </c>
      <c r="E75" s="349">
        <f>IF(E$16=0,0,E$16/WWP_fec!E$16)</f>
        <v>0.2707593163758546</v>
      </c>
      <c r="F75" s="349">
        <f>IF(F$16=0,0,F$16/WWP_fec!F$16)</f>
        <v>0.20950730117096059</v>
      </c>
      <c r="G75" s="349">
        <f>IF(G$16=0,0,G$16/WWP_fec!G$16)</f>
        <v>0.11247689251905318</v>
      </c>
      <c r="H75" s="349">
        <f>IF(H$16=0,0,H$16/WWP_fec!H$16)</f>
        <v>0.14176411816473145</v>
      </c>
      <c r="I75" s="349">
        <f>IF(I$16=0,0,I$16/WWP_fec!I$16)</f>
        <v>7.669575384367236E-2</v>
      </c>
      <c r="J75" s="349">
        <f>IF(J$16=0,0,J$16/WWP_fec!J$16)</f>
        <v>4.6118752214227933E-2</v>
      </c>
      <c r="K75" s="349">
        <f>IF(K$16=0,0,K$16/WWP_fec!K$16)</f>
        <v>0.14387192590927694</v>
      </c>
      <c r="L75" s="349">
        <f>IF(L$16=0,0,L$16/WWP_fec!L$16)</f>
        <v>7.8860198961083358E-2</v>
      </c>
      <c r="M75" s="349">
        <f>IF(M$16=0,0,M$16/WWP_fec!M$16)</f>
        <v>8.6710986517045119E-2</v>
      </c>
      <c r="N75" s="349">
        <f>IF(N$16=0,0,N$16/WWP_fec!N$16)</f>
        <v>9.6157693768598521E-2</v>
      </c>
      <c r="O75" s="349">
        <f>IF(O$16=0,0,O$16/WWP_fec!O$16)</f>
        <v>8.9045632532880212E-2</v>
      </c>
      <c r="P75" s="349">
        <f>IF(P$16=0,0,P$16/WWP_fec!P$16)</f>
        <v>0.12235724020557662</v>
      </c>
      <c r="Q75" s="349">
        <f>IF(Q$16=0,0,Q$16/WWP_fec!Q$16)</f>
        <v>4.7569772952281077E-2</v>
      </c>
      <c r="R75" s="349">
        <f>IF(R$16=0,0,R$16/WWP_fec!R$16)</f>
        <v>5.8969358627812662E-2</v>
      </c>
      <c r="S75" s="349">
        <f>IF(S$16=0,0,S$16/WWP_fec!S$16)</f>
        <v>8.0785696976440127E-2</v>
      </c>
      <c r="T75" s="349">
        <f>IF(T$16=0,0,T$16/WWP_fec!T$16)</f>
        <v>9.4465565146216901E-2</v>
      </c>
      <c r="U75" s="349">
        <f>IF(U$16=0,0,U$16/WWP_fec!U$16)</f>
        <v>4.5599733312170487E-2</v>
      </c>
      <c r="V75" s="349">
        <f>IF(V$16=0,0,V$16/WWP_fec!V$16)</f>
        <v>0.10216636996429682</v>
      </c>
      <c r="W75" s="349">
        <f>IF(W$16=0,0,W$16/WWP_fec!W$16)</f>
        <v>4.6835511859906906E-2</v>
      </c>
      <c r="X75" s="349">
        <f>IF(X$16=0,0,X$16/WWP_fec!X$16)</f>
        <v>4.754134176488637E-2</v>
      </c>
      <c r="Y75" s="349">
        <f>IF(Y$16=0,0,Y$16/WWP_fec!Y$16)</f>
        <v>5.5678912111232895E-2</v>
      </c>
      <c r="DA75" s="178"/>
    </row>
    <row r="76" spans="1:105" ht="12" customHeight="1" x14ac:dyDescent="0.25">
      <c r="A76" s="174" t="s">
        <v>2910</v>
      </c>
      <c r="B76" s="349">
        <f>IF(B$27=0,0,B$27/WWP_fec!B$27)</f>
        <v>0</v>
      </c>
      <c r="C76" s="349">
        <f>IF(C$27=0,0,C$27/WWP_fec!C$27)</f>
        <v>0</v>
      </c>
      <c r="D76" s="349">
        <f>IF(D$27=0,0,D$27/WWP_fec!D$27)</f>
        <v>0</v>
      </c>
      <c r="E76" s="349">
        <f>IF(E$27=0,0,E$27/WWP_fec!E$27)</f>
        <v>0</v>
      </c>
      <c r="F76" s="349">
        <f>IF(F$27=0,0,F$27/WWP_fec!F$27)</f>
        <v>0</v>
      </c>
      <c r="G76" s="349">
        <f>IF(G$27=0,0,G$27/WWP_fec!G$27)</f>
        <v>0</v>
      </c>
      <c r="H76" s="349">
        <f>IF(H$27=0,0,H$27/WWP_fec!H$27)</f>
        <v>0</v>
      </c>
      <c r="I76" s="349">
        <f>IF(I$27=0,0,I$27/WWP_fec!I$27)</f>
        <v>0</v>
      </c>
      <c r="J76" s="349">
        <f>IF(J$27=0,0,J$27/WWP_fec!J$27)</f>
        <v>0</v>
      </c>
      <c r="K76" s="349">
        <f>IF(K$27=0,0,K$27/WWP_fec!K$27)</f>
        <v>0</v>
      </c>
      <c r="L76" s="349">
        <f>IF(L$27=0,0,L$27/WWP_fec!L$27)</f>
        <v>0</v>
      </c>
      <c r="M76" s="349">
        <f>IF(M$27=0,0,M$27/WWP_fec!M$27)</f>
        <v>0</v>
      </c>
      <c r="N76" s="349">
        <f>IF(N$27=0,0,N$27/WWP_fec!N$27)</f>
        <v>0</v>
      </c>
      <c r="O76" s="349">
        <f>IF(O$27=0,0,O$27/WWP_fec!O$27)</f>
        <v>0</v>
      </c>
      <c r="P76" s="349">
        <f>IF(P$27=0,0,P$27/WWP_fec!P$27)</f>
        <v>0</v>
      </c>
      <c r="Q76" s="349">
        <f>IF(Q$27=0,0,Q$27/WWP_fec!Q$27)</f>
        <v>0</v>
      </c>
      <c r="R76" s="349">
        <f>IF(R$27=0,0,R$27/WWP_fec!R$27)</f>
        <v>0</v>
      </c>
      <c r="S76" s="349">
        <f>IF(S$27=0,0,S$27/WWP_fec!S$27)</f>
        <v>0</v>
      </c>
      <c r="T76" s="349">
        <f>IF(T$27=0,0,T$27/WWP_fec!T$27)</f>
        <v>0</v>
      </c>
      <c r="U76" s="349">
        <f>IF(U$27=0,0,U$27/WWP_fec!U$27)</f>
        <v>0</v>
      </c>
      <c r="V76" s="349">
        <f>IF(V$27=0,0,V$27/WWP_fec!V$27)</f>
        <v>0</v>
      </c>
      <c r="W76" s="349">
        <f>IF(W$27=0,0,W$27/WWP_fec!W$27)</f>
        <v>0</v>
      </c>
      <c r="X76" s="349">
        <f>IF(X$27=0,0,X$27/WWP_fec!X$27)</f>
        <v>0</v>
      </c>
      <c r="Y76" s="349">
        <f>IF(Y$27=0,0,Y$27/WWP_fec!Y$27)</f>
        <v>0</v>
      </c>
      <c r="DA76" s="178"/>
    </row>
    <row r="77" spans="1:105" ht="12" customHeight="1" x14ac:dyDescent="0.25">
      <c r="A77" s="174" t="s">
        <v>2912</v>
      </c>
      <c r="B77" s="349">
        <f>IF(B$28=0,0,B$28/WWP_fec!B$28)</f>
        <v>1.3339084230807992</v>
      </c>
      <c r="C77" s="349">
        <f>IF(C$28=0,0,C$28/WWP_fec!C$28)</f>
        <v>1.1776409890988579</v>
      </c>
      <c r="D77" s="349">
        <f>IF(D$28=0,0,D$28/WWP_fec!D$28)</f>
        <v>1.2579325335179941</v>
      </c>
      <c r="E77" s="349">
        <f>IF(E$28=0,0,E$28/WWP_fec!E$28)</f>
        <v>1.4895395846388786</v>
      </c>
      <c r="F77" s="349">
        <f>IF(F$28=0,0,F$28/WWP_fec!F$28)</f>
        <v>1.4189670572020936</v>
      </c>
      <c r="G77" s="349">
        <f>IF(G$28=0,0,G$28/WWP_fec!G$28)</f>
        <v>1.2881969802182278</v>
      </c>
      <c r="H77" s="349">
        <f>IF(H$28=0,0,H$28/WWP_fec!H$28)</f>
        <v>1.3679997103161434</v>
      </c>
      <c r="I77" s="349">
        <f>IF(I$28=0,0,I$28/WWP_fec!I$28)</f>
        <v>1.1583664545355266</v>
      </c>
      <c r="J77" s="349">
        <f>IF(J$28=0,0,J$28/WWP_fec!J$28)</f>
        <v>1.0457391247525174</v>
      </c>
      <c r="K77" s="349">
        <f>IF(K$28=0,0,K$28/WWP_fec!K$28)</f>
        <v>1.2201087045730872</v>
      </c>
      <c r="L77" s="349">
        <f>IF(L$28=0,0,L$28/WWP_fec!L$28)</f>
        <v>1.1115953853659719</v>
      </c>
      <c r="M77" s="349">
        <f>IF(M$28=0,0,M$28/WWP_fec!M$28)</f>
        <v>1.0878699380098058</v>
      </c>
      <c r="N77" s="349">
        <f>IF(N$28=0,0,N$28/WWP_fec!N$28)</f>
        <v>1.1186642706000764</v>
      </c>
      <c r="O77" s="349">
        <f>IF(O$28=0,0,O$28/WWP_fec!O$28)</f>
        <v>1.0866024764070883</v>
      </c>
      <c r="P77" s="349">
        <f>IF(P$28=0,0,P$28/WWP_fec!P$28)</f>
        <v>1.1980803599224601</v>
      </c>
      <c r="Q77" s="349">
        <f>IF(Q$28=0,0,Q$28/WWP_fec!Q$28)</f>
        <v>1.0403785313398164</v>
      </c>
      <c r="R77" s="349">
        <f>IF(R$28=0,0,R$28/WWP_fec!R$28)</f>
        <v>1.0398141761097917</v>
      </c>
      <c r="S77" s="349">
        <f>IF(S$28=0,0,S$28/WWP_fec!S$28)</f>
        <v>1.0763033683747372</v>
      </c>
      <c r="T77" s="349">
        <f>IF(T$28=0,0,T$28/WWP_fec!T$28)</f>
        <v>1.0901533698026165</v>
      </c>
      <c r="U77" s="349">
        <f>IF(U$28=0,0,U$28/WWP_fec!U$28)</f>
        <v>0.95832434572609959</v>
      </c>
      <c r="V77" s="349">
        <f>IF(V$28=0,0,V$28/WWP_fec!V$28)</f>
        <v>1.1143439506665207</v>
      </c>
      <c r="W77" s="349">
        <f>IF(W$28=0,0,W$28/WWP_fec!W$28)</f>
        <v>0.9609480415349887</v>
      </c>
      <c r="X77" s="349">
        <f>IF(X$28=0,0,X$28/WWP_fec!X$28)</f>
        <v>0.97246663021591107</v>
      </c>
      <c r="Y77" s="349">
        <f>IF(Y$28=0,0,Y$28/WWP_fec!Y$28)</f>
        <v>0.99633729445416619</v>
      </c>
      <c r="DA77" s="178"/>
    </row>
    <row r="78" spans="1:105" ht="12" customHeight="1" x14ac:dyDescent="0.25">
      <c r="A78" s="41" t="s">
        <v>2936</v>
      </c>
      <c r="B78" s="337">
        <f>IF(B$48=0,0,B$48/WWP_fec!B$48)</f>
        <v>0</v>
      </c>
      <c r="C78" s="337">
        <f>IF(C$48=0,0,C$48/WWP_fec!C$48)</f>
        <v>0</v>
      </c>
      <c r="D78" s="337">
        <f>IF(D$48=0,0,D$48/WWP_fec!D$48)</f>
        <v>0</v>
      </c>
      <c r="E78" s="337">
        <f>IF(E$48=0,0,E$48/WWP_fec!E$48)</f>
        <v>0</v>
      </c>
      <c r="F78" s="337">
        <f>IF(F$48=0,0,F$48/WWP_fec!F$48)</f>
        <v>0</v>
      </c>
      <c r="G78" s="337">
        <f>IF(G$48=0,0,G$48/WWP_fec!G$48)</f>
        <v>0</v>
      </c>
      <c r="H78" s="337">
        <f>IF(H$48=0,0,H$48/WWP_fec!H$48)</f>
        <v>0</v>
      </c>
      <c r="I78" s="337">
        <f>IF(I$48=0,0,I$48/WWP_fec!I$48)</f>
        <v>0</v>
      </c>
      <c r="J78" s="337">
        <f>IF(J$48=0,0,J$48/WWP_fec!J$48)</f>
        <v>0</v>
      </c>
      <c r="K78" s="337">
        <f>IF(K$48=0,0,K$48/WWP_fec!K$48)</f>
        <v>0</v>
      </c>
      <c r="L78" s="337">
        <f>IF(L$48=0,0,L$48/WWP_fec!L$48)</f>
        <v>0</v>
      </c>
      <c r="M78" s="337">
        <f>IF(M$48=0,0,M$48/WWP_fec!M$48)</f>
        <v>0</v>
      </c>
      <c r="N78" s="337">
        <f>IF(N$48=0,0,N$48/WWP_fec!N$48)</f>
        <v>0</v>
      </c>
      <c r="O78" s="337">
        <f>IF(O$48=0,0,O$48/WWP_fec!O$48)</f>
        <v>0</v>
      </c>
      <c r="P78" s="337">
        <f>IF(P$48=0,0,P$48/WWP_fec!P$48)</f>
        <v>0</v>
      </c>
      <c r="Q78" s="337">
        <f>IF(Q$48=0,0,Q$48/WWP_fec!Q$48)</f>
        <v>0</v>
      </c>
      <c r="R78" s="337">
        <f>IF(R$48=0,0,R$48/WWP_fec!R$48)</f>
        <v>0</v>
      </c>
      <c r="S78" s="337">
        <f>IF(S$48=0,0,S$48/WWP_fec!S$48)</f>
        <v>0</v>
      </c>
      <c r="T78" s="337">
        <f>IF(T$48=0,0,T$48/WWP_fec!T$48)</f>
        <v>0</v>
      </c>
      <c r="U78" s="337">
        <f>IF(U$48=0,0,U$48/WWP_fec!U$48)</f>
        <v>0</v>
      </c>
      <c r="V78" s="337">
        <f>IF(V$48=0,0,V$48/WWP_fec!V$48)</f>
        <v>0</v>
      </c>
      <c r="W78" s="337">
        <f>IF(W$48=0,0,W$48/WWP_fec!W$48)</f>
        <v>0</v>
      </c>
      <c r="X78" s="337">
        <f>IF(X$48=0,0,X$48/WWP_fec!X$48)</f>
        <v>0</v>
      </c>
      <c r="Y78" s="337">
        <f>IF(Y$48=0,0,Y$48/WWP_fec!Y$48)</f>
        <v>0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6" tint="-0.249977111117893"/>
    <pageSetUpPr fitToPage="1"/>
  </sheetPr>
  <dimension ref="A1:DA40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sectors"</f>
        <v>IE: Other industrial sectors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17463.543396226421</v>
      </c>
      <c r="C3" s="203">
        <v>19133.423567342121</v>
      </c>
      <c r="D3" s="203">
        <v>19349.133342088331</v>
      </c>
      <c r="E3" s="203">
        <v>20694.424101645582</v>
      </c>
      <c r="F3" s="203">
        <v>23291.59633409476</v>
      </c>
      <c r="G3" s="203">
        <v>26656.03767364438</v>
      </c>
      <c r="H3" s="203">
        <v>30501.172950120959</v>
      </c>
      <c r="I3" s="203">
        <v>29076.582553431988</v>
      </c>
      <c r="J3" s="203">
        <v>22395.6621080656</v>
      </c>
      <c r="K3" s="203">
        <v>13325.38788696976</v>
      </c>
      <c r="L3" s="203">
        <v>9174.1451646370097</v>
      </c>
      <c r="M3" s="203">
        <v>10500.146216163101</v>
      </c>
      <c r="N3" s="203">
        <v>10689.099300405451</v>
      </c>
      <c r="O3" s="203">
        <v>11925.02445535926</v>
      </c>
      <c r="P3" s="203">
        <v>14485.72604892715</v>
      </c>
      <c r="Q3" s="203">
        <v>15626.861928</v>
      </c>
      <c r="R3" s="203">
        <v>13971.169020662061</v>
      </c>
      <c r="S3" s="203">
        <v>18556.829765217401</v>
      </c>
      <c r="T3" s="203">
        <v>17643.577503028439</v>
      </c>
      <c r="U3" s="203">
        <v>21855.22784410786</v>
      </c>
      <c r="V3" s="203">
        <v>20701.757358777151</v>
      </c>
      <c r="W3" s="203">
        <v>24736.84838668579</v>
      </c>
      <c r="X3" s="203">
        <v>26899.151399181399</v>
      </c>
      <c r="Y3" s="203">
        <v>26722.046086311369</v>
      </c>
      <c r="DA3" s="112" t="s">
        <v>3024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10987.86423222649</v>
      </c>
      <c r="C5" s="203">
        <v>11044.78243800133</v>
      </c>
      <c r="D5" s="203">
        <v>10782.956804153289</v>
      </c>
      <c r="E5" s="203">
        <v>11320.78100325605</v>
      </c>
      <c r="F5" s="203">
        <v>13469.48663618514</v>
      </c>
      <c r="G5" s="203">
        <v>14148.73074802275</v>
      </c>
      <c r="H5" s="203">
        <v>15844.31702474275</v>
      </c>
      <c r="I5" s="203">
        <v>15436.108354063081</v>
      </c>
      <c r="J5" s="203">
        <v>12484.783551080491</v>
      </c>
      <c r="K5" s="203">
        <v>9783.0823077538626</v>
      </c>
      <c r="L5" s="203">
        <v>8067.5214663902689</v>
      </c>
      <c r="M5" s="203">
        <v>7569.0243580636316</v>
      </c>
      <c r="N5" s="203">
        <v>7740.8093498061262</v>
      </c>
      <c r="O5" s="203">
        <v>7987.973505143369</v>
      </c>
      <c r="P5" s="203">
        <v>8762.1781179620957</v>
      </c>
      <c r="Q5" s="203">
        <v>7736.1821387010832</v>
      </c>
      <c r="R5" s="203">
        <v>8438.2586015990091</v>
      </c>
      <c r="S5" s="203">
        <v>8731.1355001236952</v>
      </c>
      <c r="T5" s="203">
        <v>8982.8030471825568</v>
      </c>
      <c r="U5" s="203">
        <v>8819.1858637469686</v>
      </c>
      <c r="V5" s="203">
        <v>9219.161613769862</v>
      </c>
      <c r="W5" s="203">
        <v>9408.8391853240119</v>
      </c>
      <c r="X5" s="203">
        <v>10200.956689333199</v>
      </c>
      <c r="Y5" s="203">
        <v>10954.44587533276</v>
      </c>
      <c r="DA5" s="112" t="s">
        <v>3025</v>
      </c>
    </row>
    <row r="6" spans="1:105" ht="12" customHeight="1" x14ac:dyDescent="0.25">
      <c r="A6" s="154" t="s">
        <v>2112</v>
      </c>
      <c r="B6" s="338">
        <v>13734.830290283109</v>
      </c>
      <c r="C6" s="338">
        <v>13082.10720012608</v>
      </c>
      <c r="D6" s="338">
        <v>12599.47623175465</v>
      </c>
      <c r="E6" s="338">
        <v>13381.899991968439</v>
      </c>
      <c r="F6" s="338">
        <v>15128.31328464979</v>
      </c>
      <c r="G6" s="338">
        <v>15901.464654452941</v>
      </c>
      <c r="H6" s="338">
        <v>17040.818706049071</v>
      </c>
      <c r="I6" s="338">
        <v>16728.279859463251</v>
      </c>
      <c r="J6" s="338">
        <v>16615.851565952489</v>
      </c>
      <c r="K6" s="338">
        <v>16785.94368773809</v>
      </c>
      <c r="L6" s="338">
        <v>16099.20217322393</v>
      </c>
      <c r="M6" s="338">
        <v>16160.865994566449</v>
      </c>
      <c r="N6" s="338">
        <v>16501.050238137661</v>
      </c>
      <c r="O6" s="338">
        <v>16392.62193769457</v>
      </c>
      <c r="P6" s="338">
        <v>16872.87987176195</v>
      </c>
      <c r="Q6" s="338">
        <v>16352.230485965731</v>
      </c>
      <c r="R6" s="338">
        <v>15699.50739580869</v>
      </c>
      <c r="S6" s="338">
        <v>15665.48897145157</v>
      </c>
      <c r="T6" s="338">
        <v>15114.8211543659</v>
      </c>
      <c r="U6" s="338">
        <v>14428.07963985174</v>
      </c>
      <c r="V6" s="338">
        <v>14330.02435984805</v>
      </c>
      <c r="W6" s="338">
        <v>13843.393398408951</v>
      </c>
      <c r="X6" s="338">
        <v>13156.6518838948</v>
      </c>
      <c r="Y6" s="338">
        <v>12571.965642452011</v>
      </c>
      <c r="DA6" s="160" t="s">
        <v>3026</v>
      </c>
    </row>
    <row r="7" spans="1:105" ht="12" customHeight="1" x14ac:dyDescent="0.25">
      <c r="A7" s="156" t="s">
        <v>2114</v>
      </c>
      <c r="B7" s="339">
        <v>0</v>
      </c>
      <c r="C7" s="340">
        <v>34.018424357121468</v>
      </c>
      <c r="D7" s="340">
        <v>204.11054614272879</v>
      </c>
      <c r="E7" s="340">
        <v>782.4237602137938</v>
      </c>
      <c r="F7" s="340">
        <v>2433.1548071955021</v>
      </c>
      <c r="G7" s="340">
        <v>1459.892884317301</v>
      </c>
      <c r="H7" s="340">
        <v>1139.3540515961349</v>
      </c>
      <c r="I7" s="340">
        <v>374.20266792833621</v>
      </c>
      <c r="J7" s="340">
        <v>574.31322100339139</v>
      </c>
      <c r="K7" s="340">
        <v>170.0921217856073</v>
      </c>
      <c r="L7" s="340">
        <v>0</v>
      </c>
      <c r="M7" s="340">
        <v>748.40533585667231</v>
      </c>
      <c r="N7" s="340">
        <v>340.18424357121472</v>
      </c>
      <c r="O7" s="340">
        <v>578.31321407106498</v>
      </c>
      <c r="P7" s="340">
        <v>646.35006278530784</v>
      </c>
      <c r="Q7" s="340">
        <v>0</v>
      </c>
      <c r="R7" s="340">
        <v>34.018424357121468</v>
      </c>
      <c r="S7" s="340">
        <v>0</v>
      </c>
      <c r="T7" s="340">
        <v>102.0552730713644</v>
      </c>
      <c r="U7" s="340">
        <v>0</v>
      </c>
      <c r="V7" s="340">
        <v>102.0552730713644</v>
      </c>
      <c r="W7" s="340">
        <v>0</v>
      </c>
      <c r="X7" s="340">
        <v>0</v>
      </c>
      <c r="Y7" s="340">
        <v>102.0552730713644</v>
      </c>
      <c r="DA7" s="161" t="s">
        <v>3027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686.74151451415128</v>
      </c>
      <c r="D8" s="342">
        <f t="shared" si="0"/>
        <v>686.74151451415855</v>
      </c>
      <c r="E8" s="342">
        <f t="shared" si="0"/>
        <v>0</v>
      </c>
      <c r="F8" s="342">
        <f t="shared" si="0"/>
        <v>686.74151451415128</v>
      </c>
      <c r="G8" s="342">
        <f t="shared" si="0"/>
        <v>686.74151451415128</v>
      </c>
      <c r="H8" s="342">
        <f t="shared" si="0"/>
        <v>0</v>
      </c>
      <c r="I8" s="342">
        <f t="shared" si="0"/>
        <v>686.74151451415673</v>
      </c>
      <c r="J8" s="342">
        <f t="shared" si="0"/>
        <v>686.7415145141531</v>
      </c>
      <c r="K8" s="342">
        <f t="shared" si="0"/>
        <v>0</v>
      </c>
      <c r="L8" s="342">
        <f t="shared" si="0"/>
        <v>686.74151451416037</v>
      </c>
      <c r="M8" s="342">
        <f t="shared" si="0"/>
        <v>686.74151451415128</v>
      </c>
      <c r="N8" s="342">
        <f t="shared" si="0"/>
        <v>0</v>
      </c>
      <c r="O8" s="342">
        <f t="shared" si="0"/>
        <v>686.74151451415673</v>
      </c>
      <c r="P8" s="342">
        <f t="shared" si="0"/>
        <v>166.09212871792624</v>
      </c>
      <c r="Q8" s="342">
        <f t="shared" si="0"/>
        <v>520.64938579621958</v>
      </c>
      <c r="R8" s="342">
        <f t="shared" si="0"/>
        <v>686.74151451416037</v>
      </c>
      <c r="S8" s="342">
        <f t="shared" si="0"/>
        <v>34.018424357120239</v>
      </c>
      <c r="T8" s="342">
        <f t="shared" si="0"/>
        <v>652.72309015703468</v>
      </c>
      <c r="U8" s="342">
        <f t="shared" si="0"/>
        <v>686.74151451416037</v>
      </c>
      <c r="V8" s="342">
        <f t="shared" si="0"/>
        <v>200.11055307505376</v>
      </c>
      <c r="W8" s="342">
        <f t="shared" si="0"/>
        <v>486.63096143909934</v>
      </c>
      <c r="X8" s="342">
        <f t="shared" si="0"/>
        <v>686.74151451415128</v>
      </c>
      <c r="Y8" s="342">
        <f t="shared" si="0"/>
        <v>686.7415145141531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2746.9660580566197</v>
      </c>
      <c r="C9" s="343">
        <f t="shared" si="1"/>
        <v>2037.3247621247501</v>
      </c>
      <c r="D9" s="343">
        <f t="shared" si="1"/>
        <v>1816.5194276013608</v>
      </c>
      <c r="E9" s="343">
        <f t="shared" si="1"/>
        <v>2061.1189887123892</v>
      </c>
      <c r="F9" s="343">
        <f t="shared" si="1"/>
        <v>1658.8266484646501</v>
      </c>
      <c r="G9" s="343">
        <f t="shared" si="1"/>
        <v>1752.7339064301905</v>
      </c>
      <c r="H9" s="343">
        <f t="shared" si="1"/>
        <v>1196.5016813063212</v>
      </c>
      <c r="I9" s="343">
        <f t="shared" si="1"/>
        <v>1292.1715054001706</v>
      </c>
      <c r="J9" s="343">
        <f t="shared" si="1"/>
        <v>4131.0680148719985</v>
      </c>
      <c r="K9" s="343">
        <f t="shared" si="1"/>
        <v>7002.8613799842278</v>
      </c>
      <c r="L9" s="343">
        <f t="shared" si="1"/>
        <v>8031.6807068336611</v>
      </c>
      <c r="M9" s="343">
        <f t="shared" si="1"/>
        <v>8591.841636502817</v>
      </c>
      <c r="N9" s="343">
        <f t="shared" si="1"/>
        <v>8760.2408883315347</v>
      </c>
      <c r="O9" s="343">
        <f t="shared" si="1"/>
        <v>8404.648432551201</v>
      </c>
      <c r="P9" s="343">
        <f t="shared" si="1"/>
        <v>8110.7017537998545</v>
      </c>
      <c r="Q9" s="343">
        <f t="shared" si="1"/>
        <v>8616.0483472646483</v>
      </c>
      <c r="R9" s="343">
        <f t="shared" si="1"/>
        <v>7261.2487942096814</v>
      </c>
      <c r="S9" s="343">
        <f t="shared" si="1"/>
        <v>6934.353471327875</v>
      </c>
      <c r="T9" s="343">
        <f t="shared" si="1"/>
        <v>6132.0181071833431</v>
      </c>
      <c r="U9" s="343">
        <f t="shared" si="1"/>
        <v>5608.893776104771</v>
      </c>
      <c r="V9" s="343">
        <f t="shared" si="1"/>
        <v>5110.8627460781881</v>
      </c>
      <c r="W9" s="343">
        <f t="shared" si="1"/>
        <v>4434.554213084939</v>
      </c>
      <c r="X9" s="343">
        <f t="shared" si="1"/>
        <v>2955.6951945616001</v>
      </c>
      <c r="Y9" s="343">
        <f t="shared" si="1"/>
        <v>1617.5197671192509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3028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265.99079965606199</v>
      </c>
      <c r="C12" s="210">
        <v>259.14711951848659</v>
      </c>
      <c r="D12" s="210">
        <v>272.84866723989683</v>
      </c>
      <c r="E12" s="210">
        <v>281.74110060189162</v>
      </c>
      <c r="F12" s="210">
        <v>290.97497850386941</v>
      </c>
      <c r="G12" s="210">
        <v>296.08159931212441</v>
      </c>
      <c r="H12" s="210">
        <v>301.68710232158151</v>
      </c>
      <c r="I12" s="210">
        <v>311.70644883920869</v>
      </c>
      <c r="J12" s="210">
        <v>292.21668099742038</v>
      </c>
      <c r="K12" s="210">
        <v>255.2595012897676</v>
      </c>
      <c r="L12" s="210">
        <v>241.77214101461749</v>
      </c>
      <c r="M12" s="210">
        <v>221.17704213241629</v>
      </c>
      <c r="N12" s="210">
        <v>232.39785038693</v>
      </c>
      <c r="O12" s="210">
        <v>242.1159931212382</v>
      </c>
      <c r="P12" s="210">
        <v>260.23112639724832</v>
      </c>
      <c r="Q12" s="210">
        <v>215.46904557179721</v>
      </c>
      <c r="R12" s="210">
        <v>234.53215821152139</v>
      </c>
      <c r="S12" s="210">
        <v>228.38417884780719</v>
      </c>
      <c r="T12" s="210">
        <v>236.60343938091151</v>
      </c>
      <c r="U12" s="210">
        <v>231.29681857265771</v>
      </c>
      <c r="V12" s="210">
        <v>229.4831470335335</v>
      </c>
      <c r="W12" s="210">
        <v>224.78650042992251</v>
      </c>
      <c r="X12" s="210">
        <v>224.22123817712821</v>
      </c>
      <c r="Y12" s="210">
        <v>223.22983662940689</v>
      </c>
      <c r="DA12" s="109" t="s">
        <v>3029</v>
      </c>
    </row>
    <row r="13" spans="1:105" ht="12" customHeight="1" x14ac:dyDescent="0.25">
      <c r="A13" s="24" t="s">
        <v>28</v>
      </c>
      <c r="B13" s="213">
        <v>0</v>
      </c>
      <c r="C13" s="213">
        <v>0</v>
      </c>
      <c r="D13" s="213">
        <v>0</v>
      </c>
      <c r="E13" s="213">
        <v>0</v>
      </c>
      <c r="F13" s="213">
        <v>0</v>
      </c>
      <c r="G13" s="213">
        <v>2.4342218400687869</v>
      </c>
      <c r="H13" s="213">
        <v>5.8883920894239026</v>
      </c>
      <c r="I13" s="213">
        <v>17.710318142734309</v>
      </c>
      <c r="J13" s="213">
        <v>12.500085984522791</v>
      </c>
      <c r="K13" s="213">
        <v>1.115047291487532</v>
      </c>
      <c r="L13" s="213">
        <v>2.1854686156491829</v>
      </c>
      <c r="M13" s="213">
        <v>0.90163370593293191</v>
      </c>
      <c r="N13" s="213">
        <v>0.58306104901117795</v>
      </c>
      <c r="O13" s="213">
        <v>3.9294926913155621E-2</v>
      </c>
      <c r="P13" s="213">
        <v>0</v>
      </c>
      <c r="Q13" s="213">
        <v>1.659501289767842E-2</v>
      </c>
      <c r="R13" s="213">
        <v>0</v>
      </c>
      <c r="S13" s="213">
        <v>5.1848667239896812E-2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3030</v>
      </c>
    </row>
    <row r="14" spans="1:105" ht="12" customHeight="1" x14ac:dyDescent="0.25">
      <c r="A14" s="14" t="s">
        <v>29</v>
      </c>
      <c r="B14" s="204">
        <f t="shared" ref="B14:Y14" si="2">B15+B16+B17+B18+B19</f>
        <v>121.88761822871884</v>
      </c>
      <c r="C14" s="204">
        <f t="shared" si="2"/>
        <v>112.22665520206361</v>
      </c>
      <c r="D14" s="204">
        <f t="shared" si="2"/>
        <v>109.77394668959586</v>
      </c>
      <c r="E14" s="204">
        <f t="shared" si="2"/>
        <v>109.25296646603611</v>
      </c>
      <c r="F14" s="204">
        <f t="shared" si="2"/>
        <v>115.8140154772141</v>
      </c>
      <c r="G14" s="204">
        <f t="shared" si="2"/>
        <v>131.90464316423044</v>
      </c>
      <c r="H14" s="204">
        <f t="shared" si="2"/>
        <v>131.72519346517629</v>
      </c>
      <c r="I14" s="204">
        <f t="shared" si="2"/>
        <v>122.34987102321587</v>
      </c>
      <c r="J14" s="204">
        <f t="shared" si="2"/>
        <v>109.00008598452276</v>
      </c>
      <c r="K14" s="204">
        <f t="shared" si="2"/>
        <v>93.100773860705047</v>
      </c>
      <c r="L14" s="204">
        <f t="shared" si="2"/>
        <v>72.763370593293189</v>
      </c>
      <c r="M14" s="204">
        <f t="shared" si="2"/>
        <v>52.245571797076536</v>
      </c>
      <c r="N14" s="204">
        <f t="shared" si="2"/>
        <v>56.94643164230439</v>
      </c>
      <c r="O14" s="204">
        <f t="shared" si="2"/>
        <v>69.427944969905411</v>
      </c>
      <c r="P14" s="204">
        <f t="shared" si="2"/>
        <v>68.093551160791066</v>
      </c>
      <c r="Q14" s="204">
        <f t="shared" si="2"/>
        <v>52.805245055889934</v>
      </c>
      <c r="R14" s="204">
        <f t="shared" si="2"/>
        <v>58.908684436801373</v>
      </c>
      <c r="S14" s="204">
        <f t="shared" si="2"/>
        <v>64.776784178847791</v>
      </c>
      <c r="T14" s="204">
        <f t="shared" si="2"/>
        <v>64.728374892519341</v>
      </c>
      <c r="U14" s="204">
        <f t="shared" si="2"/>
        <v>68.483319002579549</v>
      </c>
      <c r="V14" s="204">
        <f t="shared" si="2"/>
        <v>68.426225279449696</v>
      </c>
      <c r="W14" s="204">
        <f t="shared" si="2"/>
        <v>70.370163370593303</v>
      </c>
      <c r="X14" s="204">
        <f t="shared" si="2"/>
        <v>72.366809974204628</v>
      </c>
      <c r="Y14" s="204">
        <f t="shared" si="2"/>
        <v>73.012811693895074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3031</v>
      </c>
    </row>
    <row r="16" spans="1:105" ht="12" customHeight="1" x14ac:dyDescent="0.25">
      <c r="A16" s="18" t="s">
        <v>31</v>
      </c>
      <c r="B16" s="204">
        <v>3.2020636285468611</v>
      </c>
      <c r="C16" s="204">
        <v>3.7089423903697338</v>
      </c>
      <c r="D16" s="204">
        <v>2.8777300085984532</v>
      </c>
      <c r="E16" s="204">
        <v>2.244711951848668</v>
      </c>
      <c r="F16" s="204">
        <v>1.8415305245055891</v>
      </c>
      <c r="G16" s="204">
        <v>2.3517626827171112</v>
      </c>
      <c r="H16" s="204">
        <v>4.9309544282029227</v>
      </c>
      <c r="I16" s="204">
        <v>5.872484952708513</v>
      </c>
      <c r="J16" s="204">
        <v>7.8785898538263108</v>
      </c>
      <c r="K16" s="204">
        <v>3.8373172828890798</v>
      </c>
      <c r="L16" s="204">
        <v>4.1729148753224434</v>
      </c>
      <c r="M16" s="204">
        <v>3.7426483233018062</v>
      </c>
      <c r="N16" s="204">
        <v>4.8228718830610493</v>
      </c>
      <c r="O16" s="204">
        <v>6.7104901117798796</v>
      </c>
      <c r="P16" s="204">
        <v>9.2694754944110045</v>
      </c>
      <c r="Q16" s="204">
        <v>7.12158211521926</v>
      </c>
      <c r="R16" s="204">
        <v>8.8054170249355099</v>
      </c>
      <c r="S16" s="204">
        <v>8.1228718830610482</v>
      </c>
      <c r="T16" s="204">
        <v>8.2422184006878751</v>
      </c>
      <c r="U16" s="204">
        <v>9.2379191745485816</v>
      </c>
      <c r="V16" s="204">
        <v>11.368873602751499</v>
      </c>
      <c r="W16" s="204">
        <v>11.40378331900258</v>
      </c>
      <c r="X16" s="204">
        <v>11.99286328460877</v>
      </c>
      <c r="Y16" s="204">
        <v>10.275236457437661</v>
      </c>
      <c r="DA16" s="71" t="s">
        <v>3032</v>
      </c>
    </row>
    <row r="17" spans="1:105" ht="12" customHeight="1" x14ac:dyDescent="0.25">
      <c r="A17" s="18" t="s">
        <v>71</v>
      </c>
      <c r="B17" s="204">
        <v>86.948065348237307</v>
      </c>
      <c r="C17" s="204">
        <v>91.212897678417875</v>
      </c>
      <c r="D17" s="204">
        <v>90.655374032674118</v>
      </c>
      <c r="E17" s="204">
        <v>90.751590713671533</v>
      </c>
      <c r="F17" s="204">
        <v>97.473000859845229</v>
      </c>
      <c r="G17" s="204">
        <v>111.0773860705073</v>
      </c>
      <c r="H17" s="204">
        <v>109.9581255374033</v>
      </c>
      <c r="I17" s="204">
        <v>103.44660361135</v>
      </c>
      <c r="J17" s="204">
        <v>80.054858125537379</v>
      </c>
      <c r="K17" s="204">
        <v>73.780223559759236</v>
      </c>
      <c r="L17" s="204">
        <v>53.751332760103168</v>
      </c>
      <c r="M17" s="204">
        <v>43.943078245915743</v>
      </c>
      <c r="N17" s="204">
        <v>46.370851246775587</v>
      </c>
      <c r="O17" s="204">
        <v>53.84634565778159</v>
      </c>
      <c r="P17" s="204">
        <v>51.690713671539129</v>
      </c>
      <c r="Q17" s="204">
        <v>38.32734307824591</v>
      </c>
      <c r="R17" s="204">
        <v>44.647549441100601</v>
      </c>
      <c r="S17" s="204">
        <v>51.45004299226138</v>
      </c>
      <c r="T17" s="204">
        <v>51.060103181427337</v>
      </c>
      <c r="U17" s="204">
        <v>53.755631986242491</v>
      </c>
      <c r="V17" s="204">
        <v>50.671109200343928</v>
      </c>
      <c r="W17" s="204">
        <v>54.458039552880479</v>
      </c>
      <c r="X17" s="204">
        <v>56.340670679277729</v>
      </c>
      <c r="Y17" s="204">
        <v>57.468099742046419</v>
      </c>
      <c r="DA17" s="71" t="s">
        <v>3033</v>
      </c>
    </row>
    <row r="18" spans="1:105" ht="12" customHeight="1" x14ac:dyDescent="0.25">
      <c r="A18" s="18" t="s">
        <v>32</v>
      </c>
      <c r="B18" s="204">
        <v>28.562252794496992</v>
      </c>
      <c r="C18" s="204">
        <v>14.77351676698194</v>
      </c>
      <c r="D18" s="204">
        <v>13.788650042992259</v>
      </c>
      <c r="E18" s="204">
        <v>13.788650042992259</v>
      </c>
      <c r="F18" s="204">
        <v>13.788650042992259</v>
      </c>
      <c r="G18" s="204">
        <v>12.80378331900258</v>
      </c>
      <c r="H18" s="204">
        <v>10.833963886500429</v>
      </c>
      <c r="I18" s="204">
        <v>9.9800515907136713</v>
      </c>
      <c r="J18" s="204">
        <v>16.940326741186588</v>
      </c>
      <c r="K18" s="204">
        <v>12.9140154772141</v>
      </c>
      <c r="L18" s="204">
        <v>12.6993981083405</v>
      </c>
      <c r="M18" s="204">
        <v>3.2245915735167658</v>
      </c>
      <c r="N18" s="204">
        <v>2.9015477214101471</v>
      </c>
      <c r="O18" s="204">
        <v>6.7229578675838333</v>
      </c>
      <c r="P18" s="204">
        <v>5.0938950988822009</v>
      </c>
      <c r="Q18" s="204">
        <v>5.1274290627687016</v>
      </c>
      <c r="R18" s="204">
        <v>3.9277730008598448</v>
      </c>
      <c r="S18" s="204">
        <v>3.4294067067927769</v>
      </c>
      <c r="T18" s="204">
        <v>3.6421324161650901</v>
      </c>
      <c r="U18" s="204">
        <v>3.50627687016337</v>
      </c>
      <c r="V18" s="204">
        <v>4.5315563198624247</v>
      </c>
      <c r="W18" s="204">
        <v>3.030524505588994</v>
      </c>
      <c r="X18" s="204">
        <v>2.6641444539982801</v>
      </c>
      <c r="Y18" s="204">
        <v>3.7051590713671541</v>
      </c>
      <c r="DA18" s="71" t="s">
        <v>3034</v>
      </c>
    </row>
    <row r="19" spans="1:105" ht="12" customHeight="1" x14ac:dyDescent="0.25">
      <c r="A19" s="18" t="s">
        <v>33</v>
      </c>
      <c r="B19" s="204">
        <v>3.175236457437661</v>
      </c>
      <c r="C19" s="204">
        <v>2.5312983662940671</v>
      </c>
      <c r="D19" s="204">
        <v>2.4521926053310401</v>
      </c>
      <c r="E19" s="204">
        <v>2.4680137575236452</v>
      </c>
      <c r="F19" s="204">
        <v>2.7108340498710231</v>
      </c>
      <c r="G19" s="204">
        <v>5.6717110920034397</v>
      </c>
      <c r="H19" s="204">
        <v>6.0021496130696459</v>
      </c>
      <c r="I19" s="204">
        <v>3.0507308684436798</v>
      </c>
      <c r="J19" s="204">
        <v>4.1263112639724842</v>
      </c>
      <c r="K19" s="204">
        <v>2.5692175408426481</v>
      </c>
      <c r="L19" s="204">
        <v>2.1397248495270849</v>
      </c>
      <c r="M19" s="204">
        <v>1.335253654342218</v>
      </c>
      <c r="N19" s="204">
        <v>2.8511607910576098</v>
      </c>
      <c r="O19" s="204">
        <v>2.1481513327601029</v>
      </c>
      <c r="P19" s="204">
        <v>2.0394668959587272</v>
      </c>
      <c r="Q19" s="204">
        <v>2.2288907996560621</v>
      </c>
      <c r="R19" s="204">
        <v>1.5279449699054171</v>
      </c>
      <c r="S19" s="204">
        <v>1.774462596732588</v>
      </c>
      <c r="T19" s="204">
        <v>1.783920894239037</v>
      </c>
      <c r="U19" s="204">
        <v>1.983490971625107</v>
      </c>
      <c r="V19" s="204">
        <v>1.8546861564918311</v>
      </c>
      <c r="W19" s="204">
        <v>1.477815993121238</v>
      </c>
      <c r="X19" s="204">
        <v>1.3691315563198621</v>
      </c>
      <c r="Y19" s="204">
        <v>1.564316423043852</v>
      </c>
      <c r="DA19" s="71" t="s">
        <v>3035</v>
      </c>
    </row>
    <row r="20" spans="1:105" ht="12" customHeight="1" x14ac:dyDescent="0.25">
      <c r="A20" s="14" t="s">
        <v>34</v>
      </c>
      <c r="B20" s="204">
        <f t="shared" ref="B20:Y20" si="3">B21+B22</f>
        <v>60.319002579535692</v>
      </c>
      <c r="C20" s="204">
        <f t="shared" si="3"/>
        <v>50.07695614789337</v>
      </c>
      <c r="D20" s="204">
        <f t="shared" si="3"/>
        <v>46.831040412725699</v>
      </c>
      <c r="E20" s="204">
        <f t="shared" si="3"/>
        <v>46.710060189165951</v>
      </c>
      <c r="F20" s="204">
        <f t="shared" si="3"/>
        <v>46.159071367153913</v>
      </c>
      <c r="G20" s="204">
        <f t="shared" si="3"/>
        <v>35.08091143594153</v>
      </c>
      <c r="H20" s="204">
        <f t="shared" si="3"/>
        <v>24.553654342218401</v>
      </c>
      <c r="I20" s="204">
        <f t="shared" si="3"/>
        <v>18.190283748925189</v>
      </c>
      <c r="J20" s="204">
        <f t="shared" si="3"/>
        <v>27.051590713671541</v>
      </c>
      <c r="K20" s="204">
        <f t="shared" si="3"/>
        <v>39.659501289767839</v>
      </c>
      <c r="L20" s="204">
        <f t="shared" si="3"/>
        <v>46.692347377472053</v>
      </c>
      <c r="M20" s="204">
        <f t="shared" si="3"/>
        <v>56.467497850386927</v>
      </c>
      <c r="N20" s="204">
        <f t="shared" si="3"/>
        <v>59.363714531384353</v>
      </c>
      <c r="O20" s="204">
        <f t="shared" si="3"/>
        <v>52.849441100601879</v>
      </c>
      <c r="P20" s="204">
        <f t="shared" si="3"/>
        <v>61.612639724849522</v>
      </c>
      <c r="Q20" s="204">
        <f t="shared" si="3"/>
        <v>52.99802235597592</v>
      </c>
      <c r="R20" s="204">
        <f t="shared" si="3"/>
        <v>62.864746345657792</v>
      </c>
      <c r="S20" s="204">
        <f t="shared" si="3"/>
        <v>60.45958727429062</v>
      </c>
      <c r="T20" s="204">
        <f t="shared" si="3"/>
        <v>71.49802235597592</v>
      </c>
      <c r="U20" s="204">
        <f t="shared" si="3"/>
        <v>67.114187446259663</v>
      </c>
      <c r="V20" s="204">
        <f t="shared" si="3"/>
        <v>58.79684307207885</v>
      </c>
      <c r="W20" s="204">
        <f t="shared" si="3"/>
        <v>50.846115513917248</v>
      </c>
      <c r="X20" s="204">
        <f t="shared" si="3"/>
        <v>45.352519079122338</v>
      </c>
      <c r="Y20" s="204">
        <f t="shared" si="3"/>
        <v>42.839917916420568</v>
      </c>
      <c r="DA20" s="71"/>
    </row>
    <row r="21" spans="1:105" ht="12" customHeight="1" x14ac:dyDescent="0.25">
      <c r="A21" s="18" t="s">
        <v>73</v>
      </c>
      <c r="B21" s="204">
        <v>60.319002579535692</v>
      </c>
      <c r="C21" s="204">
        <v>50.07695614789337</v>
      </c>
      <c r="D21" s="204">
        <v>46.831040412725699</v>
      </c>
      <c r="E21" s="204">
        <v>46.710060189165951</v>
      </c>
      <c r="F21" s="204">
        <v>46.159071367153913</v>
      </c>
      <c r="G21" s="204">
        <v>35.08091143594153</v>
      </c>
      <c r="H21" s="204">
        <v>24.553654342218401</v>
      </c>
      <c r="I21" s="204">
        <v>18.190283748925189</v>
      </c>
      <c r="J21" s="204">
        <v>27.051590713671541</v>
      </c>
      <c r="K21" s="204">
        <v>39.659501289767839</v>
      </c>
      <c r="L21" s="204">
        <v>46.692347377472053</v>
      </c>
      <c r="M21" s="204">
        <v>56.467497850386927</v>
      </c>
      <c r="N21" s="204">
        <v>59.363714531384353</v>
      </c>
      <c r="O21" s="204">
        <v>52.849441100601879</v>
      </c>
      <c r="P21" s="204">
        <v>61.612639724849522</v>
      </c>
      <c r="Q21" s="204">
        <v>52.99802235597592</v>
      </c>
      <c r="R21" s="204">
        <v>62.864746345657792</v>
      </c>
      <c r="S21" s="204">
        <v>60.45958727429062</v>
      </c>
      <c r="T21" s="204">
        <v>71.49802235597592</v>
      </c>
      <c r="U21" s="204">
        <v>67.114187446259663</v>
      </c>
      <c r="V21" s="204">
        <v>58.79684307207885</v>
      </c>
      <c r="W21" s="204">
        <v>50.846115513917248</v>
      </c>
      <c r="X21" s="204">
        <v>45.352519079122338</v>
      </c>
      <c r="Y21" s="204">
        <v>42.839917916420568</v>
      </c>
      <c r="DA21" s="71" t="s">
        <v>3036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3037</v>
      </c>
    </row>
    <row r="23" spans="1:105" ht="12" customHeight="1" x14ac:dyDescent="0.25">
      <c r="A23" s="14" t="s">
        <v>37</v>
      </c>
      <c r="B23" s="204">
        <f t="shared" ref="B23:Y23" si="4">B24+B25+B26+B27+B28+B29</f>
        <v>0</v>
      </c>
      <c r="C23" s="204">
        <f t="shared" si="4"/>
        <v>0</v>
      </c>
      <c r="D23" s="204">
        <f t="shared" si="4"/>
        <v>0</v>
      </c>
      <c r="E23" s="204">
        <f t="shared" si="4"/>
        <v>0</v>
      </c>
      <c r="F23" s="204">
        <f t="shared" si="4"/>
        <v>0</v>
      </c>
      <c r="G23" s="204">
        <f t="shared" si="4"/>
        <v>0</v>
      </c>
      <c r="H23" s="204">
        <f t="shared" si="4"/>
        <v>0</v>
      </c>
      <c r="I23" s="204">
        <f t="shared" si="4"/>
        <v>0</v>
      </c>
      <c r="J23" s="204">
        <f t="shared" si="4"/>
        <v>0</v>
      </c>
      <c r="K23" s="204">
        <f t="shared" si="4"/>
        <v>0</v>
      </c>
      <c r="L23" s="204">
        <f t="shared" si="4"/>
        <v>0</v>
      </c>
      <c r="M23" s="204">
        <f t="shared" si="4"/>
        <v>0.33473774720550298</v>
      </c>
      <c r="N23" s="204">
        <f t="shared" si="4"/>
        <v>0.31246775580395519</v>
      </c>
      <c r="O23" s="204">
        <f t="shared" si="4"/>
        <v>0.2154772141014617</v>
      </c>
      <c r="P23" s="204">
        <f t="shared" si="4"/>
        <v>0</v>
      </c>
      <c r="Q23" s="204">
        <f t="shared" si="4"/>
        <v>0</v>
      </c>
      <c r="R23" s="204">
        <f t="shared" si="4"/>
        <v>0</v>
      </c>
      <c r="S23" s="204">
        <f t="shared" si="4"/>
        <v>0</v>
      </c>
      <c r="T23" s="204">
        <f t="shared" si="4"/>
        <v>0</v>
      </c>
      <c r="U23" s="204">
        <f t="shared" si="4"/>
        <v>0</v>
      </c>
      <c r="V23" s="204">
        <f t="shared" si="4"/>
        <v>1.007314851497746E-3</v>
      </c>
      <c r="W23" s="204">
        <f t="shared" si="4"/>
        <v>4.5293700036480814E-3</v>
      </c>
      <c r="X23" s="204">
        <f t="shared" si="4"/>
        <v>3.2175675821761431E-2</v>
      </c>
      <c r="Y23" s="204">
        <f t="shared" si="4"/>
        <v>4.8044250389391377E-2</v>
      </c>
      <c r="DA23" s="71"/>
    </row>
    <row r="24" spans="1:105" ht="12" customHeight="1" x14ac:dyDescent="0.25">
      <c r="A24" s="18" t="s">
        <v>38</v>
      </c>
      <c r="B24" s="204">
        <v>0</v>
      </c>
      <c r="C24" s="204">
        <v>0</v>
      </c>
      <c r="D24" s="204">
        <v>0</v>
      </c>
      <c r="E24" s="204">
        <v>0</v>
      </c>
      <c r="F24" s="204">
        <v>0</v>
      </c>
      <c r="G24" s="204">
        <v>0</v>
      </c>
      <c r="H24" s="204">
        <v>0</v>
      </c>
      <c r="I24" s="204">
        <v>0</v>
      </c>
      <c r="J24" s="204">
        <v>0</v>
      </c>
      <c r="K24" s="204">
        <v>0</v>
      </c>
      <c r="L24" s="204">
        <v>0</v>
      </c>
      <c r="M24" s="204">
        <v>0</v>
      </c>
      <c r="N24" s="204">
        <v>0</v>
      </c>
      <c r="O24" s="204">
        <v>0</v>
      </c>
      <c r="P24" s="204">
        <v>0</v>
      </c>
      <c r="Q24" s="204">
        <v>0</v>
      </c>
      <c r="R24" s="204">
        <v>0</v>
      </c>
      <c r="S24" s="204">
        <v>0</v>
      </c>
      <c r="T24" s="204">
        <v>0</v>
      </c>
      <c r="U24" s="204">
        <v>0</v>
      </c>
      <c r="V24" s="204">
        <v>0</v>
      </c>
      <c r="W24" s="204">
        <v>0</v>
      </c>
      <c r="X24" s="204">
        <v>0</v>
      </c>
      <c r="Y24" s="204">
        <v>0</v>
      </c>
      <c r="DA24" s="71" t="s">
        <v>3038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0</v>
      </c>
      <c r="U25" s="204">
        <v>0</v>
      </c>
      <c r="V25" s="204">
        <v>1.007314851497746E-3</v>
      </c>
      <c r="W25" s="204">
        <v>4.5293700036480814E-3</v>
      </c>
      <c r="X25" s="204">
        <v>3.2175675821761431E-2</v>
      </c>
      <c r="Y25" s="204">
        <v>4.8044250389391377E-2</v>
      </c>
      <c r="DA25" s="71" t="s">
        <v>3039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0.33473774720550298</v>
      </c>
      <c r="N26" s="204">
        <v>0.31246775580395519</v>
      </c>
      <c r="O26" s="204">
        <v>0.2154772141014617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3040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3041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3042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3043</v>
      </c>
    </row>
    <row r="30" spans="1:105" ht="12" customHeight="1" x14ac:dyDescent="0.25">
      <c r="A30" s="14" t="s">
        <v>39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0</v>
      </c>
      <c r="J30" s="204">
        <v>0</v>
      </c>
      <c r="K30" s="204">
        <v>0</v>
      </c>
      <c r="L30" s="204">
        <v>0</v>
      </c>
      <c r="M30" s="204">
        <v>0</v>
      </c>
      <c r="N30" s="204">
        <v>0</v>
      </c>
      <c r="O30" s="204">
        <v>0</v>
      </c>
      <c r="P30" s="204">
        <v>0</v>
      </c>
      <c r="Q30" s="204">
        <v>0</v>
      </c>
      <c r="R30" s="204">
        <v>0</v>
      </c>
      <c r="S30" s="204">
        <v>0</v>
      </c>
      <c r="T30" s="204">
        <v>0</v>
      </c>
      <c r="U30" s="204">
        <v>0</v>
      </c>
      <c r="V30" s="204">
        <v>0</v>
      </c>
      <c r="W30" s="204">
        <v>0</v>
      </c>
      <c r="X30" s="204">
        <v>0</v>
      </c>
      <c r="Y30" s="204">
        <v>0</v>
      </c>
      <c r="DA30" s="71" t="s">
        <v>3044</v>
      </c>
    </row>
    <row r="31" spans="1:105" ht="12" customHeight="1" x14ac:dyDescent="0.25">
      <c r="A31" s="21" t="s">
        <v>40</v>
      </c>
      <c r="B31" s="207">
        <v>83.784178847807397</v>
      </c>
      <c r="C31" s="207">
        <v>96.843508168529652</v>
      </c>
      <c r="D31" s="207">
        <v>116.2436801375752</v>
      </c>
      <c r="E31" s="207">
        <v>125.7780739466896</v>
      </c>
      <c r="F31" s="207">
        <v>129.0018916595013</v>
      </c>
      <c r="G31" s="207">
        <v>126.6618228718831</v>
      </c>
      <c r="H31" s="207">
        <v>139.51986242476349</v>
      </c>
      <c r="I31" s="207">
        <v>153.45597592433359</v>
      </c>
      <c r="J31" s="207">
        <v>143.66491831470341</v>
      </c>
      <c r="K31" s="207">
        <v>121.38417884780741</v>
      </c>
      <c r="L31" s="207">
        <v>120.1309544282029</v>
      </c>
      <c r="M31" s="207">
        <v>111.2276010318143</v>
      </c>
      <c r="N31" s="207">
        <v>115.19217540842649</v>
      </c>
      <c r="O31" s="207">
        <v>119.5838349097162</v>
      </c>
      <c r="P31" s="207">
        <v>130.52493551160791</v>
      </c>
      <c r="Q31" s="207">
        <v>109.6491831470335</v>
      </c>
      <c r="R31" s="207">
        <v>112.7587274290628</v>
      </c>
      <c r="S31" s="207">
        <v>103.09595872742899</v>
      </c>
      <c r="T31" s="207">
        <v>100.37704213241619</v>
      </c>
      <c r="U31" s="207">
        <v>95.699312123817705</v>
      </c>
      <c r="V31" s="207">
        <v>102.25907136715389</v>
      </c>
      <c r="W31" s="207">
        <v>103.5656921754084</v>
      </c>
      <c r="X31" s="207">
        <v>106.46973344797939</v>
      </c>
      <c r="Y31" s="207">
        <v>107.3290627687016</v>
      </c>
      <c r="DA31" s="86" t="s">
        <v>3045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OIS_emi!B5</f>
        <v>522.00251064168242</v>
      </c>
      <c r="C33" s="203">
        <f>OIS_emi!C5</f>
        <v>465.89445036737061</v>
      </c>
      <c r="D33" s="203">
        <f>OIS_emi!D5</f>
        <v>450.91515744589827</v>
      </c>
      <c r="E33" s="203">
        <f>OIS_emi!E5</f>
        <v>449.30477880662102</v>
      </c>
      <c r="F33" s="203">
        <f>OIS_emi!F5</f>
        <v>468.52905924545342</v>
      </c>
      <c r="G33" s="203">
        <f>OIS_emi!G5</f>
        <v>501.42606912685761</v>
      </c>
      <c r="H33" s="203">
        <f>OIS_emi!H5</f>
        <v>488.33351352595258</v>
      </c>
      <c r="I33" s="203">
        <f>OIS_emi!I5</f>
        <v>490.84459272632301</v>
      </c>
      <c r="J33" s="203">
        <f>OIS_emi!J5</f>
        <v>450.41610492691069</v>
      </c>
      <c r="K33" s="203">
        <f>OIS_emi!K5</f>
        <v>386.22578688659257</v>
      </c>
      <c r="L33" s="203">
        <f>OIS_emi!L5</f>
        <v>343.70489304550188</v>
      </c>
      <c r="M33" s="203">
        <f>OIS_emi!M5</f>
        <v>296.88818652680328</v>
      </c>
      <c r="N33" s="203">
        <f>OIS_emi!N5</f>
        <v>316.33130880653482</v>
      </c>
      <c r="O33" s="203">
        <f>OIS_emi!O5</f>
        <v>337.32319536551557</v>
      </c>
      <c r="P33" s="203">
        <f>OIS_emi!P5</f>
        <v>352.21706316564598</v>
      </c>
      <c r="Q33" s="203">
        <f>OIS_emi!Q5</f>
        <v>285.99105240642882</v>
      </c>
      <c r="R33" s="203">
        <f>OIS_emi!R5</f>
        <v>326.78785836567761</v>
      </c>
      <c r="S33" s="203">
        <f>OIS_emi!S5</f>
        <v>339.74663940678408</v>
      </c>
      <c r="T33" s="203">
        <f>OIS_emi!T5</f>
        <v>365.29166988183852</v>
      </c>
      <c r="U33" s="203">
        <f>OIS_emi!U5</f>
        <v>366.14862972255872</v>
      </c>
      <c r="V33" s="203">
        <f>OIS_emi!V5</f>
        <v>345.60788034603002</v>
      </c>
      <c r="W33" s="203">
        <f>OIS_emi!W5</f>
        <v>332.77540948187669</v>
      </c>
      <c r="X33" s="203">
        <f>OIS_emi!X5</f>
        <v>325.75460330564277</v>
      </c>
      <c r="Y33" s="203">
        <f>OIS_emi!Y5</f>
        <v>322.77408900173822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15.231204436640168</v>
      </c>
      <c r="C35" s="284">
        <f t="shared" si="5"/>
        <v>13.54421066394055</v>
      </c>
      <c r="D35" s="284">
        <f t="shared" si="5"/>
        <v>14.101337895397881</v>
      </c>
      <c r="E35" s="284">
        <f t="shared" si="5"/>
        <v>13.614348445651506</v>
      </c>
      <c r="F35" s="284">
        <f t="shared" si="5"/>
        <v>12.492702274679804</v>
      </c>
      <c r="G35" s="284">
        <f t="shared" si="5"/>
        <v>11.107487276883209</v>
      </c>
      <c r="H35" s="284">
        <f t="shared" si="5"/>
        <v>9.8910000220298127</v>
      </c>
      <c r="I35" s="284">
        <f t="shared" si="5"/>
        <v>10.720188600789234</v>
      </c>
      <c r="J35" s="284">
        <f t="shared" si="5"/>
        <v>13.047914349992855</v>
      </c>
      <c r="K35" s="284">
        <f t="shared" si="5"/>
        <v>19.155877746671319</v>
      </c>
      <c r="L35" s="284">
        <f t="shared" si="5"/>
        <v>26.353642402189262</v>
      </c>
      <c r="M35" s="284">
        <f t="shared" si="5"/>
        <v>21.064186876936411</v>
      </c>
      <c r="N35" s="284">
        <f t="shared" si="5"/>
        <v>21.741574650552163</v>
      </c>
      <c r="O35" s="284">
        <f t="shared" si="5"/>
        <v>20.303186297653934</v>
      </c>
      <c r="P35" s="284">
        <f t="shared" si="5"/>
        <v>17.964658831617328</v>
      </c>
      <c r="Q35" s="284">
        <f t="shared" si="5"/>
        <v>13.788375846958926</v>
      </c>
      <c r="R35" s="284">
        <f t="shared" si="5"/>
        <v>16.786867145095027</v>
      </c>
      <c r="S35" s="284">
        <f t="shared" si="5"/>
        <v>12.307284257997912</v>
      </c>
      <c r="T35" s="284">
        <f t="shared" si="5"/>
        <v>13.410173721304515</v>
      </c>
      <c r="U35" s="284">
        <f t="shared" si="5"/>
        <v>10.583134626757735</v>
      </c>
      <c r="V35" s="284">
        <f t="shared" si="5"/>
        <v>11.085201273322673</v>
      </c>
      <c r="W35" s="284">
        <f t="shared" si="5"/>
        <v>9.0871115396781992</v>
      </c>
      <c r="X35" s="284">
        <f t="shared" si="5"/>
        <v>8.3356249738031423</v>
      </c>
      <c r="Y35" s="284">
        <f t="shared" si="5"/>
        <v>8.3537703628076052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24.207688958872751</v>
      </c>
      <c r="C36" s="344">
        <f t="shared" si="6"/>
        <v>23.463306857620818</v>
      </c>
      <c r="D36" s="344">
        <f t="shared" si="6"/>
        <v>25.303696583000615</v>
      </c>
      <c r="E36" s="344">
        <f t="shared" si="6"/>
        <v>24.887072766521857</v>
      </c>
      <c r="F36" s="344">
        <f t="shared" si="6"/>
        <v>21.602529210146649</v>
      </c>
      <c r="G36" s="344">
        <f t="shared" si="6"/>
        <v>20.926371742108465</v>
      </c>
      <c r="H36" s="344">
        <f t="shared" si="6"/>
        <v>19.040713578910463</v>
      </c>
      <c r="I36" s="344">
        <f t="shared" si="6"/>
        <v>20.193331226336046</v>
      </c>
      <c r="J36" s="344">
        <f t="shared" si="6"/>
        <v>23.405826765184937</v>
      </c>
      <c r="K36" s="344">
        <f t="shared" si="6"/>
        <v>26.09193025877482</v>
      </c>
      <c r="L36" s="344">
        <f t="shared" si="6"/>
        <v>29.968577340866503</v>
      </c>
      <c r="M36" s="344">
        <f t="shared" si="6"/>
        <v>29.221341043352062</v>
      </c>
      <c r="N36" s="344">
        <f t="shared" si="6"/>
        <v>30.02242270606375</v>
      </c>
      <c r="O36" s="344">
        <f t="shared" si="6"/>
        <v>30.310064619686376</v>
      </c>
      <c r="P36" s="344">
        <f t="shared" si="6"/>
        <v>29.699365031599331</v>
      </c>
      <c r="Q36" s="344">
        <f t="shared" si="6"/>
        <v>27.852116419789308</v>
      </c>
      <c r="R36" s="344">
        <f t="shared" si="6"/>
        <v>27.793905032381762</v>
      </c>
      <c r="S36" s="344">
        <f t="shared" si="6"/>
        <v>26.157442963125657</v>
      </c>
      <c r="T36" s="344">
        <f t="shared" si="6"/>
        <v>26.339600026644447</v>
      </c>
      <c r="U36" s="344">
        <f t="shared" si="6"/>
        <v>26.226549949859844</v>
      </c>
      <c r="V36" s="344">
        <f t="shared" si="6"/>
        <v>24.891975718353223</v>
      </c>
      <c r="W36" s="344">
        <f t="shared" si="6"/>
        <v>23.890991864389225</v>
      </c>
      <c r="X36" s="344">
        <f t="shared" si="6"/>
        <v>21.980412720660688</v>
      </c>
      <c r="Y36" s="344">
        <f t="shared" si="6"/>
        <v>20.378012650742676</v>
      </c>
      <c r="DA36" s="119"/>
    </row>
    <row r="37" spans="1:105" ht="12" customHeight="1" x14ac:dyDescent="0.25">
      <c r="A37" s="158" t="s">
        <v>2136</v>
      </c>
      <c r="B37" s="344">
        <f>IF(OIS_ued!B$5=0,"",OIS_ued!B$5/B$5*1000)</f>
        <v>9.0821319766055826</v>
      </c>
      <c r="C37" s="344">
        <f>IF(OIS_ued!C$5=0,"",OIS_ued!C$5/C$5*1000)</f>
        <v>9.1372500228410622</v>
      </c>
      <c r="D37" s="344">
        <f>IF(OIS_ued!D$5=0,"",OIS_ued!D$5/D$5*1000)</f>
        <v>10.136240169104207</v>
      </c>
      <c r="E37" s="344">
        <f>IF(OIS_ued!E$5=0,"",OIS_ued!E$5/E$5*1000)</f>
        <v>10.084969930700737</v>
      </c>
      <c r="F37" s="344">
        <f>IF(OIS_ued!F$5=0,"",OIS_ued!F$5/F$5*1000)</f>
        <v>8.7426779554051652</v>
      </c>
      <c r="G37" s="344">
        <f>IF(OIS_ued!G$5=0,"",OIS_ued!G$5/G$5*1000)</f>
        <v>8.4008347825200538</v>
      </c>
      <c r="H37" s="344">
        <f>IF(OIS_ued!H$5=0,"",OIS_ued!H$5/H$5*1000)</f>
        <v>7.7713769453757306</v>
      </c>
      <c r="I37" s="344">
        <f>IF(OIS_ued!I$5=0,"",OIS_ued!I$5/I$5*1000)</f>
        <v>8.3417858725953771</v>
      </c>
      <c r="J37" s="344">
        <f>IF(OIS_ued!J$5=0,"",OIS_ued!J$5/J$5*1000)</f>
        <v>9.6696803416593546</v>
      </c>
      <c r="K37" s="344">
        <f>IF(OIS_ued!K$5=0,"",OIS_ued!K$5/K$5*1000)</f>
        <v>10.784612793951432</v>
      </c>
      <c r="L37" s="344">
        <f>IF(OIS_ued!L$5=0,"",OIS_ued!L$5/L$5*1000)</f>
        <v>12.520937022154515</v>
      </c>
      <c r="M37" s="344">
        <f>IF(OIS_ued!M$5=0,"",OIS_ued!M$5/M$5*1000)</f>
        <v>12.359459768983553</v>
      </c>
      <c r="N37" s="344">
        <f>IF(OIS_ued!N$5=0,"",OIS_ued!N$5/N$5*1000)</f>
        <v>12.634951494926444</v>
      </c>
      <c r="O37" s="344">
        <f>IF(OIS_ued!O$5=0,"",OIS_ued!O$5/O$5*1000)</f>
        <v>12.701965650360457</v>
      </c>
      <c r="P37" s="344">
        <f>IF(OIS_ued!P$5=0,"",OIS_ued!P$5/P$5*1000)</f>
        <v>12.511007451998173</v>
      </c>
      <c r="Q37" s="344">
        <f>IF(OIS_ued!Q$5=0,"",OIS_ued!Q$5/Q$5*1000)</f>
        <v>11.753809475846305</v>
      </c>
      <c r="R37" s="344">
        <f>IF(OIS_ued!R$5=0,"",OIS_ued!R$5/R$5*1000)</f>
        <v>11.602499092836361</v>
      </c>
      <c r="S37" s="344">
        <f>IF(OIS_ued!S$5=0,"",OIS_ued!S$5/S$5*1000)</f>
        <v>10.752092088401893</v>
      </c>
      <c r="T37" s="344">
        <f>IF(OIS_ued!T$5=0,"",OIS_ued!T$5/T$5*1000)</f>
        <v>10.704959713538283</v>
      </c>
      <c r="U37" s="344">
        <f>IF(OIS_ued!U$5=0,"",OIS_ued!U$5/U$5*1000)</f>
        <v>10.587453877082032</v>
      </c>
      <c r="V37" s="344">
        <f>IF(OIS_ued!V$5=0,"",OIS_ued!V$5/V$5*1000)</f>
        <v>10.212762848066946</v>
      </c>
      <c r="W37" s="344">
        <f>IF(OIS_ued!W$5=0,"",OIS_ued!W$5/W$5*1000)</f>
        <v>9.8907476067993461</v>
      </c>
      <c r="X37" s="344">
        <f>IF(OIS_ued!X$5=0,"",OIS_ued!X$5/X$5*1000)</f>
        <v>9.1494657765025416</v>
      </c>
      <c r="Y37" s="344">
        <f>IF(OIS_ued!Y$5=0,"",OIS_ued!Y$5/Y$5*1000)</f>
        <v>8.5031327837523332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1.9624833314409935</v>
      </c>
      <c r="C38" s="345">
        <f t="shared" si="7"/>
        <v>1.7977990696290005</v>
      </c>
      <c r="D38" s="345">
        <f t="shared" si="7"/>
        <v>1.652619974315066</v>
      </c>
      <c r="E38" s="345">
        <f t="shared" si="7"/>
        <v>1.5947434642895846</v>
      </c>
      <c r="F38" s="345">
        <f t="shared" si="7"/>
        <v>1.6102039483069259</v>
      </c>
      <c r="G38" s="345">
        <f t="shared" si="7"/>
        <v>1.6935401264104306</v>
      </c>
      <c r="H38" s="345">
        <f t="shared" si="7"/>
        <v>1.6186754745829885</v>
      </c>
      <c r="I38" s="345">
        <f t="shared" si="7"/>
        <v>1.5747014364130827</v>
      </c>
      <c r="J38" s="345">
        <f t="shared" si="7"/>
        <v>1.5413771157399698</v>
      </c>
      <c r="K38" s="345">
        <f t="shared" si="7"/>
        <v>1.5130711489095703</v>
      </c>
      <c r="L38" s="345">
        <f t="shared" si="7"/>
        <v>1.4216066896835793</v>
      </c>
      <c r="M38" s="345">
        <f t="shared" si="7"/>
        <v>1.3423101406205602</v>
      </c>
      <c r="N38" s="345">
        <f t="shared" si="7"/>
        <v>1.3611628002576619</v>
      </c>
      <c r="O38" s="345">
        <f t="shared" si="7"/>
        <v>1.3932297119942956</v>
      </c>
      <c r="P38" s="345">
        <f t="shared" si="7"/>
        <v>1.3534778411863737</v>
      </c>
      <c r="Q38" s="345">
        <f t="shared" si="7"/>
        <v>1.3272953042859825</v>
      </c>
      <c r="R38" s="345">
        <f t="shared" si="7"/>
        <v>1.3933605560008195</v>
      </c>
      <c r="S38" s="345">
        <f t="shared" si="7"/>
        <v>1.4876102237939506</v>
      </c>
      <c r="T38" s="345">
        <f t="shared" si="7"/>
        <v>1.5438983931833292</v>
      </c>
      <c r="U38" s="345">
        <f t="shared" si="7"/>
        <v>1.5830249286699105</v>
      </c>
      <c r="V38" s="345">
        <f t="shared" si="7"/>
        <v>1.5060272826724292</v>
      </c>
      <c r="W38" s="345">
        <f t="shared" si="7"/>
        <v>1.4804065584250681</v>
      </c>
      <c r="X38" s="345">
        <f t="shared" si="7"/>
        <v>1.4528267079156265</v>
      </c>
      <c r="Y38" s="345">
        <f t="shared" si="7"/>
        <v>1.4459271837285304</v>
      </c>
      <c r="DA38" s="164"/>
    </row>
    <row r="39" spans="1:105" ht="10.15" customHeight="1" x14ac:dyDescent="0.25"/>
    <row r="40" spans="1:105" ht="12" customHeight="1" x14ac:dyDescent="0.25">
      <c r="A40" s="8" t="s">
        <v>3046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final energy consumption"</f>
        <v>IE: Other industrial sectors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265.99079965606199</v>
      </c>
      <c r="C5" s="223">
        <v>259.14711951848659</v>
      </c>
      <c r="D5" s="223">
        <v>272.84866723989683</v>
      </c>
      <c r="E5" s="223">
        <v>281.74110060189162</v>
      </c>
      <c r="F5" s="223">
        <v>290.97497850386941</v>
      </c>
      <c r="G5" s="223">
        <v>296.08159931212441</v>
      </c>
      <c r="H5" s="223">
        <v>301.68710232158151</v>
      </c>
      <c r="I5" s="223">
        <v>311.70644883920869</v>
      </c>
      <c r="J5" s="223">
        <v>292.21668099742038</v>
      </c>
      <c r="K5" s="223">
        <v>255.2595012897676</v>
      </c>
      <c r="L5" s="223">
        <v>241.77214101461749</v>
      </c>
      <c r="M5" s="223">
        <v>221.17704213241629</v>
      </c>
      <c r="N5" s="223">
        <v>232.39785038693</v>
      </c>
      <c r="O5" s="223">
        <v>242.1159931212382</v>
      </c>
      <c r="P5" s="223">
        <v>260.23112639724832</v>
      </c>
      <c r="Q5" s="223">
        <v>215.46904557179721</v>
      </c>
      <c r="R5" s="223">
        <v>234.53215821152139</v>
      </c>
      <c r="S5" s="223">
        <v>228.38417884780719</v>
      </c>
      <c r="T5" s="223">
        <v>236.60343938091151</v>
      </c>
      <c r="U5" s="223">
        <v>231.29681857265771</v>
      </c>
      <c r="V5" s="223">
        <v>229.4831470335335</v>
      </c>
      <c r="W5" s="223">
        <v>224.78650042992251</v>
      </c>
      <c r="X5" s="223">
        <v>224.22123817712821</v>
      </c>
      <c r="Y5" s="223">
        <v>223.22983662940689</v>
      </c>
      <c r="DA5" s="89" t="s">
        <v>3029</v>
      </c>
    </row>
    <row r="6" spans="1:105" ht="12" customHeight="1" x14ac:dyDescent="0.25">
      <c r="A6" s="55" t="s">
        <v>91</v>
      </c>
      <c r="B6" s="259">
        <v>7.2022075113107231</v>
      </c>
      <c r="C6" s="259">
        <v>7.5995747399143116</v>
      </c>
      <c r="D6" s="259">
        <v>8.6563958675056725</v>
      </c>
      <c r="E6" s="259">
        <v>9.4628669122607825</v>
      </c>
      <c r="F6" s="259">
        <v>10.06317335585922</v>
      </c>
      <c r="G6" s="259">
        <v>9.9955782721030246</v>
      </c>
      <c r="H6" s="259">
        <v>10.469342320507749</v>
      </c>
      <c r="I6" s="259">
        <v>10.601587514437661</v>
      </c>
      <c r="J6" s="259">
        <v>9.3241250850234216</v>
      </c>
      <c r="K6" s="259">
        <v>8.1292645777188959</v>
      </c>
      <c r="L6" s="259">
        <v>7.4596651729439012</v>
      </c>
      <c r="M6" s="259">
        <v>7.2656590712615712</v>
      </c>
      <c r="N6" s="259">
        <v>7.1041722221159729</v>
      </c>
      <c r="O6" s="259">
        <v>7.0291902767409953</v>
      </c>
      <c r="P6" s="259">
        <v>7.4645157692878623</v>
      </c>
      <c r="Q6" s="259">
        <v>5.7612601910864853</v>
      </c>
      <c r="R6" s="259">
        <v>6.0703134981368096</v>
      </c>
      <c r="S6" s="259">
        <v>5.5377555335878021</v>
      </c>
      <c r="T6" s="259">
        <v>5.3602837400110399</v>
      </c>
      <c r="U6" s="259">
        <v>5.3919649966858847</v>
      </c>
      <c r="V6" s="259">
        <v>5.3272765154085153</v>
      </c>
      <c r="W6" s="259">
        <v>5.7711345786023536</v>
      </c>
      <c r="X6" s="259">
        <v>6.0739534184951038</v>
      </c>
      <c r="Y6" s="259">
        <v>6.0714630532046208</v>
      </c>
      <c r="DA6" s="67" t="s">
        <v>3047</v>
      </c>
    </row>
    <row r="7" spans="1:105" ht="12" customHeight="1" x14ac:dyDescent="0.25">
      <c r="A7" s="173" t="s">
        <v>92</v>
      </c>
      <c r="B7" s="224">
        <v>3.211858679174509</v>
      </c>
      <c r="C7" s="224">
        <v>3.4763052356584159</v>
      </c>
      <c r="D7" s="224">
        <v>4.0189748034908277</v>
      </c>
      <c r="E7" s="224">
        <v>4.3764598358881868</v>
      </c>
      <c r="F7" s="224">
        <v>4.60160745428729</v>
      </c>
      <c r="G7" s="224">
        <v>4.5553864093590146</v>
      </c>
      <c r="H7" s="224">
        <v>4.8414957961722811</v>
      </c>
      <c r="I7" s="224">
        <v>5.0319468537579093</v>
      </c>
      <c r="J7" s="224">
        <v>4.520629067414565</v>
      </c>
      <c r="K7" s="224">
        <v>3.9035583589488758</v>
      </c>
      <c r="L7" s="224">
        <v>3.6759043276263341</v>
      </c>
      <c r="M7" s="224">
        <v>3.5173716488275959</v>
      </c>
      <c r="N7" s="224">
        <v>3.5110765335207121</v>
      </c>
      <c r="O7" s="224">
        <v>3.535767464355184</v>
      </c>
      <c r="P7" s="224">
        <v>3.7930677514263329</v>
      </c>
      <c r="Q7" s="224">
        <v>3.0250922003341918</v>
      </c>
      <c r="R7" s="224">
        <v>3.1592695823128421</v>
      </c>
      <c r="S7" s="224">
        <v>2.8873300442915819</v>
      </c>
      <c r="T7" s="224">
        <v>2.804328631298453</v>
      </c>
      <c r="U7" s="224">
        <v>2.7629436201819071</v>
      </c>
      <c r="V7" s="224">
        <v>2.8110268377413679</v>
      </c>
      <c r="W7" s="224">
        <v>2.9626083940058359</v>
      </c>
      <c r="X7" s="224">
        <v>3.0892765152518802</v>
      </c>
      <c r="Y7" s="224">
        <v>3.0962186667783271</v>
      </c>
      <c r="DA7" s="177" t="s">
        <v>3048</v>
      </c>
    </row>
    <row r="8" spans="1:105" ht="12" customHeight="1" x14ac:dyDescent="0.25">
      <c r="A8" s="173" t="s">
        <v>93</v>
      </c>
      <c r="B8" s="224">
        <v>5.0256815955063967</v>
      </c>
      <c r="C8" s="224">
        <v>5.5541658116400328</v>
      </c>
      <c r="D8" s="224">
        <v>6.4971363173271657</v>
      </c>
      <c r="E8" s="224">
        <v>7.0536568838324172</v>
      </c>
      <c r="F8" s="224">
        <v>7.3499929518260352</v>
      </c>
      <c r="G8" s="224">
        <v>7.2565327247530202</v>
      </c>
      <c r="H8" s="224">
        <v>7.8026015903038637</v>
      </c>
      <c r="I8" s="224">
        <v>8.273463787774439</v>
      </c>
      <c r="J8" s="224">
        <v>7.5501368463964624</v>
      </c>
      <c r="K8" s="224">
        <v>6.4738650258342636</v>
      </c>
      <c r="L8" s="224">
        <v>6.2109397213702451</v>
      </c>
      <c r="M8" s="224">
        <v>5.8681976472220274</v>
      </c>
      <c r="N8" s="224">
        <v>5.9447541445658159</v>
      </c>
      <c r="O8" s="224">
        <v>6.0598147377573799</v>
      </c>
      <c r="P8" s="224">
        <v>6.5454656649937588</v>
      </c>
      <c r="Q8" s="224">
        <v>5.3327489122483112</v>
      </c>
      <c r="R8" s="224">
        <v>5.5379057328504633</v>
      </c>
      <c r="S8" s="224">
        <v>5.0671108106423706</v>
      </c>
      <c r="T8" s="224">
        <v>4.9321652289670448</v>
      </c>
      <c r="U8" s="224">
        <v>4.7944224476902129</v>
      </c>
      <c r="V8" s="224">
        <v>4.9708054292173651</v>
      </c>
      <c r="W8" s="224">
        <v>5.1470383635837749</v>
      </c>
      <c r="X8" s="224">
        <v>5.3342278047037208</v>
      </c>
      <c r="Y8" s="224">
        <v>5.3556777579924786</v>
      </c>
      <c r="DA8" s="177" t="s">
        <v>3049</v>
      </c>
    </row>
    <row r="9" spans="1:105" ht="12" customHeight="1" x14ac:dyDescent="0.25">
      <c r="A9" s="173" t="s">
        <v>94</v>
      </c>
      <c r="B9" s="224">
        <v>2.6234458877510791</v>
      </c>
      <c r="C9" s="224">
        <v>2.7559667687485021</v>
      </c>
      <c r="D9" s="224">
        <v>3.1309201014829182</v>
      </c>
      <c r="E9" s="224">
        <v>3.4249851229013282</v>
      </c>
      <c r="F9" s="224">
        <v>3.6496132916271979</v>
      </c>
      <c r="G9" s="224">
        <v>3.6272437884513971</v>
      </c>
      <c r="H9" s="224">
        <v>3.7893308735229438</v>
      </c>
      <c r="I9" s="224">
        <v>3.8190817736641871</v>
      </c>
      <c r="J9" s="224">
        <v>3.3455804665433639</v>
      </c>
      <c r="K9" s="224">
        <v>2.9221446705428762</v>
      </c>
      <c r="L9" s="224">
        <v>2.6682978891263929</v>
      </c>
      <c r="M9" s="224">
        <v>2.6077195437592851</v>
      </c>
      <c r="N9" s="224">
        <v>2.539689331940377</v>
      </c>
      <c r="O9" s="224">
        <v>2.504232589457871</v>
      </c>
      <c r="P9" s="224">
        <v>2.653952826887453</v>
      </c>
      <c r="Q9" s="224">
        <v>2.0347090527249829</v>
      </c>
      <c r="R9" s="224">
        <v>2.1477943876363699</v>
      </c>
      <c r="S9" s="224">
        <v>1.9586326060095001</v>
      </c>
      <c r="T9" s="224">
        <v>1.8945278568506181</v>
      </c>
      <c r="U9" s="224">
        <v>1.9138455523987119</v>
      </c>
      <c r="V9" s="224">
        <v>1.879504059990126</v>
      </c>
      <c r="W9" s="224">
        <v>2.047676993267769</v>
      </c>
      <c r="X9" s="224">
        <v>2.1591539317721158</v>
      </c>
      <c r="Y9" s="224">
        <v>2.1571185859421189</v>
      </c>
      <c r="DA9" s="177" t="s">
        <v>3050</v>
      </c>
    </row>
    <row r="10" spans="1:105" ht="12" customHeight="1" x14ac:dyDescent="0.25">
      <c r="A10" s="56" t="s">
        <v>95</v>
      </c>
      <c r="B10" s="260">
        <v>5.3990270470526127</v>
      </c>
      <c r="C10" s="260">
        <v>5.5154765341748</v>
      </c>
      <c r="D10" s="260">
        <v>6.4206173173561574</v>
      </c>
      <c r="E10" s="260">
        <v>7.1537364402404364</v>
      </c>
      <c r="F10" s="260">
        <v>7.6675851180480654</v>
      </c>
      <c r="G10" s="260">
        <v>7.5778389474305881</v>
      </c>
      <c r="H10" s="260">
        <v>8.177092988312852</v>
      </c>
      <c r="I10" s="260">
        <v>8.5226143464801076</v>
      </c>
      <c r="J10" s="260">
        <v>7.5996163436397577</v>
      </c>
      <c r="K10" s="260">
        <v>6.5822533783852668</v>
      </c>
      <c r="L10" s="260">
        <v>6.149354663139551</v>
      </c>
      <c r="M10" s="260">
        <v>6.1874027910984406</v>
      </c>
      <c r="N10" s="260">
        <v>5.9482375538224224</v>
      </c>
      <c r="O10" s="260">
        <v>5.8264640942209427</v>
      </c>
      <c r="P10" s="260">
        <v>6.1702366900076626</v>
      </c>
      <c r="Q10" s="260">
        <v>4.7205740681975978</v>
      </c>
      <c r="R10" s="260">
        <v>5.0997390698804637</v>
      </c>
      <c r="S10" s="260">
        <v>4.6280758501694956</v>
      </c>
      <c r="T10" s="260">
        <v>4.5945898200823541</v>
      </c>
      <c r="U10" s="260">
        <v>4.5597015995660621</v>
      </c>
      <c r="V10" s="260">
        <v>4.7296237999123232</v>
      </c>
      <c r="W10" s="260">
        <v>5.2858810918632617</v>
      </c>
      <c r="X10" s="260">
        <v>5.3674739610165174</v>
      </c>
      <c r="Y10" s="260">
        <v>5.5377126103661229</v>
      </c>
      <c r="DA10" s="68" t="s">
        <v>3051</v>
      </c>
    </row>
    <row r="11" spans="1:105" ht="12" customHeight="1" x14ac:dyDescent="0.25">
      <c r="A11" s="37" t="s">
        <v>159</v>
      </c>
      <c r="B11" s="226">
        <v>0.55899947352158208</v>
      </c>
      <c r="C11" s="226">
        <v>0.47573667141587928</v>
      </c>
      <c r="D11" s="226">
        <v>0.44130886986608331</v>
      </c>
      <c r="E11" s="226">
        <v>0.44668710786709248</v>
      </c>
      <c r="F11" s="226">
        <v>0.51987434152483802</v>
      </c>
      <c r="G11" s="226">
        <v>0.57741355972048269</v>
      </c>
      <c r="H11" s="226">
        <v>0.55365740358926774</v>
      </c>
      <c r="I11" s="226">
        <v>0.49686396345223671</v>
      </c>
      <c r="J11" s="226">
        <v>0.44841762318798789</v>
      </c>
      <c r="K11" s="226">
        <v>0.4068238950626154</v>
      </c>
      <c r="L11" s="226">
        <v>0.28619609088913089</v>
      </c>
      <c r="M11" s="226">
        <v>0.21714268982381041</v>
      </c>
      <c r="N11" s="226">
        <v>0.229243971240365</v>
      </c>
      <c r="O11" s="226">
        <v>0.32439651961859528</v>
      </c>
      <c r="P11" s="226">
        <v>0.23762715911500429</v>
      </c>
      <c r="Q11" s="226">
        <v>0.18504586381863031</v>
      </c>
      <c r="R11" s="226">
        <v>0.25593214021639937</v>
      </c>
      <c r="S11" s="226">
        <v>0.35652904554278142</v>
      </c>
      <c r="T11" s="226">
        <v>0.37971386958606368</v>
      </c>
      <c r="U11" s="226">
        <v>0.4054805556283409</v>
      </c>
      <c r="V11" s="226">
        <v>0.46924312266013901</v>
      </c>
      <c r="W11" s="226">
        <v>0.47737822062544272</v>
      </c>
      <c r="X11" s="226">
        <v>0.43302028851418251</v>
      </c>
      <c r="Y11" s="226">
        <v>0.52376329139878552</v>
      </c>
      <c r="DA11" s="69" t="s">
        <v>3052</v>
      </c>
    </row>
    <row r="12" spans="1:105" ht="12" customHeight="1" x14ac:dyDescent="0.25">
      <c r="A12" s="37" t="s">
        <v>35</v>
      </c>
      <c r="B12" s="226">
        <v>0.95774986598273992</v>
      </c>
      <c r="C12" s="226">
        <v>0.50884366325774988</v>
      </c>
      <c r="D12" s="226">
        <v>0.31984434130814438</v>
      </c>
      <c r="E12" s="226">
        <v>0.26169726727605852</v>
      </c>
      <c r="F12" s="226">
        <v>0.23425036248327341</v>
      </c>
      <c r="G12" s="226">
        <v>0.2024359957727159</v>
      </c>
      <c r="H12" s="226">
        <v>8.7622030925874839E-2</v>
      </c>
      <c r="I12" s="226">
        <v>8.1037963608293087E-2</v>
      </c>
      <c r="J12" s="226">
        <v>0.17970712936182831</v>
      </c>
      <c r="K12" s="226">
        <v>0.50369077418981767</v>
      </c>
      <c r="L12" s="226">
        <v>0.52483571314261523</v>
      </c>
      <c r="M12" s="226">
        <v>0.77716250462132141</v>
      </c>
      <c r="N12" s="226">
        <v>0.79823915300731585</v>
      </c>
      <c r="O12" s="226">
        <v>0.68993161200550679</v>
      </c>
      <c r="P12" s="226">
        <v>0.80292835638147309</v>
      </c>
      <c r="Q12" s="226">
        <v>0.61495994118981534</v>
      </c>
      <c r="R12" s="226">
        <v>0.9078780943169229</v>
      </c>
      <c r="S12" s="226">
        <v>0.93075664178824169</v>
      </c>
      <c r="T12" s="226">
        <v>1.270316086354252</v>
      </c>
      <c r="U12" s="226">
        <v>1.146699828770203</v>
      </c>
      <c r="V12" s="226">
        <v>1.032242980648574</v>
      </c>
      <c r="W12" s="226">
        <v>0.94549381961966084</v>
      </c>
      <c r="X12" s="226">
        <v>0.75863970101622868</v>
      </c>
      <c r="Y12" s="226">
        <v>0.68984411013104197</v>
      </c>
      <c r="DA12" s="69" t="s">
        <v>3053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3054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3055</v>
      </c>
    </row>
    <row r="15" spans="1:105" ht="12" customHeight="1" x14ac:dyDescent="0.25">
      <c r="A15" s="37" t="s">
        <v>40</v>
      </c>
      <c r="B15" s="226">
        <v>3.8822777075482899</v>
      </c>
      <c r="C15" s="226">
        <v>4.5308961995011714</v>
      </c>
      <c r="D15" s="226">
        <v>5.6594641061819306</v>
      </c>
      <c r="E15" s="226">
        <v>6.4453520650972864</v>
      </c>
      <c r="F15" s="226">
        <v>6.913460414039954</v>
      </c>
      <c r="G15" s="226">
        <v>6.7979893919373904</v>
      </c>
      <c r="H15" s="226">
        <v>7.5358135537977109</v>
      </c>
      <c r="I15" s="226">
        <v>7.9447124194195782</v>
      </c>
      <c r="J15" s="226">
        <v>6.9714915910899418</v>
      </c>
      <c r="K15" s="226">
        <v>5.6717387091328337</v>
      </c>
      <c r="L15" s="226">
        <v>5.3383228591078042</v>
      </c>
      <c r="M15" s="226">
        <v>5.1930975966533088</v>
      </c>
      <c r="N15" s="226">
        <v>4.9207544295747407</v>
      </c>
      <c r="O15" s="226">
        <v>4.812135962596841</v>
      </c>
      <c r="P15" s="226">
        <v>5.1296811745111848</v>
      </c>
      <c r="Q15" s="226">
        <v>3.9205682631891521</v>
      </c>
      <c r="R15" s="226">
        <v>3.9359288353471422</v>
      </c>
      <c r="S15" s="226">
        <v>3.3407901628384731</v>
      </c>
      <c r="T15" s="226">
        <v>2.944559864142037</v>
      </c>
      <c r="U15" s="226">
        <v>3.0075212151675181</v>
      </c>
      <c r="V15" s="226">
        <v>3.2281376966036111</v>
      </c>
      <c r="W15" s="226">
        <v>3.8630090516181581</v>
      </c>
      <c r="X15" s="226">
        <v>4.1758139714861047</v>
      </c>
      <c r="Y15" s="226">
        <v>4.3241052088362952</v>
      </c>
      <c r="DA15" s="69" t="s">
        <v>3056</v>
      </c>
    </row>
    <row r="16" spans="1:105" ht="12" customHeight="1" x14ac:dyDescent="0.25">
      <c r="A16" s="57" t="s">
        <v>3057</v>
      </c>
      <c r="B16" s="261">
        <v>33.774364151504869</v>
      </c>
      <c r="C16" s="261">
        <v>28.753051769029199</v>
      </c>
      <c r="D16" s="261">
        <v>28.151356805057102</v>
      </c>
      <c r="E16" s="261">
        <v>28.51261577886785</v>
      </c>
      <c r="F16" s="261">
        <v>29.362247826954519</v>
      </c>
      <c r="G16" s="261">
        <v>30.925784886015251</v>
      </c>
      <c r="H16" s="261">
        <v>29.044474026440842</v>
      </c>
      <c r="I16" s="261">
        <v>30.80234092429118</v>
      </c>
      <c r="J16" s="261">
        <v>34.428508528834051</v>
      </c>
      <c r="K16" s="261">
        <v>32.267305042624841</v>
      </c>
      <c r="L16" s="261">
        <v>30.657573475121229</v>
      </c>
      <c r="M16" s="261">
        <v>29.646269464586361</v>
      </c>
      <c r="N16" s="261">
        <v>32.080624317592907</v>
      </c>
      <c r="O16" s="261">
        <v>33.887704943554667</v>
      </c>
      <c r="P16" s="261">
        <v>36.112962669861439</v>
      </c>
      <c r="Q16" s="261">
        <v>30.031042281119841</v>
      </c>
      <c r="R16" s="261">
        <v>34.628735483190887</v>
      </c>
      <c r="S16" s="261">
        <v>34.40761525149329</v>
      </c>
      <c r="T16" s="261">
        <v>38.822387213248938</v>
      </c>
      <c r="U16" s="261">
        <v>36.241398788122957</v>
      </c>
      <c r="V16" s="261">
        <v>36.74905583313658</v>
      </c>
      <c r="W16" s="261">
        <v>33.727104429704283</v>
      </c>
      <c r="X16" s="261">
        <v>31.60171155587485</v>
      </c>
      <c r="Y16" s="261">
        <v>30.887332301930851</v>
      </c>
      <c r="DA16" s="70" t="s">
        <v>3058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1.0527874516681031</v>
      </c>
      <c r="H17" s="229">
        <v>2.5454125406986252</v>
      </c>
      <c r="I17" s="229">
        <v>7.7672598020728971</v>
      </c>
      <c r="J17" s="229">
        <v>5.4381153605152166</v>
      </c>
      <c r="K17" s="229">
        <v>0.48281208712240892</v>
      </c>
      <c r="L17" s="229">
        <v>0.68897885554737681</v>
      </c>
      <c r="M17" s="229">
        <v>0.38011107233771962</v>
      </c>
      <c r="N17" s="229">
        <v>0.24784404517325001</v>
      </c>
      <c r="O17" s="229">
        <v>1.6316052023472121E-2</v>
      </c>
      <c r="P17" s="229">
        <v>0</v>
      </c>
      <c r="Q17" s="229">
        <v>7.1917133367269967E-3</v>
      </c>
      <c r="R17" s="229">
        <v>0</v>
      </c>
      <c r="S17" s="229">
        <v>2.2708761821546759E-2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3059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3060</v>
      </c>
    </row>
    <row r="19" spans="1:105" ht="12" customHeight="1" x14ac:dyDescent="0.25">
      <c r="A19" s="46" t="s">
        <v>31</v>
      </c>
      <c r="B19" s="229">
        <v>1.121701425668483</v>
      </c>
      <c r="C19" s="229">
        <v>1.2870735082902021</v>
      </c>
      <c r="D19" s="229">
        <v>0.97620610761376492</v>
      </c>
      <c r="E19" s="229">
        <v>0.73623962644038621</v>
      </c>
      <c r="F19" s="229">
        <v>0.55470193729391248</v>
      </c>
      <c r="G19" s="229">
        <v>0.75464044413087428</v>
      </c>
      <c r="H19" s="229">
        <v>1.8320537247024951</v>
      </c>
      <c r="I19" s="229">
        <v>2.2333830722756698</v>
      </c>
      <c r="J19" s="229">
        <v>3.0553245955965198</v>
      </c>
      <c r="K19" s="229">
        <v>1.465274678725883</v>
      </c>
      <c r="L19" s="229">
        <v>1.6415871112120271</v>
      </c>
      <c r="M19" s="229">
        <v>1.499156717852097</v>
      </c>
      <c r="N19" s="229">
        <v>1.9893729441915831</v>
      </c>
      <c r="O19" s="229">
        <v>2.5304611231602441</v>
      </c>
      <c r="P19" s="229">
        <v>3.4716830867177091</v>
      </c>
      <c r="Q19" s="229">
        <v>2.6501644018881132</v>
      </c>
      <c r="R19" s="229">
        <v>3.1861283181747582</v>
      </c>
      <c r="S19" s="229">
        <v>3.0305358411012291</v>
      </c>
      <c r="T19" s="229">
        <v>3.468844058919331</v>
      </c>
      <c r="U19" s="229">
        <v>3.4729394305814938</v>
      </c>
      <c r="V19" s="229">
        <v>4.4235463268340389</v>
      </c>
      <c r="W19" s="229">
        <v>4.5959092221364699</v>
      </c>
      <c r="X19" s="229">
        <v>4.8443224459147194</v>
      </c>
      <c r="Y19" s="229">
        <v>4.3234310480741209</v>
      </c>
      <c r="DA19" s="73" t="s">
        <v>3061</v>
      </c>
    </row>
    <row r="20" spans="1:105" ht="12" customHeight="1" x14ac:dyDescent="0.25">
      <c r="A20" s="46" t="s">
        <v>159</v>
      </c>
      <c r="B20" s="229">
        <v>8.9124926257787127</v>
      </c>
      <c r="C20" s="229">
        <v>9.1493201816303298</v>
      </c>
      <c r="D20" s="229">
        <v>9.5585286362695623</v>
      </c>
      <c r="E20" s="229">
        <v>9.8471215044791087</v>
      </c>
      <c r="F20" s="229">
        <v>10.44598372617321</v>
      </c>
      <c r="G20" s="229">
        <v>11.38613058397668</v>
      </c>
      <c r="H20" s="229">
        <v>10.732824432891141</v>
      </c>
      <c r="I20" s="229">
        <v>10.54367769953755</v>
      </c>
      <c r="J20" s="229">
        <v>9.8624087224493167</v>
      </c>
      <c r="K20" s="229">
        <v>9.8607444471522854</v>
      </c>
      <c r="L20" s="229">
        <v>6.7030434630484148</v>
      </c>
      <c r="M20" s="229">
        <v>5.1539687482516667</v>
      </c>
      <c r="N20" s="229">
        <v>5.4422265304321211</v>
      </c>
      <c r="O20" s="229">
        <v>8.24718910722288</v>
      </c>
      <c r="P20" s="229">
        <v>6.431101232398948</v>
      </c>
      <c r="Q20" s="229">
        <v>4.4660558394323564</v>
      </c>
      <c r="R20" s="229">
        <v>5.0641230305989708</v>
      </c>
      <c r="S20" s="229">
        <v>5.8867650293421843</v>
      </c>
      <c r="T20" s="229">
        <v>6.0104495934577216</v>
      </c>
      <c r="U20" s="229">
        <v>5.4710705666583506</v>
      </c>
      <c r="V20" s="229">
        <v>6.4186909926551294</v>
      </c>
      <c r="W20" s="229">
        <v>5.9654820376632332</v>
      </c>
      <c r="X20" s="229">
        <v>6.2176600747193493</v>
      </c>
      <c r="Y20" s="229">
        <v>6.4471937339087422</v>
      </c>
      <c r="DA20" s="73" t="s">
        <v>3062</v>
      </c>
    </row>
    <row r="21" spans="1:105" ht="12" customHeight="1" x14ac:dyDescent="0.25">
      <c r="A21" s="46" t="s">
        <v>32</v>
      </c>
      <c r="B21" s="229">
        <v>6.8454661249506126</v>
      </c>
      <c r="C21" s="229">
        <v>3.4006318304840701</v>
      </c>
      <c r="D21" s="229">
        <v>3.7435083512514309</v>
      </c>
      <c r="E21" s="229">
        <v>4.2526456638350636</v>
      </c>
      <c r="F21" s="229">
        <v>4.752810218944215</v>
      </c>
      <c r="G21" s="229">
        <v>4.1599117107184762</v>
      </c>
      <c r="H21" s="229">
        <v>2.9780513982341819</v>
      </c>
      <c r="I21" s="229">
        <v>2.6004344234530459</v>
      </c>
      <c r="J21" s="229">
        <v>5.2990462085882797</v>
      </c>
      <c r="K21" s="229">
        <v>4.8511969912609167</v>
      </c>
      <c r="L21" s="229">
        <v>4.7797550014495336</v>
      </c>
      <c r="M21" s="229">
        <v>1.2244615200534339</v>
      </c>
      <c r="N21" s="229">
        <v>1.083638260865299</v>
      </c>
      <c r="O21" s="229">
        <v>2.5372239352169181</v>
      </c>
      <c r="P21" s="229">
        <v>1.9276301677037311</v>
      </c>
      <c r="Q21" s="229">
        <v>1.9263698268379039</v>
      </c>
      <c r="R21" s="229">
        <v>1.491610865000347</v>
      </c>
      <c r="S21" s="229">
        <v>1.502017009105425</v>
      </c>
      <c r="T21" s="229">
        <v>1.599168713435968</v>
      </c>
      <c r="U21" s="229">
        <v>1.535158332024575</v>
      </c>
      <c r="V21" s="229">
        <v>1.987354415186916</v>
      </c>
      <c r="W21" s="229">
        <v>1.334584830399919</v>
      </c>
      <c r="X21" s="229">
        <v>1.173983520167907</v>
      </c>
      <c r="Y21" s="229">
        <v>1.628325606204625</v>
      </c>
      <c r="DA21" s="73" t="s">
        <v>3063</v>
      </c>
    </row>
    <row r="22" spans="1:105" ht="12" customHeight="1" x14ac:dyDescent="0.25">
      <c r="A22" s="46" t="s">
        <v>33</v>
      </c>
      <c r="B22" s="229">
        <v>3.0979354918733888</v>
      </c>
      <c r="C22" s="229">
        <v>2.4825044468497719</v>
      </c>
      <c r="D22" s="229">
        <v>2.3803052717271749</v>
      </c>
      <c r="E22" s="229">
        <v>2.3740872433577511</v>
      </c>
      <c r="F22" s="229">
        <v>2.6013504670621521</v>
      </c>
      <c r="G22" s="229">
        <v>5.52165376247852</v>
      </c>
      <c r="H22" s="229">
        <v>5.868703585772538</v>
      </c>
      <c r="I22" s="229">
        <v>2.972204712514368</v>
      </c>
      <c r="J22" s="229">
        <v>3.9278019285429591</v>
      </c>
      <c r="K22" s="229">
        <v>2.3094914252372538</v>
      </c>
      <c r="L22" s="229">
        <v>1.9048302088500031</v>
      </c>
      <c r="M22" s="229">
        <v>1.24588598812377</v>
      </c>
      <c r="N22" s="229">
        <v>2.5426407559813571</v>
      </c>
      <c r="O22" s="229">
        <v>1.9877653632977681</v>
      </c>
      <c r="P22" s="229">
        <v>1.8147156919736189</v>
      </c>
      <c r="Q22" s="229">
        <v>1.9589357689610101</v>
      </c>
      <c r="R22" s="229">
        <v>1.373428517166297</v>
      </c>
      <c r="S22" s="229">
        <v>1.619675462408247</v>
      </c>
      <c r="T22" s="229">
        <v>1.646457382108816</v>
      </c>
      <c r="U22" s="229">
        <v>1.8199565477730351</v>
      </c>
      <c r="V22" s="229">
        <v>1.704272666898863</v>
      </c>
      <c r="W22" s="229">
        <v>1.40278020513924</v>
      </c>
      <c r="X22" s="229">
        <v>1.3093109233780851</v>
      </c>
      <c r="Y22" s="229">
        <v>1.471273185669363</v>
      </c>
      <c r="DA22" s="73" t="s">
        <v>3064</v>
      </c>
    </row>
    <row r="23" spans="1:105" ht="12" customHeight="1" x14ac:dyDescent="0.25">
      <c r="A23" s="46" t="s">
        <v>35</v>
      </c>
      <c r="B23" s="229">
        <v>13.79676848323367</v>
      </c>
      <c r="C23" s="229">
        <v>12.43352180177482</v>
      </c>
      <c r="D23" s="229">
        <v>11.492808438195169</v>
      </c>
      <c r="E23" s="229">
        <v>11.302521740755539</v>
      </c>
      <c r="F23" s="229">
        <v>11.00740147748102</v>
      </c>
      <c r="G23" s="229">
        <v>8.0506609330425984</v>
      </c>
      <c r="H23" s="229">
        <v>5.0874283441418573</v>
      </c>
      <c r="I23" s="229">
        <v>4.6853812144376414</v>
      </c>
      <c r="J23" s="229">
        <v>6.845811713141762</v>
      </c>
      <c r="K23" s="229">
        <v>13.297785413126091</v>
      </c>
      <c r="L23" s="229">
        <v>14.939378835013869</v>
      </c>
      <c r="M23" s="229">
        <v>20.14268541796767</v>
      </c>
      <c r="N23" s="229">
        <v>20.7749017809493</v>
      </c>
      <c r="O23" s="229">
        <v>18.56874936263339</v>
      </c>
      <c r="P23" s="229">
        <v>22.46783249106743</v>
      </c>
      <c r="Q23" s="229">
        <v>19.02232473066373</v>
      </c>
      <c r="R23" s="229">
        <v>23.513444752250521</v>
      </c>
      <c r="S23" s="229">
        <v>22.345913147714651</v>
      </c>
      <c r="T23" s="229">
        <v>26.09746746532711</v>
      </c>
      <c r="U23" s="229">
        <v>23.942273911085501</v>
      </c>
      <c r="V23" s="229">
        <v>22.215191431561639</v>
      </c>
      <c r="W23" s="229">
        <v>20.428348134365429</v>
      </c>
      <c r="X23" s="229">
        <v>18.056434591694789</v>
      </c>
      <c r="Y23" s="229">
        <v>17.017108728074</v>
      </c>
      <c r="DA23" s="73" t="s">
        <v>3065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3066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3067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3068</v>
      </c>
    </row>
    <row r="27" spans="1:105" ht="12" customHeight="1" x14ac:dyDescent="0.25">
      <c r="A27" s="57" t="s">
        <v>3069</v>
      </c>
      <c r="B27" s="261">
        <f t="shared" ref="B27:Y27" si="0">B28+B34</f>
        <v>99.484838093862862</v>
      </c>
      <c r="C27" s="261">
        <f t="shared" si="0"/>
        <v>85.702004585283376</v>
      </c>
      <c r="D27" s="261">
        <f t="shared" si="0"/>
        <v>83.00619833974757</v>
      </c>
      <c r="E27" s="261">
        <f t="shared" si="0"/>
        <v>82.814551604197135</v>
      </c>
      <c r="F27" s="261">
        <f t="shared" si="0"/>
        <v>86.156088499617923</v>
      </c>
      <c r="G27" s="261">
        <f t="shared" si="0"/>
        <v>86.084667054571156</v>
      </c>
      <c r="H27" s="261">
        <f t="shared" si="0"/>
        <v>82.740059006221387</v>
      </c>
      <c r="I27" s="261">
        <f t="shared" si="0"/>
        <v>80.15661741961901</v>
      </c>
      <c r="J27" s="261">
        <f t="shared" si="0"/>
        <v>75.699084101048072</v>
      </c>
      <c r="K27" s="261">
        <f t="shared" si="0"/>
        <v>65.637678179884759</v>
      </c>
      <c r="L27" s="261">
        <f t="shared" si="0"/>
        <v>61.033870292679666</v>
      </c>
      <c r="M27" s="261">
        <f t="shared" si="0"/>
        <v>53.837359494408211</v>
      </c>
      <c r="N27" s="261">
        <f t="shared" si="0"/>
        <v>57.284027148338829</v>
      </c>
      <c r="O27" s="261">
        <f t="shared" si="0"/>
        <v>60.125328049561041</v>
      </c>
      <c r="P27" s="261">
        <f t="shared" si="0"/>
        <v>63.742055012903876</v>
      </c>
      <c r="Q27" s="261">
        <f t="shared" si="0"/>
        <v>52.711444276214117</v>
      </c>
      <c r="R27" s="261">
        <f t="shared" si="0"/>
        <v>59.548304638266856</v>
      </c>
      <c r="S27" s="261">
        <f t="shared" si="0"/>
        <v>60.7832884924551</v>
      </c>
      <c r="T27" s="261">
        <f t="shared" si="0"/>
        <v>65.320430370145061</v>
      </c>
      <c r="U27" s="261">
        <f t="shared" si="0"/>
        <v>65.831577203413175</v>
      </c>
      <c r="V27" s="261">
        <f t="shared" si="0"/>
        <v>60.954347454090353</v>
      </c>
      <c r="W27" s="261">
        <f t="shared" si="0"/>
        <v>57.622538016009862</v>
      </c>
      <c r="X27" s="261">
        <f t="shared" si="0"/>
        <v>56.575406163945111</v>
      </c>
      <c r="Y27" s="261">
        <f t="shared" si="0"/>
        <v>55.75541871322897</v>
      </c>
      <c r="DA27" s="70"/>
    </row>
    <row r="28" spans="1:105" ht="12" customHeight="1" x14ac:dyDescent="0.25">
      <c r="A28" s="60" t="s">
        <v>3070</v>
      </c>
      <c r="B28" s="262">
        <v>97.964414310053726</v>
      </c>
      <c r="C28" s="262">
        <v>83.417290063382609</v>
      </c>
      <c r="D28" s="262">
        <v>79.941704388090528</v>
      </c>
      <c r="E28" s="262">
        <v>79.596689549017356</v>
      </c>
      <c r="F28" s="262">
        <v>83.143453163488246</v>
      </c>
      <c r="G28" s="262">
        <v>83.211688966273442</v>
      </c>
      <c r="H28" s="262">
        <v>79.183426404114286</v>
      </c>
      <c r="I28" s="262">
        <v>75.546643980755732</v>
      </c>
      <c r="J28" s="262">
        <v>70.903521652347266</v>
      </c>
      <c r="K28" s="262">
        <v>61.751193704435778</v>
      </c>
      <c r="L28" s="262">
        <v>56.735324151631993</v>
      </c>
      <c r="M28" s="262">
        <v>50.141436255610031</v>
      </c>
      <c r="N28" s="262">
        <v>53.109616638223343</v>
      </c>
      <c r="O28" s="262">
        <v>55.513375166975621</v>
      </c>
      <c r="P28" s="262">
        <v>58.545558958393713</v>
      </c>
      <c r="Q28" s="262">
        <v>47.940033743116047</v>
      </c>
      <c r="R28" s="262">
        <v>54.740090908163758</v>
      </c>
      <c r="S28" s="262">
        <v>56.356131408457543</v>
      </c>
      <c r="T28" s="262">
        <v>60.960820734726532</v>
      </c>
      <c r="U28" s="262">
        <v>61.898247349183968</v>
      </c>
      <c r="V28" s="262">
        <v>56.434660120926523</v>
      </c>
      <c r="W28" s="262">
        <v>53.370719830855442</v>
      </c>
      <c r="X28" s="262">
        <v>52.324983745208371</v>
      </c>
      <c r="Y28" s="262">
        <v>51.442715976196872</v>
      </c>
      <c r="DA28" s="72" t="s">
        <v>3071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1.023897304999043</v>
      </c>
      <c r="H29" s="230">
        <v>2.4781560677247501</v>
      </c>
      <c r="I29" s="230">
        <v>7.3367390632676042</v>
      </c>
      <c r="J29" s="230">
        <v>5.2244724045562361</v>
      </c>
      <c r="K29" s="230">
        <v>0.46852445541162629</v>
      </c>
      <c r="L29" s="230">
        <v>1.326977782796654</v>
      </c>
      <c r="M29" s="230">
        <v>0.3978979432717421</v>
      </c>
      <c r="N29" s="230">
        <v>0.25201748441298738</v>
      </c>
      <c r="O29" s="230">
        <v>1.7691059580256789E-2</v>
      </c>
      <c r="P29" s="230">
        <v>0</v>
      </c>
      <c r="Q29" s="230">
        <v>6.9651568791850096E-3</v>
      </c>
      <c r="R29" s="230">
        <v>0</v>
      </c>
      <c r="S29" s="230">
        <v>2.1511088060225819E-2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3072</v>
      </c>
    </row>
    <row r="30" spans="1:105" ht="12" customHeight="1" x14ac:dyDescent="0.25">
      <c r="A30" s="59" t="s">
        <v>31</v>
      </c>
      <c r="B30" s="230">
        <v>1.7648547561541339</v>
      </c>
      <c r="C30" s="230">
        <v>2.0656097397507658</v>
      </c>
      <c r="D30" s="230">
        <v>1.6359096866313081</v>
      </c>
      <c r="E30" s="230">
        <v>1.3140255382279129</v>
      </c>
      <c r="F30" s="230">
        <v>1.1533753663415001</v>
      </c>
      <c r="G30" s="230">
        <v>1.398601383277535</v>
      </c>
      <c r="H30" s="230">
        <v>2.5409366273866461</v>
      </c>
      <c r="I30" s="230">
        <v>2.9630084547163058</v>
      </c>
      <c r="J30" s="230">
        <v>3.8679497115018528</v>
      </c>
      <c r="K30" s="230">
        <v>1.9209790684059309</v>
      </c>
      <c r="L30" s="230">
        <v>2.01561511754681</v>
      </c>
      <c r="M30" s="230">
        <v>1.7739532096144</v>
      </c>
      <c r="N30" s="230">
        <v>2.1797361091771541</v>
      </c>
      <c r="O30" s="230">
        <v>3.4194438028408878</v>
      </c>
      <c r="P30" s="230">
        <v>4.7651014798300428</v>
      </c>
      <c r="Q30" s="230">
        <v>3.6782886357173989</v>
      </c>
      <c r="R30" s="230">
        <v>4.7099333644619152</v>
      </c>
      <c r="S30" s="230">
        <v>4.1948050472596687</v>
      </c>
      <c r="T30" s="230">
        <v>3.6434358162476839</v>
      </c>
      <c r="U30" s="230">
        <v>4.7309385054906024</v>
      </c>
      <c r="V30" s="230">
        <v>5.5908180064373267</v>
      </c>
      <c r="W30" s="230">
        <v>5.3641802417204536</v>
      </c>
      <c r="X30" s="230">
        <v>5.6272637925831841</v>
      </c>
      <c r="Y30" s="230">
        <v>4.5460058119288869</v>
      </c>
      <c r="DA30" s="71" t="s">
        <v>3073</v>
      </c>
    </row>
    <row r="31" spans="1:105" ht="12" customHeight="1" x14ac:dyDescent="0.25">
      <c r="A31" s="59" t="s">
        <v>159</v>
      </c>
      <c r="B31" s="230">
        <v>32.515113203242542</v>
      </c>
      <c r="C31" s="230">
        <v>35.933550084170541</v>
      </c>
      <c r="D31" s="230">
        <v>36.400563204953812</v>
      </c>
      <c r="E31" s="230">
        <v>36.960336721083337</v>
      </c>
      <c r="F31" s="230">
        <v>41.545492376294433</v>
      </c>
      <c r="G31" s="230">
        <v>48.562511789073262</v>
      </c>
      <c r="H31" s="230">
        <v>49.014755395179421</v>
      </c>
      <c r="I31" s="230">
        <v>46.641109805270098</v>
      </c>
      <c r="J31" s="230">
        <v>34.014267019667606</v>
      </c>
      <c r="K31" s="230">
        <v>31.776008181177911</v>
      </c>
      <c r="L31" s="230">
        <v>20.754366189205111</v>
      </c>
      <c r="M31" s="230">
        <v>17.832394398820998</v>
      </c>
      <c r="N31" s="230">
        <v>18.787818083879991</v>
      </c>
      <c r="O31" s="230">
        <v>21.835358981547071</v>
      </c>
      <c r="P31" s="230">
        <v>21.066777379297321</v>
      </c>
      <c r="Q31" s="230">
        <v>15.18257230130461</v>
      </c>
      <c r="R31" s="230">
        <v>18.211748264545079</v>
      </c>
      <c r="S31" s="230">
        <v>21.7068889858588</v>
      </c>
      <c r="T31" s="230">
        <v>21.10420078947492</v>
      </c>
      <c r="U31" s="230">
        <v>22.126481812744739</v>
      </c>
      <c r="V31" s="230">
        <v>21.83317304374615</v>
      </c>
      <c r="W31" s="230">
        <v>25.283775203475329</v>
      </c>
      <c r="X31" s="230">
        <v>26.090222348502049</v>
      </c>
      <c r="Y31" s="230">
        <v>26.88302192607641</v>
      </c>
      <c r="DA31" s="71" t="s">
        <v>3074</v>
      </c>
    </row>
    <row r="32" spans="1:105" ht="12" customHeight="1" x14ac:dyDescent="0.25">
      <c r="A32" s="59" t="s">
        <v>32</v>
      </c>
      <c r="B32" s="230">
        <v>20.70244414416517</v>
      </c>
      <c r="C32" s="230">
        <v>10.937995668122619</v>
      </c>
      <c r="D32" s="230">
        <v>9.3206794913607887</v>
      </c>
      <c r="E32" s="230">
        <v>8.5221574652117198</v>
      </c>
      <c r="F32" s="230">
        <v>7.7327812391417172</v>
      </c>
      <c r="G32" s="230">
        <v>7.4865678932522286</v>
      </c>
      <c r="H32" s="230">
        <v>7.1326542540330324</v>
      </c>
      <c r="I32" s="230">
        <v>6.8915974191214833</v>
      </c>
      <c r="J32" s="230">
        <v>10.261968743332281</v>
      </c>
      <c r="K32" s="230">
        <v>6.5999820992915916</v>
      </c>
      <c r="L32" s="230">
        <v>6.4807623691941521</v>
      </c>
      <c r="M32" s="230">
        <v>1.6341923630964741</v>
      </c>
      <c r="N32" s="230">
        <v>1.4893925967437049</v>
      </c>
      <c r="O32" s="230">
        <v>3.423112052172534</v>
      </c>
      <c r="P32" s="230">
        <v>2.5886701424485339</v>
      </c>
      <c r="Q32" s="230">
        <v>2.6202254317054998</v>
      </c>
      <c r="R32" s="230">
        <v>1.9905306993562899</v>
      </c>
      <c r="S32" s="230">
        <v>1.422799728348336</v>
      </c>
      <c r="T32" s="230">
        <v>1.506887718047095</v>
      </c>
      <c r="U32" s="230">
        <v>1.455242819374835</v>
      </c>
      <c r="V32" s="230">
        <v>1.8773233545075101</v>
      </c>
      <c r="W32" s="230">
        <v>1.2496994323720849</v>
      </c>
      <c r="X32" s="230">
        <v>1.097834722572623</v>
      </c>
      <c r="Y32" s="230">
        <v>1.531411320890117</v>
      </c>
      <c r="DA32" s="71" t="s">
        <v>3075</v>
      </c>
    </row>
    <row r="33" spans="1:105" ht="12" customHeight="1" x14ac:dyDescent="0.25">
      <c r="A33" s="59" t="s">
        <v>35</v>
      </c>
      <c r="B33" s="230">
        <v>42.982002206491877</v>
      </c>
      <c r="C33" s="230">
        <v>34.480134571338688</v>
      </c>
      <c r="D33" s="230">
        <v>32.584552005144623</v>
      </c>
      <c r="E33" s="230">
        <v>32.800169824494382</v>
      </c>
      <c r="F33" s="230">
        <v>32.711804181710598</v>
      </c>
      <c r="G33" s="230">
        <v>24.740110595671371</v>
      </c>
      <c r="H33" s="230">
        <v>18.016924059790441</v>
      </c>
      <c r="I33" s="230">
        <v>11.71418923838023</v>
      </c>
      <c r="J33" s="230">
        <v>17.534863773289281</v>
      </c>
      <c r="K33" s="230">
        <v>20.98569990014871</v>
      </c>
      <c r="L33" s="230">
        <v>26.15760269288926</v>
      </c>
      <c r="M33" s="230">
        <v>28.502998340806421</v>
      </c>
      <c r="N33" s="230">
        <v>30.400652364009499</v>
      </c>
      <c r="O33" s="230">
        <v>26.817769270834869</v>
      </c>
      <c r="P33" s="230">
        <v>30.125009956817799</v>
      </c>
      <c r="Q33" s="230">
        <v>26.45198221750935</v>
      </c>
      <c r="R33" s="230">
        <v>29.82787857980048</v>
      </c>
      <c r="S33" s="230">
        <v>29.010126558930502</v>
      </c>
      <c r="T33" s="230">
        <v>34.706296410956831</v>
      </c>
      <c r="U33" s="230">
        <v>33.585584211573803</v>
      </c>
      <c r="V33" s="230">
        <v>27.133345716235539</v>
      </c>
      <c r="W33" s="230">
        <v>21.473064953287579</v>
      </c>
      <c r="X33" s="230">
        <v>19.509662881550501</v>
      </c>
      <c r="Y33" s="230">
        <v>18.482276917301451</v>
      </c>
      <c r="DA33" s="71" t="s">
        <v>3076</v>
      </c>
    </row>
    <row r="34" spans="1:105" ht="12" customHeight="1" x14ac:dyDescent="0.25">
      <c r="A34" s="60" t="s">
        <v>3077</v>
      </c>
      <c r="B34" s="262">
        <v>1.5204237838091399</v>
      </c>
      <c r="C34" s="262">
        <v>2.2847145219007738</v>
      </c>
      <c r="D34" s="262">
        <v>3.06449395165704</v>
      </c>
      <c r="E34" s="262">
        <v>3.217862055179773</v>
      </c>
      <c r="F34" s="262">
        <v>3.0126353361296778</v>
      </c>
      <c r="G34" s="262">
        <v>2.8729780882977169</v>
      </c>
      <c r="H34" s="262">
        <v>3.556632602107098</v>
      </c>
      <c r="I34" s="262">
        <v>4.6099734388632774</v>
      </c>
      <c r="J34" s="262">
        <v>4.7955624487008066</v>
      </c>
      <c r="K34" s="262">
        <v>3.8864844754489809</v>
      </c>
      <c r="L34" s="262">
        <v>4.2985461410476704</v>
      </c>
      <c r="M34" s="262">
        <v>3.6959232387981791</v>
      </c>
      <c r="N34" s="262">
        <v>4.1744105101154849</v>
      </c>
      <c r="O34" s="262">
        <v>4.6119528825854204</v>
      </c>
      <c r="P34" s="262">
        <v>5.1964960545101606</v>
      </c>
      <c r="Q34" s="262">
        <v>4.7714105330980709</v>
      </c>
      <c r="R34" s="262">
        <v>4.8082137301031</v>
      </c>
      <c r="S34" s="262">
        <v>4.4271570839975531</v>
      </c>
      <c r="T34" s="262">
        <v>4.3596096354185274</v>
      </c>
      <c r="U34" s="262">
        <v>3.933329854229211</v>
      </c>
      <c r="V34" s="262">
        <v>4.5196873331638301</v>
      </c>
      <c r="W34" s="262">
        <v>4.2518181851544217</v>
      </c>
      <c r="X34" s="262">
        <v>4.2504224187367416</v>
      </c>
      <c r="Y34" s="262">
        <v>4.3127027370320992</v>
      </c>
      <c r="DA34" s="72" t="s">
        <v>3078</v>
      </c>
    </row>
    <row r="35" spans="1:105" ht="12" customHeight="1" x14ac:dyDescent="0.25">
      <c r="A35" s="57" t="s">
        <v>3079</v>
      </c>
      <c r="B35" s="261">
        <f t="shared" ref="B35:Y35" si="1">B36+B42+B53</f>
        <v>4.2341938419126155</v>
      </c>
      <c r="C35" s="261">
        <f t="shared" si="1"/>
        <v>3.7196360193463898</v>
      </c>
      <c r="D35" s="261">
        <f t="shared" si="1"/>
        <v>3.9123896317613931</v>
      </c>
      <c r="E35" s="261">
        <f t="shared" si="1"/>
        <v>4.1215131646197634</v>
      </c>
      <c r="F35" s="261">
        <f t="shared" si="1"/>
        <v>4.0817897558010579</v>
      </c>
      <c r="G35" s="261">
        <f t="shared" si="1"/>
        <v>4.1373907363369593</v>
      </c>
      <c r="H35" s="261">
        <f t="shared" si="1"/>
        <v>3.7176771805388467</v>
      </c>
      <c r="I35" s="261">
        <f t="shared" si="1"/>
        <v>5.4407651934417833</v>
      </c>
      <c r="J35" s="261">
        <f t="shared" si="1"/>
        <v>7.2509902666232442</v>
      </c>
      <c r="K35" s="261">
        <f t="shared" si="1"/>
        <v>7.4847660394655193</v>
      </c>
      <c r="L35" s="261">
        <f t="shared" si="1"/>
        <v>7.4015065465755638</v>
      </c>
      <c r="M35" s="261">
        <f t="shared" si="1"/>
        <v>7.5671177002949488</v>
      </c>
      <c r="N35" s="261">
        <f t="shared" si="1"/>
        <v>8.2289997281105336</v>
      </c>
      <c r="O35" s="261">
        <f t="shared" si="1"/>
        <v>8.788296977032509</v>
      </c>
      <c r="P35" s="261">
        <f t="shared" si="1"/>
        <v>9.544320114238996</v>
      </c>
      <c r="Q35" s="261">
        <f t="shared" si="1"/>
        <v>8.0243570267003541</v>
      </c>
      <c r="R35" s="261">
        <f t="shared" si="1"/>
        <v>9.2928177417375792</v>
      </c>
      <c r="S35" s="261">
        <f t="shared" si="1"/>
        <v>8.9687130155633543</v>
      </c>
      <c r="T35" s="261">
        <f t="shared" si="1"/>
        <v>10.304697022165659</v>
      </c>
      <c r="U35" s="261">
        <f t="shared" si="1"/>
        <v>9.1128393208564198</v>
      </c>
      <c r="V35" s="261">
        <f t="shared" si="1"/>
        <v>9.8976174819528158</v>
      </c>
      <c r="W35" s="261">
        <f t="shared" si="1"/>
        <v>8.9368319792637969</v>
      </c>
      <c r="X35" s="261">
        <f t="shared" si="1"/>
        <v>8.1808110939247136</v>
      </c>
      <c r="Y35" s="261">
        <f t="shared" si="1"/>
        <v>7.9716587433743191</v>
      </c>
      <c r="DA35" s="70"/>
    </row>
    <row r="36" spans="1:105" ht="12" customHeight="1" x14ac:dyDescent="0.25">
      <c r="A36" s="60" t="s">
        <v>3080</v>
      </c>
      <c r="B36" s="262">
        <v>1.708970192637306</v>
      </c>
      <c r="C36" s="262">
        <v>1.461825470666366</v>
      </c>
      <c r="D36" s="262">
        <v>1.5067476788109491</v>
      </c>
      <c r="E36" s="262">
        <v>1.585952507237276</v>
      </c>
      <c r="F36" s="262">
        <v>1.576631617359683</v>
      </c>
      <c r="G36" s="262">
        <v>1.602066581373754</v>
      </c>
      <c r="H36" s="262">
        <v>1.397209321186254</v>
      </c>
      <c r="I36" s="262">
        <v>2.0823028656795159</v>
      </c>
      <c r="J36" s="262">
        <v>2.8246569539884132</v>
      </c>
      <c r="K36" s="262">
        <v>2.9564349291917562</v>
      </c>
      <c r="L36" s="262">
        <v>2.905954674791325</v>
      </c>
      <c r="M36" s="262">
        <v>3.0163308932315722</v>
      </c>
      <c r="N36" s="262">
        <v>3.2522937430909389</v>
      </c>
      <c r="O36" s="262">
        <v>3.483635819219725</v>
      </c>
      <c r="P36" s="262">
        <v>3.7701298548036508</v>
      </c>
      <c r="Q36" s="262">
        <v>3.144079355726364</v>
      </c>
      <c r="R36" s="262">
        <v>3.6880881746399878</v>
      </c>
      <c r="S36" s="262">
        <v>3.5681951241264831</v>
      </c>
      <c r="T36" s="262">
        <v>4.135351127182104</v>
      </c>
      <c r="U36" s="262">
        <v>3.6495188860677632</v>
      </c>
      <c r="V36" s="262">
        <v>3.9557160641001019</v>
      </c>
      <c r="W36" s="262">
        <v>3.570222422203329</v>
      </c>
      <c r="X36" s="262">
        <v>3.253442544156024</v>
      </c>
      <c r="Y36" s="262">
        <v>3.15944174534317</v>
      </c>
      <c r="DA36" s="72" t="s">
        <v>3081</v>
      </c>
    </row>
    <row r="37" spans="1:105" ht="12" customHeight="1" x14ac:dyDescent="0.25">
      <c r="A37" s="59" t="s">
        <v>28</v>
      </c>
      <c r="B37" s="230">
        <v>0</v>
      </c>
      <c r="C37" s="230">
        <v>0</v>
      </c>
      <c r="D37" s="230">
        <v>0</v>
      </c>
      <c r="E37" s="230">
        <v>0</v>
      </c>
      <c r="F37" s="230">
        <v>0</v>
      </c>
      <c r="G37" s="230">
        <v>0.1484651092248612</v>
      </c>
      <c r="H37" s="230">
        <v>0.3593326298200889</v>
      </c>
      <c r="I37" s="230">
        <v>1.0638271641738031</v>
      </c>
      <c r="J37" s="230">
        <v>0.75754849866065399</v>
      </c>
      <c r="K37" s="230">
        <v>6.7854458339517032E-2</v>
      </c>
      <c r="L37" s="230">
        <v>7.0108847482661205E-2</v>
      </c>
      <c r="M37" s="230">
        <v>5.0332872210989713E-2</v>
      </c>
      <c r="N37" s="230">
        <v>3.4557906299050353E-2</v>
      </c>
      <c r="O37" s="230">
        <v>2.1637435477880889E-3</v>
      </c>
      <c r="P37" s="230">
        <v>0</v>
      </c>
      <c r="Q37" s="230">
        <v>1.009947747481826E-3</v>
      </c>
      <c r="R37" s="230">
        <v>0</v>
      </c>
      <c r="S37" s="230">
        <v>3.1191077687327418E-3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3082</v>
      </c>
    </row>
    <row r="38" spans="1:105" ht="12" customHeight="1" x14ac:dyDescent="0.25">
      <c r="A38" s="59" t="s">
        <v>31</v>
      </c>
      <c r="B38" s="230">
        <v>0.12906888808963771</v>
      </c>
      <c r="C38" s="230">
        <v>0.1452171809583428</v>
      </c>
      <c r="D38" s="230">
        <v>0.10874725843683911</v>
      </c>
      <c r="E38" s="230">
        <v>7.9892126479283523E-2</v>
      </c>
      <c r="F38" s="230">
        <v>5.5004169054143917E-2</v>
      </c>
      <c r="G38" s="230">
        <v>8.2434583253464991E-2</v>
      </c>
      <c r="H38" s="230">
        <v>0.2318330887436259</v>
      </c>
      <c r="I38" s="230">
        <v>0.2759625645445537</v>
      </c>
      <c r="J38" s="230">
        <v>0.39384955616656703</v>
      </c>
      <c r="K38" s="230">
        <v>0.1869557869126138</v>
      </c>
      <c r="L38" s="230">
        <v>0.21329477630085719</v>
      </c>
      <c r="M38" s="230">
        <v>0.19116906189606581</v>
      </c>
      <c r="N38" s="230">
        <v>0.27154813833985109</v>
      </c>
      <c r="O38" s="230">
        <v>0.31122707432347158</v>
      </c>
      <c r="P38" s="230">
        <v>0.42433305941175542</v>
      </c>
      <c r="Q38" s="230">
        <v>0.32853652554482632</v>
      </c>
      <c r="R38" s="230">
        <v>0.3716303000612991</v>
      </c>
      <c r="S38" s="230">
        <v>0.36696328762389219</v>
      </c>
      <c r="T38" s="230">
        <v>0.4605506076818715</v>
      </c>
      <c r="U38" s="230">
        <v>0.42295702186105127</v>
      </c>
      <c r="V38" s="230">
        <v>0.55289456127254732</v>
      </c>
      <c r="W38" s="230">
        <v>0.58624607700299669</v>
      </c>
      <c r="X38" s="230">
        <v>0.61725689955254959</v>
      </c>
      <c r="Y38" s="230">
        <v>0.57233526168865478</v>
      </c>
      <c r="DA38" s="71" t="s">
        <v>3083</v>
      </c>
    </row>
    <row r="39" spans="1:105" ht="12" customHeight="1" x14ac:dyDescent="0.25">
      <c r="A39" s="59" t="s">
        <v>159</v>
      </c>
      <c r="B39" s="230">
        <v>0.37517254687690821</v>
      </c>
      <c r="C39" s="230">
        <v>0.28634785086504472</v>
      </c>
      <c r="D39" s="230">
        <v>0.34138038708360641</v>
      </c>
      <c r="E39" s="230">
        <v>0.37479608915259682</v>
      </c>
      <c r="F39" s="230">
        <v>0.32329682952335459</v>
      </c>
      <c r="G39" s="230">
        <v>0.27659521124446051</v>
      </c>
      <c r="H39" s="230">
        <v>0.15734140779381511</v>
      </c>
      <c r="I39" s="230">
        <v>0.15953666542260281</v>
      </c>
      <c r="J39" s="230">
        <v>0.51019872462444926</v>
      </c>
      <c r="K39" s="230">
        <v>0.54525670998076381</v>
      </c>
      <c r="L39" s="230">
        <v>0.39151387064743848</v>
      </c>
      <c r="M39" s="230">
        <v>0.23216250507984379</v>
      </c>
      <c r="N39" s="230">
        <v>0.26206421549218578</v>
      </c>
      <c r="O39" s="230">
        <v>0.63543962683386312</v>
      </c>
      <c r="P39" s="230">
        <v>0.32990833664695629</v>
      </c>
      <c r="Q39" s="230">
        <v>0.21484866278524131</v>
      </c>
      <c r="R39" s="230">
        <v>0.19571121119087581</v>
      </c>
      <c r="S39" s="230">
        <v>0.213654363854688</v>
      </c>
      <c r="T39" s="230">
        <v>0.26581942121956198</v>
      </c>
      <c r="U39" s="230">
        <v>0.13980074453112851</v>
      </c>
      <c r="V39" s="230">
        <v>0.31716282505979149</v>
      </c>
      <c r="W39" s="230">
        <v>0.1119202291127487</v>
      </c>
      <c r="X39" s="230">
        <v>0.1213496917012245</v>
      </c>
      <c r="Y39" s="230">
        <v>0.13353036630273341</v>
      </c>
      <c r="DA39" s="71" t="s">
        <v>3084</v>
      </c>
    </row>
    <row r="40" spans="1:105" ht="12" customHeight="1" x14ac:dyDescent="0.25">
      <c r="A40" s="59" t="s">
        <v>32</v>
      </c>
      <c r="B40" s="230">
        <v>0.41495078251464468</v>
      </c>
      <c r="C40" s="230">
        <v>0.1772681346100011</v>
      </c>
      <c r="D40" s="230">
        <v>0.29660791433444372</v>
      </c>
      <c r="E40" s="230">
        <v>0.41655810854697822</v>
      </c>
      <c r="F40" s="230">
        <v>0.53706950064327497</v>
      </c>
      <c r="G40" s="230">
        <v>0.4805633609653614</v>
      </c>
      <c r="H40" s="230">
        <v>0.30051251971402909</v>
      </c>
      <c r="I40" s="230">
        <v>0.19919611130057649</v>
      </c>
      <c r="J40" s="230">
        <v>0.56865120422107152</v>
      </c>
      <c r="K40" s="230">
        <v>0.6063130936380734</v>
      </c>
      <c r="L40" s="230">
        <v>0.59510998444584484</v>
      </c>
      <c r="M40" s="230">
        <v>0.14898880602968401</v>
      </c>
      <c r="N40" s="230">
        <v>0.13645337227644161</v>
      </c>
      <c r="O40" s="230">
        <v>0.31206047793876801</v>
      </c>
      <c r="P40" s="230">
        <v>0.23733389844657879</v>
      </c>
      <c r="Q40" s="230">
        <v>0.24059781105554101</v>
      </c>
      <c r="R40" s="230">
        <v>0.18211818500096111</v>
      </c>
      <c r="S40" s="230">
        <v>0.20630596061050871</v>
      </c>
      <c r="T40" s="230">
        <v>0.2184987191168288</v>
      </c>
      <c r="U40" s="230">
        <v>0.21101020880935131</v>
      </c>
      <c r="V40" s="230">
        <v>0.27221188640358901</v>
      </c>
      <c r="W40" s="230">
        <v>0.18120641769395249</v>
      </c>
      <c r="X40" s="230">
        <v>0.15918603477303039</v>
      </c>
      <c r="Y40" s="230">
        <v>0.22205464152906709</v>
      </c>
      <c r="DA40" s="71" t="s">
        <v>3085</v>
      </c>
    </row>
    <row r="41" spans="1:105" ht="12" customHeight="1" x14ac:dyDescent="0.25">
      <c r="A41" s="59" t="s">
        <v>35</v>
      </c>
      <c r="B41" s="230">
        <v>0.78977797515611536</v>
      </c>
      <c r="C41" s="230">
        <v>0.85299230423297689</v>
      </c>
      <c r="D41" s="230">
        <v>0.76001211895606002</v>
      </c>
      <c r="E41" s="230">
        <v>0.7147061830584176</v>
      </c>
      <c r="F41" s="230">
        <v>0.66126111813890986</v>
      </c>
      <c r="G41" s="230">
        <v>0.61400831668560574</v>
      </c>
      <c r="H41" s="230">
        <v>0.34818967511469479</v>
      </c>
      <c r="I41" s="230">
        <v>0.3837803602379804</v>
      </c>
      <c r="J41" s="230">
        <v>0.59440897031567119</v>
      </c>
      <c r="K41" s="230">
        <v>1.5500548803207881</v>
      </c>
      <c r="L41" s="230">
        <v>1.635927195914523</v>
      </c>
      <c r="M41" s="230">
        <v>2.3936776480149891</v>
      </c>
      <c r="N41" s="230">
        <v>2.5476701106834101</v>
      </c>
      <c r="O41" s="230">
        <v>2.222744896575835</v>
      </c>
      <c r="P41" s="230">
        <v>2.7785545602983608</v>
      </c>
      <c r="Q41" s="230">
        <v>2.3590864085932739</v>
      </c>
      <c r="R41" s="230">
        <v>2.9386284783868519</v>
      </c>
      <c r="S41" s="230">
        <v>2.7781524042686621</v>
      </c>
      <c r="T41" s="230">
        <v>3.190482379163841</v>
      </c>
      <c r="U41" s="230">
        <v>2.8757509108662318</v>
      </c>
      <c r="V41" s="230">
        <v>2.8134467913641741</v>
      </c>
      <c r="W41" s="230">
        <v>2.690849698393631</v>
      </c>
      <c r="X41" s="230">
        <v>2.3556499181292199</v>
      </c>
      <c r="Y41" s="230">
        <v>2.2315214758227149</v>
      </c>
      <c r="DA41" s="71" t="s">
        <v>3086</v>
      </c>
    </row>
    <row r="42" spans="1:105" ht="12" customHeight="1" x14ac:dyDescent="0.25">
      <c r="A42" s="60" t="s">
        <v>3087</v>
      </c>
      <c r="B42" s="262">
        <v>2.36775118595222</v>
      </c>
      <c r="C42" s="262">
        <v>2.021179401768872</v>
      </c>
      <c r="D42" s="262">
        <v>2.088247936528822</v>
      </c>
      <c r="E42" s="262">
        <v>2.2022820873817248</v>
      </c>
      <c r="F42" s="262">
        <v>2.1931351929136582</v>
      </c>
      <c r="G42" s="262">
        <v>2.2377657101037989</v>
      </c>
      <c r="H42" s="262">
        <v>1.952102339848643</v>
      </c>
      <c r="I42" s="262">
        <v>2.8810007930228569</v>
      </c>
      <c r="J42" s="262">
        <v>3.9296500590193908</v>
      </c>
      <c r="K42" s="262">
        <v>4.125802361030833</v>
      </c>
      <c r="L42" s="262">
        <v>4.0503453071757303</v>
      </c>
      <c r="M42" s="262">
        <v>4.1679947573307077</v>
      </c>
      <c r="N42" s="262">
        <v>4.5443563250433474</v>
      </c>
      <c r="O42" s="262">
        <v>4.8269946092592946</v>
      </c>
      <c r="P42" s="262">
        <v>5.235981739503937</v>
      </c>
      <c r="Q42" s="262">
        <v>4.3860958657602618</v>
      </c>
      <c r="R42" s="262">
        <v>5.1067360021940571</v>
      </c>
      <c r="S42" s="262">
        <v>4.9419909077371242</v>
      </c>
      <c r="T42" s="262">
        <v>5.7178148970294913</v>
      </c>
      <c r="U42" s="262">
        <v>5.0559398427434878</v>
      </c>
      <c r="V42" s="262">
        <v>5.4737909440607444</v>
      </c>
      <c r="W42" s="262">
        <v>4.9262426735980451</v>
      </c>
      <c r="X42" s="262">
        <v>4.4871462278280987</v>
      </c>
      <c r="Y42" s="262">
        <v>4.3655442145528252</v>
      </c>
      <c r="DA42" s="72" t="s">
        <v>3088</v>
      </c>
    </row>
    <row r="43" spans="1:105" ht="12" customHeight="1" x14ac:dyDescent="0.25">
      <c r="A43" s="64" t="s">
        <v>28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0.1944430314549993</v>
      </c>
      <c r="H43" s="229">
        <v>0.47012122905986581</v>
      </c>
      <c r="I43" s="229">
        <v>1.434562636190823</v>
      </c>
      <c r="J43" s="229">
        <v>1.004384725924647</v>
      </c>
      <c r="K43" s="229">
        <v>8.9149144925604135E-2</v>
      </c>
      <c r="L43" s="229">
        <v>9.244780881785955E-2</v>
      </c>
      <c r="M43" s="229">
        <v>6.8163527643735219E-2</v>
      </c>
      <c r="N43" s="229">
        <v>4.5238118337336569E-2</v>
      </c>
      <c r="O43" s="229">
        <v>2.9054778195656168E-3</v>
      </c>
      <c r="P43" s="229">
        <v>0</v>
      </c>
      <c r="Q43" s="229">
        <v>1.328262927462582E-3</v>
      </c>
      <c r="R43" s="229">
        <v>0</v>
      </c>
      <c r="S43" s="229">
        <v>4.1941613971317876E-3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3089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3090</v>
      </c>
    </row>
    <row r="45" spans="1:105" ht="12" customHeight="1" x14ac:dyDescent="0.25">
      <c r="A45" s="64" t="s">
        <v>31</v>
      </c>
      <c r="B45" s="229">
        <v>0.173393295005041</v>
      </c>
      <c r="C45" s="229">
        <v>0.1962751770015731</v>
      </c>
      <c r="D45" s="229">
        <v>0.1458908424351392</v>
      </c>
      <c r="E45" s="229">
        <v>0.1065391742791649</v>
      </c>
      <c r="F45" s="229">
        <v>7.295990535693149E-2</v>
      </c>
      <c r="G45" s="229">
        <v>0.1079636175005699</v>
      </c>
      <c r="H45" s="229">
        <v>0.30331132653181941</v>
      </c>
      <c r="I45" s="229">
        <v>0.37213336659857799</v>
      </c>
      <c r="J45" s="229">
        <v>0.52217974060443761</v>
      </c>
      <c r="K45" s="229">
        <v>0.24562790640458901</v>
      </c>
      <c r="L45" s="229">
        <v>0.28125743624849098</v>
      </c>
      <c r="M45" s="229">
        <v>0.25889159634196812</v>
      </c>
      <c r="N45" s="229">
        <v>0.35547080630979089</v>
      </c>
      <c r="O45" s="229">
        <v>0.41791614455397902</v>
      </c>
      <c r="P45" s="229">
        <v>0.56579055413593993</v>
      </c>
      <c r="Q45" s="229">
        <v>0.43208461852271102</v>
      </c>
      <c r="R45" s="229">
        <v>0.50009996652663269</v>
      </c>
      <c r="S45" s="229">
        <v>0.49344343614713199</v>
      </c>
      <c r="T45" s="229">
        <v>0.62255027922782125</v>
      </c>
      <c r="U45" s="229">
        <v>0.56832613727980708</v>
      </c>
      <c r="V45" s="229">
        <v>0.74552504927956942</v>
      </c>
      <c r="W45" s="229">
        <v>0.79745143208953084</v>
      </c>
      <c r="X45" s="229">
        <v>0.84076509274045363</v>
      </c>
      <c r="Y45" s="229">
        <v>0.77514613164992763</v>
      </c>
      <c r="DA45" s="73" t="s">
        <v>3091</v>
      </c>
    </row>
    <row r="46" spans="1:105" ht="12" customHeight="1" x14ac:dyDescent="0.25">
      <c r="A46" s="64" t="s">
        <v>159</v>
      </c>
      <c r="B46" s="229">
        <v>0.50401305117962858</v>
      </c>
      <c r="C46" s="229">
        <v>0.38702703593095628</v>
      </c>
      <c r="D46" s="229">
        <v>0.45798186527513968</v>
      </c>
      <c r="E46" s="229">
        <v>0.49980476951921032</v>
      </c>
      <c r="F46" s="229">
        <v>0.42883487724359892</v>
      </c>
      <c r="G46" s="229">
        <v>0.36225353984586389</v>
      </c>
      <c r="H46" s="229">
        <v>0.20585254406501591</v>
      </c>
      <c r="I46" s="229">
        <v>0.2151339494094282</v>
      </c>
      <c r="J46" s="229">
        <v>0.67643960367556466</v>
      </c>
      <c r="K46" s="229">
        <v>0.71637399589150097</v>
      </c>
      <c r="L46" s="229">
        <v>0.516262936316361</v>
      </c>
      <c r="M46" s="229">
        <v>0.31440715853671292</v>
      </c>
      <c r="N46" s="229">
        <v>0.343055852105906</v>
      </c>
      <c r="O46" s="229">
        <v>0.85326920712308907</v>
      </c>
      <c r="P46" s="229">
        <v>0.43988799945097218</v>
      </c>
      <c r="Q46" s="229">
        <v>0.28256463218428129</v>
      </c>
      <c r="R46" s="229">
        <v>0.26336703479048817</v>
      </c>
      <c r="S46" s="229">
        <v>0.2872939800897476</v>
      </c>
      <c r="T46" s="229">
        <v>0.35932197709470132</v>
      </c>
      <c r="U46" s="229">
        <v>0.1878498594930974</v>
      </c>
      <c r="V46" s="229">
        <v>0.42766351370526512</v>
      </c>
      <c r="W46" s="229">
        <v>0.15224144004855081</v>
      </c>
      <c r="X46" s="229">
        <v>0.1652903108432886</v>
      </c>
      <c r="Y46" s="229">
        <v>0.18084775449964799</v>
      </c>
      <c r="DA46" s="73" t="s">
        <v>3092</v>
      </c>
    </row>
    <row r="47" spans="1:105" ht="12" customHeight="1" x14ac:dyDescent="0.25">
      <c r="A47" s="64" t="s">
        <v>32</v>
      </c>
      <c r="B47" s="229">
        <v>0.55745179578184412</v>
      </c>
      <c r="C47" s="229">
        <v>0.23959516544600551</v>
      </c>
      <c r="D47" s="229">
        <v>0.39791696008883159</v>
      </c>
      <c r="E47" s="229">
        <v>0.55549600291830648</v>
      </c>
      <c r="F47" s="229">
        <v>0.71239218064463594</v>
      </c>
      <c r="G47" s="229">
        <v>0.62938825964006762</v>
      </c>
      <c r="H47" s="229">
        <v>0.39316583964715751</v>
      </c>
      <c r="I47" s="229">
        <v>0.26861440294979128</v>
      </c>
      <c r="J47" s="229">
        <v>0.75393797876714852</v>
      </c>
      <c r="K47" s="229">
        <v>0.79659163417937195</v>
      </c>
      <c r="L47" s="229">
        <v>0.78473140043066791</v>
      </c>
      <c r="M47" s="229">
        <v>0.20176878752001931</v>
      </c>
      <c r="N47" s="229">
        <v>0.17862464667716091</v>
      </c>
      <c r="O47" s="229">
        <v>0.41903524007778292</v>
      </c>
      <c r="P47" s="229">
        <v>0.31645254815517848</v>
      </c>
      <c r="Q47" s="229">
        <v>0.31642939315479052</v>
      </c>
      <c r="R47" s="229">
        <v>0.24507500655314929</v>
      </c>
      <c r="S47" s="229">
        <v>0.27741282448292581</v>
      </c>
      <c r="T47" s="229">
        <v>0.29535611576277471</v>
      </c>
      <c r="U47" s="229">
        <v>0.28353381242272141</v>
      </c>
      <c r="V47" s="229">
        <v>0.36705150356051608</v>
      </c>
      <c r="W47" s="229">
        <v>0.24648918425618291</v>
      </c>
      <c r="X47" s="229">
        <v>0.2168271612451014</v>
      </c>
      <c r="Y47" s="229">
        <v>0.30074120523051412</v>
      </c>
      <c r="DA47" s="73" t="s">
        <v>3093</v>
      </c>
    </row>
    <row r="48" spans="1:105" ht="12" customHeight="1" x14ac:dyDescent="0.25">
      <c r="A48" s="64" t="s">
        <v>33</v>
      </c>
      <c r="B48" s="229">
        <v>7.1892151658946787E-2</v>
      </c>
      <c r="C48" s="229">
        <v>4.5379767683183261E-2</v>
      </c>
      <c r="D48" s="229">
        <v>6.6857316124421987E-2</v>
      </c>
      <c r="E48" s="229">
        <v>8.735439659301529E-2</v>
      </c>
      <c r="F48" s="229">
        <v>0.1018229239822528</v>
      </c>
      <c r="G48" s="229">
        <v>0.13955769138840929</v>
      </c>
      <c r="H48" s="229">
        <v>0.12410869602381421</v>
      </c>
      <c r="I48" s="229">
        <v>7.3031614442190404E-2</v>
      </c>
      <c r="J48" s="229">
        <v>0.1846194694549049</v>
      </c>
      <c r="K48" s="229">
        <v>0.24155285973992091</v>
      </c>
      <c r="L48" s="229">
        <v>0.21845886409999909</v>
      </c>
      <c r="M48" s="229">
        <v>8.3114535085986527E-2</v>
      </c>
      <c r="N48" s="229">
        <v>0.28693262742280562</v>
      </c>
      <c r="O48" s="229">
        <v>0.14916362760985019</v>
      </c>
      <c r="P48" s="229">
        <v>0.2090251722478092</v>
      </c>
      <c r="Q48" s="229">
        <v>0.25106604899549317</v>
      </c>
      <c r="R48" s="229">
        <v>0.1437048059205065</v>
      </c>
      <c r="S48" s="229">
        <v>0.14395654769783919</v>
      </c>
      <c r="T48" s="229">
        <v>0.12784507397232031</v>
      </c>
      <c r="U48" s="229">
        <v>0.15209178195876771</v>
      </c>
      <c r="V48" s="229">
        <v>0.13988893056187501</v>
      </c>
      <c r="W48" s="229">
        <v>6.9785470474372349E-2</v>
      </c>
      <c r="X48" s="229">
        <v>5.5634932699669612E-2</v>
      </c>
      <c r="Y48" s="229">
        <v>8.6532923425519145E-2</v>
      </c>
      <c r="DA48" s="73" t="s">
        <v>3094</v>
      </c>
    </row>
    <row r="49" spans="1:105" ht="12" customHeight="1" x14ac:dyDescent="0.25">
      <c r="A49" s="64" t="s">
        <v>35</v>
      </c>
      <c r="B49" s="229">
        <v>1.06100089232676</v>
      </c>
      <c r="C49" s="229">
        <v>1.1529022557071531</v>
      </c>
      <c r="D49" s="229">
        <v>1.01960095260529</v>
      </c>
      <c r="E49" s="229">
        <v>0.95308774407202779</v>
      </c>
      <c r="F49" s="229">
        <v>0.87712530568623892</v>
      </c>
      <c r="G49" s="229">
        <v>0.80415957027388907</v>
      </c>
      <c r="H49" s="229">
        <v>0.45554270452096962</v>
      </c>
      <c r="I49" s="229">
        <v>0.51752482343204564</v>
      </c>
      <c r="J49" s="229">
        <v>0.7880885405926884</v>
      </c>
      <c r="K49" s="229">
        <v>2.0365068198898459</v>
      </c>
      <c r="L49" s="229">
        <v>2.1571868612623519</v>
      </c>
      <c r="M49" s="229">
        <v>3.2416491522022861</v>
      </c>
      <c r="N49" s="229">
        <v>3.3350342741903471</v>
      </c>
      <c r="O49" s="229">
        <v>2.9847049120750291</v>
      </c>
      <c r="P49" s="229">
        <v>3.7048254655140371</v>
      </c>
      <c r="Q49" s="229">
        <v>3.1026229099755231</v>
      </c>
      <c r="R49" s="229">
        <v>3.9544891884032798</v>
      </c>
      <c r="S49" s="229">
        <v>3.7356899579223479</v>
      </c>
      <c r="T49" s="229">
        <v>4.312741450971874</v>
      </c>
      <c r="U49" s="229">
        <v>3.864138251589095</v>
      </c>
      <c r="V49" s="229">
        <v>3.7936619469535189</v>
      </c>
      <c r="W49" s="229">
        <v>3.660275146729409</v>
      </c>
      <c r="X49" s="229">
        <v>3.2086287302995862</v>
      </c>
      <c r="Y49" s="229">
        <v>3.0222761997472158</v>
      </c>
      <c r="DA49" s="73" t="s">
        <v>3095</v>
      </c>
    </row>
    <row r="50" spans="1:105" ht="12" customHeight="1" x14ac:dyDescent="0.25">
      <c r="A50" s="64" t="s">
        <v>36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3096</v>
      </c>
    </row>
    <row r="51" spans="1:105" ht="12" customHeight="1" x14ac:dyDescent="0.25">
      <c r="A51" s="64" t="s">
        <v>38</v>
      </c>
      <c r="B51" s="229">
        <v>0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3097</v>
      </c>
    </row>
    <row r="52" spans="1:105" ht="12" customHeight="1" x14ac:dyDescent="0.25">
      <c r="A52" s="64" t="s">
        <v>39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3098</v>
      </c>
    </row>
    <row r="53" spans="1:105" ht="12" customHeight="1" x14ac:dyDescent="0.25">
      <c r="A53" s="60" t="s">
        <v>3099</v>
      </c>
      <c r="B53" s="262">
        <v>0.15747246332308951</v>
      </c>
      <c r="C53" s="262">
        <v>0.2366311469111517</v>
      </c>
      <c r="D53" s="262">
        <v>0.31739401642162202</v>
      </c>
      <c r="E53" s="262">
        <v>0.33327857000076222</v>
      </c>
      <c r="F53" s="262">
        <v>0.31202294552771681</v>
      </c>
      <c r="G53" s="262">
        <v>0.29755844485940641</v>
      </c>
      <c r="H53" s="262">
        <v>0.3683655195039493</v>
      </c>
      <c r="I53" s="262">
        <v>0.477461534739411</v>
      </c>
      <c r="J53" s="262">
        <v>0.49668325361544069</v>
      </c>
      <c r="K53" s="262">
        <v>0.40252874924293031</v>
      </c>
      <c r="L53" s="262">
        <v>0.44520656460850871</v>
      </c>
      <c r="M53" s="262">
        <v>0.38279204973266862</v>
      </c>
      <c r="N53" s="262">
        <v>0.43234965997624669</v>
      </c>
      <c r="O53" s="262">
        <v>0.47766654855348989</v>
      </c>
      <c r="P53" s="262">
        <v>0.53820851993140961</v>
      </c>
      <c r="Q53" s="262">
        <v>0.49418180521372879</v>
      </c>
      <c r="R53" s="262">
        <v>0.49799356490353519</v>
      </c>
      <c r="S53" s="262">
        <v>0.45852698369974659</v>
      </c>
      <c r="T53" s="262">
        <v>0.45153099795406171</v>
      </c>
      <c r="U53" s="262">
        <v>0.40738059204516808</v>
      </c>
      <c r="V53" s="262">
        <v>0.46811047379196818</v>
      </c>
      <c r="W53" s="262">
        <v>0.44036688346242242</v>
      </c>
      <c r="X53" s="262">
        <v>0.44022232194059119</v>
      </c>
      <c r="Y53" s="262">
        <v>0.44667278347832462</v>
      </c>
      <c r="DA53" s="72" t="s">
        <v>3100</v>
      </c>
    </row>
    <row r="54" spans="1:105" ht="12" customHeight="1" x14ac:dyDescent="0.25">
      <c r="A54" s="57" t="s">
        <v>3101</v>
      </c>
      <c r="B54" s="261">
        <f t="shared" ref="B54:Y54" si="2">B55+B56+B67</f>
        <v>1.8400124571782268</v>
      </c>
      <c r="C54" s="261">
        <f t="shared" si="2"/>
        <v>2.2315896969826676</v>
      </c>
      <c r="D54" s="261">
        <f t="shared" si="2"/>
        <v>2.7703218838014756</v>
      </c>
      <c r="E54" s="261">
        <f t="shared" si="2"/>
        <v>2.909440497484447</v>
      </c>
      <c r="F54" s="261">
        <f t="shared" si="2"/>
        <v>2.7674896867945171</v>
      </c>
      <c r="G54" s="261">
        <f t="shared" si="2"/>
        <v>2.6858718419475465</v>
      </c>
      <c r="H54" s="261">
        <f t="shared" si="2"/>
        <v>3.0331615850850557</v>
      </c>
      <c r="I54" s="261">
        <f t="shared" si="2"/>
        <v>4.048526021728823</v>
      </c>
      <c r="J54" s="261">
        <f t="shared" si="2"/>
        <v>4.5306899395771847</v>
      </c>
      <c r="K54" s="261">
        <f t="shared" si="2"/>
        <v>4.0246879977000543</v>
      </c>
      <c r="L54" s="261">
        <f t="shared" si="2"/>
        <v>4.2753108570466569</v>
      </c>
      <c r="M54" s="261">
        <f t="shared" si="2"/>
        <v>3.9341675095628208</v>
      </c>
      <c r="N54" s="261">
        <f t="shared" si="2"/>
        <v>4.3712015941103921</v>
      </c>
      <c r="O54" s="261">
        <f t="shared" si="2"/>
        <v>4.7678003295384235</v>
      </c>
      <c r="P54" s="261">
        <f t="shared" si="2"/>
        <v>5.3006436990668959</v>
      </c>
      <c r="Q54" s="261">
        <f t="shared" si="2"/>
        <v>4.7131882318095997</v>
      </c>
      <c r="R54" s="261">
        <f t="shared" si="2"/>
        <v>5.0031443608895483</v>
      </c>
      <c r="S54" s="261">
        <f t="shared" si="2"/>
        <v>4.6906019546732631</v>
      </c>
      <c r="T54" s="261">
        <f t="shared" si="2"/>
        <v>4.9224558186465277</v>
      </c>
      <c r="U54" s="261">
        <f t="shared" si="2"/>
        <v>4.4022604873176103</v>
      </c>
      <c r="V54" s="261">
        <f t="shared" si="2"/>
        <v>4.93872993772559</v>
      </c>
      <c r="W54" s="261">
        <f t="shared" si="2"/>
        <v>4.5722804168132241</v>
      </c>
      <c r="X54" s="261">
        <f t="shared" si="2"/>
        <v>4.4153632293491158</v>
      </c>
      <c r="Y54" s="261">
        <f t="shared" si="2"/>
        <v>4.4108624710553999</v>
      </c>
      <c r="DA54" s="70"/>
    </row>
    <row r="55" spans="1:105" ht="12" customHeight="1" x14ac:dyDescent="0.25">
      <c r="A55" s="60" t="s">
        <v>3102</v>
      </c>
      <c r="B55" s="262">
        <v>0.65187863767385545</v>
      </c>
      <c r="C55" s="262">
        <v>0.56182282481129098</v>
      </c>
      <c r="D55" s="262">
        <v>0.57751276757786918</v>
      </c>
      <c r="E55" s="262">
        <v>0.60617176921259486</v>
      </c>
      <c r="F55" s="262">
        <v>0.60123830378625376</v>
      </c>
      <c r="G55" s="262">
        <v>0.60903499171294939</v>
      </c>
      <c r="H55" s="262">
        <v>0.5236747228234635</v>
      </c>
      <c r="I55" s="262">
        <v>0.76943411229501935</v>
      </c>
      <c r="J55" s="262">
        <v>1.0494186595970689</v>
      </c>
      <c r="K55" s="262">
        <v>1.1325466885596931</v>
      </c>
      <c r="L55" s="262">
        <v>1.115119889770086</v>
      </c>
      <c r="M55" s="262">
        <v>1.165438958061326</v>
      </c>
      <c r="N55" s="262">
        <v>1.2563051799648091</v>
      </c>
      <c r="O55" s="262">
        <v>1.340986445642927</v>
      </c>
      <c r="P55" s="262">
        <v>1.4547559450613841</v>
      </c>
      <c r="Q55" s="262">
        <v>1.213619973986604</v>
      </c>
      <c r="R55" s="262">
        <v>1.424910825324375</v>
      </c>
      <c r="S55" s="262">
        <v>1.377893520706577</v>
      </c>
      <c r="T55" s="262">
        <v>1.596248986851174</v>
      </c>
      <c r="U55" s="262">
        <v>1.409021466783887</v>
      </c>
      <c r="V55" s="262">
        <v>1.5245449470176771</v>
      </c>
      <c r="W55" s="262">
        <v>1.377231928629935</v>
      </c>
      <c r="X55" s="262">
        <v>1.2542773981318009</v>
      </c>
      <c r="Y55" s="262">
        <v>1.217553454923991</v>
      </c>
      <c r="DA55" s="72" t="s">
        <v>3103</v>
      </c>
    </row>
    <row r="56" spans="1:105" ht="12" customHeight="1" x14ac:dyDescent="0.25">
      <c r="A56" s="60" t="s">
        <v>3104</v>
      </c>
      <c r="B56" s="262">
        <v>0.17813802025972819</v>
      </c>
      <c r="C56" s="262">
        <v>0.1520636540515766</v>
      </c>
      <c r="D56" s="262">
        <v>0.15710956262285811</v>
      </c>
      <c r="E56" s="262">
        <v>0.1656889344738601</v>
      </c>
      <c r="F56" s="262">
        <v>0.16500076686497739</v>
      </c>
      <c r="G56" s="262">
        <v>0.16835854872254291</v>
      </c>
      <c r="H56" s="262">
        <v>0.14686663371902009</v>
      </c>
      <c r="I56" s="262">
        <v>0.2167524107603403</v>
      </c>
      <c r="J56" s="262">
        <v>0.29564765334315157</v>
      </c>
      <c r="K56" s="262">
        <v>0.31040519330639499</v>
      </c>
      <c r="L56" s="262">
        <v>0.30472817358061921</v>
      </c>
      <c r="M56" s="262">
        <v>0.31357954287127582</v>
      </c>
      <c r="N56" s="262">
        <v>0.34189514671172522</v>
      </c>
      <c r="O56" s="262">
        <v>0.36315946903518198</v>
      </c>
      <c r="P56" s="262">
        <v>0.39392966065233381</v>
      </c>
      <c r="Q56" s="262">
        <v>0.32998840369356203</v>
      </c>
      <c r="R56" s="262">
        <v>0.38420584342525832</v>
      </c>
      <c r="S56" s="262">
        <v>0.37181122816831019</v>
      </c>
      <c r="T56" s="262">
        <v>0.43018043112447579</v>
      </c>
      <c r="U56" s="262">
        <v>0.38038418879574809</v>
      </c>
      <c r="V56" s="262">
        <v>0.41182126224908427</v>
      </c>
      <c r="W56" s="262">
        <v>0.37062640804499403</v>
      </c>
      <c r="X56" s="262">
        <v>0.33759093877076601</v>
      </c>
      <c r="Y56" s="262">
        <v>0.32844219796008711</v>
      </c>
      <c r="DA56" s="72" t="s">
        <v>3105</v>
      </c>
    </row>
    <row r="57" spans="1:105" ht="12" customHeight="1" x14ac:dyDescent="0.25">
      <c r="A57" s="64" t="s">
        <v>28</v>
      </c>
      <c r="B57" s="229">
        <v>0</v>
      </c>
      <c r="C57" s="229">
        <v>0</v>
      </c>
      <c r="D57" s="229">
        <v>0</v>
      </c>
      <c r="E57" s="229">
        <v>0</v>
      </c>
      <c r="F57" s="229">
        <v>0</v>
      </c>
      <c r="G57" s="229">
        <v>1.4628942805391801E-2</v>
      </c>
      <c r="H57" s="229">
        <v>3.5369622249018122E-2</v>
      </c>
      <c r="I57" s="229">
        <v>0.107929477330971</v>
      </c>
      <c r="J57" s="229">
        <v>7.5564995053891942E-2</v>
      </c>
      <c r="K57" s="229">
        <v>6.707145699731974E-3</v>
      </c>
      <c r="L57" s="229">
        <v>6.9553210395881769E-3</v>
      </c>
      <c r="M57" s="229">
        <v>5.1282904810333709E-3</v>
      </c>
      <c r="N57" s="229">
        <v>3.4034947965394281E-3</v>
      </c>
      <c r="O57" s="229">
        <v>2.1859394253785199E-4</v>
      </c>
      <c r="P57" s="229">
        <v>0</v>
      </c>
      <c r="Q57" s="229">
        <v>9.9932007081824308E-5</v>
      </c>
      <c r="R57" s="229">
        <v>0</v>
      </c>
      <c r="S57" s="229">
        <v>3.1554819288765802E-4</v>
      </c>
      <c r="T57" s="229">
        <v>0</v>
      </c>
      <c r="U57" s="229">
        <v>0</v>
      </c>
      <c r="V57" s="229">
        <v>0</v>
      </c>
      <c r="W57" s="229">
        <v>0</v>
      </c>
      <c r="X57" s="229">
        <v>0</v>
      </c>
      <c r="Y57" s="229">
        <v>0</v>
      </c>
      <c r="DA57" s="73" t="s">
        <v>3106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3107</v>
      </c>
    </row>
    <row r="59" spans="1:105" ht="12" customHeight="1" x14ac:dyDescent="0.25">
      <c r="A59" s="64" t="s">
        <v>31</v>
      </c>
      <c r="B59" s="229">
        <v>1.3045263574046969E-2</v>
      </c>
      <c r="C59" s="229">
        <v>1.476678447660738E-2</v>
      </c>
      <c r="D59" s="229">
        <v>1.0976113537439941E-2</v>
      </c>
      <c r="E59" s="229">
        <v>8.0154864661440613E-3</v>
      </c>
      <c r="F59" s="229">
        <v>5.4891464845340287E-3</v>
      </c>
      <c r="G59" s="229">
        <v>8.1226546081933498E-3</v>
      </c>
      <c r="H59" s="229">
        <v>2.2819660930293618E-2</v>
      </c>
      <c r="I59" s="229">
        <v>2.7997494665723731E-2</v>
      </c>
      <c r="J59" s="229">
        <v>3.928625007682289E-2</v>
      </c>
      <c r="K59" s="229">
        <v>1.8479842488119541E-2</v>
      </c>
      <c r="L59" s="229">
        <v>2.1160434075121571E-2</v>
      </c>
      <c r="M59" s="229">
        <v>1.9477737655822051E-2</v>
      </c>
      <c r="N59" s="229">
        <v>2.6743885114216239E-2</v>
      </c>
      <c r="O59" s="229">
        <v>3.1441966988387117E-2</v>
      </c>
      <c r="P59" s="229">
        <v>4.2567314417750968E-2</v>
      </c>
      <c r="Q59" s="229">
        <v>3.2507933681959443E-2</v>
      </c>
      <c r="R59" s="229">
        <v>3.7625075851533497E-2</v>
      </c>
      <c r="S59" s="229">
        <v>3.7124271058091407E-2</v>
      </c>
      <c r="T59" s="229">
        <v>4.6837638562594687E-2</v>
      </c>
      <c r="U59" s="229">
        <v>4.2758079293778568E-2</v>
      </c>
      <c r="V59" s="229">
        <v>5.6089658879967627E-2</v>
      </c>
      <c r="W59" s="229">
        <v>5.9996345987927073E-2</v>
      </c>
      <c r="X59" s="229">
        <v>6.325505399928176E-2</v>
      </c>
      <c r="Y59" s="229">
        <v>5.8318204262063501E-2</v>
      </c>
      <c r="DA59" s="73" t="s">
        <v>3108</v>
      </c>
    </row>
    <row r="60" spans="1:105" ht="12" customHeight="1" x14ac:dyDescent="0.25">
      <c r="A60" s="64" t="s">
        <v>159</v>
      </c>
      <c r="B60" s="229">
        <v>3.7919477204736957E-2</v>
      </c>
      <c r="C60" s="229">
        <v>2.9118021512046871E-2</v>
      </c>
      <c r="D60" s="229">
        <v>3.4456315882769123E-2</v>
      </c>
      <c r="E60" s="229">
        <v>3.7602866672291679E-2</v>
      </c>
      <c r="F60" s="229">
        <v>3.2263439040270757E-2</v>
      </c>
      <c r="G60" s="229">
        <v>2.725418481598977E-2</v>
      </c>
      <c r="H60" s="229">
        <v>1.54873387384338E-2</v>
      </c>
      <c r="I60" s="229">
        <v>1.6185626287856671E-2</v>
      </c>
      <c r="J60" s="229">
        <v>5.0892007800042473E-2</v>
      </c>
      <c r="K60" s="229">
        <v>5.3896476179924838E-2</v>
      </c>
      <c r="L60" s="229">
        <v>3.8841098657030282E-2</v>
      </c>
      <c r="M60" s="229">
        <v>2.3654457068592809E-2</v>
      </c>
      <c r="N60" s="229">
        <v>2.580984467254465E-2</v>
      </c>
      <c r="O60" s="229">
        <v>6.4195802416784117E-2</v>
      </c>
      <c r="P60" s="229">
        <v>3.3095021902267499E-2</v>
      </c>
      <c r="Q60" s="229">
        <v>2.125878110477351E-2</v>
      </c>
      <c r="R60" s="229">
        <v>1.9814447758532031E-2</v>
      </c>
      <c r="S60" s="229">
        <v>2.1614594113335241E-2</v>
      </c>
      <c r="T60" s="229">
        <v>2.7033628370761221E-2</v>
      </c>
      <c r="U60" s="229">
        <v>1.4132904789449331E-2</v>
      </c>
      <c r="V60" s="229">
        <v>3.2175311375944718E-2</v>
      </c>
      <c r="W60" s="229">
        <v>1.145390144565899E-2</v>
      </c>
      <c r="X60" s="229">
        <v>1.2435634671595379E-2</v>
      </c>
      <c r="Y60" s="229">
        <v>1.3606100652011141E-2</v>
      </c>
      <c r="DA60" s="73" t="s">
        <v>3109</v>
      </c>
    </row>
    <row r="61" spans="1:105" ht="12" customHeight="1" x14ac:dyDescent="0.25">
      <c r="A61" s="64" t="s">
        <v>32</v>
      </c>
      <c r="B61" s="229">
        <v>4.1939947018069787E-2</v>
      </c>
      <c r="C61" s="229">
        <v>1.8025968560201049E-2</v>
      </c>
      <c r="D61" s="229">
        <v>2.9937326150883872E-2</v>
      </c>
      <c r="E61" s="229">
        <v>4.1792802727396078E-2</v>
      </c>
      <c r="F61" s="229">
        <v>5.3596903872950657E-2</v>
      </c>
      <c r="G61" s="229">
        <v>4.7352094769158713E-2</v>
      </c>
      <c r="H61" s="229">
        <v>2.9579875083171722E-2</v>
      </c>
      <c r="I61" s="229">
        <v>2.0209234077727241E-2</v>
      </c>
      <c r="J61" s="229">
        <v>5.6722606553014289E-2</v>
      </c>
      <c r="K61" s="229">
        <v>5.9931658997821102E-2</v>
      </c>
      <c r="L61" s="229">
        <v>5.9039353010457783E-2</v>
      </c>
      <c r="M61" s="229">
        <v>1.518009686670992E-2</v>
      </c>
      <c r="N61" s="229">
        <v>1.343884489107167E-2</v>
      </c>
      <c r="O61" s="229">
        <v>3.1526162262905277E-2</v>
      </c>
      <c r="P61" s="229">
        <v>2.380834218095387E-2</v>
      </c>
      <c r="Q61" s="229">
        <v>2.3806600111959161E-2</v>
      </c>
      <c r="R61" s="229">
        <v>1.8438245007133501E-2</v>
      </c>
      <c r="S61" s="229">
        <v>2.0871184287116672E-2</v>
      </c>
      <c r="T61" s="229">
        <v>2.2221149775255768E-2</v>
      </c>
      <c r="U61" s="229">
        <v>2.133169748634894E-2</v>
      </c>
      <c r="V61" s="229">
        <v>2.7615160142483969E-2</v>
      </c>
      <c r="W61" s="229">
        <v>1.854464082178179E-2</v>
      </c>
      <c r="X61" s="229">
        <v>1.631301526608913E-2</v>
      </c>
      <c r="Y61" s="229">
        <v>2.2626297572201678E-2</v>
      </c>
      <c r="DA61" s="73" t="s">
        <v>3110</v>
      </c>
    </row>
    <row r="62" spans="1:105" ht="12" customHeight="1" x14ac:dyDescent="0.25">
      <c r="A62" s="64" t="s">
        <v>33</v>
      </c>
      <c r="B62" s="229">
        <v>5.408813917914492E-3</v>
      </c>
      <c r="C62" s="229">
        <v>3.4141518006156691E-3</v>
      </c>
      <c r="D62" s="229">
        <v>5.0300175140630954E-3</v>
      </c>
      <c r="E62" s="229">
        <v>6.5721176120136877E-3</v>
      </c>
      <c r="F62" s="229">
        <v>7.6606588575989527E-3</v>
      </c>
      <c r="G62" s="229">
        <v>1.0499638223579379E-2</v>
      </c>
      <c r="H62" s="229">
        <v>9.3373313622932361E-3</v>
      </c>
      <c r="I62" s="229">
        <v>5.4945415254312544E-3</v>
      </c>
      <c r="J62" s="229">
        <v>1.3889866040494411E-2</v>
      </c>
      <c r="K62" s="229">
        <v>1.8173255905197808E-2</v>
      </c>
      <c r="L62" s="229">
        <v>1.6435776609404311E-2</v>
      </c>
      <c r="M62" s="229">
        <v>6.253131166343814E-3</v>
      </c>
      <c r="N62" s="229">
        <v>2.1587407705791008E-2</v>
      </c>
      <c r="O62" s="229">
        <v>1.122234188914234E-2</v>
      </c>
      <c r="P62" s="229">
        <v>1.5726031767860249E-2</v>
      </c>
      <c r="Q62" s="229">
        <v>1.8888981742607641E-2</v>
      </c>
      <c r="R62" s="229">
        <v>1.0811646840414279E-2</v>
      </c>
      <c r="S62" s="229">
        <v>1.083058666065247E-2</v>
      </c>
      <c r="T62" s="229">
        <v>9.6184381671965101E-3</v>
      </c>
      <c r="U62" s="229">
        <v>1.1442641902853989E-2</v>
      </c>
      <c r="V62" s="229">
        <v>1.052455903913793E-2</v>
      </c>
      <c r="W62" s="229">
        <v>5.2503175278524649E-3</v>
      </c>
      <c r="X62" s="229">
        <v>4.1857002658058622E-3</v>
      </c>
      <c r="Y62" s="229">
        <v>6.5103139881268306E-3</v>
      </c>
      <c r="DA62" s="73" t="s">
        <v>3111</v>
      </c>
    </row>
    <row r="63" spans="1:105" ht="12" customHeight="1" x14ac:dyDescent="0.25">
      <c r="A63" s="64" t="s">
        <v>35</v>
      </c>
      <c r="B63" s="229">
        <v>7.9824518544959963E-2</v>
      </c>
      <c r="C63" s="229">
        <v>8.6738727702105597E-2</v>
      </c>
      <c r="D63" s="229">
        <v>7.6709789537702022E-2</v>
      </c>
      <c r="E63" s="229">
        <v>7.1705660996014609E-2</v>
      </c>
      <c r="F63" s="229">
        <v>6.5990618609622964E-2</v>
      </c>
      <c r="G63" s="229">
        <v>6.0501033500229909E-2</v>
      </c>
      <c r="H63" s="229">
        <v>3.4272805355809628E-2</v>
      </c>
      <c r="I63" s="229">
        <v>3.8936036872630378E-2</v>
      </c>
      <c r="J63" s="229">
        <v>5.9291927818885627E-2</v>
      </c>
      <c r="K63" s="229">
        <v>0.1532168140355997</v>
      </c>
      <c r="L63" s="229">
        <v>0.162296190189017</v>
      </c>
      <c r="M63" s="229">
        <v>0.2438858296327738</v>
      </c>
      <c r="N63" s="229">
        <v>0.25091166953156219</v>
      </c>
      <c r="O63" s="229">
        <v>0.22455460153542531</v>
      </c>
      <c r="P63" s="229">
        <v>0.27873295038350121</v>
      </c>
      <c r="Q63" s="229">
        <v>0.2334261750451804</v>
      </c>
      <c r="R63" s="229">
        <v>0.29751642796764499</v>
      </c>
      <c r="S63" s="229">
        <v>0.28105504385622682</v>
      </c>
      <c r="T63" s="229">
        <v>0.32446957624866762</v>
      </c>
      <c r="U63" s="229">
        <v>0.29071886532331731</v>
      </c>
      <c r="V63" s="229">
        <v>0.28541657281154997</v>
      </c>
      <c r="W63" s="229">
        <v>0.27538120226177359</v>
      </c>
      <c r="X63" s="229">
        <v>0.24140153456799379</v>
      </c>
      <c r="Y63" s="229">
        <v>0.2273812814856839</v>
      </c>
      <c r="DA63" s="73" t="s">
        <v>3112</v>
      </c>
    </row>
    <row r="64" spans="1:105" ht="12" customHeight="1" x14ac:dyDescent="0.25">
      <c r="A64" s="64" t="s">
        <v>36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3113</v>
      </c>
    </row>
    <row r="65" spans="1:105" ht="12" customHeight="1" x14ac:dyDescent="0.25">
      <c r="A65" s="64" t="s">
        <v>38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3114</v>
      </c>
    </row>
    <row r="66" spans="1:105" ht="12" customHeight="1" x14ac:dyDescent="0.25">
      <c r="A66" s="64" t="s">
        <v>39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3115</v>
      </c>
    </row>
    <row r="67" spans="1:105" ht="12" customHeight="1" x14ac:dyDescent="0.25">
      <c r="A67" s="60" t="s">
        <v>3116</v>
      </c>
      <c r="B67" s="262">
        <v>1.0099957992446431</v>
      </c>
      <c r="C67" s="262">
        <v>1.5177032181198</v>
      </c>
      <c r="D67" s="262">
        <v>2.0356995536007481</v>
      </c>
      <c r="E67" s="262">
        <v>2.1375797937979919</v>
      </c>
      <c r="F67" s="262">
        <v>2.0012506161432859</v>
      </c>
      <c r="G67" s="262">
        <v>1.9084783015120541</v>
      </c>
      <c r="H67" s="262">
        <v>2.3626202285425721</v>
      </c>
      <c r="I67" s="262">
        <v>3.0623394986734631</v>
      </c>
      <c r="J67" s="262">
        <v>3.1856236266369642</v>
      </c>
      <c r="K67" s="262">
        <v>2.5817361158339658</v>
      </c>
      <c r="L67" s="262">
        <v>2.8554627936959518</v>
      </c>
      <c r="M67" s="262">
        <v>2.4551490086302188</v>
      </c>
      <c r="N67" s="262">
        <v>2.773001267433858</v>
      </c>
      <c r="O67" s="262">
        <v>3.0636544148603142</v>
      </c>
      <c r="P67" s="262">
        <v>3.4519580933531779</v>
      </c>
      <c r="Q67" s="262">
        <v>3.1695798541294331</v>
      </c>
      <c r="R67" s="262">
        <v>3.1940276921399149</v>
      </c>
      <c r="S67" s="262">
        <v>2.9408972057983762</v>
      </c>
      <c r="T67" s="262">
        <v>2.8960264006708778</v>
      </c>
      <c r="U67" s="262">
        <v>2.6128548317379749</v>
      </c>
      <c r="V67" s="262">
        <v>3.0023637284588292</v>
      </c>
      <c r="W67" s="262">
        <v>2.8244220801382949</v>
      </c>
      <c r="X67" s="262">
        <v>2.8234948924465488</v>
      </c>
      <c r="Y67" s="262">
        <v>2.8648668181713219</v>
      </c>
      <c r="DA67" s="72" t="s">
        <v>3117</v>
      </c>
    </row>
    <row r="68" spans="1:105" ht="12" customHeight="1" x14ac:dyDescent="0.25">
      <c r="A68" s="57" t="s">
        <v>3118</v>
      </c>
      <c r="B68" s="261">
        <v>44.044354971175373</v>
      </c>
      <c r="C68" s="261">
        <v>44.951797834181917</v>
      </c>
      <c r="D68" s="261">
        <v>43.421154754506702</v>
      </c>
      <c r="E68" s="261">
        <v>42.585241656168897</v>
      </c>
      <c r="F68" s="261">
        <v>44.177255270923922</v>
      </c>
      <c r="G68" s="261">
        <v>49.885227202902719</v>
      </c>
      <c r="H68" s="261">
        <v>49.278207016171393</v>
      </c>
      <c r="I68" s="261">
        <v>45.374095903053437</v>
      </c>
      <c r="J68" s="261">
        <v>34.492234425324249</v>
      </c>
      <c r="K68" s="261">
        <v>30.421119855803891</v>
      </c>
      <c r="L68" s="261">
        <v>25.06110911224938</v>
      </c>
      <c r="M68" s="261">
        <v>20.504086036899931</v>
      </c>
      <c r="N68" s="261">
        <v>21.5931005059863</v>
      </c>
      <c r="O68" s="261">
        <v>22.101973628174399</v>
      </c>
      <c r="P68" s="261">
        <v>23.152316543865101</v>
      </c>
      <c r="Q68" s="261">
        <v>17.974996998679561</v>
      </c>
      <c r="R68" s="261">
        <v>20.636853313028869</v>
      </c>
      <c r="S68" s="261">
        <v>22.977296994780652</v>
      </c>
      <c r="T68" s="261">
        <v>22.913563902954291</v>
      </c>
      <c r="U68" s="261">
        <v>25.410815543498661</v>
      </c>
      <c r="V68" s="261">
        <v>21.17300039211171</v>
      </c>
      <c r="W68" s="261">
        <v>22.45578852190642</v>
      </c>
      <c r="X68" s="261">
        <v>23.30069233162056</v>
      </c>
      <c r="Y68" s="261">
        <v>23.28613657078348</v>
      </c>
      <c r="DA68" s="70" t="s">
        <v>3119</v>
      </c>
    </row>
    <row r="69" spans="1:105" ht="12" customHeight="1" x14ac:dyDescent="0.25">
      <c r="A69" s="41" t="s">
        <v>3120</v>
      </c>
      <c r="B69" s="350">
        <v>59.150815419632721</v>
      </c>
      <c r="C69" s="350">
        <v>68.88755052352704</v>
      </c>
      <c r="D69" s="350">
        <v>82.863201417859813</v>
      </c>
      <c r="E69" s="350">
        <v>89.326032705430308</v>
      </c>
      <c r="F69" s="350">
        <v>91.09813529212957</v>
      </c>
      <c r="G69" s="350">
        <v>89.350077448253671</v>
      </c>
      <c r="H69" s="350">
        <v>98.793659938304245</v>
      </c>
      <c r="I69" s="350">
        <v>109.6354091009602</v>
      </c>
      <c r="J69" s="350">
        <v>103.475085926996</v>
      </c>
      <c r="K69" s="350">
        <v>87.412858162858385</v>
      </c>
      <c r="L69" s="350">
        <v>87.178608956738572</v>
      </c>
      <c r="M69" s="350">
        <v>80.241691224495071</v>
      </c>
      <c r="N69" s="350">
        <v>83.791967306825711</v>
      </c>
      <c r="O69" s="350">
        <v>87.489420030844798</v>
      </c>
      <c r="P69" s="350">
        <v>95.751589654708894</v>
      </c>
      <c r="Q69" s="350">
        <v>81.139632332682169</v>
      </c>
      <c r="R69" s="350">
        <v>83.407280403590732</v>
      </c>
      <c r="S69" s="350">
        <v>76.477758294140884</v>
      </c>
      <c r="T69" s="350">
        <v>74.734009776541555</v>
      </c>
      <c r="U69" s="350">
        <v>70.87504901292607</v>
      </c>
      <c r="V69" s="350">
        <v>76.052159292246756</v>
      </c>
      <c r="W69" s="350">
        <v>76.257617644901913</v>
      </c>
      <c r="X69" s="350">
        <v>78.123168171174456</v>
      </c>
      <c r="Y69" s="350">
        <v>78.700237154750241</v>
      </c>
      <c r="DA69" s="97" t="s">
        <v>3121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99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0.99999999999999989</v>
      </c>
      <c r="C73" s="232">
        <f t="shared" si="3"/>
        <v>1.0000000000000004</v>
      </c>
      <c r="D73" s="232">
        <f t="shared" si="3"/>
        <v>0.99999999999999978</v>
      </c>
      <c r="E73" s="232">
        <f t="shared" si="3"/>
        <v>0.99999999999999956</v>
      </c>
      <c r="F73" s="232">
        <f t="shared" si="3"/>
        <v>0.99999999999999978</v>
      </c>
      <c r="G73" s="232">
        <f t="shared" si="3"/>
        <v>0.99999999999999989</v>
      </c>
      <c r="H73" s="232">
        <f t="shared" si="3"/>
        <v>0.99999999999999978</v>
      </c>
      <c r="I73" s="232">
        <f t="shared" si="3"/>
        <v>1.0000000000000002</v>
      </c>
      <c r="J73" s="232">
        <f t="shared" si="3"/>
        <v>1</v>
      </c>
      <c r="K73" s="232">
        <f t="shared" si="3"/>
        <v>1.0000000000000002</v>
      </c>
      <c r="L73" s="232">
        <f t="shared" si="3"/>
        <v>1</v>
      </c>
      <c r="M73" s="232">
        <f t="shared" si="3"/>
        <v>0.99999999999999978</v>
      </c>
      <c r="N73" s="232">
        <f t="shared" si="3"/>
        <v>0.99999999999999978</v>
      </c>
      <c r="O73" s="232">
        <f t="shared" si="3"/>
        <v>1</v>
      </c>
      <c r="P73" s="232">
        <f t="shared" si="3"/>
        <v>0.99999999999999978</v>
      </c>
      <c r="Q73" s="232">
        <f t="shared" si="3"/>
        <v>1</v>
      </c>
      <c r="R73" s="232">
        <f t="shared" si="3"/>
        <v>1</v>
      </c>
      <c r="S73" s="232">
        <f t="shared" si="3"/>
        <v>1.0000000000000004</v>
      </c>
      <c r="T73" s="232">
        <f t="shared" si="3"/>
        <v>1</v>
      </c>
      <c r="U73" s="232">
        <f t="shared" si="3"/>
        <v>0.99999999999999978</v>
      </c>
      <c r="V73" s="232">
        <f t="shared" si="3"/>
        <v>1</v>
      </c>
      <c r="W73" s="232">
        <f t="shared" si="3"/>
        <v>1</v>
      </c>
      <c r="X73" s="232">
        <f t="shared" si="3"/>
        <v>0.99999999999999978</v>
      </c>
      <c r="Y73" s="232">
        <f t="shared" si="3"/>
        <v>1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2.7076904617090138E-2</v>
      </c>
      <c r="C74" s="299">
        <f t="shared" si="4"/>
        <v>2.9325329774202588E-2</v>
      </c>
      <c r="D74" s="299">
        <f t="shared" si="4"/>
        <v>3.1725996520608646E-2</v>
      </c>
      <c r="E74" s="299">
        <f t="shared" si="4"/>
        <v>3.358710139218235E-2</v>
      </c>
      <c r="F74" s="299">
        <f t="shared" si="4"/>
        <v>3.4584325455067948E-2</v>
      </c>
      <c r="G74" s="299">
        <f t="shared" si="4"/>
        <v>3.3759538908616368E-2</v>
      </c>
      <c r="H74" s="299">
        <f t="shared" si="4"/>
        <v>3.4702651322985688E-2</v>
      </c>
      <c r="I74" s="299">
        <f t="shared" si="4"/>
        <v>3.4011447481814554E-2</v>
      </c>
      <c r="J74" s="299">
        <f t="shared" si="4"/>
        <v>3.1908257438273115E-2</v>
      </c>
      <c r="K74" s="299">
        <f t="shared" si="4"/>
        <v>3.1847059704510863E-2</v>
      </c>
      <c r="L74" s="299">
        <f t="shared" si="4"/>
        <v>3.085411388441521E-2</v>
      </c>
      <c r="M74" s="299">
        <f t="shared" si="4"/>
        <v>3.284996942364253E-2</v>
      </c>
      <c r="N74" s="299">
        <f t="shared" si="4"/>
        <v>3.0569010041564093E-2</v>
      </c>
      <c r="O74" s="299">
        <f t="shared" si="4"/>
        <v>2.9032325316986261E-2</v>
      </c>
      <c r="P74" s="299">
        <f t="shared" si="4"/>
        <v>2.8684177302807048E-2</v>
      </c>
      <c r="Q74" s="299">
        <f t="shared" si="4"/>
        <v>2.673822671742775E-2</v>
      </c>
      <c r="R74" s="299">
        <f t="shared" si="4"/>
        <v>2.5882648863283286E-2</v>
      </c>
      <c r="S74" s="299">
        <f t="shared" si="4"/>
        <v>2.4247544473201463E-2</v>
      </c>
      <c r="T74" s="299">
        <f t="shared" si="4"/>
        <v>2.2655138716650002E-2</v>
      </c>
      <c r="U74" s="299">
        <f t="shared" si="4"/>
        <v>2.3311885697174413E-2</v>
      </c>
      <c r="V74" s="299">
        <f t="shared" si="4"/>
        <v>2.321423853678484E-2</v>
      </c>
      <c r="W74" s="299">
        <f t="shared" si="4"/>
        <v>2.5673848596622074E-2</v>
      </c>
      <c r="X74" s="299">
        <f t="shared" si="4"/>
        <v>2.7089108364020623E-2</v>
      </c>
      <c r="Y74" s="299">
        <f t="shared" si="4"/>
        <v>2.7198259627292155E-2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1.2075074338389094E-2</v>
      </c>
      <c r="C75" s="233">
        <f t="shared" si="5"/>
        <v>1.3414408163662531E-2</v>
      </c>
      <c r="D75" s="233">
        <f t="shared" si="5"/>
        <v>1.4729684568908753E-2</v>
      </c>
      <c r="E75" s="233">
        <f t="shared" si="5"/>
        <v>1.5533622274274609E-2</v>
      </c>
      <c r="F75" s="233">
        <f t="shared" si="5"/>
        <v>1.581444383275759E-2</v>
      </c>
      <c r="G75" s="233">
        <f t="shared" si="5"/>
        <v>1.5385577556803184E-2</v>
      </c>
      <c r="H75" s="233">
        <f t="shared" si="5"/>
        <v>1.6048070198942475E-2</v>
      </c>
      <c r="I75" s="233">
        <f t="shared" si="5"/>
        <v>1.6143223447884453E-2</v>
      </c>
      <c r="J75" s="233">
        <f t="shared" si="5"/>
        <v>1.547012666075169E-2</v>
      </c>
      <c r="K75" s="233">
        <f t="shared" si="5"/>
        <v>1.5292509541173168E-2</v>
      </c>
      <c r="L75" s="233">
        <f t="shared" si="5"/>
        <v>1.5204002877254952E-2</v>
      </c>
      <c r="M75" s="233">
        <f t="shared" si="5"/>
        <v>1.5902969019369488E-2</v>
      </c>
      <c r="N75" s="233">
        <f t="shared" si="5"/>
        <v>1.510804221155642E-2</v>
      </c>
      <c r="O75" s="233">
        <f t="shared" si="5"/>
        <v>1.4603609694567631E-2</v>
      </c>
      <c r="P75" s="233">
        <f t="shared" si="5"/>
        <v>1.457576502833921E-2</v>
      </c>
      <c r="Q75" s="233">
        <f t="shared" si="5"/>
        <v>1.4039567457619754E-2</v>
      </c>
      <c r="R75" s="233">
        <f t="shared" si="5"/>
        <v>1.3470517674013555E-2</v>
      </c>
      <c r="S75" s="233">
        <f t="shared" si="5"/>
        <v>1.2642425840783254E-2</v>
      </c>
      <c r="T75" s="233">
        <f t="shared" si="5"/>
        <v>1.1852442376307646E-2</v>
      </c>
      <c r="U75" s="233">
        <f t="shared" si="5"/>
        <v>1.1945445844141511E-2</v>
      </c>
      <c r="V75" s="233">
        <f t="shared" si="5"/>
        <v>1.224938246698614E-2</v>
      </c>
      <c r="W75" s="233">
        <f t="shared" si="5"/>
        <v>1.317965442025925E-2</v>
      </c>
      <c r="X75" s="233">
        <f t="shared" si="5"/>
        <v>1.3777805083796042E-2</v>
      </c>
      <c r="Y75" s="233">
        <f t="shared" si="5"/>
        <v>1.3870093324121757E-2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1.8894193340539701E-2</v>
      </c>
      <c r="C76" s="233">
        <f t="shared" si="6"/>
        <v>2.1432481371817136E-2</v>
      </c>
      <c r="D76" s="233">
        <f t="shared" si="6"/>
        <v>2.3812234023539085E-2</v>
      </c>
      <c r="E76" s="233">
        <f t="shared" si="6"/>
        <v>2.5035952755077223E-2</v>
      </c>
      <c r="F76" s="233">
        <f t="shared" si="6"/>
        <v>2.5259879696935158E-2</v>
      </c>
      <c r="G76" s="233">
        <f t="shared" si="6"/>
        <v>2.4508556903272131E-2</v>
      </c>
      <c r="H76" s="233">
        <f t="shared" si="6"/>
        <v>2.5863225607791241E-2</v>
      </c>
      <c r="I76" s="233">
        <f t="shared" si="6"/>
        <v>2.6542485144547778E-2</v>
      </c>
      <c r="J76" s="233">
        <f t="shared" si="6"/>
        <v>2.5837460136175844E-2</v>
      </c>
      <c r="K76" s="233">
        <f t="shared" si="6"/>
        <v>2.5361896396111843E-2</v>
      </c>
      <c r="L76" s="233">
        <f t="shared" si="6"/>
        <v>2.5689228276283217E-2</v>
      </c>
      <c r="M76" s="233">
        <f t="shared" si="6"/>
        <v>2.6531676120837178E-2</v>
      </c>
      <c r="N76" s="233">
        <f t="shared" si="6"/>
        <v>2.5580073716981969E-2</v>
      </c>
      <c r="O76" s="233">
        <f t="shared" si="6"/>
        <v>2.5028560317876078E-2</v>
      </c>
      <c r="P76" s="233">
        <f t="shared" si="6"/>
        <v>2.5152508678004826E-2</v>
      </c>
      <c r="Q76" s="233">
        <f t="shared" si="6"/>
        <v>2.4749489645237079E-2</v>
      </c>
      <c r="R76" s="233">
        <f t="shared" si="6"/>
        <v>2.3612564584238809E-2</v>
      </c>
      <c r="S76" s="233">
        <f t="shared" si="6"/>
        <v>2.2186785600499234E-2</v>
      </c>
      <c r="T76" s="233">
        <f t="shared" si="6"/>
        <v>2.0845703857358878E-2</v>
      </c>
      <c r="U76" s="233">
        <f t="shared" si="6"/>
        <v>2.0728440958577784E-2</v>
      </c>
      <c r="V76" s="233">
        <f t="shared" si="6"/>
        <v>2.1660873547681477E-2</v>
      </c>
      <c r="W76" s="233">
        <f t="shared" si="6"/>
        <v>2.2897453155503754E-2</v>
      </c>
      <c r="X76" s="233">
        <f t="shared" si="6"/>
        <v>2.3790020285633411E-2</v>
      </c>
      <c r="Y76" s="233">
        <f t="shared" si="6"/>
        <v>2.3991764895136582E-2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9.8629196616699232E-3</v>
      </c>
      <c r="C77" s="233">
        <f t="shared" si="7"/>
        <v>1.0634757483970034E-2</v>
      </c>
      <c r="D77" s="233">
        <f t="shared" si="7"/>
        <v>1.1474932727929063E-2</v>
      </c>
      <c r="E77" s="233">
        <f t="shared" si="7"/>
        <v>1.215649798905603E-2</v>
      </c>
      <c r="F77" s="233">
        <f t="shared" si="7"/>
        <v>1.2542704910204728E-2</v>
      </c>
      <c r="G77" s="233">
        <f t="shared" si="7"/>
        <v>1.2250824762087345E-2</v>
      </c>
      <c r="H77" s="233">
        <f t="shared" si="7"/>
        <v>1.2560466935320721E-2</v>
      </c>
      <c r="I77" s="233">
        <f t="shared" si="7"/>
        <v>1.225217440282806E-2</v>
      </c>
      <c r="J77" s="233">
        <f t="shared" si="7"/>
        <v>1.1448971547838837E-2</v>
      </c>
      <c r="K77" s="233">
        <f t="shared" si="7"/>
        <v>1.1447741046965738E-2</v>
      </c>
      <c r="L77" s="233">
        <f t="shared" si="7"/>
        <v>1.1036415849769343E-2</v>
      </c>
      <c r="M77" s="233">
        <f t="shared" si="7"/>
        <v>1.1790190874322624E-2</v>
      </c>
      <c r="N77" s="233">
        <f t="shared" si="7"/>
        <v>1.0928196313829625E-2</v>
      </c>
      <c r="O77" s="233">
        <f t="shared" si="7"/>
        <v>1.0343110990622956E-2</v>
      </c>
      <c r="P77" s="233">
        <f t="shared" si="7"/>
        <v>1.0198444988614228E-2</v>
      </c>
      <c r="Q77" s="233">
        <f t="shared" si="7"/>
        <v>9.443161765187242E-3</v>
      </c>
      <c r="R77" s="233">
        <f t="shared" si="7"/>
        <v>9.1577820458177989E-3</v>
      </c>
      <c r="S77" s="233">
        <f t="shared" si="7"/>
        <v>8.5760432963910005E-3</v>
      </c>
      <c r="T77" s="233">
        <f t="shared" si="7"/>
        <v>8.0071864627487034E-3</v>
      </c>
      <c r="U77" s="233">
        <f t="shared" si="7"/>
        <v>8.2744136482686293E-3</v>
      </c>
      <c r="V77" s="233">
        <f t="shared" si="7"/>
        <v>8.190161605703801E-3</v>
      </c>
      <c r="W77" s="233">
        <f t="shared" si="7"/>
        <v>9.1094304566840967E-3</v>
      </c>
      <c r="X77" s="233">
        <f t="shared" si="7"/>
        <v>9.629569211755255E-3</v>
      </c>
      <c r="Y77" s="233">
        <f t="shared" si="7"/>
        <v>9.6632180469819577E-3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2.0297796217139074E-2</v>
      </c>
      <c r="C78" s="300">
        <f t="shared" si="8"/>
        <v>2.1283186725837198E-2</v>
      </c>
      <c r="D78" s="300">
        <f t="shared" si="8"/>
        <v>2.3531789186681112E-2</v>
      </c>
      <c r="E78" s="300">
        <f t="shared" si="8"/>
        <v>2.5391170918824778E-2</v>
      </c>
      <c r="F78" s="300">
        <f t="shared" si="8"/>
        <v>2.63513555614752E-2</v>
      </c>
      <c r="G78" s="300">
        <f t="shared" si="8"/>
        <v>2.5593751739506627E-2</v>
      </c>
      <c r="H78" s="300">
        <f t="shared" si="8"/>
        <v>2.7104549466607723E-2</v>
      </c>
      <c r="I78" s="300">
        <f t="shared" si="8"/>
        <v>2.7341796675103218E-2</v>
      </c>
      <c r="J78" s="300">
        <f t="shared" si="8"/>
        <v>2.6006784820428664E-2</v>
      </c>
      <c r="K78" s="300">
        <f t="shared" si="8"/>
        <v>2.5786516643363531E-2</v>
      </c>
      <c r="L78" s="300">
        <f t="shared" si="8"/>
        <v>2.5434504725537266E-2</v>
      </c>
      <c r="M78" s="300">
        <f t="shared" si="8"/>
        <v>2.7974887137671864E-2</v>
      </c>
      <c r="N78" s="300">
        <f t="shared" si="8"/>
        <v>2.5595062707847446E-2</v>
      </c>
      <c r="O78" s="300">
        <f t="shared" si="8"/>
        <v>2.4064763418182682E-2</v>
      </c>
      <c r="P78" s="300">
        <f t="shared" si="8"/>
        <v>2.3710602092190409E-2</v>
      </c>
      <c r="Q78" s="300">
        <f t="shared" si="8"/>
        <v>2.1908363011821291E-2</v>
      </c>
      <c r="R78" s="300">
        <f t="shared" si="8"/>
        <v>2.1744306234034984E-2</v>
      </c>
      <c r="S78" s="300">
        <f t="shared" si="8"/>
        <v>2.0264432823315651E-2</v>
      </c>
      <c r="T78" s="300">
        <f t="shared" si="8"/>
        <v>1.9418947721573283E-2</v>
      </c>
      <c r="U78" s="300">
        <f t="shared" si="8"/>
        <v>1.9713637341422032E-2</v>
      </c>
      <c r="V78" s="300">
        <f t="shared" si="8"/>
        <v>2.0609896025267603E-2</v>
      </c>
      <c r="W78" s="300">
        <f t="shared" si="8"/>
        <v>2.3515118042024691E-2</v>
      </c>
      <c r="X78" s="300">
        <f t="shared" si="8"/>
        <v>2.393829418057343E-2</v>
      </c>
      <c r="Y78" s="300">
        <f t="shared" si="8"/>
        <v>2.4807224222268769E-2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0.12697568560708353</v>
      </c>
      <c r="C79" s="301">
        <f t="shared" si="9"/>
        <v>0.11095261958710702</v>
      </c>
      <c r="D79" s="301">
        <f t="shared" si="9"/>
        <v>0.10317571674376395</v>
      </c>
      <c r="E79" s="301">
        <f t="shared" si="9"/>
        <v>0.10120147794537442</v>
      </c>
      <c r="F79" s="301">
        <f t="shared" si="9"/>
        <v>0.10090987196881623</v>
      </c>
      <c r="G79" s="301">
        <f t="shared" si="9"/>
        <v>0.1044502088541267</v>
      </c>
      <c r="H79" s="301">
        <f t="shared" si="9"/>
        <v>9.6273502589053553E-2</v>
      </c>
      <c r="I79" s="301">
        <f t="shared" si="9"/>
        <v>9.8818426885291438E-2</v>
      </c>
      <c r="J79" s="301">
        <f t="shared" si="9"/>
        <v>0.11781842299802857</v>
      </c>
      <c r="K79" s="301">
        <f t="shared" si="9"/>
        <v>0.12640980993688997</v>
      </c>
      <c r="L79" s="301">
        <f t="shared" si="9"/>
        <v>0.12680358186209584</v>
      </c>
      <c r="M79" s="301">
        <f t="shared" si="9"/>
        <v>0.13403863791087983</v>
      </c>
      <c r="N79" s="301">
        <f t="shared" si="9"/>
        <v>0.13804182897638848</v>
      </c>
      <c r="O79" s="301">
        <f t="shared" si="9"/>
        <v>0.13996475204587411</v>
      </c>
      <c r="P79" s="301">
        <f t="shared" si="9"/>
        <v>0.13877264864439867</v>
      </c>
      <c r="Q79" s="301">
        <f t="shared" si="9"/>
        <v>0.13937520445883764</v>
      </c>
      <c r="R79" s="301">
        <f t="shared" si="9"/>
        <v>0.14765026573438897</v>
      </c>
      <c r="S79" s="301">
        <f t="shared" si="9"/>
        <v>0.1506567373671806</v>
      </c>
      <c r="T79" s="301">
        <f t="shared" si="9"/>
        <v>0.1640820915994724</v>
      </c>
      <c r="U79" s="301">
        <f t="shared" si="9"/>
        <v>0.15668783951188839</v>
      </c>
      <c r="V79" s="301">
        <f t="shared" si="9"/>
        <v>0.16013836444279972</v>
      </c>
      <c r="W79" s="301">
        <f t="shared" si="9"/>
        <v>0.15004061349413086</v>
      </c>
      <c r="X79" s="301">
        <f t="shared" si="9"/>
        <v>0.14093986730601507</v>
      </c>
      <c r="Y79" s="301">
        <f t="shared" si="9"/>
        <v>0.13836560904359838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0.37401608710715262</v>
      </c>
      <c r="C80" s="301">
        <f t="shared" si="10"/>
        <v>0.33070791890152462</v>
      </c>
      <c r="D80" s="301">
        <f t="shared" si="10"/>
        <v>0.3042206479490186</v>
      </c>
      <c r="E80" s="301">
        <f t="shared" si="10"/>
        <v>0.2939384826256376</v>
      </c>
      <c r="F80" s="301">
        <f t="shared" si="10"/>
        <v>0.29609449218834538</v>
      </c>
      <c r="G80" s="301">
        <f t="shared" si="10"/>
        <v>0.29074642684506069</v>
      </c>
      <c r="H80" s="301">
        <f t="shared" si="10"/>
        <v>0.27425785978091011</v>
      </c>
      <c r="I80" s="301">
        <f t="shared" si="10"/>
        <v>0.25715418374602561</v>
      </c>
      <c r="J80" s="301">
        <f t="shared" si="10"/>
        <v>0.25905120762670059</v>
      </c>
      <c r="K80" s="301">
        <f t="shared" si="10"/>
        <v>0.25714097946690584</v>
      </c>
      <c r="L80" s="301">
        <f t="shared" si="10"/>
        <v>0.25244376807247437</v>
      </c>
      <c r="M80" s="301">
        <f t="shared" si="10"/>
        <v>0.2434129644530483</v>
      </c>
      <c r="N80" s="301">
        <f t="shared" si="10"/>
        <v>0.24649120916120346</v>
      </c>
      <c r="O80" s="301">
        <f t="shared" si="10"/>
        <v>0.2483327403301839</v>
      </c>
      <c r="P80" s="301">
        <f t="shared" si="10"/>
        <v>0.24494400764188479</v>
      </c>
      <c r="Q80" s="301">
        <f t="shared" si="10"/>
        <v>0.24463580899210857</v>
      </c>
      <c r="R80" s="301">
        <f t="shared" si="10"/>
        <v>0.25390251423244503</v>
      </c>
      <c r="S80" s="301">
        <f t="shared" si="10"/>
        <v>0.2661449177395096</v>
      </c>
      <c r="T80" s="301">
        <f t="shared" si="10"/>
        <v>0.27607557413814554</v>
      </c>
      <c r="U80" s="301">
        <f t="shared" si="10"/>
        <v>0.2846194669241997</v>
      </c>
      <c r="V80" s="301">
        <f t="shared" si="10"/>
        <v>0.26561579027493171</v>
      </c>
      <c r="W80" s="301">
        <f t="shared" si="10"/>
        <v>0.25634340988360982</v>
      </c>
      <c r="X80" s="301">
        <f t="shared" si="10"/>
        <v>0.25231956893954977</v>
      </c>
      <c r="Y80" s="301">
        <f t="shared" si="10"/>
        <v>0.24976687505170223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0.36830001051437156</v>
      </c>
      <c r="C81" s="302">
        <f t="shared" si="11"/>
        <v>0.32189163521623448</v>
      </c>
      <c r="D81" s="302">
        <f t="shared" si="11"/>
        <v>0.29298916940577668</v>
      </c>
      <c r="E81" s="302">
        <f t="shared" si="11"/>
        <v>0.28251713853240673</v>
      </c>
      <c r="F81" s="302">
        <f t="shared" si="11"/>
        <v>0.28574090319034973</v>
      </c>
      <c r="G81" s="302">
        <f t="shared" si="11"/>
        <v>0.2810430947400856</v>
      </c>
      <c r="H81" s="302">
        <f t="shared" si="11"/>
        <v>0.26246871607957972</v>
      </c>
      <c r="I81" s="302">
        <f t="shared" si="11"/>
        <v>0.24236471289602954</v>
      </c>
      <c r="J81" s="302">
        <f t="shared" si="11"/>
        <v>0.24264022645912259</v>
      </c>
      <c r="K81" s="302">
        <f t="shared" si="11"/>
        <v>0.24191535826255708</v>
      </c>
      <c r="L81" s="302">
        <f t="shared" si="11"/>
        <v>0.23466444030125783</v>
      </c>
      <c r="M81" s="302">
        <f t="shared" si="11"/>
        <v>0.2267027163949091</v>
      </c>
      <c r="N81" s="302">
        <f t="shared" si="11"/>
        <v>0.22852886354068538</v>
      </c>
      <c r="O81" s="302">
        <f t="shared" si="11"/>
        <v>0.22928421394772386</v>
      </c>
      <c r="P81" s="302">
        <f t="shared" si="11"/>
        <v>0.22497523554896612</v>
      </c>
      <c r="Q81" s="302">
        <f t="shared" si="11"/>
        <v>0.22249151202158074</v>
      </c>
      <c r="R81" s="302">
        <f t="shared" si="11"/>
        <v>0.23340121595945237</v>
      </c>
      <c r="S81" s="302">
        <f t="shared" si="11"/>
        <v>0.24676022521688193</v>
      </c>
      <c r="T81" s="302">
        <f t="shared" si="11"/>
        <v>0.25764976576094811</v>
      </c>
      <c r="U81" s="302">
        <f t="shared" si="11"/>
        <v>0.26761391588159589</v>
      </c>
      <c r="V81" s="302">
        <f t="shared" si="11"/>
        <v>0.24592071727463255</v>
      </c>
      <c r="W81" s="302">
        <f t="shared" si="11"/>
        <v>0.23742849205259028</v>
      </c>
      <c r="X81" s="302">
        <f t="shared" si="11"/>
        <v>0.23336319150941967</v>
      </c>
      <c r="Y81" s="302">
        <f t="shared" si="11"/>
        <v>0.23044731274699207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5.7160765927810886E-3</v>
      </c>
      <c r="C82" s="302">
        <f t="shared" si="12"/>
        <v>8.8162836852901643E-3</v>
      </c>
      <c r="D82" s="302">
        <f t="shared" si="12"/>
        <v>1.1231478543241863E-2</v>
      </c>
      <c r="E82" s="302">
        <f t="shared" si="12"/>
        <v>1.1421344093230848E-2</v>
      </c>
      <c r="F82" s="302">
        <f t="shared" si="12"/>
        <v>1.0353588997995633E-2</v>
      </c>
      <c r="G82" s="302">
        <f t="shared" si="12"/>
        <v>9.7033321049751226E-3</v>
      </c>
      <c r="H82" s="302">
        <f t="shared" si="12"/>
        <v>1.1789143701330418E-2</v>
      </c>
      <c r="I82" s="302">
        <f t="shared" si="12"/>
        <v>1.4789470849996099E-2</v>
      </c>
      <c r="J82" s="302">
        <f t="shared" si="12"/>
        <v>1.6410981167577974E-2</v>
      </c>
      <c r="K82" s="302">
        <f t="shared" si="12"/>
        <v>1.5225621204348783E-2</v>
      </c>
      <c r="L82" s="302">
        <f t="shared" si="12"/>
        <v>1.777932777121654E-2</v>
      </c>
      <c r="M82" s="302">
        <f t="shared" si="12"/>
        <v>1.6710248058139188E-2</v>
      </c>
      <c r="N82" s="302">
        <f t="shared" si="12"/>
        <v>1.7962345620518065E-2</v>
      </c>
      <c r="O82" s="302">
        <f t="shared" si="12"/>
        <v>1.9048526382460042E-2</v>
      </c>
      <c r="P82" s="302">
        <f t="shared" si="12"/>
        <v>1.9968772092918662E-2</v>
      </c>
      <c r="Q82" s="302">
        <f t="shared" si="12"/>
        <v>2.2144296970527826E-2</v>
      </c>
      <c r="R82" s="302">
        <f t="shared" si="12"/>
        <v>2.050129827299264E-2</v>
      </c>
      <c r="S82" s="302">
        <f t="shared" si="12"/>
        <v>1.938469252262769E-2</v>
      </c>
      <c r="T82" s="302">
        <f t="shared" si="12"/>
        <v>1.8425808377197445E-2</v>
      </c>
      <c r="U82" s="302">
        <f t="shared" si="12"/>
        <v>1.7005551042603841E-2</v>
      </c>
      <c r="V82" s="302">
        <f t="shared" si="12"/>
        <v>1.9695073000299171E-2</v>
      </c>
      <c r="W82" s="302">
        <f t="shared" si="12"/>
        <v>1.8914917831019534E-2</v>
      </c>
      <c r="X82" s="302">
        <f t="shared" si="12"/>
        <v>1.8956377430130112E-2</v>
      </c>
      <c r="Y82" s="302">
        <f t="shared" si="12"/>
        <v>1.9319562304710172E-2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1.5918572549831114E-2</v>
      </c>
      <c r="C83" s="301">
        <f t="shared" si="13"/>
        <v>1.4353375898052552E-2</v>
      </c>
      <c r="D83" s="301">
        <f t="shared" si="13"/>
        <v>1.4339046150888842E-2</v>
      </c>
      <c r="E83" s="301">
        <f t="shared" si="13"/>
        <v>1.4628725293593502E-2</v>
      </c>
      <c r="F83" s="301">
        <f t="shared" si="13"/>
        <v>1.4027975109023946E-2</v>
      </c>
      <c r="G83" s="301">
        <f t="shared" si="13"/>
        <v>1.3973819196968702E-2</v>
      </c>
      <c r="H83" s="301">
        <f t="shared" si="13"/>
        <v>1.2322956970749156E-2</v>
      </c>
      <c r="I83" s="301">
        <f t="shared" si="13"/>
        <v>1.7454772635289169E-2</v>
      </c>
      <c r="J83" s="301">
        <f t="shared" si="13"/>
        <v>2.4813745203981885E-2</v>
      </c>
      <c r="K83" s="301">
        <f t="shared" si="13"/>
        <v>2.9322183901663666E-2</v>
      </c>
      <c r="L83" s="301">
        <f t="shared" si="13"/>
        <v>3.061356248703638E-2</v>
      </c>
      <c r="M83" s="301">
        <f t="shared" si="13"/>
        <v>3.4212943745601757E-2</v>
      </c>
      <c r="N83" s="301">
        <f t="shared" si="13"/>
        <v>3.5409104320068746E-2</v>
      </c>
      <c r="O83" s="301">
        <f t="shared" si="13"/>
        <v>3.6297878813118384E-2</v>
      </c>
      <c r="P83" s="301">
        <f t="shared" si="13"/>
        <v>3.6676320186499863E-2</v>
      </c>
      <c r="Q83" s="301">
        <f t="shared" si="13"/>
        <v>3.724134483171751E-2</v>
      </c>
      <c r="R83" s="301">
        <f t="shared" si="13"/>
        <v>3.9622786967050003E-2</v>
      </c>
      <c r="S83" s="301">
        <f t="shared" si="13"/>
        <v>3.927029035378151E-2</v>
      </c>
      <c r="T83" s="301">
        <f t="shared" si="13"/>
        <v>4.3552608741143313E-2</v>
      </c>
      <c r="U83" s="301">
        <f t="shared" si="13"/>
        <v>3.9398896089847368E-2</v>
      </c>
      <c r="V83" s="301">
        <f t="shared" si="13"/>
        <v>4.3130040745460556E-2</v>
      </c>
      <c r="W83" s="301">
        <f t="shared" si="13"/>
        <v>3.9756978119999987E-2</v>
      </c>
      <c r="X83" s="301">
        <f t="shared" si="13"/>
        <v>3.6485442505058828E-2</v>
      </c>
      <c r="Y83" s="301">
        <f t="shared" si="13"/>
        <v>3.5710543284625522E-2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6.4249221959822708E-3</v>
      </c>
      <c r="C84" s="302">
        <f t="shared" si="14"/>
        <v>5.6409095859623667E-3</v>
      </c>
      <c r="D84" s="302">
        <f t="shared" si="14"/>
        <v>5.5222834476452501E-3</v>
      </c>
      <c r="E84" s="302">
        <f t="shared" si="14"/>
        <v>5.62911305396749E-3</v>
      </c>
      <c r="F84" s="302">
        <f t="shared" si="14"/>
        <v>5.4184439688470219E-3</v>
      </c>
      <c r="G84" s="302">
        <f t="shared" si="14"/>
        <v>5.410895459548236E-3</v>
      </c>
      <c r="H84" s="302">
        <f t="shared" si="14"/>
        <v>4.6313193717406826E-3</v>
      </c>
      <c r="I84" s="302">
        <f t="shared" si="14"/>
        <v>6.6803329653075463E-3</v>
      </c>
      <c r="J84" s="302">
        <f t="shared" si="14"/>
        <v>9.6663097546212592E-3</v>
      </c>
      <c r="K84" s="302">
        <f t="shared" si="14"/>
        <v>1.158207594331874E-2</v>
      </c>
      <c r="L84" s="302">
        <f t="shared" si="14"/>
        <v>1.2019394222164049E-2</v>
      </c>
      <c r="M84" s="302">
        <f t="shared" si="14"/>
        <v>1.3637631031459981E-2</v>
      </c>
      <c r="N84" s="302">
        <f t="shared" si="14"/>
        <v>1.3994508717167752E-2</v>
      </c>
      <c r="O84" s="302">
        <f t="shared" si="14"/>
        <v>1.4388292876940658E-2</v>
      </c>
      <c r="P84" s="302">
        <f t="shared" si="14"/>
        <v>1.4487620704713348E-2</v>
      </c>
      <c r="Q84" s="302">
        <f t="shared" si="14"/>
        <v>1.4591791351666401E-2</v>
      </c>
      <c r="R84" s="302">
        <f t="shared" si="14"/>
        <v>1.5725298410095859E-2</v>
      </c>
      <c r="S84" s="302">
        <f t="shared" si="14"/>
        <v>1.5623652838510721E-2</v>
      </c>
      <c r="T84" s="302">
        <f t="shared" si="14"/>
        <v>1.7477983997200221E-2</v>
      </c>
      <c r="U84" s="302">
        <f t="shared" si="14"/>
        <v>1.577850879484247E-2</v>
      </c>
      <c r="V84" s="302">
        <f t="shared" si="14"/>
        <v>1.7237501381842511E-2</v>
      </c>
      <c r="W84" s="302">
        <f t="shared" si="14"/>
        <v>1.5882726121786619E-2</v>
      </c>
      <c r="X84" s="302">
        <f t="shared" si="14"/>
        <v>1.4509966007706637E-2</v>
      </c>
      <c r="Y84" s="302">
        <f t="shared" si="14"/>
        <v>1.415331298471669E-2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8.9016281353108007E-3</v>
      </c>
      <c r="C85" s="302">
        <f t="shared" si="15"/>
        <v>7.7993512161137046E-3</v>
      </c>
      <c r="D85" s="302">
        <f t="shared" si="15"/>
        <v>7.6535024255506845E-3</v>
      </c>
      <c r="E85" s="302">
        <f t="shared" si="15"/>
        <v>7.8166873156842436E-3</v>
      </c>
      <c r="F85" s="302">
        <f t="shared" si="15"/>
        <v>7.5371951368130912E-3</v>
      </c>
      <c r="G85" s="302">
        <f t="shared" si="15"/>
        <v>7.5579357694051854E-3</v>
      </c>
      <c r="H85" s="302">
        <f t="shared" si="15"/>
        <v>6.4706191442278219E-3</v>
      </c>
      <c r="I85" s="302">
        <f t="shared" si="15"/>
        <v>9.2426730462320285E-3</v>
      </c>
      <c r="J85" s="302">
        <f t="shared" si="15"/>
        <v>1.3447726685575765E-2</v>
      </c>
      <c r="K85" s="302">
        <f t="shared" si="15"/>
        <v>1.6163168619323088E-2</v>
      </c>
      <c r="L85" s="302">
        <f t="shared" si="15"/>
        <v>1.6752737888567761E-2</v>
      </c>
      <c r="M85" s="302">
        <f t="shared" si="15"/>
        <v>1.8844608450977362E-2</v>
      </c>
      <c r="N85" s="302">
        <f t="shared" si="15"/>
        <v>1.9554209806490194E-2</v>
      </c>
      <c r="O85" s="302">
        <f t="shared" si="15"/>
        <v>1.9936702846565797E-2</v>
      </c>
      <c r="P85" s="302">
        <f t="shared" si="15"/>
        <v>2.0120505229305662E-2</v>
      </c>
      <c r="Q85" s="302">
        <f t="shared" si="15"/>
        <v>2.0356037008103584E-2</v>
      </c>
      <c r="R85" s="302">
        <f t="shared" si="15"/>
        <v>2.177413980725134E-2</v>
      </c>
      <c r="S85" s="302">
        <f t="shared" si="15"/>
        <v>2.1638937218284349E-2</v>
      </c>
      <c r="T85" s="302">
        <f t="shared" si="15"/>
        <v>2.4166237447733351E-2</v>
      </c>
      <c r="U85" s="302">
        <f t="shared" si="15"/>
        <v>2.1859098079878066E-2</v>
      </c>
      <c r="V85" s="302">
        <f t="shared" si="15"/>
        <v>2.3852692517158484E-2</v>
      </c>
      <c r="W85" s="302">
        <f t="shared" si="15"/>
        <v>2.1915206937143487E-2</v>
      </c>
      <c r="X85" s="302">
        <f t="shared" si="15"/>
        <v>2.0012137406374433E-2</v>
      </c>
      <c r="Y85" s="302">
        <f t="shared" si="15"/>
        <v>1.9556275632635282E-2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5.9202221853804139E-4</v>
      </c>
      <c r="C86" s="302">
        <f t="shared" si="16"/>
        <v>9.131150959764819E-4</v>
      </c>
      <c r="D86" s="302">
        <f t="shared" si="16"/>
        <v>1.1632602776929072E-3</v>
      </c>
      <c r="E86" s="302">
        <f t="shared" si="16"/>
        <v>1.1829249239417665E-3</v>
      </c>
      <c r="F86" s="302">
        <f t="shared" si="16"/>
        <v>1.0723360033638339E-3</v>
      </c>
      <c r="G86" s="302">
        <f t="shared" si="16"/>
        <v>1.0049879680152805E-3</v>
      </c>
      <c r="H86" s="302">
        <f t="shared" si="16"/>
        <v>1.2210184547806499E-3</v>
      </c>
      <c r="I86" s="302">
        <f t="shared" si="16"/>
        <v>1.5317666237495964E-3</v>
      </c>
      <c r="J86" s="302">
        <f t="shared" si="16"/>
        <v>1.6997087637848616E-3</v>
      </c>
      <c r="K86" s="302">
        <f t="shared" si="16"/>
        <v>1.5769393390218387E-3</v>
      </c>
      <c r="L86" s="302">
        <f t="shared" si="16"/>
        <v>1.8414303763045702E-3</v>
      </c>
      <c r="M86" s="302">
        <f t="shared" si="16"/>
        <v>1.7307042631644165E-3</v>
      </c>
      <c r="N86" s="302">
        <f t="shared" si="16"/>
        <v>1.8603857964107999E-3</v>
      </c>
      <c r="O86" s="302">
        <f t="shared" si="16"/>
        <v>1.9728830896119328E-3</v>
      </c>
      <c r="P86" s="302">
        <f t="shared" si="16"/>
        <v>2.0681942524808615E-3</v>
      </c>
      <c r="Q86" s="302">
        <f t="shared" si="16"/>
        <v>2.2935164719475247E-3</v>
      </c>
      <c r="R86" s="302">
        <f t="shared" si="16"/>
        <v>2.1233487497028082E-3</v>
      </c>
      <c r="S86" s="302">
        <f t="shared" si="16"/>
        <v>2.0077002969864392E-3</v>
      </c>
      <c r="T86" s="302">
        <f t="shared" si="16"/>
        <v>1.9083872962097352E-3</v>
      </c>
      <c r="U86" s="302">
        <f t="shared" si="16"/>
        <v>1.7612892151268255E-3</v>
      </c>
      <c r="V86" s="302">
        <f t="shared" si="16"/>
        <v>2.0398468464595571E-3</v>
      </c>
      <c r="W86" s="302">
        <f t="shared" si="16"/>
        <v>1.9590450610698813E-3</v>
      </c>
      <c r="X86" s="302">
        <f t="shared" si="16"/>
        <v>1.9633390909777619E-3</v>
      </c>
      <c r="Y86" s="302">
        <f t="shared" si="16"/>
        <v>2.0009546672735538E-3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6.9175793281476099E-3</v>
      </c>
      <c r="C87" s="301">
        <f t="shared" si="17"/>
        <v>8.6112849763837502E-3</v>
      </c>
      <c r="D87" s="301">
        <f t="shared" si="17"/>
        <v>1.0153327527034335E-2</v>
      </c>
      <c r="E87" s="301">
        <f t="shared" si="17"/>
        <v>1.0326645602182024E-2</v>
      </c>
      <c r="F87" s="301">
        <f t="shared" si="17"/>
        <v>9.5110916444580643E-3</v>
      </c>
      <c r="G87" s="301">
        <f t="shared" si="17"/>
        <v>9.0713906172742061E-3</v>
      </c>
      <c r="H87" s="301">
        <f t="shared" si="17"/>
        <v>1.0053998204576461E-2</v>
      </c>
      <c r="I87" s="301">
        <f t="shared" si="17"/>
        <v>1.2988265198893024E-2</v>
      </c>
      <c r="J87" s="301">
        <f t="shared" si="17"/>
        <v>1.5504556153716565E-2</v>
      </c>
      <c r="K87" s="301">
        <f t="shared" si="17"/>
        <v>1.5767044820522765E-2</v>
      </c>
      <c r="L87" s="301">
        <f t="shared" si="17"/>
        <v>1.768322371264509E-2</v>
      </c>
      <c r="M87" s="301">
        <f t="shared" si="17"/>
        <v>1.7787413520104305E-2</v>
      </c>
      <c r="N87" s="301">
        <f t="shared" si="17"/>
        <v>1.8809130922822975E-2</v>
      </c>
      <c r="O87" s="301">
        <f t="shared" si="17"/>
        <v>1.9692215570208015E-2</v>
      </c>
      <c r="P87" s="301">
        <f t="shared" si="17"/>
        <v>2.0368984188983415E-2</v>
      </c>
      <c r="Q87" s="301">
        <f t="shared" si="17"/>
        <v>2.1874085065453644E-2</v>
      </c>
      <c r="R87" s="301">
        <f t="shared" si="17"/>
        <v>2.1332444979154114E-2</v>
      </c>
      <c r="S87" s="301">
        <f t="shared" si="17"/>
        <v>2.0538208812612327E-2</v>
      </c>
      <c r="T87" s="301">
        <f t="shared" si="17"/>
        <v>2.0804667216700053E-2</v>
      </c>
      <c r="U87" s="301">
        <f t="shared" si="17"/>
        <v>1.9032948721405433E-2</v>
      </c>
      <c r="V87" s="301">
        <f t="shared" si="17"/>
        <v>2.1521100793531964E-2</v>
      </c>
      <c r="W87" s="301">
        <f t="shared" si="17"/>
        <v>2.0340547177292074E-2</v>
      </c>
      <c r="X87" s="301">
        <f t="shared" si="17"/>
        <v>1.9691993788122374E-2</v>
      </c>
      <c r="Y87" s="301">
        <f t="shared" si="17"/>
        <v>1.9759287278331237E-2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2.4507563363723997E-3</v>
      </c>
      <c r="C88" s="302">
        <f t="shared" si="18"/>
        <v>2.1679686266827774E-3</v>
      </c>
      <c r="D88" s="302">
        <f t="shared" si="18"/>
        <v>2.1166046857399616E-3</v>
      </c>
      <c r="E88" s="302">
        <f t="shared" si="18"/>
        <v>2.1515205552814719E-3</v>
      </c>
      <c r="F88" s="302">
        <f t="shared" si="18"/>
        <v>2.0662886784207062E-3</v>
      </c>
      <c r="G88" s="302">
        <f t="shared" si="18"/>
        <v>2.0569835921175048E-3</v>
      </c>
      <c r="H88" s="302">
        <f t="shared" si="18"/>
        <v>1.7358207188627364E-3</v>
      </c>
      <c r="I88" s="302">
        <f t="shared" si="18"/>
        <v>2.4684574706759625E-3</v>
      </c>
      <c r="J88" s="302">
        <f t="shared" si="18"/>
        <v>3.5912346140374268E-3</v>
      </c>
      <c r="K88" s="302">
        <f t="shared" si="18"/>
        <v>4.4368443988850367E-3</v>
      </c>
      <c r="L88" s="302">
        <f t="shared" si="18"/>
        <v>4.6122761915015926E-3</v>
      </c>
      <c r="M88" s="302">
        <f t="shared" si="18"/>
        <v>5.269258268512292E-3</v>
      </c>
      <c r="N88" s="302">
        <f t="shared" si="18"/>
        <v>5.4058382118127518E-3</v>
      </c>
      <c r="O88" s="302">
        <f t="shared" si="18"/>
        <v>5.5386115900713578E-3</v>
      </c>
      <c r="P88" s="302">
        <f t="shared" si="18"/>
        <v>5.5902457373245519E-3</v>
      </c>
      <c r="Q88" s="302">
        <f t="shared" si="18"/>
        <v>5.6324562573059223E-3</v>
      </c>
      <c r="R88" s="302">
        <f t="shared" si="18"/>
        <v>6.075545614683966E-3</v>
      </c>
      <c r="S88" s="302">
        <f t="shared" si="18"/>
        <v>6.0332266782139521E-3</v>
      </c>
      <c r="T88" s="302">
        <f t="shared" si="18"/>
        <v>6.746516411713476E-3</v>
      </c>
      <c r="U88" s="302">
        <f t="shared" si="18"/>
        <v>6.0918324578739004E-3</v>
      </c>
      <c r="V88" s="302">
        <f t="shared" si="18"/>
        <v>6.6433852190239534E-3</v>
      </c>
      <c r="W88" s="302">
        <f t="shared" si="18"/>
        <v>6.1268444768518872E-3</v>
      </c>
      <c r="X88" s="302">
        <f t="shared" si="18"/>
        <v>5.5939277132211647E-3</v>
      </c>
      <c r="Y88" s="302">
        <f t="shared" si="18"/>
        <v>5.4542594901652959E-3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6.6971496942777207E-4</v>
      </c>
      <c r="C89" s="302">
        <f t="shared" si="19"/>
        <v>5.867850444725045E-4</v>
      </c>
      <c r="D89" s="302">
        <f t="shared" si="19"/>
        <v>5.7581209471227728E-4</v>
      </c>
      <c r="E89" s="302">
        <f t="shared" si="19"/>
        <v>5.8808932782577355E-4</v>
      </c>
      <c r="F89" s="302">
        <f t="shared" si="19"/>
        <v>5.6706170308311646E-4</v>
      </c>
      <c r="G89" s="302">
        <f t="shared" si="19"/>
        <v>5.6862212685180095E-4</v>
      </c>
      <c r="H89" s="302">
        <f t="shared" si="19"/>
        <v>4.8681774125851926E-4</v>
      </c>
      <c r="I89" s="302">
        <f t="shared" si="19"/>
        <v>6.9537352071965088E-4</v>
      </c>
      <c r="J89" s="302">
        <f t="shared" si="19"/>
        <v>1.0117411926451984E-3</v>
      </c>
      <c r="K89" s="302">
        <f t="shared" si="19"/>
        <v>1.2160377644631791E-3</v>
      </c>
      <c r="L89" s="302">
        <f t="shared" si="19"/>
        <v>1.2603940731210855E-3</v>
      </c>
      <c r="M89" s="302">
        <f t="shared" si="19"/>
        <v>1.4177761843995507E-3</v>
      </c>
      <c r="N89" s="302">
        <f t="shared" si="19"/>
        <v>1.4711631202375067E-3</v>
      </c>
      <c r="O89" s="302">
        <f t="shared" si="19"/>
        <v>1.4999400260739155E-3</v>
      </c>
      <c r="P89" s="302">
        <f t="shared" si="19"/>
        <v>1.513768418505755E-3</v>
      </c>
      <c r="Q89" s="302">
        <f t="shared" si="19"/>
        <v>1.5314886777256615E-3</v>
      </c>
      <c r="R89" s="302">
        <f t="shared" si="19"/>
        <v>1.6381797974107596E-3</v>
      </c>
      <c r="S89" s="302">
        <f t="shared" si="19"/>
        <v>1.6280078157956872E-3</v>
      </c>
      <c r="T89" s="302">
        <f t="shared" si="19"/>
        <v>1.8181495258482768E-3</v>
      </c>
      <c r="U89" s="302">
        <f t="shared" si="19"/>
        <v>1.6445716423732705E-3</v>
      </c>
      <c r="V89" s="302">
        <f t="shared" si="19"/>
        <v>1.7945599385949958E-3</v>
      </c>
      <c r="W89" s="302">
        <f t="shared" si="19"/>
        <v>1.6487929984057798E-3</v>
      </c>
      <c r="X89" s="302">
        <f t="shared" si="19"/>
        <v>1.5056153534576374E-3</v>
      </c>
      <c r="Y89" s="302">
        <f t="shared" si="19"/>
        <v>1.4713185428941904E-3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3.7971080223474377E-3</v>
      </c>
      <c r="C90" s="302">
        <f t="shared" si="20"/>
        <v>5.8565313052284683E-3</v>
      </c>
      <c r="D90" s="302">
        <f t="shared" si="20"/>
        <v>7.4609107465820942E-3</v>
      </c>
      <c r="E90" s="302">
        <f t="shared" si="20"/>
        <v>7.5870357190747769E-3</v>
      </c>
      <c r="F90" s="302">
        <f t="shared" si="20"/>
        <v>6.8777412629542414E-3</v>
      </c>
      <c r="G90" s="302">
        <f t="shared" si="20"/>
        <v>6.4457848983049005E-3</v>
      </c>
      <c r="H90" s="302">
        <f t="shared" si="20"/>
        <v>7.8313597444552054E-3</v>
      </c>
      <c r="I90" s="302">
        <f t="shared" si="20"/>
        <v>9.8244342074974098E-3</v>
      </c>
      <c r="J90" s="302">
        <f t="shared" si="20"/>
        <v>1.0901580347033939E-2</v>
      </c>
      <c r="K90" s="302">
        <f t="shared" si="20"/>
        <v>1.0114162657174549E-2</v>
      </c>
      <c r="L90" s="302">
        <f t="shared" si="20"/>
        <v>1.1810553448022414E-2</v>
      </c>
      <c r="M90" s="302">
        <f t="shared" si="20"/>
        <v>1.110037906719246E-2</v>
      </c>
      <c r="N90" s="302">
        <f t="shared" si="20"/>
        <v>1.1932129590772717E-2</v>
      </c>
      <c r="O90" s="302">
        <f t="shared" si="20"/>
        <v>1.2653663954062739E-2</v>
      </c>
      <c r="P90" s="302">
        <f t="shared" si="20"/>
        <v>1.326497003315311E-2</v>
      </c>
      <c r="Q90" s="302">
        <f t="shared" si="20"/>
        <v>1.4710140130422057E-2</v>
      </c>
      <c r="R90" s="302">
        <f t="shared" si="20"/>
        <v>1.361871956705939E-2</v>
      </c>
      <c r="S90" s="302">
        <f t="shared" si="20"/>
        <v>1.2876974318602687E-2</v>
      </c>
      <c r="T90" s="302">
        <f t="shared" si="20"/>
        <v>1.2240001279138298E-2</v>
      </c>
      <c r="U90" s="302">
        <f t="shared" si="20"/>
        <v>1.1296544621158262E-2</v>
      </c>
      <c r="V90" s="302">
        <f t="shared" si="20"/>
        <v>1.3083155635913016E-2</v>
      </c>
      <c r="W90" s="302">
        <f t="shared" si="20"/>
        <v>1.2564909702034407E-2</v>
      </c>
      <c r="X90" s="302">
        <f t="shared" si="20"/>
        <v>1.2592450721443571E-2</v>
      </c>
      <c r="Y90" s="302">
        <f t="shared" si="20"/>
        <v>1.2833709245271751E-2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0.16558600909552773</v>
      </c>
      <c r="C91" s="301">
        <f t="shared" si="21"/>
        <v>0.1734605343779452</v>
      </c>
      <c r="D91" s="301">
        <f t="shared" si="21"/>
        <v>0.15914006542069528</v>
      </c>
      <c r="E91" s="301">
        <f t="shared" si="21"/>
        <v>0.1511502637179766</v>
      </c>
      <c r="F91" s="301">
        <f t="shared" si="21"/>
        <v>0.1518249283772572</v>
      </c>
      <c r="G91" s="301">
        <f t="shared" si="21"/>
        <v>0.16848472623357633</v>
      </c>
      <c r="H91" s="301">
        <f t="shared" si="21"/>
        <v>0.16334210722619355</v>
      </c>
      <c r="I91" s="301">
        <f t="shared" si="21"/>
        <v>0.14556675382247003</v>
      </c>
      <c r="J91" s="301">
        <f t="shared" si="21"/>
        <v>0.11803650054333735</v>
      </c>
      <c r="K91" s="301">
        <f t="shared" si="21"/>
        <v>0.11917722827982098</v>
      </c>
      <c r="L91" s="301">
        <f t="shared" si="21"/>
        <v>0.10365590099454093</v>
      </c>
      <c r="M91" s="301">
        <f t="shared" si="21"/>
        <v>9.2704404757453798E-2</v>
      </c>
      <c r="N91" s="301">
        <f t="shared" si="21"/>
        <v>9.2914372788022531E-2</v>
      </c>
      <c r="O91" s="301">
        <f t="shared" si="21"/>
        <v>9.1286714864420221E-2</v>
      </c>
      <c r="P91" s="301">
        <f t="shared" si="21"/>
        <v>8.8968283173484028E-2</v>
      </c>
      <c r="Q91" s="301">
        <f t="shared" si="21"/>
        <v>8.3422641758024815E-2</v>
      </c>
      <c r="R91" s="301">
        <f t="shared" si="21"/>
        <v>8.7991572117017608E-2</v>
      </c>
      <c r="S91" s="301">
        <f t="shared" si="21"/>
        <v>0.10060809426774033</v>
      </c>
      <c r="T91" s="301">
        <f t="shared" si="21"/>
        <v>9.6843748184342299E-2</v>
      </c>
      <c r="U91" s="301">
        <f t="shared" si="21"/>
        <v>0.10986236516485554</v>
      </c>
      <c r="V91" s="301">
        <f t="shared" si="21"/>
        <v>9.2263857567796814E-2</v>
      </c>
      <c r="W91" s="301">
        <f t="shared" si="21"/>
        <v>9.9898296734714467E-2</v>
      </c>
      <c r="X91" s="301">
        <f t="shared" si="21"/>
        <v>0.10391831086586764</v>
      </c>
      <c r="Y91" s="301">
        <f t="shared" si="21"/>
        <v>0.10431462443545018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0.22237917813742947</v>
      </c>
      <c r="C92" s="235">
        <f t="shared" si="22"/>
        <v>0.26582410273949758</v>
      </c>
      <c r="D92" s="235">
        <f t="shared" si="22"/>
        <v>0.30369655918093225</v>
      </c>
      <c r="E92" s="235">
        <f t="shared" si="22"/>
        <v>0.3170500594858206</v>
      </c>
      <c r="F92" s="235">
        <f t="shared" si="22"/>
        <v>0.31307893125565828</v>
      </c>
      <c r="G92" s="235">
        <f t="shared" si="22"/>
        <v>0.30177517838270751</v>
      </c>
      <c r="H92" s="235">
        <f t="shared" si="22"/>
        <v>0.32747061169686914</v>
      </c>
      <c r="I92" s="235">
        <f t="shared" si="22"/>
        <v>0.35172647055985279</v>
      </c>
      <c r="J92" s="235">
        <f t="shared" si="22"/>
        <v>0.3541039668707669</v>
      </c>
      <c r="K92" s="235">
        <f t="shared" si="22"/>
        <v>0.34244703026207174</v>
      </c>
      <c r="L92" s="235">
        <f t="shared" si="22"/>
        <v>0.36058169725794742</v>
      </c>
      <c r="M92" s="235">
        <f t="shared" si="22"/>
        <v>0.36279394303706819</v>
      </c>
      <c r="N92" s="235">
        <f t="shared" si="22"/>
        <v>0.36055396883971413</v>
      </c>
      <c r="O92" s="235">
        <f t="shared" si="22"/>
        <v>0.36135332863795977</v>
      </c>
      <c r="P92" s="235">
        <f t="shared" si="22"/>
        <v>0.36794825807479337</v>
      </c>
      <c r="Q92" s="235">
        <f t="shared" si="22"/>
        <v>0.37657210629656473</v>
      </c>
      <c r="R92" s="235">
        <f t="shared" si="22"/>
        <v>0.355632596568556</v>
      </c>
      <c r="S92" s="235">
        <f t="shared" si="22"/>
        <v>0.33486451942498546</v>
      </c>
      <c r="T92" s="235">
        <f t="shared" si="22"/>
        <v>0.315861890985558</v>
      </c>
      <c r="U92" s="235">
        <f t="shared" si="22"/>
        <v>0.306424660098219</v>
      </c>
      <c r="V92" s="235">
        <f t="shared" si="22"/>
        <v>0.33140629399305538</v>
      </c>
      <c r="W92" s="235">
        <f t="shared" si="22"/>
        <v>0.33924464991915887</v>
      </c>
      <c r="X92" s="235">
        <f t="shared" si="22"/>
        <v>0.34842001946960727</v>
      </c>
      <c r="Y92" s="235">
        <f t="shared" si="22"/>
        <v>0.35255250079049139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56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 t="shared" ref="B96:Y96" si="23">SUM(B$97:B$107)</f>
        <v>24.207688958872751</v>
      </c>
      <c r="C96" s="320">
        <f t="shared" si="23"/>
        <v>23.463306857620822</v>
      </c>
      <c r="D96" s="320">
        <f t="shared" si="23"/>
        <v>25.303696583000612</v>
      </c>
      <c r="E96" s="320">
        <f t="shared" si="23"/>
        <v>24.88707276652185</v>
      </c>
      <c r="F96" s="320">
        <f t="shared" si="23"/>
        <v>21.602529210146642</v>
      </c>
      <c r="G96" s="320">
        <f t="shared" si="23"/>
        <v>20.926371742108458</v>
      </c>
      <c r="H96" s="320">
        <f t="shared" si="23"/>
        <v>19.040713578910459</v>
      </c>
      <c r="I96" s="320">
        <f t="shared" si="23"/>
        <v>20.193331226336046</v>
      </c>
      <c r="J96" s="320">
        <f t="shared" si="23"/>
        <v>23.405826765184933</v>
      </c>
      <c r="K96" s="320">
        <f t="shared" si="23"/>
        <v>26.091930258774823</v>
      </c>
      <c r="L96" s="320">
        <f t="shared" si="23"/>
        <v>29.968577340866499</v>
      </c>
      <c r="M96" s="320">
        <f t="shared" si="23"/>
        <v>29.221341043352059</v>
      </c>
      <c r="N96" s="320">
        <f t="shared" si="23"/>
        <v>30.022422706063743</v>
      </c>
      <c r="O96" s="320">
        <f t="shared" si="23"/>
        <v>30.310064619686379</v>
      </c>
      <c r="P96" s="320">
        <f t="shared" si="23"/>
        <v>29.699365031599328</v>
      </c>
      <c r="Q96" s="320">
        <f t="shared" si="23"/>
        <v>27.852116419789308</v>
      </c>
      <c r="R96" s="320">
        <f t="shared" si="23"/>
        <v>27.793905032381765</v>
      </c>
      <c r="S96" s="320">
        <f t="shared" si="23"/>
        <v>26.157442963125675</v>
      </c>
      <c r="T96" s="320">
        <f t="shared" si="23"/>
        <v>26.339600026644455</v>
      </c>
      <c r="U96" s="320">
        <f t="shared" si="23"/>
        <v>26.226549949859841</v>
      </c>
      <c r="V96" s="320">
        <f t="shared" si="23"/>
        <v>24.891975718353219</v>
      </c>
      <c r="W96" s="320">
        <f t="shared" si="23"/>
        <v>23.890991864389221</v>
      </c>
      <c r="X96" s="320">
        <f t="shared" si="23"/>
        <v>21.980412720660681</v>
      </c>
      <c r="Y96" s="320">
        <f t="shared" si="23"/>
        <v>20.378012650742676</v>
      </c>
      <c r="DA96" s="95"/>
    </row>
    <row r="97" spans="1:105" ht="12" customHeight="1" x14ac:dyDescent="0.25">
      <c r="A97" s="55" t="s">
        <v>91</v>
      </c>
      <c r="B97" s="330">
        <f>IF(B$6=0,0,B$6/OIS!B$5*1000)</f>
        <v>0.65546928493958356</v>
      </c>
      <c r="C97" s="330">
        <f>IF(C$6=0,0,C$6/OIS!C$5*1000)</f>
        <v>0.68806921119303954</v>
      </c>
      <c r="D97" s="330">
        <f>IF(D$6=0,0,D$6/OIS!D$5*1000)</f>
        <v>0.80278498975081436</v>
      </c>
      <c r="E97" s="330">
        <f>IF(E$6=0,0,E$6/OIS!E$5*1000)</f>
        <v>0.83588463636378973</v>
      </c>
      <c r="F97" s="330">
        <f>IF(F$6=0,0,F$6/OIS!F$5*1000)</f>
        <v>0.74710890085632364</v>
      </c>
      <c r="G97" s="330">
        <f>IF(G$6=0,0,G$6/OIS!G$5*1000)</f>
        <v>0.70646466104388073</v>
      </c>
      <c r="H97" s="330">
        <f>IF(H$6=0,0,H$6/OIS!H$5*1000)</f>
        <v>0.66076324426976873</v>
      </c>
      <c r="I97" s="330">
        <f>IF(I$6=0,0,I$6/OIS!I$5*1000)</f>
        <v>0.6868044244874143</v>
      </c>
      <c r="J97" s="330">
        <f>IF(J$6=0,0,J$6/OIS!J$5*1000)</f>
        <v>0.74683914597914425</v>
      </c>
      <c r="K97" s="330">
        <f>IF(K$6=0,0,K$6/OIS!K$5*1000)</f>
        <v>0.83095126075713521</v>
      </c>
      <c r="L97" s="330">
        <f>IF(L$6=0,0,L$6/OIS!L$5*1000)</f>
        <v>0.92465389822900013</v>
      </c>
      <c r="M97" s="330">
        <f>IF(M$6=0,0,M$6/OIS!M$5*1000)</f>
        <v>0.95992015979194578</v>
      </c>
      <c r="N97" s="330">
        <f>IF(N$6=0,0,N$6/OIS!N$5*1000)</f>
        <v>0.91775574117374459</v>
      </c>
      <c r="O97" s="330">
        <f>IF(O$6=0,0,O$6/OIS!O$5*1000)</f>
        <v>0.87997165641761033</v>
      </c>
      <c r="P97" s="330">
        <f>IF(P$6=0,0,P$6/OIS!P$5*1000)</f>
        <v>0.85190185234718296</v>
      </c>
      <c r="Q97" s="330">
        <f>IF(Q$6=0,0,Q$6/OIS!Q$5*1000)</f>
        <v>0.74471620339251865</v>
      </c>
      <c r="R97" s="330">
        <f>IF(R$6=0,0,R$6/OIS!R$5*1000)</f>
        <v>0.71937988449257939</v>
      </c>
      <c r="S97" s="330">
        <f>IF(S$6=0,0,S$6/OIS!S$5*1000)</f>
        <v>0.63425376155362012</v>
      </c>
      <c r="T97" s="330">
        <f>IF(T$6=0,0,T$6/OIS!T$5*1000)</f>
        <v>0.596727292344708</v>
      </c>
      <c r="U97" s="330">
        <f>IF(U$6=0,0,U$6/OIS!U$5*1000)</f>
        <v>0.61139033466236814</v>
      </c>
      <c r="V97" s="330">
        <f>IF(V$6=0,0,V$6/OIS!V$5*1000)</f>
        <v>0.57784826197770789</v>
      </c>
      <c r="W97" s="330">
        <f>IF(W$6=0,0,W$6/OIS!W$5*1000)</f>
        <v>0.61337370794945867</v>
      </c>
      <c r="X97" s="330">
        <f>IF(X$6=0,0,X$6/OIS!X$5*1000)</f>
        <v>0.59542978207587471</v>
      </c>
      <c r="Y97" s="330">
        <f>IF(Y$6=0,0,Y$6/OIS!Y$5*1000)</f>
        <v>0.55424647876314326</v>
      </c>
      <c r="DA97" s="67"/>
    </row>
    <row r="98" spans="1:105" ht="12" customHeight="1" x14ac:dyDescent="0.25">
      <c r="A98" s="173" t="s">
        <v>92</v>
      </c>
      <c r="B98" s="331">
        <f>IF(B$7=0,0,B$7/OIS!B$5*1000)</f>
        <v>0.29230964373898932</v>
      </c>
      <c r="C98" s="331">
        <f>IF(C$7=0,0,C$7/OIS!C$5*1000)</f>
        <v>0.31474637505738773</v>
      </c>
      <c r="D98" s="331">
        <f>IF(D$7=0,0,D$7/OIS!D$5*1000)</f>
        <v>0.37271546909497333</v>
      </c>
      <c r="E98" s="331">
        <f>IF(E$7=0,0,E$7/OIS!E$5*1000)</f>
        <v>0.38658638786753685</v>
      </c>
      <c r="F98" s="331">
        <f>IF(F$7=0,0,F$7/OIS!F$5*1000)</f>
        <v>0.34163198483936935</v>
      </c>
      <c r="G98" s="331">
        <f>IF(G$7=0,0,G$7/OIS!G$5*1000)</f>
        <v>0.32196431542070431</v>
      </c>
      <c r="H98" s="331">
        <f>IF(H$7=0,0,H$7/OIS!H$5*1000)</f>
        <v>0.30556670815231229</v>
      </c>
      <c r="I98" s="331">
        <f>IF(I$7=0,0,I$7/OIS!I$5*1000)</f>
        <v>0.32598545814388535</v>
      </c>
      <c r="J98" s="331">
        <f>IF(J$7=0,0,J$7/OIS!J$5*1000)</f>
        <v>0.36209110465702299</v>
      </c>
      <c r="K98" s="331">
        <f>IF(K$7=0,0,K$7/OIS!K$5*1000)</f>
        <v>0.39901109242993882</v>
      </c>
      <c r="L98" s="331">
        <f>IF(L$7=0,0,L$7/OIS!L$5*1000)</f>
        <v>0.45564233611777183</v>
      </c>
      <c r="M98" s="331">
        <f>IF(M$7=0,0,M$7/OIS!M$5*1000)</f>
        <v>0.46470608131685787</v>
      </c>
      <c r="N98" s="331">
        <f>IF(N$7=0,0,N$7/OIS!N$5*1000)</f>
        <v>0.45358002953640103</v>
      </c>
      <c r="O98" s="331">
        <f>IF(O$7=0,0,O$7/OIS!O$5*1000)</f>
        <v>0.44263635352302327</v>
      </c>
      <c r="P98" s="331">
        <f>IF(P$7=0,0,P$7/OIS!P$5*1000)</f>
        <v>0.43289096619146605</v>
      </c>
      <c r="Q98" s="331">
        <f>IF(Q$7=0,0,Q$7/OIS!Q$5*1000)</f>
        <v>0.39103166731311079</v>
      </c>
      <c r="R98" s="331">
        <f>IF(R$7=0,0,R$7/OIS!R$5*1000)</f>
        <v>0.37439828896855282</v>
      </c>
      <c r="S98" s="331">
        <f>IF(S$7=0,0,S$7/OIS!S$5*1000)</f>
        <v>0.33069353284583392</v>
      </c>
      <c r="T98" s="331">
        <f>IF(T$7=0,0,T$7/OIS!T$5*1000)</f>
        <v>0.3121885915307947</v>
      </c>
      <c r="U98" s="331">
        <f>IF(U$7=0,0,U$7/OIS!U$5*1000)</f>
        <v>0.31328783210472305</v>
      </c>
      <c r="V98" s="331">
        <f>IF(V$7=0,0,V$7/OIS!V$5*1000)</f>
        <v>0.30491133093304068</v>
      </c>
      <c r="W98" s="331">
        <f>IF(W$7=0,0,W$7/OIS!W$5*1000)</f>
        <v>0.31487501652987521</v>
      </c>
      <c r="X98" s="331">
        <f>IF(X$7=0,0,X$7/OIS!X$5*1000)</f>
        <v>0.30284184212665405</v>
      </c>
      <c r="Y98" s="331">
        <f>IF(Y$7=0,0,Y$7/OIS!Y$5*1000)</f>
        <v>0.2826449372259347</v>
      </c>
      <c r="DA98" s="177"/>
    </row>
    <row r="99" spans="1:105" ht="12" customHeight="1" x14ac:dyDescent="0.25">
      <c r="A99" s="173" t="s">
        <v>93</v>
      </c>
      <c r="B99" s="331">
        <f>IF(B$8=0,0,B$8/OIS!B$5*1000)</f>
        <v>0.45738475551659002</v>
      </c>
      <c r="C99" s="331">
        <f>IF(C$8=0,0,C$8/OIS!C$5*1000)</f>
        <v>0.50287688714718748</v>
      </c>
      <c r="D99" s="331">
        <f>IF(D$8=0,0,D$8/OIS!D$5*1000)</f>
        <v>0.60253754469503695</v>
      </c>
      <c r="E99" s="331">
        <f>IF(E$8=0,0,E$8/OIS!E$5*1000)</f>
        <v>0.62307157799481006</v>
      </c>
      <c r="F99" s="331">
        <f>IF(F$8=0,0,F$8/OIS!F$5*1000)</f>
        <v>0.54567728899783197</v>
      </c>
      <c r="G99" s="331">
        <f>IF(G$8=0,0,G$8/OIS!G$5*1000)</f>
        <v>0.5128751726204912</v>
      </c>
      <c r="H99" s="331">
        <f>IF(H$8=0,0,H$8/OIS!H$5*1000)</f>
        <v>0.49245427102469552</v>
      </c>
      <c r="I99" s="331">
        <f>IF(I$8=0,0,I$8/OIS!I$5*1000)</f>
        <v>0.53598119409395717</v>
      </c>
      <c r="J99" s="331">
        <f>IF(J$8=0,0,J$8/OIS!J$5*1000)</f>
        <v>0.60474711599970343</v>
      </c>
      <c r="K99" s="331">
        <f>IF(K$8=0,0,K$8/OIS!K$5*1000)</f>
        <v>0.66174083199762268</v>
      </c>
      <c r="L99" s="331">
        <f>IF(L$8=0,0,L$8/OIS!L$5*1000)</f>
        <v>0.7698696244249682</v>
      </c>
      <c r="M99" s="331">
        <f>IF(M$8=0,0,M$8/OIS!M$5*1000)</f>
        <v>0.77529115637874313</v>
      </c>
      <c r="N99" s="331">
        <f>IF(N$8=0,0,N$8/OIS!N$5*1000)</f>
        <v>0.76797578598350391</v>
      </c>
      <c r="O99" s="331">
        <f>IF(O$8=0,0,O$8/OIS!O$5*1000)</f>
        <v>0.75861728057254219</v>
      </c>
      <c r="P99" s="331">
        <f>IF(P$8=0,0,P$8/OIS!P$5*1000)</f>
        <v>0.74701353668853521</v>
      </c>
      <c r="Q99" s="331">
        <f>IF(Q$8=0,0,Q$8/OIS!Q$5*1000)</f>
        <v>0.68932566692951314</v>
      </c>
      <c r="R99" s="331">
        <f>IF(R$8=0,0,R$8/OIS!R$5*1000)</f>
        <v>0.65628537762531447</v>
      </c>
      <c r="S99" s="331">
        <f>IF(S$8=0,0,S$8/OIS!S$5*1000)</f>
        <v>0.58034957888015648</v>
      </c>
      <c r="T99" s="331">
        <f>IF(T$8=0,0,T$8/OIS!T$5*1000)</f>
        <v>0.54906750187671227</v>
      </c>
      <c r="U99" s="331">
        <f>IF(U$8=0,0,U$8/OIS!U$5*1000)</f>
        <v>0.543635492182861</v>
      </c>
      <c r="V99" s="331">
        <f>IF(V$8=0,0,V$8/OIS!V$5*1000)</f>
        <v>0.53918193838720696</v>
      </c>
      <c r="W99" s="331">
        <f>IF(W$8=0,0,W$8/OIS!W$5*1000)</f>
        <v>0.54704286705337346</v>
      </c>
      <c r="X99" s="331">
        <f>IF(X$8=0,0,X$8/OIS!X$5*1000)</f>
        <v>0.52291446451111245</v>
      </c>
      <c r="Y99" s="331">
        <f>IF(Y$8=0,0,Y$8/OIS!Y$5*1000)</f>
        <v>0.48890448854673724</v>
      </c>
      <c r="DA99" s="177"/>
    </row>
    <row r="100" spans="1:105" ht="12" customHeight="1" x14ac:dyDescent="0.25">
      <c r="A100" s="173" t="s">
        <v>94</v>
      </c>
      <c r="B100" s="331">
        <f>IF(B$9=0,0,B$9/OIS!B$5*1000)</f>
        <v>0.23875849139605596</v>
      </c>
      <c r="C100" s="331">
        <f>IF(C$9=0,0,C$9/OIS!C$5*1000)</f>
        <v>0.24952657820276841</v>
      </c>
      <c r="D100" s="331">
        <f>IF(D$9=0,0,D$9/OIS!D$5*1000)</f>
        <v>0.29035821605786055</v>
      </c>
      <c r="E100" s="331">
        <f>IF(E$9=0,0,E$9/OIS!E$5*1000)</f>
        <v>0.30253965003971406</v>
      </c>
      <c r="F100" s="331">
        <f>IF(F$9=0,0,F$9/OIS!F$5*1000)</f>
        <v>0.27095414919694744</v>
      </c>
      <c r="G100" s="331">
        <f>IF(G$9=0,0,G$9/OIS!G$5*1000)</f>
        <v>0.25636531311886723</v>
      </c>
      <c r="H100" s="331">
        <f>IF(H$9=0,0,H$9/OIS!H$5*1000)</f>
        <v>0.23916025333281715</v>
      </c>
      <c r="I100" s="331">
        <f>IF(I$9=0,0,I$9/OIS!I$5*1000)</f>
        <v>0.24741221595914306</v>
      </c>
      <c r="J100" s="331">
        <f>IF(J$9=0,0,J$9/OIS!J$5*1000)</f>
        <v>0.26797264468824705</v>
      </c>
      <c r="K100" s="331">
        <f>IF(K$9=0,0,K$9/OIS!K$5*1000)</f>
        <v>0.29869366101794387</v>
      </c>
      <c r="L100" s="331">
        <f>IF(L$9=0,0,L$9/OIS!L$5*1000)</f>
        <v>0.33074568195977738</v>
      </c>
      <c r="M100" s="331">
        <f>IF(M$9=0,0,M$9/OIS!M$5*1000)</f>
        <v>0.34452518850479863</v>
      </c>
      <c r="N100" s="331">
        <f>IF(N$9=0,0,N$9/OIS!N$5*1000)</f>
        <v>0.32809092914864069</v>
      </c>
      <c r="O100" s="331">
        <f>IF(O$9=0,0,O$9/OIS!O$5*1000)</f>
        <v>0.31350036249437019</v>
      </c>
      <c r="P100" s="331">
        <f>IF(P$9=0,0,P$9/OIS!P$5*1000)</f>
        <v>0.30288734047153887</v>
      </c>
      <c r="Q100" s="331">
        <f>IF(Q$9=0,0,Q$9/OIS!Q$5*1000)</f>
        <v>0.26301204085489821</v>
      </c>
      <c r="R100" s="331">
        <f>IF(R$9=0,0,R$9/OIS!R$5*1000)</f>
        <v>0.25453052448871066</v>
      </c>
      <c r="S100" s="331">
        <f>IF(S$9=0,0,S$9/OIS!S$5*1000)</f>
        <v>0.22432736337464373</v>
      </c>
      <c r="T100" s="331">
        <f>IF(T$9=0,0,T$9/OIS!T$5*1000)</f>
        <v>0.21090608876756281</v>
      </c>
      <c r="U100" s="331">
        <f>IF(U$9=0,0,U$9/OIS!U$5*1000)</f>
        <v>0.21700932285211921</v>
      </c>
      <c r="V100" s="331">
        <f>IF(V$9=0,0,V$9/OIS!V$5*1000)</f>
        <v>0.20386930381856783</v>
      </c>
      <c r="W100" s="331">
        <f>IF(W$9=0,0,W$9/OIS!W$5*1000)</f>
        <v>0.21763332892985918</v>
      </c>
      <c r="X100" s="331">
        <f>IF(X$9=0,0,X$9/OIS!X$5*1000)</f>
        <v>0.21166190559654774</v>
      </c>
      <c r="Y100" s="331">
        <f>IF(Y$9=0,0,Y$9/OIS!Y$5*1000)</f>
        <v>0.19691717960828328</v>
      </c>
      <c r="DA100" s="177"/>
    </row>
    <row r="101" spans="1:105" ht="12" customHeight="1" x14ac:dyDescent="0.25">
      <c r="A101" s="56" t="s">
        <v>95</v>
      </c>
      <c r="B101" s="332">
        <f>IF(B$10=0,0,B$10/OIS!B$5*1000)</f>
        <v>0.49136273737508662</v>
      </c>
      <c r="C101" s="332">
        <f>IF(C$10=0,0,C$10/OIS!C$5*1000)</f>
        <v>0.49937394105636035</v>
      </c>
      <c r="D101" s="332">
        <f>IF(D$10=0,0,D$10/OIS!D$5*1000)</f>
        <v>0.59544125363491374</v>
      </c>
      <c r="E101" s="332">
        <f>IF(E$10=0,0,E$10/OIS!E$5*1000)</f>
        <v>0.63191191828398585</v>
      </c>
      <c r="F101" s="332">
        <f>IF(F$10=0,0,F$10/OIS!F$5*1000)</f>
        <v>0.56925592824372828</v>
      </c>
      <c r="G101" s="332">
        <f>IF(G$10=0,0,G$10/OIS!G$5*1000)</f>
        <v>0.53558436317615077</v>
      </c>
      <c r="H101" s="332">
        <f>IF(H$10=0,0,H$10/OIS!H$5*1000)</f>
        <v>0.51608996307908805</v>
      </c>
      <c r="I101" s="332">
        <f>IF(I$10=0,0,I$10/OIS!I$5*1000)</f>
        <v>0.55212195658349295</v>
      </c>
      <c r="J101" s="332">
        <f>IF(J$10=0,0,J$10/OIS!J$5*1000)</f>
        <v>0.60871030022639461</v>
      </c>
      <c r="K101" s="332">
        <f>IF(K$10=0,0,K$10/OIS!K$5*1000)</f>
        <v>0.67281999387537739</v>
      </c>
      <c r="L101" s="332">
        <f>IF(L$10=0,0,L$10/OIS!L$5*1000)</f>
        <v>0.76223592199389811</v>
      </c>
      <c r="M101" s="332">
        <f>IF(M$10=0,0,M$10/OIS!M$5*1000)</f>
        <v>0.81746371769919257</v>
      </c>
      <c r="N101" s="332">
        <f>IF(N$10=0,0,N$10/OIS!N$5*1000)</f>
        <v>0.76842579180320469</v>
      </c>
      <c r="O101" s="332">
        <f>IF(O$10=0,0,O$10/OIS!O$5*1000)</f>
        <v>0.72940453426258189</v>
      </c>
      <c r="P101" s="332">
        <f>IF(P$10=0,0,P$10/OIS!P$5*1000)</f>
        <v>0.70418982665496577</v>
      </c>
      <c r="Q101" s="332">
        <f>IF(Q$10=0,0,Q$10/OIS!Q$5*1000)</f>
        <v>0.6101942771722525</v>
      </c>
      <c r="R101" s="332">
        <f>IF(R$10=0,0,R$10/OIS!R$5*1000)</f>
        <v>0.60435918246379516</v>
      </c>
      <c r="S101" s="332">
        <f>IF(S$10=0,0,S$10/OIS!S$5*1000)</f>
        <v>0.53006574575597054</v>
      </c>
      <c r="T101" s="332">
        <f>IF(T$10=0,0,T$10/OIS!T$5*1000)</f>
        <v>0.51148731592455876</v>
      </c>
      <c r="U101" s="332">
        <f>IF(U$10=0,0,U$10/OIS!U$5*1000)</f>
        <v>0.51702069442822718</v>
      </c>
      <c r="V101" s="332">
        <f>IF(V$10=0,0,V$10/OIS!V$5*1000)</f>
        <v>0.51302103141874578</v>
      </c>
      <c r="W101" s="332">
        <f>IF(W$10=0,0,W$10/OIS!W$5*1000)</f>
        <v>0.56179949383216421</v>
      </c>
      <c r="X101" s="332">
        <f>IF(X$10=0,0,X$10/OIS!X$5*1000)</f>
        <v>0.526173585917594</v>
      </c>
      <c r="Y101" s="332">
        <f>IF(Y$10=0,0,Y$10/OIS!Y$5*1000)</f>
        <v>0.50552192903120308</v>
      </c>
      <c r="DA101" s="68"/>
    </row>
    <row r="102" spans="1:105" ht="12" customHeight="1" x14ac:dyDescent="0.25">
      <c r="A102" s="174" t="s">
        <v>3057</v>
      </c>
      <c r="B102" s="348">
        <f>IF(B$16=0,0,B$16/OIS!B$5*1000)</f>
        <v>3.0737879025158934</v>
      </c>
      <c r="C102" s="348">
        <f>IF(C$16=0,0,C$16/OIS!C$5*1000)</f>
        <v>2.6033153600291619</v>
      </c>
      <c r="D102" s="348">
        <f>IF(D$16=0,0,D$16/OIS!D$5*1000)</f>
        <v>2.6107270312178192</v>
      </c>
      <c r="E102" s="348">
        <f>IF(E$16=0,0,E$16/OIS!E$5*1000)</f>
        <v>2.5186085457060901</v>
      </c>
      <c r="F102" s="348">
        <f>IF(F$16=0,0,F$16/OIS!F$5*1000)</f>
        <v>2.1799084567985112</v>
      </c>
      <c r="G102" s="348">
        <f>IF(G$16=0,0,G$16/OIS!G$5*1000)</f>
        <v>2.1857638990223243</v>
      </c>
      <c r="H102" s="348">
        <f>IF(H$16=0,0,H$16/OIS!H$5*1000)</f>
        <v>1.8331161880366635</v>
      </c>
      <c r="I102" s="348">
        <f>IF(I$16=0,0,I$16/OIS!I$5*1000)</f>
        <v>1.9954732253601608</v>
      </c>
      <c r="J102" s="348">
        <f>IF(J$16=0,0,J$16/OIS!J$5*1000)</f>
        <v>2.7576375984391377</v>
      </c>
      <c r="K102" s="348">
        <f>IF(K$16=0,0,K$16/OIS!K$5*1000)</f>
        <v>3.2982759448983132</v>
      </c>
      <c r="L102" s="348">
        <f>IF(L$16=0,0,L$16/OIS!L$5*1000)</f>
        <v>3.8001229501331157</v>
      </c>
      <c r="M102" s="348">
        <f>IF(M$16=0,0,M$16/OIS!M$5*1000)</f>
        <v>3.9167887513801984</v>
      </c>
      <c r="N102" s="348">
        <f>IF(N$16=0,0,N$16/OIS!N$5*1000)</f>
        <v>4.144350140647294</v>
      </c>
      <c r="O102" s="348">
        <f>IF(O$16=0,0,O$16/OIS!O$5*1000)</f>
        <v>4.2423406789888247</v>
      </c>
      <c r="P102" s="348">
        <f>IF(P$16=0,0,P$16/OIS!P$5*1000)</f>
        <v>4.1214595484918748</v>
      </c>
      <c r="Q102" s="348">
        <f>IF(Q$16=0,0,Q$16/OIS!Q$5*1000)</f>
        <v>3.8818944206194841</v>
      </c>
      <c r="R102" s="348">
        <f>IF(R$16=0,0,R$16/OIS!R$5*1000)</f>
        <v>4.1037774638275373</v>
      </c>
      <c r="S102" s="348">
        <f>IF(S$16=0,0,S$16/OIS!S$5*1000)</f>
        <v>3.9407950146926285</v>
      </c>
      <c r="T102" s="348">
        <f>IF(T$16=0,0,T$16/OIS!T$5*1000)</f>
        <v>4.3218566642653409</v>
      </c>
      <c r="U102" s="348">
        <f>IF(U$16=0,0,U$16/OIS!U$5*1000)</f>
        <v>4.1093814494941636</v>
      </c>
      <c r="V102" s="348">
        <f>IF(V$16=0,0,V$16/OIS!V$5*1000)</f>
        <v>3.9861602792869695</v>
      </c>
      <c r="W102" s="348">
        <f>IF(W$16=0,0,W$16/OIS!W$5*1000)</f>
        <v>3.5846190763162489</v>
      </c>
      <c r="X102" s="348">
        <f>IF(X$16=0,0,X$16/OIS!X$5*1000)</f>
        <v>3.0979164521813631</v>
      </c>
      <c r="Y102" s="348">
        <f>IF(Y$16=0,0,Y$16/OIS!Y$5*1000)</f>
        <v>2.8196161315181629</v>
      </c>
      <c r="DA102" s="178"/>
    </row>
    <row r="103" spans="1:105" ht="12" customHeight="1" x14ac:dyDescent="0.25">
      <c r="A103" s="174" t="s">
        <v>3069</v>
      </c>
      <c r="B103" s="348">
        <f>IF(B$27=0,0,B$27/OIS!B$5*1000)</f>
        <v>9.054065102304607</v>
      </c>
      <c r="C103" s="348">
        <f>IF(C$27=0,0,C$27/OIS!C$5*1000)</f>
        <v>7.7595013814316527</v>
      </c>
      <c r="D103" s="348">
        <f>IF(D$27=0,0,D$27/OIS!D$5*1000)</f>
        <v>7.6979069699858149</v>
      </c>
      <c r="E103" s="348">
        <f>IF(E$27=0,0,E$27/OIS!E$5*1000)</f>
        <v>7.3152684059852637</v>
      </c>
      <c r="F103" s="348">
        <f>IF(F$27=0,0,F$27/OIS!F$5*1000)</f>
        <v>6.3963899164622697</v>
      </c>
      <c r="G103" s="348">
        <f>IF(G$27=0,0,G$27/OIS!G$5*1000)</f>
        <v>6.0842678108494841</v>
      </c>
      <c r="H103" s="348">
        <f>IF(H$27=0,0,H$27/OIS!H$5*1000)</f>
        <v>5.2220653548532976</v>
      </c>
      <c r="I103" s="348">
        <f>IF(I$27=0,0,I$27/OIS!I$5*1000)</f>
        <v>5.1927996086215762</v>
      </c>
      <c r="J103" s="348">
        <f>IF(J$27=0,0,J$27/OIS!J$5*1000)</f>
        <v>6.0633076890225075</v>
      </c>
      <c r="K103" s="348">
        <f>IF(K$27=0,0,K$27/OIS!K$5*1000)</f>
        <v>6.7093045029235556</v>
      </c>
      <c r="L103" s="348">
        <f>IF(L$27=0,0,L$27/OIS!L$5*1000)</f>
        <v>7.565380587699714</v>
      </c>
      <c r="M103" s="348">
        <f>IF(M$27=0,0,M$27/OIS!M$5*1000)</f>
        <v>7.1128532486558571</v>
      </c>
      <c r="N103" s="348">
        <f>IF(N$27=0,0,N$27/OIS!N$5*1000)</f>
        <v>7.4002632747664228</v>
      </c>
      <c r="O103" s="348">
        <f>IF(O$27=0,0,O$27/OIS!O$5*1000)</f>
        <v>7.5269814065916716</v>
      </c>
      <c r="P103" s="348">
        <f>IF(P$27=0,0,P$27/OIS!P$5*1000)</f>
        <v>7.2746814952591929</v>
      </c>
      <c r="Q103" s="348">
        <f>IF(Q$27=0,0,Q$27/OIS!Q$5*1000)</f>
        <v>6.8136250324975478</v>
      </c>
      <c r="R103" s="348">
        <f>IF(R$27=0,0,R$27/OIS!R$5*1000)</f>
        <v>7.0569423680595351</v>
      </c>
      <c r="S103" s="348">
        <f>IF(S$27=0,0,S$27/OIS!S$5*1000)</f>
        <v>6.9616705056969934</v>
      </c>
      <c r="T103" s="348">
        <f>IF(T$27=0,0,T$27/OIS!T$5*1000)</f>
        <v>7.2717201999249799</v>
      </c>
      <c r="U103" s="348">
        <f>IF(U$27=0,0,U$27/OIS!U$5*1000)</f>
        <v>7.464586665990006</v>
      </c>
      <c r="V103" s="348">
        <f>IF(V$27=0,0,V$27/OIS!V$5*1000)</f>
        <v>6.6117018019348022</v>
      </c>
      <c r="W103" s="348">
        <f>IF(W$27=0,0,W$27/OIS!W$5*1000)</f>
        <v>6.1242983200191148</v>
      </c>
      <c r="X103" s="348">
        <f>IF(X$27=0,0,X$27/OIS!X$5*1000)</f>
        <v>5.5460882627905015</v>
      </c>
      <c r="Y103" s="348">
        <f>IF(Y$27=0,0,Y$27/OIS!Y$5*1000)</f>
        <v>5.0897525395400525</v>
      </c>
      <c r="DA103" s="178"/>
    </row>
    <row r="104" spans="1:105" ht="12" customHeight="1" x14ac:dyDescent="0.25">
      <c r="A104" s="174" t="s">
        <v>3079</v>
      </c>
      <c r="B104" s="348">
        <f>IF(B$35=0,0,B$35/OIS!B$5*1000)</f>
        <v>0.38535185295556146</v>
      </c>
      <c r="C104" s="348">
        <f>IF(C$35=0,0,C$35/OIS!C$5*1000)</f>
        <v>0.33677766313878588</v>
      </c>
      <c r="D104" s="348">
        <f>IF(D$35=0,0,D$35/OIS!D$5*1000)</f>
        <v>0.36283087309173412</v>
      </c>
      <c r="E104" s="348">
        <f>IF(E$35=0,0,E$35/OIS!E$5*1000)</f>
        <v>0.36406615086312033</v>
      </c>
      <c r="F104" s="348">
        <f>IF(F$35=0,0,F$35/OIS!F$5*1000)</f>
        <v>0.30303974205189993</v>
      </c>
      <c r="G104" s="348">
        <f>IF(G$35=0,0,G$35/OIS!G$5*1000)</f>
        <v>0.29242133517277857</v>
      </c>
      <c r="H104" s="348">
        <f>IF(H$35=0,0,H$35/OIS!H$5*1000)</f>
        <v>0.23463789412527281</v>
      </c>
      <c r="I104" s="348">
        <f>IF(I$35=0,0,I$35/OIS!I$5*1000)</f>
        <v>0.35247000530478068</v>
      </c>
      <c r="J104" s="348">
        <f>IF(J$35=0,0,J$35/OIS!J$5*1000)</f>
        <v>0.58078622163983851</v>
      </c>
      <c r="K104" s="348">
        <f>IF(K$35=0,0,K$35/OIS!K$5*1000)</f>
        <v>0.76507237739717804</v>
      </c>
      <c r="L104" s="348">
        <f>IF(L$35=0,0,L$35/OIS!L$5*1000)</f>
        <v>0.91744491507219916</v>
      </c>
      <c r="M104" s="348">
        <f>IF(M$35=0,0,M$35/OIS!M$5*1000)</f>
        <v>0.99974809728724789</v>
      </c>
      <c r="N104" s="348">
        <f>IF(N$35=0,0,N$35/OIS!N$5*1000)</f>
        <v>1.0630670975402121</v>
      </c>
      <c r="O104" s="348">
        <f>IF(O$35=0,0,O$35/OIS!O$5*1000)</f>
        <v>1.1001910523831633</v>
      </c>
      <c r="P104" s="348">
        <f>IF(P$35=0,0,P$35/OIS!P$5*1000)</f>
        <v>1.0892634212346748</v>
      </c>
      <c r="Q104" s="348">
        <f>IF(Q$35=0,0,Q$35/OIS!Q$5*1000)</f>
        <v>1.037250271882515</v>
      </c>
      <c r="R104" s="348">
        <f>IF(R$35=0,0,R$35/OIS!R$5*1000)</f>
        <v>1.1012719780804816</v>
      </c>
      <c r="S104" s="348">
        <f>IF(S$35=0,0,S$35/OIS!S$5*1000)</f>
        <v>1.0272103800744237</v>
      </c>
      <c r="T104" s="348">
        <f>IF(T$35=0,0,T$35/OIS!T$5*1000)</f>
        <v>1.1471582943586536</v>
      </c>
      <c r="U104" s="348">
        <f>IF(U$35=0,0,U$35/OIS!U$5*1000)</f>
        <v>1.0332971162697195</v>
      </c>
      <c r="V104" s="348">
        <f>IF(V$35=0,0,V$35/OIS!V$5*1000)</f>
        <v>1.0735919269675893</v>
      </c>
      <c r="W104" s="348">
        <f>IF(W$35=0,0,W$35/OIS!W$5*1000)</f>
        <v>0.94983364081762012</v>
      </c>
      <c r="X104" s="348">
        <f>IF(X$35=0,0,X$35/OIS!X$5*1000)</f>
        <v>0.80196508455712934</v>
      </c>
      <c r="Y104" s="348">
        <f>IF(Y$35=0,0,Y$35/OIS!Y$5*1000)</f>
        <v>0.72770990281899273</v>
      </c>
      <c r="DA104" s="178"/>
    </row>
    <row r="105" spans="1:105" ht="12" customHeight="1" x14ac:dyDescent="0.25">
      <c r="A105" s="174" t="s">
        <v>3101</v>
      </c>
      <c r="B105" s="348">
        <f>IF(B$54=0,0,B$54/OIS!B$5*1000)</f>
        <v>0.16745860872412527</v>
      </c>
      <c r="C105" s="348">
        <f>IF(C$54=0,0,C$54/OIS!C$5*1000)</f>
        <v>0.20204922183931195</v>
      </c>
      <c r="D105" s="348">
        <f>IF(D$54=0,0,D$54/OIS!D$5*1000)</f>
        <v>0.25691671905190477</v>
      </c>
      <c r="E105" s="348">
        <f>IF(E$54=0,0,E$54/OIS!E$5*1000)</f>
        <v>0.25699998053558692</v>
      </c>
      <c r="F105" s="348">
        <f>IF(F$54=0,0,F$54/OIS!F$5*1000)</f>
        <v>0.20546363506978704</v>
      </c>
      <c r="G105" s="348">
        <f>IF(G$54=0,0,G$54/OIS!G$5*1000)</f>
        <v>0.18983129227495479</v>
      </c>
      <c r="H105" s="348">
        <f>IF(H$54=0,0,H$54/OIS!H$5*1000)</f>
        <v>0.19143530013622045</v>
      </c>
      <c r="I105" s="348">
        <f>IF(I$54=0,0,I$54/OIS!I$5*1000)</f>
        <v>0.26227634121674021</v>
      </c>
      <c r="J105" s="348">
        <f>IF(J$54=0,0,J$54/OIS!J$5*1000)</f>
        <v>0.36289695540497202</v>
      </c>
      <c r="K105" s="348">
        <f>IF(K$54=0,0,K$54/OIS!K$5*1000)</f>
        <v>0.41139263384405672</v>
      </c>
      <c r="L105" s="348">
        <f>IF(L$54=0,0,L$54/OIS!L$5*1000)</f>
        <v>0.52994105746824882</v>
      </c>
      <c r="M105" s="348">
        <f>IF(M$54=0,0,M$54/OIS!M$5*1000)</f>
        <v>0.51977207675009929</v>
      </c>
      <c r="N105" s="348">
        <f>IF(N$54=0,0,N$54/OIS!N$5*1000)</f>
        <v>0.56469567929868625</v>
      </c>
      <c r="O105" s="348">
        <f>IF(O$54=0,0,O$54/OIS!O$5*1000)</f>
        <v>0.59687232643779908</v>
      </c>
      <c r="P105" s="348">
        <f>IF(P$54=0,0,P$54/OIS!P$5*1000)</f>
        <v>0.60494589675149379</v>
      </c>
      <c r="Q105" s="348">
        <f>IF(Q$54=0,0,Q$54/OIS!Q$5*1000)</f>
        <v>0.60923956381938948</v>
      </c>
      <c r="R105" s="348">
        <f>IF(R$54=0,0,R$54/OIS!R$5*1000)</f>
        <v>0.59291194985911866</v>
      </c>
      <c r="S105" s="348">
        <f>IF(S$54=0,0,S$54/OIS!S$5*1000)</f>
        <v>0.5372270255806717</v>
      </c>
      <c r="T105" s="348">
        <f>IF(T$54=0,0,T$54/OIS!T$5*1000)</f>
        <v>0.5479866131753216</v>
      </c>
      <c r="U105" s="348">
        <f>IF(U$54=0,0,U$54/OIS!U$5*1000)</f>
        <v>0.49916858033506073</v>
      </c>
      <c r="V105" s="348">
        <f>IF(V$54=0,0,V$54/OIS!V$5*1000)</f>
        <v>0.53570271838482986</v>
      </c>
      <c r="W105" s="348">
        <f>IF(W$54=0,0,W$54/OIS!W$5*1000)</f>
        <v>0.48595584712991013</v>
      </c>
      <c r="X105" s="348">
        <f>IF(X$54=0,0,X$54/OIS!X$5*1000)</f>
        <v>0.43283815075561627</v>
      </c>
      <c r="Y105" s="348">
        <f>IF(Y$54=0,0,Y$54/OIS!Y$5*1000)</f>
        <v>0.40265500612749272</v>
      </c>
      <c r="DA105" s="178"/>
    </row>
    <row r="106" spans="1:105" ht="12" customHeight="1" x14ac:dyDescent="0.25">
      <c r="A106" s="174" t="s">
        <v>3122</v>
      </c>
      <c r="B106" s="348">
        <f>IF(B$68=0,0,B$68/OIS!B$5*1000)</f>
        <v>4.0084546041256086</v>
      </c>
      <c r="C106" s="348">
        <f>IF(C$68=0,0,C$68/OIS!C$5*1000)</f>
        <v>4.0699577457966134</v>
      </c>
      <c r="D106" s="348">
        <f>IF(D$68=0,0,D$68/OIS!D$5*1000)</f>
        <v>4.0268319296041417</v>
      </c>
      <c r="E106" s="348">
        <f>IF(E$68=0,0,E$68/OIS!E$5*1000)</f>
        <v>3.7616876118282523</v>
      </c>
      <c r="F106" s="348">
        <f>IF(F$68=0,0,F$68/OIS!F$5*1000)</f>
        <v>3.2798024500981211</v>
      </c>
      <c r="G106" s="348">
        <f>IF(G$68=0,0,G$68/OIS!G$5*1000)</f>
        <v>3.5257740140311919</v>
      </c>
      <c r="H106" s="348">
        <f>IF(H$68=0,0,H$68/OIS!H$5*1000)</f>
        <v>3.1101502790696327</v>
      </c>
      <c r="I106" s="348">
        <f>IF(I$68=0,0,I$68/OIS!I$5*1000)</f>
        <v>2.9394776754796554</v>
      </c>
      <c r="J106" s="348">
        <f>IF(J$68=0,0,J$68/OIS!J$5*1000)</f>
        <v>2.7627418836860116</v>
      </c>
      <c r="K106" s="348">
        <f>IF(K$68=0,0,K$68/OIS!K$5*1000)</f>
        <v>3.1095639287111752</v>
      </c>
      <c r="L106" s="348">
        <f>IF(L$68=0,0,L$68/OIS!L$5*1000)</f>
        <v>3.1064198857921008</v>
      </c>
      <c r="M106" s="348">
        <f>IF(M$68=0,0,M$68/OIS!M$5*1000)</f>
        <v>2.7089470276385068</v>
      </c>
      <c r="N106" s="348">
        <f>IF(N$68=0,0,N$68/OIS!N$5*1000)</f>
        <v>2.7895145753107995</v>
      </c>
      <c r="O106" s="348">
        <f>IF(O$68=0,0,O$68/OIS!O$5*1000)</f>
        <v>2.7669062264594619</v>
      </c>
      <c r="P106" s="348">
        <f>IF(P$68=0,0,P$68/OIS!P$5*1000)</f>
        <v>2.6423015182039986</v>
      </c>
      <c r="Q106" s="348">
        <f>IF(Q$68=0,0,Q$68/OIS!Q$5*1000)</f>
        <v>2.3234971302908844</v>
      </c>
      <c r="R106" s="348">
        <f>IF(R$68=0,0,R$68/OIS!R$5*1000)</f>
        <v>2.4456293990703588</v>
      </c>
      <c r="S106" s="348">
        <f>IF(S$68=0,0,S$68/OIS!S$5*1000)</f>
        <v>2.6316504874371871</v>
      </c>
      <c r="T106" s="348">
        <f>IF(T$68=0,0,T$68/OIS!T$5*1000)</f>
        <v>2.5508255922566505</v>
      </c>
      <c r="U106" s="348">
        <f>IF(U$68=0,0,U$68/OIS!U$5*1000)</f>
        <v>2.8813108076058258</v>
      </c>
      <c r="V106" s="348">
        <f>IF(V$68=0,0,V$68/OIS!V$5*1000)</f>
        <v>2.2966297022591986</v>
      </c>
      <c r="W106" s="348">
        <f>IF(W$68=0,0,W$68/OIS!W$5*1000)</f>
        <v>2.3866693945554043</v>
      </c>
      <c r="X106" s="348">
        <f>IF(X$68=0,0,X$68/OIS!X$5*1000)</f>
        <v>2.284167362065689</v>
      </c>
      <c r="Y106" s="348">
        <f>IF(Y$68=0,0,Y$68/OIS!Y$5*1000)</f>
        <v>2.1257247364030745</v>
      </c>
      <c r="DA106" s="178"/>
    </row>
    <row r="107" spans="1:105" ht="12" customHeight="1" x14ac:dyDescent="0.25">
      <c r="A107" s="41" t="s">
        <v>3120</v>
      </c>
      <c r="B107" s="333">
        <f>IF(B$69=0,0,B$69/OIS!B$5*1000)</f>
        <v>5.3832859752806481</v>
      </c>
      <c r="C107" s="333">
        <f>IF(C$69=0,0,C$69/OIS!C$5*1000)</f>
        <v>6.2371124927285546</v>
      </c>
      <c r="D107" s="333">
        <f>IF(D$69=0,0,D$69/OIS!D$5*1000)</f>
        <v>7.6846455868155994</v>
      </c>
      <c r="E107" s="333">
        <f>IF(E$69=0,0,E$69/OIS!E$5*1000)</f>
        <v>7.8904479010537001</v>
      </c>
      <c r="F107" s="333">
        <f>IF(F$69=0,0,F$69/OIS!F$5*1000)</f>
        <v>6.7632967575318519</v>
      </c>
      <c r="G107" s="333">
        <f>IF(G$69=0,0,G$69/OIS!G$5*1000)</f>
        <v>6.3150595653776307</v>
      </c>
      <c r="H107" s="333">
        <f>IF(H$69=0,0,H$69/OIS!H$5*1000)</f>
        <v>6.2352741228306918</v>
      </c>
      <c r="I107" s="333">
        <f>IF(I$69=0,0,I$69/OIS!I$5*1000)</f>
        <v>7.102529121085241</v>
      </c>
      <c r="J107" s="333">
        <f>IF(J$69=0,0,J$69/OIS!J$5*1000)</f>
        <v>8.2880961054419551</v>
      </c>
      <c r="K107" s="333">
        <f>IF(K$69=0,0,K$69/OIS!K$5*1000)</f>
        <v>8.9351040309225258</v>
      </c>
      <c r="L107" s="333">
        <f>IF(L$69=0,0,L$69/OIS!L$5*1000)</f>
        <v>10.806120481975707</v>
      </c>
      <c r="M107" s="333">
        <f>IF(M$69=0,0,M$69/OIS!M$5*1000)</f>
        <v>10.601325537948611</v>
      </c>
      <c r="N107" s="333">
        <f>IF(N$69=0,0,N$69/OIS!N$5*1000)</f>
        <v>10.824703660854835</v>
      </c>
      <c r="O107" s="333">
        <f>IF(O$69=0,0,O$69/OIS!O$5*1000)</f>
        <v>10.952642741555328</v>
      </c>
      <c r="P107" s="333">
        <f>IF(P$69=0,0,P$69/OIS!P$5*1000)</f>
        <v>10.927829629304405</v>
      </c>
      <c r="Q107" s="333">
        <f>IF(Q$69=0,0,Q$69/OIS!Q$5*1000)</f>
        <v>10.488330145017194</v>
      </c>
      <c r="R107" s="333">
        <f>IF(R$69=0,0,R$69/OIS!R$5*1000)</f>
        <v>9.8844186154457816</v>
      </c>
      <c r="S107" s="333">
        <f>IF(S$69=0,0,S$69/OIS!S$5*1000)</f>
        <v>8.7591995672335425</v>
      </c>
      <c r="T107" s="333">
        <f>IF(T$69=0,0,T$69/OIS!T$5*1000)</f>
        <v>8.3196758722191699</v>
      </c>
      <c r="U107" s="333">
        <f>IF(U$69=0,0,U$69/OIS!U$5*1000)</f>
        <v>8.0364616539347651</v>
      </c>
      <c r="V107" s="333">
        <f>IF(V$69=0,0,V$69/OIS!V$5*1000)</f>
        <v>8.2493574229845628</v>
      </c>
      <c r="W107" s="333">
        <f>IF(W$69=0,0,W$69/OIS!W$5*1000)</f>
        <v>8.1048911712561953</v>
      </c>
      <c r="X107" s="333">
        <f>IF(X$69=0,0,X$69/OIS!X$5*1000)</f>
        <v>7.6584158280826005</v>
      </c>
      <c r="Y107" s="333">
        <f>IF(Y$69=0,0,Y$69/OIS!Y$5*1000)</f>
        <v>7.1843193211596006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useful energy demand"</f>
        <v>IE: Other industrial sectors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99.793233098104949</v>
      </c>
      <c r="C5" s="223">
        <v>100.9189385839022</v>
      </c>
      <c r="D5" s="223">
        <v>109.29863989997411</v>
      </c>
      <c r="E5" s="223">
        <v>114.1697360098854</v>
      </c>
      <c r="F5" s="223">
        <v>117.7593838848003</v>
      </c>
      <c r="G5" s="223">
        <v>118.86114939650049</v>
      </c>
      <c r="H5" s="223">
        <v>123.13216004131</v>
      </c>
      <c r="I5" s="223">
        <v>128.76471059577489</v>
      </c>
      <c r="J5" s="223">
        <v>120.7238660737551</v>
      </c>
      <c r="K5" s="223">
        <v>105.5067546204822</v>
      </c>
      <c r="L5" s="223">
        <v>101.0129282055522</v>
      </c>
      <c r="M5" s="223">
        <v>93.549052043944016</v>
      </c>
      <c r="N5" s="223">
        <v>97.804750666273506</v>
      </c>
      <c r="O5" s="223">
        <v>101.46296507832049</v>
      </c>
      <c r="P5" s="223">
        <v>109.6236757295591</v>
      </c>
      <c r="Q5" s="223">
        <v>90.929610928737731</v>
      </c>
      <c r="R5" s="223">
        <v>97.904887770171115</v>
      </c>
      <c r="S5" s="223">
        <v>93.877972933644884</v>
      </c>
      <c r="T5" s="223">
        <v>96.16054473473821</v>
      </c>
      <c r="U5" s="223">
        <v>93.372723565834889</v>
      </c>
      <c r="V5" s="223">
        <v>94.153111219433768</v>
      </c>
      <c r="W5" s="223">
        <v>93.060453655003371</v>
      </c>
      <c r="X5" s="223">
        <v>93.333304116638772</v>
      </c>
      <c r="Y5" s="223">
        <v>93.147107850382525</v>
      </c>
      <c r="DA5" s="89" t="s">
        <v>3123</v>
      </c>
    </row>
    <row r="6" spans="1:105" ht="12" customHeight="1" x14ac:dyDescent="0.25">
      <c r="A6" s="55" t="s">
        <v>91</v>
      </c>
      <c r="B6" s="259">
        <v>3.518984100549035</v>
      </c>
      <c r="C6" s="259">
        <v>3.7100497503471819</v>
      </c>
      <c r="D6" s="259">
        <v>4.2233108729844844</v>
      </c>
      <c r="E6" s="259">
        <v>4.6171469677546986</v>
      </c>
      <c r="F6" s="259">
        <v>4.9129703265627214</v>
      </c>
      <c r="G6" s="259">
        <v>4.8812765652931356</v>
      </c>
      <c r="H6" s="259">
        <v>5.1101754256884364</v>
      </c>
      <c r="I6" s="259">
        <v>5.1690682295449761</v>
      </c>
      <c r="J6" s="259">
        <v>4.5417075439966874</v>
      </c>
      <c r="K6" s="259">
        <v>3.959739583873247</v>
      </c>
      <c r="L6" s="259">
        <v>3.6296921556715511</v>
      </c>
      <c r="M6" s="259">
        <v>3.5371024916418849</v>
      </c>
      <c r="N6" s="259">
        <v>3.4560362748311251</v>
      </c>
      <c r="O6" s="259">
        <v>3.4179144366453178</v>
      </c>
      <c r="P6" s="259">
        <v>3.6285730480358418</v>
      </c>
      <c r="Q6" s="259">
        <v>2.7976788414359701</v>
      </c>
      <c r="R6" s="259">
        <v>2.9486360633671671</v>
      </c>
      <c r="S6" s="259">
        <v>2.689993077059913</v>
      </c>
      <c r="T6" s="259">
        <v>2.6036016920614862</v>
      </c>
      <c r="U6" s="259">
        <v>2.620987062785272</v>
      </c>
      <c r="V6" s="259">
        <v>2.5865887253193072</v>
      </c>
      <c r="W6" s="259">
        <v>2.804887460634494</v>
      </c>
      <c r="X6" s="259">
        <v>2.9534538005084641</v>
      </c>
      <c r="Y6" s="259">
        <v>2.9518245810616781</v>
      </c>
      <c r="DA6" s="67" t="s">
        <v>3124</v>
      </c>
    </row>
    <row r="7" spans="1:105" ht="12" customHeight="1" x14ac:dyDescent="0.25">
      <c r="A7" s="173" t="s">
        <v>92</v>
      </c>
      <c r="B7" s="224">
        <v>0.4038174626239841</v>
      </c>
      <c r="C7" s="224">
        <v>0.43655803928196091</v>
      </c>
      <c r="D7" s="224">
        <v>0.50430914719496589</v>
      </c>
      <c r="E7" s="224">
        <v>0.54923699152285277</v>
      </c>
      <c r="F7" s="224">
        <v>0.57790056929083722</v>
      </c>
      <c r="G7" s="224">
        <v>0.57226531021162164</v>
      </c>
      <c r="H7" s="224">
        <v>0.60780887653801163</v>
      </c>
      <c r="I7" s="224">
        <v>0.63087349560497374</v>
      </c>
      <c r="J7" s="224">
        <v>0.56612558299728932</v>
      </c>
      <c r="K7" s="224">
        <v>0.48890984278033889</v>
      </c>
      <c r="L7" s="224">
        <v>0.45983470537491489</v>
      </c>
      <c r="M7" s="224">
        <v>0.44028434889114959</v>
      </c>
      <c r="N7" s="224">
        <v>0.43912799850008649</v>
      </c>
      <c r="O7" s="224">
        <v>0.44195579107656158</v>
      </c>
      <c r="P7" s="224">
        <v>0.47395894570129549</v>
      </c>
      <c r="Q7" s="224">
        <v>0.37756212874541961</v>
      </c>
      <c r="R7" s="224">
        <v>0.39443422195030942</v>
      </c>
      <c r="S7" s="224">
        <v>0.36048165474407201</v>
      </c>
      <c r="T7" s="224">
        <v>0.35008847716281011</v>
      </c>
      <c r="U7" s="224">
        <v>0.34520189301594539</v>
      </c>
      <c r="V7" s="224">
        <v>0.35079223915193408</v>
      </c>
      <c r="W7" s="224">
        <v>0.37009717370389122</v>
      </c>
      <c r="X7" s="224">
        <v>0.38610530655176128</v>
      </c>
      <c r="Y7" s="224">
        <v>0.38691752316439931</v>
      </c>
      <c r="DA7" s="177" t="s">
        <v>3125</v>
      </c>
    </row>
    <row r="8" spans="1:105" ht="12" customHeight="1" x14ac:dyDescent="0.25">
      <c r="A8" s="173" t="s">
        <v>93</v>
      </c>
      <c r="B8" s="224">
        <v>3.4494513838051288</v>
      </c>
      <c r="C8" s="224">
        <v>3.806896267518145</v>
      </c>
      <c r="D8" s="224">
        <v>4.4492910432996577</v>
      </c>
      <c r="E8" s="224">
        <v>4.8311536022605983</v>
      </c>
      <c r="F8" s="224">
        <v>5.0380082028335167</v>
      </c>
      <c r="G8" s="224">
        <v>4.9755015414335082</v>
      </c>
      <c r="H8" s="224">
        <v>5.3458262699864596</v>
      </c>
      <c r="I8" s="224">
        <v>5.6601070576303343</v>
      </c>
      <c r="J8" s="224">
        <v>5.1591171596369723</v>
      </c>
      <c r="K8" s="224">
        <v>4.4245108499986054</v>
      </c>
      <c r="L8" s="224">
        <v>4.2394228744905336</v>
      </c>
      <c r="M8" s="224">
        <v>4.008239226906757</v>
      </c>
      <c r="N8" s="224">
        <v>4.0569421583670628</v>
      </c>
      <c r="O8" s="224">
        <v>4.132890458419423</v>
      </c>
      <c r="P8" s="224">
        <v>4.4625652239895661</v>
      </c>
      <c r="Q8" s="224">
        <v>3.631594398985218</v>
      </c>
      <c r="R8" s="224">
        <v>3.7724755139572261</v>
      </c>
      <c r="S8" s="224">
        <v>3.451727120988942</v>
      </c>
      <c r="T8" s="224">
        <v>3.3594999572762561</v>
      </c>
      <c r="U8" s="224">
        <v>3.2682721366312411</v>
      </c>
      <c r="V8" s="224">
        <v>3.3846114808737831</v>
      </c>
      <c r="W8" s="224">
        <v>3.5081985413773911</v>
      </c>
      <c r="X8" s="224">
        <v>3.637459793955399</v>
      </c>
      <c r="Y8" s="224">
        <v>3.6515829581702821</v>
      </c>
      <c r="DA8" s="177" t="s">
        <v>3126</v>
      </c>
    </row>
    <row r="9" spans="1:105" ht="12" customHeight="1" x14ac:dyDescent="0.25">
      <c r="A9" s="173" t="s">
        <v>94</v>
      </c>
      <c r="B9" s="224">
        <v>1.2711440768407081</v>
      </c>
      <c r="C9" s="224">
        <v>1.334329308129536</v>
      </c>
      <c r="D9" s="224">
        <v>1.514957961979277</v>
      </c>
      <c r="E9" s="224">
        <v>1.6573649745137999</v>
      </c>
      <c r="F9" s="224">
        <v>1.7670729198981161</v>
      </c>
      <c r="G9" s="224">
        <v>1.7567019926209111</v>
      </c>
      <c r="H9" s="224">
        <v>1.8343832202126309</v>
      </c>
      <c r="I9" s="224">
        <v>1.8468629082094969</v>
      </c>
      <c r="J9" s="224">
        <v>1.61633799618461</v>
      </c>
      <c r="K9" s="224">
        <v>1.4117429412237921</v>
      </c>
      <c r="L9" s="224">
        <v>1.287776396282561</v>
      </c>
      <c r="M9" s="224">
        <v>1.2591440311930231</v>
      </c>
      <c r="N9" s="224">
        <v>1.2254677034492441</v>
      </c>
      <c r="O9" s="224">
        <v>1.207812977989021</v>
      </c>
      <c r="P9" s="224">
        <v>1.279685870744157</v>
      </c>
      <c r="Q9" s="224">
        <v>0.98011172083901199</v>
      </c>
      <c r="R9" s="224">
        <v>1.034884340026835</v>
      </c>
      <c r="S9" s="224">
        <v>0.94376006807552981</v>
      </c>
      <c r="T9" s="224">
        <v>0.91281190929804845</v>
      </c>
      <c r="U9" s="224">
        <v>0.92280310621723349</v>
      </c>
      <c r="V9" s="224">
        <v>0.90523402205467929</v>
      </c>
      <c r="W9" s="224">
        <v>0.98718751374658265</v>
      </c>
      <c r="X9" s="224">
        <v>1.0414144492919859</v>
      </c>
      <c r="Y9" s="224">
        <v>1.0402870922435961</v>
      </c>
      <c r="DA9" s="177" t="s">
        <v>3127</v>
      </c>
    </row>
    <row r="10" spans="1:105" ht="12" customHeight="1" x14ac:dyDescent="0.25">
      <c r="A10" s="56" t="s">
        <v>95</v>
      </c>
      <c r="B10" s="260">
        <v>4.3043792983415186</v>
      </c>
      <c r="C10" s="260">
        <v>4.4954838525827627</v>
      </c>
      <c r="D10" s="260">
        <v>5.3019812854307524</v>
      </c>
      <c r="E10" s="260">
        <v>5.9347763090608119</v>
      </c>
      <c r="F10" s="260">
        <v>6.3631253758307684</v>
      </c>
      <c r="G10" s="260">
        <v>6.2799454411947426</v>
      </c>
      <c r="H10" s="260">
        <v>6.8104539356551266</v>
      </c>
      <c r="I10" s="260">
        <v>7.1104490849616244</v>
      </c>
      <c r="J10" s="260">
        <v>6.3155819445902779</v>
      </c>
      <c r="K10" s="260">
        <v>5.4084058678189058</v>
      </c>
      <c r="L10" s="260">
        <v>5.0606031385795394</v>
      </c>
      <c r="M10" s="260">
        <v>5.0701309562167332</v>
      </c>
      <c r="N10" s="260">
        <v>4.8567104083768182</v>
      </c>
      <c r="O10" s="260">
        <v>4.7464153251646124</v>
      </c>
      <c r="P10" s="260">
        <v>5.0376016506268098</v>
      </c>
      <c r="Q10" s="260">
        <v>3.8484958592097112</v>
      </c>
      <c r="R10" s="260">
        <v>4.1049442342922244</v>
      </c>
      <c r="S10" s="260">
        <v>3.6774509389159662</v>
      </c>
      <c r="T10" s="260">
        <v>3.5852691341849221</v>
      </c>
      <c r="U10" s="260">
        <v>3.5735922223797241</v>
      </c>
      <c r="V10" s="260">
        <v>3.7189223359442041</v>
      </c>
      <c r="W10" s="260">
        <v>4.2082944394500936</v>
      </c>
      <c r="X10" s="260">
        <v>4.3208340081971004</v>
      </c>
      <c r="Y10" s="260">
        <v>4.4558286441450967</v>
      </c>
      <c r="DA10" s="68" t="s">
        <v>3128</v>
      </c>
    </row>
    <row r="11" spans="1:105" ht="12" customHeight="1" x14ac:dyDescent="0.25">
      <c r="A11" s="37" t="s">
        <v>159</v>
      </c>
      <c r="B11" s="226">
        <v>0.3438849950292146</v>
      </c>
      <c r="C11" s="226">
        <v>0.29375087664483318</v>
      </c>
      <c r="D11" s="226">
        <v>0.27268219819643807</v>
      </c>
      <c r="E11" s="226">
        <v>0.27599687377154303</v>
      </c>
      <c r="F11" s="226">
        <v>0.32143287356902822</v>
      </c>
      <c r="G11" s="226">
        <v>0.35707714467311841</v>
      </c>
      <c r="H11" s="226">
        <v>0.34287226262400972</v>
      </c>
      <c r="I11" s="226">
        <v>0.30756643627127689</v>
      </c>
      <c r="J11" s="226">
        <v>0.27631161422823092</v>
      </c>
      <c r="K11" s="226">
        <v>0.2498328561161002</v>
      </c>
      <c r="L11" s="226">
        <v>0.17596410094041959</v>
      </c>
      <c r="M11" s="226">
        <v>0.13358155667167551</v>
      </c>
      <c r="N11" s="226">
        <v>0.14100253816900279</v>
      </c>
      <c r="O11" s="226">
        <v>0.19854169640736991</v>
      </c>
      <c r="P11" s="226">
        <v>0.14600106834683441</v>
      </c>
      <c r="Q11" s="226">
        <v>0.1139614205104599</v>
      </c>
      <c r="R11" s="226">
        <v>0.1578181751933837</v>
      </c>
      <c r="S11" s="226">
        <v>0.22002286306537261</v>
      </c>
      <c r="T11" s="226">
        <v>0.23395241120174731</v>
      </c>
      <c r="U11" s="226">
        <v>0.25056722625495348</v>
      </c>
      <c r="V11" s="226">
        <v>0.28934141313166689</v>
      </c>
      <c r="W11" s="226">
        <v>0.2953731532759109</v>
      </c>
      <c r="X11" s="226">
        <v>0.26788940820479928</v>
      </c>
      <c r="Y11" s="226">
        <v>0.32412143190036402</v>
      </c>
      <c r="DA11" s="69" t="s">
        <v>3129</v>
      </c>
    </row>
    <row r="12" spans="1:105" ht="12" customHeight="1" x14ac:dyDescent="0.25">
      <c r="A12" s="37" t="s">
        <v>35</v>
      </c>
      <c r="B12" s="226">
        <v>0.65099388178249629</v>
      </c>
      <c r="C12" s="226">
        <v>0.34591407150991133</v>
      </c>
      <c r="D12" s="226">
        <v>0.2175200079938332</v>
      </c>
      <c r="E12" s="226">
        <v>0.17779424669480359</v>
      </c>
      <c r="F12" s="226">
        <v>0.15896052734794089</v>
      </c>
      <c r="G12" s="226">
        <v>0.13712278127325081</v>
      </c>
      <c r="H12" s="226">
        <v>5.9517608576733022E-2</v>
      </c>
      <c r="I12" s="226">
        <v>5.4795286924884057E-2</v>
      </c>
      <c r="J12" s="226">
        <v>0.1213880798383588</v>
      </c>
      <c r="K12" s="226">
        <v>0.33930433373421542</v>
      </c>
      <c r="L12" s="226">
        <v>0.35455100151109759</v>
      </c>
      <c r="M12" s="226">
        <v>0.52333035830812946</v>
      </c>
      <c r="N12" s="226">
        <v>0.53781681773490875</v>
      </c>
      <c r="O12" s="226">
        <v>0.46485071450538512</v>
      </c>
      <c r="P12" s="226">
        <v>0.54085286954331546</v>
      </c>
      <c r="Q12" s="226">
        <v>0.41449239162787899</v>
      </c>
      <c r="R12" s="226">
        <v>0.6115932434885597</v>
      </c>
      <c r="S12" s="226">
        <v>0.62717579936343837</v>
      </c>
      <c r="T12" s="226">
        <v>0.85575811611878161</v>
      </c>
      <c r="U12" s="226">
        <v>0.77275681530666018</v>
      </c>
      <c r="V12" s="226">
        <v>0.69519740624992821</v>
      </c>
      <c r="W12" s="226">
        <v>0.63679840669689924</v>
      </c>
      <c r="X12" s="226">
        <v>0.51113177655211472</v>
      </c>
      <c r="Y12" s="226">
        <v>0.46491687339859661</v>
      </c>
      <c r="DA12" s="69" t="s">
        <v>3130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3131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3132</v>
      </c>
    </row>
    <row r="15" spans="1:105" ht="12" customHeight="1" x14ac:dyDescent="0.25">
      <c r="A15" s="37" t="s">
        <v>40</v>
      </c>
      <c r="B15" s="226">
        <v>3.3095004215298078</v>
      </c>
      <c r="C15" s="226">
        <v>3.8558189044280189</v>
      </c>
      <c r="D15" s="226">
        <v>4.8117790792404804</v>
      </c>
      <c r="E15" s="226">
        <v>5.4809851885944649</v>
      </c>
      <c r="F15" s="226">
        <v>5.8827319749137983</v>
      </c>
      <c r="G15" s="226">
        <v>5.7857455152483723</v>
      </c>
      <c r="H15" s="226">
        <v>6.4080640644543836</v>
      </c>
      <c r="I15" s="226">
        <v>6.7480873617654638</v>
      </c>
      <c r="J15" s="226">
        <v>5.9178822505236877</v>
      </c>
      <c r="K15" s="226">
        <v>4.8192686779685898</v>
      </c>
      <c r="L15" s="226">
        <v>4.5300880361280216</v>
      </c>
      <c r="M15" s="226">
        <v>4.4132190412369283</v>
      </c>
      <c r="N15" s="226">
        <v>4.1778910524729067</v>
      </c>
      <c r="O15" s="226">
        <v>4.0830229142518579</v>
      </c>
      <c r="P15" s="226">
        <v>4.3507477127366592</v>
      </c>
      <c r="Q15" s="226">
        <v>3.320042047071373</v>
      </c>
      <c r="R15" s="226">
        <v>3.3355328156102808</v>
      </c>
      <c r="S15" s="226">
        <v>2.8302522764871552</v>
      </c>
      <c r="T15" s="226">
        <v>2.495558606864392</v>
      </c>
      <c r="U15" s="226">
        <v>2.5502681808181098</v>
      </c>
      <c r="V15" s="226">
        <v>2.7343835165626089</v>
      </c>
      <c r="W15" s="226">
        <v>3.276122879477283</v>
      </c>
      <c r="X15" s="226">
        <v>3.541812823440186</v>
      </c>
      <c r="Y15" s="226">
        <v>3.6667903388461358</v>
      </c>
      <c r="DA15" s="69" t="s">
        <v>3133</v>
      </c>
    </row>
    <row r="16" spans="1:105" ht="12" customHeight="1" x14ac:dyDescent="0.25">
      <c r="A16" s="57" t="s">
        <v>3057</v>
      </c>
      <c r="B16" s="261">
        <v>13.670521729603429</v>
      </c>
      <c r="C16" s="261">
        <v>11.759590197661829</v>
      </c>
      <c r="D16" s="261">
        <v>11.476533163540809</v>
      </c>
      <c r="E16" s="261">
        <v>11.59404306004703</v>
      </c>
      <c r="F16" s="261">
        <v>11.90890975544121</v>
      </c>
      <c r="G16" s="261">
        <v>12.349833521204109</v>
      </c>
      <c r="H16" s="261">
        <v>11.493814324383511</v>
      </c>
      <c r="I16" s="261">
        <v>12.017219030928359</v>
      </c>
      <c r="J16" s="261">
        <v>13.491766240272719</v>
      </c>
      <c r="K16" s="261">
        <v>13.05552228539935</v>
      </c>
      <c r="L16" s="261">
        <v>12.44854885794029</v>
      </c>
      <c r="M16" s="261">
        <v>12.327801266858129</v>
      </c>
      <c r="N16" s="261">
        <v>13.29613172617354</v>
      </c>
      <c r="O16" s="261">
        <v>13.94838573569937</v>
      </c>
      <c r="P16" s="261">
        <v>14.974959068645649</v>
      </c>
      <c r="Q16" s="261">
        <v>12.430548199487211</v>
      </c>
      <c r="R16" s="261">
        <v>14.428920534928089</v>
      </c>
      <c r="S16" s="261">
        <v>14.30690579822879</v>
      </c>
      <c r="T16" s="261">
        <v>16.16895496289731</v>
      </c>
      <c r="U16" s="261">
        <v>15.08817944512472</v>
      </c>
      <c r="V16" s="261">
        <v>15.23345738580673</v>
      </c>
      <c r="W16" s="261">
        <v>14.01703757519067</v>
      </c>
      <c r="X16" s="261">
        <v>13.12245069770715</v>
      </c>
      <c r="Y16" s="261">
        <v>12.78335041439432</v>
      </c>
      <c r="DA16" s="70" t="s">
        <v>3134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0.36940029436799932</v>
      </c>
      <c r="H17" s="229">
        <v>0.89313008084607748</v>
      </c>
      <c r="I17" s="229">
        <v>2.7253630851814101</v>
      </c>
      <c r="J17" s="229">
        <v>1.9081167920443241</v>
      </c>
      <c r="K17" s="229">
        <v>0.16940906742465189</v>
      </c>
      <c r="L17" s="229">
        <v>0.24291036699562599</v>
      </c>
      <c r="M17" s="229">
        <v>0.1334409024053182</v>
      </c>
      <c r="N17" s="229">
        <v>8.6981044485953965E-2</v>
      </c>
      <c r="O17" s="229">
        <v>5.7285565856221013E-3</v>
      </c>
      <c r="P17" s="229">
        <v>0</v>
      </c>
      <c r="Q17" s="229">
        <v>2.5234163072402698E-3</v>
      </c>
      <c r="R17" s="229">
        <v>0</v>
      </c>
      <c r="S17" s="229">
        <v>7.9680122405721022E-3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3135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3136</v>
      </c>
    </row>
    <row r="19" spans="1:105" ht="12" customHeight="1" x14ac:dyDescent="0.25">
      <c r="A19" s="46" t="s">
        <v>31</v>
      </c>
      <c r="B19" s="229">
        <v>0.46290610681312322</v>
      </c>
      <c r="C19" s="229">
        <v>0.53123256779249517</v>
      </c>
      <c r="D19" s="229">
        <v>0.40310006840455698</v>
      </c>
      <c r="E19" s="229">
        <v>0.30421894445270969</v>
      </c>
      <c r="F19" s="229">
        <v>0.22961528190515401</v>
      </c>
      <c r="G19" s="229">
        <v>0.31195748636450438</v>
      </c>
      <c r="H19" s="229">
        <v>0.75526035134917469</v>
      </c>
      <c r="I19" s="229">
        <v>0.92049017581279935</v>
      </c>
      <c r="J19" s="229">
        <v>1.258540237557032</v>
      </c>
      <c r="K19" s="229">
        <v>0.60379258626733867</v>
      </c>
      <c r="L19" s="229">
        <v>0.67615223588929685</v>
      </c>
      <c r="M19" s="229">
        <v>0.61739840789688272</v>
      </c>
      <c r="N19" s="229">
        <v>0.81878951060891003</v>
      </c>
      <c r="O19" s="229">
        <v>1.0428065434925411</v>
      </c>
      <c r="P19" s="229">
        <v>1.4310102941822589</v>
      </c>
      <c r="Q19" s="229">
        <v>1.092378799359107</v>
      </c>
      <c r="R19" s="229">
        <v>1.3140421918197001</v>
      </c>
      <c r="S19" s="229">
        <v>1.2491962252012301</v>
      </c>
      <c r="T19" s="229">
        <v>1.427633778649039</v>
      </c>
      <c r="U19" s="229">
        <v>1.4315452302670639</v>
      </c>
      <c r="V19" s="229">
        <v>1.822455147227118</v>
      </c>
      <c r="W19" s="229">
        <v>1.892586054597718</v>
      </c>
      <c r="X19" s="229">
        <v>1.994865931118136</v>
      </c>
      <c r="Y19" s="229">
        <v>1.7794258043210029</v>
      </c>
      <c r="DA19" s="73" t="s">
        <v>3137</v>
      </c>
    </row>
    <row r="20" spans="1:105" ht="12" customHeight="1" x14ac:dyDescent="0.25">
      <c r="A20" s="46" t="s">
        <v>159</v>
      </c>
      <c r="B20" s="229">
        <v>3.6250276264752892</v>
      </c>
      <c r="C20" s="229">
        <v>3.7264046420728709</v>
      </c>
      <c r="D20" s="229">
        <v>3.8907603749047039</v>
      </c>
      <c r="E20" s="229">
        <v>4.0074628355725608</v>
      </c>
      <c r="F20" s="229">
        <v>4.257341216923165</v>
      </c>
      <c r="G20" s="229">
        <v>4.6446485209635284</v>
      </c>
      <c r="H20" s="229">
        <v>4.384902111682794</v>
      </c>
      <c r="I20" s="229">
        <v>4.3051476357581961</v>
      </c>
      <c r="J20" s="229">
        <v>4.0054947714219038</v>
      </c>
      <c r="K20" s="229">
        <v>3.9993190299121739</v>
      </c>
      <c r="L20" s="229">
        <v>2.7172178173818828</v>
      </c>
      <c r="M20" s="229">
        <v>2.0929647959632369</v>
      </c>
      <c r="N20" s="229">
        <v>2.2092007294768758</v>
      </c>
      <c r="O20" s="229">
        <v>3.33354209154919</v>
      </c>
      <c r="P20" s="229">
        <v>2.6093060611563481</v>
      </c>
      <c r="Q20" s="229">
        <v>1.813973281739333</v>
      </c>
      <c r="R20" s="229">
        <v>2.059582899486549</v>
      </c>
      <c r="S20" s="229">
        <v>2.39525403197969</v>
      </c>
      <c r="T20" s="229">
        <v>2.4427045638277658</v>
      </c>
      <c r="U20" s="229">
        <v>2.2302855786566611</v>
      </c>
      <c r="V20" s="229">
        <v>2.6075058554014432</v>
      </c>
      <c r="W20" s="229">
        <v>2.4345360702482681</v>
      </c>
      <c r="X20" s="229">
        <v>2.5370060680911468</v>
      </c>
      <c r="Y20" s="229">
        <v>2.631022140695594</v>
      </c>
      <c r="DA20" s="73" t="s">
        <v>3138</v>
      </c>
    </row>
    <row r="21" spans="1:105" ht="12" customHeight="1" x14ac:dyDescent="0.25">
      <c r="A21" s="46" t="s">
        <v>32</v>
      </c>
      <c r="B21" s="229">
        <v>2.5030025778723659</v>
      </c>
      <c r="C21" s="229">
        <v>1.24470703903826</v>
      </c>
      <c r="D21" s="229">
        <v>1.36558237807261</v>
      </c>
      <c r="E21" s="229">
        <v>1.5477423034146489</v>
      </c>
      <c r="F21" s="229">
        <v>1.726619746660597</v>
      </c>
      <c r="G21" s="229">
        <v>1.5110270440018581</v>
      </c>
      <c r="H21" s="229">
        <v>1.083712666373535</v>
      </c>
      <c r="I21" s="229">
        <v>0.94887298333631653</v>
      </c>
      <c r="J21" s="229">
        <v>1.926448798342195</v>
      </c>
      <c r="K21" s="229">
        <v>1.759967814080915</v>
      </c>
      <c r="L21" s="229">
        <v>1.734053794468366</v>
      </c>
      <c r="M21" s="229">
        <v>0.44419858025664333</v>
      </c>
      <c r="N21" s="229">
        <v>0.39310994784310083</v>
      </c>
      <c r="O21" s="229">
        <v>0.92039746817381807</v>
      </c>
      <c r="P21" s="229">
        <v>0.69932832732431227</v>
      </c>
      <c r="Q21" s="229">
        <v>0.6988647515093549</v>
      </c>
      <c r="R21" s="229">
        <v>0.5411371470021753</v>
      </c>
      <c r="S21" s="229">
        <v>0.54385650400441554</v>
      </c>
      <c r="T21" s="229">
        <v>0.57903359318181979</v>
      </c>
      <c r="U21" s="229">
        <v>0.55585645068386447</v>
      </c>
      <c r="V21" s="229">
        <v>0.71958947063124346</v>
      </c>
      <c r="W21" s="229">
        <v>0.48323197124839029</v>
      </c>
      <c r="X21" s="229">
        <v>0.4250807874789525</v>
      </c>
      <c r="Y21" s="229">
        <v>0.58959084098438519</v>
      </c>
      <c r="DA21" s="73" t="s">
        <v>3139</v>
      </c>
    </row>
    <row r="22" spans="1:105" ht="12" customHeight="1" x14ac:dyDescent="0.25">
      <c r="A22" s="46" t="s">
        <v>33</v>
      </c>
      <c r="B22" s="229">
        <v>1.159565146754975</v>
      </c>
      <c r="C22" s="229">
        <v>0.93013338076099306</v>
      </c>
      <c r="D22" s="229">
        <v>0.89116104995915091</v>
      </c>
      <c r="E22" s="229">
        <v>0.8882414143943671</v>
      </c>
      <c r="F22" s="229">
        <v>0.97343434604585244</v>
      </c>
      <c r="G22" s="229">
        <v>2.0658454493609848</v>
      </c>
      <c r="H22" s="229">
        <v>2.1964579360955669</v>
      </c>
      <c r="I22" s="229">
        <v>1.113264042803207</v>
      </c>
      <c r="J22" s="229">
        <v>1.4662935083926449</v>
      </c>
      <c r="K22" s="229">
        <v>0.85758993948982942</v>
      </c>
      <c r="L22" s="229">
        <v>0.70648982009916994</v>
      </c>
      <c r="M22" s="229">
        <v>0.4643518946503471</v>
      </c>
      <c r="N22" s="229">
        <v>0.94273114953106552</v>
      </c>
      <c r="O22" s="229">
        <v>0.74004536991659531</v>
      </c>
      <c r="P22" s="229">
        <v>0.67316162321118578</v>
      </c>
      <c r="Q22" s="229">
        <v>0.72546018831882875</v>
      </c>
      <c r="R22" s="229">
        <v>0.51008627238323601</v>
      </c>
      <c r="S22" s="229">
        <v>0.60236313612016179</v>
      </c>
      <c r="T22" s="229">
        <v>0.61327212040325563</v>
      </c>
      <c r="U22" s="229">
        <v>0.6776232248917311</v>
      </c>
      <c r="V22" s="229">
        <v>0.6347548923296944</v>
      </c>
      <c r="W22" s="229">
        <v>0.52434136313412072</v>
      </c>
      <c r="X22" s="229">
        <v>0.4898724311549888</v>
      </c>
      <c r="Y22" s="229">
        <v>0.54940787222464516</v>
      </c>
      <c r="DA22" s="73" t="s">
        <v>3140</v>
      </c>
    </row>
    <row r="23" spans="1:105" ht="12" customHeight="1" x14ac:dyDescent="0.25">
      <c r="A23" s="46" t="s">
        <v>35</v>
      </c>
      <c r="B23" s="229">
        <v>5.9200202716876804</v>
      </c>
      <c r="C23" s="229">
        <v>5.3271125679972062</v>
      </c>
      <c r="D23" s="229">
        <v>4.9259292921997933</v>
      </c>
      <c r="E23" s="229">
        <v>4.8463775622127407</v>
      </c>
      <c r="F23" s="229">
        <v>4.7218991639064463</v>
      </c>
      <c r="G23" s="229">
        <v>3.446954726145234</v>
      </c>
      <c r="H23" s="229">
        <v>2.1803511780363611</v>
      </c>
      <c r="I23" s="229">
        <v>2.0040811080364289</v>
      </c>
      <c r="J23" s="229">
        <v>2.926872132514617</v>
      </c>
      <c r="K23" s="229">
        <v>5.6654438482244434</v>
      </c>
      <c r="L23" s="229">
        <v>6.3717248231059447</v>
      </c>
      <c r="M23" s="229">
        <v>8.5754466856856997</v>
      </c>
      <c r="N23" s="229">
        <v>8.8453193442276312</v>
      </c>
      <c r="O23" s="229">
        <v>7.9058657059816007</v>
      </c>
      <c r="P23" s="229">
        <v>9.5621527627715466</v>
      </c>
      <c r="Q23" s="229">
        <v>8.0973477622533458</v>
      </c>
      <c r="R23" s="229">
        <v>10.00407202423643</v>
      </c>
      <c r="S23" s="229">
        <v>9.5082678886827221</v>
      </c>
      <c r="T23" s="229">
        <v>11.10631090683543</v>
      </c>
      <c r="U23" s="229">
        <v>10.1928689606254</v>
      </c>
      <c r="V23" s="229">
        <v>9.4491520202172339</v>
      </c>
      <c r="W23" s="229">
        <v>8.6823421159621752</v>
      </c>
      <c r="X23" s="229">
        <v>7.6756254798639221</v>
      </c>
      <c r="Y23" s="229">
        <v>7.2339037561686954</v>
      </c>
      <c r="DA23" s="73" t="s">
        <v>3141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3142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3143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3144</v>
      </c>
    </row>
    <row r="27" spans="1:105" ht="12" customHeight="1" x14ac:dyDescent="0.25">
      <c r="A27" s="57" t="s">
        <v>3069</v>
      </c>
      <c r="B27" s="261">
        <f t="shared" ref="B27:Y27" si="0">B28+B34</f>
        <v>24.953607801772495</v>
      </c>
      <c r="C27" s="261">
        <f t="shared" si="0"/>
        <v>21.646739911778113</v>
      </c>
      <c r="D27" s="261">
        <f t="shared" si="0"/>
        <v>21.03270710616987</v>
      </c>
      <c r="E27" s="261">
        <f t="shared" si="0"/>
        <v>21.011859035419004</v>
      </c>
      <c r="F27" s="261">
        <f t="shared" si="0"/>
        <v>21.831321175344449</v>
      </c>
      <c r="G27" s="261">
        <f t="shared" si="0"/>
        <v>21.627736812873767</v>
      </c>
      <c r="H27" s="261">
        <f t="shared" si="0"/>
        <v>20.720310826606674</v>
      </c>
      <c r="I27" s="261">
        <f t="shared" si="0"/>
        <v>19.910664057241945</v>
      </c>
      <c r="J27" s="261">
        <f t="shared" si="0"/>
        <v>18.923994980873864</v>
      </c>
      <c r="K27" s="261">
        <f t="shared" si="0"/>
        <v>16.599574476150735</v>
      </c>
      <c r="L27" s="261">
        <f t="shared" si="0"/>
        <v>15.59297458627257</v>
      </c>
      <c r="M27" s="261">
        <f t="shared" si="0"/>
        <v>13.924149279915422</v>
      </c>
      <c r="N27" s="261">
        <f t="shared" si="0"/>
        <v>14.845826288413013</v>
      </c>
      <c r="O27" s="261">
        <f t="shared" si="0"/>
        <v>15.48425300676829</v>
      </c>
      <c r="P27" s="261">
        <f t="shared" si="0"/>
        <v>16.502003977602527</v>
      </c>
      <c r="Q27" s="261">
        <f t="shared" si="0"/>
        <v>13.704726187927978</v>
      </c>
      <c r="R27" s="261">
        <f t="shared" si="0"/>
        <v>15.454408917394977</v>
      </c>
      <c r="S27" s="261">
        <f t="shared" si="0"/>
        <v>15.719900938262278</v>
      </c>
      <c r="T27" s="261">
        <f t="shared" si="0"/>
        <v>16.913653171838074</v>
      </c>
      <c r="U27" s="261">
        <f t="shared" si="0"/>
        <v>17.01319168493135</v>
      </c>
      <c r="V27" s="261">
        <f t="shared" si="0"/>
        <v>15.730515130861811</v>
      </c>
      <c r="W27" s="261">
        <f t="shared" si="0"/>
        <v>14.803686922504575</v>
      </c>
      <c r="X27" s="261">
        <f t="shared" si="0"/>
        <v>14.524306053872154</v>
      </c>
      <c r="Y27" s="261">
        <f t="shared" si="0"/>
        <v>14.294404351029788</v>
      </c>
      <c r="DA27" s="70"/>
    </row>
    <row r="28" spans="1:105" ht="12" customHeight="1" x14ac:dyDescent="0.25">
      <c r="A28" s="60" t="s">
        <v>3070</v>
      </c>
      <c r="B28" s="262">
        <v>24.462883919107359</v>
      </c>
      <c r="C28" s="262">
        <v>20.90933762110906</v>
      </c>
      <c r="D28" s="262">
        <v>20.0436273598682</v>
      </c>
      <c r="E28" s="262">
        <v>19.973279016864879</v>
      </c>
      <c r="F28" s="262">
        <v>20.858979039590722</v>
      </c>
      <c r="G28" s="262">
        <v>20.700469706613941</v>
      </c>
      <c r="H28" s="262">
        <v>19.572391030622679</v>
      </c>
      <c r="I28" s="262">
        <v>18.422773582893701</v>
      </c>
      <c r="J28" s="262">
        <v>17.37620478615997</v>
      </c>
      <c r="K28" s="262">
        <v>15.345193446322339</v>
      </c>
      <c r="L28" s="262">
        <v>14.2055987279014</v>
      </c>
      <c r="M28" s="262">
        <v>12.731272779896781</v>
      </c>
      <c r="N28" s="262">
        <v>13.49851578513351</v>
      </c>
      <c r="O28" s="262">
        <v>13.995723657706829</v>
      </c>
      <c r="P28" s="262">
        <v>14.82481058765527</v>
      </c>
      <c r="Q28" s="262">
        <v>12.164731136860601</v>
      </c>
      <c r="R28" s="262">
        <v>13.902535462476569</v>
      </c>
      <c r="S28" s="262">
        <v>14.29101529692818</v>
      </c>
      <c r="T28" s="262">
        <v>15.50656878524874</v>
      </c>
      <c r="U28" s="262">
        <v>15.74369109014695</v>
      </c>
      <c r="V28" s="262">
        <v>14.271764919124131</v>
      </c>
      <c r="W28" s="262">
        <v>13.4313927303038</v>
      </c>
      <c r="X28" s="262">
        <v>13.152462351806481</v>
      </c>
      <c r="Y28" s="262">
        <v>12.9024593851369</v>
      </c>
      <c r="DA28" s="72" t="s">
        <v>3145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0.22158089801163061</v>
      </c>
      <c r="H29" s="230">
        <v>0.53629601740179877</v>
      </c>
      <c r="I29" s="230">
        <v>1.587738557547395</v>
      </c>
      <c r="J29" s="230">
        <v>1.1306244106577039</v>
      </c>
      <c r="K29" s="230">
        <v>0.10139519017135511</v>
      </c>
      <c r="L29" s="230">
        <v>0.29038009337567688</v>
      </c>
      <c r="M29" s="230">
        <v>8.630203456857044E-2</v>
      </c>
      <c r="N29" s="230">
        <v>5.459101244268396E-2</v>
      </c>
      <c r="O29" s="230">
        <v>3.8390458635793011E-3</v>
      </c>
      <c r="P29" s="230">
        <v>0</v>
      </c>
      <c r="Q29" s="230">
        <v>1.5073247175732571E-3</v>
      </c>
      <c r="R29" s="230">
        <v>0</v>
      </c>
      <c r="S29" s="230">
        <v>4.6551994876054079E-3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3146</v>
      </c>
    </row>
    <row r="30" spans="1:105" ht="12" customHeight="1" x14ac:dyDescent="0.25">
      <c r="A30" s="59" t="s">
        <v>31</v>
      </c>
      <c r="B30" s="230">
        <v>0.44780618414892448</v>
      </c>
      <c r="C30" s="230">
        <v>0.52420822255496635</v>
      </c>
      <c r="D30" s="230">
        <v>0.41550488813451669</v>
      </c>
      <c r="E30" s="230">
        <v>0.33415202833816487</v>
      </c>
      <c r="F30" s="230">
        <v>0.29403353966080442</v>
      </c>
      <c r="G30" s="230">
        <v>0.35596755358396598</v>
      </c>
      <c r="H30" s="230">
        <v>0.64342739083584766</v>
      </c>
      <c r="I30" s="230">
        <v>0.7498212867795957</v>
      </c>
      <c r="J30" s="230">
        <v>0.97726230314321594</v>
      </c>
      <c r="K30" s="230">
        <v>0.48569626571438329</v>
      </c>
      <c r="L30" s="230">
        <v>0.50896196450615849</v>
      </c>
      <c r="M30" s="230">
        <v>0.44782199771852799</v>
      </c>
      <c r="N30" s="230">
        <v>0.54908273688435405</v>
      </c>
      <c r="O30" s="230">
        <v>0.86472692317242839</v>
      </c>
      <c r="P30" s="230">
        <v>1.20538452891249</v>
      </c>
      <c r="Q30" s="230">
        <v>0.93042889999969725</v>
      </c>
      <c r="R30" s="230">
        <v>1.192809300976158</v>
      </c>
      <c r="S30" s="230">
        <v>1.0613297569784479</v>
      </c>
      <c r="T30" s="230">
        <v>0.91769107448165899</v>
      </c>
      <c r="U30" s="230">
        <v>1.1970142009202249</v>
      </c>
      <c r="V30" s="230">
        <v>1.4127855156501901</v>
      </c>
      <c r="W30" s="230">
        <v>1.3539036610372279</v>
      </c>
      <c r="X30" s="230">
        <v>1.420216231716892</v>
      </c>
      <c r="Y30" s="230">
        <v>1.1452277412063541</v>
      </c>
      <c r="DA30" s="71" t="s">
        <v>3147</v>
      </c>
    </row>
    <row r="31" spans="1:105" ht="12" customHeight="1" x14ac:dyDescent="0.25">
      <c r="A31" s="59" t="s">
        <v>159</v>
      </c>
      <c r="B31" s="230">
        <v>7.964408310980887</v>
      </c>
      <c r="C31" s="230">
        <v>8.8032583476074429</v>
      </c>
      <c r="D31" s="230">
        <v>8.916427088354844</v>
      </c>
      <c r="E31" s="230">
        <v>9.0540827662402119</v>
      </c>
      <c r="F31" s="230">
        <v>10.18465252929124</v>
      </c>
      <c r="G31" s="230">
        <v>11.904742333030249</v>
      </c>
      <c r="H31" s="230">
        <v>12.02057156179886</v>
      </c>
      <c r="I31" s="230">
        <v>11.433898799205499</v>
      </c>
      <c r="J31" s="230">
        <v>8.3260760863004748</v>
      </c>
      <c r="K31" s="230">
        <v>7.7665055739383186</v>
      </c>
      <c r="L31" s="230">
        <v>5.0710731310771786</v>
      </c>
      <c r="M31" s="230">
        <v>4.3607667556279104</v>
      </c>
      <c r="N31" s="230">
        <v>4.5927217186359632</v>
      </c>
      <c r="O31" s="230">
        <v>5.3273453622380904</v>
      </c>
      <c r="P31" s="230">
        <v>5.1495179558586939</v>
      </c>
      <c r="Q31" s="230">
        <v>3.714457520738367</v>
      </c>
      <c r="R31" s="230">
        <v>4.4580077189135521</v>
      </c>
      <c r="S31" s="230">
        <v>5.3147247765778873</v>
      </c>
      <c r="T31" s="230">
        <v>5.1657191426890972</v>
      </c>
      <c r="U31" s="230">
        <v>5.4219742109252973</v>
      </c>
      <c r="V31" s="230">
        <v>5.3452673941520183</v>
      </c>
      <c r="W31" s="230">
        <v>6.1977757499558397</v>
      </c>
      <c r="X31" s="230">
        <v>6.3949618078384081</v>
      </c>
      <c r="Y31" s="230">
        <v>6.5910238432746109</v>
      </c>
      <c r="DA31" s="71" t="s">
        <v>3148</v>
      </c>
    </row>
    <row r="32" spans="1:105" ht="12" customHeight="1" x14ac:dyDescent="0.25">
      <c r="A32" s="59" t="s">
        <v>32</v>
      </c>
      <c r="B32" s="230">
        <v>4.703878329433957</v>
      </c>
      <c r="C32" s="230">
        <v>2.4864013053688718</v>
      </c>
      <c r="D32" s="230">
        <v>2.1148057859835681</v>
      </c>
      <c r="E32" s="230">
        <v>1.9296803862936771</v>
      </c>
      <c r="F32" s="230">
        <v>1.7466227804086181</v>
      </c>
      <c r="G32" s="230">
        <v>1.692079553404269</v>
      </c>
      <c r="H32" s="230">
        <v>1.6163601641762</v>
      </c>
      <c r="I32" s="230">
        <v>1.564207670941105</v>
      </c>
      <c r="J32" s="230">
        <v>2.3218075264971998</v>
      </c>
      <c r="K32" s="230">
        <v>1.486739532185295</v>
      </c>
      <c r="L32" s="230">
        <v>1.4598904077161601</v>
      </c>
      <c r="M32" s="230">
        <v>0.36815587766420949</v>
      </c>
      <c r="N32" s="230">
        <v>0.33551686616261761</v>
      </c>
      <c r="O32" s="230">
        <v>0.77116984275412792</v>
      </c>
      <c r="P32" s="230">
        <v>0.58314758246816623</v>
      </c>
      <c r="Q32" s="230">
        <v>0.59024594982200496</v>
      </c>
      <c r="R32" s="230">
        <v>0.44841544375879477</v>
      </c>
      <c r="S32" s="230">
        <v>0.31845379653718692</v>
      </c>
      <c r="T32" s="230">
        <v>0.33727453358767512</v>
      </c>
      <c r="U32" s="230">
        <v>0.32571527213557211</v>
      </c>
      <c r="V32" s="230">
        <v>0.42018615667353998</v>
      </c>
      <c r="W32" s="230">
        <v>0.27971015234255442</v>
      </c>
      <c r="X32" s="230">
        <v>0.24571949825956699</v>
      </c>
      <c r="Y32" s="230">
        <v>0.34276345397086649</v>
      </c>
      <c r="DA32" s="71" t="s">
        <v>3149</v>
      </c>
    </row>
    <row r="33" spans="1:105" ht="12" customHeight="1" x14ac:dyDescent="0.25">
      <c r="A33" s="59" t="s">
        <v>35</v>
      </c>
      <c r="B33" s="230">
        <v>11.34679109454359</v>
      </c>
      <c r="C33" s="230">
        <v>9.0954697455777822</v>
      </c>
      <c r="D33" s="230">
        <v>8.5968895973952684</v>
      </c>
      <c r="E33" s="230">
        <v>8.6553638359928264</v>
      </c>
      <c r="F33" s="230">
        <v>8.6336701902300614</v>
      </c>
      <c r="G33" s="230">
        <v>6.526099368583818</v>
      </c>
      <c r="H33" s="230">
        <v>4.7557358964099743</v>
      </c>
      <c r="I33" s="230">
        <v>3.0871072684201049</v>
      </c>
      <c r="J33" s="230">
        <v>4.6204344595613724</v>
      </c>
      <c r="K33" s="230">
        <v>5.5048568843129893</v>
      </c>
      <c r="L33" s="230">
        <v>6.8752931312262291</v>
      </c>
      <c r="M33" s="230">
        <v>7.4682261143175674</v>
      </c>
      <c r="N33" s="230">
        <v>7.9666034510078898</v>
      </c>
      <c r="O33" s="230">
        <v>7.0286424836786026</v>
      </c>
      <c r="P33" s="230">
        <v>7.8867605204159243</v>
      </c>
      <c r="Q33" s="230">
        <v>6.9280914415829598</v>
      </c>
      <c r="R33" s="230">
        <v>7.8033029988280678</v>
      </c>
      <c r="S33" s="230">
        <v>7.5918517673470518</v>
      </c>
      <c r="T33" s="230">
        <v>9.0858840344903129</v>
      </c>
      <c r="U33" s="230">
        <v>8.7989874061658533</v>
      </c>
      <c r="V33" s="230">
        <v>7.0935258526483871</v>
      </c>
      <c r="W33" s="230">
        <v>5.6000031669681816</v>
      </c>
      <c r="X33" s="230">
        <v>5.0915648139916092</v>
      </c>
      <c r="Y33" s="230">
        <v>4.8234443466850632</v>
      </c>
      <c r="DA33" s="71" t="s">
        <v>3150</v>
      </c>
    </row>
    <row r="34" spans="1:105" ht="12" customHeight="1" x14ac:dyDescent="0.25">
      <c r="A34" s="60" t="s">
        <v>3077</v>
      </c>
      <c r="B34" s="262">
        <v>0.49072388266513572</v>
      </c>
      <c r="C34" s="262">
        <v>0.73740229066905194</v>
      </c>
      <c r="D34" s="262">
        <v>0.98907974630166839</v>
      </c>
      <c r="E34" s="262">
        <v>1.0385800185541261</v>
      </c>
      <c r="F34" s="262">
        <v>0.97234213575372674</v>
      </c>
      <c r="G34" s="262">
        <v>0.92726710625982478</v>
      </c>
      <c r="H34" s="262">
        <v>1.147919795983994</v>
      </c>
      <c r="I34" s="262">
        <v>1.4878904743482451</v>
      </c>
      <c r="J34" s="262">
        <v>1.547790194713895</v>
      </c>
      <c r="K34" s="262">
        <v>1.2543810298283971</v>
      </c>
      <c r="L34" s="262">
        <v>1.3873758583711699</v>
      </c>
      <c r="M34" s="262">
        <v>1.192876500018641</v>
      </c>
      <c r="N34" s="262">
        <v>1.3473105032795041</v>
      </c>
      <c r="O34" s="262">
        <v>1.4885293490614611</v>
      </c>
      <c r="P34" s="262">
        <v>1.677193389947256</v>
      </c>
      <c r="Q34" s="262">
        <v>1.539995051067377</v>
      </c>
      <c r="R34" s="262">
        <v>1.5518734549184079</v>
      </c>
      <c r="S34" s="262">
        <v>1.428885641334098</v>
      </c>
      <c r="T34" s="262">
        <v>1.407084386589333</v>
      </c>
      <c r="U34" s="262">
        <v>1.2695005947844</v>
      </c>
      <c r="V34" s="262">
        <v>1.45875021173768</v>
      </c>
      <c r="W34" s="262">
        <v>1.3722941922007741</v>
      </c>
      <c r="X34" s="262">
        <v>1.371843702065674</v>
      </c>
      <c r="Y34" s="262">
        <v>1.391944965892888</v>
      </c>
      <c r="DA34" s="72" t="s">
        <v>3151</v>
      </c>
    </row>
    <row r="35" spans="1:105" ht="12" customHeight="1" x14ac:dyDescent="0.25">
      <c r="A35" s="57" t="s">
        <v>3079</v>
      </c>
      <c r="B35" s="261">
        <f t="shared" ref="B35:Y35" si="1">B36+B42+B53</f>
        <v>1.1000578228566593</v>
      </c>
      <c r="C35" s="261">
        <f t="shared" si="1"/>
        <v>0.99682862101573466</v>
      </c>
      <c r="D35" s="261">
        <f t="shared" si="1"/>
        <v>1.0452680832770163</v>
      </c>
      <c r="E35" s="261">
        <f t="shared" si="1"/>
        <v>1.0911618540246146</v>
      </c>
      <c r="F35" s="261">
        <f t="shared" si="1"/>
        <v>1.0693175995109059</v>
      </c>
      <c r="G35" s="261">
        <f t="shared" si="1"/>
        <v>1.0720835151468202</v>
      </c>
      <c r="H35" s="261">
        <f t="shared" si="1"/>
        <v>0.96369362414927273</v>
      </c>
      <c r="I35" s="261">
        <f t="shared" si="1"/>
        <v>1.3735000797860819</v>
      </c>
      <c r="J35" s="261">
        <f t="shared" si="1"/>
        <v>1.8426267527828775</v>
      </c>
      <c r="K35" s="261">
        <f t="shared" si="1"/>
        <v>1.9658304080436022</v>
      </c>
      <c r="L35" s="261">
        <f t="shared" si="1"/>
        <v>1.9558813877838981</v>
      </c>
      <c r="M35" s="261">
        <f t="shared" si="1"/>
        <v>2.0471835861011796</v>
      </c>
      <c r="N35" s="261">
        <f t="shared" si="1"/>
        <v>2.2237166174576943</v>
      </c>
      <c r="O35" s="261">
        <f t="shared" si="1"/>
        <v>2.3558784672119328</v>
      </c>
      <c r="P35" s="261">
        <f t="shared" si="1"/>
        <v>2.5819401612039004</v>
      </c>
      <c r="Q35" s="261">
        <f t="shared" si="1"/>
        <v>2.172384113555148</v>
      </c>
      <c r="R35" s="261">
        <f t="shared" si="1"/>
        <v>2.5235367450228181</v>
      </c>
      <c r="S35" s="261">
        <f t="shared" si="1"/>
        <v>2.4283754733216578</v>
      </c>
      <c r="T35" s="261">
        <f t="shared" si="1"/>
        <v>2.7829118249138993</v>
      </c>
      <c r="U35" s="261">
        <f t="shared" si="1"/>
        <v>2.4626266213538264</v>
      </c>
      <c r="V35" s="261">
        <f t="shared" si="1"/>
        <v>2.6659028219260059</v>
      </c>
      <c r="W35" s="261">
        <f t="shared" si="1"/>
        <v>2.4226985521910769</v>
      </c>
      <c r="X35" s="261">
        <f t="shared" si="1"/>
        <v>2.2206101525787076</v>
      </c>
      <c r="Y35" s="261">
        <f t="shared" si="1"/>
        <v>2.1586377018627148</v>
      </c>
      <c r="DA35" s="70"/>
    </row>
    <row r="36" spans="1:105" ht="12" customHeight="1" x14ac:dyDescent="0.25">
      <c r="A36" s="60" t="s">
        <v>3080</v>
      </c>
      <c r="B36" s="262">
        <v>0.5008501198668539</v>
      </c>
      <c r="C36" s="262">
        <v>0.43652376863213987</v>
      </c>
      <c r="D36" s="262">
        <v>0.44436836058900342</v>
      </c>
      <c r="E36" s="262">
        <v>0.46322979645298362</v>
      </c>
      <c r="F36" s="262">
        <v>0.45663591355229849</v>
      </c>
      <c r="G36" s="262">
        <v>0.46005611285273568</v>
      </c>
      <c r="H36" s="262">
        <v>0.39471608816667858</v>
      </c>
      <c r="I36" s="262">
        <v>0.57405792376165876</v>
      </c>
      <c r="J36" s="262">
        <v>0.79427095349049881</v>
      </c>
      <c r="K36" s="262">
        <v>0.87056750144281836</v>
      </c>
      <c r="L36" s="262">
        <v>0.85867274810944572</v>
      </c>
      <c r="M36" s="262">
        <v>0.91708110356352601</v>
      </c>
      <c r="N36" s="262">
        <v>0.98992250779885727</v>
      </c>
      <c r="O36" s="262">
        <v>1.046386750003556</v>
      </c>
      <c r="P36" s="262">
        <v>1.1444407586261951</v>
      </c>
      <c r="Q36" s="262">
        <v>0.95420350209977778</v>
      </c>
      <c r="R36" s="262">
        <v>1.1251566579539409</v>
      </c>
      <c r="S36" s="262">
        <v>1.086467925328233</v>
      </c>
      <c r="T36" s="262">
        <v>1.259432650040718</v>
      </c>
      <c r="U36" s="262">
        <v>1.1127595461385009</v>
      </c>
      <c r="V36" s="262">
        <v>1.1993331607657249</v>
      </c>
      <c r="W36" s="262">
        <v>1.088444749486899</v>
      </c>
      <c r="X36" s="262">
        <v>0.9907943835403874</v>
      </c>
      <c r="Y36" s="262">
        <v>0.9591750625731168</v>
      </c>
      <c r="DA36" s="72" t="s">
        <v>3152</v>
      </c>
    </row>
    <row r="37" spans="1:105" ht="12" customHeight="1" x14ac:dyDescent="0.25">
      <c r="A37" s="59" t="s">
        <v>28</v>
      </c>
      <c r="B37" s="230">
        <v>0</v>
      </c>
      <c r="C37" s="230">
        <v>0</v>
      </c>
      <c r="D37" s="230">
        <v>0</v>
      </c>
      <c r="E37" s="230">
        <v>0</v>
      </c>
      <c r="F37" s="230">
        <v>0</v>
      </c>
      <c r="G37" s="230">
        <v>3.8249083585341001E-2</v>
      </c>
      <c r="H37" s="230">
        <v>9.2574907765786724E-2</v>
      </c>
      <c r="I37" s="230">
        <v>0.27407391767187189</v>
      </c>
      <c r="J37" s="230">
        <v>0.19516730898257981</v>
      </c>
      <c r="K37" s="230">
        <v>1.7481352098258639E-2</v>
      </c>
      <c r="L37" s="230">
        <v>1.806215063887337E-2</v>
      </c>
      <c r="M37" s="230">
        <v>1.296726379915027E-2</v>
      </c>
      <c r="N37" s="230">
        <v>8.903157472270367E-3</v>
      </c>
      <c r="O37" s="230">
        <v>5.5744550520109781E-4</v>
      </c>
      <c r="P37" s="230">
        <v>0</v>
      </c>
      <c r="Q37" s="230">
        <v>2.6019295720014561E-4</v>
      </c>
      <c r="R37" s="230">
        <v>0</v>
      </c>
      <c r="S37" s="230">
        <v>8.035761020271238E-4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3153</v>
      </c>
    </row>
    <row r="38" spans="1:105" ht="12" customHeight="1" x14ac:dyDescent="0.25">
      <c r="A38" s="59" t="s">
        <v>31</v>
      </c>
      <c r="B38" s="230">
        <v>3.8594018832123447E-2</v>
      </c>
      <c r="C38" s="230">
        <v>4.3422661336958712E-2</v>
      </c>
      <c r="D38" s="230">
        <v>3.2517470338307833E-2</v>
      </c>
      <c r="E38" s="230">
        <v>2.3889244569446369E-2</v>
      </c>
      <c r="F38" s="230">
        <v>1.6447278408772199E-2</v>
      </c>
      <c r="G38" s="230">
        <v>2.4649486840647099E-2</v>
      </c>
      <c r="H38" s="230">
        <v>6.9322442653003594E-2</v>
      </c>
      <c r="I38" s="230">
        <v>8.2517983773106263E-2</v>
      </c>
      <c r="J38" s="230">
        <v>0.1177684057924127</v>
      </c>
      <c r="K38" s="230">
        <v>5.5903287520915453E-2</v>
      </c>
      <c r="L38" s="230">
        <v>6.377913945947862E-2</v>
      </c>
      <c r="M38" s="230">
        <v>5.7163135780732587E-2</v>
      </c>
      <c r="N38" s="230">
        <v>8.1197987524599127E-2</v>
      </c>
      <c r="O38" s="230">
        <v>9.3062733748545345E-2</v>
      </c>
      <c r="P38" s="230">
        <v>0.1268835451240295</v>
      </c>
      <c r="Q38" s="230">
        <v>9.8238584383802521E-2</v>
      </c>
      <c r="R38" s="230">
        <v>0.1111244313904102</v>
      </c>
      <c r="S38" s="230">
        <v>0.10972890711988301</v>
      </c>
      <c r="T38" s="230">
        <v>0.13771327148705079</v>
      </c>
      <c r="U38" s="230">
        <v>0.12647208408232041</v>
      </c>
      <c r="V38" s="230">
        <v>0.16532584595531569</v>
      </c>
      <c r="W38" s="230">
        <v>0.17529857482307271</v>
      </c>
      <c r="X38" s="230">
        <v>0.1845713925190452</v>
      </c>
      <c r="Y38" s="230">
        <v>0.17113898008139461</v>
      </c>
      <c r="DA38" s="71" t="s">
        <v>3154</v>
      </c>
    </row>
    <row r="39" spans="1:105" ht="12" customHeight="1" x14ac:dyDescent="0.25">
      <c r="A39" s="59" t="s">
        <v>159</v>
      </c>
      <c r="B39" s="230">
        <v>0.1072384199890435</v>
      </c>
      <c r="C39" s="230">
        <v>8.1848982154071631E-2</v>
      </c>
      <c r="D39" s="230">
        <v>9.7579350170590273E-2</v>
      </c>
      <c r="E39" s="230">
        <v>0.1071308142170224</v>
      </c>
      <c r="F39" s="230">
        <v>9.2410389497200249E-2</v>
      </c>
      <c r="G39" s="230">
        <v>7.9061311061556602E-2</v>
      </c>
      <c r="H39" s="230">
        <v>4.4974090218270833E-2</v>
      </c>
      <c r="I39" s="230">
        <v>4.5601577387947227E-2</v>
      </c>
      <c r="J39" s="230">
        <v>0.14583397843100179</v>
      </c>
      <c r="K39" s="230">
        <v>0.15585486878906871</v>
      </c>
      <c r="L39" s="230">
        <v>0.1119093847391803</v>
      </c>
      <c r="M39" s="230">
        <v>6.6360773016873237E-2</v>
      </c>
      <c r="N39" s="230">
        <v>7.4907806125459289E-2</v>
      </c>
      <c r="O39" s="230">
        <v>0.18163253720813519</v>
      </c>
      <c r="P39" s="230">
        <v>9.4300206818812474E-2</v>
      </c>
      <c r="Q39" s="230">
        <v>6.1411825906887013E-2</v>
      </c>
      <c r="R39" s="230">
        <v>5.5941622693244368E-2</v>
      </c>
      <c r="S39" s="230">
        <v>6.1070450368156143E-2</v>
      </c>
      <c r="T39" s="230">
        <v>7.5981185114113697E-2</v>
      </c>
      <c r="U39" s="230">
        <v>3.9960309147377228E-2</v>
      </c>
      <c r="V39" s="230">
        <v>9.0657060389422894E-2</v>
      </c>
      <c r="W39" s="230">
        <v>3.1991009562863208E-2</v>
      </c>
      <c r="X39" s="230">
        <v>3.4686304508486497E-2</v>
      </c>
      <c r="Y39" s="230">
        <v>3.816799929010134E-2</v>
      </c>
      <c r="DA39" s="71" t="s">
        <v>3155</v>
      </c>
    </row>
    <row r="40" spans="1:105" ht="12" customHeight="1" x14ac:dyDescent="0.25">
      <c r="A40" s="59" t="s">
        <v>32</v>
      </c>
      <c r="B40" s="230">
        <v>0.1105655827020645</v>
      </c>
      <c r="C40" s="230">
        <v>4.7233926102961517E-2</v>
      </c>
      <c r="D40" s="230">
        <v>7.9032570281451123E-2</v>
      </c>
      <c r="E40" s="230">
        <v>0.1109938622639927</v>
      </c>
      <c r="F40" s="230">
        <v>0.1431046880554678</v>
      </c>
      <c r="G40" s="230">
        <v>0.1280483620452566</v>
      </c>
      <c r="H40" s="230">
        <v>8.0072970702916163E-2</v>
      </c>
      <c r="I40" s="230">
        <v>5.3076738365124658E-2</v>
      </c>
      <c r="J40" s="230">
        <v>0.15151978113624709</v>
      </c>
      <c r="K40" s="230">
        <v>0.16155496825848031</v>
      </c>
      <c r="L40" s="230">
        <v>0.1585698472559193</v>
      </c>
      <c r="M40" s="230">
        <v>3.9698766333030093E-2</v>
      </c>
      <c r="N40" s="230">
        <v>3.6358641200716468E-2</v>
      </c>
      <c r="O40" s="230">
        <v>8.3149978348015102E-2</v>
      </c>
      <c r="P40" s="230">
        <v>6.3238730669877646E-2</v>
      </c>
      <c r="Q40" s="230">
        <v>6.4108415496862595E-2</v>
      </c>
      <c r="R40" s="230">
        <v>4.852624478317015E-2</v>
      </c>
      <c r="S40" s="230">
        <v>5.4971191068919179E-2</v>
      </c>
      <c r="T40" s="230">
        <v>5.8220008774062963E-2</v>
      </c>
      <c r="U40" s="230">
        <v>5.62246600710214E-2</v>
      </c>
      <c r="V40" s="230">
        <v>7.2532134187694414E-2</v>
      </c>
      <c r="W40" s="230">
        <v>4.8283300106750499E-2</v>
      </c>
      <c r="X40" s="230">
        <v>4.2415865770996687E-2</v>
      </c>
      <c r="Y40" s="230">
        <v>5.9167500983066258E-2</v>
      </c>
      <c r="DA40" s="71" t="s">
        <v>3156</v>
      </c>
    </row>
    <row r="41" spans="1:105" ht="12" customHeight="1" x14ac:dyDescent="0.25">
      <c r="A41" s="59" t="s">
        <v>35</v>
      </c>
      <c r="B41" s="230">
        <v>0.2444520983436225</v>
      </c>
      <c r="C41" s="230">
        <v>0.26401819903814799</v>
      </c>
      <c r="D41" s="230">
        <v>0.23523896979865419</v>
      </c>
      <c r="E41" s="230">
        <v>0.22121587540252211</v>
      </c>
      <c r="F41" s="230">
        <v>0.2046735575908582</v>
      </c>
      <c r="G41" s="230">
        <v>0.19004786931993439</v>
      </c>
      <c r="H41" s="230">
        <v>0.1077716768267012</v>
      </c>
      <c r="I41" s="230">
        <v>0.11878770656360869</v>
      </c>
      <c r="J41" s="230">
        <v>0.18398147914825749</v>
      </c>
      <c r="K41" s="230">
        <v>0.47977302477609529</v>
      </c>
      <c r="L41" s="230">
        <v>0.50635222601599417</v>
      </c>
      <c r="M41" s="230">
        <v>0.74089116463373983</v>
      </c>
      <c r="N41" s="230">
        <v>0.78855491547581202</v>
      </c>
      <c r="O41" s="230">
        <v>0.68798405519365879</v>
      </c>
      <c r="P41" s="230">
        <v>0.86001827601347525</v>
      </c>
      <c r="Q41" s="230">
        <v>0.7301844833550255</v>
      </c>
      <c r="R41" s="230">
        <v>0.9095643590871163</v>
      </c>
      <c r="S41" s="230">
        <v>0.85989380066924714</v>
      </c>
      <c r="T41" s="230">
        <v>0.98751818466549068</v>
      </c>
      <c r="U41" s="230">
        <v>0.89010249283778198</v>
      </c>
      <c r="V41" s="230">
        <v>0.87081812023329241</v>
      </c>
      <c r="W41" s="230">
        <v>0.83287186499421284</v>
      </c>
      <c r="X41" s="230">
        <v>0.72912082074185902</v>
      </c>
      <c r="Y41" s="230">
        <v>0.69070058221855457</v>
      </c>
      <c r="DA41" s="71" t="s">
        <v>3157</v>
      </c>
    </row>
    <row r="42" spans="1:105" ht="12" customHeight="1" x14ac:dyDescent="0.25">
      <c r="A42" s="60" t="s">
        <v>3087</v>
      </c>
      <c r="B42" s="262">
        <v>0.53803188537244873</v>
      </c>
      <c r="C42" s="262">
        <v>0.46837700937829652</v>
      </c>
      <c r="D42" s="262">
        <v>0.47759665082578151</v>
      </c>
      <c r="E42" s="262">
        <v>0.49845806203052873</v>
      </c>
      <c r="F42" s="262">
        <v>0.49146519892829871</v>
      </c>
      <c r="G42" s="262">
        <v>0.49643016853598237</v>
      </c>
      <c r="H42" s="262">
        <v>0.42587275840976341</v>
      </c>
      <c r="I42" s="262">
        <v>0.61395512450074308</v>
      </c>
      <c r="J42" s="262">
        <v>0.85540140272317022</v>
      </c>
      <c r="K42" s="262">
        <v>0.93888619901791881</v>
      </c>
      <c r="L42" s="262">
        <v>0.92425220637944694</v>
      </c>
      <c r="M42" s="262">
        <v>0.98139320266963326</v>
      </c>
      <c r="N42" s="262">
        <v>1.0658324013862841</v>
      </c>
      <c r="O42" s="262">
        <v>1.123925040726877</v>
      </c>
      <c r="P42" s="262">
        <v>1.2284130292485611</v>
      </c>
      <c r="Q42" s="262">
        <v>1.0261979920970661</v>
      </c>
      <c r="R42" s="262">
        <v>1.204916653156308</v>
      </c>
      <c r="S42" s="262">
        <v>1.1637763208854821</v>
      </c>
      <c r="T42" s="262">
        <v>1.3480657889610901</v>
      </c>
      <c r="U42" s="262">
        <v>1.1916054955468001</v>
      </c>
      <c r="V42" s="262">
        <v>1.28471538413207</v>
      </c>
      <c r="W42" s="262">
        <v>1.16317751686398</v>
      </c>
      <c r="X42" s="262">
        <v>1.058795643298164</v>
      </c>
      <c r="Y42" s="262">
        <v>1.0259366007679129</v>
      </c>
      <c r="DA42" s="72" t="s">
        <v>3158</v>
      </c>
    </row>
    <row r="43" spans="1:105" ht="12" customHeight="1" x14ac:dyDescent="0.25">
      <c r="A43" s="64" t="s">
        <v>28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3.8550914124050123E-2</v>
      </c>
      <c r="H43" s="229">
        <v>9.3207779130794866E-2</v>
      </c>
      <c r="I43" s="229">
        <v>0.2844211005122213</v>
      </c>
      <c r="J43" s="229">
        <v>0.1991326149715465</v>
      </c>
      <c r="K43" s="229">
        <v>1.7675002310663161E-2</v>
      </c>
      <c r="L43" s="229">
        <v>1.8329006249415129E-2</v>
      </c>
      <c r="M43" s="229">
        <v>1.351432489466256E-2</v>
      </c>
      <c r="N43" s="229">
        <v>8.9690579400367593E-3</v>
      </c>
      <c r="O43" s="229">
        <v>5.7604957644022891E-4</v>
      </c>
      <c r="P43" s="229">
        <v>0</v>
      </c>
      <c r="Q43" s="229">
        <v>2.6334577108575949E-4</v>
      </c>
      <c r="R43" s="229">
        <v>0</v>
      </c>
      <c r="S43" s="229">
        <v>8.315482156050105E-4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3159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3160</v>
      </c>
    </row>
    <row r="45" spans="1:105" ht="12" customHeight="1" x14ac:dyDescent="0.25">
      <c r="A45" s="64" t="s">
        <v>31</v>
      </c>
      <c r="B45" s="229">
        <v>4.0298032909534653E-2</v>
      </c>
      <c r="C45" s="229">
        <v>4.5615971147582049E-2</v>
      </c>
      <c r="D45" s="229">
        <v>3.3906235933056417E-2</v>
      </c>
      <c r="E45" s="229">
        <v>2.476058345353906E-2</v>
      </c>
      <c r="F45" s="229">
        <v>1.6956484200064841E-2</v>
      </c>
      <c r="G45" s="229">
        <v>2.509163581523664E-2</v>
      </c>
      <c r="H45" s="229">
        <v>7.0492055751397525E-2</v>
      </c>
      <c r="I45" s="229">
        <v>8.6486865904990384E-2</v>
      </c>
      <c r="J45" s="229">
        <v>0.1213588816739317</v>
      </c>
      <c r="K45" s="229">
        <v>5.708595280748574E-2</v>
      </c>
      <c r="L45" s="229">
        <v>6.5366549621561326E-2</v>
      </c>
      <c r="M45" s="229">
        <v>6.0168543824530733E-2</v>
      </c>
      <c r="N45" s="229">
        <v>8.2614349364745127E-2</v>
      </c>
      <c r="O45" s="229">
        <v>9.7127161382869323E-2</v>
      </c>
      <c r="P45" s="229">
        <v>0.13149439469277691</v>
      </c>
      <c r="Q45" s="229">
        <v>0.1004200316766904</v>
      </c>
      <c r="R45" s="229">
        <v>0.11622735993662001</v>
      </c>
      <c r="S45" s="229">
        <v>0.114680327334877</v>
      </c>
      <c r="T45" s="229">
        <v>0.1446858232864966</v>
      </c>
      <c r="U45" s="229">
        <v>0.13208368514356081</v>
      </c>
      <c r="V45" s="229">
        <v>0.17326617485339971</v>
      </c>
      <c r="W45" s="229">
        <v>0.18533429480745031</v>
      </c>
      <c r="X45" s="229">
        <v>0.19540074704421381</v>
      </c>
      <c r="Y45" s="229">
        <v>0.18015035888221129</v>
      </c>
      <c r="DA45" s="73" t="s">
        <v>3161</v>
      </c>
    </row>
    <row r="46" spans="1:105" ht="12" customHeight="1" x14ac:dyDescent="0.25">
      <c r="A46" s="64" t="s">
        <v>159</v>
      </c>
      <c r="B46" s="229">
        <v>0.11410261888741149</v>
      </c>
      <c r="C46" s="229">
        <v>8.7618362811433745E-2</v>
      </c>
      <c r="D46" s="229">
        <v>0.10368170052051071</v>
      </c>
      <c r="E46" s="229">
        <v>0.1131499134815778</v>
      </c>
      <c r="F46" s="229">
        <v>9.7083165702225735E-2</v>
      </c>
      <c r="G46" s="229">
        <v>8.2009935062012929E-2</v>
      </c>
      <c r="H46" s="229">
        <v>4.6602591594564563E-2</v>
      </c>
      <c r="I46" s="229">
        <v>4.8703792454888352E-2</v>
      </c>
      <c r="J46" s="229">
        <v>0.15313795965778809</v>
      </c>
      <c r="K46" s="229">
        <v>0.1621786357372085</v>
      </c>
      <c r="L46" s="229">
        <v>0.1168758486121176</v>
      </c>
      <c r="M46" s="229">
        <v>7.1178077833549777E-2</v>
      </c>
      <c r="N46" s="229">
        <v>7.7663804654109547E-2</v>
      </c>
      <c r="O46" s="229">
        <v>0.19317009930766799</v>
      </c>
      <c r="P46" s="229">
        <v>9.9585462394329458E-2</v>
      </c>
      <c r="Q46" s="229">
        <v>6.39693048855077E-2</v>
      </c>
      <c r="R46" s="229">
        <v>5.9623194930911991E-2</v>
      </c>
      <c r="S46" s="229">
        <v>6.5039973552480521E-2</v>
      </c>
      <c r="T46" s="229">
        <v>8.1346263780966627E-2</v>
      </c>
      <c r="U46" s="229">
        <v>4.2526995830025893E-2</v>
      </c>
      <c r="V46" s="229">
        <v>9.6817982792615956E-2</v>
      </c>
      <c r="W46" s="229">
        <v>3.4465669037882667E-2</v>
      </c>
      <c r="X46" s="229">
        <v>3.7419779705688369E-2</v>
      </c>
      <c r="Y46" s="229">
        <v>4.0941801725216012E-2</v>
      </c>
      <c r="DA46" s="73" t="s">
        <v>3162</v>
      </c>
    </row>
    <row r="47" spans="1:105" ht="12" customHeight="1" x14ac:dyDescent="0.25">
      <c r="A47" s="64" t="s">
        <v>32</v>
      </c>
      <c r="B47" s="229">
        <v>0.11405190790137219</v>
      </c>
      <c r="C47" s="229">
        <v>4.9019997692779649E-2</v>
      </c>
      <c r="D47" s="229">
        <v>8.1411861667418359E-2</v>
      </c>
      <c r="E47" s="229">
        <v>0.1136517622578669</v>
      </c>
      <c r="F47" s="229">
        <v>0.1457519519918031</v>
      </c>
      <c r="G47" s="229">
        <v>0.12876975617595079</v>
      </c>
      <c r="H47" s="229">
        <v>8.0439805688511418E-2</v>
      </c>
      <c r="I47" s="229">
        <v>5.4957191595810952E-2</v>
      </c>
      <c r="J47" s="229">
        <v>0.15425201886218079</v>
      </c>
      <c r="K47" s="229">
        <v>0.16297874790950381</v>
      </c>
      <c r="L47" s="229">
        <v>0.16055220215715091</v>
      </c>
      <c r="M47" s="229">
        <v>4.1280905982784673E-2</v>
      </c>
      <c r="N47" s="229">
        <v>3.6545728089664963E-2</v>
      </c>
      <c r="O47" s="229">
        <v>8.5732558349285101E-2</v>
      </c>
      <c r="P47" s="229">
        <v>6.4744641869399266E-2</v>
      </c>
      <c r="Q47" s="229">
        <v>6.4739904469696366E-2</v>
      </c>
      <c r="R47" s="229">
        <v>5.0141146351722538E-2</v>
      </c>
      <c r="S47" s="229">
        <v>5.6757305560763027E-2</v>
      </c>
      <c r="T47" s="229">
        <v>6.0428415098811229E-2</v>
      </c>
      <c r="U47" s="229">
        <v>5.8009629722345211E-2</v>
      </c>
      <c r="V47" s="229">
        <v>7.5096940391823616E-2</v>
      </c>
      <c r="W47" s="229">
        <v>5.0430480185361642E-2</v>
      </c>
      <c r="X47" s="229">
        <v>4.4361775514882511E-2</v>
      </c>
      <c r="Y47" s="229">
        <v>6.1530178036275363E-2</v>
      </c>
      <c r="DA47" s="73" t="s">
        <v>3163</v>
      </c>
    </row>
    <row r="48" spans="1:105" ht="12" customHeight="1" x14ac:dyDescent="0.25">
      <c r="A48" s="64" t="s">
        <v>33</v>
      </c>
      <c r="B48" s="229">
        <v>1.494730300826246E-2</v>
      </c>
      <c r="C48" s="229">
        <v>9.4350373768606402E-3</v>
      </c>
      <c r="D48" s="229">
        <v>1.390049594247416E-2</v>
      </c>
      <c r="E48" s="229">
        <v>1.8162102605774999E-2</v>
      </c>
      <c r="F48" s="229">
        <v>2.117029554450121E-2</v>
      </c>
      <c r="G48" s="229">
        <v>2.9015839033613551E-2</v>
      </c>
      <c r="H48" s="229">
        <v>2.580379419201078E-2</v>
      </c>
      <c r="I48" s="229">
        <v>1.5184211976693099E-2</v>
      </c>
      <c r="J48" s="229">
        <v>3.8384762279175692E-2</v>
      </c>
      <c r="K48" s="229">
        <v>5.0221946397894388E-2</v>
      </c>
      <c r="L48" s="229">
        <v>4.5420407668896753E-2</v>
      </c>
      <c r="M48" s="229">
        <v>1.7280580865275799E-2</v>
      </c>
      <c r="N48" s="229">
        <v>5.9656983774692932E-2</v>
      </c>
      <c r="O48" s="229">
        <v>3.1013036725804931E-2</v>
      </c>
      <c r="P48" s="229">
        <v>4.3459021796483359E-2</v>
      </c>
      <c r="Q48" s="229">
        <v>5.2199860802968227E-2</v>
      </c>
      <c r="R48" s="229">
        <v>2.987807748511093E-2</v>
      </c>
      <c r="S48" s="229">
        <v>2.993041783852645E-2</v>
      </c>
      <c r="T48" s="229">
        <v>2.6580635224877001E-2</v>
      </c>
      <c r="U48" s="229">
        <v>3.1621837676927729E-2</v>
      </c>
      <c r="V48" s="229">
        <v>2.9084707918182288E-2</v>
      </c>
      <c r="W48" s="229">
        <v>1.45092968938117E-2</v>
      </c>
      <c r="X48" s="229">
        <v>1.1567218085936391E-2</v>
      </c>
      <c r="Y48" s="229">
        <v>1.7991307768447391E-2</v>
      </c>
      <c r="DA48" s="73" t="s">
        <v>3164</v>
      </c>
    </row>
    <row r="49" spans="1:105" ht="12" customHeight="1" x14ac:dyDescent="0.25">
      <c r="A49" s="64" t="s">
        <v>35</v>
      </c>
      <c r="B49" s="229">
        <v>0.25463202266586787</v>
      </c>
      <c r="C49" s="229">
        <v>0.27668764034964038</v>
      </c>
      <c r="D49" s="229">
        <v>0.24469635676232179</v>
      </c>
      <c r="E49" s="229">
        <v>0.22873370023176989</v>
      </c>
      <c r="F49" s="229">
        <v>0.21050330148970381</v>
      </c>
      <c r="G49" s="229">
        <v>0.19299208832511849</v>
      </c>
      <c r="H49" s="229">
        <v>0.10932673205248419</v>
      </c>
      <c r="I49" s="229">
        <v>0.12420196205613911</v>
      </c>
      <c r="J49" s="229">
        <v>0.1891351652785476</v>
      </c>
      <c r="K49" s="229">
        <v>0.48874591385516319</v>
      </c>
      <c r="L49" s="229">
        <v>0.51770819207030538</v>
      </c>
      <c r="M49" s="229">
        <v>0.77797076926882969</v>
      </c>
      <c r="N49" s="229">
        <v>0.80038247756303493</v>
      </c>
      <c r="O49" s="229">
        <v>0.71630613538480981</v>
      </c>
      <c r="P49" s="229">
        <v>0.88912950849557171</v>
      </c>
      <c r="Q49" s="229">
        <v>0.74460554449111749</v>
      </c>
      <c r="R49" s="229">
        <v>0.9490468744519428</v>
      </c>
      <c r="S49" s="229">
        <v>0.89653674838322972</v>
      </c>
      <c r="T49" s="229">
        <v>1.0350246515699391</v>
      </c>
      <c r="U49" s="229">
        <v>0.92736334717394053</v>
      </c>
      <c r="V49" s="229">
        <v>0.91044957817604821</v>
      </c>
      <c r="W49" s="229">
        <v>0.87843777593947359</v>
      </c>
      <c r="X49" s="229">
        <v>0.77004612294744323</v>
      </c>
      <c r="Y49" s="229">
        <v>0.72532295435576311</v>
      </c>
      <c r="DA49" s="73" t="s">
        <v>3165</v>
      </c>
    </row>
    <row r="50" spans="1:105" ht="12" customHeight="1" x14ac:dyDescent="0.25">
      <c r="A50" s="64" t="s">
        <v>36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3166</v>
      </c>
    </row>
    <row r="51" spans="1:105" ht="12" customHeight="1" x14ac:dyDescent="0.25">
      <c r="A51" s="64" t="s">
        <v>38</v>
      </c>
      <c r="B51" s="229">
        <v>0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3167</v>
      </c>
    </row>
    <row r="52" spans="1:105" ht="12" customHeight="1" x14ac:dyDescent="0.25">
      <c r="A52" s="64" t="s">
        <v>39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3168</v>
      </c>
    </row>
    <row r="53" spans="1:105" ht="12" customHeight="1" x14ac:dyDescent="0.25">
      <c r="A53" s="60" t="s">
        <v>3099</v>
      </c>
      <c r="B53" s="262">
        <v>6.1175817617356743E-2</v>
      </c>
      <c r="C53" s="262">
        <v>9.1927843005298299E-2</v>
      </c>
      <c r="D53" s="262">
        <v>0.1233030718622313</v>
      </c>
      <c r="E53" s="262">
        <v>0.12947399554110239</v>
      </c>
      <c r="F53" s="262">
        <v>0.1212164870303087</v>
      </c>
      <c r="G53" s="262">
        <v>0.1155972337581022</v>
      </c>
      <c r="H53" s="262">
        <v>0.1431047775728308</v>
      </c>
      <c r="I53" s="262">
        <v>0.18548703152368001</v>
      </c>
      <c r="J53" s="262">
        <v>0.19295439656920849</v>
      </c>
      <c r="K53" s="262">
        <v>0.15637670758286509</v>
      </c>
      <c r="L53" s="262">
        <v>0.17295643329500521</v>
      </c>
      <c r="M53" s="262">
        <v>0.14870927986802041</v>
      </c>
      <c r="N53" s="262">
        <v>0.16796170827255311</v>
      </c>
      <c r="O53" s="262">
        <v>0.18556667648149969</v>
      </c>
      <c r="P53" s="262">
        <v>0.20908637332914401</v>
      </c>
      <c r="Q53" s="262">
        <v>0.1919826193583041</v>
      </c>
      <c r="R53" s="262">
        <v>0.19346343391256909</v>
      </c>
      <c r="S53" s="262">
        <v>0.1781312271079426</v>
      </c>
      <c r="T53" s="262">
        <v>0.17541338591209141</v>
      </c>
      <c r="U53" s="262">
        <v>0.15826157966852511</v>
      </c>
      <c r="V53" s="262">
        <v>0.18185427702821089</v>
      </c>
      <c r="W53" s="262">
        <v>0.17107628584019799</v>
      </c>
      <c r="X53" s="262">
        <v>0.17102012574015629</v>
      </c>
      <c r="Y53" s="262">
        <v>0.17352603852168511</v>
      </c>
      <c r="DA53" s="72" t="s">
        <v>3169</v>
      </c>
    </row>
    <row r="54" spans="1:105" ht="12" customHeight="1" x14ac:dyDescent="0.25">
      <c r="A54" s="57" t="s">
        <v>3101</v>
      </c>
      <c r="B54" s="261">
        <f t="shared" ref="B54:Y54" si="2">B55+B56+B67</f>
        <v>1.1946043958515398</v>
      </c>
      <c r="C54" s="261">
        <f t="shared" si="2"/>
        <v>1.5374452172702897</v>
      </c>
      <c r="D54" s="261">
        <f t="shared" si="2"/>
        <v>1.9525164915197617</v>
      </c>
      <c r="E54" s="261">
        <f t="shared" si="2"/>
        <v>2.0496674573286455</v>
      </c>
      <c r="F54" s="261">
        <f t="shared" si="2"/>
        <v>1.9393582876492541</v>
      </c>
      <c r="G54" s="261">
        <f t="shared" si="2"/>
        <v>1.8712664438994366</v>
      </c>
      <c r="H54" s="261">
        <f t="shared" si="2"/>
        <v>2.1743368477771066</v>
      </c>
      <c r="I54" s="261">
        <f t="shared" si="2"/>
        <v>2.8724812341825618</v>
      </c>
      <c r="J54" s="261">
        <f t="shared" si="2"/>
        <v>3.1437593689105183</v>
      </c>
      <c r="K54" s="261">
        <f t="shared" si="2"/>
        <v>2.7241256951193442</v>
      </c>
      <c r="L54" s="261">
        <f t="shared" si="2"/>
        <v>2.9278100702902154</v>
      </c>
      <c r="M54" s="261">
        <f t="shared" si="2"/>
        <v>2.647518625895668</v>
      </c>
      <c r="N54" s="261">
        <f t="shared" si="2"/>
        <v>2.9541720663439119</v>
      </c>
      <c r="O54" s="261">
        <f t="shared" si="2"/>
        <v>3.232578243975408</v>
      </c>
      <c r="P54" s="261">
        <f t="shared" si="2"/>
        <v>3.6087709761308662</v>
      </c>
      <c r="Q54" s="261">
        <f t="shared" si="2"/>
        <v>3.2378974218265117</v>
      </c>
      <c r="R54" s="261">
        <f t="shared" si="2"/>
        <v>3.3883596513751484</v>
      </c>
      <c r="S54" s="261">
        <f t="shared" si="2"/>
        <v>3.1605817725515721</v>
      </c>
      <c r="T54" s="261">
        <f t="shared" si="2"/>
        <v>3.2610553216211224</v>
      </c>
      <c r="U54" s="261">
        <f t="shared" si="2"/>
        <v>2.9230838342520093</v>
      </c>
      <c r="V54" s="261">
        <f t="shared" si="2"/>
        <v>3.2994288976572066</v>
      </c>
      <c r="W54" s="261">
        <f t="shared" si="2"/>
        <v>3.0688923157573162</v>
      </c>
      <c r="X54" s="261">
        <f t="shared" si="2"/>
        <v>2.9917011620384089</v>
      </c>
      <c r="Y54" s="261">
        <f t="shared" si="2"/>
        <v>3.0010365951311559</v>
      </c>
      <c r="DA54" s="70"/>
    </row>
    <row r="55" spans="1:105" ht="12" customHeight="1" x14ac:dyDescent="0.25">
      <c r="A55" s="60" t="s">
        <v>3102</v>
      </c>
      <c r="B55" s="262">
        <v>0.3244163783929005</v>
      </c>
      <c r="C55" s="262">
        <v>0.27959886333157868</v>
      </c>
      <c r="D55" s="262">
        <v>0.28740717935139559</v>
      </c>
      <c r="E55" s="262">
        <v>0.30166972606081183</v>
      </c>
      <c r="F55" s="262">
        <v>0.29921451907281887</v>
      </c>
      <c r="G55" s="262">
        <v>0.30309464815583959</v>
      </c>
      <c r="H55" s="262">
        <v>0.26061393519585141</v>
      </c>
      <c r="I55" s="262">
        <v>0.38291947871375648</v>
      </c>
      <c r="J55" s="262">
        <v>0.52225764320067325</v>
      </c>
      <c r="K55" s="262">
        <v>0.56362745123001234</v>
      </c>
      <c r="L55" s="262">
        <v>0.5549547648991946</v>
      </c>
      <c r="M55" s="262">
        <v>0.57999674197241258</v>
      </c>
      <c r="N55" s="262">
        <v>0.62521756824977548</v>
      </c>
      <c r="O55" s="262">
        <v>0.6673603659138504</v>
      </c>
      <c r="P55" s="262">
        <v>0.72397932355389982</v>
      </c>
      <c r="Q55" s="262">
        <v>0.60397468785133479</v>
      </c>
      <c r="R55" s="262">
        <v>0.70912648884170115</v>
      </c>
      <c r="S55" s="262">
        <v>0.68572767991565509</v>
      </c>
      <c r="T55" s="262">
        <v>0.79439528372255441</v>
      </c>
      <c r="U55" s="262">
        <v>0.70121893081665887</v>
      </c>
      <c r="V55" s="262">
        <v>0.75871078115635493</v>
      </c>
      <c r="W55" s="262">
        <v>0.6853984295106359</v>
      </c>
      <c r="X55" s="262">
        <v>0.62420841470428945</v>
      </c>
      <c r="Y55" s="262">
        <v>0.60593223879170355</v>
      </c>
      <c r="DA55" s="72" t="s">
        <v>3170</v>
      </c>
    </row>
    <row r="56" spans="1:105" ht="12" customHeight="1" x14ac:dyDescent="0.25">
      <c r="A56" s="60" t="s">
        <v>3104</v>
      </c>
      <c r="B56" s="262">
        <v>7.8732132532929849E-2</v>
      </c>
      <c r="C56" s="262">
        <v>6.8539285087578034E-2</v>
      </c>
      <c r="D56" s="262">
        <v>6.9888428237053241E-2</v>
      </c>
      <c r="E56" s="262">
        <v>7.2941153245458842E-2</v>
      </c>
      <c r="F56" s="262">
        <v>7.1917862545562344E-2</v>
      </c>
      <c r="G56" s="262">
        <v>7.2644404328311055E-2</v>
      </c>
      <c r="H56" s="262">
        <v>6.2319485831348227E-2</v>
      </c>
      <c r="I56" s="262">
        <v>8.9842252003340478E-2</v>
      </c>
      <c r="J56" s="262">
        <v>0.12517395053907229</v>
      </c>
      <c r="K56" s="262">
        <v>0.13739057974834809</v>
      </c>
      <c r="L56" s="262">
        <v>0.13524913519975881</v>
      </c>
      <c r="M56" s="262">
        <v>0.14361078181456541</v>
      </c>
      <c r="N56" s="262">
        <v>0.1559670721480495</v>
      </c>
      <c r="O56" s="262">
        <v>0.16446797609835179</v>
      </c>
      <c r="P56" s="262">
        <v>0.17975807764074209</v>
      </c>
      <c r="Q56" s="262">
        <v>0.15016722710194599</v>
      </c>
      <c r="R56" s="262">
        <v>0.17631976878427319</v>
      </c>
      <c r="S56" s="262">
        <v>0.17029955663540899</v>
      </c>
      <c r="T56" s="262">
        <v>0.19726729445806199</v>
      </c>
      <c r="U56" s="262">
        <v>0.17437189942267739</v>
      </c>
      <c r="V56" s="262">
        <v>0.18799700285525031</v>
      </c>
      <c r="W56" s="262">
        <v>0.17021193149856509</v>
      </c>
      <c r="X56" s="262">
        <v>0.15493735813767531</v>
      </c>
      <c r="Y56" s="262">
        <v>0.1501289767726823</v>
      </c>
      <c r="DA56" s="72" t="s">
        <v>3171</v>
      </c>
    </row>
    <row r="57" spans="1:105" ht="12" customHeight="1" x14ac:dyDescent="0.25">
      <c r="A57" s="64" t="s">
        <v>28</v>
      </c>
      <c r="B57" s="229">
        <v>0</v>
      </c>
      <c r="C57" s="229">
        <v>0</v>
      </c>
      <c r="D57" s="229">
        <v>0</v>
      </c>
      <c r="E57" s="229">
        <v>0</v>
      </c>
      <c r="F57" s="229">
        <v>0</v>
      </c>
      <c r="G57" s="229">
        <v>5.6412933184791063E-3</v>
      </c>
      <c r="H57" s="229">
        <v>1.363942810665544E-2</v>
      </c>
      <c r="I57" s="229">
        <v>4.1620358178565027E-2</v>
      </c>
      <c r="J57" s="229">
        <v>2.913978866273995E-2</v>
      </c>
      <c r="K57" s="229">
        <v>2.5864463840830818E-3</v>
      </c>
      <c r="L57" s="229">
        <v>2.682149122494642E-3</v>
      </c>
      <c r="M57" s="229">
        <v>1.9775995579947672E-3</v>
      </c>
      <c r="N57" s="229">
        <v>1.312474367465547E-3</v>
      </c>
      <c r="O57" s="229">
        <v>8.4295397412059456E-5</v>
      </c>
      <c r="P57" s="229">
        <v>0</v>
      </c>
      <c r="Q57" s="229">
        <v>3.8536329750713197E-5</v>
      </c>
      <c r="R57" s="229">
        <v>0</v>
      </c>
      <c r="S57" s="229">
        <v>1.216834282474061E-4</v>
      </c>
      <c r="T57" s="229">
        <v>0</v>
      </c>
      <c r="U57" s="229">
        <v>0</v>
      </c>
      <c r="V57" s="229">
        <v>0</v>
      </c>
      <c r="W57" s="229">
        <v>0</v>
      </c>
      <c r="X57" s="229">
        <v>0</v>
      </c>
      <c r="Y57" s="229">
        <v>0</v>
      </c>
      <c r="DA57" s="73" t="s">
        <v>3172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3173</v>
      </c>
    </row>
    <row r="59" spans="1:105" ht="12" customHeight="1" x14ac:dyDescent="0.25">
      <c r="A59" s="64" t="s">
        <v>31</v>
      </c>
      <c r="B59" s="229">
        <v>5.8969554669674219E-3</v>
      </c>
      <c r="C59" s="229">
        <v>6.6751484134134238E-3</v>
      </c>
      <c r="D59" s="229">
        <v>4.9616209257305208E-3</v>
      </c>
      <c r="E59" s="229">
        <v>3.623304846899939E-3</v>
      </c>
      <c r="F59" s="229">
        <v>2.4813030558734962E-3</v>
      </c>
      <c r="G59" s="229">
        <v>3.6717489245190042E-3</v>
      </c>
      <c r="H59" s="229">
        <v>1.031535495725457E-2</v>
      </c>
      <c r="I59" s="229">
        <v>1.265593280605618E-2</v>
      </c>
      <c r="J59" s="229">
        <v>1.7758879753726611E-2</v>
      </c>
      <c r="K59" s="229">
        <v>8.353591904866866E-3</v>
      </c>
      <c r="L59" s="229">
        <v>9.5653212903218723E-3</v>
      </c>
      <c r="M59" s="229">
        <v>8.8046784874600131E-3</v>
      </c>
      <c r="N59" s="229">
        <v>1.208925359285027E-2</v>
      </c>
      <c r="O59" s="229">
        <v>1.421296534730415E-2</v>
      </c>
      <c r="P59" s="229">
        <v>1.9242045670067341E-2</v>
      </c>
      <c r="Q59" s="229">
        <v>1.469482284949921E-2</v>
      </c>
      <c r="R59" s="229">
        <v>1.7007965801409539E-2</v>
      </c>
      <c r="S59" s="229">
        <v>1.6781582980716889E-2</v>
      </c>
      <c r="T59" s="229">
        <v>2.117239465602095E-2</v>
      </c>
      <c r="U59" s="229">
        <v>1.9328278652039E-2</v>
      </c>
      <c r="V59" s="229">
        <v>2.5354659849923859E-2</v>
      </c>
      <c r="W59" s="229">
        <v>2.7120631059953292E-2</v>
      </c>
      <c r="X59" s="229">
        <v>2.8593691064738389E-2</v>
      </c>
      <c r="Y59" s="229">
        <v>2.6362047151816319E-2</v>
      </c>
      <c r="DA59" s="73" t="s">
        <v>3174</v>
      </c>
    </row>
    <row r="60" spans="1:105" ht="12" customHeight="1" x14ac:dyDescent="0.25">
      <c r="A60" s="64" t="s">
        <v>159</v>
      </c>
      <c r="B60" s="229">
        <v>1.6697044834767132E-2</v>
      </c>
      <c r="C60" s="229">
        <v>1.282150880038044E-2</v>
      </c>
      <c r="D60" s="229">
        <v>1.5172114531780131E-2</v>
      </c>
      <c r="E60" s="229">
        <v>1.6557632040997451E-2</v>
      </c>
      <c r="F60" s="229">
        <v>1.42065273018026E-2</v>
      </c>
      <c r="G60" s="229">
        <v>1.200080748346297E-2</v>
      </c>
      <c r="H60" s="229">
        <v>6.819524116607579E-3</v>
      </c>
      <c r="I60" s="229">
        <v>7.1270003631107018E-3</v>
      </c>
      <c r="J60" s="229">
        <v>2.2409226039183799E-2</v>
      </c>
      <c r="K60" s="229">
        <v>2.373218054545714E-2</v>
      </c>
      <c r="L60" s="229">
        <v>1.7102861471598362E-2</v>
      </c>
      <c r="M60" s="229">
        <v>1.041574302525008E-2</v>
      </c>
      <c r="N60" s="229">
        <v>1.136482265694367E-2</v>
      </c>
      <c r="O60" s="229">
        <v>2.8267272393275391E-2</v>
      </c>
      <c r="P60" s="229">
        <v>1.4572697337734671E-2</v>
      </c>
      <c r="Q60" s="229">
        <v>9.3608574644209949E-3</v>
      </c>
      <c r="R60" s="229">
        <v>8.7248756309074599E-3</v>
      </c>
      <c r="S60" s="229">
        <v>9.5175322446314752E-3</v>
      </c>
      <c r="T60" s="229">
        <v>1.190369008823374E-2</v>
      </c>
      <c r="U60" s="229">
        <v>6.2231275932636502E-3</v>
      </c>
      <c r="V60" s="229">
        <v>1.4167722136992701E-2</v>
      </c>
      <c r="W60" s="229">
        <v>5.043484775346046E-3</v>
      </c>
      <c r="X60" s="229">
        <v>5.4757703683339324E-3</v>
      </c>
      <c r="Y60" s="229">
        <v>5.9911604631670496E-3</v>
      </c>
      <c r="DA60" s="73" t="s">
        <v>3175</v>
      </c>
    </row>
    <row r="61" spans="1:105" ht="12" customHeight="1" x14ac:dyDescent="0.25">
      <c r="A61" s="64" t="s">
        <v>32</v>
      </c>
      <c r="B61" s="229">
        <v>1.668962411457886E-2</v>
      </c>
      <c r="C61" s="229">
        <v>7.1732718079341451E-3</v>
      </c>
      <c r="D61" s="229">
        <v>1.1913289261870869E-2</v>
      </c>
      <c r="E61" s="229">
        <v>1.663106936960285E-2</v>
      </c>
      <c r="F61" s="229">
        <v>2.1328405087382749E-2</v>
      </c>
      <c r="G61" s="229">
        <v>1.8843339558695191E-2</v>
      </c>
      <c r="H61" s="229">
        <v>1.177104482944704E-2</v>
      </c>
      <c r="I61" s="229">
        <v>8.0420826534541578E-3</v>
      </c>
      <c r="J61" s="229">
        <v>2.257225031212081E-2</v>
      </c>
      <c r="K61" s="229">
        <v>2.3849263824911392E-2</v>
      </c>
      <c r="L61" s="229">
        <v>2.3494178695264809E-2</v>
      </c>
      <c r="M61" s="229">
        <v>6.0407828035435804E-3</v>
      </c>
      <c r="N61" s="229">
        <v>5.3478672652943456E-3</v>
      </c>
      <c r="O61" s="229">
        <v>1.2545552280178481E-2</v>
      </c>
      <c r="P61" s="229">
        <v>9.4743153018336853E-3</v>
      </c>
      <c r="Q61" s="229">
        <v>9.4736220611700579E-3</v>
      </c>
      <c r="R61" s="229">
        <v>7.337333506143546E-3</v>
      </c>
      <c r="S61" s="229">
        <v>8.3054997763350319E-3</v>
      </c>
      <c r="T61" s="229">
        <v>8.8427063816506855E-3</v>
      </c>
      <c r="U61" s="229">
        <v>8.4887568555983249E-3</v>
      </c>
      <c r="V61" s="229">
        <v>1.098920421724388E-2</v>
      </c>
      <c r="W61" s="229">
        <v>7.3796727621535567E-3</v>
      </c>
      <c r="X61" s="229">
        <v>6.4916174750795953E-3</v>
      </c>
      <c r="Y61" s="229">
        <v>9.0039312978138757E-3</v>
      </c>
      <c r="DA61" s="73" t="s">
        <v>3176</v>
      </c>
    </row>
    <row r="62" spans="1:105" ht="12" customHeight="1" x14ac:dyDescent="0.25">
      <c r="A62" s="64" t="s">
        <v>33</v>
      </c>
      <c r="B62" s="229">
        <v>2.1872923769968139E-3</v>
      </c>
      <c r="C62" s="229">
        <v>1.3806628071752901E-3</v>
      </c>
      <c r="D62" s="229">
        <v>2.034109350338461E-3</v>
      </c>
      <c r="E62" s="229">
        <v>2.6577255146220209E-3</v>
      </c>
      <c r="F62" s="229">
        <v>3.0979251599877662E-3</v>
      </c>
      <c r="G62" s="229">
        <v>4.2459916344311224E-3</v>
      </c>
      <c r="H62" s="229">
        <v>3.7759616101032492E-3</v>
      </c>
      <c r="I62" s="229">
        <v>2.2219601147421501E-3</v>
      </c>
      <c r="J62" s="229">
        <v>5.6169797240121343E-3</v>
      </c>
      <c r="K62" s="229">
        <v>7.3491572662529739E-3</v>
      </c>
      <c r="L62" s="229">
        <v>6.6465309092448854E-3</v>
      </c>
      <c r="M62" s="229">
        <v>2.528729281516622E-3</v>
      </c>
      <c r="N62" s="229">
        <v>8.729820073419178E-3</v>
      </c>
      <c r="O62" s="229">
        <v>4.5382487248956061E-3</v>
      </c>
      <c r="P62" s="229">
        <v>6.3595142906142463E-3</v>
      </c>
      <c r="Q62" s="229">
        <v>7.6385925642581589E-3</v>
      </c>
      <c r="R62" s="229">
        <v>4.3721660748014847E-3</v>
      </c>
      <c r="S62" s="229">
        <v>4.3798252261528512E-3</v>
      </c>
      <c r="T62" s="229">
        <v>3.8896395403885519E-3</v>
      </c>
      <c r="U62" s="229">
        <v>4.6273367482509362E-3</v>
      </c>
      <c r="V62" s="229">
        <v>4.2560694649364794E-3</v>
      </c>
      <c r="W62" s="229">
        <v>2.1231973737252182E-3</v>
      </c>
      <c r="X62" s="229">
        <v>1.692672445888244E-3</v>
      </c>
      <c r="Y62" s="229">
        <v>2.6327324944423539E-3</v>
      </c>
      <c r="DA62" s="73" t="s">
        <v>3177</v>
      </c>
    </row>
    <row r="63" spans="1:105" ht="12" customHeight="1" x14ac:dyDescent="0.25">
      <c r="A63" s="64" t="s">
        <v>35</v>
      </c>
      <c r="B63" s="229">
        <v>3.7261215739619609E-2</v>
      </c>
      <c r="C63" s="229">
        <v>4.0488693258674727E-2</v>
      </c>
      <c r="D63" s="229">
        <v>3.5807294167333262E-2</v>
      </c>
      <c r="E63" s="229">
        <v>3.3471421473336593E-2</v>
      </c>
      <c r="F63" s="229">
        <v>3.0803701940515741E-2</v>
      </c>
      <c r="G63" s="229">
        <v>2.8241223408723669E-2</v>
      </c>
      <c r="H63" s="229">
        <v>1.599817221128037E-2</v>
      </c>
      <c r="I63" s="229">
        <v>1.817491788741226E-2</v>
      </c>
      <c r="J63" s="229">
        <v>2.767682604728899E-2</v>
      </c>
      <c r="K63" s="229">
        <v>7.1519939822776699E-2</v>
      </c>
      <c r="L63" s="229">
        <v>7.5758093710834196E-2</v>
      </c>
      <c r="M63" s="229">
        <v>0.1138432486588004</v>
      </c>
      <c r="N63" s="229">
        <v>0.1171228341920765</v>
      </c>
      <c r="O63" s="229">
        <v>0.10481964195528611</v>
      </c>
      <c r="P63" s="229">
        <v>0.13010950504049221</v>
      </c>
      <c r="Q63" s="229">
        <v>0.1089607958328468</v>
      </c>
      <c r="R63" s="229">
        <v>0.1388774277710112</v>
      </c>
      <c r="S63" s="229">
        <v>0.13119343297932529</v>
      </c>
      <c r="T63" s="229">
        <v>0.15145886379176809</v>
      </c>
      <c r="U63" s="229">
        <v>0.13570439957352551</v>
      </c>
      <c r="V63" s="229">
        <v>0.1332293471861534</v>
      </c>
      <c r="W63" s="229">
        <v>0.12854494552738699</v>
      </c>
      <c r="X63" s="229">
        <v>0.11268360678363511</v>
      </c>
      <c r="Y63" s="229">
        <v>0.1061391053654427</v>
      </c>
      <c r="DA63" s="73" t="s">
        <v>3178</v>
      </c>
    </row>
    <row r="64" spans="1:105" ht="12" customHeight="1" x14ac:dyDescent="0.25">
      <c r="A64" s="64" t="s">
        <v>36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3179</v>
      </c>
    </row>
    <row r="65" spans="1:105" ht="12" customHeight="1" x14ac:dyDescent="0.25">
      <c r="A65" s="64" t="s">
        <v>38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3180</v>
      </c>
    </row>
    <row r="66" spans="1:105" ht="12" customHeight="1" x14ac:dyDescent="0.25">
      <c r="A66" s="64" t="s">
        <v>39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3181</v>
      </c>
    </row>
    <row r="67" spans="1:105" ht="12" customHeight="1" x14ac:dyDescent="0.25">
      <c r="A67" s="60" t="s">
        <v>3116</v>
      </c>
      <c r="B67" s="262">
        <v>0.7914558849257094</v>
      </c>
      <c r="C67" s="262">
        <v>1.1893070688511329</v>
      </c>
      <c r="D67" s="262">
        <v>1.5952208839313129</v>
      </c>
      <c r="E67" s="262">
        <v>1.675056578022375</v>
      </c>
      <c r="F67" s="262">
        <v>1.568225906030873</v>
      </c>
      <c r="G67" s="262">
        <v>1.495527391415286</v>
      </c>
      <c r="H67" s="262">
        <v>1.8514034267499071</v>
      </c>
      <c r="I67" s="262">
        <v>2.399719503465465</v>
      </c>
      <c r="J67" s="262">
        <v>2.4963277751707729</v>
      </c>
      <c r="K67" s="262">
        <v>2.023107664140984</v>
      </c>
      <c r="L67" s="262">
        <v>2.237606170191262</v>
      </c>
      <c r="M67" s="262">
        <v>1.9239111021086901</v>
      </c>
      <c r="N67" s="262">
        <v>2.1729874259460868</v>
      </c>
      <c r="O67" s="262">
        <v>2.4007499019632061</v>
      </c>
      <c r="P67" s="262">
        <v>2.7050335749362242</v>
      </c>
      <c r="Q67" s="262">
        <v>2.4837555068732309</v>
      </c>
      <c r="R67" s="262">
        <v>2.5029133937491741</v>
      </c>
      <c r="S67" s="262">
        <v>2.304554536000508</v>
      </c>
      <c r="T67" s="262">
        <v>2.2693927434405059</v>
      </c>
      <c r="U67" s="262">
        <v>2.0474930040126731</v>
      </c>
      <c r="V67" s="262">
        <v>2.3527211136456012</v>
      </c>
      <c r="W67" s="262">
        <v>2.2132819547481151</v>
      </c>
      <c r="X67" s="262">
        <v>2.212555389196444</v>
      </c>
      <c r="Y67" s="262">
        <v>2.2449753795667702</v>
      </c>
      <c r="DA67" s="72" t="s">
        <v>3182</v>
      </c>
    </row>
    <row r="68" spans="1:105" ht="12" customHeight="1" x14ac:dyDescent="0.25">
      <c r="A68" s="57" t="s">
        <v>3118</v>
      </c>
      <c r="B68" s="261">
        <v>15.478912979183489</v>
      </c>
      <c r="C68" s="261">
        <v>15.798309606417851</v>
      </c>
      <c r="D68" s="261">
        <v>15.26243721347422</v>
      </c>
      <c r="E68" s="261">
        <v>14.971548705503769</v>
      </c>
      <c r="F68" s="261">
        <v>15.540076283563581</v>
      </c>
      <c r="G68" s="261">
        <v>17.5463969923176</v>
      </c>
      <c r="H68" s="261">
        <v>17.33576005802216</v>
      </c>
      <c r="I68" s="261">
        <v>15.959097689833561</v>
      </c>
      <c r="J68" s="261">
        <v>12.1290458260773</v>
      </c>
      <c r="K68" s="261">
        <v>10.689255794501509</v>
      </c>
      <c r="L68" s="261">
        <v>8.8055127247788629</v>
      </c>
      <c r="M68" s="261">
        <v>7.2036565398818206</v>
      </c>
      <c r="N68" s="261">
        <v>7.5856860377089754</v>
      </c>
      <c r="O68" s="261">
        <v>7.7649254065290183</v>
      </c>
      <c r="P68" s="261">
        <v>8.1350700137938556</v>
      </c>
      <c r="Q68" s="261">
        <v>6.318803736405421</v>
      </c>
      <c r="R68" s="261">
        <v>7.255725077306856</v>
      </c>
      <c r="S68" s="261">
        <v>8.0800500701841234</v>
      </c>
      <c r="T68" s="261">
        <v>8.0575463823335269</v>
      </c>
      <c r="U68" s="261">
        <v>8.9363153849095021</v>
      </c>
      <c r="V68" s="261">
        <v>7.4502992296433286</v>
      </c>
      <c r="W68" s="261">
        <v>7.9042507926335688</v>
      </c>
      <c r="X68" s="261">
        <v>8.2013530158164532</v>
      </c>
      <c r="Y68" s="261">
        <v>8.1992299572244001</v>
      </c>
      <c r="DA68" s="70" t="s">
        <v>3183</v>
      </c>
    </row>
    <row r="69" spans="1:105" ht="12" customHeight="1" x14ac:dyDescent="0.25">
      <c r="A69" s="41" t="s">
        <v>3120</v>
      </c>
      <c r="B69" s="350">
        <v>30.44775204667696</v>
      </c>
      <c r="C69" s="350">
        <v>35.3967078118988</v>
      </c>
      <c r="D69" s="350">
        <v>42.53532753110327</v>
      </c>
      <c r="E69" s="350">
        <v>45.861777052449582</v>
      </c>
      <c r="F69" s="350">
        <v>46.811323388874968</v>
      </c>
      <c r="G69" s="350">
        <v>45.928141260304812</v>
      </c>
      <c r="H69" s="350">
        <v>50.735596632290587</v>
      </c>
      <c r="I69" s="350">
        <v>56.214387727851033</v>
      </c>
      <c r="J69" s="350">
        <v>52.993802677432008</v>
      </c>
      <c r="K69" s="350">
        <v>44.779136875572803</v>
      </c>
      <c r="L69" s="350">
        <v>44.604871308087198</v>
      </c>
      <c r="M69" s="350">
        <v>41.083841690442249</v>
      </c>
      <c r="N69" s="350">
        <v>42.864933386652041</v>
      </c>
      <c r="O69" s="350">
        <v>44.729955228841597</v>
      </c>
      <c r="P69" s="350">
        <v>48.93854679308464</v>
      </c>
      <c r="Q69" s="350">
        <v>41.429808320320127</v>
      </c>
      <c r="R69" s="350">
        <v>42.598562470549453</v>
      </c>
      <c r="S69" s="350">
        <v>39.058746021312047</v>
      </c>
      <c r="T69" s="350">
        <v>38.165151901150757</v>
      </c>
      <c r="U69" s="350">
        <v>36.218470174234056</v>
      </c>
      <c r="V69" s="350">
        <v>38.827358950194792</v>
      </c>
      <c r="W69" s="350">
        <v>38.965222367813702</v>
      </c>
      <c r="X69" s="350">
        <v>39.933615676121207</v>
      </c>
      <c r="Y69" s="350">
        <v>40.224008031955087</v>
      </c>
      <c r="DA69" s="97" t="s">
        <v>3184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101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1</v>
      </c>
      <c r="C73" s="232">
        <f t="shared" si="3"/>
        <v>1</v>
      </c>
      <c r="D73" s="232">
        <f t="shared" si="3"/>
        <v>0.99999999999999989</v>
      </c>
      <c r="E73" s="232">
        <f t="shared" si="3"/>
        <v>1.0000000000000002</v>
      </c>
      <c r="F73" s="232">
        <f t="shared" si="3"/>
        <v>1</v>
      </c>
      <c r="G73" s="232">
        <f t="shared" si="3"/>
        <v>0.99999999999999967</v>
      </c>
      <c r="H73" s="232">
        <f t="shared" si="3"/>
        <v>0.99999999999999978</v>
      </c>
      <c r="I73" s="232">
        <f t="shared" si="3"/>
        <v>1.0000000000000004</v>
      </c>
      <c r="J73" s="232">
        <f t="shared" si="3"/>
        <v>1.0000000000000002</v>
      </c>
      <c r="K73" s="232">
        <f t="shared" si="3"/>
        <v>1.0000000000000002</v>
      </c>
      <c r="L73" s="232">
        <f t="shared" si="3"/>
        <v>0.99999999999999933</v>
      </c>
      <c r="M73" s="232">
        <f t="shared" si="3"/>
        <v>1</v>
      </c>
      <c r="N73" s="232">
        <f t="shared" si="3"/>
        <v>1.0000000000000002</v>
      </c>
      <c r="O73" s="232">
        <f t="shared" si="3"/>
        <v>1.0000000000000004</v>
      </c>
      <c r="P73" s="232">
        <f t="shared" si="3"/>
        <v>1</v>
      </c>
      <c r="Q73" s="232">
        <f t="shared" si="3"/>
        <v>1</v>
      </c>
      <c r="R73" s="232">
        <f t="shared" si="3"/>
        <v>0.99999999999999989</v>
      </c>
      <c r="S73" s="232">
        <f t="shared" si="3"/>
        <v>1</v>
      </c>
      <c r="T73" s="232">
        <f t="shared" si="3"/>
        <v>1</v>
      </c>
      <c r="U73" s="232">
        <f t="shared" si="3"/>
        <v>0.99999999999999989</v>
      </c>
      <c r="V73" s="232">
        <f t="shared" si="3"/>
        <v>1</v>
      </c>
      <c r="W73" s="232">
        <f t="shared" si="3"/>
        <v>0.99999999999999978</v>
      </c>
      <c r="X73" s="232">
        <f t="shared" si="3"/>
        <v>1.0000000000000002</v>
      </c>
      <c r="Y73" s="232">
        <f t="shared" si="3"/>
        <v>0.99999999999999989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3.5262752706785083E-2</v>
      </c>
      <c r="C74" s="299">
        <f t="shared" si="4"/>
        <v>3.6762671133948883E-2</v>
      </c>
      <c r="D74" s="299">
        <f t="shared" si="4"/>
        <v>3.8640104550701597E-2</v>
      </c>
      <c r="E74" s="299">
        <f t="shared" si="4"/>
        <v>4.0441075972663387E-2</v>
      </c>
      <c r="F74" s="299">
        <f t="shared" si="4"/>
        <v>4.1720414666646867E-2</v>
      </c>
      <c r="G74" s="299">
        <f t="shared" si="4"/>
        <v>4.106704831710848E-2</v>
      </c>
      <c r="H74" s="299">
        <f t="shared" si="4"/>
        <v>4.1501549424407133E-2</v>
      </c>
      <c r="I74" s="299">
        <f t="shared" si="4"/>
        <v>4.0143516073841021E-2</v>
      </c>
      <c r="J74" s="299">
        <f t="shared" si="4"/>
        <v>3.7620627069894982E-2</v>
      </c>
      <c r="K74" s="299">
        <f t="shared" si="4"/>
        <v>3.7530673729059397E-2</v>
      </c>
      <c r="L74" s="299">
        <f t="shared" si="4"/>
        <v>3.5932946605462771E-2</v>
      </c>
      <c r="M74" s="299">
        <f t="shared" si="4"/>
        <v>3.7810137188566656E-2</v>
      </c>
      <c r="N74" s="299">
        <f t="shared" si="4"/>
        <v>3.5336077759900546E-2</v>
      </c>
      <c r="O74" s="299">
        <f t="shared" si="4"/>
        <v>3.3686325192714292E-2</v>
      </c>
      <c r="P74" s="299">
        <f t="shared" si="4"/>
        <v>3.310026802045489E-2</v>
      </c>
      <c r="Q74" s="299">
        <f t="shared" si="4"/>
        <v>3.076752240398932E-2</v>
      </c>
      <c r="R74" s="299">
        <f t="shared" si="4"/>
        <v>3.0117352979240473E-2</v>
      </c>
      <c r="S74" s="299">
        <f t="shared" si="4"/>
        <v>2.8654145301595532E-2</v>
      </c>
      <c r="T74" s="299">
        <f t="shared" si="4"/>
        <v>2.7075571371227156E-2</v>
      </c>
      <c r="U74" s="299">
        <f t="shared" si="4"/>
        <v>2.8070157565204534E-2</v>
      </c>
      <c r="V74" s="299">
        <f t="shared" si="4"/>
        <v>2.7472153514831697E-2</v>
      </c>
      <c r="W74" s="299">
        <f t="shared" si="4"/>
        <v>3.0140487720303415E-2</v>
      </c>
      <c r="X74" s="299">
        <f t="shared" si="4"/>
        <v>3.1644157768351673E-2</v>
      </c>
      <c r="Y74" s="299">
        <f t="shared" si="4"/>
        <v>3.1689921986660541E-2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4.0465415348052546E-3</v>
      </c>
      <c r="C75" s="233">
        <f t="shared" si="5"/>
        <v>4.3258286839691082E-3</v>
      </c>
      <c r="D75" s="233">
        <f t="shared" si="5"/>
        <v>4.6140477837280517E-3</v>
      </c>
      <c r="E75" s="233">
        <f t="shared" si="5"/>
        <v>4.8107056275867805E-3</v>
      </c>
      <c r="F75" s="233">
        <f t="shared" si="5"/>
        <v>4.9074693686931665E-3</v>
      </c>
      <c r="G75" s="233">
        <f t="shared" si="5"/>
        <v>4.8145698835760226E-3</v>
      </c>
      <c r="H75" s="233">
        <f t="shared" si="5"/>
        <v>4.9362317394098824E-3</v>
      </c>
      <c r="I75" s="233">
        <f t="shared" si="5"/>
        <v>4.8994285211065771E-3</v>
      </c>
      <c r="J75" s="233">
        <f t="shared" si="5"/>
        <v>4.6894255577552514E-3</v>
      </c>
      <c r="K75" s="233">
        <f t="shared" si="5"/>
        <v>4.6339198332750724E-3</v>
      </c>
      <c r="L75" s="233">
        <f t="shared" si="5"/>
        <v>4.5522361696038825E-3</v>
      </c>
      <c r="M75" s="233">
        <f t="shared" si="5"/>
        <v>4.7064544137158017E-3</v>
      </c>
      <c r="N75" s="233">
        <f t="shared" si="5"/>
        <v>4.4898432387856712E-3</v>
      </c>
      <c r="O75" s="233">
        <f t="shared" si="5"/>
        <v>4.3558335865249995E-3</v>
      </c>
      <c r="P75" s="233">
        <f t="shared" si="5"/>
        <v>4.3235089732855626E-3</v>
      </c>
      <c r="Q75" s="233">
        <f t="shared" si="5"/>
        <v>4.1522461702966935E-3</v>
      </c>
      <c r="R75" s="233">
        <f t="shared" si="5"/>
        <v>4.0287490332069258E-3</v>
      </c>
      <c r="S75" s="233">
        <f t="shared" si="5"/>
        <v>3.8398960211770737E-3</v>
      </c>
      <c r="T75" s="233">
        <f t="shared" si="5"/>
        <v>3.640666534580683E-3</v>
      </c>
      <c r="U75" s="233">
        <f t="shared" si="5"/>
        <v>3.6970314223784182E-3</v>
      </c>
      <c r="V75" s="233">
        <f t="shared" si="5"/>
        <v>3.725763648259862E-3</v>
      </c>
      <c r="W75" s="233">
        <f t="shared" si="5"/>
        <v>3.9769543255820253E-3</v>
      </c>
      <c r="X75" s="233">
        <f t="shared" si="5"/>
        <v>4.1368438651785532E-3</v>
      </c>
      <c r="Y75" s="233">
        <f t="shared" si="5"/>
        <v>4.1538329218539487E-3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3.4565984854043504E-2</v>
      </c>
      <c r="C76" s="233">
        <f t="shared" si="6"/>
        <v>3.7722317742701579E-2</v>
      </c>
      <c r="D76" s="233">
        <f t="shared" si="6"/>
        <v>4.0707652422495626E-2</v>
      </c>
      <c r="E76" s="233">
        <f t="shared" si="6"/>
        <v>4.2315536245457308E-2</v>
      </c>
      <c r="F76" s="233">
        <f t="shared" si="6"/>
        <v>4.2782222839769748E-2</v>
      </c>
      <c r="G76" s="233">
        <f t="shared" si="6"/>
        <v>4.1859779807749332E-2</v>
      </c>
      <c r="H76" s="233">
        <f t="shared" si="6"/>
        <v>4.3415353618363968E-2</v>
      </c>
      <c r="I76" s="233">
        <f t="shared" si="6"/>
        <v>4.3956974169723002E-2</v>
      </c>
      <c r="J76" s="233">
        <f t="shared" si="6"/>
        <v>4.2734857053741623E-2</v>
      </c>
      <c r="K76" s="233">
        <f t="shared" si="6"/>
        <v>4.1935806535932138E-2</v>
      </c>
      <c r="L76" s="233">
        <f t="shared" si="6"/>
        <v>4.1969111774125489E-2</v>
      </c>
      <c r="M76" s="233">
        <f t="shared" si="6"/>
        <v>4.284639062963369E-2</v>
      </c>
      <c r="N76" s="233">
        <f t="shared" si="6"/>
        <v>4.1480011254361675E-2</v>
      </c>
      <c r="O76" s="233">
        <f t="shared" si="6"/>
        <v>4.0732995090663818E-2</v>
      </c>
      <c r="P76" s="233">
        <f t="shared" si="6"/>
        <v>4.0708042257209892E-2</v>
      </c>
      <c r="Q76" s="233">
        <f t="shared" si="6"/>
        <v>3.9938523456691438E-2</v>
      </c>
      <c r="R76" s="233">
        <f t="shared" si="6"/>
        <v>3.8532044720923461E-2</v>
      </c>
      <c r="S76" s="233">
        <f t="shared" si="6"/>
        <v>3.676823234592743E-2</v>
      </c>
      <c r="T76" s="233">
        <f t="shared" si="6"/>
        <v>3.4936365705326849E-2</v>
      </c>
      <c r="U76" s="233">
        <f t="shared" si="6"/>
        <v>3.5002429101544413E-2</v>
      </c>
      <c r="V76" s="233">
        <f t="shared" si="6"/>
        <v>3.5947951555053648E-2</v>
      </c>
      <c r="W76" s="233">
        <f t="shared" si="6"/>
        <v>3.7698059740640152E-2</v>
      </c>
      <c r="X76" s="233">
        <f t="shared" si="6"/>
        <v>3.8972795706553577E-2</v>
      </c>
      <c r="Y76" s="233">
        <f t="shared" si="6"/>
        <v>3.9202322460034238E-2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1.2737778277922602E-2</v>
      </c>
      <c r="C77" s="233">
        <f t="shared" si="7"/>
        <v>1.3221792924627308E-2</v>
      </c>
      <c r="D77" s="233">
        <f t="shared" si="7"/>
        <v>1.3860721079106821E-2</v>
      </c>
      <c r="E77" s="233">
        <f t="shared" si="7"/>
        <v>1.4516675192892597E-2</v>
      </c>
      <c r="F77" s="233">
        <f t="shared" si="7"/>
        <v>1.5005792843029638E-2</v>
      </c>
      <c r="G77" s="233">
        <f t="shared" si="7"/>
        <v>1.4779446451092722E-2</v>
      </c>
      <c r="H77" s="233">
        <f t="shared" si="7"/>
        <v>1.4897677581528723E-2</v>
      </c>
      <c r="I77" s="233">
        <f t="shared" si="7"/>
        <v>1.4342927496705743E-2</v>
      </c>
      <c r="J77" s="233">
        <f t="shared" si="7"/>
        <v>1.33887196355783E-2</v>
      </c>
      <c r="K77" s="233">
        <f t="shared" si="7"/>
        <v>1.3380592989538587E-2</v>
      </c>
      <c r="L77" s="233">
        <f t="shared" si="7"/>
        <v>1.2748629498810808E-2</v>
      </c>
      <c r="M77" s="233">
        <f t="shared" si="7"/>
        <v>1.3459719833414763E-2</v>
      </c>
      <c r="N77" s="233">
        <f t="shared" si="7"/>
        <v>1.2529735980113572E-2</v>
      </c>
      <c r="O77" s="233">
        <f t="shared" si="7"/>
        <v>1.1903978728166434E-2</v>
      </c>
      <c r="P77" s="233">
        <f t="shared" si="7"/>
        <v>1.1673444283159541E-2</v>
      </c>
      <c r="Q77" s="233">
        <f t="shared" si="7"/>
        <v>1.0778795937080754E-2</v>
      </c>
      <c r="R77" s="233">
        <f t="shared" si="7"/>
        <v>1.0570303113529899E-2</v>
      </c>
      <c r="S77" s="233">
        <f t="shared" si="7"/>
        <v>1.0053051195966931E-2</v>
      </c>
      <c r="T77" s="233">
        <f t="shared" si="7"/>
        <v>9.4925825536457589E-3</v>
      </c>
      <c r="U77" s="233">
        <f t="shared" si="7"/>
        <v>9.8830051322920543E-3</v>
      </c>
      <c r="V77" s="233">
        <f t="shared" si="7"/>
        <v>9.6144886805167359E-3</v>
      </c>
      <c r="W77" s="233">
        <f t="shared" si="7"/>
        <v>1.0608023870228649E-2</v>
      </c>
      <c r="X77" s="233">
        <f t="shared" si="7"/>
        <v>1.1158015449560519E-2</v>
      </c>
      <c r="Y77" s="233">
        <f t="shared" si="7"/>
        <v>1.1168216772919633E-2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4.3132977705111125E-2</v>
      </c>
      <c r="C78" s="300">
        <f t="shared" si="8"/>
        <v>4.4545492805052621E-2</v>
      </c>
      <c r="D78" s="300">
        <f t="shared" si="8"/>
        <v>4.8509124086840612E-2</v>
      </c>
      <c r="E78" s="300">
        <f t="shared" si="8"/>
        <v>5.1982044598464769E-2</v>
      </c>
      <c r="F78" s="300">
        <f t="shared" si="8"/>
        <v>5.4034975098507493E-2</v>
      </c>
      <c r="G78" s="300">
        <f t="shared" si="8"/>
        <v>5.2834298448906268E-2</v>
      </c>
      <c r="H78" s="300">
        <f t="shared" si="8"/>
        <v>5.5310115029008386E-2</v>
      </c>
      <c r="I78" s="300">
        <f t="shared" si="8"/>
        <v>5.5220479680050921E-2</v>
      </c>
      <c r="J78" s="300">
        <f t="shared" si="8"/>
        <v>5.2314278443765481E-2</v>
      </c>
      <c r="K78" s="300">
        <f t="shared" si="8"/>
        <v>5.1261228603547274E-2</v>
      </c>
      <c r="L78" s="300">
        <f t="shared" si="8"/>
        <v>5.0098568851322363E-2</v>
      </c>
      <c r="M78" s="300">
        <f t="shared" si="8"/>
        <v>5.4197566361603264E-2</v>
      </c>
      <c r="N78" s="300">
        <f t="shared" si="8"/>
        <v>4.9657203513035299E-2</v>
      </c>
      <c r="O78" s="300">
        <f t="shared" si="8"/>
        <v>4.6779781386250607E-2</v>
      </c>
      <c r="P78" s="300">
        <f t="shared" si="8"/>
        <v>4.5953591841369566E-2</v>
      </c>
      <c r="Q78" s="300">
        <f t="shared" si="8"/>
        <v>4.2323901091205686E-2</v>
      </c>
      <c r="R78" s="300">
        <f t="shared" si="8"/>
        <v>4.1927878452079556E-2</v>
      </c>
      <c r="S78" s="300">
        <f t="shared" si="8"/>
        <v>3.9172670904550455E-2</v>
      </c>
      <c r="T78" s="300">
        <f t="shared" si="8"/>
        <v>3.7284201582624105E-2</v>
      </c>
      <c r="U78" s="300">
        <f t="shared" si="8"/>
        <v>3.8272335709047506E-2</v>
      </c>
      <c r="V78" s="300">
        <f t="shared" si="8"/>
        <v>3.9498666456989011E-2</v>
      </c>
      <c r="W78" s="300">
        <f t="shared" si="8"/>
        <v>4.5221082362774792E-2</v>
      </c>
      <c r="X78" s="300">
        <f t="shared" si="8"/>
        <v>4.6294664579723303E-2</v>
      </c>
      <c r="Y78" s="300">
        <f t="shared" si="8"/>
        <v>4.7836468001800636E-2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0.13698846409920584</v>
      </c>
      <c r="C79" s="301">
        <f t="shared" si="9"/>
        <v>0.11652510780110034</v>
      </c>
      <c r="D79" s="301">
        <f t="shared" si="9"/>
        <v>0.10500161002958215</v>
      </c>
      <c r="E79" s="301">
        <f t="shared" si="9"/>
        <v>0.10155093166759323</v>
      </c>
      <c r="F79" s="301">
        <f t="shared" si="9"/>
        <v>0.10112917852127402</v>
      </c>
      <c r="G79" s="301">
        <f t="shared" si="9"/>
        <v>0.10390134694059851</v>
      </c>
      <c r="H79" s="301">
        <f t="shared" si="9"/>
        <v>9.3345347962119837E-2</v>
      </c>
      <c r="I79" s="301">
        <f t="shared" si="9"/>
        <v>9.332696027759857E-2</v>
      </c>
      <c r="J79" s="301">
        <f t="shared" si="9"/>
        <v>0.11175724137288688</v>
      </c>
      <c r="K79" s="301">
        <f t="shared" si="9"/>
        <v>0.12374110389767273</v>
      </c>
      <c r="L79" s="301">
        <f t="shared" si="9"/>
        <v>0.12323718437909864</v>
      </c>
      <c r="M79" s="301">
        <f t="shared" si="9"/>
        <v>0.1317790078841978</v>
      </c>
      <c r="N79" s="301">
        <f t="shared" si="9"/>
        <v>0.13594566353471121</v>
      </c>
      <c r="O79" s="301">
        <f t="shared" si="9"/>
        <v>0.13747268005554975</v>
      </c>
      <c r="P79" s="301">
        <f t="shared" si="9"/>
        <v>0.13660332924421159</v>
      </c>
      <c r="Q79" s="301">
        <f t="shared" si="9"/>
        <v>0.13670517307314919</v>
      </c>
      <c r="R79" s="301">
        <f t="shared" si="9"/>
        <v>0.14737691716474424</v>
      </c>
      <c r="S79" s="301">
        <f t="shared" si="9"/>
        <v>0.15239896379464052</v>
      </c>
      <c r="T79" s="301">
        <f t="shared" si="9"/>
        <v>0.16814541772303665</v>
      </c>
      <c r="U79" s="301">
        <f t="shared" si="9"/>
        <v>0.16159086796355901</v>
      </c>
      <c r="V79" s="301">
        <f t="shared" si="9"/>
        <v>0.16179451946419007</v>
      </c>
      <c r="W79" s="301">
        <f t="shared" si="9"/>
        <v>0.15062292332202754</v>
      </c>
      <c r="X79" s="301">
        <f t="shared" si="9"/>
        <v>0.14059773005901519</v>
      </c>
      <c r="Y79" s="301">
        <f t="shared" si="9"/>
        <v>0.13723829659775982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0.25005310507618334</v>
      </c>
      <c r="C80" s="301">
        <f t="shared" si="10"/>
        <v>0.21449630976629228</v>
      </c>
      <c r="D80" s="301">
        <f t="shared" si="10"/>
        <v>0.19243338366715443</v>
      </c>
      <c r="E80" s="301">
        <f t="shared" si="10"/>
        <v>0.18404053271700382</v>
      </c>
      <c r="F80" s="301">
        <f t="shared" si="10"/>
        <v>0.18538922721183079</v>
      </c>
      <c r="G80" s="301">
        <f t="shared" si="10"/>
        <v>0.1819579982415224</v>
      </c>
      <c r="H80" s="301">
        <f t="shared" si="10"/>
        <v>0.16827700269089044</v>
      </c>
      <c r="I80" s="301">
        <f t="shared" si="10"/>
        <v>0.1546282670548344</v>
      </c>
      <c r="J80" s="301">
        <f t="shared" si="10"/>
        <v>0.15675438168383729</v>
      </c>
      <c r="K80" s="301">
        <f t="shared" si="10"/>
        <v>0.1573318650152872</v>
      </c>
      <c r="L80" s="301">
        <f t="shared" si="10"/>
        <v>0.15436612781427614</v>
      </c>
      <c r="M80" s="301">
        <f t="shared" si="10"/>
        <v>0.14884329638503072</v>
      </c>
      <c r="N80" s="301">
        <f t="shared" si="10"/>
        <v>0.15179044154071314</v>
      </c>
      <c r="O80" s="301">
        <f t="shared" si="10"/>
        <v>0.15260990051705869</v>
      </c>
      <c r="P80" s="301">
        <f t="shared" si="10"/>
        <v>0.15053321162403699</v>
      </c>
      <c r="Q80" s="301">
        <f t="shared" si="10"/>
        <v>0.15071796797490405</v>
      </c>
      <c r="R80" s="301">
        <f t="shared" si="10"/>
        <v>0.15785125001801498</v>
      </c>
      <c r="S80" s="301">
        <f t="shared" si="10"/>
        <v>0.16745036611914774</v>
      </c>
      <c r="T80" s="301">
        <f t="shared" si="10"/>
        <v>0.17588973958596951</v>
      </c>
      <c r="U80" s="301">
        <f t="shared" si="10"/>
        <v>0.18220729818313325</v>
      </c>
      <c r="V80" s="301">
        <f t="shared" si="10"/>
        <v>0.16707376874886465</v>
      </c>
      <c r="W80" s="301">
        <f t="shared" si="10"/>
        <v>0.15907602360703363</v>
      </c>
      <c r="X80" s="301">
        <f t="shared" si="10"/>
        <v>0.15561761357683326</v>
      </c>
      <c r="Y80" s="301">
        <f t="shared" si="10"/>
        <v>0.15346052798536874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0.24513569868067442</v>
      </c>
      <c r="C81" s="302">
        <f t="shared" si="11"/>
        <v>0.20718943257340552</v>
      </c>
      <c r="D81" s="302">
        <f t="shared" si="11"/>
        <v>0.18338405105691483</v>
      </c>
      <c r="E81" s="302">
        <f t="shared" si="11"/>
        <v>0.17494372602504302</v>
      </c>
      <c r="F81" s="302">
        <f t="shared" si="11"/>
        <v>0.17713220255972381</v>
      </c>
      <c r="G81" s="302">
        <f t="shared" si="11"/>
        <v>0.17415673507884993</v>
      </c>
      <c r="H81" s="302">
        <f t="shared" si="11"/>
        <v>0.15895433836339976</v>
      </c>
      <c r="I81" s="302">
        <f t="shared" si="11"/>
        <v>0.14307315643901428</v>
      </c>
      <c r="J81" s="302">
        <f t="shared" si="11"/>
        <v>0.14393346859471964</v>
      </c>
      <c r="K81" s="302">
        <f t="shared" si="11"/>
        <v>0.1454427586320938</v>
      </c>
      <c r="L81" s="302">
        <f t="shared" si="11"/>
        <v>0.14063149123837185</v>
      </c>
      <c r="M81" s="302">
        <f t="shared" si="11"/>
        <v>0.13609194857384929</v>
      </c>
      <c r="N81" s="302">
        <f t="shared" si="11"/>
        <v>0.13801492967547915</v>
      </c>
      <c r="O81" s="302">
        <f t="shared" si="11"/>
        <v>0.13793923375788752</v>
      </c>
      <c r="P81" s="302">
        <f t="shared" si="11"/>
        <v>0.13523365722773228</v>
      </c>
      <c r="Q81" s="302">
        <f t="shared" si="11"/>
        <v>0.13378184523844711</v>
      </c>
      <c r="R81" s="302">
        <f t="shared" si="11"/>
        <v>0.14200042285031131</v>
      </c>
      <c r="S81" s="302">
        <f t="shared" si="11"/>
        <v>0.15222969617195931</v>
      </c>
      <c r="T81" s="302">
        <f t="shared" si="11"/>
        <v>0.16125708135310676</v>
      </c>
      <c r="U81" s="302">
        <f t="shared" si="11"/>
        <v>0.16861124415040166</v>
      </c>
      <c r="V81" s="302">
        <f t="shared" si="11"/>
        <v>0.1515803857597682</v>
      </c>
      <c r="W81" s="302">
        <f t="shared" si="11"/>
        <v>0.14432975773035753</v>
      </c>
      <c r="X81" s="302">
        <f t="shared" si="11"/>
        <v>0.14091928359645159</v>
      </c>
      <c r="Y81" s="302">
        <f t="shared" si="11"/>
        <v>0.1385170155348405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4.9174063955089399E-3</v>
      </c>
      <c r="C82" s="302">
        <f t="shared" si="12"/>
        <v>7.3068771928867333E-3</v>
      </c>
      <c r="D82" s="302">
        <f t="shared" si="12"/>
        <v>9.0493326102395778E-3</v>
      </c>
      <c r="E82" s="302">
        <f t="shared" si="12"/>
        <v>9.0968066919608227E-3</v>
      </c>
      <c r="F82" s="302">
        <f t="shared" si="12"/>
        <v>8.2570246521069899E-3</v>
      </c>
      <c r="G82" s="302">
        <f t="shared" si="12"/>
        <v>7.8012631626724399E-3</v>
      </c>
      <c r="H82" s="302">
        <f t="shared" si="12"/>
        <v>9.3226643274906783E-3</v>
      </c>
      <c r="I82" s="302">
        <f t="shared" si="12"/>
        <v>1.155511061582013E-2</v>
      </c>
      <c r="J82" s="302">
        <f t="shared" si="12"/>
        <v>1.2820913089117666E-2</v>
      </c>
      <c r="K82" s="302">
        <f t="shared" si="12"/>
        <v>1.1889106383193423E-2</v>
      </c>
      <c r="L82" s="302">
        <f t="shared" si="12"/>
        <v>1.3734636575904275E-2</v>
      </c>
      <c r="M82" s="302">
        <f t="shared" si="12"/>
        <v>1.2751347811181406E-2</v>
      </c>
      <c r="N82" s="302">
        <f t="shared" si="12"/>
        <v>1.3775511865234005E-2</v>
      </c>
      <c r="O82" s="302">
        <f t="shared" si="12"/>
        <v>1.4670666759171164E-2</v>
      </c>
      <c r="P82" s="302">
        <f t="shared" si="12"/>
        <v>1.5299554396304694E-2</v>
      </c>
      <c r="Q82" s="302">
        <f t="shared" si="12"/>
        <v>1.6936122736456925E-2</v>
      </c>
      <c r="R82" s="302">
        <f t="shared" si="12"/>
        <v>1.5850827167703679E-2</v>
      </c>
      <c r="S82" s="302">
        <f t="shared" si="12"/>
        <v>1.5220669947188434E-2</v>
      </c>
      <c r="T82" s="302">
        <f t="shared" si="12"/>
        <v>1.4632658232862741E-2</v>
      </c>
      <c r="U82" s="302">
        <f t="shared" si="12"/>
        <v>1.3596054032731576E-2</v>
      </c>
      <c r="V82" s="302">
        <f t="shared" si="12"/>
        <v>1.5493382989096437E-2</v>
      </c>
      <c r="W82" s="302">
        <f t="shared" si="12"/>
        <v>1.4746265876676103E-2</v>
      </c>
      <c r="X82" s="302">
        <f t="shared" si="12"/>
        <v>1.4698329980381696E-2</v>
      </c>
      <c r="Y82" s="302">
        <f t="shared" si="12"/>
        <v>1.4943512450528239E-2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1.1023370911083841E-2</v>
      </c>
      <c r="C83" s="301">
        <f t="shared" si="13"/>
        <v>9.8775178871603874E-3</v>
      </c>
      <c r="D83" s="301">
        <f t="shared" si="13"/>
        <v>9.5634134535764141E-3</v>
      </c>
      <c r="E83" s="301">
        <f t="shared" si="13"/>
        <v>9.5573651315978888E-3</v>
      </c>
      <c r="F83" s="301">
        <f t="shared" si="13"/>
        <v>9.0805298417405127E-3</v>
      </c>
      <c r="G83" s="301">
        <f t="shared" si="13"/>
        <v>9.0196293792392385E-3</v>
      </c>
      <c r="H83" s="301">
        <f t="shared" si="13"/>
        <v>7.8264981612111741E-3</v>
      </c>
      <c r="I83" s="301">
        <f t="shared" si="13"/>
        <v>1.0666743034105418E-2</v>
      </c>
      <c r="J83" s="301">
        <f t="shared" si="13"/>
        <v>1.526315228885349E-2</v>
      </c>
      <c r="K83" s="301">
        <f t="shared" si="13"/>
        <v>1.8632270655228479E-2</v>
      </c>
      <c r="L83" s="301">
        <f t="shared" si="13"/>
        <v>1.936268379235434E-2</v>
      </c>
      <c r="M83" s="301">
        <f t="shared" si="13"/>
        <v>2.1883531060683858E-2</v>
      </c>
      <c r="N83" s="301">
        <f t="shared" si="13"/>
        <v>2.2736284304280829E-2</v>
      </c>
      <c r="O83" s="301">
        <f t="shared" si="13"/>
        <v>2.3219097385862926E-2</v>
      </c>
      <c r="P83" s="301">
        <f t="shared" si="13"/>
        <v>2.3552760332298382E-2</v>
      </c>
      <c r="Q83" s="301">
        <f t="shared" si="13"/>
        <v>2.3890832605207812E-2</v>
      </c>
      <c r="R83" s="301">
        <f t="shared" si="13"/>
        <v>2.5775390815489695E-2</v>
      </c>
      <c r="S83" s="301">
        <f t="shared" si="13"/>
        <v>2.5867361612484853E-2</v>
      </c>
      <c r="T83" s="301">
        <f t="shared" si="13"/>
        <v>2.8940266848431925E-2</v>
      </c>
      <c r="U83" s="301">
        <f t="shared" si="13"/>
        <v>2.6374154328030142E-2</v>
      </c>
      <c r="V83" s="301">
        <f t="shared" si="13"/>
        <v>2.8314548371246466E-2</v>
      </c>
      <c r="W83" s="301">
        <f t="shared" si="13"/>
        <v>2.6033599203938773E-2</v>
      </c>
      <c r="X83" s="301">
        <f t="shared" si="13"/>
        <v>2.3792259082605793E-2</v>
      </c>
      <c r="Y83" s="301">
        <f t="shared" si="13"/>
        <v>2.3174500547349521E-2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5.0188785784150017E-3</v>
      </c>
      <c r="C84" s="302">
        <f t="shared" si="14"/>
        <v>4.3254890980568709E-3</v>
      </c>
      <c r="D84" s="302">
        <f t="shared" si="14"/>
        <v>4.0656348605588519E-3</v>
      </c>
      <c r="E84" s="302">
        <f t="shared" si="14"/>
        <v>4.0573781865701677E-3</v>
      </c>
      <c r="F84" s="302">
        <f t="shared" si="14"/>
        <v>3.8777029777856916E-3</v>
      </c>
      <c r="G84" s="302">
        <f t="shared" si="14"/>
        <v>3.8705339397153821E-3</v>
      </c>
      <c r="H84" s="302">
        <f t="shared" si="14"/>
        <v>3.205629528745813E-3</v>
      </c>
      <c r="I84" s="302">
        <f t="shared" si="14"/>
        <v>4.4581929404848529E-3</v>
      </c>
      <c r="J84" s="302">
        <f t="shared" si="14"/>
        <v>6.5792372239408441E-3</v>
      </c>
      <c r="K84" s="302">
        <f t="shared" si="14"/>
        <v>8.251296370306643E-3</v>
      </c>
      <c r="L84" s="302">
        <f t="shared" si="14"/>
        <v>8.5006222803691439E-3</v>
      </c>
      <c r="M84" s="302">
        <f t="shared" si="14"/>
        <v>9.8032110804579138E-3</v>
      </c>
      <c r="N84" s="302">
        <f t="shared" si="14"/>
        <v>1.012141538171946E-2</v>
      </c>
      <c r="O84" s="302">
        <f t="shared" si="14"/>
        <v>1.0312992028133983E-2</v>
      </c>
      <c r="P84" s="302">
        <f t="shared" si="14"/>
        <v>1.0439722541775767E-2</v>
      </c>
      <c r="Q84" s="302">
        <f t="shared" si="14"/>
        <v>1.0493869844528365E-2</v>
      </c>
      <c r="R84" s="302">
        <f t="shared" si="14"/>
        <v>1.1492344085978767E-2</v>
      </c>
      <c r="S84" s="302">
        <f t="shared" si="14"/>
        <v>1.1573193278216324E-2</v>
      </c>
      <c r="T84" s="302">
        <f t="shared" si="14"/>
        <v>1.3097187141721185E-2</v>
      </c>
      <c r="U84" s="302">
        <f t="shared" si="14"/>
        <v>1.1917394113002612E-2</v>
      </c>
      <c r="V84" s="302">
        <f t="shared" si="14"/>
        <v>1.2738115025966081E-2</v>
      </c>
      <c r="W84" s="302">
        <f t="shared" si="14"/>
        <v>1.1696104056423531E-2</v>
      </c>
      <c r="X84" s="302">
        <f t="shared" si="14"/>
        <v>1.0615657432444373E-2</v>
      </c>
      <c r="Y84" s="302">
        <f t="shared" si="14"/>
        <v>1.0297421838515813E-2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5.3914666222259697E-3</v>
      </c>
      <c r="C85" s="302">
        <f t="shared" si="15"/>
        <v>4.6411210418042222E-3</v>
      </c>
      <c r="D85" s="302">
        <f t="shared" si="15"/>
        <v>4.3696486183438287E-3</v>
      </c>
      <c r="E85" s="302">
        <f t="shared" si="15"/>
        <v>4.3659386405813334E-3</v>
      </c>
      <c r="F85" s="302">
        <f t="shared" si="15"/>
        <v>4.1734695165277121E-3</v>
      </c>
      <c r="G85" s="302">
        <f t="shared" si="15"/>
        <v>4.1765553425701452E-3</v>
      </c>
      <c r="H85" s="302">
        <f t="shared" si="15"/>
        <v>3.4586639125544941E-3</v>
      </c>
      <c r="I85" s="302">
        <f t="shared" si="15"/>
        <v>4.7680387092089542E-3</v>
      </c>
      <c r="J85" s="302">
        <f t="shared" si="15"/>
        <v>7.0856031250736357E-3</v>
      </c>
      <c r="K85" s="302">
        <f t="shared" si="15"/>
        <v>8.8988255054871269E-3</v>
      </c>
      <c r="L85" s="302">
        <f t="shared" si="15"/>
        <v>9.1498407461139738E-3</v>
      </c>
      <c r="M85" s="302">
        <f t="shared" si="15"/>
        <v>1.049068035674622E-2</v>
      </c>
      <c r="N85" s="302">
        <f t="shared" si="15"/>
        <v>1.089755246167015E-2</v>
      </c>
      <c r="O85" s="302">
        <f t="shared" si="15"/>
        <v>1.1077194914019177E-2</v>
      </c>
      <c r="P85" s="302">
        <f t="shared" si="15"/>
        <v>1.1205727422231746E-2</v>
      </c>
      <c r="Q85" s="302">
        <f t="shared" si="15"/>
        <v>1.1285630518108184E-2</v>
      </c>
      <c r="R85" s="302">
        <f t="shared" si="15"/>
        <v>1.2307012250346631E-2</v>
      </c>
      <c r="S85" s="302">
        <f t="shared" si="15"/>
        <v>1.2396692051585584E-2</v>
      </c>
      <c r="T85" s="302">
        <f t="shared" si="15"/>
        <v>1.4018907574616706E-2</v>
      </c>
      <c r="U85" s="302">
        <f t="shared" si="15"/>
        <v>1.2761815764179004E-2</v>
      </c>
      <c r="V85" s="302">
        <f t="shared" si="15"/>
        <v>1.364495944417498E-2</v>
      </c>
      <c r="W85" s="302">
        <f t="shared" si="15"/>
        <v>1.2499160182220345E-2</v>
      </c>
      <c r="X85" s="302">
        <f t="shared" si="15"/>
        <v>1.1344242586493943E-2</v>
      </c>
      <c r="Y85" s="302">
        <f t="shared" si="15"/>
        <v>1.1014154110032303E-2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6.1302571044287023E-4</v>
      </c>
      <c r="C86" s="302">
        <f t="shared" si="16"/>
        <v>9.1090774729929533E-4</v>
      </c>
      <c r="D86" s="302">
        <f t="shared" si="16"/>
        <v>1.1281299746737335E-3</v>
      </c>
      <c r="E86" s="302">
        <f t="shared" si="16"/>
        <v>1.1340483044463892E-3</v>
      </c>
      <c r="F86" s="302">
        <f t="shared" si="16"/>
        <v>1.0293573474271091E-3</v>
      </c>
      <c r="G86" s="302">
        <f t="shared" si="16"/>
        <v>9.725400969537117E-4</v>
      </c>
      <c r="H86" s="302">
        <f t="shared" si="16"/>
        <v>1.1622047199108675E-3</v>
      </c>
      <c r="I86" s="302">
        <f t="shared" si="16"/>
        <v>1.4405113844116102E-3</v>
      </c>
      <c r="J86" s="302">
        <f t="shared" si="16"/>
        <v>1.5983119398390109E-3</v>
      </c>
      <c r="K86" s="302">
        <f t="shared" si="16"/>
        <v>1.4821487794347095E-3</v>
      </c>
      <c r="L86" s="302">
        <f t="shared" si="16"/>
        <v>1.7122207658712206E-3</v>
      </c>
      <c r="M86" s="302">
        <f t="shared" si="16"/>
        <v>1.5896396234797254E-3</v>
      </c>
      <c r="N86" s="302">
        <f t="shared" si="16"/>
        <v>1.717316460891221E-3</v>
      </c>
      <c r="O86" s="302">
        <f t="shared" si="16"/>
        <v>1.8289104437097666E-3</v>
      </c>
      <c r="P86" s="302">
        <f t="shared" si="16"/>
        <v>1.9073103682908676E-3</v>
      </c>
      <c r="Q86" s="302">
        <f t="shared" si="16"/>
        <v>2.1113322425712613E-3</v>
      </c>
      <c r="R86" s="302">
        <f t="shared" si="16"/>
        <v>1.9760344791642979E-3</v>
      </c>
      <c r="S86" s="302">
        <f t="shared" si="16"/>
        <v>1.8974762826829449E-3</v>
      </c>
      <c r="T86" s="302">
        <f t="shared" si="16"/>
        <v>1.8241721320940369E-3</v>
      </c>
      <c r="U86" s="302">
        <f t="shared" si="16"/>
        <v>1.6949444508485246E-3</v>
      </c>
      <c r="V86" s="302">
        <f t="shared" si="16"/>
        <v>1.9314739011054057E-3</v>
      </c>
      <c r="W86" s="302">
        <f t="shared" si="16"/>
        <v>1.838334965294897E-3</v>
      </c>
      <c r="X86" s="302">
        <f t="shared" si="16"/>
        <v>1.832359063667479E-3</v>
      </c>
      <c r="Y86" s="302">
        <f t="shared" si="16"/>
        <v>1.8629245988014053E-3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1.197079560171325E-2</v>
      </c>
      <c r="C87" s="301">
        <f t="shared" si="17"/>
        <v>1.5234456870472188E-2</v>
      </c>
      <c r="D87" s="301">
        <f t="shared" si="17"/>
        <v>1.786405112915064E-2</v>
      </c>
      <c r="E87" s="301">
        <f t="shared" si="17"/>
        <v>1.7952808940113297E-2</v>
      </c>
      <c r="F87" s="301">
        <f t="shared" si="17"/>
        <v>1.6468821623136697E-2</v>
      </c>
      <c r="G87" s="301">
        <f t="shared" si="17"/>
        <v>1.5743297565272665E-2</v>
      </c>
      <c r="H87" s="301">
        <f t="shared" si="17"/>
        <v>1.7658561719762177E-2</v>
      </c>
      <c r="I87" s="301">
        <f t="shared" si="17"/>
        <v>2.2307985013067824E-2</v>
      </c>
      <c r="J87" s="301">
        <f t="shared" si="17"/>
        <v>2.6040910311718051E-2</v>
      </c>
      <c r="K87" s="301">
        <f t="shared" si="17"/>
        <v>2.5819443550493829E-2</v>
      </c>
      <c r="L87" s="301">
        <f t="shared" si="17"/>
        <v>2.8984508441655964E-2</v>
      </c>
      <c r="M87" s="301">
        <f t="shared" si="17"/>
        <v>2.8300860009271015E-2</v>
      </c>
      <c r="N87" s="301">
        <f t="shared" si="17"/>
        <v>3.020479113968657E-2</v>
      </c>
      <c r="O87" s="301">
        <f t="shared" si="17"/>
        <v>3.1859686354327822E-2</v>
      </c>
      <c r="P87" s="301">
        <f t="shared" si="17"/>
        <v>3.2919631202968244E-2</v>
      </c>
      <c r="Q87" s="301">
        <f t="shared" si="17"/>
        <v>3.5608834006384101E-2</v>
      </c>
      <c r="R87" s="301">
        <f t="shared" si="17"/>
        <v>3.4608687355111668E-2</v>
      </c>
      <c r="S87" s="301">
        <f t="shared" si="17"/>
        <v>3.3666915398626512E-2</v>
      </c>
      <c r="T87" s="301">
        <f t="shared" si="17"/>
        <v>3.3912612814505604E-2</v>
      </c>
      <c r="U87" s="301">
        <f t="shared" si="17"/>
        <v>3.1305543231702052E-2</v>
      </c>
      <c r="V87" s="301">
        <f t="shared" si="17"/>
        <v>3.5043227514463531E-2</v>
      </c>
      <c r="W87" s="301">
        <f t="shared" si="17"/>
        <v>3.2977405495296742E-2</v>
      </c>
      <c r="X87" s="301">
        <f t="shared" si="17"/>
        <v>3.2053951055881137E-2</v>
      </c>
      <c r="Y87" s="301">
        <f t="shared" si="17"/>
        <v>3.2218247720064146E-2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3.2508855392426512E-3</v>
      </c>
      <c r="C88" s="302">
        <f t="shared" si="18"/>
        <v>2.7705291717780522E-3</v>
      </c>
      <c r="D88" s="302">
        <f t="shared" si="18"/>
        <v>2.6295586076315273E-3</v>
      </c>
      <c r="E88" s="302">
        <f t="shared" si="18"/>
        <v>2.6422915266677304E-3</v>
      </c>
      <c r="F88" s="302">
        <f t="shared" si="18"/>
        <v>2.5408974571871868E-3</v>
      </c>
      <c r="G88" s="302">
        <f t="shared" si="18"/>
        <v>2.549989207531282E-3</v>
      </c>
      <c r="H88" s="302">
        <f t="shared" si="18"/>
        <v>2.1165383203577133E-3</v>
      </c>
      <c r="I88" s="302">
        <f t="shared" si="18"/>
        <v>2.9737920967790464E-3</v>
      </c>
      <c r="J88" s="302">
        <f t="shared" si="18"/>
        <v>4.3260513449892742E-3</v>
      </c>
      <c r="K88" s="302">
        <f t="shared" si="18"/>
        <v>5.3420982690391122E-3</v>
      </c>
      <c r="L88" s="302">
        <f t="shared" si="18"/>
        <v>5.4938984024887555E-3</v>
      </c>
      <c r="M88" s="302">
        <f t="shared" si="18"/>
        <v>6.1999211034224396E-3</v>
      </c>
      <c r="N88" s="302">
        <f t="shared" si="18"/>
        <v>6.3925071531864995E-3</v>
      </c>
      <c r="O88" s="302">
        <f t="shared" si="18"/>
        <v>6.5773789027228488E-3</v>
      </c>
      <c r="P88" s="302">
        <f t="shared" si="18"/>
        <v>6.6042241216208823E-3</v>
      </c>
      <c r="Q88" s="302">
        <f t="shared" si="18"/>
        <v>6.6422222825155888E-3</v>
      </c>
      <c r="R88" s="302">
        <f t="shared" si="18"/>
        <v>7.2430141639746835E-3</v>
      </c>
      <c r="S88" s="302">
        <f t="shared" si="18"/>
        <v>7.304457675075102E-3</v>
      </c>
      <c r="T88" s="302">
        <f t="shared" si="18"/>
        <v>8.2611354367211412E-3</v>
      </c>
      <c r="U88" s="302">
        <f t="shared" si="18"/>
        <v>7.5098905123212566E-3</v>
      </c>
      <c r="V88" s="302">
        <f t="shared" si="18"/>
        <v>8.0582656412500203E-3</v>
      </c>
      <c r="W88" s="302">
        <f t="shared" si="18"/>
        <v>7.3650879894865589E-3</v>
      </c>
      <c r="X88" s="302">
        <f t="shared" si="18"/>
        <v>6.6879493939721157E-3</v>
      </c>
      <c r="Y88" s="302">
        <f t="shared" si="18"/>
        <v>6.5051106016622839E-3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7.8895261821540236E-4</v>
      </c>
      <c r="C89" s="302">
        <f t="shared" si="19"/>
        <v>6.7915186236917956E-4</v>
      </c>
      <c r="D89" s="302">
        <f t="shared" si="19"/>
        <v>6.3942633047412508E-4</v>
      </c>
      <c r="E89" s="302">
        <f t="shared" si="19"/>
        <v>6.3888343614233484E-4</v>
      </c>
      <c r="F89" s="302">
        <f t="shared" si="19"/>
        <v>6.1071873996824716E-4</v>
      </c>
      <c r="G89" s="302">
        <f t="shared" si="19"/>
        <v>6.1117029994369083E-4</v>
      </c>
      <c r="H89" s="302">
        <f t="shared" si="19"/>
        <v>5.0611867614797361E-4</v>
      </c>
      <c r="I89" s="302">
        <f t="shared" si="19"/>
        <v>6.9772417914546565E-4</v>
      </c>
      <c r="J89" s="302">
        <f t="shared" si="19"/>
        <v>1.036861679550574E-3</v>
      </c>
      <c r="K89" s="302">
        <f t="shared" si="19"/>
        <v>1.3021970038084769E-3</v>
      </c>
      <c r="L89" s="302">
        <f t="shared" si="19"/>
        <v>1.3389289628802663E-3</v>
      </c>
      <c r="M89" s="302">
        <f t="shared" si="19"/>
        <v>1.5351388247857951E-3</v>
      </c>
      <c r="N89" s="302">
        <f t="shared" si="19"/>
        <v>1.5946778769493086E-3</v>
      </c>
      <c r="O89" s="302">
        <f t="shared" si="19"/>
        <v>1.620965600319259E-3</v>
      </c>
      <c r="P89" s="302">
        <f t="shared" si="19"/>
        <v>1.6397742225338632E-3</v>
      </c>
      <c r="Q89" s="302">
        <f t="shared" si="19"/>
        <v>1.6514667286944983E-3</v>
      </c>
      <c r="R89" s="302">
        <f t="shared" si="19"/>
        <v>1.8009291752438218E-3</v>
      </c>
      <c r="S89" s="302">
        <f t="shared" si="19"/>
        <v>1.8140523417115178E-3</v>
      </c>
      <c r="T89" s="302">
        <f t="shared" si="19"/>
        <v>2.051436948513861E-3</v>
      </c>
      <c r="U89" s="302">
        <f t="shared" si="19"/>
        <v>1.8674822021201075E-3</v>
      </c>
      <c r="V89" s="302">
        <f t="shared" si="19"/>
        <v>1.9967157794403994E-3</v>
      </c>
      <c r="W89" s="302">
        <f t="shared" si="19"/>
        <v>1.8290468702160006E-3</v>
      </c>
      <c r="X89" s="302">
        <f t="shared" si="19"/>
        <v>1.6600436425571075E-3</v>
      </c>
      <c r="Y89" s="302">
        <f t="shared" si="19"/>
        <v>1.61174061371639E-3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7.9309574442551958E-3</v>
      </c>
      <c r="C90" s="302">
        <f t="shared" si="20"/>
        <v>1.1784775836324956E-2</v>
      </c>
      <c r="D90" s="302">
        <f t="shared" si="20"/>
        <v>1.4595066191044989E-2</v>
      </c>
      <c r="E90" s="302">
        <f t="shared" si="20"/>
        <v>1.4671633977303233E-2</v>
      </c>
      <c r="F90" s="302">
        <f t="shared" si="20"/>
        <v>1.3317205425981263E-2</v>
      </c>
      <c r="G90" s="302">
        <f t="shared" si="20"/>
        <v>1.2582138057797692E-2</v>
      </c>
      <c r="H90" s="302">
        <f t="shared" si="20"/>
        <v>1.503590472325649E-2</v>
      </c>
      <c r="I90" s="302">
        <f t="shared" si="20"/>
        <v>1.8636468737143315E-2</v>
      </c>
      <c r="J90" s="302">
        <f t="shared" si="20"/>
        <v>2.0677997287178205E-2</v>
      </c>
      <c r="K90" s="302">
        <f t="shared" si="20"/>
        <v>1.9175148277646242E-2</v>
      </c>
      <c r="L90" s="302">
        <f t="shared" si="20"/>
        <v>2.2151681076286941E-2</v>
      </c>
      <c r="M90" s="302">
        <f t="shared" si="20"/>
        <v>2.056580008106278E-2</v>
      </c>
      <c r="N90" s="302">
        <f t="shared" si="20"/>
        <v>2.2217606109550758E-2</v>
      </c>
      <c r="O90" s="302">
        <f t="shared" si="20"/>
        <v>2.3661341851285718E-2</v>
      </c>
      <c r="P90" s="302">
        <f t="shared" si="20"/>
        <v>2.4675632858813499E-2</v>
      </c>
      <c r="Q90" s="302">
        <f t="shared" si="20"/>
        <v>2.7315144995174016E-2</v>
      </c>
      <c r="R90" s="302">
        <f t="shared" si="20"/>
        <v>2.5564744015893166E-2</v>
      </c>
      <c r="S90" s="302">
        <f t="shared" si="20"/>
        <v>2.4548405381839895E-2</v>
      </c>
      <c r="T90" s="302">
        <f t="shared" si="20"/>
        <v>2.3600040429270601E-2</v>
      </c>
      <c r="U90" s="302">
        <f t="shared" si="20"/>
        <v>2.1928170517260689E-2</v>
      </c>
      <c r="V90" s="302">
        <f t="shared" si="20"/>
        <v>2.4988246093773113E-2</v>
      </c>
      <c r="W90" s="302">
        <f t="shared" si="20"/>
        <v>2.3783270635594184E-2</v>
      </c>
      <c r="X90" s="302">
        <f t="shared" si="20"/>
        <v>2.3705958019351915E-2</v>
      </c>
      <c r="Y90" s="302">
        <f t="shared" si="20"/>
        <v>2.4101396504685475E-2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0.15510984561414545</v>
      </c>
      <c r="C91" s="301">
        <f t="shared" si="21"/>
        <v>0.15654454781332661</v>
      </c>
      <c r="D91" s="301">
        <f t="shared" si="21"/>
        <v>0.1396397725300316</v>
      </c>
      <c r="E91" s="301">
        <f t="shared" si="21"/>
        <v>0.13113412738562746</v>
      </c>
      <c r="F91" s="301">
        <f t="shared" si="21"/>
        <v>0.13196465343913372</v>
      </c>
      <c r="G91" s="301">
        <f t="shared" si="21"/>
        <v>0.14762096009845754</v>
      </c>
      <c r="H91" s="301">
        <f t="shared" si="21"/>
        <v>0.14078986393324158</v>
      </c>
      <c r="I91" s="301">
        <f t="shared" si="21"/>
        <v>0.12393999579537922</v>
      </c>
      <c r="J91" s="301">
        <f t="shared" si="21"/>
        <v>0.10046932906097601</v>
      </c>
      <c r="K91" s="301">
        <f t="shared" si="21"/>
        <v>0.10131347355865296</v>
      </c>
      <c r="L91" s="301">
        <f t="shared" si="21"/>
        <v>8.7172136093911057E-2</v>
      </c>
      <c r="M91" s="301">
        <f t="shared" si="21"/>
        <v>7.7004057042694057E-2</v>
      </c>
      <c r="N91" s="301">
        <f t="shared" si="21"/>
        <v>7.7559484442556684E-2</v>
      </c>
      <c r="O91" s="301">
        <f t="shared" si="21"/>
        <v>7.6529651982229954E-2</v>
      </c>
      <c r="P91" s="301">
        <f t="shared" si="21"/>
        <v>7.4209060767703325E-2</v>
      </c>
      <c r="Q91" s="301">
        <f t="shared" si="21"/>
        <v>6.9491155541812649E-2</v>
      </c>
      <c r="R91" s="301">
        <f t="shared" si="21"/>
        <v>7.4109937129384795E-2</v>
      </c>
      <c r="S91" s="301">
        <f t="shared" si="21"/>
        <v>8.6069711751182457E-2</v>
      </c>
      <c r="T91" s="301">
        <f t="shared" si="21"/>
        <v>8.3792644941441563E-2</v>
      </c>
      <c r="U91" s="301">
        <f t="shared" si="21"/>
        <v>9.5705844743928015E-2</v>
      </c>
      <c r="V91" s="301">
        <f t="shared" si="21"/>
        <v>7.9129612746196135E-2</v>
      </c>
      <c r="W91" s="301">
        <f t="shared" si="21"/>
        <v>8.4936731793039122E-2</v>
      </c>
      <c r="X91" s="301">
        <f t="shared" si="21"/>
        <v>8.7871666962172579E-2</v>
      </c>
      <c r="Y91" s="301">
        <f t="shared" si="21"/>
        <v>8.8024525360405254E-2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0.30510838361900067</v>
      </c>
      <c r="C92" s="235">
        <f t="shared" si="22"/>
        <v>0.35074395657134871</v>
      </c>
      <c r="D92" s="235">
        <f t="shared" si="22"/>
        <v>0.38916611926763189</v>
      </c>
      <c r="E92" s="235">
        <f t="shared" si="22"/>
        <v>0.40169819652099953</v>
      </c>
      <c r="F92" s="235">
        <f t="shared" si="22"/>
        <v>0.39751671454623755</v>
      </c>
      <c r="G92" s="235">
        <f t="shared" si="22"/>
        <v>0.38640162486647656</v>
      </c>
      <c r="H92" s="235">
        <f t="shared" si="22"/>
        <v>0.41204179814005648</v>
      </c>
      <c r="I92" s="235">
        <f t="shared" si="22"/>
        <v>0.43656672288358778</v>
      </c>
      <c r="J92" s="235">
        <f t="shared" si="22"/>
        <v>0.43896707752099279</v>
      </c>
      <c r="K92" s="235">
        <f t="shared" si="22"/>
        <v>0.42441962163131264</v>
      </c>
      <c r="L92" s="235">
        <f t="shared" si="22"/>
        <v>0.44157586657937792</v>
      </c>
      <c r="M92" s="235">
        <f t="shared" si="22"/>
        <v>0.43916897919118836</v>
      </c>
      <c r="N92" s="235">
        <f t="shared" si="22"/>
        <v>0.43827046329185487</v>
      </c>
      <c r="O92" s="235">
        <f t="shared" si="22"/>
        <v>0.44085006972065127</v>
      </c>
      <c r="P92" s="235">
        <f t="shared" si="22"/>
        <v>0.44642315145330214</v>
      </c>
      <c r="Q92" s="235">
        <f t="shared" si="22"/>
        <v>0.45562504773927825</v>
      </c>
      <c r="R92" s="235">
        <f t="shared" si="22"/>
        <v>0.43510148921827418</v>
      </c>
      <c r="S92" s="235">
        <f t="shared" si="22"/>
        <v>0.41605868555470055</v>
      </c>
      <c r="T92" s="235">
        <f t="shared" si="22"/>
        <v>0.39688993033921022</v>
      </c>
      <c r="U92" s="235">
        <f t="shared" si="22"/>
        <v>0.38789133261918052</v>
      </c>
      <c r="V92" s="235">
        <f t="shared" si="22"/>
        <v>0.41238529929938833</v>
      </c>
      <c r="W92" s="235">
        <f t="shared" si="22"/>
        <v>0.41870870855913506</v>
      </c>
      <c r="X92" s="235">
        <f t="shared" si="22"/>
        <v>0.42786030189412461</v>
      </c>
      <c r="Y92" s="235">
        <f t="shared" si="22"/>
        <v>0.4318331396457834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341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>IF(B$5=0,0,B$5/OIS_fec!B$5)</f>
        <v>0.3751755069240818</v>
      </c>
      <c r="C96" s="320">
        <f>IF(C$5=0,0,C$5/OIS_fec!C$5)</f>
        <v>0.38942720556345223</v>
      </c>
      <c r="D96" s="320">
        <f>IF(D$5=0,0,D$5/OIS_fec!D$5)</f>
        <v>0.4005833746802781</v>
      </c>
      <c r="E96" s="320">
        <f>IF(E$5=0,0,E$5/OIS_fec!E$5)</f>
        <v>0.40522925397104403</v>
      </c>
      <c r="F96" s="320">
        <f>IF(F$5=0,0,F$5/OIS_fec!F$5)</f>
        <v>0.40470622075579715</v>
      </c>
      <c r="G96" s="320">
        <f>IF(G$5=0,0,G$5/OIS_fec!G$5)</f>
        <v>0.40144726883617987</v>
      </c>
      <c r="H96" s="320">
        <f>IF(H$5=0,0,H$5/OIS_fec!H$5)</f>
        <v>0.40814525743317337</v>
      </c>
      <c r="I96" s="320">
        <f>IF(I$5=0,0,I$5/OIS_fec!I$5)</f>
        <v>0.41309607509017932</v>
      </c>
      <c r="J96" s="320">
        <f>IF(J$5=0,0,J$5/OIS_fec!J$5)</f>
        <v>0.41313133001747021</v>
      </c>
      <c r="K96" s="320">
        <f>IF(K$5=0,0,K$5/OIS_fec!K$5)</f>
        <v>0.41333135137920751</v>
      </c>
      <c r="L96" s="320">
        <f>IF(L$5=0,0,L$5/OIS_fec!L$5)</f>
        <v>0.41780218259077656</v>
      </c>
      <c r="M96" s="320">
        <f>IF(M$5=0,0,M$5/OIS_fec!M$5)</f>
        <v>0.422960046585383</v>
      </c>
      <c r="N96" s="320">
        <f>IF(N$5=0,0,N$5/OIS_fec!N$5)</f>
        <v>0.42085049626506366</v>
      </c>
      <c r="O96" s="320">
        <f>IF(O$5=0,0,O$5/OIS_fec!O$5)</f>
        <v>0.41906758727629156</v>
      </c>
      <c r="P96" s="320">
        <f>IF(P$5=0,0,P$5/OIS_fec!P$5)</f>
        <v>0.42125504833813093</v>
      </c>
      <c r="Q96" s="320">
        <f>IF(Q$5=0,0,Q$5/OIS_fec!Q$5)</f>
        <v>0.42200776769319631</v>
      </c>
      <c r="R96" s="320">
        <f>IF(R$5=0,0,R$5/OIS_fec!R$5)</f>
        <v>0.41744760512488877</v>
      </c>
      <c r="S96" s="320">
        <f>IF(S$5=0,0,S$5/OIS_fec!S$5)</f>
        <v>0.41105287330872503</v>
      </c>
      <c r="T96" s="320">
        <f>IF(T$5=0,0,T$5/OIS_fec!T$5)</f>
        <v>0.40642073921811372</v>
      </c>
      <c r="U96" s="320">
        <f>IF(U$5=0,0,U$5/OIS_fec!U$5)</f>
        <v>0.40369220874736561</v>
      </c>
      <c r="V96" s="320">
        <f>IF(V$5=0,0,V$5/OIS_fec!V$5)</f>
        <v>0.41028333643025877</v>
      </c>
      <c r="W96" s="320">
        <f>IF(W$5=0,0,W$5/OIS_fec!W$5)</f>
        <v>0.41399485056717228</v>
      </c>
      <c r="X96" s="320">
        <f>IF(X$5=0,0,X$5/OIS_fec!X$5)</f>
        <v>0.41625541307067526</v>
      </c>
      <c r="Y96" s="320">
        <f>IF(Y$5=0,0,Y$5/OIS_fec!Y$5)</f>
        <v>0.41726997276363154</v>
      </c>
      <c r="DA96" s="95"/>
    </row>
    <row r="97" spans="1:105" ht="12" customHeight="1" x14ac:dyDescent="0.25">
      <c r="A97" s="55" t="s">
        <v>91</v>
      </c>
      <c r="B97" s="330">
        <f>IF(B$6=0,0,B$6/OIS_fec!B$6)</f>
        <v>0.4885979881894042</v>
      </c>
      <c r="C97" s="330">
        <f>IF(C$6=0,0,C$6/OIS_fec!C$6)</f>
        <v>0.48819175773893558</v>
      </c>
      <c r="D97" s="330">
        <f>IF(D$6=0,0,D$6/OIS_fec!D$6)</f>
        <v>0.48788328741271225</v>
      </c>
      <c r="E97" s="330">
        <f>IF(E$6=0,0,E$6/OIS_fec!E$6)</f>
        <v>0.48792263597962954</v>
      </c>
      <c r="F97" s="330">
        <f>IF(F$6=0,0,F$6/OIS_fec!F$6)</f>
        <v>0.48821282838203067</v>
      </c>
      <c r="G97" s="330">
        <f>IF(G$6=0,0,G$6/OIS_fec!G$6)</f>
        <v>0.48834358877629369</v>
      </c>
      <c r="H97" s="330">
        <f>IF(H$6=0,0,H$6/OIS_fec!H$6)</f>
        <v>0.48810854294814954</v>
      </c>
      <c r="I97" s="330">
        <f>IF(I$6=0,0,I$6/OIS_fec!I$6)</f>
        <v>0.48757492427483479</v>
      </c>
      <c r="J97" s="330">
        <f>IF(J$6=0,0,J$6/OIS_fec!J$6)</f>
        <v>0.48709208666576775</v>
      </c>
      <c r="K97" s="330">
        <f>IF(K$6=0,0,K$6/OIS_fec!K$6)</f>
        <v>0.4870969010808559</v>
      </c>
      <c r="L97" s="330">
        <f>IF(L$6=0,0,L$6/OIS_fec!L$6)</f>
        <v>0.48657574723814584</v>
      </c>
      <c r="M97" s="330">
        <f>IF(M$6=0,0,M$6/OIS_fec!M$6)</f>
        <v>0.48682472669719157</v>
      </c>
      <c r="N97" s="330">
        <f>IF(N$6=0,0,N$6/OIS_fec!N$6)</f>
        <v>0.48647979902178484</v>
      </c>
      <c r="O97" s="330">
        <f>IF(O$6=0,0,O$6/OIS_fec!O$6)</f>
        <v>0.48624582662883831</v>
      </c>
      <c r="P97" s="330">
        <f>IF(P$6=0,0,P$6/OIS_fec!P$6)</f>
        <v>0.48610963660433376</v>
      </c>
      <c r="Q97" s="330">
        <f>IF(Q$6=0,0,Q$6/OIS_fec!Q$6)</f>
        <v>0.48560189067044562</v>
      </c>
      <c r="R97" s="330">
        <f>IF(R$6=0,0,R$6/OIS_fec!R$6)</f>
        <v>0.48574691641085854</v>
      </c>
      <c r="S97" s="330">
        <f>IF(S$6=0,0,S$6/OIS_fec!S$6)</f>
        <v>0.48575511518059372</v>
      </c>
      <c r="T97" s="330">
        <f>IF(T$6=0,0,T$6/OIS_fec!T$6)</f>
        <v>0.48572087194326841</v>
      </c>
      <c r="U97" s="330">
        <f>IF(U$6=0,0,U$6/OIS_fec!U$6)</f>
        <v>0.48609126068070446</v>
      </c>
      <c r="V97" s="330">
        <f>IF(V$6=0,0,V$6/OIS_fec!V$6)</f>
        <v>0.48553678748191614</v>
      </c>
      <c r="W97" s="330">
        <f>IF(W$6=0,0,W$6/OIS_fec!W$6)</f>
        <v>0.48602010963913067</v>
      </c>
      <c r="X97" s="330">
        <f>IF(X$6=0,0,X$6/OIS_fec!X$6)</f>
        <v>0.48624900406961274</v>
      </c>
      <c r="Y97" s="330">
        <f>IF(Y$6=0,0,Y$6/OIS_fec!Y$6)</f>
        <v>0.48618011098719527</v>
      </c>
      <c r="DA97" s="67"/>
    </row>
    <row r="98" spans="1:105" ht="12" customHeight="1" x14ac:dyDescent="0.25">
      <c r="A98" s="173" t="s">
        <v>92</v>
      </c>
      <c r="B98" s="331">
        <f>IF(B$7=0,0,B$7/OIS_fec!B$7)</f>
        <v>0.12572703314822389</v>
      </c>
      <c r="C98" s="331">
        <f>IF(C$7=0,0,C$7/OIS_fec!C$7)</f>
        <v>0.12558104357578839</v>
      </c>
      <c r="D98" s="331">
        <f>IF(D$7=0,0,D$7/OIS_fec!D$7)</f>
        <v>0.12548203754771733</v>
      </c>
      <c r="E98" s="331">
        <f>IF(E$7=0,0,E$7/OIS_fec!E$7)</f>
        <v>0.12549800800614158</v>
      </c>
      <c r="F98" s="331">
        <f>IF(F$7=0,0,F$7/OIS_fec!F$7)</f>
        <v>0.12558667270768842</v>
      </c>
      <c r="G98" s="331">
        <f>IF(G$7=0,0,G$7/OIS_fec!G$7)</f>
        <v>0.12562387880771342</v>
      </c>
      <c r="H98" s="331">
        <f>IF(H$7=0,0,H$7/OIS_fec!H$7)</f>
        <v>0.12554154792792538</v>
      </c>
      <c r="I98" s="331">
        <f>IF(I$7=0,0,I$7/OIS_fec!I$7)</f>
        <v>0.12537364044968619</v>
      </c>
      <c r="J98" s="331">
        <f>IF(J$7=0,0,J$7/OIS_fec!J$7)</f>
        <v>0.12523159377928511</v>
      </c>
      <c r="K98" s="331">
        <f>IF(K$7=0,0,K$7/OIS_fec!K$7)</f>
        <v>0.12524722261664592</v>
      </c>
      <c r="L98" s="331">
        <f>IF(L$7=0,0,L$7/OIS_fec!L$7)</f>
        <v>0.12509430724815598</v>
      </c>
      <c r="M98" s="331">
        <f>IF(M$7=0,0,M$7/OIS_fec!M$7)</f>
        <v>0.12517424737812519</v>
      </c>
      <c r="N98" s="331">
        <f>IF(N$7=0,0,N$7/OIS_fec!N$7)</f>
        <v>0.12506933252740959</v>
      </c>
      <c r="O98" s="331">
        <f>IF(O$7=0,0,O$7/OIS_fec!O$7)</f>
        <v>0.12499571748764898</v>
      </c>
      <c r="P98" s="331">
        <f>IF(P$7=0,0,P$7/OIS_fec!P$7)</f>
        <v>0.12495398889805474</v>
      </c>
      <c r="Q98" s="331">
        <f>IF(Q$7=0,0,Q$7/OIS_fec!Q$7)</f>
        <v>0.12481012271418011</v>
      </c>
      <c r="R98" s="331">
        <f>IF(R$7=0,0,R$7/OIS_fec!R$7)</f>
        <v>0.12484981470354661</v>
      </c>
      <c r="S98" s="331">
        <f>IF(S$7=0,0,S$7/OIS_fec!S$7)</f>
        <v>0.12484948004360119</v>
      </c>
      <c r="T98" s="331">
        <f>IF(T$7=0,0,T$7/OIS_fec!T$7)</f>
        <v>0.1248386060234007</v>
      </c>
      <c r="U98" s="331">
        <f>IF(U$7=0,0,U$7/OIS_fec!U$7)</f>
        <v>0.12493989761297335</v>
      </c>
      <c r="V98" s="331">
        <f>IF(V$7=0,0,V$7/OIS_fec!V$7)</f>
        <v>0.12479149414090694</v>
      </c>
      <c r="W98" s="331">
        <f>IF(W$7=0,0,W$7/OIS_fec!W$7)</f>
        <v>0.12492274525809711</v>
      </c>
      <c r="X98" s="331">
        <f>IF(X$7=0,0,X$7/OIS_fec!X$7)</f>
        <v>0.12498243671149026</v>
      </c>
      <c r="Y98" s="331">
        <f>IF(Y$7=0,0,Y$7/OIS_fec!Y$7)</f>
        <v>0.12496453409958741</v>
      </c>
      <c r="DA98" s="177"/>
    </row>
    <row r="99" spans="1:105" ht="12" customHeight="1" x14ac:dyDescent="0.25">
      <c r="A99" s="173" t="s">
        <v>93</v>
      </c>
      <c r="B99" s="331">
        <f>IF(B$8=0,0,B$8/OIS_fec!B$8)</f>
        <v>0.68636488767799786</v>
      </c>
      <c r="C99" s="331">
        <f>IF(C$8=0,0,C$8/OIS_fec!C$8)</f>
        <v>0.68541278683828954</v>
      </c>
      <c r="D99" s="331">
        <f>IF(D$8=0,0,D$8/OIS_fec!D$8)</f>
        <v>0.68480801786994616</v>
      </c>
      <c r="E99" s="331">
        <f>IF(E$8=0,0,E$8/OIS_fec!E$8)</f>
        <v>0.68491474448296663</v>
      </c>
      <c r="F99" s="331">
        <f>IF(F$8=0,0,F$8/OIS_fec!F$8)</f>
        <v>0.68544395019887361</v>
      </c>
      <c r="G99" s="331">
        <f>IF(G$8=0,0,G$8/OIS_fec!G$8)</f>
        <v>0.68565825169662575</v>
      </c>
      <c r="H99" s="331">
        <f>IF(H$8=0,0,H$8/OIS_fec!H$8)</f>
        <v>0.68513382467581208</v>
      </c>
      <c r="I99" s="331">
        <f>IF(I$8=0,0,I$8/OIS_fec!I$8)</f>
        <v>0.68412785778964558</v>
      </c>
      <c r="J99" s="331">
        <f>IF(J$8=0,0,J$8/OIS_fec!J$8)</f>
        <v>0.68331439079800538</v>
      </c>
      <c r="K99" s="331">
        <f>IF(K$8=0,0,K$8/OIS_fec!K$8)</f>
        <v>0.68344193651588137</v>
      </c>
      <c r="L99" s="331">
        <f>IF(L$8=0,0,L$8/OIS_fec!L$8)</f>
        <v>0.68257350170438313</v>
      </c>
      <c r="M99" s="331">
        <f>IF(M$8=0,0,M$8/OIS_fec!M$8)</f>
        <v>0.68304434647054457</v>
      </c>
      <c r="N99" s="331">
        <f>IF(N$8=0,0,N$8/OIS_fec!N$8)</f>
        <v>0.6824406964038322</v>
      </c>
      <c r="O99" s="331">
        <f>IF(O$8=0,0,O$8/OIS_fec!O$8)</f>
        <v>0.68201597528523217</v>
      </c>
      <c r="P99" s="331">
        <f>IF(P$8=0,0,P$8/OIS_fec!P$8)</f>
        <v>0.68177963988965806</v>
      </c>
      <c r="Q99" s="331">
        <f>IF(Q$8=0,0,Q$8/OIS_fec!Q$8)</f>
        <v>0.68099857292064425</v>
      </c>
      <c r="R99" s="331">
        <f>IF(R$8=0,0,R$8/OIS_fec!R$8)</f>
        <v>0.68120977422551077</v>
      </c>
      <c r="S99" s="331">
        <f>IF(S$8=0,0,S$8/OIS_fec!S$8)</f>
        <v>0.68120221759100585</v>
      </c>
      <c r="T99" s="331">
        <f>IF(T$8=0,0,T$8/OIS_fec!T$8)</f>
        <v>0.68114100021337776</v>
      </c>
      <c r="U99" s="331">
        <f>IF(U$8=0,0,U$8/OIS_fec!U$8)</f>
        <v>0.6816821363344362</v>
      </c>
      <c r="V99" s="331">
        <f>IF(V$8=0,0,V$8/OIS_fec!V$8)</f>
        <v>0.68089800115283883</v>
      </c>
      <c r="W99" s="331">
        <f>IF(W$8=0,0,W$8/OIS_fec!W$8)</f>
        <v>0.68159556886121708</v>
      </c>
      <c r="X99" s="331">
        <f>IF(X$8=0,0,X$8/OIS_fec!X$8)</f>
        <v>0.68190934604403053</v>
      </c>
      <c r="Y99" s="331">
        <f>IF(Y$8=0,0,Y$8/OIS_fec!Y$8)</f>
        <v>0.68181528523087265</v>
      </c>
      <c r="DA99" s="177"/>
    </row>
    <row r="100" spans="1:105" ht="12" customHeight="1" x14ac:dyDescent="0.25">
      <c r="A100" s="173" t="s">
        <v>94</v>
      </c>
      <c r="B100" s="331">
        <f>IF(B$9=0,0,B$9/OIS_fec!B$9)</f>
        <v>0.48453222640333654</v>
      </c>
      <c r="C100" s="331">
        <f>IF(C$9=0,0,C$9/OIS_fec!C$9)</f>
        <v>0.48416015870012158</v>
      </c>
      <c r="D100" s="331">
        <f>IF(D$9=0,0,D$9/OIS_fec!D$9)</f>
        <v>0.4838698890021938</v>
      </c>
      <c r="E100" s="331">
        <f>IF(E$9=0,0,E$9/OIS_fec!E$9)</f>
        <v>0.48390428426440429</v>
      </c>
      <c r="F100" s="331">
        <f>IF(F$9=0,0,F$9/OIS_fec!F$9)</f>
        <v>0.48418086484726114</v>
      </c>
      <c r="G100" s="331">
        <f>IF(G$9=0,0,G$9/OIS_fec!G$9)</f>
        <v>0.48430767135475927</v>
      </c>
      <c r="H100" s="331">
        <f>IF(H$9=0,0,H$9/OIS_fec!H$9)</f>
        <v>0.48409159332850854</v>
      </c>
      <c r="I100" s="331">
        <f>IF(I$9=0,0,I$9/OIS_fec!I$9)</f>
        <v>0.4835882072348347</v>
      </c>
      <c r="J100" s="331">
        <f>IF(J$9=0,0,J$9/OIS_fec!J$9)</f>
        <v>0.48312632511708853</v>
      </c>
      <c r="K100" s="331">
        <f>IF(K$9=0,0,K$9/OIS_fec!K$9)</f>
        <v>0.48311877076281728</v>
      </c>
      <c r="L100" s="331">
        <f>IF(L$9=0,0,L$9/OIS_fec!L$9)</f>
        <v>0.48262092532111628</v>
      </c>
      <c r="M100" s="331">
        <f>IF(M$9=0,0,M$9/OIS_fec!M$9)</f>
        <v>0.48285254992484455</v>
      </c>
      <c r="N100" s="331">
        <f>IF(N$9=0,0,N$9/OIS_fec!N$9)</f>
        <v>0.48252661773909195</v>
      </c>
      <c r="O100" s="331">
        <f>IF(O$9=0,0,O$9/OIS_fec!O$9)</f>
        <v>0.48230862543422715</v>
      </c>
      <c r="P100" s="331">
        <f>IF(P$9=0,0,P$9/OIS_fec!P$9)</f>
        <v>0.48218109145706567</v>
      </c>
      <c r="Q100" s="331">
        <f>IF(Q$9=0,0,Q$9/OIS_fec!Q$9)</f>
        <v>0.48169625014760609</v>
      </c>
      <c r="R100" s="331">
        <f>IF(R$9=0,0,R$9/OIS_fec!R$9)</f>
        <v>0.481835852623545</v>
      </c>
      <c r="S100" s="331">
        <f>IF(S$9=0,0,S$9/OIS_fec!S$9)</f>
        <v>0.48184639895193915</v>
      </c>
      <c r="T100" s="331">
        <f>IF(T$9=0,0,T$9/OIS_fec!T$9)</f>
        <v>0.48181498413830021</v>
      </c>
      <c r="U100" s="331">
        <f>IF(U$9=0,0,U$9/OIS_fec!U$9)</f>
        <v>0.4821721925578798</v>
      </c>
      <c r="V100" s="331">
        <f>IF(V$9=0,0,V$9/OIS_fec!V$9)</f>
        <v>0.48163451270194912</v>
      </c>
      <c r="W100" s="331">
        <f>IF(W$9=0,0,W$9/OIS_fec!W$9)</f>
        <v>0.48210118929508866</v>
      </c>
      <c r="X100" s="331">
        <f>IF(X$9=0,0,X$9/OIS_fec!X$9)</f>
        <v>0.48232524507284652</v>
      </c>
      <c r="Y100" s="331">
        <f>IF(Y$9=0,0,Y$9/OIS_fec!Y$9)</f>
        <v>0.48225772056442223</v>
      </c>
      <c r="DA100" s="177"/>
    </row>
    <row r="101" spans="1:105" ht="12" customHeight="1" x14ac:dyDescent="0.25">
      <c r="A101" s="56" t="s">
        <v>95</v>
      </c>
      <c r="B101" s="332">
        <f>IF(B$10=0,0,B$10/OIS_fec!B$10)</f>
        <v>0.79725092332910719</v>
      </c>
      <c r="C101" s="332">
        <f>IF(C$10=0,0,C$10/OIS_fec!C$10)</f>
        <v>0.81506717048436439</v>
      </c>
      <c r="D101" s="332">
        <f>IF(D$10=0,0,D$10/OIS_fec!D$10)</f>
        <v>0.82577438015165339</v>
      </c>
      <c r="E101" s="332">
        <f>IF(E$10=0,0,E$10/OIS_fec!E$10)</f>
        <v>0.82960511036961615</v>
      </c>
      <c r="F101" s="332">
        <f>IF(F$10=0,0,F$10/OIS_fec!F$10)</f>
        <v>0.82987345792264611</v>
      </c>
      <c r="G101" s="332">
        <f>IF(G$10=0,0,G$10/OIS_fec!G$10)</f>
        <v>0.82872511342090194</v>
      </c>
      <c r="H101" s="332">
        <f>IF(H$10=0,0,H$10/OIS_fec!H$10)</f>
        <v>0.83286981637471891</v>
      </c>
      <c r="I101" s="332">
        <f>IF(I$10=0,0,I$10/OIS_fec!I$10)</f>
        <v>0.83430374717099387</v>
      </c>
      <c r="J101" s="332">
        <f>IF(J$10=0,0,J$10/OIS_fec!J$10)</f>
        <v>0.83103957608016499</v>
      </c>
      <c r="K101" s="332">
        <f>IF(K$10=0,0,K$10/OIS_fec!K$10)</f>
        <v>0.821664794244927</v>
      </c>
      <c r="L101" s="332">
        <f>IF(L$10=0,0,L$10/OIS_fec!L$10)</f>
        <v>0.82294865328126154</v>
      </c>
      <c r="M101" s="332">
        <f>IF(M$10=0,0,M$10/OIS_fec!M$10)</f>
        <v>0.81942797768248088</v>
      </c>
      <c r="N101" s="332">
        <f>IF(N$10=0,0,N$10/OIS_fec!N$10)</f>
        <v>0.81649570388388859</v>
      </c>
      <c r="O101" s="332">
        <f>IF(O$10=0,0,O$10/OIS_fec!O$10)</f>
        <v>0.81463049431170587</v>
      </c>
      <c r="P101" s="332">
        <f>IF(P$10=0,0,P$10/OIS_fec!P$10)</f>
        <v>0.81643572260119468</v>
      </c>
      <c r="Q101" s="332">
        <f>IF(Q$10=0,0,Q$10/OIS_fec!Q$10)</f>
        <v>0.81526013650266438</v>
      </c>
      <c r="R101" s="332">
        <f>IF(R$10=0,0,R$10/OIS_fec!R$10)</f>
        <v>0.80493220889209982</v>
      </c>
      <c r="S101" s="332">
        <f>IF(S$10=0,0,S$10/OIS_fec!S$10)</f>
        <v>0.79459608225333767</v>
      </c>
      <c r="T101" s="332">
        <f>IF(T$10=0,0,T$10/OIS_fec!T$10)</f>
        <v>0.78032409302658035</v>
      </c>
      <c r="U101" s="332">
        <f>IF(U$10=0,0,U$10/OIS_fec!U$10)</f>
        <v>0.78373379142174915</v>
      </c>
      <c r="V101" s="332">
        <f>IF(V$10=0,0,V$10/OIS_fec!V$10)</f>
        <v>0.78630404727182412</v>
      </c>
      <c r="W101" s="332">
        <f>IF(W$10=0,0,W$10/OIS_fec!W$10)</f>
        <v>0.79613868838783863</v>
      </c>
      <c r="X101" s="332">
        <f>IF(X$10=0,0,X$10/OIS_fec!X$10)</f>
        <v>0.8050032547114212</v>
      </c>
      <c r="Y101" s="332">
        <f>IF(Y$10=0,0,Y$10/OIS_fec!Y$10)</f>
        <v>0.80463342135237714</v>
      </c>
      <c r="DA101" s="68"/>
    </row>
    <row r="102" spans="1:105" ht="12" customHeight="1" x14ac:dyDescent="0.25">
      <c r="A102" s="174" t="s">
        <v>3057</v>
      </c>
      <c r="B102" s="348">
        <f>IF(B$16=0,0,B$16/OIS_fec!B$16)</f>
        <v>0.40476029891429705</v>
      </c>
      <c r="C102" s="348">
        <f>IF(C$16=0,0,C$16/OIS_fec!C$16)</f>
        <v>0.40898581104105436</v>
      </c>
      <c r="D102" s="348">
        <f>IF(D$16=0,0,D$16/OIS_fec!D$16)</f>
        <v>0.40767247003452312</v>
      </c>
      <c r="E102" s="348">
        <f>IF(E$16=0,0,E$16/OIS_fec!E$16)</f>
        <v>0.40662853068149452</v>
      </c>
      <c r="F102" s="348">
        <f>IF(F$16=0,0,F$16/OIS_fec!F$16)</f>
        <v>0.40558576528697643</v>
      </c>
      <c r="G102" s="348">
        <f>IF(G$16=0,0,G$16/OIS_fec!G$16)</f>
        <v>0.39933775542714672</v>
      </c>
      <c r="H102" s="348">
        <f>IF(H$16=0,0,H$16/OIS_fec!H$16)</f>
        <v>0.39573153619239365</v>
      </c>
      <c r="I102" s="348">
        <f>IF(I$16=0,0,I$16/OIS_fec!I$16)</f>
        <v>0.39013979685717337</v>
      </c>
      <c r="J102" s="348">
        <f>IF(J$16=0,0,J$16/OIS_fec!J$16)</f>
        <v>0.39187774367202971</v>
      </c>
      <c r="K102" s="348">
        <f>IF(K$16=0,0,K$16/OIS_fec!K$16)</f>
        <v>0.40460528910465604</v>
      </c>
      <c r="L102" s="348">
        <f>IF(L$16=0,0,L$16/OIS_fec!L$16)</f>
        <v>0.40605134219256944</v>
      </c>
      <c r="M102" s="348">
        <f>IF(M$16=0,0,M$16/OIS_fec!M$16)</f>
        <v>0.41582976507665409</v>
      </c>
      <c r="N102" s="348">
        <f>IF(N$16=0,0,N$16/OIS_fec!N$16)</f>
        <v>0.41445988066017736</v>
      </c>
      <c r="O102" s="348">
        <f>IF(O$16=0,0,O$16/OIS_fec!O$16)</f>
        <v>0.41160609014191468</v>
      </c>
      <c r="P102" s="348">
        <f>IF(P$16=0,0,P$16/OIS_fec!P$16)</f>
        <v>0.41466991245066703</v>
      </c>
      <c r="Q102" s="348">
        <f>IF(Q$16=0,0,Q$16/OIS_fec!Q$16)</f>
        <v>0.41392330253226506</v>
      </c>
      <c r="R102" s="348">
        <f>IF(R$16=0,0,R$16/OIS_fec!R$16)</f>
        <v>0.41667477410291293</v>
      </c>
      <c r="S102" s="348">
        <f>IF(S$16=0,0,S$16/OIS_fec!S$16)</f>
        <v>0.41580637581698926</v>
      </c>
      <c r="T102" s="348">
        <f>IF(T$16=0,0,T$16/OIS_fec!T$16)</f>
        <v>0.41648533548651334</v>
      </c>
      <c r="U102" s="348">
        <f>IF(U$16=0,0,U$16/OIS_fec!U$16)</f>
        <v>0.41632442316408114</v>
      </c>
      <c r="V102" s="348">
        <f>IF(V$16=0,0,V$16/OIS_fec!V$16)</f>
        <v>0.41452649708814393</v>
      </c>
      <c r="W102" s="348">
        <f>IF(W$16=0,0,W$16/OIS_fec!W$16)</f>
        <v>0.41560157067161457</v>
      </c>
      <c r="X102" s="348">
        <f>IF(X$16=0,0,X$16/OIS_fec!X$16)</f>
        <v>0.41524493616446695</v>
      </c>
      <c r="Y102" s="348">
        <f>IF(Y$16=0,0,Y$16/OIS_fec!Y$16)</f>
        <v>0.413870330057452</v>
      </c>
      <c r="DA102" s="178"/>
    </row>
    <row r="103" spans="1:105" ht="12" customHeight="1" x14ac:dyDescent="0.25">
      <c r="A103" s="174" t="s">
        <v>3069</v>
      </c>
      <c r="B103" s="348">
        <f>IF(B$27=0,0,B$27/OIS_fec!B$27)</f>
        <v>0.25082824960954392</v>
      </c>
      <c r="C103" s="348">
        <f>IF(C$27=0,0,C$27/OIS_fec!C$27)</f>
        <v>0.25258148880563358</v>
      </c>
      <c r="D103" s="348">
        <f>IF(D$27=0,0,D$27/OIS_fec!D$27)</f>
        <v>0.25338718706381647</v>
      </c>
      <c r="E103" s="348">
        <f>IF(E$27=0,0,E$27/OIS_fec!E$27)</f>
        <v>0.25372182338006039</v>
      </c>
      <c r="F103" s="348">
        <f>IF(F$27=0,0,F$27/OIS_fec!F$27)</f>
        <v>0.25339266853370745</v>
      </c>
      <c r="G103" s="348">
        <f>IF(G$27=0,0,G$27/OIS_fec!G$27)</f>
        <v>0.25123796783884195</v>
      </c>
      <c r="H103" s="348">
        <f>IF(H$27=0,0,H$27/OIS_fec!H$27)</f>
        <v>0.25042658991878014</v>
      </c>
      <c r="I103" s="348">
        <f>IF(I$27=0,0,I$27/OIS_fec!I$27)</f>
        <v>0.24839700948219706</v>
      </c>
      <c r="J103" s="348">
        <f>IF(J$27=0,0,J$27/OIS_fec!J$27)</f>
        <v>0.2499897482988418</v>
      </c>
      <c r="K103" s="348">
        <f>IF(K$27=0,0,K$27/OIS_fec!K$27)</f>
        <v>0.25289703926848861</v>
      </c>
      <c r="L103" s="348">
        <f>IF(L$27=0,0,L$27/OIS_fec!L$27)</f>
        <v>0.25548067837577021</v>
      </c>
      <c r="M103" s="348">
        <f>IF(M$27=0,0,M$27/OIS_fec!M$27)</f>
        <v>0.25863358475747028</v>
      </c>
      <c r="N103" s="348">
        <f>IF(N$27=0,0,N$27/OIS_fec!N$27)</f>
        <v>0.25916170750302292</v>
      </c>
      <c r="O103" s="348">
        <f>IF(O$27=0,0,O$27/OIS_fec!O$27)</f>
        <v>0.25753294841077107</v>
      </c>
      <c r="P103" s="348">
        <f>IF(P$27=0,0,P$27/OIS_fec!P$27)</f>
        <v>0.25888722875755854</v>
      </c>
      <c r="Q103" s="348">
        <f>IF(Q$27=0,0,Q$27/OIS_fec!Q$27)</f>
        <v>0.25999527002359513</v>
      </c>
      <c r="R103" s="348">
        <f>IF(R$27=0,0,R$27/OIS_fec!R$27)</f>
        <v>0.25952726968928153</v>
      </c>
      <c r="S103" s="348">
        <f>IF(S$27=0,0,S$27/OIS_fec!S$27)</f>
        <v>0.25862208722408225</v>
      </c>
      <c r="T103" s="348">
        <f>IF(T$27=0,0,T$27/OIS_fec!T$27)</f>
        <v>0.25893358442366482</v>
      </c>
      <c r="U103" s="348">
        <f>IF(U$27=0,0,U$27/OIS_fec!U$27)</f>
        <v>0.2584351219835162</v>
      </c>
      <c r="V103" s="348">
        <f>IF(V$27=0,0,V$27/OIS_fec!V$27)</f>
        <v>0.25807043776015703</v>
      </c>
      <c r="W103" s="348">
        <f>IF(W$27=0,0,W$27/OIS_fec!W$27)</f>
        <v>0.25690792929654566</v>
      </c>
      <c r="X103" s="348">
        <f>IF(X$27=0,0,X$27/OIS_fec!X$27)</f>
        <v>0.25672473321328687</v>
      </c>
      <c r="Y103" s="348">
        <f>IF(Y$27=0,0,Y$27/OIS_fec!Y$27)</f>
        <v>0.25637695278644163</v>
      </c>
      <c r="DA103" s="178"/>
    </row>
    <row r="104" spans="1:105" ht="12" customHeight="1" x14ac:dyDescent="0.25">
      <c r="A104" s="174" t="s">
        <v>3079</v>
      </c>
      <c r="B104" s="348">
        <f>IF(B$35=0,0,B$35/OIS_fec!B$35)</f>
        <v>0.25980336846358348</v>
      </c>
      <c r="C104" s="348">
        <f>IF(C$35=0,0,C$35/OIS_fec!C$35)</f>
        <v>0.26799090444093943</v>
      </c>
      <c r="D104" s="348">
        <f>IF(D$35=0,0,D$35/OIS_fec!D$35)</f>
        <v>0.26716870804261567</v>
      </c>
      <c r="E104" s="348">
        <f>IF(E$35=0,0,E$35/OIS_fec!E$35)</f>
        <v>0.26474787546269585</v>
      </c>
      <c r="F104" s="348">
        <f>IF(F$35=0,0,F$35/OIS_fec!F$35)</f>
        <v>0.26197272850498654</v>
      </c>
      <c r="G104" s="348">
        <f>IF(G$35=0,0,G$35/OIS_fec!G$35)</f>
        <v>0.25912068341313826</v>
      </c>
      <c r="H104" s="348">
        <f>IF(H$35=0,0,H$35/OIS_fec!H$35)</f>
        <v>0.25921928595467597</v>
      </c>
      <c r="I104" s="348">
        <f>IF(I$35=0,0,I$35/OIS_fec!I$35)</f>
        <v>0.25244612310078707</v>
      </c>
      <c r="J104" s="348">
        <f>IF(J$35=0,0,J$35/OIS_fec!J$35)</f>
        <v>0.25412070421120303</v>
      </c>
      <c r="K104" s="348">
        <f>IF(K$35=0,0,K$35/OIS_fec!K$35)</f>
        <v>0.26264420259473875</v>
      </c>
      <c r="L104" s="348">
        <f>IF(L$35=0,0,L$35/OIS_fec!L$35)</f>
        <v>0.26425449676712381</v>
      </c>
      <c r="M104" s="348">
        <f>IF(M$35=0,0,M$35/OIS_fec!M$35)</f>
        <v>0.27053677069426119</v>
      </c>
      <c r="N104" s="348">
        <f>IF(N$35=0,0,N$35/OIS_fec!N$35)</f>
        <v>0.27022927341477548</v>
      </c>
      <c r="O104" s="348">
        <f>IF(O$35=0,0,O$35/OIS_fec!O$35)</f>
        <v>0.26806996547440615</v>
      </c>
      <c r="P104" s="348">
        <f>IF(P$35=0,0,P$35/OIS_fec!P$35)</f>
        <v>0.27052111939874601</v>
      </c>
      <c r="Q104" s="348">
        <f>IF(Q$35=0,0,Q$35/OIS_fec!Q$35)</f>
        <v>0.27072376096012774</v>
      </c>
      <c r="R104" s="348">
        <f>IF(R$35=0,0,R$35/OIS_fec!R$35)</f>
        <v>0.27155775730849158</v>
      </c>
      <c r="S104" s="348">
        <f>IF(S$35=0,0,S$35/OIS_fec!S$35)</f>
        <v>0.27076075119225157</v>
      </c>
      <c r="T104" s="348">
        <f>IF(T$35=0,0,T$35/OIS_fec!T$35)</f>
        <v>0.27006245976255167</v>
      </c>
      <c r="U104" s="348">
        <f>IF(U$35=0,0,U$35/OIS_fec!U$35)</f>
        <v>0.27023702872908661</v>
      </c>
      <c r="V104" s="348">
        <f>IF(V$35=0,0,V$35/OIS_fec!V$35)</f>
        <v>0.26934793416566943</v>
      </c>
      <c r="W104" s="348">
        <f>IF(W$35=0,0,W$35/OIS_fec!W$35)</f>
        <v>0.27109142902232958</v>
      </c>
      <c r="X104" s="348">
        <f>IF(X$35=0,0,X$35/OIS_fec!X$35)</f>
        <v>0.2714413188476863</v>
      </c>
      <c r="Y104" s="348">
        <f>IF(Y$35=0,0,Y$35/OIS_fec!Y$35)</f>
        <v>0.27078902539034005</v>
      </c>
      <c r="DA104" s="178"/>
    </row>
    <row r="105" spans="1:105" ht="12" customHeight="1" x14ac:dyDescent="0.25">
      <c r="A105" s="174" t="s">
        <v>3101</v>
      </c>
      <c r="B105" s="348">
        <f>IF(B$54=0,0,B$54/OIS_fec!B$54)</f>
        <v>0.64923712401574696</v>
      </c>
      <c r="C105" s="348">
        <f>IF(C$54=0,0,C$54/OIS_fec!C$54)</f>
        <v>0.68894618905485594</v>
      </c>
      <c r="D105" s="348">
        <f>IF(D$54=0,0,D$54/OIS_fec!D$54)</f>
        <v>0.70479769984002383</v>
      </c>
      <c r="E105" s="348">
        <f>IF(E$54=0,0,E$54/OIS_fec!E$54)</f>
        <v>0.70448852935841921</v>
      </c>
      <c r="F105" s="348">
        <f>IF(F$54=0,0,F$54/OIS_fec!F$54)</f>
        <v>0.70076441365009834</v>
      </c>
      <c r="G105" s="348">
        <f>IF(G$54=0,0,G$54/OIS_fec!G$54)</f>
        <v>0.6967072719830768</v>
      </c>
      <c r="H105" s="348">
        <f>IF(H$54=0,0,H$54/OIS_fec!H$54)</f>
        <v>0.71685493396361011</v>
      </c>
      <c r="I105" s="348">
        <f>IF(I$54=0,0,I$54/OIS_fec!I$54)</f>
        <v>0.70951284955701965</v>
      </c>
      <c r="J105" s="348">
        <f>IF(J$54=0,0,J$54/OIS_fec!J$54)</f>
        <v>0.69388093443531951</v>
      </c>
      <c r="K105" s="348">
        <f>IF(K$54=0,0,K$54/OIS_fec!K$54)</f>
        <v>0.67685388200925667</v>
      </c>
      <c r="L105" s="348">
        <f>IF(L$54=0,0,L$54/OIS_fec!L$54)</f>
        <v>0.68481805608697144</v>
      </c>
      <c r="M105" s="348">
        <f>IF(M$54=0,0,M$54/OIS_fec!M$54)</f>
        <v>0.67295523626289877</v>
      </c>
      <c r="N105" s="348">
        <f>IF(N$54=0,0,N$54/OIS_fec!N$54)</f>
        <v>0.67582608642993325</v>
      </c>
      <c r="O105" s="348">
        <f>IF(O$54=0,0,O$54/OIS_fec!O$54)</f>
        <v>0.6780020178169579</v>
      </c>
      <c r="P105" s="348">
        <f>IF(P$54=0,0,P$54/OIS_fec!P$54)</f>
        <v>0.68081749708363526</v>
      </c>
      <c r="Q105" s="348">
        <f>IF(Q$54=0,0,Q$54/OIS_fec!Q$54)</f>
        <v>0.68698665586359176</v>
      </c>
      <c r="R105" s="348">
        <f>IF(R$54=0,0,R$54/OIS_fec!R$54)</f>
        <v>0.6772460290897353</v>
      </c>
      <c r="S105" s="348">
        <f>IF(S$54=0,0,S$54/OIS_fec!S$54)</f>
        <v>0.67381154979536761</v>
      </c>
      <c r="T105" s="348">
        <f>IF(T$54=0,0,T$54/OIS_fec!T$54)</f>
        <v>0.66248544258499376</v>
      </c>
      <c r="U105" s="348">
        <f>IF(U$54=0,0,U$54/OIS_fec!U$54)</f>
        <v>0.66399610897016814</v>
      </c>
      <c r="V105" s="348">
        <f>IF(V$54=0,0,V$54/OIS_fec!V$54)</f>
        <v>0.66807234638480295</v>
      </c>
      <c r="W105" s="348">
        <f>IF(W$54=0,0,W$54/OIS_fec!W$54)</f>
        <v>0.67119512278213778</v>
      </c>
      <c r="X105" s="348">
        <f>IF(X$54=0,0,X$54/OIS_fec!X$54)</f>
        <v>0.67756626276009146</v>
      </c>
      <c r="Y105" s="348">
        <f>IF(Y$54=0,0,Y$54/OIS_fec!Y$54)</f>
        <v>0.68037410253081165</v>
      </c>
      <c r="DA105" s="178"/>
    </row>
    <row r="106" spans="1:105" ht="12" customHeight="1" x14ac:dyDescent="0.25">
      <c r="A106" s="174" t="s">
        <v>3122</v>
      </c>
      <c r="B106" s="348">
        <f>IF(B$68=0,0,B$68/OIS_fec!B$68)</f>
        <v>0.35143920235211967</v>
      </c>
      <c r="C106" s="348">
        <f>IF(C$68=0,0,C$68/OIS_fec!C$68)</f>
        <v>0.35145000573046303</v>
      </c>
      <c r="D106" s="348">
        <f>IF(D$68=0,0,D$68/OIS_fec!D$68)</f>
        <v>0.35149772731205692</v>
      </c>
      <c r="E106" s="348">
        <f>IF(E$68=0,0,E$68/OIS_fec!E$68)</f>
        <v>0.35156660202572765</v>
      </c>
      <c r="F106" s="348">
        <f>IF(F$68=0,0,F$68/OIS_fec!F$68)</f>
        <v>0.35176645059231576</v>
      </c>
      <c r="G106" s="348">
        <f>IF(G$68=0,0,G$68/OIS_fec!G$68)</f>
        <v>0.35173533280603381</v>
      </c>
      <c r="H106" s="348">
        <f>IF(H$68=0,0,H$68/OIS_fec!H$68)</f>
        <v>0.35179364485264586</v>
      </c>
      <c r="I106" s="348">
        <f>IF(I$68=0,0,I$68/OIS_fec!I$68)</f>
        <v>0.35172265964112792</v>
      </c>
      <c r="J106" s="348">
        <f>IF(J$68=0,0,J$68/OIS_fec!J$68)</f>
        <v>0.35164569730432244</v>
      </c>
      <c r="K106" s="348">
        <f>IF(K$68=0,0,K$68/OIS_fec!K$68)</f>
        <v>0.35137614411200446</v>
      </c>
      <c r="L106" s="348">
        <f>IF(L$68=0,0,L$68/OIS_fec!L$68)</f>
        <v>0.35136165304331646</v>
      </c>
      <c r="M106" s="348">
        <f>IF(M$68=0,0,M$68/OIS_fec!M$68)</f>
        <v>0.35132785372231889</v>
      </c>
      <c r="N106" s="348">
        <f>IF(N$68=0,0,N$68/OIS_fec!N$68)</f>
        <v>0.35130138145774759</v>
      </c>
      <c r="O106" s="348">
        <f>IF(O$68=0,0,O$68/OIS_fec!O$68)</f>
        <v>0.35132271611394522</v>
      </c>
      <c r="P106" s="348">
        <f>IF(P$68=0,0,P$68/OIS_fec!P$68)</f>
        <v>0.35137175143493299</v>
      </c>
      <c r="Q106" s="348">
        <f>IF(Q$68=0,0,Q$68/OIS_fec!Q$68)</f>
        <v>0.35153295084664543</v>
      </c>
      <c r="R106" s="348">
        <f>IF(R$68=0,0,R$68/OIS_fec!R$68)</f>
        <v>0.35159066972318048</v>
      </c>
      <c r="S106" s="348">
        <f>IF(S$68=0,0,S$68/OIS_fec!S$68)</f>
        <v>0.35165363758929202</v>
      </c>
      <c r="T106" s="348">
        <f>IF(T$68=0,0,T$68/OIS_fec!T$68)</f>
        <v>0.35164963496990759</v>
      </c>
      <c r="U106" s="348">
        <f>IF(U$68=0,0,U$68/OIS_fec!U$68)</f>
        <v>0.35167369459717523</v>
      </c>
      <c r="V106" s="348">
        <f>IF(V$68=0,0,V$68/OIS_fec!V$68)</f>
        <v>0.35187734811637933</v>
      </c>
      <c r="W106" s="348">
        <f>IF(W$68=0,0,W$68/OIS_fec!W$68)</f>
        <v>0.35199168289827326</v>
      </c>
      <c r="X106" s="348">
        <f>IF(X$68=0,0,X$68/OIS_fec!X$68)</f>
        <v>0.351978941187369</v>
      </c>
      <c r="Y106" s="348">
        <f>IF(Y$68=0,0,Y$68/OIS_fec!Y$68)</f>
        <v>0.35210778448803587</v>
      </c>
      <c r="DA106" s="178"/>
    </row>
    <row r="107" spans="1:105" ht="12" customHeight="1" x14ac:dyDescent="0.25">
      <c r="A107" s="41" t="s">
        <v>3120</v>
      </c>
      <c r="B107" s="333">
        <f>IF(B$69=0,0,B$69/OIS_fec!B$69)</f>
        <v>0.51474779900618339</v>
      </c>
      <c r="C107" s="333">
        <f>IF(C$69=0,0,C$69/OIS_fec!C$69)</f>
        <v>0.51383316060584605</v>
      </c>
      <c r="D107" s="333">
        <f>IF(D$69=0,0,D$69/OIS_fec!D$69)</f>
        <v>0.51331986700112542</v>
      </c>
      <c r="E107" s="333">
        <f>IF(E$69=0,0,E$69/OIS_fec!E$69)</f>
        <v>0.51342005979026928</v>
      </c>
      <c r="F107" s="333">
        <f>IF(F$69=0,0,F$69/OIS_fec!F$69)</f>
        <v>0.51385599978267871</v>
      </c>
      <c r="G107" s="333">
        <f>IF(G$69=0,0,G$69/OIS_fec!G$69)</f>
        <v>0.51402463850021507</v>
      </c>
      <c r="H107" s="333">
        <f>IF(H$69=0,0,H$69/OIS_fec!H$69)</f>
        <v>0.51355113945545205</v>
      </c>
      <c r="I107" s="333">
        <f>IF(I$69=0,0,I$69/OIS_fec!I$69)</f>
        <v>0.51273934387461229</v>
      </c>
      <c r="J107" s="333">
        <f>IF(J$69=0,0,J$69/OIS_fec!J$69)</f>
        <v>0.51214069747011692</v>
      </c>
      <c r="K107" s="333">
        <f>IF(K$69=0,0,K$69/OIS_fec!K$69)</f>
        <v>0.51227173915472546</v>
      </c>
      <c r="L107" s="333">
        <f>IF(L$69=0,0,L$69/OIS_fec!L$69)</f>
        <v>0.51164926628069829</v>
      </c>
      <c r="M107" s="333">
        <f>IF(M$69=0,0,M$69/OIS_fec!M$69)</f>
        <v>0.51200119368746233</v>
      </c>
      <c r="N107" s="333">
        <f>IF(N$69=0,0,N$69/OIS_fec!N$69)</f>
        <v>0.51156375443115121</v>
      </c>
      <c r="O107" s="333">
        <f>IF(O$69=0,0,O$69/OIS_fec!O$69)</f>
        <v>0.51126130694513516</v>
      </c>
      <c r="P107" s="333">
        <f>IF(P$69=0,0,P$69/OIS_fec!P$69)</f>
        <v>0.51109905297199343</v>
      </c>
      <c r="Q107" s="333">
        <f>IF(Q$69=0,0,Q$69/OIS_fec!Q$69)</f>
        <v>0.51059891608151453</v>
      </c>
      <c r="R107" s="333">
        <f>IF(R$69=0,0,R$69/OIS_fec!R$69)</f>
        <v>0.51072954620296618</v>
      </c>
      <c r="S107" s="333">
        <f>IF(S$69=0,0,S$69/OIS_fec!S$69)</f>
        <v>0.51072033088480862</v>
      </c>
      <c r="T107" s="333">
        <f>IF(T$69=0,0,T$69/OIS_fec!T$69)</f>
        <v>0.51067983660004967</v>
      </c>
      <c r="U107" s="333">
        <f>IF(U$69=0,0,U$69/OIS_fec!U$69)</f>
        <v>0.51101862614061255</v>
      </c>
      <c r="V107" s="333">
        <f>IF(V$69=0,0,V$69/OIS_fec!V$69)</f>
        <v>0.51053591786910779</v>
      </c>
      <c r="W107" s="333">
        <f>IF(W$69=0,0,W$69/OIS_fec!W$69)</f>
        <v>0.51096826220375191</v>
      </c>
      <c r="X107" s="333">
        <f>IF(X$69=0,0,X$69/OIS_fec!X$69)</f>
        <v>0.51116226608505277</v>
      </c>
      <c r="Y107" s="333">
        <f>IF(Y$69=0,0,Y$69/OIS_fec!Y$69)</f>
        <v>0.51110402568243363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-0.249977111117893"/>
    <pageSetUpPr fitToPage="1"/>
  </sheetPr>
  <dimension ref="A1:DA10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CO2 emissions"</f>
        <v>IE: Other industrial sectors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522.00251064168242</v>
      </c>
      <c r="C5" s="223">
        <v>465.89445036737061</v>
      </c>
      <c r="D5" s="223">
        <v>450.91515744589827</v>
      </c>
      <c r="E5" s="223">
        <v>449.30477880662102</v>
      </c>
      <c r="F5" s="223">
        <v>468.52905924545342</v>
      </c>
      <c r="G5" s="223">
        <v>501.42606912685761</v>
      </c>
      <c r="H5" s="223">
        <v>488.33351352595258</v>
      </c>
      <c r="I5" s="223">
        <v>490.84459272632301</v>
      </c>
      <c r="J5" s="223">
        <v>450.41610492691069</v>
      </c>
      <c r="K5" s="223">
        <v>386.22578688659257</v>
      </c>
      <c r="L5" s="223">
        <v>343.70489304550188</v>
      </c>
      <c r="M5" s="223">
        <v>296.88818652680328</v>
      </c>
      <c r="N5" s="223">
        <v>316.33130880653482</v>
      </c>
      <c r="O5" s="223">
        <v>337.32319536551557</v>
      </c>
      <c r="P5" s="223">
        <v>352.21706316564598</v>
      </c>
      <c r="Q5" s="223">
        <v>285.99105240642882</v>
      </c>
      <c r="R5" s="223">
        <v>326.78785836567761</v>
      </c>
      <c r="S5" s="223">
        <v>339.74663940678408</v>
      </c>
      <c r="T5" s="223">
        <v>365.29166988183852</v>
      </c>
      <c r="U5" s="223">
        <v>366.14862972255872</v>
      </c>
      <c r="V5" s="223">
        <v>345.60788034603002</v>
      </c>
      <c r="W5" s="223">
        <v>332.77540948187669</v>
      </c>
      <c r="X5" s="223">
        <v>325.75460330564277</v>
      </c>
      <c r="Y5" s="223">
        <v>322.77408900173822</v>
      </c>
      <c r="DA5" s="89" t="s">
        <v>3185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3186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3187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3188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3189</v>
      </c>
    </row>
    <row r="10" spans="1:105" ht="12" customHeight="1" x14ac:dyDescent="0.25">
      <c r="A10" s="56" t="s">
        <v>95</v>
      </c>
      <c r="B10" s="260">
        <v>3.9838083807644149</v>
      </c>
      <c r="C10" s="260">
        <v>2.6711037435228011</v>
      </c>
      <c r="D10" s="260">
        <v>2.1203736601532852</v>
      </c>
      <c r="E10" s="260">
        <v>2.0004836617167121</v>
      </c>
      <c r="F10" s="260">
        <v>2.163073964083106</v>
      </c>
      <c r="G10" s="260">
        <v>2.2668592972555248</v>
      </c>
      <c r="H10" s="260">
        <v>1.923483308258666</v>
      </c>
      <c r="I10" s="260">
        <v>1.73182164878248</v>
      </c>
      <c r="J10" s="260">
        <v>1.813274435397719</v>
      </c>
      <c r="K10" s="260">
        <v>2.4452043715565028</v>
      </c>
      <c r="L10" s="260">
        <v>2.120631526744615</v>
      </c>
      <c r="M10" s="260">
        <v>2.4920627196870151</v>
      </c>
      <c r="N10" s="260">
        <v>2.5793870742380198</v>
      </c>
      <c r="O10" s="260">
        <v>2.6230586610593729</v>
      </c>
      <c r="P10" s="260">
        <v>2.6231329140703319</v>
      </c>
      <c r="Q10" s="260">
        <v>2.018504478848103</v>
      </c>
      <c r="R10" s="260">
        <v>2.926428030297092</v>
      </c>
      <c r="S10" s="260">
        <v>3.2922587739356661</v>
      </c>
      <c r="T10" s="260">
        <v>4.1617432656097719</v>
      </c>
      <c r="U10" s="260">
        <v>3.9513330937921549</v>
      </c>
      <c r="V10" s="260">
        <v>3.8802740942088709</v>
      </c>
      <c r="W10" s="260">
        <v>3.7016003247626439</v>
      </c>
      <c r="X10" s="260">
        <v>3.124035990778518</v>
      </c>
      <c r="Y10" s="260">
        <v>3.243420234439514</v>
      </c>
      <c r="DA10" s="68" t="s">
        <v>3190</v>
      </c>
    </row>
    <row r="11" spans="1:105" ht="12" customHeight="1" x14ac:dyDescent="0.25">
      <c r="A11" s="37" t="s">
        <v>159</v>
      </c>
      <c r="B11" s="226">
        <v>1.734250475843458</v>
      </c>
      <c r="C11" s="226">
        <v>1.475934393250047</v>
      </c>
      <c r="D11" s="226">
        <v>1.36912493447929</v>
      </c>
      <c r="E11" s="226">
        <v>1.385810481164496</v>
      </c>
      <c r="F11" s="226">
        <v>1.6128679307842779</v>
      </c>
      <c r="G11" s="226">
        <v>1.791378683051748</v>
      </c>
      <c r="H11" s="226">
        <v>1.7176771376545319</v>
      </c>
      <c r="I11" s="226">
        <v>1.5414801012567321</v>
      </c>
      <c r="J11" s="226">
        <v>1.3911792644297301</v>
      </c>
      <c r="K11" s="226">
        <v>1.2621381003314851</v>
      </c>
      <c r="L11" s="226">
        <v>0.8879001328609486</v>
      </c>
      <c r="M11" s="226">
        <v>0.66666747007747851</v>
      </c>
      <c r="N11" s="226">
        <v>0.70448710249803193</v>
      </c>
      <c r="O11" s="226">
        <v>1.0025508784252211</v>
      </c>
      <c r="P11" s="226">
        <v>0.73721896582898083</v>
      </c>
      <c r="Q11" s="226">
        <v>0.57408976677315859</v>
      </c>
      <c r="R11" s="226">
        <v>0.79400868333159358</v>
      </c>
      <c r="S11" s="226">
        <v>1.1061024136379809</v>
      </c>
      <c r="T11" s="226">
        <v>1.1780314476245519</v>
      </c>
      <c r="U11" s="226">
        <v>1.2579704988158109</v>
      </c>
      <c r="V11" s="226">
        <v>1.455788685511521</v>
      </c>
      <c r="W11" s="226">
        <v>1.481027166378921</v>
      </c>
      <c r="X11" s="226">
        <v>1.3434102838678239</v>
      </c>
      <c r="Y11" s="226">
        <v>1.6249330819854699</v>
      </c>
      <c r="DA11" s="69" t="s">
        <v>3191</v>
      </c>
    </row>
    <row r="12" spans="1:105" ht="12" customHeight="1" x14ac:dyDescent="0.25">
      <c r="A12" s="37" t="s">
        <v>35</v>
      </c>
      <c r="B12" s="226">
        <v>2.2495579049209571</v>
      </c>
      <c r="C12" s="226">
        <v>1.1951693502727541</v>
      </c>
      <c r="D12" s="226">
        <v>0.75124872567399503</v>
      </c>
      <c r="E12" s="226">
        <v>0.61467318055221642</v>
      </c>
      <c r="F12" s="226">
        <v>0.55020603329882767</v>
      </c>
      <c r="G12" s="226">
        <v>0.47548061420377707</v>
      </c>
      <c r="H12" s="226">
        <v>0.205806170604134</v>
      </c>
      <c r="I12" s="226">
        <v>0.19034154752574811</v>
      </c>
      <c r="J12" s="226">
        <v>0.42209517096798971</v>
      </c>
      <c r="K12" s="226">
        <v>1.183066271225018</v>
      </c>
      <c r="L12" s="226">
        <v>1.2327313938836659</v>
      </c>
      <c r="M12" s="226">
        <v>1.825395249609536</v>
      </c>
      <c r="N12" s="226">
        <v>1.8748999717399879</v>
      </c>
      <c r="O12" s="226">
        <v>1.6205077826341521</v>
      </c>
      <c r="P12" s="226">
        <v>1.8859139482413509</v>
      </c>
      <c r="Q12" s="226">
        <v>1.444414712074944</v>
      </c>
      <c r="R12" s="226">
        <v>2.1324193469654982</v>
      </c>
      <c r="S12" s="226">
        <v>2.186156360297685</v>
      </c>
      <c r="T12" s="226">
        <v>2.9837118179852191</v>
      </c>
      <c r="U12" s="226">
        <v>2.6933625949763438</v>
      </c>
      <c r="V12" s="226">
        <v>2.42448540869735</v>
      </c>
      <c r="W12" s="226">
        <v>2.2205731583837229</v>
      </c>
      <c r="X12" s="226">
        <v>1.780625706910695</v>
      </c>
      <c r="Y12" s="226">
        <v>1.6184871524540441</v>
      </c>
      <c r="DA12" s="69" t="s">
        <v>3192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3193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3194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3195</v>
      </c>
    </row>
    <row r="16" spans="1:105" ht="12" customHeight="1" x14ac:dyDescent="0.25">
      <c r="A16" s="57" t="s">
        <v>3057</v>
      </c>
      <c r="B16" s="261">
        <v>94.528499222969373</v>
      </c>
      <c r="C16" s="261">
        <v>79.482232566054833</v>
      </c>
      <c r="D16" s="261">
        <v>78.524423179430357</v>
      </c>
      <c r="E16" s="261">
        <v>79.970037907908832</v>
      </c>
      <c r="F16" s="261">
        <v>82.960140690954233</v>
      </c>
      <c r="G16" s="261">
        <v>90.499772532068718</v>
      </c>
      <c r="H16" s="261">
        <v>87.485974534520423</v>
      </c>
      <c r="I16" s="261">
        <v>97.754277087238847</v>
      </c>
      <c r="J16" s="261">
        <v>106.1555079381757</v>
      </c>
      <c r="K16" s="261">
        <v>90.321709820357199</v>
      </c>
      <c r="L16" s="261">
        <v>84.174213466704828</v>
      </c>
      <c r="M16" s="261">
        <v>76.386441927937739</v>
      </c>
      <c r="N16" s="261">
        <v>82.993368031500211</v>
      </c>
      <c r="O16" s="261">
        <v>90.094513761863723</v>
      </c>
      <c r="P16" s="261">
        <v>93.605536944247731</v>
      </c>
      <c r="Q16" s="261">
        <v>78.03541277856894</v>
      </c>
      <c r="R16" s="261">
        <v>88.345981993280887</v>
      </c>
      <c r="S16" s="261">
        <v>88.588537162718183</v>
      </c>
      <c r="T16" s="261">
        <v>99.247350591433843</v>
      </c>
      <c r="U16" s="261">
        <v>92.837538155942951</v>
      </c>
      <c r="V16" s="261">
        <v>95.348512693987573</v>
      </c>
      <c r="W16" s="261">
        <v>87.174581352386355</v>
      </c>
      <c r="X16" s="261">
        <v>82.214473827248625</v>
      </c>
      <c r="Y16" s="261">
        <v>81.054474460128631</v>
      </c>
      <c r="DA16" s="70" t="s">
        <v>3196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4.1697887355012373</v>
      </c>
      <c r="H17" s="229">
        <v>10.081648031225569</v>
      </c>
      <c r="I17" s="229">
        <v>30.763885318995602</v>
      </c>
      <c r="J17" s="229">
        <v>21.538813116269239</v>
      </c>
      <c r="K17" s="229">
        <v>1.912280013460441</v>
      </c>
      <c r="L17" s="229">
        <v>2.728847372095847</v>
      </c>
      <c r="M17" s="229">
        <v>1.5055107896297319</v>
      </c>
      <c r="N17" s="229">
        <v>0.98163908212146966</v>
      </c>
      <c r="O17" s="229">
        <v>6.4623196094831956E-2</v>
      </c>
      <c r="P17" s="229">
        <v>0</v>
      </c>
      <c r="Q17" s="229">
        <v>2.8484311066705331E-2</v>
      </c>
      <c r="R17" s="229">
        <v>0</v>
      </c>
      <c r="S17" s="229">
        <v>8.9942883618751579E-2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3197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3198</v>
      </c>
    </row>
    <row r="19" spans="1:105" ht="12" customHeight="1" x14ac:dyDescent="0.25">
      <c r="A19" s="46" t="s">
        <v>31</v>
      </c>
      <c r="B19" s="229">
        <v>2.963390242791935</v>
      </c>
      <c r="C19" s="229">
        <v>3.4002819190054421</v>
      </c>
      <c r="D19" s="229">
        <v>2.5790104104864628</v>
      </c>
      <c r="E19" s="229">
        <v>1.9450499708957649</v>
      </c>
      <c r="F19" s="229">
        <v>1.4654508508402191</v>
      </c>
      <c r="G19" s="229">
        <v>1.9936625538483881</v>
      </c>
      <c r="H19" s="229">
        <v>4.8400492393227603</v>
      </c>
      <c r="I19" s="229">
        <v>5.9003095238593826</v>
      </c>
      <c r="J19" s="229">
        <v>8.0717728336282573</v>
      </c>
      <c r="K19" s="229">
        <v>3.8710663877052922</v>
      </c>
      <c r="L19" s="229">
        <v>4.3368610547674082</v>
      </c>
      <c r="M19" s="229">
        <v>3.9605783575172948</v>
      </c>
      <c r="N19" s="229">
        <v>5.2556662915697734</v>
      </c>
      <c r="O19" s="229">
        <v>6.6851513518122534</v>
      </c>
      <c r="P19" s="229">
        <v>9.1717381736533845</v>
      </c>
      <c r="Q19" s="229">
        <v>7.0013919485476732</v>
      </c>
      <c r="R19" s="229">
        <v>8.4173393688390021</v>
      </c>
      <c r="S19" s="229">
        <v>8.0062841469587784</v>
      </c>
      <c r="T19" s="229">
        <v>9.1642378290124604</v>
      </c>
      <c r="U19" s="229">
        <v>9.1750572718218777</v>
      </c>
      <c r="V19" s="229">
        <v>11.6864378733101</v>
      </c>
      <c r="W19" s="229">
        <v>12.141798373413049</v>
      </c>
      <c r="X19" s="229">
        <v>12.79807401564668</v>
      </c>
      <c r="Y19" s="229">
        <v>11.42194624172042</v>
      </c>
      <c r="DA19" s="73" t="s">
        <v>3199</v>
      </c>
    </row>
    <row r="20" spans="1:105" ht="12" customHeight="1" x14ac:dyDescent="0.25">
      <c r="A20" s="46" t="s">
        <v>159</v>
      </c>
      <c r="B20" s="229">
        <v>27.650284677077241</v>
      </c>
      <c r="C20" s="229">
        <v>28.385022938709351</v>
      </c>
      <c r="D20" s="229">
        <v>29.654558941501051</v>
      </c>
      <c r="E20" s="229">
        <v>30.549894881380268</v>
      </c>
      <c r="F20" s="229">
        <v>32.407816296573827</v>
      </c>
      <c r="G20" s="229">
        <v>35.324545582984221</v>
      </c>
      <c r="H20" s="229">
        <v>33.297716297700823</v>
      </c>
      <c r="I20" s="229">
        <v>32.710903916186048</v>
      </c>
      <c r="J20" s="229">
        <v>30.59732223381074</v>
      </c>
      <c r="K20" s="229">
        <v>30.592158954840851</v>
      </c>
      <c r="L20" s="229">
        <v>20.795648056978511</v>
      </c>
      <c r="M20" s="229">
        <v>15.890846529900729</v>
      </c>
      <c r="N20" s="229">
        <v>16.794326581141561</v>
      </c>
      <c r="O20" s="229">
        <v>25.5246836488216</v>
      </c>
      <c r="P20" s="229">
        <v>19.951969368097672</v>
      </c>
      <c r="Q20" s="229">
        <v>13.85557559810472</v>
      </c>
      <c r="R20" s="229">
        <v>15.71103049564322</v>
      </c>
      <c r="S20" s="229">
        <v>18.263210498213741</v>
      </c>
      <c r="T20" s="229">
        <v>18.64693181519559</v>
      </c>
      <c r="U20" s="229">
        <v>16.97355218212752</v>
      </c>
      <c r="V20" s="229">
        <v>19.91346760700393</v>
      </c>
      <c r="W20" s="229">
        <v>18.507423624708721</v>
      </c>
      <c r="X20" s="229">
        <v>19.28978550781871</v>
      </c>
      <c r="Y20" s="229">
        <v>20.00189504732068</v>
      </c>
      <c r="DA20" s="73" t="s">
        <v>3200</v>
      </c>
    </row>
    <row r="21" spans="1:105" ht="12" customHeight="1" x14ac:dyDescent="0.25">
      <c r="A21" s="46" t="s">
        <v>32</v>
      </c>
      <c r="B21" s="229">
        <v>22.183302520684059</v>
      </c>
      <c r="C21" s="229">
        <v>11.020030379251921</v>
      </c>
      <c r="D21" s="229">
        <v>12.13115027212509</v>
      </c>
      <c r="E21" s="229">
        <v>13.78105209377676</v>
      </c>
      <c r="F21" s="229">
        <v>15.40187694829895</v>
      </c>
      <c r="G21" s="229">
        <v>13.480540003237561</v>
      </c>
      <c r="H21" s="229">
        <v>9.6506233298542021</v>
      </c>
      <c r="I21" s="229">
        <v>8.4269241053436268</v>
      </c>
      <c r="J21" s="229">
        <v>17.172000119574879</v>
      </c>
      <c r="K21" s="229">
        <v>15.72070746977068</v>
      </c>
      <c r="L21" s="229">
        <v>15.489193757813339</v>
      </c>
      <c r="M21" s="229">
        <v>3.9679694309316238</v>
      </c>
      <c r="N21" s="229">
        <v>3.5116199430373052</v>
      </c>
      <c r="O21" s="229">
        <v>8.2220852591018332</v>
      </c>
      <c r="P21" s="229">
        <v>6.2466459372738932</v>
      </c>
      <c r="Q21" s="229">
        <v>6.2425616978378207</v>
      </c>
      <c r="R21" s="229">
        <v>4.8336891100575947</v>
      </c>
      <c r="S21" s="229">
        <v>4.8674110858212867</v>
      </c>
      <c r="T21" s="229">
        <v>5.1822392667262118</v>
      </c>
      <c r="U21" s="229">
        <v>4.9748083000988599</v>
      </c>
      <c r="V21" s="229">
        <v>6.4401873303005468</v>
      </c>
      <c r="W21" s="229">
        <v>4.3248331803688274</v>
      </c>
      <c r="X21" s="229">
        <v>3.80439127253298</v>
      </c>
      <c r="Y21" s="229">
        <v>5.2767246035965254</v>
      </c>
      <c r="DA21" s="73" t="s">
        <v>3201</v>
      </c>
    </row>
    <row r="22" spans="1:105" ht="12" customHeight="1" x14ac:dyDescent="0.25">
      <c r="A22" s="46" t="s">
        <v>33</v>
      </c>
      <c r="B22" s="229">
        <v>9.3257437121929883</v>
      </c>
      <c r="C22" s="229">
        <v>7.473105975392782</v>
      </c>
      <c r="D22" s="229">
        <v>7.1654548582888156</v>
      </c>
      <c r="E22" s="229">
        <v>7.1467366702824773</v>
      </c>
      <c r="F22" s="229">
        <v>7.8308692434214926</v>
      </c>
      <c r="G22" s="229">
        <v>16.621885120403711</v>
      </c>
      <c r="H22" s="229">
        <v>17.666612396324059</v>
      </c>
      <c r="I22" s="229">
        <v>8.9472551903653592</v>
      </c>
      <c r="J22" s="229">
        <v>12.696192681286121</v>
      </c>
      <c r="K22" s="229">
        <v>6.9917277647135174</v>
      </c>
      <c r="L22" s="229">
        <v>5.7341279021390861</v>
      </c>
      <c r="M22" s="229">
        <v>3.7505020522000749</v>
      </c>
      <c r="N22" s="229">
        <v>7.6541348600256347</v>
      </c>
      <c r="O22" s="229">
        <v>5.9837883605766136</v>
      </c>
      <c r="P22" s="229">
        <v>5.4628553429325519</v>
      </c>
      <c r="Q22" s="229">
        <v>6.2278618117176272</v>
      </c>
      <c r="R22" s="229">
        <v>4.155666254567751</v>
      </c>
      <c r="S22" s="229">
        <v>4.8757239455018011</v>
      </c>
      <c r="T22" s="229">
        <v>4.956345804770085</v>
      </c>
      <c r="U22" s="229">
        <v>5.4786319393614056</v>
      </c>
      <c r="V22" s="229">
        <v>5.130387688474185</v>
      </c>
      <c r="W22" s="229">
        <v>4.2228021571085419</v>
      </c>
      <c r="X22" s="229">
        <v>3.9414307183055448</v>
      </c>
      <c r="Y22" s="229">
        <v>4.4289872065337921</v>
      </c>
      <c r="DA22" s="73" t="s">
        <v>3202</v>
      </c>
    </row>
    <row r="23" spans="1:105" ht="12" customHeight="1" x14ac:dyDescent="0.25">
      <c r="A23" s="46" t="s">
        <v>35</v>
      </c>
      <c r="B23" s="229">
        <v>32.405778070223143</v>
      </c>
      <c r="C23" s="229">
        <v>29.20379135369534</v>
      </c>
      <c r="D23" s="229">
        <v>26.994248697028929</v>
      </c>
      <c r="E23" s="229">
        <v>26.54730429157356</v>
      </c>
      <c r="F23" s="229">
        <v>25.854127351819749</v>
      </c>
      <c r="G23" s="229">
        <v>18.909350536093601</v>
      </c>
      <c r="H23" s="229">
        <v>11.94932524009301</v>
      </c>
      <c r="I23" s="229">
        <v>11.00499903248882</v>
      </c>
      <c r="J23" s="229">
        <v>16.079406953606469</v>
      </c>
      <c r="K23" s="229">
        <v>31.233769229866411</v>
      </c>
      <c r="L23" s="229">
        <v>35.089535322910642</v>
      </c>
      <c r="M23" s="229">
        <v>47.311034767758287</v>
      </c>
      <c r="N23" s="229">
        <v>48.795981273604461</v>
      </c>
      <c r="O23" s="229">
        <v>43.614181945456608</v>
      </c>
      <c r="P23" s="229">
        <v>52.772328122290233</v>
      </c>
      <c r="Q23" s="229">
        <v>44.679537411294383</v>
      </c>
      <c r="R23" s="229">
        <v>55.228256764173317</v>
      </c>
      <c r="S23" s="229">
        <v>52.485964602603822</v>
      </c>
      <c r="T23" s="229">
        <v>61.297595875729499</v>
      </c>
      <c r="U23" s="229">
        <v>56.23548846253329</v>
      </c>
      <c r="V23" s="229">
        <v>52.178032194898798</v>
      </c>
      <c r="W23" s="229">
        <v>47.977724016787199</v>
      </c>
      <c r="X23" s="229">
        <v>42.380792312944713</v>
      </c>
      <c r="Y23" s="229">
        <v>39.924921360957207</v>
      </c>
      <c r="DA23" s="73" t="s">
        <v>3203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3204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3205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3206</v>
      </c>
    </row>
    <row r="27" spans="1:105" ht="12" customHeight="1" x14ac:dyDescent="0.25">
      <c r="A27" s="57" t="s">
        <v>3069</v>
      </c>
      <c r="B27" s="261">
        <f t="shared" ref="B27:Y27" si="0">B28+B34</f>
        <v>273.58191270110927</v>
      </c>
      <c r="C27" s="261">
        <f t="shared" si="0"/>
        <v>233.37024117576689</v>
      </c>
      <c r="D27" s="261">
        <f t="shared" si="0"/>
        <v>223.99051733248689</v>
      </c>
      <c r="E27" s="261">
        <f t="shared" si="0"/>
        <v>222.79555783012691</v>
      </c>
      <c r="F27" s="261">
        <f t="shared" si="0"/>
        <v>233.8306218387074</v>
      </c>
      <c r="G27" s="261">
        <f t="shared" si="0"/>
        <v>240.78182612582859</v>
      </c>
      <c r="H27" s="261">
        <f t="shared" si="0"/>
        <v>234.02440644444309</v>
      </c>
      <c r="I27" s="261">
        <f t="shared" si="0"/>
        <v>231.43387933443839</v>
      </c>
      <c r="J27" s="261">
        <f t="shared" si="0"/>
        <v>210.8783199526726</v>
      </c>
      <c r="K27" s="261">
        <f t="shared" si="0"/>
        <v>176.1920483972298</v>
      </c>
      <c r="L27" s="261">
        <f t="shared" si="0"/>
        <v>157.40979930252519</v>
      </c>
      <c r="M27" s="261">
        <f t="shared" si="0"/>
        <v>133.35535680024489</v>
      </c>
      <c r="N27" s="261">
        <f t="shared" si="0"/>
        <v>140.84798700903181</v>
      </c>
      <c r="O27" s="261">
        <f t="shared" si="0"/>
        <v>150.62802820412151</v>
      </c>
      <c r="P27" s="261">
        <f t="shared" si="0"/>
        <v>157.09301636602879</v>
      </c>
      <c r="Q27" s="261">
        <f t="shared" si="0"/>
        <v>127.46918486298181</v>
      </c>
      <c r="R27" s="261">
        <f t="shared" si="0"/>
        <v>145.45355206899481</v>
      </c>
      <c r="S27" s="261">
        <f t="shared" si="0"/>
        <v>151.26072799271941</v>
      </c>
      <c r="T27" s="261">
        <f t="shared" si="0"/>
        <v>161.5007195435646</v>
      </c>
      <c r="U27" s="261">
        <f t="shared" si="0"/>
        <v>164.74562243146201</v>
      </c>
      <c r="V27" s="261">
        <f t="shared" si="0"/>
        <v>152.31905737943711</v>
      </c>
      <c r="W27" s="261">
        <f t="shared" si="0"/>
        <v>147.0934165397079</v>
      </c>
      <c r="X27" s="261">
        <f t="shared" si="0"/>
        <v>145.1586324307512</v>
      </c>
      <c r="Y27" s="261">
        <f t="shared" si="0"/>
        <v>143.73746409322041</v>
      </c>
      <c r="DA27" s="70"/>
    </row>
    <row r="28" spans="1:105" ht="12" customHeight="1" x14ac:dyDescent="0.25">
      <c r="A28" s="60" t="s">
        <v>3070</v>
      </c>
      <c r="B28" s="262">
        <v>273.58191270110927</v>
      </c>
      <c r="C28" s="262">
        <v>233.37024117576689</v>
      </c>
      <c r="D28" s="262">
        <v>223.99051733248689</v>
      </c>
      <c r="E28" s="262">
        <v>222.79555783012691</v>
      </c>
      <c r="F28" s="262">
        <v>233.8306218387074</v>
      </c>
      <c r="G28" s="262">
        <v>240.78182612582859</v>
      </c>
      <c r="H28" s="262">
        <v>234.02440644444309</v>
      </c>
      <c r="I28" s="262">
        <v>231.43387933443839</v>
      </c>
      <c r="J28" s="262">
        <v>210.8783199526726</v>
      </c>
      <c r="K28" s="262">
        <v>176.1920483972298</v>
      </c>
      <c r="L28" s="262">
        <v>157.40979930252519</v>
      </c>
      <c r="M28" s="262">
        <v>133.35535680024489</v>
      </c>
      <c r="N28" s="262">
        <v>140.84798700903181</v>
      </c>
      <c r="O28" s="262">
        <v>150.62802820412151</v>
      </c>
      <c r="P28" s="262">
        <v>157.09301636602879</v>
      </c>
      <c r="Q28" s="262">
        <v>127.46918486298181</v>
      </c>
      <c r="R28" s="262">
        <v>145.45355206899481</v>
      </c>
      <c r="S28" s="262">
        <v>151.26072799271941</v>
      </c>
      <c r="T28" s="262">
        <v>161.5007195435646</v>
      </c>
      <c r="U28" s="262">
        <v>164.74562243146201</v>
      </c>
      <c r="V28" s="262">
        <v>152.31905737943711</v>
      </c>
      <c r="W28" s="262">
        <v>147.0934165397079</v>
      </c>
      <c r="X28" s="262">
        <v>145.1586324307512</v>
      </c>
      <c r="Y28" s="262">
        <v>143.73746409322041</v>
      </c>
      <c r="DA28" s="72" t="s">
        <v>3207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4.0553631617952126</v>
      </c>
      <c r="H29" s="230">
        <v>9.8152644578350881</v>
      </c>
      <c r="I29" s="230">
        <v>29.058716318144011</v>
      </c>
      <c r="J29" s="230">
        <v>20.69263472597266</v>
      </c>
      <c r="K29" s="230">
        <v>1.8556908076618579</v>
      </c>
      <c r="L29" s="230">
        <v>5.2557778896383258</v>
      </c>
      <c r="M29" s="230">
        <v>1.5759594770100629</v>
      </c>
      <c r="N29" s="230">
        <v>0.99816887633831974</v>
      </c>
      <c r="O29" s="230">
        <v>7.0069206125085701E-2</v>
      </c>
      <c r="P29" s="230">
        <v>0</v>
      </c>
      <c r="Q29" s="230">
        <v>2.7586986005396129E-2</v>
      </c>
      <c r="R29" s="230">
        <v>0</v>
      </c>
      <c r="S29" s="230">
        <v>8.5199241822063565E-2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3208</v>
      </c>
    </row>
    <row r="30" spans="1:105" ht="12" customHeight="1" x14ac:dyDescent="0.25">
      <c r="A30" s="59" t="s">
        <v>31</v>
      </c>
      <c r="B30" s="230">
        <v>4.6625182465247281</v>
      </c>
      <c r="C30" s="230">
        <v>5.4570740556431492</v>
      </c>
      <c r="D30" s="230">
        <v>4.3218620325484043</v>
      </c>
      <c r="E30" s="230">
        <v>3.4714856998986088</v>
      </c>
      <c r="F30" s="230">
        <v>3.047068701776912</v>
      </c>
      <c r="G30" s="230">
        <v>3.6949241553205292</v>
      </c>
      <c r="H30" s="230">
        <v>6.7128262805432586</v>
      </c>
      <c r="I30" s="230">
        <v>7.8278855166681316</v>
      </c>
      <c r="J30" s="230">
        <v>10.218623398685169</v>
      </c>
      <c r="K30" s="230">
        <v>5.0749785082328334</v>
      </c>
      <c r="L30" s="230">
        <v>5.3249947230854859</v>
      </c>
      <c r="M30" s="230">
        <v>4.6865551850465632</v>
      </c>
      <c r="N30" s="230">
        <v>5.7585811785407346</v>
      </c>
      <c r="O30" s="230">
        <v>9.0337287349663011</v>
      </c>
      <c r="P30" s="230">
        <v>12.588782458599781</v>
      </c>
      <c r="Q30" s="230">
        <v>9.7175633406736335</v>
      </c>
      <c r="R30" s="230">
        <v>12.44303542551769</v>
      </c>
      <c r="S30" s="230">
        <v>11.08213296604794</v>
      </c>
      <c r="T30" s="230">
        <v>9.6254866946189228</v>
      </c>
      <c r="U30" s="230">
        <v>12.498528294251271</v>
      </c>
      <c r="V30" s="230">
        <v>14.770218839320989</v>
      </c>
      <c r="W30" s="230">
        <v>14.171471146538209</v>
      </c>
      <c r="X30" s="230">
        <v>14.866503897522771</v>
      </c>
      <c r="Y30" s="230">
        <v>12.009960011165219</v>
      </c>
      <c r="DA30" s="71" t="s">
        <v>3209</v>
      </c>
    </row>
    <row r="31" spans="1:105" ht="12" customHeight="1" x14ac:dyDescent="0.25">
      <c r="A31" s="59" t="s">
        <v>159</v>
      </c>
      <c r="B31" s="230">
        <v>100.87549848586789</v>
      </c>
      <c r="C31" s="230">
        <v>111.4809213318723</v>
      </c>
      <c r="D31" s="230">
        <v>112.92979161763689</v>
      </c>
      <c r="E31" s="230">
        <v>114.6664434978193</v>
      </c>
      <c r="F31" s="230">
        <v>128.8915166034725</v>
      </c>
      <c r="G31" s="230">
        <v>150.66124954964249</v>
      </c>
      <c r="H31" s="230">
        <v>152.0642986154061</v>
      </c>
      <c r="I31" s="230">
        <v>144.70025591273429</v>
      </c>
      <c r="J31" s="230">
        <v>105.52650147003681</v>
      </c>
      <c r="K31" s="230">
        <v>98.582485170240176</v>
      </c>
      <c r="L31" s="230">
        <v>64.38873584747428</v>
      </c>
      <c r="M31" s="230">
        <v>54.849411533474793</v>
      </c>
      <c r="N31" s="230">
        <v>57.859842137747528</v>
      </c>
      <c r="O31" s="230">
        <v>67.441913844105557</v>
      </c>
      <c r="P31" s="230">
        <v>65.357966196946748</v>
      </c>
      <c r="Q31" s="230">
        <v>47.102697739926683</v>
      </c>
      <c r="R31" s="230">
        <v>56.500470196792037</v>
      </c>
      <c r="S31" s="230">
        <v>67.3438604792413</v>
      </c>
      <c r="T31" s="230">
        <v>65.47406928824185</v>
      </c>
      <c r="U31" s="230">
        <v>68.645613153717335</v>
      </c>
      <c r="V31" s="230">
        <v>67.735646514571286</v>
      </c>
      <c r="W31" s="230">
        <v>78.440859526235698</v>
      </c>
      <c r="X31" s="230">
        <v>80.942796310172923</v>
      </c>
      <c r="Y31" s="230">
        <v>83.40239262427167</v>
      </c>
      <c r="DA31" s="71" t="s">
        <v>3210</v>
      </c>
    </row>
    <row r="32" spans="1:105" ht="12" customHeight="1" x14ac:dyDescent="0.25">
      <c r="A32" s="59" t="s">
        <v>32</v>
      </c>
      <c r="B32" s="230">
        <v>67.087992692520061</v>
      </c>
      <c r="C32" s="230">
        <v>35.445485003790942</v>
      </c>
      <c r="D32" s="230">
        <v>30.204437372288321</v>
      </c>
      <c r="E32" s="230">
        <v>27.616760309519691</v>
      </c>
      <c r="F32" s="230">
        <v>25.05872097283784</v>
      </c>
      <c r="G32" s="230">
        <v>24.260846140532571</v>
      </c>
      <c r="H32" s="230">
        <v>23.113959547027982</v>
      </c>
      <c r="I32" s="230">
        <v>22.332794817568441</v>
      </c>
      <c r="J32" s="230">
        <v>33.254763508567692</v>
      </c>
      <c r="K32" s="230">
        <v>21.38779111126507</v>
      </c>
      <c r="L32" s="230">
        <v>21.00144965680277</v>
      </c>
      <c r="M32" s="230">
        <v>5.2957363174187364</v>
      </c>
      <c r="N32" s="230">
        <v>4.8265006272120257</v>
      </c>
      <c r="O32" s="230">
        <v>11.092879407987841</v>
      </c>
      <c r="P32" s="230">
        <v>8.3888009739603273</v>
      </c>
      <c r="Q32" s="230">
        <v>8.4910585141975918</v>
      </c>
      <c r="R32" s="230">
        <v>6.4504803434182456</v>
      </c>
      <c r="S32" s="230">
        <v>4.6107008966501803</v>
      </c>
      <c r="T32" s="230">
        <v>4.8831950233897548</v>
      </c>
      <c r="U32" s="230">
        <v>4.7158354323867284</v>
      </c>
      <c r="V32" s="230">
        <v>6.0836225235846833</v>
      </c>
      <c r="W32" s="230">
        <v>4.0497549855945163</v>
      </c>
      <c r="X32" s="230">
        <v>3.5576247583455052</v>
      </c>
      <c r="Y32" s="230">
        <v>4.9626657987663254</v>
      </c>
      <c r="DA32" s="71" t="s">
        <v>3211</v>
      </c>
    </row>
    <row r="33" spans="1:105" ht="12" customHeight="1" x14ac:dyDescent="0.25">
      <c r="A33" s="59" t="s">
        <v>35</v>
      </c>
      <c r="B33" s="230">
        <v>100.95590327619669</v>
      </c>
      <c r="C33" s="230">
        <v>80.986760784460557</v>
      </c>
      <c r="D33" s="230">
        <v>76.534426310013259</v>
      </c>
      <c r="E33" s="230">
        <v>77.040868322889338</v>
      </c>
      <c r="F33" s="230">
        <v>76.833315560620122</v>
      </c>
      <c r="G33" s="230">
        <v>58.109443118537811</v>
      </c>
      <c r="H33" s="230">
        <v>42.318057543630673</v>
      </c>
      <c r="I33" s="230">
        <v>27.51422676932345</v>
      </c>
      <c r="J33" s="230">
        <v>41.185796849410252</v>
      </c>
      <c r="K33" s="230">
        <v>49.291102799829822</v>
      </c>
      <c r="L33" s="230">
        <v>61.438841185524304</v>
      </c>
      <c r="M33" s="230">
        <v>66.947694287294752</v>
      </c>
      <c r="N33" s="230">
        <v>71.404894189193229</v>
      </c>
      <c r="O33" s="230">
        <v>62.98943701093674</v>
      </c>
      <c r="P33" s="230">
        <v>70.757466736521891</v>
      </c>
      <c r="Q33" s="230">
        <v>62.130278282178452</v>
      </c>
      <c r="R33" s="230">
        <v>70.059566103266761</v>
      </c>
      <c r="S33" s="230">
        <v>68.138834408957862</v>
      </c>
      <c r="T33" s="230">
        <v>81.517968537314061</v>
      </c>
      <c r="U33" s="230">
        <v>78.885645551106649</v>
      </c>
      <c r="V33" s="230">
        <v>63.729569501960171</v>
      </c>
      <c r="W33" s="230">
        <v>50.431330881339491</v>
      </c>
      <c r="X33" s="230">
        <v>45.791707464710008</v>
      </c>
      <c r="Y33" s="230">
        <v>43.362445659017133</v>
      </c>
      <c r="DA33" s="71" t="s">
        <v>3212</v>
      </c>
    </row>
    <row r="34" spans="1:105" ht="12" customHeight="1" x14ac:dyDescent="0.25">
      <c r="A34" s="60" t="s">
        <v>3077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3213</v>
      </c>
    </row>
    <row r="35" spans="1:105" ht="12" customHeight="1" x14ac:dyDescent="0.25">
      <c r="A35" s="57" t="s">
        <v>3079</v>
      </c>
      <c r="B35" s="261">
        <f t="shared" ref="B35:Y35" si="1">B36+B42+B53</f>
        <v>11.241336782026604</v>
      </c>
      <c r="C35" s="261">
        <f t="shared" si="1"/>
        <v>9.1901916479055075</v>
      </c>
      <c r="D35" s="261">
        <f t="shared" si="1"/>
        <v>9.7845502053394107</v>
      </c>
      <c r="E35" s="261">
        <f t="shared" si="1"/>
        <v>10.536197226464623</v>
      </c>
      <c r="F35" s="261">
        <f t="shared" si="1"/>
        <v>10.640349149716673</v>
      </c>
      <c r="G35" s="261">
        <f t="shared" si="1"/>
        <v>11.191132219980156</v>
      </c>
      <c r="H35" s="261">
        <f t="shared" si="1"/>
        <v>10.335121085537427</v>
      </c>
      <c r="I35" s="261">
        <f t="shared" si="1"/>
        <v>16.622782899768406</v>
      </c>
      <c r="J35" s="261">
        <f t="shared" si="1"/>
        <v>21.168916523889742</v>
      </c>
      <c r="K35" s="261">
        <f t="shared" si="1"/>
        <v>19.376258989045624</v>
      </c>
      <c r="L35" s="261">
        <f t="shared" si="1"/>
        <v>18.805053223093942</v>
      </c>
      <c r="M35" s="261">
        <f t="shared" si="1"/>
        <v>17.977106218003694</v>
      </c>
      <c r="N35" s="261">
        <f t="shared" si="1"/>
        <v>19.551945983206799</v>
      </c>
      <c r="O35" s="261">
        <f t="shared" si="1"/>
        <v>21.614414356836004</v>
      </c>
      <c r="P35" s="261">
        <f t="shared" si="1"/>
        <v>22.655960033650018</v>
      </c>
      <c r="Q35" s="261">
        <f t="shared" si="1"/>
        <v>19.012329611472673</v>
      </c>
      <c r="R35" s="261">
        <f t="shared" si="1"/>
        <v>21.738641149010128</v>
      </c>
      <c r="S35" s="261">
        <f t="shared" si="1"/>
        <v>21.156764475298701</v>
      </c>
      <c r="T35" s="261">
        <f t="shared" si="1"/>
        <v>24.474438696331298</v>
      </c>
      <c r="U35" s="261">
        <f t="shared" si="1"/>
        <v>21.526422381113498</v>
      </c>
      <c r="V35" s="261">
        <f t="shared" si="1"/>
        <v>23.75219201104089</v>
      </c>
      <c r="W35" s="261">
        <f t="shared" si="1"/>
        <v>20.987309479533465</v>
      </c>
      <c r="X35" s="261">
        <f t="shared" si="1"/>
        <v>19.187246639466721</v>
      </c>
      <c r="Y35" s="261">
        <f t="shared" si="1"/>
        <v>18.816127588876942</v>
      </c>
      <c r="DA35" s="70"/>
    </row>
    <row r="36" spans="1:105" ht="12" customHeight="1" x14ac:dyDescent="0.25">
      <c r="A36" s="60" t="s">
        <v>3080</v>
      </c>
      <c r="B36" s="262">
        <v>4.7046346251523072</v>
      </c>
      <c r="C36" s="262">
        <v>3.8499720134304161</v>
      </c>
      <c r="D36" s="262">
        <v>4.0926962746040099</v>
      </c>
      <c r="E36" s="262">
        <v>4.4024284839255916</v>
      </c>
      <c r="F36" s="262">
        <v>4.4419011467399008</v>
      </c>
      <c r="G36" s="262">
        <v>4.6634084556903801</v>
      </c>
      <c r="H36" s="262">
        <v>4.3154872766677173</v>
      </c>
      <c r="I36" s="262">
        <v>6.9844537436457212</v>
      </c>
      <c r="J36" s="262">
        <v>8.8626880299157396</v>
      </c>
      <c r="K36" s="262">
        <v>8.0598485916839753</v>
      </c>
      <c r="L36" s="262">
        <v>7.8267789523670519</v>
      </c>
      <c r="M36" s="262">
        <v>7.5297315684699333</v>
      </c>
      <c r="N36" s="262">
        <v>8.0934448021154708</v>
      </c>
      <c r="O36" s="262">
        <v>9.034221128140814</v>
      </c>
      <c r="P36" s="262">
        <v>9.439901691866396</v>
      </c>
      <c r="Q36" s="262">
        <v>7.859188810838825</v>
      </c>
      <c r="R36" s="262">
        <v>9.0813817989920871</v>
      </c>
      <c r="S36" s="262">
        <v>8.8385303502025927</v>
      </c>
      <c r="T36" s="262">
        <v>10.243250072216849</v>
      </c>
      <c r="U36" s="262">
        <v>8.9894631870309887</v>
      </c>
      <c r="V36" s="262">
        <v>9.9348691568591381</v>
      </c>
      <c r="W36" s="262">
        <v>8.8029151096142328</v>
      </c>
      <c r="X36" s="262">
        <v>8.0520618116718303</v>
      </c>
      <c r="Y36" s="262">
        <v>7.881403971960971</v>
      </c>
      <c r="DA36" s="72" t="s">
        <v>3214</v>
      </c>
    </row>
    <row r="37" spans="1:105" ht="12" customHeight="1" x14ac:dyDescent="0.25">
      <c r="A37" s="59" t="s">
        <v>28</v>
      </c>
      <c r="B37" s="230">
        <v>0</v>
      </c>
      <c r="C37" s="230">
        <v>0</v>
      </c>
      <c r="D37" s="230">
        <v>0</v>
      </c>
      <c r="E37" s="230">
        <v>0</v>
      </c>
      <c r="F37" s="230">
        <v>0</v>
      </c>
      <c r="G37" s="230">
        <v>0.58802765846030591</v>
      </c>
      <c r="H37" s="230">
        <v>1.4232133463860881</v>
      </c>
      <c r="I37" s="230">
        <v>4.2135138661308833</v>
      </c>
      <c r="J37" s="230">
        <v>3.000432035266035</v>
      </c>
      <c r="K37" s="230">
        <v>0.26875202168239187</v>
      </c>
      <c r="L37" s="230">
        <v>0.27768100961782399</v>
      </c>
      <c r="M37" s="230">
        <v>0.19935405122683131</v>
      </c>
      <c r="N37" s="230">
        <v>0.13687394181984941</v>
      </c>
      <c r="O37" s="230">
        <v>8.5699667656416977E-3</v>
      </c>
      <c r="P37" s="230">
        <v>0</v>
      </c>
      <c r="Q37" s="230">
        <v>4.0001129707824389E-3</v>
      </c>
      <c r="R37" s="230">
        <v>0</v>
      </c>
      <c r="S37" s="230">
        <v>1.235389006419921E-2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3215</v>
      </c>
    </row>
    <row r="38" spans="1:105" ht="12" customHeight="1" x14ac:dyDescent="0.25">
      <c r="A38" s="59" t="s">
        <v>31</v>
      </c>
      <c r="B38" s="230">
        <v>0.34098332663248149</v>
      </c>
      <c r="C38" s="230">
        <v>0.38364503003216183</v>
      </c>
      <c r="D38" s="230">
        <v>0.28729620664433902</v>
      </c>
      <c r="E38" s="230">
        <v>0.21106467609552601</v>
      </c>
      <c r="F38" s="230">
        <v>0.14531390810240649</v>
      </c>
      <c r="G38" s="230">
        <v>0.21778151840749821</v>
      </c>
      <c r="H38" s="230">
        <v>0.61247306762559406</v>
      </c>
      <c r="I38" s="230">
        <v>0.72905744116337179</v>
      </c>
      <c r="J38" s="230">
        <v>1.040499642029413</v>
      </c>
      <c r="K38" s="230">
        <v>0.49391303433545658</v>
      </c>
      <c r="L38" s="230">
        <v>0.56349724130176659</v>
      </c>
      <c r="M38" s="230">
        <v>0.50504396248660899</v>
      </c>
      <c r="N38" s="230">
        <v>0.71739509747441332</v>
      </c>
      <c r="O38" s="230">
        <v>0.82222171982460945</v>
      </c>
      <c r="P38" s="230">
        <v>1.1210331191345819</v>
      </c>
      <c r="Q38" s="230">
        <v>0.86795105357033087</v>
      </c>
      <c r="R38" s="230">
        <v>0.9817992381271845</v>
      </c>
      <c r="S38" s="230">
        <v>0.96946959424556212</v>
      </c>
      <c r="T38" s="230">
        <v>1.216715202356992</v>
      </c>
      <c r="U38" s="230">
        <v>1.117397805709673</v>
      </c>
      <c r="V38" s="230">
        <v>1.460675996904754</v>
      </c>
      <c r="W38" s="230">
        <v>1.548786392448769</v>
      </c>
      <c r="X38" s="230">
        <v>1.6307129790264141</v>
      </c>
      <c r="Y38" s="230">
        <v>1.512035815665616</v>
      </c>
      <c r="DA38" s="71" t="s">
        <v>3216</v>
      </c>
    </row>
    <row r="39" spans="1:105" ht="12" customHeight="1" x14ac:dyDescent="0.25">
      <c r="A39" s="59" t="s">
        <v>159</v>
      </c>
      <c r="B39" s="230">
        <v>1.1639423626748009</v>
      </c>
      <c r="C39" s="230">
        <v>0.88837095586331105</v>
      </c>
      <c r="D39" s="230">
        <v>1.059104930839458</v>
      </c>
      <c r="E39" s="230">
        <v>1.162774433153493</v>
      </c>
      <c r="F39" s="230">
        <v>1.00300216189365</v>
      </c>
      <c r="G39" s="230">
        <v>0.85811418335478551</v>
      </c>
      <c r="H39" s="230">
        <v>0.48813894155799858</v>
      </c>
      <c r="I39" s="230">
        <v>0.49494955009639291</v>
      </c>
      <c r="J39" s="230">
        <v>1.582850115010914</v>
      </c>
      <c r="K39" s="230">
        <v>1.6916146678704691</v>
      </c>
      <c r="L39" s="230">
        <v>1.214639992757381</v>
      </c>
      <c r="M39" s="230">
        <v>0.72026532041480296</v>
      </c>
      <c r="N39" s="230">
        <v>0.81303294895020861</v>
      </c>
      <c r="O39" s="230">
        <v>1.971399844554361</v>
      </c>
      <c r="P39" s="230">
        <v>1.023513825890247</v>
      </c>
      <c r="Q39" s="230">
        <v>0.66655053057979308</v>
      </c>
      <c r="R39" s="230">
        <v>0.60717814096934364</v>
      </c>
      <c r="S39" s="230">
        <v>0.66284531512482459</v>
      </c>
      <c r="T39" s="230">
        <v>0.82468316979668821</v>
      </c>
      <c r="U39" s="230">
        <v>0.4337204580873702</v>
      </c>
      <c r="V39" s="230">
        <v>0.98397191112660831</v>
      </c>
      <c r="W39" s="230">
        <v>0.34722342289969882</v>
      </c>
      <c r="X39" s="230">
        <v>0.37647756490808287</v>
      </c>
      <c r="Y39" s="230">
        <v>0.41426711878848649</v>
      </c>
      <c r="DA39" s="71" t="s">
        <v>3217</v>
      </c>
    </row>
    <row r="40" spans="1:105" ht="12" customHeight="1" x14ac:dyDescent="0.25">
      <c r="A40" s="59" t="s">
        <v>32</v>
      </c>
      <c r="B40" s="230">
        <v>1.344682534643812</v>
      </c>
      <c r="C40" s="230">
        <v>0.57445213891250835</v>
      </c>
      <c r="D40" s="230">
        <v>0.9611826241792375</v>
      </c>
      <c r="E40" s="230">
        <v>1.3498912083811141</v>
      </c>
      <c r="F40" s="230">
        <v>1.7404184010169861</v>
      </c>
      <c r="G40" s="230">
        <v>1.5573055540798859</v>
      </c>
      <c r="H40" s="230">
        <v>0.97383582277495184</v>
      </c>
      <c r="I40" s="230">
        <v>0.64551157178597862</v>
      </c>
      <c r="J40" s="230">
        <v>1.8427615390585741</v>
      </c>
      <c r="K40" s="230">
        <v>1.964808025183568</v>
      </c>
      <c r="L40" s="230">
        <v>1.928503417747466</v>
      </c>
      <c r="M40" s="230">
        <v>0.48281062180785272</v>
      </c>
      <c r="N40" s="230">
        <v>0.44218850578238239</v>
      </c>
      <c r="O40" s="230">
        <v>1.011257942192342</v>
      </c>
      <c r="P40" s="230">
        <v>0.76910024409648958</v>
      </c>
      <c r="Q40" s="230">
        <v>0.77967722446336052</v>
      </c>
      <c r="R40" s="230">
        <v>0.59016913072860677</v>
      </c>
      <c r="S40" s="230">
        <v>0.66855163001427631</v>
      </c>
      <c r="T40" s="230">
        <v>0.70806327839151451</v>
      </c>
      <c r="U40" s="230">
        <v>0.68379613769607583</v>
      </c>
      <c r="V40" s="230">
        <v>0.88212526591977913</v>
      </c>
      <c r="W40" s="230">
        <v>0.58721447291120521</v>
      </c>
      <c r="X40" s="230">
        <v>0.51585558996009817</v>
      </c>
      <c r="Y40" s="230">
        <v>0.71958654082111717</v>
      </c>
      <c r="DA40" s="71" t="s">
        <v>3218</v>
      </c>
    </row>
    <row r="41" spans="1:105" ht="12" customHeight="1" x14ac:dyDescent="0.25">
      <c r="A41" s="59" t="s">
        <v>35</v>
      </c>
      <c r="B41" s="230">
        <v>1.855026401201213</v>
      </c>
      <c r="C41" s="230">
        <v>2.003503888622435</v>
      </c>
      <c r="D41" s="230">
        <v>1.7851125129409759</v>
      </c>
      <c r="E41" s="230">
        <v>1.6786981662954601</v>
      </c>
      <c r="F41" s="230">
        <v>1.553166675726857</v>
      </c>
      <c r="G41" s="230">
        <v>1.4421795413879039</v>
      </c>
      <c r="H41" s="230">
        <v>0.81782609832308473</v>
      </c>
      <c r="I41" s="230">
        <v>0.90142131446909524</v>
      </c>
      <c r="J41" s="230">
        <v>1.396144698550803</v>
      </c>
      <c r="K41" s="230">
        <v>3.6407608426120892</v>
      </c>
      <c r="L41" s="230">
        <v>3.8424572909426131</v>
      </c>
      <c r="M41" s="230">
        <v>5.6222576125338373</v>
      </c>
      <c r="N41" s="230">
        <v>5.9839543080886184</v>
      </c>
      <c r="O41" s="230">
        <v>5.2207716548038592</v>
      </c>
      <c r="P41" s="230">
        <v>6.5262545027450773</v>
      </c>
      <c r="Q41" s="230">
        <v>5.5410098892545578</v>
      </c>
      <c r="R41" s="230">
        <v>6.9022352891669509</v>
      </c>
      <c r="S41" s="230">
        <v>6.5253099207537311</v>
      </c>
      <c r="T41" s="230">
        <v>7.4937884216716597</v>
      </c>
      <c r="U41" s="230">
        <v>6.7545487855378692</v>
      </c>
      <c r="V41" s="230">
        <v>6.6080959829079973</v>
      </c>
      <c r="W41" s="230">
        <v>6.3196908213545608</v>
      </c>
      <c r="X41" s="230">
        <v>5.5290156777772346</v>
      </c>
      <c r="Y41" s="230">
        <v>5.2355144966857514</v>
      </c>
      <c r="DA41" s="71" t="s">
        <v>3219</v>
      </c>
    </row>
    <row r="42" spans="1:105" ht="12" customHeight="1" x14ac:dyDescent="0.25">
      <c r="A42" s="60" t="s">
        <v>3087</v>
      </c>
      <c r="B42" s="262">
        <v>6.5367021568742967</v>
      </c>
      <c r="C42" s="262">
        <v>5.3402196344750914</v>
      </c>
      <c r="D42" s="262">
        <v>5.6918539307354017</v>
      </c>
      <c r="E42" s="262">
        <v>6.1337687425390301</v>
      </c>
      <c r="F42" s="262">
        <v>6.1984480029767726</v>
      </c>
      <c r="G42" s="262">
        <v>6.5277237642897763</v>
      </c>
      <c r="H42" s="262">
        <v>6.0196338088697097</v>
      </c>
      <c r="I42" s="262">
        <v>9.6383291561226851</v>
      </c>
      <c r="J42" s="262">
        <v>12.306228493974</v>
      </c>
      <c r="K42" s="262">
        <v>11.316410397361651</v>
      </c>
      <c r="L42" s="262">
        <v>10.978274270726891</v>
      </c>
      <c r="M42" s="262">
        <v>10.44737464953376</v>
      </c>
      <c r="N42" s="262">
        <v>11.45850118109133</v>
      </c>
      <c r="O42" s="262">
        <v>12.58019322869519</v>
      </c>
      <c r="P42" s="262">
        <v>13.21605834178362</v>
      </c>
      <c r="Q42" s="262">
        <v>11.153140800633849</v>
      </c>
      <c r="R42" s="262">
        <v>12.657259350018039</v>
      </c>
      <c r="S42" s="262">
        <v>12.31823412509611</v>
      </c>
      <c r="T42" s="262">
        <v>14.23118862411445</v>
      </c>
      <c r="U42" s="262">
        <v>12.53695919408251</v>
      </c>
      <c r="V42" s="262">
        <v>13.81732285418175</v>
      </c>
      <c r="W42" s="262">
        <v>12.184394369919231</v>
      </c>
      <c r="X42" s="262">
        <v>11.135184827794889</v>
      </c>
      <c r="Y42" s="262">
        <v>10.934723616915971</v>
      </c>
      <c r="DA42" s="72" t="s">
        <v>3220</v>
      </c>
    </row>
    <row r="43" spans="1:105" ht="12" customHeight="1" x14ac:dyDescent="0.25">
      <c r="A43" s="64" t="s">
        <v>28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0.77013300355461856</v>
      </c>
      <c r="H43" s="229">
        <v>1.862015169489142</v>
      </c>
      <c r="I43" s="229">
        <v>5.6818905955627379</v>
      </c>
      <c r="J43" s="229">
        <v>3.978079440094243</v>
      </c>
      <c r="K43" s="229">
        <v>0.35309415941589539</v>
      </c>
      <c r="L43" s="229">
        <v>0.36615921971684923</v>
      </c>
      <c r="M43" s="229">
        <v>0.26997615643169598</v>
      </c>
      <c r="N43" s="229">
        <v>0.1791751943466037</v>
      </c>
      <c r="O43" s="229">
        <v>1.1507763190069629E-2</v>
      </c>
      <c r="P43" s="229">
        <v>0</v>
      </c>
      <c r="Q43" s="229">
        <v>5.2608679785665193E-3</v>
      </c>
      <c r="R43" s="229">
        <v>0</v>
      </c>
      <c r="S43" s="229">
        <v>1.661186873088576E-2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3221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3222</v>
      </c>
    </row>
    <row r="45" spans="1:105" ht="12" customHeight="1" x14ac:dyDescent="0.25">
      <c r="A45" s="64" t="s">
        <v>31</v>
      </c>
      <c r="B45" s="229">
        <v>0.45808268298960381</v>
      </c>
      <c r="C45" s="229">
        <v>0.51853365888528757</v>
      </c>
      <c r="D45" s="229">
        <v>0.38542475661679521</v>
      </c>
      <c r="E45" s="229">
        <v>0.28146273358423668</v>
      </c>
      <c r="F45" s="229">
        <v>0.1927506435332409</v>
      </c>
      <c r="G45" s="229">
        <v>0.2852259285371247</v>
      </c>
      <c r="H45" s="229">
        <v>0.801309336873679</v>
      </c>
      <c r="I45" s="229">
        <v>0.98312827492247867</v>
      </c>
      <c r="J45" s="229">
        <v>1.3795314090544379</v>
      </c>
      <c r="K45" s="229">
        <v>0.64891719359541666</v>
      </c>
      <c r="L45" s="229">
        <v>0.74304580810775001</v>
      </c>
      <c r="M45" s="229">
        <v>0.68395814874123251</v>
      </c>
      <c r="N45" s="229">
        <v>0.93910794344229243</v>
      </c>
      <c r="O45" s="229">
        <v>1.104080459145736</v>
      </c>
      <c r="P45" s="229">
        <v>1.494745543887559</v>
      </c>
      <c r="Q45" s="229">
        <v>1.1415117368042891</v>
      </c>
      <c r="R45" s="229">
        <v>1.321199498647688</v>
      </c>
      <c r="S45" s="229">
        <v>1.303613805408772</v>
      </c>
      <c r="T45" s="229">
        <v>1.644697404223828</v>
      </c>
      <c r="U45" s="229">
        <v>1.501444226956314</v>
      </c>
      <c r="V45" s="229">
        <v>1.9695808583602561</v>
      </c>
      <c r="W45" s="229">
        <v>2.1067636528555149</v>
      </c>
      <c r="X45" s="229">
        <v>2.2211927481702971</v>
      </c>
      <c r="Y45" s="229">
        <v>2.0478359309388998</v>
      </c>
      <c r="DA45" s="73" t="s">
        <v>3223</v>
      </c>
    </row>
    <row r="46" spans="1:105" ht="12" customHeight="1" x14ac:dyDescent="0.25">
      <c r="A46" s="64" t="s">
        <v>159</v>
      </c>
      <c r="B46" s="229">
        <v>1.563659565425042</v>
      </c>
      <c r="C46" s="229">
        <v>1.200719952380475</v>
      </c>
      <c r="D46" s="229">
        <v>1.4208515488886611</v>
      </c>
      <c r="E46" s="229">
        <v>1.5506037132860651</v>
      </c>
      <c r="F46" s="229">
        <v>1.330425385256234</v>
      </c>
      <c r="G46" s="229">
        <v>1.123862192384357</v>
      </c>
      <c r="H46" s="229">
        <v>0.63864080273513379</v>
      </c>
      <c r="I46" s="229">
        <v>0.66743560916605904</v>
      </c>
      <c r="J46" s="229">
        <v>2.0985989435076209</v>
      </c>
      <c r="K46" s="229">
        <v>2.2224921526849148</v>
      </c>
      <c r="L46" s="229">
        <v>1.6016638393710809</v>
      </c>
      <c r="M46" s="229">
        <v>0.97542267949887851</v>
      </c>
      <c r="N46" s="229">
        <v>1.064302925023382</v>
      </c>
      <c r="O46" s="229">
        <v>2.647198429639765</v>
      </c>
      <c r="P46" s="229">
        <v>1.364716799391086</v>
      </c>
      <c r="Q46" s="229">
        <v>0.87663382710359938</v>
      </c>
      <c r="R46" s="229">
        <v>0.81707484003426456</v>
      </c>
      <c r="S46" s="229">
        <v>0.89130624495725874</v>
      </c>
      <c r="T46" s="229">
        <v>1.114767256991771</v>
      </c>
      <c r="U46" s="229">
        <v>0.5827889356687439</v>
      </c>
      <c r="V46" s="229">
        <v>1.3267913249932719</v>
      </c>
      <c r="W46" s="229">
        <v>0.47231670574569701</v>
      </c>
      <c r="X46" s="229">
        <v>0.51279976781806247</v>
      </c>
      <c r="Y46" s="229">
        <v>0.56106547349749269</v>
      </c>
      <c r="DA46" s="73" t="s">
        <v>3224</v>
      </c>
    </row>
    <row r="47" spans="1:105" ht="12" customHeight="1" x14ac:dyDescent="0.25">
      <c r="A47" s="64" t="s">
        <v>32</v>
      </c>
      <c r="B47" s="229">
        <v>1.806468924220475</v>
      </c>
      <c r="C47" s="229">
        <v>0.7764280679455462</v>
      </c>
      <c r="D47" s="229">
        <v>1.2894830158589381</v>
      </c>
      <c r="E47" s="229">
        <v>1.8001310147242151</v>
      </c>
      <c r="F47" s="229">
        <v>2.3085661324083731</v>
      </c>
      <c r="G47" s="229">
        <v>2.0395850204668409</v>
      </c>
      <c r="H47" s="229">
        <v>1.2740866147744729</v>
      </c>
      <c r="I47" s="229">
        <v>0.87046732147712436</v>
      </c>
      <c r="J47" s="229">
        <v>2.4431987478347792</v>
      </c>
      <c r="K47" s="229">
        <v>2.5814214669822189</v>
      </c>
      <c r="L47" s="229">
        <v>2.542987392748095</v>
      </c>
      <c r="M47" s="229">
        <v>0.65384854312174456</v>
      </c>
      <c r="N47" s="229">
        <v>0.57884802912794364</v>
      </c>
      <c r="O47" s="229">
        <v>1.3579185592040299</v>
      </c>
      <c r="P47" s="229">
        <v>1.025490811148863</v>
      </c>
      <c r="Q47" s="229">
        <v>1.0254157754436091</v>
      </c>
      <c r="R47" s="229">
        <v>0.79418594897602579</v>
      </c>
      <c r="S47" s="229">
        <v>0.8989793384839182</v>
      </c>
      <c r="T47" s="229">
        <v>0.95712606675810308</v>
      </c>
      <c r="U47" s="229">
        <v>0.91881490916902242</v>
      </c>
      <c r="V47" s="229">
        <v>1.1894609359729491</v>
      </c>
      <c r="W47" s="229">
        <v>0.79876870948229106</v>
      </c>
      <c r="X47" s="229">
        <v>0.70264645603456677</v>
      </c>
      <c r="Y47" s="229">
        <v>0.9745768972177562</v>
      </c>
      <c r="DA47" s="73" t="s">
        <v>3225</v>
      </c>
    </row>
    <row r="48" spans="1:105" ht="12" customHeight="1" x14ac:dyDescent="0.25">
      <c r="A48" s="64" t="s">
        <v>33</v>
      </c>
      <c r="B48" s="229">
        <v>0.21641760554672279</v>
      </c>
      <c r="C48" s="229">
        <v>0.13660713215054929</v>
      </c>
      <c r="D48" s="229">
        <v>0.20126119381665589</v>
      </c>
      <c r="E48" s="229">
        <v>0.26296374372440262</v>
      </c>
      <c r="F48" s="229">
        <v>0.30651848483467631</v>
      </c>
      <c r="G48" s="229">
        <v>0.42011180231728928</v>
      </c>
      <c r="H48" s="229">
        <v>0.37360554944049151</v>
      </c>
      <c r="I48" s="229">
        <v>0.2198477408461787</v>
      </c>
      <c r="J48" s="229">
        <v>0.55576168739921927</v>
      </c>
      <c r="K48" s="229">
        <v>0.7271487959613937</v>
      </c>
      <c r="L48" s="229">
        <v>0.657628728421777</v>
      </c>
      <c r="M48" s="229">
        <v>0.25020044962306809</v>
      </c>
      <c r="N48" s="229">
        <v>0.86375592811104396</v>
      </c>
      <c r="O48" s="229">
        <v>0.44902864049930619</v>
      </c>
      <c r="P48" s="229">
        <v>0.62923039904916478</v>
      </c>
      <c r="Q48" s="229">
        <v>0.81689403599241284</v>
      </c>
      <c r="R48" s="229">
        <v>0.43651541998220977</v>
      </c>
      <c r="S48" s="229">
        <v>0.43335371993504429</v>
      </c>
      <c r="T48" s="229">
        <v>0.38485320235355652</v>
      </c>
      <c r="U48" s="229">
        <v>0.45784329047487238</v>
      </c>
      <c r="V48" s="229">
        <v>0.42110893464857352</v>
      </c>
      <c r="W48" s="229">
        <v>0.21007584379533151</v>
      </c>
      <c r="X48" s="229">
        <v>0.1674783497471963</v>
      </c>
      <c r="Y48" s="229">
        <v>0.26049085549073592</v>
      </c>
      <c r="DA48" s="73" t="s">
        <v>3226</v>
      </c>
    </row>
    <row r="49" spans="1:105" ht="12" customHeight="1" x14ac:dyDescent="0.25">
      <c r="A49" s="64" t="s">
        <v>35</v>
      </c>
      <c r="B49" s="229">
        <v>2.4920733786924529</v>
      </c>
      <c r="C49" s="229">
        <v>2.707930823113232</v>
      </c>
      <c r="D49" s="229">
        <v>2.3948334155543511</v>
      </c>
      <c r="E49" s="229">
        <v>2.2386075372201102</v>
      </c>
      <c r="F49" s="229">
        <v>2.0601873569442488</v>
      </c>
      <c r="G49" s="229">
        <v>1.888805817029545</v>
      </c>
      <c r="H49" s="229">
        <v>1.0699763355567899</v>
      </c>
      <c r="I49" s="229">
        <v>1.2155596141481071</v>
      </c>
      <c r="J49" s="229">
        <v>1.8510582660836961</v>
      </c>
      <c r="K49" s="229">
        <v>4.7833366287218073</v>
      </c>
      <c r="L49" s="229">
        <v>5.0667892823613343</v>
      </c>
      <c r="M49" s="229">
        <v>7.6139686721171387</v>
      </c>
      <c r="N49" s="229">
        <v>7.8333111610400623</v>
      </c>
      <c r="O49" s="229">
        <v>7.0104593770162857</v>
      </c>
      <c r="P49" s="229">
        <v>8.7018747883069505</v>
      </c>
      <c r="Q49" s="229">
        <v>7.2874245573113781</v>
      </c>
      <c r="R49" s="229">
        <v>9.2882836423778468</v>
      </c>
      <c r="S49" s="229">
        <v>8.7743691475802308</v>
      </c>
      <c r="T49" s="229">
        <v>10.12974469378719</v>
      </c>
      <c r="U49" s="229">
        <v>9.0760678318135586</v>
      </c>
      <c r="V49" s="229">
        <v>8.9103808002067009</v>
      </c>
      <c r="W49" s="229">
        <v>8.596469458040394</v>
      </c>
      <c r="X49" s="229">
        <v>7.5310675060247672</v>
      </c>
      <c r="Y49" s="229">
        <v>7.0907544597710856</v>
      </c>
      <c r="DA49" s="73" t="s">
        <v>3227</v>
      </c>
    </row>
    <row r="50" spans="1:105" ht="12" customHeight="1" x14ac:dyDescent="0.25">
      <c r="A50" s="64" t="s">
        <v>36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3228</v>
      </c>
    </row>
    <row r="51" spans="1:105" ht="12" customHeight="1" x14ac:dyDescent="0.25">
      <c r="A51" s="64" t="s">
        <v>38</v>
      </c>
      <c r="B51" s="229">
        <v>0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3229</v>
      </c>
    </row>
    <row r="52" spans="1:105" ht="12" customHeight="1" x14ac:dyDescent="0.25">
      <c r="A52" s="64" t="s">
        <v>39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3230</v>
      </c>
    </row>
    <row r="53" spans="1:105" ht="12" customHeight="1" x14ac:dyDescent="0.25">
      <c r="A53" s="60" t="s">
        <v>3099</v>
      </c>
      <c r="B53" s="262">
        <v>0</v>
      </c>
      <c r="C53" s="262">
        <v>0</v>
      </c>
      <c r="D53" s="262">
        <v>0</v>
      </c>
      <c r="E53" s="262">
        <v>0</v>
      </c>
      <c r="F53" s="262">
        <v>0</v>
      </c>
      <c r="G53" s="262">
        <v>0</v>
      </c>
      <c r="H53" s="262">
        <v>0</v>
      </c>
      <c r="I53" s="262">
        <v>0</v>
      </c>
      <c r="J53" s="262">
        <v>0</v>
      </c>
      <c r="K53" s="262">
        <v>0</v>
      </c>
      <c r="L53" s="262">
        <v>0</v>
      </c>
      <c r="M53" s="262">
        <v>0</v>
      </c>
      <c r="N53" s="262">
        <v>0</v>
      </c>
      <c r="O53" s="262">
        <v>0</v>
      </c>
      <c r="P53" s="262">
        <v>0</v>
      </c>
      <c r="Q53" s="262">
        <v>0</v>
      </c>
      <c r="R53" s="262">
        <v>0</v>
      </c>
      <c r="S53" s="262">
        <v>0</v>
      </c>
      <c r="T53" s="262">
        <v>0</v>
      </c>
      <c r="U53" s="262">
        <v>0</v>
      </c>
      <c r="V53" s="262">
        <v>0</v>
      </c>
      <c r="W53" s="262">
        <v>0</v>
      </c>
      <c r="X53" s="262">
        <v>0</v>
      </c>
      <c r="Y53" s="262">
        <v>0</v>
      </c>
      <c r="DA53" s="72" t="s">
        <v>3231</v>
      </c>
    </row>
    <row r="54" spans="1:105" ht="12" customHeight="1" x14ac:dyDescent="0.25">
      <c r="A54" s="57" t="s">
        <v>3101</v>
      </c>
      <c r="B54" s="261">
        <f t="shared" ref="B54:Y54" si="2">B55+B56+B67</f>
        <v>2.0229186583649006</v>
      </c>
      <c r="C54" s="261">
        <f t="shared" si="2"/>
        <v>1.7213785395553192</v>
      </c>
      <c r="D54" s="261">
        <f t="shared" si="2"/>
        <v>1.7846862403974662</v>
      </c>
      <c r="E54" s="261">
        <f t="shared" si="2"/>
        <v>1.8852478637622982</v>
      </c>
      <c r="F54" s="261">
        <f t="shared" si="2"/>
        <v>1.8785263170784323</v>
      </c>
      <c r="G54" s="261">
        <f t="shared" si="2"/>
        <v>1.921612235167697</v>
      </c>
      <c r="H54" s="261">
        <f t="shared" si="2"/>
        <v>1.6828922759308953</v>
      </c>
      <c r="I54" s="261">
        <f t="shared" si="2"/>
        <v>2.5323835934589773</v>
      </c>
      <c r="J54" s="261">
        <f t="shared" si="2"/>
        <v>3.3907295416418579</v>
      </c>
      <c r="K54" s="261">
        <f t="shared" si="2"/>
        <v>3.5115111507041554</v>
      </c>
      <c r="L54" s="261">
        <f t="shared" si="2"/>
        <v>3.4451394677395393</v>
      </c>
      <c r="M54" s="261">
        <f t="shared" si="2"/>
        <v>3.5233863424332093</v>
      </c>
      <c r="N54" s="261">
        <f t="shared" si="2"/>
        <v>3.812884667476137</v>
      </c>
      <c r="O54" s="261">
        <f t="shared" si="2"/>
        <v>4.0961742082294563</v>
      </c>
      <c r="P54" s="261">
        <f t="shared" si="2"/>
        <v>4.4112347984111064</v>
      </c>
      <c r="Q54" s="261">
        <f t="shared" si="2"/>
        <v>3.6896520559103929</v>
      </c>
      <c r="R54" s="261">
        <f t="shared" si="2"/>
        <v>4.2990934329117234</v>
      </c>
      <c r="S54" s="261">
        <f t="shared" si="2"/>
        <v>4.1631528323212965</v>
      </c>
      <c r="T54" s="261">
        <f t="shared" si="2"/>
        <v>4.8199463573722365</v>
      </c>
      <c r="U54" s="261">
        <f t="shared" si="2"/>
        <v>4.252721794765602</v>
      </c>
      <c r="V54" s="261">
        <f t="shared" si="2"/>
        <v>4.6203296984607336</v>
      </c>
      <c r="W54" s="261">
        <f t="shared" si="2"/>
        <v>4.1512413062996822</v>
      </c>
      <c r="X54" s="261">
        <f t="shared" si="2"/>
        <v>3.7817084747622651</v>
      </c>
      <c r="Y54" s="261">
        <f t="shared" si="2"/>
        <v>3.6792547485064961</v>
      </c>
      <c r="DA54" s="70"/>
    </row>
    <row r="55" spans="1:105" ht="12" customHeight="1" x14ac:dyDescent="0.25">
      <c r="A55" s="60" t="s">
        <v>3102</v>
      </c>
      <c r="B55" s="262">
        <v>1.5311291543994361</v>
      </c>
      <c r="C55" s="262">
        <v>1.319606529438071</v>
      </c>
      <c r="D55" s="262">
        <v>1.356458985420508</v>
      </c>
      <c r="E55" s="262">
        <v>1.4237730994333431</v>
      </c>
      <c r="F55" s="262">
        <v>1.412185401493973</v>
      </c>
      <c r="G55" s="262">
        <v>1.430498221553419</v>
      </c>
      <c r="H55" s="262">
        <v>1.2300044658591931</v>
      </c>
      <c r="I55" s="262">
        <v>1.8072428419011579</v>
      </c>
      <c r="J55" s="262">
        <v>2.4648690906845672</v>
      </c>
      <c r="K55" s="262">
        <v>2.660119772846226</v>
      </c>
      <c r="L55" s="262">
        <v>2.619187798468551</v>
      </c>
      <c r="M55" s="262">
        <v>2.7373769644118608</v>
      </c>
      <c r="N55" s="262">
        <v>2.9508030739144071</v>
      </c>
      <c r="O55" s="262">
        <v>3.149701990396589</v>
      </c>
      <c r="P55" s="262">
        <v>3.4169231990292661</v>
      </c>
      <c r="Q55" s="262">
        <v>2.850544284075871</v>
      </c>
      <c r="R55" s="262">
        <v>3.3468231369856012</v>
      </c>
      <c r="S55" s="262">
        <v>3.2363891363893011</v>
      </c>
      <c r="T55" s="262">
        <v>3.7492613198213069</v>
      </c>
      <c r="U55" s="262">
        <v>3.309502294270366</v>
      </c>
      <c r="V55" s="262">
        <v>3.5807818975191599</v>
      </c>
      <c r="W55" s="262">
        <v>3.2345470590330319</v>
      </c>
      <c r="X55" s="262">
        <v>2.943951622514374</v>
      </c>
      <c r="Y55" s="262">
        <v>2.8565796174532569</v>
      </c>
      <c r="DA55" s="72" t="s">
        <v>3232</v>
      </c>
    </row>
    <row r="56" spans="1:105" ht="12" customHeight="1" x14ac:dyDescent="0.25">
      <c r="A56" s="60" t="s">
        <v>3104</v>
      </c>
      <c r="B56" s="262">
        <v>0.49178950396546439</v>
      </c>
      <c r="C56" s="262">
        <v>0.40177201011724822</v>
      </c>
      <c r="D56" s="262">
        <v>0.42822725497695802</v>
      </c>
      <c r="E56" s="262">
        <v>0.46147476432895512</v>
      </c>
      <c r="F56" s="262">
        <v>0.46634091558445928</v>
      </c>
      <c r="G56" s="262">
        <v>0.49111401361427798</v>
      </c>
      <c r="H56" s="262">
        <v>0.45288781007170231</v>
      </c>
      <c r="I56" s="262">
        <v>0.72514075155781954</v>
      </c>
      <c r="J56" s="262">
        <v>0.92586045095729086</v>
      </c>
      <c r="K56" s="262">
        <v>0.85139137785792962</v>
      </c>
      <c r="L56" s="262">
        <v>0.82595166927098829</v>
      </c>
      <c r="M56" s="262">
        <v>0.7860093780213484</v>
      </c>
      <c r="N56" s="262">
        <v>0.86208159356173009</v>
      </c>
      <c r="O56" s="262">
        <v>0.94647221783286695</v>
      </c>
      <c r="P56" s="262">
        <v>0.99431159938184011</v>
      </c>
      <c r="Q56" s="262">
        <v>0.8391077718345219</v>
      </c>
      <c r="R56" s="262">
        <v>0.952270295926122</v>
      </c>
      <c r="S56" s="262">
        <v>0.92676369593199548</v>
      </c>
      <c r="T56" s="262">
        <v>1.07068503755093</v>
      </c>
      <c r="U56" s="262">
        <v>0.94321950049523551</v>
      </c>
      <c r="V56" s="262">
        <v>1.039547800941574</v>
      </c>
      <c r="W56" s="262">
        <v>0.91669424726665039</v>
      </c>
      <c r="X56" s="262">
        <v>0.83775685224789109</v>
      </c>
      <c r="Y56" s="262">
        <v>0.82267513105323897</v>
      </c>
      <c r="DA56" s="72" t="s">
        <v>3233</v>
      </c>
    </row>
    <row r="57" spans="1:105" ht="12" customHeight="1" x14ac:dyDescent="0.25">
      <c r="A57" s="64" t="s">
        <v>28</v>
      </c>
      <c r="B57" s="229">
        <v>0</v>
      </c>
      <c r="C57" s="229">
        <v>0</v>
      </c>
      <c r="D57" s="229">
        <v>0</v>
      </c>
      <c r="E57" s="229">
        <v>0</v>
      </c>
      <c r="F57" s="229">
        <v>0</v>
      </c>
      <c r="G57" s="229">
        <v>5.7941041019783243E-2</v>
      </c>
      <c r="H57" s="229">
        <v>0.14008891557285089</v>
      </c>
      <c r="I57" s="229">
        <v>0.42747766236208679</v>
      </c>
      <c r="J57" s="229">
        <v>0.29929124314188649</v>
      </c>
      <c r="K57" s="229">
        <v>2.656507782439339E-2</v>
      </c>
      <c r="L57" s="229">
        <v>2.7548029069606201E-2</v>
      </c>
      <c r="M57" s="229">
        <v>2.031168575034703E-2</v>
      </c>
      <c r="N57" s="229">
        <v>1.3480265405387109E-2</v>
      </c>
      <c r="O57" s="229">
        <v>8.6578782621213497E-4</v>
      </c>
      <c r="P57" s="229">
        <v>0</v>
      </c>
      <c r="Q57" s="229">
        <v>3.9580197957867229E-4</v>
      </c>
      <c r="R57" s="229">
        <v>0</v>
      </c>
      <c r="S57" s="229">
        <v>1.249795766587016E-3</v>
      </c>
      <c r="T57" s="229">
        <v>0</v>
      </c>
      <c r="U57" s="229">
        <v>0</v>
      </c>
      <c r="V57" s="229">
        <v>0</v>
      </c>
      <c r="W57" s="229">
        <v>0</v>
      </c>
      <c r="X57" s="229">
        <v>0</v>
      </c>
      <c r="Y57" s="229">
        <v>0</v>
      </c>
      <c r="DA57" s="73" t="s">
        <v>3234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3235</v>
      </c>
    </row>
    <row r="59" spans="1:105" ht="12" customHeight="1" x14ac:dyDescent="0.25">
      <c r="A59" s="64" t="s">
        <v>31</v>
      </c>
      <c r="B59" s="229">
        <v>3.4463900914578342E-2</v>
      </c>
      <c r="C59" s="229">
        <v>3.901193671864233E-2</v>
      </c>
      <c r="D59" s="229">
        <v>2.899747385204729E-2</v>
      </c>
      <c r="E59" s="229">
        <v>2.1175879642701189E-2</v>
      </c>
      <c r="F59" s="229">
        <v>1.45016158144131E-2</v>
      </c>
      <c r="G59" s="229">
        <v>2.1459004027871459E-2</v>
      </c>
      <c r="H59" s="229">
        <v>6.0286595877643553E-2</v>
      </c>
      <c r="I59" s="229">
        <v>7.3965763630531284E-2</v>
      </c>
      <c r="J59" s="229">
        <v>0.10378919691945621</v>
      </c>
      <c r="K59" s="229">
        <v>4.8821356257962377E-2</v>
      </c>
      <c r="L59" s="229">
        <v>5.5903132898388691E-2</v>
      </c>
      <c r="M59" s="229">
        <v>5.1457666362976752E-2</v>
      </c>
      <c r="N59" s="229">
        <v>7.0653889161802569E-2</v>
      </c>
      <c r="O59" s="229">
        <v>8.3065614481183894E-2</v>
      </c>
      <c r="P59" s="229">
        <v>0.1124573449946753</v>
      </c>
      <c r="Q59" s="229">
        <v>8.588176076270515E-2</v>
      </c>
      <c r="R59" s="229">
        <v>9.9400589239951515E-2</v>
      </c>
      <c r="S59" s="229">
        <v>9.8077527679656815E-2</v>
      </c>
      <c r="T59" s="229">
        <v>0.1237389896594729</v>
      </c>
      <c r="U59" s="229">
        <v>0.11296132115031821</v>
      </c>
      <c r="V59" s="229">
        <v>0.1481816319769472</v>
      </c>
      <c r="W59" s="229">
        <v>0.1585025945722017</v>
      </c>
      <c r="X59" s="229">
        <v>0.16711168011312569</v>
      </c>
      <c r="Y59" s="229">
        <v>0.15406916094838111</v>
      </c>
      <c r="DA59" s="73" t="s">
        <v>3236</v>
      </c>
    </row>
    <row r="60" spans="1:105" ht="12" customHeight="1" x14ac:dyDescent="0.25">
      <c r="A60" s="64" t="s">
        <v>159</v>
      </c>
      <c r="B60" s="229">
        <v>0.1176420989661474</v>
      </c>
      <c r="C60" s="229">
        <v>9.033629735777865E-2</v>
      </c>
      <c r="D60" s="229">
        <v>0.1068979221734415</v>
      </c>
      <c r="E60" s="229">
        <v>0.1166598404980112</v>
      </c>
      <c r="F60" s="229">
        <v>0.10009469983119</v>
      </c>
      <c r="G60" s="229">
        <v>8.4553895351801203E-2</v>
      </c>
      <c r="H60" s="229">
        <v>4.8048210864085297E-2</v>
      </c>
      <c r="I60" s="229">
        <v>5.0214591285220753E-2</v>
      </c>
      <c r="J60" s="229">
        <v>0.15788832176859841</v>
      </c>
      <c r="K60" s="229">
        <v>0.167209440954351</v>
      </c>
      <c r="L60" s="229">
        <v>0.1205013546862255</v>
      </c>
      <c r="M60" s="229">
        <v>7.338603231339523E-2</v>
      </c>
      <c r="N60" s="229">
        <v>8.0072947337182371E-2</v>
      </c>
      <c r="O60" s="229">
        <v>0.19916226429891651</v>
      </c>
      <c r="P60" s="229">
        <v>0.10267461813600651</v>
      </c>
      <c r="Q60" s="229">
        <v>6.5953642164534115E-2</v>
      </c>
      <c r="R60" s="229">
        <v>6.1472715237687638E-2</v>
      </c>
      <c r="S60" s="229">
        <v>6.7057523131580574E-2</v>
      </c>
      <c r="T60" s="229">
        <v>8.386963688966298E-2</v>
      </c>
      <c r="U60" s="229">
        <v>4.3846189517397639E-2</v>
      </c>
      <c r="V60" s="229">
        <v>9.9821290908584756E-2</v>
      </c>
      <c r="W60" s="229">
        <v>3.5534799178359638E-2</v>
      </c>
      <c r="X60" s="229">
        <v>3.8580546795089321E-2</v>
      </c>
      <c r="Y60" s="229">
        <v>4.221182245749161E-2</v>
      </c>
      <c r="DA60" s="73" t="s">
        <v>3237</v>
      </c>
    </row>
    <row r="61" spans="1:105" ht="12" customHeight="1" x14ac:dyDescent="0.25">
      <c r="A61" s="64" t="s">
        <v>32</v>
      </c>
      <c r="B61" s="229">
        <v>0.1359098877156471</v>
      </c>
      <c r="C61" s="229">
        <v>5.8414650879915708E-2</v>
      </c>
      <c r="D61" s="229">
        <v>9.7014396177474954E-2</v>
      </c>
      <c r="E61" s="229">
        <v>0.135433054399314</v>
      </c>
      <c r="F61" s="229">
        <v>0.17368522626269889</v>
      </c>
      <c r="G61" s="229">
        <v>0.15344840279374361</v>
      </c>
      <c r="H61" s="229">
        <v>9.5856046252624907E-2</v>
      </c>
      <c r="I61" s="229">
        <v>6.5489704437150409E-2</v>
      </c>
      <c r="J61" s="229">
        <v>0.18381432585590801</v>
      </c>
      <c r="K61" s="229">
        <v>0.1942135272964679</v>
      </c>
      <c r="L61" s="229">
        <v>0.19132193550455889</v>
      </c>
      <c r="M61" s="229">
        <v>4.9192366880632811E-2</v>
      </c>
      <c r="N61" s="229">
        <v>4.3549694981412687E-2</v>
      </c>
      <c r="O61" s="229">
        <v>0.1021631517896449</v>
      </c>
      <c r="P61" s="229">
        <v>7.715291369145047E-2</v>
      </c>
      <c r="Q61" s="229">
        <v>7.7147268371932975E-2</v>
      </c>
      <c r="R61" s="229">
        <v>5.9750667007600712E-2</v>
      </c>
      <c r="S61" s="229">
        <v>6.7634809164934265E-2</v>
      </c>
      <c r="T61" s="229">
        <v>7.2009484646377644E-2</v>
      </c>
      <c r="U61" s="229">
        <v>6.9127140501744608E-2</v>
      </c>
      <c r="V61" s="229">
        <v>8.9489224023043185E-2</v>
      </c>
      <c r="W61" s="229">
        <v>6.0095451497100272E-2</v>
      </c>
      <c r="X61" s="229">
        <v>5.2863683212631962E-2</v>
      </c>
      <c r="Y61" s="229">
        <v>7.3322399790677562E-2</v>
      </c>
      <c r="DA61" s="73" t="s">
        <v>3238</v>
      </c>
    </row>
    <row r="62" spans="1:105" ht="12" customHeight="1" x14ac:dyDescent="0.25">
      <c r="A62" s="64" t="s">
        <v>33</v>
      </c>
      <c r="B62" s="229">
        <v>1.6282202298186041E-2</v>
      </c>
      <c r="C62" s="229">
        <v>1.0277652575589919E-2</v>
      </c>
      <c r="D62" s="229">
        <v>1.514190799874527E-2</v>
      </c>
      <c r="E62" s="229">
        <v>1.978410611092684E-2</v>
      </c>
      <c r="F62" s="229">
        <v>2.3060951837091621E-2</v>
      </c>
      <c r="G62" s="229">
        <v>3.1607157541112693E-2</v>
      </c>
      <c r="H62" s="229">
        <v>2.810825450335987E-2</v>
      </c>
      <c r="I62" s="229">
        <v>1.6540268903787739E-2</v>
      </c>
      <c r="J62" s="229">
        <v>4.1812791528467903E-2</v>
      </c>
      <c r="K62" s="229">
        <v>5.4707119445371308E-2</v>
      </c>
      <c r="L62" s="229">
        <v>4.9476769536434623E-2</v>
      </c>
      <c r="M62" s="229">
        <v>1.8823858278851521E-2</v>
      </c>
      <c r="N62" s="229">
        <v>6.4984772020893589E-2</v>
      </c>
      <c r="O62" s="229">
        <v>3.3782719034430558E-2</v>
      </c>
      <c r="P62" s="229">
        <v>4.7340218110281967E-2</v>
      </c>
      <c r="Q62" s="229">
        <v>6.1459112425761457E-2</v>
      </c>
      <c r="R62" s="229">
        <v>3.2841285515902943E-2</v>
      </c>
      <c r="S62" s="229">
        <v>3.2603414665959417E-2</v>
      </c>
      <c r="T62" s="229">
        <v>2.89544729043428E-2</v>
      </c>
      <c r="U62" s="229">
        <v>3.4445890192466883E-2</v>
      </c>
      <c r="V62" s="229">
        <v>3.1682176901460093E-2</v>
      </c>
      <c r="W62" s="229">
        <v>1.5805079157015529E-2</v>
      </c>
      <c r="X62" s="229">
        <v>1.260025201859784E-2</v>
      </c>
      <c r="Y62" s="229">
        <v>1.9598058093346891E-2</v>
      </c>
      <c r="DA62" s="73" t="s">
        <v>3239</v>
      </c>
    </row>
    <row r="63" spans="1:105" ht="12" customHeight="1" x14ac:dyDescent="0.25">
      <c r="A63" s="64" t="s">
        <v>35</v>
      </c>
      <c r="B63" s="229">
        <v>0.18749141407090561</v>
      </c>
      <c r="C63" s="229">
        <v>0.20373147258532159</v>
      </c>
      <c r="D63" s="229">
        <v>0.18017555477524891</v>
      </c>
      <c r="E63" s="229">
        <v>0.16842188367800201</v>
      </c>
      <c r="F63" s="229">
        <v>0.1549984218390657</v>
      </c>
      <c r="G63" s="229">
        <v>0.14210451287996581</v>
      </c>
      <c r="H63" s="229">
        <v>8.0499787001137815E-2</v>
      </c>
      <c r="I63" s="229">
        <v>9.1452760939042504E-2</v>
      </c>
      <c r="J63" s="229">
        <v>0.13926457174297391</v>
      </c>
      <c r="K63" s="229">
        <v>0.35987485607938369</v>
      </c>
      <c r="L63" s="229">
        <v>0.38120044757577431</v>
      </c>
      <c r="M63" s="229">
        <v>0.57283776843514511</v>
      </c>
      <c r="N63" s="229">
        <v>0.58934002465505175</v>
      </c>
      <c r="O63" s="229">
        <v>0.52743268040247904</v>
      </c>
      <c r="P63" s="229">
        <v>0.65468650444942578</v>
      </c>
      <c r="Q63" s="229">
        <v>0.54827018613000955</v>
      </c>
      <c r="R63" s="229">
        <v>0.69880503892497925</v>
      </c>
      <c r="S63" s="229">
        <v>0.66014062552327746</v>
      </c>
      <c r="T63" s="229">
        <v>0.76211245345107403</v>
      </c>
      <c r="U63" s="229">
        <v>0.68283895913330805</v>
      </c>
      <c r="V63" s="229">
        <v>0.6703734771315385</v>
      </c>
      <c r="W63" s="229">
        <v>0.64675632286197315</v>
      </c>
      <c r="X63" s="229">
        <v>0.56660069010844627</v>
      </c>
      <c r="Y63" s="229">
        <v>0.53347368976334175</v>
      </c>
      <c r="DA63" s="73" t="s">
        <v>3240</v>
      </c>
    </row>
    <row r="64" spans="1:105" ht="12" customHeight="1" x14ac:dyDescent="0.25">
      <c r="A64" s="64" t="s">
        <v>36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3241</v>
      </c>
    </row>
    <row r="65" spans="1:105" ht="12" customHeight="1" x14ac:dyDescent="0.25">
      <c r="A65" s="64" t="s">
        <v>38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3242</v>
      </c>
    </row>
    <row r="66" spans="1:105" ht="12" customHeight="1" x14ac:dyDescent="0.25">
      <c r="A66" s="64" t="s">
        <v>39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3243</v>
      </c>
    </row>
    <row r="67" spans="1:105" ht="12" customHeight="1" x14ac:dyDescent="0.25">
      <c r="A67" s="60" t="s">
        <v>3116</v>
      </c>
      <c r="B67" s="262">
        <v>0</v>
      </c>
      <c r="C67" s="262">
        <v>0</v>
      </c>
      <c r="D67" s="262">
        <v>0</v>
      </c>
      <c r="E67" s="262">
        <v>0</v>
      </c>
      <c r="F67" s="262">
        <v>0</v>
      </c>
      <c r="G67" s="262">
        <v>0</v>
      </c>
      <c r="H67" s="262">
        <v>0</v>
      </c>
      <c r="I67" s="262">
        <v>0</v>
      </c>
      <c r="J67" s="262">
        <v>0</v>
      </c>
      <c r="K67" s="262">
        <v>0</v>
      </c>
      <c r="L67" s="262">
        <v>0</v>
      </c>
      <c r="M67" s="262">
        <v>0</v>
      </c>
      <c r="N67" s="262">
        <v>0</v>
      </c>
      <c r="O67" s="262">
        <v>0</v>
      </c>
      <c r="P67" s="262">
        <v>0</v>
      </c>
      <c r="Q67" s="262">
        <v>0</v>
      </c>
      <c r="R67" s="262">
        <v>0</v>
      </c>
      <c r="S67" s="262">
        <v>0</v>
      </c>
      <c r="T67" s="262">
        <v>0</v>
      </c>
      <c r="U67" s="262">
        <v>0</v>
      </c>
      <c r="V67" s="262">
        <v>0</v>
      </c>
      <c r="W67" s="262">
        <v>0</v>
      </c>
      <c r="X67" s="262">
        <v>0</v>
      </c>
      <c r="Y67" s="262">
        <v>0</v>
      </c>
      <c r="DA67" s="72" t="s">
        <v>3244</v>
      </c>
    </row>
    <row r="68" spans="1:105" ht="12" customHeight="1" x14ac:dyDescent="0.25">
      <c r="A68" s="57" t="s">
        <v>3118</v>
      </c>
      <c r="B68" s="261">
        <v>136.64403489644789</v>
      </c>
      <c r="C68" s="261">
        <v>139.45930269456531</v>
      </c>
      <c r="D68" s="261">
        <v>134.71060682809099</v>
      </c>
      <c r="E68" s="261">
        <v>132.11725431664149</v>
      </c>
      <c r="F68" s="261">
        <v>137.05634728491339</v>
      </c>
      <c r="G68" s="261">
        <v>154.76486671655681</v>
      </c>
      <c r="H68" s="261">
        <v>152.88163587726211</v>
      </c>
      <c r="I68" s="261">
        <v>140.769448162636</v>
      </c>
      <c r="J68" s="261">
        <v>107.00935653513319</v>
      </c>
      <c r="K68" s="261">
        <v>94.379054157699301</v>
      </c>
      <c r="L68" s="261">
        <v>77.750056058693787</v>
      </c>
      <c r="M68" s="261">
        <v>63.153832518496827</v>
      </c>
      <c r="N68" s="261">
        <v>66.545736041081796</v>
      </c>
      <c r="O68" s="261">
        <v>68.267006173405562</v>
      </c>
      <c r="P68" s="261">
        <v>71.828182109238128</v>
      </c>
      <c r="Q68" s="261">
        <v>55.765968618647037</v>
      </c>
      <c r="R68" s="261">
        <v>64.024161691183068</v>
      </c>
      <c r="S68" s="261">
        <v>71.285198169790988</v>
      </c>
      <c r="T68" s="261">
        <v>71.087471427526765</v>
      </c>
      <c r="U68" s="261">
        <v>78.834991865482465</v>
      </c>
      <c r="V68" s="261">
        <v>65.687514468894733</v>
      </c>
      <c r="W68" s="261">
        <v>69.66726047918668</v>
      </c>
      <c r="X68" s="261">
        <v>72.288505942635467</v>
      </c>
      <c r="Y68" s="261">
        <v>72.24334787656619</v>
      </c>
      <c r="DA68" s="70" t="s">
        <v>3245</v>
      </c>
    </row>
    <row r="69" spans="1:105" ht="12" customHeight="1" x14ac:dyDescent="0.25">
      <c r="A69" s="41" t="s">
        <v>3120</v>
      </c>
      <c r="B69" s="350">
        <v>0</v>
      </c>
      <c r="C69" s="350">
        <v>0</v>
      </c>
      <c r="D69" s="350">
        <v>0</v>
      </c>
      <c r="E69" s="350">
        <v>0</v>
      </c>
      <c r="F69" s="350">
        <v>0</v>
      </c>
      <c r="G69" s="350">
        <v>0</v>
      </c>
      <c r="H69" s="350">
        <v>0</v>
      </c>
      <c r="I69" s="350">
        <v>0</v>
      </c>
      <c r="J69" s="350">
        <v>0</v>
      </c>
      <c r="K69" s="350">
        <v>0</v>
      </c>
      <c r="L69" s="350">
        <v>0</v>
      </c>
      <c r="M69" s="350">
        <v>0</v>
      </c>
      <c r="N69" s="350">
        <v>0</v>
      </c>
      <c r="O69" s="350">
        <v>0</v>
      </c>
      <c r="P69" s="350">
        <v>0</v>
      </c>
      <c r="Q69" s="350">
        <v>0</v>
      </c>
      <c r="R69" s="350">
        <v>0</v>
      </c>
      <c r="S69" s="350">
        <v>0</v>
      </c>
      <c r="T69" s="350">
        <v>0</v>
      </c>
      <c r="U69" s="350">
        <v>0</v>
      </c>
      <c r="V69" s="350">
        <v>0</v>
      </c>
      <c r="W69" s="350">
        <v>0</v>
      </c>
      <c r="X69" s="350">
        <v>0</v>
      </c>
      <c r="Y69" s="350">
        <v>0</v>
      </c>
      <c r="DA69" s="97" t="s">
        <v>3246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429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1</v>
      </c>
      <c r="C73" s="232">
        <f t="shared" si="3"/>
        <v>1</v>
      </c>
      <c r="D73" s="232">
        <f t="shared" si="3"/>
        <v>1.0000000000000004</v>
      </c>
      <c r="E73" s="232">
        <f t="shared" si="3"/>
        <v>0.99999999999999978</v>
      </c>
      <c r="F73" s="232">
        <f t="shared" si="3"/>
        <v>0.99999999999999956</v>
      </c>
      <c r="G73" s="232">
        <f t="shared" si="3"/>
        <v>0.99999999999999989</v>
      </c>
      <c r="H73" s="232">
        <f t="shared" si="3"/>
        <v>1</v>
      </c>
      <c r="I73" s="232">
        <f t="shared" si="3"/>
        <v>1.0000000000000002</v>
      </c>
      <c r="J73" s="232">
        <f t="shared" si="3"/>
        <v>1.0000000000000002</v>
      </c>
      <c r="K73" s="232">
        <f t="shared" si="3"/>
        <v>1</v>
      </c>
      <c r="L73" s="232">
        <f t="shared" si="3"/>
        <v>1</v>
      </c>
      <c r="M73" s="232">
        <f t="shared" si="3"/>
        <v>1.0000000000000002</v>
      </c>
      <c r="N73" s="232">
        <f t="shared" si="3"/>
        <v>0.99999999999999989</v>
      </c>
      <c r="O73" s="232">
        <f t="shared" si="3"/>
        <v>1.0000000000000002</v>
      </c>
      <c r="P73" s="232">
        <f t="shared" si="3"/>
        <v>1.0000000000000004</v>
      </c>
      <c r="Q73" s="232">
        <f t="shared" si="3"/>
        <v>1.0000000000000004</v>
      </c>
      <c r="R73" s="232">
        <f t="shared" si="3"/>
        <v>1.0000000000000002</v>
      </c>
      <c r="S73" s="232">
        <f t="shared" si="3"/>
        <v>1.0000000000000004</v>
      </c>
      <c r="T73" s="232">
        <f t="shared" si="3"/>
        <v>1</v>
      </c>
      <c r="U73" s="232">
        <f t="shared" si="3"/>
        <v>0.99999999999999978</v>
      </c>
      <c r="V73" s="232">
        <f t="shared" si="3"/>
        <v>0.99999999999999967</v>
      </c>
      <c r="W73" s="232">
        <f t="shared" si="3"/>
        <v>1</v>
      </c>
      <c r="X73" s="232">
        <f t="shared" si="3"/>
        <v>1</v>
      </c>
      <c r="Y73" s="232">
        <f t="shared" si="3"/>
        <v>1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0</v>
      </c>
      <c r="C74" s="299">
        <f t="shared" si="4"/>
        <v>0</v>
      </c>
      <c r="D74" s="299">
        <f t="shared" si="4"/>
        <v>0</v>
      </c>
      <c r="E74" s="299">
        <f t="shared" si="4"/>
        <v>0</v>
      </c>
      <c r="F74" s="299">
        <f t="shared" si="4"/>
        <v>0</v>
      </c>
      <c r="G74" s="299">
        <f t="shared" si="4"/>
        <v>0</v>
      </c>
      <c r="H74" s="299">
        <f t="shared" si="4"/>
        <v>0</v>
      </c>
      <c r="I74" s="299">
        <f t="shared" si="4"/>
        <v>0</v>
      </c>
      <c r="J74" s="299">
        <f t="shared" si="4"/>
        <v>0</v>
      </c>
      <c r="K74" s="299">
        <f t="shared" si="4"/>
        <v>0</v>
      </c>
      <c r="L74" s="299">
        <f t="shared" si="4"/>
        <v>0</v>
      </c>
      <c r="M74" s="299">
        <f t="shared" si="4"/>
        <v>0</v>
      </c>
      <c r="N74" s="299">
        <f t="shared" si="4"/>
        <v>0</v>
      </c>
      <c r="O74" s="299">
        <f t="shared" si="4"/>
        <v>0</v>
      </c>
      <c r="P74" s="299">
        <f t="shared" si="4"/>
        <v>0</v>
      </c>
      <c r="Q74" s="299">
        <f t="shared" si="4"/>
        <v>0</v>
      </c>
      <c r="R74" s="299">
        <f t="shared" si="4"/>
        <v>0</v>
      </c>
      <c r="S74" s="299">
        <f t="shared" si="4"/>
        <v>0</v>
      </c>
      <c r="T74" s="299">
        <f t="shared" si="4"/>
        <v>0</v>
      </c>
      <c r="U74" s="299">
        <f t="shared" si="4"/>
        <v>0</v>
      </c>
      <c r="V74" s="299">
        <f t="shared" si="4"/>
        <v>0</v>
      </c>
      <c r="W74" s="299">
        <f t="shared" si="4"/>
        <v>0</v>
      </c>
      <c r="X74" s="299">
        <f t="shared" si="4"/>
        <v>0</v>
      </c>
      <c r="Y74" s="299">
        <f t="shared" si="4"/>
        <v>0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0</v>
      </c>
      <c r="C75" s="233">
        <f t="shared" si="5"/>
        <v>0</v>
      </c>
      <c r="D75" s="233">
        <f t="shared" si="5"/>
        <v>0</v>
      </c>
      <c r="E75" s="233">
        <f t="shared" si="5"/>
        <v>0</v>
      </c>
      <c r="F75" s="233">
        <f t="shared" si="5"/>
        <v>0</v>
      </c>
      <c r="G75" s="233">
        <f t="shared" si="5"/>
        <v>0</v>
      </c>
      <c r="H75" s="233">
        <f t="shared" si="5"/>
        <v>0</v>
      </c>
      <c r="I75" s="233">
        <f t="shared" si="5"/>
        <v>0</v>
      </c>
      <c r="J75" s="233">
        <f t="shared" si="5"/>
        <v>0</v>
      </c>
      <c r="K75" s="233">
        <f t="shared" si="5"/>
        <v>0</v>
      </c>
      <c r="L75" s="233">
        <f t="shared" si="5"/>
        <v>0</v>
      </c>
      <c r="M75" s="233">
        <f t="shared" si="5"/>
        <v>0</v>
      </c>
      <c r="N75" s="233">
        <f t="shared" si="5"/>
        <v>0</v>
      </c>
      <c r="O75" s="233">
        <f t="shared" si="5"/>
        <v>0</v>
      </c>
      <c r="P75" s="233">
        <f t="shared" si="5"/>
        <v>0</v>
      </c>
      <c r="Q75" s="233">
        <f t="shared" si="5"/>
        <v>0</v>
      </c>
      <c r="R75" s="233">
        <f t="shared" si="5"/>
        <v>0</v>
      </c>
      <c r="S75" s="233">
        <f t="shared" si="5"/>
        <v>0</v>
      </c>
      <c r="T75" s="233">
        <f t="shared" si="5"/>
        <v>0</v>
      </c>
      <c r="U75" s="233">
        <f t="shared" si="5"/>
        <v>0</v>
      </c>
      <c r="V75" s="233">
        <f t="shared" si="5"/>
        <v>0</v>
      </c>
      <c r="W75" s="233">
        <f t="shared" si="5"/>
        <v>0</v>
      </c>
      <c r="X75" s="233">
        <f t="shared" si="5"/>
        <v>0</v>
      </c>
      <c r="Y75" s="233">
        <f t="shared" si="5"/>
        <v>0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0</v>
      </c>
      <c r="C76" s="233">
        <f t="shared" si="6"/>
        <v>0</v>
      </c>
      <c r="D76" s="233">
        <f t="shared" si="6"/>
        <v>0</v>
      </c>
      <c r="E76" s="233">
        <f t="shared" si="6"/>
        <v>0</v>
      </c>
      <c r="F76" s="233">
        <f t="shared" si="6"/>
        <v>0</v>
      </c>
      <c r="G76" s="233">
        <f t="shared" si="6"/>
        <v>0</v>
      </c>
      <c r="H76" s="233">
        <f t="shared" si="6"/>
        <v>0</v>
      </c>
      <c r="I76" s="233">
        <f t="shared" si="6"/>
        <v>0</v>
      </c>
      <c r="J76" s="233">
        <f t="shared" si="6"/>
        <v>0</v>
      </c>
      <c r="K76" s="233">
        <f t="shared" si="6"/>
        <v>0</v>
      </c>
      <c r="L76" s="233">
        <f t="shared" si="6"/>
        <v>0</v>
      </c>
      <c r="M76" s="233">
        <f t="shared" si="6"/>
        <v>0</v>
      </c>
      <c r="N76" s="233">
        <f t="shared" si="6"/>
        <v>0</v>
      </c>
      <c r="O76" s="233">
        <f t="shared" si="6"/>
        <v>0</v>
      </c>
      <c r="P76" s="233">
        <f t="shared" si="6"/>
        <v>0</v>
      </c>
      <c r="Q76" s="233">
        <f t="shared" si="6"/>
        <v>0</v>
      </c>
      <c r="R76" s="233">
        <f t="shared" si="6"/>
        <v>0</v>
      </c>
      <c r="S76" s="233">
        <f t="shared" si="6"/>
        <v>0</v>
      </c>
      <c r="T76" s="233">
        <f t="shared" si="6"/>
        <v>0</v>
      </c>
      <c r="U76" s="233">
        <f t="shared" si="6"/>
        <v>0</v>
      </c>
      <c r="V76" s="233">
        <f t="shared" si="6"/>
        <v>0</v>
      </c>
      <c r="W76" s="233">
        <f t="shared" si="6"/>
        <v>0</v>
      </c>
      <c r="X76" s="233">
        <f t="shared" si="6"/>
        <v>0</v>
      </c>
      <c r="Y76" s="233">
        <f t="shared" si="6"/>
        <v>0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0</v>
      </c>
      <c r="C77" s="233">
        <f t="shared" si="7"/>
        <v>0</v>
      </c>
      <c r="D77" s="233">
        <f t="shared" si="7"/>
        <v>0</v>
      </c>
      <c r="E77" s="233">
        <f t="shared" si="7"/>
        <v>0</v>
      </c>
      <c r="F77" s="233">
        <f t="shared" si="7"/>
        <v>0</v>
      </c>
      <c r="G77" s="233">
        <f t="shared" si="7"/>
        <v>0</v>
      </c>
      <c r="H77" s="233">
        <f t="shared" si="7"/>
        <v>0</v>
      </c>
      <c r="I77" s="233">
        <f t="shared" si="7"/>
        <v>0</v>
      </c>
      <c r="J77" s="233">
        <f t="shared" si="7"/>
        <v>0</v>
      </c>
      <c r="K77" s="233">
        <f t="shared" si="7"/>
        <v>0</v>
      </c>
      <c r="L77" s="233">
        <f t="shared" si="7"/>
        <v>0</v>
      </c>
      <c r="M77" s="233">
        <f t="shared" si="7"/>
        <v>0</v>
      </c>
      <c r="N77" s="233">
        <f t="shared" si="7"/>
        <v>0</v>
      </c>
      <c r="O77" s="233">
        <f t="shared" si="7"/>
        <v>0</v>
      </c>
      <c r="P77" s="233">
        <f t="shared" si="7"/>
        <v>0</v>
      </c>
      <c r="Q77" s="233">
        <f t="shared" si="7"/>
        <v>0</v>
      </c>
      <c r="R77" s="233">
        <f t="shared" si="7"/>
        <v>0</v>
      </c>
      <c r="S77" s="233">
        <f t="shared" si="7"/>
        <v>0</v>
      </c>
      <c r="T77" s="233">
        <f t="shared" si="7"/>
        <v>0</v>
      </c>
      <c r="U77" s="233">
        <f t="shared" si="7"/>
        <v>0</v>
      </c>
      <c r="V77" s="233">
        <f t="shared" si="7"/>
        <v>0</v>
      </c>
      <c r="W77" s="233">
        <f t="shared" si="7"/>
        <v>0</v>
      </c>
      <c r="X77" s="233">
        <f t="shared" si="7"/>
        <v>0</v>
      </c>
      <c r="Y77" s="233">
        <f t="shared" si="7"/>
        <v>0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7.6317801151324655E-3</v>
      </c>
      <c r="C78" s="300">
        <f t="shared" si="8"/>
        <v>5.7332808781400211E-3</v>
      </c>
      <c r="D78" s="300">
        <f t="shared" si="8"/>
        <v>4.7023783191579493E-3</v>
      </c>
      <c r="E78" s="300">
        <f t="shared" si="8"/>
        <v>4.4523979180237302E-3</v>
      </c>
      <c r="F78" s="300">
        <f t="shared" si="8"/>
        <v>4.6167338426492625E-3</v>
      </c>
      <c r="G78" s="300">
        <f t="shared" si="8"/>
        <v>4.5208245777943867E-3</v>
      </c>
      <c r="H78" s="300">
        <f t="shared" si="8"/>
        <v>3.9388722153644324E-3</v>
      </c>
      <c r="I78" s="300">
        <f t="shared" si="8"/>
        <v>3.5282483996886575E-3</v>
      </c>
      <c r="J78" s="300">
        <f t="shared" si="8"/>
        <v>4.0257762001915101E-3</v>
      </c>
      <c r="K78" s="300">
        <f t="shared" si="8"/>
        <v>6.3310230817770017E-3</v>
      </c>
      <c r="L78" s="300">
        <f t="shared" si="8"/>
        <v>6.1699195142498947E-3</v>
      </c>
      <c r="M78" s="300">
        <f t="shared" si="8"/>
        <v>8.3939436891741388E-3</v>
      </c>
      <c r="N78" s="300">
        <f t="shared" si="8"/>
        <v>8.1540682266627862E-3</v>
      </c>
      <c r="O78" s="300">
        <f t="shared" si="8"/>
        <v>7.7760992931929498E-3</v>
      </c>
      <c r="P78" s="300">
        <f t="shared" si="8"/>
        <v>7.4474895977333306E-3</v>
      </c>
      <c r="Q78" s="300">
        <f t="shared" si="8"/>
        <v>7.0579287773645354E-3</v>
      </c>
      <c r="R78" s="300">
        <f t="shared" si="8"/>
        <v>8.9551308452298778E-3</v>
      </c>
      <c r="S78" s="300">
        <f t="shared" si="8"/>
        <v>9.690335067578968E-3</v>
      </c>
      <c r="T78" s="300">
        <f t="shared" si="8"/>
        <v>1.1392932302441984E-2</v>
      </c>
      <c r="U78" s="300">
        <f t="shared" si="8"/>
        <v>1.0791609671695871E-2</v>
      </c>
      <c r="V78" s="300">
        <f t="shared" si="8"/>
        <v>1.1227388942416061E-2</v>
      </c>
      <c r="W78" s="300">
        <f t="shared" si="8"/>
        <v>1.1123419036658828E-2</v>
      </c>
      <c r="X78" s="300">
        <f t="shared" si="8"/>
        <v>9.5901514792942396E-3</v>
      </c>
      <c r="Y78" s="300">
        <f t="shared" si="8"/>
        <v>1.004857683734969E-2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0.18108820799878578</v>
      </c>
      <c r="C79" s="301">
        <f t="shared" si="9"/>
        <v>0.17060137227086716</v>
      </c>
      <c r="D79" s="301">
        <f t="shared" si="9"/>
        <v>0.17414456330147179</v>
      </c>
      <c r="E79" s="301">
        <f t="shared" si="9"/>
        <v>0.17798617259383218</v>
      </c>
      <c r="F79" s="301">
        <f t="shared" si="9"/>
        <v>0.177065091383143</v>
      </c>
      <c r="G79" s="301">
        <f t="shared" si="9"/>
        <v>0.18048477752594241</v>
      </c>
      <c r="H79" s="301">
        <f t="shared" si="9"/>
        <v>0.17915210017604283</v>
      </c>
      <c r="I79" s="301">
        <f t="shared" si="9"/>
        <v>0.19915524900514298</v>
      </c>
      <c r="J79" s="301">
        <f t="shared" si="9"/>
        <v>0.23568319777420399</v>
      </c>
      <c r="K79" s="301">
        <f t="shared" si="9"/>
        <v>0.23385727438980752</v>
      </c>
      <c r="L79" s="301">
        <f t="shared" si="9"/>
        <v>0.24490257534844376</v>
      </c>
      <c r="M79" s="301">
        <f t="shared" si="9"/>
        <v>0.25729027086445394</v>
      </c>
      <c r="N79" s="301">
        <f t="shared" si="9"/>
        <v>0.26236216814775726</v>
      </c>
      <c r="O79" s="301">
        <f t="shared" si="9"/>
        <v>0.26708662493321694</v>
      </c>
      <c r="P79" s="301">
        <f t="shared" si="9"/>
        <v>0.26576093759610248</v>
      </c>
      <c r="Q79" s="301">
        <f t="shared" si="9"/>
        <v>0.27285963012461983</v>
      </c>
      <c r="R79" s="301">
        <f t="shared" si="9"/>
        <v>0.27034658642188963</v>
      </c>
      <c r="S79" s="301">
        <f t="shared" si="9"/>
        <v>0.26074882541119032</v>
      </c>
      <c r="T79" s="301">
        <f t="shared" si="9"/>
        <v>0.271693440541739</v>
      </c>
      <c r="U79" s="301">
        <f t="shared" si="9"/>
        <v>0.25355151056085778</v>
      </c>
      <c r="V79" s="301">
        <f t="shared" si="9"/>
        <v>0.27588639645173196</v>
      </c>
      <c r="W79" s="301">
        <f t="shared" si="9"/>
        <v>0.26196220895082084</v>
      </c>
      <c r="X79" s="301">
        <f t="shared" si="9"/>
        <v>0.25238161792025393</v>
      </c>
      <c r="Y79" s="301">
        <f t="shared" si="9"/>
        <v>0.25111828124373431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0.52410076029098607</v>
      </c>
      <c r="C80" s="301">
        <f t="shared" si="10"/>
        <v>0.50090796529503201</v>
      </c>
      <c r="D80" s="301">
        <f t="shared" si="10"/>
        <v>0.49674648020534046</v>
      </c>
      <c r="E80" s="301">
        <f t="shared" si="10"/>
        <v>0.49586732289357027</v>
      </c>
      <c r="F80" s="301">
        <f t="shared" si="10"/>
        <v>0.4990738935494885</v>
      </c>
      <c r="G80" s="301">
        <f t="shared" si="10"/>
        <v>0.48019407236864725</v>
      </c>
      <c r="H80" s="301">
        <f t="shared" si="10"/>
        <v>0.47923068960534448</v>
      </c>
      <c r="I80" s="301">
        <f t="shared" si="10"/>
        <v>0.47150133212015938</v>
      </c>
      <c r="J80" s="301">
        <f t="shared" si="10"/>
        <v>0.46818556806909017</v>
      </c>
      <c r="K80" s="301">
        <f t="shared" si="10"/>
        <v>0.45618924054122012</v>
      </c>
      <c r="L80" s="301">
        <f t="shared" si="10"/>
        <v>0.45797951233032419</v>
      </c>
      <c r="M80" s="301">
        <f t="shared" si="10"/>
        <v>0.44917703988267471</v>
      </c>
      <c r="N80" s="301">
        <f t="shared" si="10"/>
        <v>0.44525465259960428</v>
      </c>
      <c r="O80" s="301">
        <f t="shared" si="10"/>
        <v>0.44653919526910824</v>
      </c>
      <c r="P80" s="301">
        <f t="shared" si="10"/>
        <v>0.44601194205105477</v>
      </c>
      <c r="Q80" s="301">
        <f t="shared" si="10"/>
        <v>0.44571039474980584</v>
      </c>
      <c r="R80" s="301">
        <f t="shared" si="10"/>
        <v>0.44510084553457124</v>
      </c>
      <c r="S80" s="301">
        <f t="shared" si="10"/>
        <v>0.44521625955396876</v>
      </c>
      <c r="T80" s="301">
        <f t="shared" si="10"/>
        <v>0.44211443309343873</v>
      </c>
      <c r="U80" s="301">
        <f t="shared" si="10"/>
        <v>0.44994193357024026</v>
      </c>
      <c r="V80" s="301">
        <f t="shared" si="10"/>
        <v>0.44072796380375356</v>
      </c>
      <c r="W80" s="301">
        <f t="shared" si="10"/>
        <v>0.44202009027268213</v>
      </c>
      <c r="X80" s="301">
        <f t="shared" si="10"/>
        <v>0.44560730979004631</v>
      </c>
      <c r="Y80" s="301">
        <f t="shared" si="10"/>
        <v>0.44531909155956551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0.52410076029098607</v>
      </c>
      <c r="C81" s="302">
        <f t="shared" si="11"/>
        <v>0.50090796529503201</v>
      </c>
      <c r="D81" s="302">
        <f t="shared" si="11"/>
        <v>0.49674648020534046</v>
      </c>
      <c r="E81" s="302">
        <f t="shared" si="11"/>
        <v>0.49586732289357027</v>
      </c>
      <c r="F81" s="302">
        <f t="shared" si="11"/>
        <v>0.4990738935494885</v>
      </c>
      <c r="G81" s="302">
        <f t="shared" si="11"/>
        <v>0.48019407236864725</v>
      </c>
      <c r="H81" s="302">
        <f t="shared" si="11"/>
        <v>0.47923068960534448</v>
      </c>
      <c r="I81" s="302">
        <f t="shared" si="11"/>
        <v>0.47150133212015938</v>
      </c>
      <c r="J81" s="302">
        <f t="shared" si="11"/>
        <v>0.46818556806909017</v>
      </c>
      <c r="K81" s="302">
        <f t="shared" si="11"/>
        <v>0.45618924054122012</v>
      </c>
      <c r="L81" s="302">
        <f t="shared" si="11"/>
        <v>0.45797951233032419</v>
      </c>
      <c r="M81" s="302">
        <f t="shared" si="11"/>
        <v>0.44917703988267471</v>
      </c>
      <c r="N81" s="302">
        <f t="shared" si="11"/>
        <v>0.44525465259960428</v>
      </c>
      <c r="O81" s="302">
        <f t="shared" si="11"/>
        <v>0.44653919526910824</v>
      </c>
      <c r="P81" s="302">
        <f t="shared" si="11"/>
        <v>0.44601194205105477</v>
      </c>
      <c r="Q81" s="302">
        <f t="shared" si="11"/>
        <v>0.44571039474980584</v>
      </c>
      <c r="R81" s="302">
        <f t="shared" si="11"/>
        <v>0.44510084553457124</v>
      </c>
      <c r="S81" s="302">
        <f t="shared" si="11"/>
        <v>0.44521625955396876</v>
      </c>
      <c r="T81" s="302">
        <f t="shared" si="11"/>
        <v>0.44211443309343873</v>
      </c>
      <c r="U81" s="302">
        <f t="shared" si="11"/>
        <v>0.44994193357024026</v>
      </c>
      <c r="V81" s="302">
        <f t="shared" si="11"/>
        <v>0.44072796380375356</v>
      </c>
      <c r="W81" s="302">
        <f t="shared" si="11"/>
        <v>0.44202009027268213</v>
      </c>
      <c r="X81" s="302">
        <f t="shared" si="11"/>
        <v>0.44560730979004631</v>
      </c>
      <c r="Y81" s="302">
        <f t="shared" si="11"/>
        <v>0.44531909155956551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0</v>
      </c>
      <c r="C82" s="302">
        <f t="shared" si="12"/>
        <v>0</v>
      </c>
      <c r="D82" s="302">
        <f t="shared" si="12"/>
        <v>0</v>
      </c>
      <c r="E82" s="302">
        <f t="shared" si="12"/>
        <v>0</v>
      </c>
      <c r="F82" s="302">
        <f t="shared" si="12"/>
        <v>0</v>
      </c>
      <c r="G82" s="302">
        <f t="shared" si="12"/>
        <v>0</v>
      </c>
      <c r="H82" s="302">
        <f t="shared" si="12"/>
        <v>0</v>
      </c>
      <c r="I82" s="302">
        <f t="shared" si="12"/>
        <v>0</v>
      </c>
      <c r="J82" s="302">
        <f t="shared" si="12"/>
        <v>0</v>
      </c>
      <c r="K82" s="302">
        <f t="shared" si="12"/>
        <v>0</v>
      </c>
      <c r="L82" s="302">
        <f t="shared" si="12"/>
        <v>0</v>
      </c>
      <c r="M82" s="302">
        <f t="shared" si="12"/>
        <v>0</v>
      </c>
      <c r="N82" s="302">
        <f t="shared" si="12"/>
        <v>0</v>
      </c>
      <c r="O82" s="302">
        <f t="shared" si="12"/>
        <v>0</v>
      </c>
      <c r="P82" s="302">
        <f t="shared" si="12"/>
        <v>0</v>
      </c>
      <c r="Q82" s="302">
        <f t="shared" si="12"/>
        <v>0</v>
      </c>
      <c r="R82" s="302">
        <f t="shared" si="12"/>
        <v>0</v>
      </c>
      <c r="S82" s="302">
        <f t="shared" si="12"/>
        <v>0</v>
      </c>
      <c r="T82" s="302">
        <f t="shared" si="12"/>
        <v>0</v>
      </c>
      <c r="U82" s="302">
        <f t="shared" si="12"/>
        <v>0</v>
      </c>
      <c r="V82" s="302">
        <f t="shared" si="12"/>
        <v>0</v>
      </c>
      <c r="W82" s="302">
        <f t="shared" si="12"/>
        <v>0</v>
      </c>
      <c r="X82" s="302">
        <f t="shared" si="12"/>
        <v>0</v>
      </c>
      <c r="Y82" s="302">
        <f t="shared" si="12"/>
        <v>0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2.1535024358806162E-2</v>
      </c>
      <c r="C83" s="301">
        <f t="shared" si="13"/>
        <v>1.9725909249742702E-2</v>
      </c>
      <c r="D83" s="301">
        <f t="shared" si="13"/>
        <v>2.1699315367355733E-2</v>
      </c>
      <c r="E83" s="301">
        <f t="shared" si="13"/>
        <v>2.3450000363782822E-2</v>
      </c>
      <c r="F83" s="301">
        <f t="shared" si="13"/>
        <v>2.2710115711611384E-2</v>
      </c>
      <c r="G83" s="301">
        <f t="shared" si="13"/>
        <v>2.2318608682367631E-2</v>
      </c>
      <c r="H83" s="301">
        <f t="shared" si="13"/>
        <v>2.1164062672893256E-2</v>
      </c>
      <c r="I83" s="301">
        <f t="shared" si="13"/>
        <v>3.3865673873352951E-2</v>
      </c>
      <c r="J83" s="301">
        <f t="shared" si="13"/>
        <v>4.6998578186552266E-2</v>
      </c>
      <c r="K83" s="301">
        <f t="shared" si="13"/>
        <v>5.0168216745028145E-2</v>
      </c>
      <c r="L83" s="301">
        <f t="shared" si="13"/>
        <v>5.471278880107304E-2</v>
      </c>
      <c r="M83" s="301">
        <f t="shared" si="13"/>
        <v>6.05517734750982E-2</v>
      </c>
      <c r="N83" s="301">
        <f t="shared" si="13"/>
        <v>6.1808443991753538E-2</v>
      </c>
      <c r="O83" s="301">
        <f t="shared" si="13"/>
        <v>6.4076276561459491E-2</v>
      </c>
      <c r="P83" s="301">
        <f t="shared" si="13"/>
        <v>6.4323857084104499E-2</v>
      </c>
      <c r="Q83" s="301">
        <f t="shared" si="13"/>
        <v>6.6478756770522285E-2</v>
      </c>
      <c r="R83" s="301">
        <f t="shared" si="13"/>
        <v>6.6522181263798538E-2</v>
      </c>
      <c r="S83" s="301">
        <f t="shared" si="13"/>
        <v>6.227218174178132E-2</v>
      </c>
      <c r="T83" s="301">
        <f t="shared" si="13"/>
        <v>6.6999717525034405E-2</v>
      </c>
      <c r="U83" s="301">
        <f t="shared" si="13"/>
        <v>5.8791486936397068E-2</v>
      </c>
      <c r="V83" s="301">
        <f t="shared" si="13"/>
        <v>6.8725840357747883E-2</v>
      </c>
      <c r="W83" s="301">
        <f t="shared" si="13"/>
        <v>6.3067489007707034E-2</v>
      </c>
      <c r="X83" s="301">
        <f t="shared" si="13"/>
        <v>5.8900922488159223E-2</v>
      </c>
      <c r="Y83" s="301">
        <f t="shared" si="13"/>
        <v>5.8295037396188305E-2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9.0126666620224446E-3</v>
      </c>
      <c r="C84" s="302">
        <f t="shared" si="14"/>
        <v>8.2636142379343795E-3</v>
      </c>
      <c r="D84" s="302">
        <f t="shared" si="14"/>
        <v>9.0764220430870294E-3</v>
      </c>
      <c r="E84" s="302">
        <f t="shared" si="14"/>
        <v>9.7983121737959065E-3</v>
      </c>
      <c r="F84" s="302">
        <f t="shared" si="14"/>
        <v>9.4805243326708446E-3</v>
      </c>
      <c r="G84" s="302">
        <f t="shared" si="14"/>
        <v>9.300291195092545E-3</v>
      </c>
      <c r="H84" s="302">
        <f t="shared" si="14"/>
        <v>8.837172049708953E-3</v>
      </c>
      <c r="I84" s="302">
        <f t="shared" si="14"/>
        <v>1.4229460499608675E-2</v>
      </c>
      <c r="J84" s="302">
        <f t="shared" si="14"/>
        <v>1.9676667714521204E-2</v>
      </c>
      <c r="K84" s="302">
        <f t="shared" si="14"/>
        <v>2.0868230100986467E-2</v>
      </c>
      <c r="L84" s="302">
        <f t="shared" si="14"/>
        <v>2.2771799618607386E-2</v>
      </c>
      <c r="M84" s="302">
        <f t="shared" si="14"/>
        <v>2.5362179804315467E-2</v>
      </c>
      <c r="N84" s="302">
        <f t="shared" si="14"/>
        <v>2.5585342256037463E-2</v>
      </c>
      <c r="O84" s="302">
        <f t="shared" si="14"/>
        <v>2.6782092818584687E-2</v>
      </c>
      <c r="P84" s="302">
        <f t="shared" si="14"/>
        <v>2.6801375285520609E-2</v>
      </c>
      <c r="Q84" s="302">
        <f t="shared" si="14"/>
        <v>2.7480540893530966E-2</v>
      </c>
      <c r="R84" s="302">
        <f t="shared" si="14"/>
        <v>2.7789838473221258E-2</v>
      </c>
      <c r="S84" s="302">
        <f t="shared" si="14"/>
        <v>2.6015063359081762E-2</v>
      </c>
      <c r="T84" s="302">
        <f t="shared" si="14"/>
        <v>2.8041291156544166E-2</v>
      </c>
      <c r="U84" s="302">
        <f t="shared" si="14"/>
        <v>2.455140469552641E-2</v>
      </c>
      <c r="V84" s="302">
        <f t="shared" si="14"/>
        <v>2.8746072418580661E-2</v>
      </c>
      <c r="W84" s="302">
        <f t="shared" si="14"/>
        <v>2.6453021643997553E-2</v>
      </c>
      <c r="X84" s="302">
        <f t="shared" si="14"/>
        <v>2.4718182736214157E-2</v>
      </c>
      <c r="Y84" s="302">
        <f t="shared" si="14"/>
        <v>2.4417709600966536E-2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1.2522357696783719E-2</v>
      </c>
      <c r="C85" s="302">
        <f t="shared" si="15"/>
        <v>1.1462295011808321E-2</v>
      </c>
      <c r="D85" s="302">
        <f t="shared" si="15"/>
        <v>1.2622893324268705E-2</v>
      </c>
      <c r="E85" s="302">
        <f t="shared" si="15"/>
        <v>1.3651688189986912E-2</v>
      </c>
      <c r="F85" s="302">
        <f t="shared" si="15"/>
        <v>1.3229591378940541E-2</v>
      </c>
      <c r="G85" s="302">
        <f t="shared" si="15"/>
        <v>1.3018317487275085E-2</v>
      </c>
      <c r="H85" s="302">
        <f t="shared" si="15"/>
        <v>1.2326890623184303E-2</v>
      </c>
      <c r="I85" s="302">
        <f t="shared" si="15"/>
        <v>1.9636213373744275E-2</v>
      </c>
      <c r="J85" s="302">
        <f t="shared" si="15"/>
        <v>2.7321910472031058E-2</v>
      </c>
      <c r="K85" s="302">
        <f t="shared" si="15"/>
        <v>2.9299986644041681E-2</v>
      </c>
      <c r="L85" s="302">
        <f t="shared" si="15"/>
        <v>3.1940989182465657E-2</v>
      </c>
      <c r="M85" s="302">
        <f t="shared" si="15"/>
        <v>3.5189593670782733E-2</v>
      </c>
      <c r="N85" s="302">
        <f t="shared" si="15"/>
        <v>3.6223101735716079E-2</v>
      </c>
      <c r="O85" s="302">
        <f t="shared" si="15"/>
        <v>3.7294183742874798E-2</v>
      </c>
      <c r="P85" s="302">
        <f t="shared" si="15"/>
        <v>3.7522481798583883E-2</v>
      </c>
      <c r="Q85" s="302">
        <f t="shared" si="15"/>
        <v>3.8998215876991323E-2</v>
      </c>
      <c r="R85" s="302">
        <f t="shared" si="15"/>
        <v>3.8732342790577273E-2</v>
      </c>
      <c r="S85" s="302">
        <f t="shared" si="15"/>
        <v>3.6257118382699557E-2</v>
      </c>
      <c r="T85" s="302">
        <f t="shared" si="15"/>
        <v>3.8958426368490243E-2</v>
      </c>
      <c r="U85" s="302">
        <f t="shared" si="15"/>
        <v>3.4240082240870662E-2</v>
      </c>
      <c r="V85" s="302">
        <f t="shared" si="15"/>
        <v>3.9979767939167216E-2</v>
      </c>
      <c r="W85" s="302">
        <f t="shared" si="15"/>
        <v>3.6614467363709477E-2</v>
      </c>
      <c r="X85" s="302">
        <f t="shared" si="15"/>
        <v>3.4182739751945058E-2</v>
      </c>
      <c r="Y85" s="302">
        <f t="shared" si="15"/>
        <v>3.3877327795221769E-2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0</v>
      </c>
      <c r="C86" s="302">
        <f t="shared" si="16"/>
        <v>0</v>
      </c>
      <c r="D86" s="302">
        <f t="shared" si="16"/>
        <v>0</v>
      </c>
      <c r="E86" s="302">
        <f t="shared" si="16"/>
        <v>0</v>
      </c>
      <c r="F86" s="302">
        <f t="shared" si="16"/>
        <v>0</v>
      </c>
      <c r="G86" s="302">
        <f t="shared" si="16"/>
        <v>0</v>
      </c>
      <c r="H86" s="302">
        <f t="shared" si="16"/>
        <v>0</v>
      </c>
      <c r="I86" s="302">
        <f t="shared" si="16"/>
        <v>0</v>
      </c>
      <c r="J86" s="302">
        <f t="shared" si="16"/>
        <v>0</v>
      </c>
      <c r="K86" s="302">
        <f t="shared" si="16"/>
        <v>0</v>
      </c>
      <c r="L86" s="302">
        <f t="shared" si="16"/>
        <v>0</v>
      </c>
      <c r="M86" s="302">
        <f t="shared" si="16"/>
        <v>0</v>
      </c>
      <c r="N86" s="302">
        <f t="shared" si="16"/>
        <v>0</v>
      </c>
      <c r="O86" s="302">
        <f t="shared" si="16"/>
        <v>0</v>
      </c>
      <c r="P86" s="302">
        <f t="shared" si="16"/>
        <v>0</v>
      </c>
      <c r="Q86" s="302">
        <f t="shared" si="16"/>
        <v>0</v>
      </c>
      <c r="R86" s="302">
        <f t="shared" si="16"/>
        <v>0</v>
      </c>
      <c r="S86" s="302">
        <f t="shared" si="16"/>
        <v>0</v>
      </c>
      <c r="T86" s="302">
        <f t="shared" si="16"/>
        <v>0</v>
      </c>
      <c r="U86" s="302">
        <f t="shared" si="16"/>
        <v>0</v>
      </c>
      <c r="V86" s="302">
        <f t="shared" si="16"/>
        <v>0</v>
      </c>
      <c r="W86" s="302">
        <f t="shared" si="16"/>
        <v>0</v>
      </c>
      <c r="X86" s="302">
        <f t="shared" si="16"/>
        <v>0</v>
      </c>
      <c r="Y86" s="302">
        <f t="shared" si="16"/>
        <v>0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3.8753044614252639E-3</v>
      </c>
      <c r="C87" s="301">
        <f t="shared" si="17"/>
        <v>3.6947822370452465E-3</v>
      </c>
      <c r="D87" s="301">
        <f t="shared" si="17"/>
        <v>3.9579202670994634E-3</v>
      </c>
      <c r="E87" s="301">
        <f t="shared" si="17"/>
        <v>4.19592212833708E-3</v>
      </c>
      <c r="F87" s="301">
        <f t="shared" si="17"/>
        <v>4.0094126074137664E-3</v>
      </c>
      <c r="G87" s="301">
        <f t="shared" si="17"/>
        <v>3.8322942373415795E-3</v>
      </c>
      <c r="H87" s="301">
        <f t="shared" si="17"/>
        <v>3.4461945152602304E-3</v>
      </c>
      <c r="I87" s="301">
        <f t="shared" si="17"/>
        <v>5.1592370191820402E-3</v>
      </c>
      <c r="J87" s="301">
        <f t="shared" si="17"/>
        <v>7.5279935698393243E-3</v>
      </c>
      <c r="K87" s="301">
        <f t="shared" si="17"/>
        <v>9.0918609526588652E-3</v>
      </c>
      <c r="L87" s="301">
        <f t="shared" si="17"/>
        <v>1.0023539197282971E-2</v>
      </c>
      <c r="M87" s="301">
        <f t="shared" si="17"/>
        <v>1.1867721594625036E-2</v>
      </c>
      <c r="N87" s="301">
        <f t="shared" si="17"/>
        <v>1.2053453329869604E-2</v>
      </c>
      <c r="O87" s="301">
        <f t="shared" si="17"/>
        <v>1.2143173859689479E-2</v>
      </c>
      <c r="P87" s="301">
        <f t="shared" si="17"/>
        <v>1.2524193912594531E-2</v>
      </c>
      <c r="Q87" s="301">
        <f t="shared" si="17"/>
        <v>1.2901284934841035E-2</v>
      </c>
      <c r="R87" s="301">
        <f t="shared" si="17"/>
        <v>1.3155609435467494E-2</v>
      </c>
      <c r="S87" s="301">
        <f t="shared" si="17"/>
        <v>1.2253698342948691E-2</v>
      </c>
      <c r="T87" s="301">
        <f t="shared" si="17"/>
        <v>1.3194788588886662E-2</v>
      </c>
      <c r="U87" s="301">
        <f t="shared" si="17"/>
        <v>1.1614741800312104E-2</v>
      </c>
      <c r="V87" s="301">
        <f t="shared" si="17"/>
        <v>1.3368704711926015E-2</v>
      </c>
      <c r="W87" s="301">
        <f t="shared" si="17"/>
        <v>1.2474603555482255E-2</v>
      </c>
      <c r="X87" s="301">
        <f t="shared" si="17"/>
        <v>1.1609071480147393E-2</v>
      </c>
      <c r="Y87" s="301">
        <f t="shared" si="17"/>
        <v>1.1398854102216001E-2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2.9331835061813471E-3</v>
      </c>
      <c r="C88" s="302">
        <f t="shared" si="18"/>
        <v>2.8324152142132726E-3</v>
      </c>
      <c r="D88" s="302">
        <f t="shared" si="18"/>
        <v>3.008235502891159E-3</v>
      </c>
      <c r="E88" s="302">
        <f t="shared" si="18"/>
        <v>3.1688358695292876E-3</v>
      </c>
      <c r="F88" s="302">
        <f t="shared" si="18"/>
        <v>3.0140828484966093E-3</v>
      </c>
      <c r="G88" s="302">
        <f t="shared" si="18"/>
        <v>2.8528596928443944E-3</v>
      </c>
      <c r="H88" s="302">
        <f t="shared" si="18"/>
        <v>2.5187795467447971E-3</v>
      </c>
      <c r="I88" s="302">
        <f t="shared" si="18"/>
        <v>3.6819043515649167E-3</v>
      </c>
      <c r="J88" s="302">
        <f t="shared" si="18"/>
        <v>5.4724266377742933E-3</v>
      </c>
      <c r="K88" s="302">
        <f t="shared" si="18"/>
        <v>6.8874732427623136E-3</v>
      </c>
      <c r="L88" s="302">
        <f t="shared" si="18"/>
        <v>7.620455371642923E-3</v>
      </c>
      <c r="M88" s="302">
        <f t="shared" si="18"/>
        <v>9.2202286538764933E-3</v>
      </c>
      <c r="N88" s="302">
        <f t="shared" si="18"/>
        <v>9.3282042964614991E-3</v>
      </c>
      <c r="O88" s="302">
        <f t="shared" si="18"/>
        <v>9.3373418539559518E-3</v>
      </c>
      <c r="P88" s="302">
        <f t="shared" si="18"/>
        <v>9.7011858775913531E-3</v>
      </c>
      <c r="Q88" s="302">
        <f t="shared" si="18"/>
        <v>9.9672498845344761E-3</v>
      </c>
      <c r="R88" s="302">
        <f t="shared" si="18"/>
        <v>1.0241577375988326E-2</v>
      </c>
      <c r="S88" s="302">
        <f t="shared" si="18"/>
        <v>9.5258900633725489E-3</v>
      </c>
      <c r="T88" s="302">
        <f t="shared" si="18"/>
        <v>1.0263747106617807E-2</v>
      </c>
      <c r="U88" s="302">
        <f t="shared" si="18"/>
        <v>9.0386854561713657E-3</v>
      </c>
      <c r="V88" s="302">
        <f t="shared" si="18"/>
        <v>1.0360822484527854E-2</v>
      </c>
      <c r="W88" s="302">
        <f t="shared" si="18"/>
        <v>9.7199100861122632E-3</v>
      </c>
      <c r="X88" s="302">
        <f t="shared" si="18"/>
        <v>9.0373293044524669E-3</v>
      </c>
      <c r="Y88" s="302">
        <f t="shared" si="18"/>
        <v>8.8500896285943001E-3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9.4212095524391626E-4</v>
      </c>
      <c r="C89" s="302">
        <f t="shared" si="19"/>
        <v>8.6236702283197389E-4</v>
      </c>
      <c r="D89" s="302">
        <f t="shared" si="19"/>
        <v>9.4968476420830364E-4</v>
      </c>
      <c r="E89" s="302">
        <f t="shared" si="19"/>
        <v>1.0270862588077924E-3</v>
      </c>
      <c r="F89" s="302">
        <f t="shared" si="19"/>
        <v>9.9532975891715642E-4</v>
      </c>
      <c r="G89" s="302">
        <f t="shared" si="19"/>
        <v>9.7943454449718535E-4</v>
      </c>
      <c r="H89" s="302">
        <f t="shared" si="19"/>
        <v>9.2741496851543343E-4</v>
      </c>
      <c r="I89" s="302">
        <f t="shared" si="19"/>
        <v>1.4773326676171239E-3</v>
      </c>
      <c r="J89" s="302">
        <f t="shared" si="19"/>
        <v>2.055566932065031E-3</v>
      </c>
      <c r="K89" s="302">
        <f t="shared" si="19"/>
        <v>2.2043877098965521E-3</v>
      </c>
      <c r="L89" s="302">
        <f t="shared" si="19"/>
        <v>2.4030838256400484E-3</v>
      </c>
      <c r="M89" s="302">
        <f t="shared" si="19"/>
        <v>2.6474929407485433E-3</v>
      </c>
      <c r="N89" s="302">
        <f t="shared" si="19"/>
        <v>2.725249033408106E-3</v>
      </c>
      <c r="O89" s="302">
        <f t="shared" si="19"/>
        <v>2.8058320057335272E-3</v>
      </c>
      <c r="P89" s="302">
        <f t="shared" si="19"/>
        <v>2.8230080350031771E-3</v>
      </c>
      <c r="Q89" s="302">
        <f t="shared" si="19"/>
        <v>2.9340350503065582E-3</v>
      </c>
      <c r="R89" s="302">
        <f t="shared" si="19"/>
        <v>2.9140320594791672E-3</v>
      </c>
      <c r="S89" s="302">
        <f t="shared" si="19"/>
        <v>2.7278082795761417E-3</v>
      </c>
      <c r="T89" s="302">
        <f t="shared" si="19"/>
        <v>2.9310414822688573E-3</v>
      </c>
      <c r="U89" s="302">
        <f t="shared" si="19"/>
        <v>2.5760563441407382E-3</v>
      </c>
      <c r="V89" s="302">
        <f t="shared" si="19"/>
        <v>3.0078822273981614E-3</v>
      </c>
      <c r="W89" s="302">
        <f t="shared" si="19"/>
        <v>2.7546934693699911E-3</v>
      </c>
      <c r="X89" s="302">
        <f t="shared" si="19"/>
        <v>2.5717421756949253E-3</v>
      </c>
      <c r="Y89" s="302">
        <f t="shared" si="19"/>
        <v>2.5487644736216998E-3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0</v>
      </c>
      <c r="C90" s="302">
        <f t="shared" si="20"/>
        <v>0</v>
      </c>
      <c r="D90" s="302">
        <f t="shared" si="20"/>
        <v>0</v>
      </c>
      <c r="E90" s="302">
        <f t="shared" si="20"/>
        <v>0</v>
      </c>
      <c r="F90" s="302">
        <f t="shared" si="20"/>
        <v>0</v>
      </c>
      <c r="G90" s="302">
        <f t="shared" si="20"/>
        <v>0</v>
      </c>
      <c r="H90" s="302">
        <f t="shared" si="20"/>
        <v>0</v>
      </c>
      <c r="I90" s="302">
        <f t="shared" si="20"/>
        <v>0</v>
      </c>
      <c r="J90" s="302">
        <f t="shared" si="20"/>
        <v>0</v>
      </c>
      <c r="K90" s="302">
        <f t="shared" si="20"/>
        <v>0</v>
      </c>
      <c r="L90" s="302">
        <f t="shared" si="20"/>
        <v>0</v>
      </c>
      <c r="M90" s="302">
        <f t="shared" si="20"/>
        <v>0</v>
      </c>
      <c r="N90" s="302">
        <f t="shared" si="20"/>
        <v>0</v>
      </c>
      <c r="O90" s="302">
        <f t="shared" si="20"/>
        <v>0</v>
      </c>
      <c r="P90" s="302">
        <f t="shared" si="20"/>
        <v>0</v>
      </c>
      <c r="Q90" s="302">
        <f t="shared" si="20"/>
        <v>0</v>
      </c>
      <c r="R90" s="302">
        <f t="shared" si="20"/>
        <v>0</v>
      </c>
      <c r="S90" s="302">
        <f t="shared" si="20"/>
        <v>0</v>
      </c>
      <c r="T90" s="302">
        <f t="shared" si="20"/>
        <v>0</v>
      </c>
      <c r="U90" s="302">
        <f t="shared" si="20"/>
        <v>0</v>
      </c>
      <c r="V90" s="302">
        <f t="shared" si="20"/>
        <v>0</v>
      </c>
      <c r="W90" s="302">
        <f t="shared" si="20"/>
        <v>0</v>
      </c>
      <c r="X90" s="302">
        <f t="shared" si="20"/>
        <v>0</v>
      </c>
      <c r="Y90" s="302">
        <f t="shared" si="20"/>
        <v>0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0.26176892277486441</v>
      </c>
      <c r="C91" s="301">
        <f t="shared" si="21"/>
        <v>0.29933669006917296</v>
      </c>
      <c r="D91" s="301">
        <f t="shared" si="21"/>
        <v>0.29874934253957486</v>
      </c>
      <c r="E91" s="301">
        <f t="shared" si="21"/>
        <v>0.29404818410245359</v>
      </c>
      <c r="F91" s="301">
        <f t="shared" si="21"/>
        <v>0.29252475290569369</v>
      </c>
      <c r="G91" s="301">
        <f t="shared" si="21"/>
        <v>0.30864942260790651</v>
      </c>
      <c r="H91" s="301">
        <f t="shared" si="21"/>
        <v>0.3130680808150948</v>
      </c>
      <c r="I91" s="301">
        <f t="shared" si="21"/>
        <v>0.28679025958247417</v>
      </c>
      <c r="J91" s="301">
        <f t="shared" si="21"/>
        <v>0.23757888620012305</v>
      </c>
      <c r="K91" s="301">
        <f t="shared" si="21"/>
        <v>0.24436238428950838</v>
      </c>
      <c r="L91" s="301">
        <f t="shared" si="21"/>
        <v>0.2262116648086262</v>
      </c>
      <c r="M91" s="301">
        <f t="shared" si="21"/>
        <v>0.21271925049397428</v>
      </c>
      <c r="N91" s="301">
        <f t="shared" si="21"/>
        <v>0.21036721370435238</v>
      </c>
      <c r="O91" s="301">
        <f t="shared" si="21"/>
        <v>0.20237863008333304</v>
      </c>
      <c r="P91" s="301">
        <f t="shared" si="21"/>
        <v>0.20393157975841075</v>
      </c>
      <c r="Q91" s="301">
        <f t="shared" si="21"/>
        <v>0.19499200464284688</v>
      </c>
      <c r="R91" s="301">
        <f t="shared" si="21"/>
        <v>0.19591964649904356</v>
      </c>
      <c r="S91" s="301">
        <f t="shared" si="21"/>
        <v>0.20981869988253241</v>
      </c>
      <c r="T91" s="301">
        <f t="shared" si="21"/>
        <v>0.19460468794845923</v>
      </c>
      <c r="U91" s="301">
        <f t="shared" si="21"/>
        <v>0.21530871746049682</v>
      </c>
      <c r="V91" s="301">
        <f t="shared" si="21"/>
        <v>0.19006370573242423</v>
      </c>
      <c r="W91" s="301">
        <f t="shared" si="21"/>
        <v>0.209352189176649</v>
      </c>
      <c r="X91" s="301">
        <f t="shared" si="21"/>
        <v>0.22191092684209898</v>
      </c>
      <c r="Y91" s="301">
        <f t="shared" si="21"/>
        <v>0.22382015886094606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0</v>
      </c>
      <c r="C92" s="235">
        <f t="shared" si="22"/>
        <v>0</v>
      </c>
      <c r="D92" s="235">
        <f t="shared" si="22"/>
        <v>0</v>
      </c>
      <c r="E92" s="235">
        <f t="shared" si="22"/>
        <v>0</v>
      </c>
      <c r="F92" s="235">
        <f t="shared" si="22"/>
        <v>0</v>
      </c>
      <c r="G92" s="235">
        <f t="shared" si="22"/>
        <v>0</v>
      </c>
      <c r="H92" s="235">
        <f t="shared" si="22"/>
        <v>0</v>
      </c>
      <c r="I92" s="235">
        <f t="shared" si="22"/>
        <v>0</v>
      </c>
      <c r="J92" s="235">
        <f t="shared" si="22"/>
        <v>0</v>
      </c>
      <c r="K92" s="235">
        <f t="shared" si="22"/>
        <v>0</v>
      </c>
      <c r="L92" s="235">
        <f t="shared" si="22"/>
        <v>0</v>
      </c>
      <c r="M92" s="235">
        <f t="shared" si="22"/>
        <v>0</v>
      </c>
      <c r="N92" s="235">
        <f t="shared" si="22"/>
        <v>0</v>
      </c>
      <c r="O92" s="235">
        <f t="shared" si="22"/>
        <v>0</v>
      </c>
      <c r="P92" s="235">
        <f t="shared" si="22"/>
        <v>0</v>
      </c>
      <c r="Q92" s="235">
        <f t="shared" si="22"/>
        <v>0</v>
      </c>
      <c r="R92" s="235">
        <f t="shared" si="22"/>
        <v>0</v>
      </c>
      <c r="S92" s="235">
        <f t="shared" si="22"/>
        <v>0</v>
      </c>
      <c r="T92" s="235">
        <f t="shared" si="22"/>
        <v>0</v>
      </c>
      <c r="U92" s="235">
        <f t="shared" si="22"/>
        <v>0</v>
      </c>
      <c r="V92" s="235">
        <f t="shared" si="22"/>
        <v>0</v>
      </c>
      <c r="W92" s="235">
        <f t="shared" si="22"/>
        <v>0</v>
      </c>
      <c r="X92" s="235">
        <f t="shared" si="22"/>
        <v>0</v>
      </c>
      <c r="Y92" s="235">
        <f t="shared" si="22"/>
        <v>0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430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>IF(B$5=0,0,B$5/OIS_fec!B$5)</f>
        <v>1.9624833314409935</v>
      </c>
      <c r="C96" s="320">
        <f>IF(C$5=0,0,C$5/OIS_fec!C$5)</f>
        <v>1.7977990696290005</v>
      </c>
      <c r="D96" s="320">
        <f>IF(D$5=0,0,D$5/OIS_fec!D$5)</f>
        <v>1.652619974315066</v>
      </c>
      <c r="E96" s="320">
        <f>IF(E$5=0,0,E$5/OIS_fec!E$5)</f>
        <v>1.5947434642895846</v>
      </c>
      <c r="F96" s="320">
        <f>IF(F$5=0,0,F$5/OIS_fec!F$5)</f>
        <v>1.6102039483069259</v>
      </c>
      <c r="G96" s="320">
        <f>IF(G$5=0,0,G$5/OIS_fec!G$5)</f>
        <v>1.6935401264104306</v>
      </c>
      <c r="H96" s="320">
        <f>IF(H$5=0,0,H$5/OIS_fec!H$5)</f>
        <v>1.6186754745829885</v>
      </c>
      <c r="I96" s="320">
        <f>IF(I$5=0,0,I$5/OIS_fec!I$5)</f>
        <v>1.5747014364130827</v>
      </c>
      <c r="J96" s="320">
        <f>IF(J$5=0,0,J$5/OIS_fec!J$5)</f>
        <v>1.5413771157399698</v>
      </c>
      <c r="K96" s="320">
        <f>IF(K$5=0,0,K$5/OIS_fec!K$5)</f>
        <v>1.5130711489095703</v>
      </c>
      <c r="L96" s="320">
        <f>IF(L$5=0,0,L$5/OIS_fec!L$5)</f>
        <v>1.4216066896835793</v>
      </c>
      <c r="M96" s="320">
        <f>IF(M$5=0,0,M$5/OIS_fec!M$5)</f>
        <v>1.3423101406205602</v>
      </c>
      <c r="N96" s="320">
        <f>IF(N$5=0,0,N$5/OIS_fec!N$5)</f>
        <v>1.3611628002576619</v>
      </c>
      <c r="O96" s="320">
        <f>IF(O$5=0,0,O$5/OIS_fec!O$5)</f>
        <v>1.3932297119942956</v>
      </c>
      <c r="P96" s="320">
        <f>IF(P$5=0,0,P$5/OIS_fec!P$5)</f>
        <v>1.3534778411863737</v>
      </c>
      <c r="Q96" s="320">
        <f>IF(Q$5=0,0,Q$5/OIS_fec!Q$5)</f>
        <v>1.3272953042859825</v>
      </c>
      <c r="R96" s="320">
        <f>IF(R$5=0,0,R$5/OIS_fec!R$5)</f>
        <v>1.3933605560008195</v>
      </c>
      <c r="S96" s="320">
        <f>IF(S$5=0,0,S$5/OIS_fec!S$5)</f>
        <v>1.4876102237939506</v>
      </c>
      <c r="T96" s="320">
        <f>IF(T$5=0,0,T$5/OIS_fec!T$5)</f>
        <v>1.5438983931833292</v>
      </c>
      <c r="U96" s="320">
        <f>IF(U$5=0,0,U$5/OIS_fec!U$5)</f>
        <v>1.5830249286699105</v>
      </c>
      <c r="V96" s="320">
        <f>IF(V$5=0,0,V$5/OIS_fec!V$5)</f>
        <v>1.5060272826724292</v>
      </c>
      <c r="W96" s="320">
        <f>IF(W$5=0,0,W$5/OIS_fec!W$5)</f>
        <v>1.4804065584250681</v>
      </c>
      <c r="X96" s="320">
        <f>IF(X$5=0,0,X$5/OIS_fec!X$5)</f>
        <v>1.4528267079156265</v>
      </c>
      <c r="Y96" s="320">
        <f>IF(Y$5=0,0,Y$5/OIS_fec!Y$5)</f>
        <v>1.4459271837285304</v>
      </c>
      <c r="DA96" s="95"/>
    </row>
    <row r="97" spans="1:105" ht="12" customHeight="1" x14ac:dyDescent="0.25">
      <c r="A97" s="55" t="s">
        <v>91</v>
      </c>
      <c r="B97" s="330">
        <f>IF(B$6=0,0,B$6/OIS_fec!B$6)</f>
        <v>0</v>
      </c>
      <c r="C97" s="330">
        <f>IF(C$6=0,0,C$6/OIS_fec!C$6)</f>
        <v>0</v>
      </c>
      <c r="D97" s="330">
        <f>IF(D$6=0,0,D$6/OIS_fec!D$6)</f>
        <v>0</v>
      </c>
      <c r="E97" s="330">
        <f>IF(E$6=0,0,E$6/OIS_fec!E$6)</f>
        <v>0</v>
      </c>
      <c r="F97" s="330">
        <f>IF(F$6=0,0,F$6/OIS_fec!F$6)</f>
        <v>0</v>
      </c>
      <c r="G97" s="330">
        <f>IF(G$6=0,0,G$6/OIS_fec!G$6)</f>
        <v>0</v>
      </c>
      <c r="H97" s="330">
        <f>IF(H$6=0,0,H$6/OIS_fec!H$6)</f>
        <v>0</v>
      </c>
      <c r="I97" s="330">
        <f>IF(I$6=0,0,I$6/OIS_fec!I$6)</f>
        <v>0</v>
      </c>
      <c r="J97" s="330">
        <f>IF(J$6=0,0,J$6/OIS_fec!J$6)</f>
        <v>0</v>
      </c>
      <c r="K97" s="330">
        <f>IF(K$6=0,0,K$6/OIS_fec!K$6)</f>
        <v>0</v>
      </c>
      <c r="L97" s="330">
        <f>IF(L$6=0,0,L$6/OIS_fec!L$6)</f>
        <v>0</v>
      </c>
      <c r="M97" s="330">
        <f>IF(M$6=0,0,M$6/OIS_fec!M$6)</f>
        <v>0</v>
      </c>
      <c r="N97" s="330">
        <f>IF(N$6=0,0,N$6/OIS_fec!N$6)</f>
        <v>0</v>
      </c>
      <c r="O97" s="330">
        <f>IF(O$6=0,0,O$6/OIS_fec!O$6)</f>
        <v>0</v>
      </c>
      <c r="P97" s="330">
        <f>IF(P$6=0,0,P$6/OIS_fec!P$6)</f>
        <v>0</v>
      </c>
      <c r="Q97" s="330">
        <f>IF(Q$6=0,0,Q$6/OIS_fec!Q$6)</f>
        <v>0</v>
      </c>
      <c r="R97" s="330">
        <f>IF(R$6=0,0,R$6/OIS_fec!R$6)</f>
        <v>0</v>
      </c>
      <c r="S97" s="330">
        <f>IF(S$6=0,0,S$6/OIS_fec!S$6)</f>
        <v>0</v>
      </c>
      <c r="T97" s="330">
        <f>IF(T$6=0,0,T$6/OIS_fec!T$6)</f>
        <v>0</v>
      </c>
      <c r="U97" s="330">
        <f>IF(U$6=0,0,U$6/OIS_fec!U$6)</f>
        <v>0</v>
      </c>
      <c r="V97" s="330">
        <f>IF(V$6=0,0,V$6/OIS_fec!V$6)</f>
        <v>0</v>
      </c>
      <c r="W97" s="330">
        <f>IF(W$6=0,0,W$6/OIS_fec!W$6)</f>
        <v>0</v>
      </c>
      <c r="X97" s="330">
        <f>IF(X$6=0,0,X$6/OIS_fec!X$6)</f>
        <v>0</v>
      </c>
      <c r="Y97" s="330">
        <f>IF(Y$6=0,0,Y$6/OIS_fec!Y$6)</f>
        <v>0</v>
      </c>
      <c r="DA97" s="67"/>
    </row>
    <row r="98" spans="1:105" ht="12" customHeight="1" x14ac:dyDescent="0.25">
      <c r="A98" s="173" t="s">
        <v>92</v>
      </c>
      <c r="B98" s="331">
        <f>IF(B$7=0,0,B$7/OIS_fec!B$7)</f>
        <v>0</v>
      </c>
      <c r="C98" s="331">
        <f>IF(C$7=0,0,C$7/OIS_fec!C$7)</f>
        <v>0</v>
      </c>
      <c r="D98" s="331">
        <f>IF(D$7=0,0,D$7/OIS_fec!D$7)</f>
        <v>0</v>
      </c>
      <c r="E98" s="331">
        <f>IF(E$7=0,0,E$7/OIS_fec!E$7)</f>
        <v>0</v>
      </c>
      <c r="F98" s="331">
        <f>IF(F$7=0,0,F$7/OIS_fec!F$7)</f>
        <v>0</v>
      </c>
      <c r="G98" s="331">
        <f>IF(G$7=0,0,G$7/OIS_fec!G$7)</f>
        <v>0</v>
      </c>
      <c r="H98" s="331">
        <f>IF(H$7=0,0,H$7/OIS_fec!H$7)</f>
        <v>0</v>
      </c>
      <c r="I98" s="331">
        <f>IF(I$7=0,0,I$7/OIS_fec!I$7)</f>
        <v>0</v>
      </c>
      <c r="J98" s="331">
        <f>IF(J$7=0,0,J$7/OIS_fec!J$7)</f>
        <v>0</v>
      </c>
      <c r="K98" s="331">
        <f>IF(K$7=0,0,K$7/OIS_fec!K$7)</f>
        <v>0</v>
      </c>
      <c r="L98" s="331">
        <f>IF(L$7=0,0,L$7/OIS_fec!L$7)</f>
        <v>0</v>
      </c>
      <c r="M98" s="331">
        <f>IF(M$7=0,0,M$7/OIS_fec!M$7)</f>
        <v>0</v>
      </c>
      <c r="N98" s="331">
        <f>IF(N$7=0,0,N$7/OIS_fec!N$7)</f>
        <v>0</v>
      </c>
      <c r="O98" s="331">
        <f>IF(O$7=0,0,O$7/OIS_fec!O$7)</f>
        <v>0</v>
      </c>
      <c r="P98" s="331">
        <f>IF(P$7=0,0,P$7/OIS_fec!P$7)</f>
        <v>0</v>
      </c>
      <c r="Q98" s="331">
        <f>IF(Q$7=0,0,Q$7/OIS_fec!Q$7)</f>
        <v>0</v>
      </c>
      <c r="R98" s="331">
        <f>IF(R$7=0,0,R$7/OIS_fec!R$7)</f>
        <v>0</v>
      </c>
      <c r="S98" s="331">
        <f>IF(S$7=0,0,S$7/OIS_fec!S$7)</f>
        <v>0</v>
      </c>
      <c r="T98" s="331">
        <f>IF(T$7=0,0,T$7/OIS_fec!T$7)</f>
        <v>0</v>
      </c>
      <c r="U98" s="331">
        <f>IF(U$7=0,0,U$7/OIS_fec!U$7)</f>
        <v>0</v>
      </c>
      <c r="V98" s="331">
        <f>IF(V$7=0,0,V$7/OIS_fec!V$7)</f>
        <v>0</v>
      </c>
      <c r="W98" s="331">
        <f>IF(W$7=0,0,W$7/OIS_fec!W$7)</f>
        <v>0</v>
      </c>
      <c r="X98" s="331">
        <f>IF(X$7=0,0,X$7/OIS_fec!X$7)</f>
        <v>0</v>
      </c>
      <c r="Y98" s="331">
        <f>IF(Y$7=0,0,Y$7/OIS_fec!Y$7)</f>
        <v>0</v>
      </c>
      <c r="DA98" s="177"/>
    </row>
    <row r="99" spans="1:105" ht="12" customHeight="1" x14ac:dyDescent="0.25">
      <c r="A99" s="173" t="s">
        <v>93</v>
      </c>
      <c r="B99" s="331">
        <f>IF(B$8=0,0,B$8/OIS_fec!B$8)</f>
        <v>0</v>
      </c>
      <c r="C99" s="331">
        <f>IF(C$8=0,0,C$8/OIS_fec!C$8)</f>
        <v>0</v>
      </c>
      <c r="D99" s="331">
        <f>IF(D$8=0,0,D$8/OIS_fec!D$8)</f>
        <v>0</v>
      </c>
      <c r="E99" s="331">
        <f>IF(E$8=0,0,E$8/OIS_fec!E$8)</f>
        <v>0</v>
      </c>
      <c r="F99" s="331">
        <f>IF(F$8=0,0,F$8/OIS_fec!F$8)</f>
        <v>0</v>
      </c>
      <c r="G99" s="331">
        <f>IF(G$8=0,0,G$8/OIS_fec!G$8)</f>
        <v>0</v>
      </c>
      <c r="H99" s="331">
        <f>IF(H$8=0,0,H$8/OIS_fec!H$8)</f>
        <v>0</v>
      </c>
      <c r="I99" s="331">
        <f>IF(I$8=0,0,I$8/OIS_fec!I$8)</f>
        <v>0</v>
      </c>
      <c r="J99" s="331">
        <f>IF(J$8=0,0,J$8/OIS_fec!J$8)</f>
        <v>0</v>
      </c>
      <c r="K99" s="331">
        <f>IF(K$8=0,0,K$8/OIS_fec!K$8)</f>
        <v>0</v>
      </c>
      <c r="L99" s="331">
        <f>IF(L$8=0,0,L$8/OIS_fec!L$8)</f>
        <v>0</v>
      </c>
      <c r="M99" s="331">
        <f>IF(M$8=0,0,M$8/OIS_fec!M$8)</f>
        <v>0</v>
      </c>
      <c r="N99" s="331">
        <f>IF(N$8=0,0,N$8/OIS_fec!N$8)</f>
        <v>0</v>
      </c>
      <c r="O99" s="331">
        <f>IF(O$8=0,0,O$8/OIS_fec!O$8)</f>
        <v>0</v>
      </c>
      <c r="P99" s="331">
        <f>IF(P$8=0,0,P$8/OIS_fec!P$8)</f>
        <v>0</v>
      </c>
      <c r="Q99" s="331">
        <f>IF(Q$8=0,0,Q$8/OIS_fec!Q$8)</f>
        <v>0</v>
      </c>
      <c r="R99" s="331">
        <f>IF(R$8=0,0,R$8/OIS_fec!R$8)</f>
        <v>0</v>
      </c>
      <c r="S99" s="331">
        <f>IF(S$8=0,0,S$8/OIS_fec!S$8)</f>
        <v>0</v>
      </c>
      <c r="T99" s="331">
        <f>IF(T$8=0,0,T$8/OIS_fec!T$8)</f>
        <v>0</v>
      </c>
      <c r="U99" s="331">
        <f>IF(U$8=0,0,U$8/OIS_fec!U$8)</f>
        <v>0</v>
      </c>
      <c r="V99" s="331">
        <f>IF(V$8=0,0,V$8/OIS_fec!V$8)</f>
        <v>0</v>
      </c>
      <c r="W99" s="331">
        <f>IF(W$8=0,0,W$8/OIS_fec!W$8)</f>
        <v>0</v>
      </c>
      <c r="X99" s="331">
        <f>IF(X$8=0,0,X$8/OIS_fec!X$8)</f>
        <v>0</v>
      </c>
      <c r="Y99" s="331">
        <f>IF(Y$8=0,0,Y$8/OIS_fec!Y$8)</f>
        <v>0</v>
      </c>
      <c r="DA99" s="177"/>
    </row>
    <row r="100" spans="1:105" ht="12" customHeight="1" x14ac:dyDescent="0.25">
      <c r="A100" s="173" t="s">
        <v>94</v>
      </c>
      <c r="B100" s="331">
        <f>IF(B$9=0,0,B$9/OIS_fec!B$9)</f>
        <v>0</v>
      </c>
      <c r="C100" s="331">
        <f>IF(C$9=0,0,C$9/OIS_fec!C$9)</f>
        <v>0</v>
      </c>
      <c r="D100" s="331">
        <f>IF(D$9=0,0,D$9/OIS_fec!D$9)</f>
        <v>0</v>
      </c>
      <c r="E100" s="331">
        <f>IF(E$9=0,0,E$9/OIS_fec!E$9)</f>
        <v>0</v>
      </c>
      <c r="F100" s="331">
        <f>IF(F$9=0,0,F$9/OIS_fec!F$9)</f>
        <v>0</v>
      </c>
      <c r="G100" s="331">
        <f>IF(G$9=0,0,G$9/OIS_fec!G$9)</f>
        <v>0</v>
      </c>
      <c r="H100" s="331">
        <f>IF(H$9=0,0,H$9/OIS_fec!H$9)</f>
        <v>0</v>
      </c>
      <c r="I100" s="331">
        <f>IF(I$9=0,0,I$9/OIS_fec!I$9)</f>
        <v>0</v>
      </c>
      <c r="J100" s="331">
        <f>IF(J$9=0,0,J$9/OIS_fec!J$9)</f>
        <v>0</v>
      </c>
      <c r="K100" s="331">
        <f>IF(K$9=0,0,K$9/OIS_fec!K$9)</f>
        <v>0</v>
      </c>
      <c r="L100" s="331">
        <f>IF(L$9=0,0,L$9/OIS_fec!L$9)</f>
        <v>0</v>
      </c>
      <c r="M100" s="331">
        <f>IF(M$9=0,0,M$9/OIS_fec!M$9)</f>
        <v>0</v>
      </c>
      <c r="N100" s="331">
        <f>IF(N$9=0,0,N$9/OIS_fec!N$9)</f>
        <v>0</v>
      </c>
      <c r="O100" s="331">
        <f>IF(O$9=0,0,O$9/OIS_fec!O$9)</f>
        <v>0</v>
      </c>
      <c r="P100" s="331">
        <f>IF(P$9=0,0,P$9/OIS_fec!P$9)</f>
        <v>0</v>
      </c>
      <c r="Q100" s="331">
        <f>IF(Q$9=0,0,Q$9/OIS_fec!Q$9)</f>
        <v>0</v>
      </c>
      <c r="R100" s="331">
        <f>IF(R$9=0,0,R$9/OIS_fec!R$9)</f>
        <v>0</v>
      </c>
      <c r="S100" s="331">
        <f>IF(S$9=0,0,S$9/OIS_fec!S$9)</f>
        <v>0</v>
      </c>
      <c r="T100" s="331">
        <f>IF(T$9=0,0,T$9/OIS_fec!T$9)</f>
        <v>0</v>
      </c>
      <c r="U100" s="331">
        <f>IF(U$9=0,0,U$9/OIS_fec!U$9)</f>
        <v>0</v>
      </c>
      <c r="V100" s="331">
        <f>IF(V$9=0,0,V$9/OIS_fec!V$9)</f>
        <v>0</v>
      </c>
      <c r="W100" s="331">
        <f>IF(W$9=0,0,W$9/OIS_fec!W$9)</f>
        <v>0</v>
      </c>
      <c r="X100" s="331">
        <f>IF(X$9=0,0,X$9/OIS_fec!X$9)</f>
        <v>0</v>
      </c>
      <c r="Y100" s="331">
        <f>IF(Y$9=0,0,Y$9/OIS_fec!Y$9)</f>
        <v>0</v>
      </c>
      <c r="DA100" s="177"/>
    </row>
    <row r="101" spans="1:105" ht="12" customHeight="1" x14ac:dyDescent="0.25">
      <c r="A101" s="56" t="s">
        <v>95</v>
      </c>
      <c r="B101" s="332">
        <f>IF(B$10=0,0,B$10/OIS_fec!B$10)</f>
        <v>0.73787524049156583</v>
      </c>
      <c r="C101" s="332">
        <f>IF(C$10=0,0,C$10/OIS_fec!C$10)</f>
        <v>0.48429246810718946</v>
      </c>
      <c r="D101" s="332">
        <f>IF(D$10=0,0,D$10/OIS_fec!D$10)</f>
        <v>0.33024451627439461</v>
      </c>
      <c r="E101" s="332">
        <f>IF(E$10=0,0,E$10/OIS_fec!E$10)</f>
        <v>0.2796417897734958</v>
      </c>
      <c r="F101" s="332">
        <f>IF(F$10=0,0,F$10/OIS_fec!F$10)</f>
        <v>0.28210628650103059</v>
      </c>
      <c r="G101" s="332">
        <f>IF(G$10=0,0,G$10/OIS_fec!G$10)</f>
        <v>0.29914324030654504</v>
      </c>
      <c r="H101" s="332">
        <f>IF(H$10=0,0,H$10/OIS_fec!H$10)</f>
        <v>0.23522825422284097</v>
      </c>
      <c r="I101" s="332">
        <f>IF(I$10=0,0,I$10/OIS_fec!I$10)</f>
        <v>0.20320309923418428</v>
      </c>
      <c r="J101" s="332">
        <f>IF(J$10=0,0,J$10/OIS_fec!J$10)</f>
        <v>0.23860078632986229</v>
      </c>
      <c r="K101" s="332">
        <f>IF(K$10=0,0,K$10/OIS_fec!K$10)</f>
        <v>0.37148438855089333</v>
      </c>
      <c r="L101" s="332">
        <f>IF(L$10=0,0,L$10/OIS_fec!L$10)</f>
        <v>0.34485432096738544</v>
      </c>
      <c r="M101" s="332">
        <f>IF(M$10=0,0,M$10/OIS_fec!M$10)</f>
        <v>0.4027639388973096</v>
      </c>
      <c r="N101" s="332">
        <f>IF(N$10=0,0,N$10/OIS_fec!N$10)</f>
        <v>0.43363888057572092</v>
      </c>
      <c r="O101" s="332">
        <f>IF(O$10=0,0,O$10/OIS_fec!O$10)</f>
        <v>0.45019734415957169</v>
      </c>
      <c r="P101" s="332">
        <f>IF(P$10=0,0,P$10/OIS_fec!P$10)</f>
        <v>0.42512678943391946</v>
      </c>
      <c r="Q101" s="332">
        <f>IF(Q$10=0,0,Q$10/OIS_fec!Q$10)</f>
        <v>0.42759724764128215</v>
      </c>
      <c r="R101" s="332">
        <f>IF(R$10=0,0,R$10/OIS_fec!R$10)</f>
        <v>0.57383877688583129</v>
      </c>
      <c r="S101" s="332">
        <f>IF(S$10=0,0,S$10/OIS_fec!S$10)</f>
        <v>0.71136664145534534</v>
      </c>
      <c r="T101" s="332">
        <f>IF(T$10=0,0,T$10/OIS_fec!T$10)</f>
        <v>0.9057921226002229</v>
      </c>
      <c r="U101" s="332">
        <f>IF(U$10=0,0,U$10/OIS_fec!U$10)</f>
        <v>0.86657712297844125</v>
      </c>
      <c r="V101" s="332">
        <f>IF(V$10=0,0,V$10/OIS_fec!V$10)</f>
        <v>0.8204191830819193</v>
      </c>
      <c r="W101" s="332">
        <f>IF(W$10=0,0,W$10/OIS_fec!W$10)</f>
        <v>0.70028066474303485</v>
      </c>
      <c r="X101" s="332">
        <f>IF(X$10=0,0,X$10/OIS_fec!X$10)</f>
        <v>0.58203095412630068</v>
      </c>
      <c r="Y101" s="332">
        <f>IF(Y$10=0,0,Y$10/OIS_fec!Y$10)</f>
        <v>0.58569674207507805</v>
      </c>
      <c r="DA101" s="68"/>
    </row>
    <row r="102" spans="1:105" ht="12" customHeight="1" x14ac:dyDescent="0.25">
      <c r="A102" s="174" t="s">
        <v>3057</v>
      </c>
      <c r="B102" s="348">
        <f>IF(B$16=0,0,B$16/OIS_fec!B$16)</f>
        <v>2.7988239482150994</v>
      </c>
      <c r="C102" s="348">
        <f>IF(C$16=0,0,C$16/OIS_fec!C$16)</f>
        <v>2.7643059667032492</v>
      </c>
      <c r="D102" s="348">
        <f>IF(D$16=0,0,D$16/OIS_fec!D$16)</f>
        <v>2.7893654903810621</v>
      </c>
      <c r="E102" s="348">
        <f>IF(E$16=0,0,E$16/OIS_fec!E$16)</f>
        <v>2.8047247060081628</v>
      </c>
      <c r="F102" s="348">
        <f>IF(F$16=0,0,F$16/OIS_fec!F$16)</f>
        <v>2.8254015557622565</v>
      </c>
      <c r="G102" s="348">
        <f>IF(G$16=0,0,G$16/OIS_fec!G$16)</f>
        <v>2.9263532959835414</v>
      </c>
      <c r="H102" s="348">
        <f>IF(H$16=0,0,H$16/OIS_fec!H$16)</f>
        <v>3.0121383659720244</v>
      </c>
      <c r="I102" s="348">
        <f>IF(I$16=0,0,I$16/OIS_fec!I$16)</f>
        <v>3.1735989588423905</v>
      </c>
      <c r="J102" s="348">
        <f>IF(J$16=0,0,J$16/OIS_fec!J$16)</f>
        <v>3.0833606355404539</v>
      </c>
      <c r="K102" s="348">
        <f>IF(K$16=0,0,K$16/OIS_fec!K$16)</f>
        <v>2.7991711641565038</v>
      </c>
      <c r="L102" s="348">
        <f>IF(L$16=0,0,L$16/OIS_fec!L$16)</f>
        <v>2.745625433631028</v>
      </c>
      <c r="M102" s="348">
        <f>IF(M$16=0,0,M$16/OIS_fec!M$16)</f>
        <v>2.5765954134358915</v>
      </c>
      <c r="N102" s="348">
        <f>IF(N$16=0,0,N$16/OIS_fec!N$16)</f>
        <v>2.5870247165354239</v>
      </c>
      <c r="O102" s="348">
        <f>IF(O$16=0,0,O$16/OIS_fec!O$16)</f>
        <v>2.6586195173715774</v>
      </c>
      <c r="P102" s="348">
        <f>IF(P$16=0,0,P$16/OIS_fec!P$16)</f>
        <v>2.5920204276778294</v>
      </c>
      <c r="Q102" s="348">
        <f>IF(Q$16=0,0,Q$16/OIS_fec!Q$16)</f>
        <v>2.5984916556702022</v>
      </c>
      <c r="R102" s="348">
        <f>IF(R$16=0,0,R$16/OIS_fec!R$16)</f>
        <v>2.5512332679940002</v>
      </c>
      <c r="S102" s="348">
        <f>IF(S$16=0,0,S$16/OIS_fec!S$16)</f>
        <v>2.5746782075771275</v>
      </c>
      <c r="T102" s="348">
        <f>IF(T$16=0,0,T$16/OIS_fec!T$16)</f>
        <v>2.5564463629264829</v>
      </c>
      <c r="U102" s="348">
        <f>IF(U$16=0,0,U$16/OIS_fec!U$16)</f>
        <v>2.5616433487762538</v>
      </c>
      <c r="V102" s="348">
        <f>IF(V$16=0,0,V$16/OIS_fec!V$16)</f>
        <v>2.5945840112717109</v>
      </c>
      <c r="W102" s="348">
        <f>IF(W$16=0,0,W$16/OIS_fec!W$16)</f>
        <v>2.5847039888668761</v>
      </c>
      <c r="X102" s="348">
        <f>IF(X$16=0,0,X$16/OIS_fec!X$16)</f>
        <v>2.6015829453378045</v>
      </c>
      <c r="Y102" s="348">
        <f>IF(Y$16=0,0,Y$16/OIS_fec!Y$16)</f>
        <v>2.6241979614102737</v>
      </c>
      <c r="DA102" s="178"/>
    </row>
    <row r="103" spans="1:105" ht="12" customHeight="1" x14ac:dyDescent="0.25">
      <c r="A103" s="174" t="s">
        <v>3069</v>
      </c>
      <c r="B103" s="348">
        <f>IF(B$27=0,0,B$27/OIS_fec!B$27)</f>
        <v>2.749986007345036</v>
      </c>
      <c r="C103" s="348">
        <f>IF(C$27=0,0,C$27/OIS_fec!C$27)</f>
        <v>2.7230429708739963</v>
      </c>
      <c r="D103" s="348">
        <f>IF(D$27=0,0,D$27/OIS_fec!D$27)</f>
        <v>2.6984794125335685</v>
      </c>
      <c r="E103" s="348">
        <f>IF(E$27=0,0,E$27/OIS_fec!E$27)</f>
        <v>2.6902948034417102</v>
      </c>
      <c r="F103" s="348">
        <f>IF(F$27=0,0,F$27/OIS_fec!F$27)</f>
        <v>2.7140347932548536</v>
      </c>
      <c r="G103" s="348">
        <f>IF(G$27=0,0,G$27/OIS_fec!G$27)</f>
        <v>2.7970349931561116</v>
      </c>
      <c r="H103" s="348">
        <f>IF(H$27=0,0,H$27/OIS_fec!H$27)</f>
        <v>2.8284292911471858</v>
      </c>
      <c r="I103" s="348">
        <f>IF(I$27=0,0,I$27/OIS_fec!I$27)</f>
        <v>2.8872710299498365</v>
      </c>
      <c r="J103" s="348">
        <f>IF(J$27=0,0,J$27/OIS_fec!J$27)</f>
        <v>2.7857446686036318</v>
      </c>
      <c r="K103" s="348">
        <f>IF(K$27=0,0,K$27/OIS_fec!K$27)</f>
        <v>2.68431262779227</v>
      </c>
      <c r="L103" s="348">
        <f>IF(L$27=0,0,L$27/OIS_fec!L$27)</f>
        <v>2.5790564902354673</v>
      </c>
      <c r="M103" s="348">
        <f>IF(M$27=0,0,M$27/OIS_fec!M$27)</f>
        <v>2.4770040368360893</v>
      </c>
      <c r="N103" s="348">
        <f>IF(N$27=0,0,N$27/OIS_fec!N$27)</f>
        <v>2.4587654538376191</v>
      </c>
      <c r="O103" s="348">
        <f>IF(O$27=0,0,O$27/OIS_fec!O$27)</f>
        <v>2.5052342014659694</v>
      </c>
      <c r="P103" s="348">
        <f>IF(P$27=0,0,P$27/OIS_fec!P$27)</f>
        <v>2.4645113235559637</v>
      </c>
      <c r="Q103" s="348">
        <f>IF(Q$27=0,0,Q$27/OIS_fec!Q$27)</f>
        <v>2.4182449677346805</v>
      </c>
      <c r="R103" s="348">
        <f>IF(R$27=0,0,R$27/OIS_fec!R$27)</f>
        <v>2.4426144951156785</v>
      </c>
      <c r="S103" s="348">
        <f>IF(S$27=0,0,S$27/OIS_fec!S$27)</f>
        <v>2.4885249176917283</v>
      </c>
      <c r="T103" s="348">
        <f>IF(T$27=0,0,T$27/OIS_fec!T$27)</f>
        <v>2.4724380814456342</v>
      </c>
      <c r="U103" s="348">
        <f>IF(U$27=0,0,U$27/OIS_fec!U$27)</f>
        <v>2.5025319068752379</v>
      </c>
      <c r="V103" s="348">
        <f>IF(V$27=0,0,V$27/OIS_fec!V$27)</f>
        <v>2.4989039131976747</v>
      </c>
      <c r="W103" s="348">
        <f>IF(W$27=0,0,W$27/OIS_fec!W$27)</f>
        <v>2.5527063125688674</v>
      </c>
      <c r="X103" s="348">
        <f>IF(X$27=0,0,X$27/OIS_fec!X$27)</f>
        <v>2.5657550210087439</v>
      </c>
      <c r="Y103" s="348">
        <f>IF(Y$27=0,0,Y$27/OIS_fec!Y$27)</f>
        <v>2.5779999040544577</v>
      </c>
      <c r="DA103" s="178"/>
    </row>
    <row r="104" spans="1:105" ht="12" customHeight="1" x14ac:dyDescent="0.25">
      <c r="A104" s="174" t="s">
        <v>3079</v>
      </c>
      <c r="B104" s="348">
        <f>IF(B$35=0,0,B$35/OIS_fec!B$35)</f>
        <v>2.6548942258507493</v>
      </c>
      <c r="C104" s="348">
        <f>IF(C$35=0,0,C$35/OIS_fec!C$35)</f>
        <v>2.4707233718852946</v>
      </c>
      <c r="D104" s="348">
        <f>IF(D$35=0,0,D$35/OIS_fec!D$35)</f>
        <v>2.5009140515829245</v>
      </c>
      <c r="E104" s="348">
        <f>IF(E$35=0,0,E$35/OIS_fec!E$35)</f>
        <v>2.5563905307667882</v>
      </c>
      <c r="F104" s="348">
        <f>IF(F$35=0,0,F$35/OIS_fec!F$35)</f>
        <v>2.6067852060715673</v>
      </c>
      <c r="G104" s="348">
        <f>IF(G$35=0,0,G$35/OIS_fec!G$35)</f>
        <v>2.7048768011426039</v>
      </c>
      <c r="H104" s="348">
        <f>IF(H$35=0,0,H$35/OIS_fec!H$35)</f>
        <v>2.779994223177666</v>
      </c>
      <c r="I104" s="348">
        <f>IF(I$35=0,0,I$35/OIS_fec!I$35)</f>
        <v>3.0552288710796156</v>
      </c>
      <c r="J104" s="348">
        <f>IF(J$35=0,0,J$35/OIS_fec!J$35)</f>
        <v>2.9194517914789615</v>
      </c>
      <c r="K104" s="348">
        <f>IF(K$35=0,0,K$35/OIS_fec!K$35)</f>
        <v>2.5887594731590657</v>
      </c>
      <c r="L104" s="348">
        <f>IF(L$35=0,0,L$35/OIS_fec!L$35)</f>
        <v>2.5407061528297139</v>
      </c>
      <c r="M104" s="348">
        <f>IF(M$35=0,0,M$35/OIS_fec!M$35)</f>
        <v>2.3756874056951682</v>
      </c>
      <c r="N104" s="348">
        <f>IF(N$35=0,0,N$35/OIS_fec!N$35)</f>
        <v>2.37598087607376</v>
      </c>
      <c r="O104" s="348">
        <f>IF(O$35=0,0,O$35/OIS_fec!O$35)</f>
        <v>2.4594542507295212</v>
      </c>
      <c r="P104" s="348">
        <f>IF(P$35=0,0,P$35/OIS_fec!P$35)</f>
        <v>2.3737636376896041</v>
      </c>
      <c r="Q104" s="348">
        <f>IF(Q$35=0,0,Q$35/OIS_fec!Q$35)</f>
        <v>2.3693274798480166</v>
      </c>
      <c r="R104" s="348">
        <f>IF(R$35=0,0,R$35/OIS_fec!R$35)</f>
        <v>2.3392948999067982</v>
      </c>
      <c r="S104" s="348">
        <f>IF(S$35=0,0,S$35/OIS_fec!S$35)</f>
        <v>2.3589521081325149</v>
      </c>
      <c r="T104" s="348">
        <f>IF(T$35=0,0,T$35/OIS_fec!T$35)</f>
        <v>2.3750760108410924</v>
      </c>
      <c r="U104" s="348">
        <f>IF(U$35=0,0,U$35/OIS_fec!U$35)</f>
        <v>2.3622080476988434</v>
      </c>
      <c r="V104" s="348">
        <f>IF(V$35=0,0,V$35/OIS_fec!V$35)</f>
        <v>2.3997888435626371</v>
      </c>
      <c r="W104" s="348">
        <f>IF(W$35=0,0,W$35/OIS_fec!W$35)</f>
        <v>2.3484059595425411</v>
      </c>
      <c r="X104" s="348">
        <f>IF(X$35=0,0,X$35/OIS_fec!X$35)</f>
        <v>2.345396614000252</v>
      </c>
      <c r="Y104" s="348">
        <f>IF(Y$35=0,0,Y$35/OIS_fec!Y$35)</f>
        <v>2.3603779582908078</v>
      </c>
      <c r="DA104" s="178"/>
    </row>
    <row r="105" spans="1:105" ht="12" customHeight="1" x14ac:dyDescent="0.25">
      <c r="A105" s="174" t="s">
        <v>3101</v>
      </c>
      <c r="B105" s="348">
        <f>IF(B$54=0,0,B$54/OIS_fec!B$54)</f>
        <v>1.0994048711317812</v>
      </c>
      <c r="C105" s="348">
        <f>IF(C$54=0,0,C$54/OIS_fec!C$54)</f>
        <v>0.77136874304572878</v>
      </c>
      <c r="D105" s="348">
        <f>IF(D$54=0,0,D$54/OIS_fec!D$54)</f>
        <v>0.64421620131321855</v>
      </c>
      <c r="E105" s="348">
        <f>IF(E$54=0,0,E$54/OIS_fec!E$54)</f>
        <v>0.64797608522749184</v>
      </c>
      <c r="F105" s="348">
        <f>IF(F$54=0,0,F$54/OIS_fec!F$54)</f>
        <v>0.67878349322929588</v>
      </c>
      <c r="G105" s="348">
        <f>IF(G$54=0,0,G$54/OIS_fec!G$54)</f>
        <v>0.71545194567970194</v>
      </c>
      <c r="H105" s="348">
        <f>IF(H$54=0,0,H$54/OIS_fec!H$54)</f>
        <v>0.5548310661081064</v>
      </c>
      <c r="I105" s="348">
        <f>IF(I$54=0,0,I$54/OIS_fec!I$54)</f>
        <v>0.625507550122547</v>
      </c>
      <c r="J105" s="348">
        <f>IF(J$54=0,0,J$54/OIS_fec!J$54)</f>
        <v>0.7483914341660487</v>
      </c>
      <c r="K105" s="348">
        <f>IF(K$54=0,0,K$54/OIS_fec!K$54)</f>
        <v>0.87249276284542843</v>
      </c>
      <c r="L105" s="348">
        <f>IF(L$54=0,0,L$54/OIS_fec!L$54)</f>
        <v>0.8058219818241259</v>
      </c>
      <c r="M105" s="348">
        <f>IF(M$54=0,0,M$54/OIS_fec!M$54)</f>
        <v>0.89558625398356284</v>
      </c>
      <c r="N105" s="348">
        <f>IF(N$54=0,0,N$54/OIS_fec!N$54)</f>
        <v>0.87227380970337487</v>
      </c>
      <c r="O105" s="348">
        <f>IF(O$54=0,0,O$54/OIS_fec!O$54)</f>
        <v>0.8591329177214122</v>
      </c>
      <c r="P105" s="348">
        <f>IF(P$54=0,0,P$54/OIS_fec!P$54)</f>
        <v>0.83220737873546236</v>
      </c>
      <c r="Q105" s="348">
        <f>IF(Q$54=0,0,Q$54/OIS_fec!Q$54)</f>
        <v>0.78283571002080976</v>
      </c>
      <c r="R105" s="348">
        <f>IF(R$54=0,0,R$54/OIS_fec!R$54)</f>
        <v>0.85927831035987812</v>
      </c>
      <c r="S105" s="348">
        <f>IF(S$54=0,0,S$54/OIS_fec!S$54)</f>
        <v>0.88755193311031921</v>
      </c>
      <c r="T105" s="348">
        <f>IF(T$54=0,0,T$54/OIS_fec!T$54)</f>
        <v>0.97917513837585302</v>
      </c>
      <c r="U105" s="348">
        <f>IF(U$54=0,0,U$54/OIS_fec!U$54)</f>
        <v>0.96603138478906203</v>
      </c>
      <c r="V105" s="348">
        <f>IF(V$54=0,0,V$54/OIS_fec!V$54)</f>
        <v>0.93552993516963034</v>
      </c>
      <c r="W105" s="348">
        <f>IF(W$54=0,0,W$54/OIS_fec!W$54)</f>
        <v>0.90791485382976655</v>
      </c>
      <c r="X105" s="348">
        <f>IF(X$54=0,0,X$54/OIS_fec!X$54)</f>
        <v>0.85648864619451481</v>
      </c>
      <c r="Y105" s="348">
        <f>IF(Y$54=0,0,Y$54/OIS_fec!Y$54)</f>
        <v>0.83413499574067429</v>
      </c>
      <c r="DA105" s="178"/>
    </row>
    <row r="106" spans="1:105" ht="12" customHeight="1" x14ac:dyDescent="0.25">
      <c r="A106" s="174" t="s">
        <v>3122</v>
      </c>
      <c r="B106" s="348">
        <f>IF(B$68=0,0,B$68/OIS_fec!B$68)</f>
        <v>3.1024187999999988</v>
      </c>
      <c r="C106" s="348">
        <f>IF(C$68=0,0,C$68/OIS_fec!C$68)</f>
        <v>3.102418800000001</v>
      </c>
      <c r="D106" s="348">
        <f>IF(D$68=0,0,D$68/OIS_fec!D$68)</f>
        <v>3.1024188000000001</v>
      </c>
      <c r="E106" s="348">
        <f>IF(E$68=0,0,E$68/OIS_fec!E$68)</f>
        <v>3.1024187999999993</v>
      </c>
      <c r="F106" s="348">
        <f>IF(F$68=0,0,F$68/OIS_fec!F$68)</f>
        <v>3.1024187999999979</v>
      </c>
      <c r="G106" s="348">
        <f>IF(G$68=0,0,G$68/OIS_fec!G$68)</f>
        <v>3.1024188000000001</v>
      </c>
      <c r="H106" s="348">
        <f>IF(H$68=0,0,H$68/OIS_fec!H$68)</f>
        <v>3.1024188000000015</v>
      </c>
      <c r="I106" s="348">
        <f>IF(I$68=0,0,I$68/OIS_fec!I$68)</f>
        <v>3.1024188000000006</v>
      </c>
      <c r="J106" s="348">
        <f>IF(J$68=0,0,J$68/OIS_fec!J$68)</f>
        <v>3.1024188000000015</v>
      </c>
      <c r="K106" s="348">
        <f>IF(K$68=0,0,K$68/OIS_fec!K$68)</f>
        <v>3.1024188000000006</v>
      </c>
      <c r="L106" s="348">
        <f>IF(L$68=0,0,L$68/OIS_fec!L$68)</f>
        <v>3.1024188000000001</v>
      </c>
      <c r="M106" s="348">
        <f>IF(M$68=0,0,M$68/OIS_fec!M$68)</f>
        <v>3.0800608427433827</v>
      </c>
      <c r="N106" s="348">
        <f>IF(N$68=0,0,N$68/OIS_fec!N$68)</f>
        <v>3.0818055064687528</v>
      </c>
      <c r="O106" s="348">
        <f>IF(O$68=0,0,O$68/OIS_fec!O$68)</f>
        <v>3.0887289670087417</v>
      </c>
      <c r="P106" s="348">
        <f>IF(P$68=0,0,P$68/OIS_fec!P$68)</f>
        <v>3.1024188000000006</v>
      </c>
      <c r="Q106" s="348">
        <f>IF(Q$68=0,0,Q$68/OIS_fec!Q$68)</f>
        <v>3.1024187999999997</v>
      </c>
      <c r="R106" s="348">
        <f>IF(R$68=0,0,R$68/OIS_fec!R$68)</f>
        <v>3.102418800000001</v>
      </c>
      <c r="S106" s="348">
        <f>IF(S$68=0,0,S$68/OIS_fec!S$68)</f>
        <v>3.1024187999999997</v>
      </c>
      <c r="T106" s="348">
        <f>IF(T$68=0,0,T$68/OIS_fec!T$68)</f>
        <v>3.1024187999999997</v>
      </c>
      <c r="U106" s="348">
        <f>IF(U$68=0,0,U$68/OIS_fec!U$68)</f>
        <v>3.1024188000000001</v>
      </c>
      <c r="V106" s="348">
        <f>IF(V$68=0,0,V$68/OIS_fec!V$68)</f>
        <v>3.1024187999999997</v>
      </c>
      <c r="W106" s="348">
        <f>IF(W$68=0,0,W$68/OIS_fec!W$68)</f>
        <v>3.1024187999999997</v>
      </c>
      <c r="X106" s="348">
        <f>IF(X$68=0,0,X$68/OIS_fec!X$68)</f>
        <v>3.1024188000000001</v>
      </c>
      <c r="Y106" s="348">
        <f>IF(Y$68=0,0,Y$68/OIS_fec!Y$68)</f>
        <v>3.1024187999999997</v>
      </c>
      <c r="DA106" s="178"/>
    </row>
    <row r="107" spans="1:105" ht="12" customHeight="1" x14ac:dyDescent="0.25">
      <c r="A107" s="41" t="s">
        <v>3120</v>
      </c>
      <c r="B107" s="333">
        <f>IF(B$69=0,0,B$69/OIS_fec!B$69)</f>
        <v>0</v>
      </c>
      <c r="C107" s="333">
        <f>IF(C$69=0,0,C$69/OIS_fec!C$69)</f>
        <v>0</v>
      </c>
      <c r="D107" s="333">
        <f>IF(D$69=0,0,D$69/OIS_fec!D$69)</f>
        <v>0</v>
      </c>
      <c r="E107" s="333">
        <f>IF(E$69=0,0,E$69/OIS_fec!E$69)</f>
        <v>0</v>
      </c>
      <c r="F107" s="333">
        <f>IF(F$69=0,0,F$69/OIS_fec!F$69)</f>
        <v>0</v>
      </c>
      <c r="G107" s="333">
        <f>IF(G$69=0,0,G$69/OIS_fec!G$69)</f>
        <v>0</v>
      </c>
      <c r="H107" s="333">
        <f>IF(H$69=0,0,H$69/OIS_fec!H$69)</f>
        <v>0</v>
      </c>
      <c r="I107" s="333">
        <f>IF(I$69=0,0,I$69/OIS_fec!I$69)</f>
        <v>0</v>
      </c>
      <c r="J107" s="333">
        <f>IF(J$69=0,0,J$69/OIS_fec!J$69)</f>
        <v>0</v>
      </c>
      <c r="K107" s="333">
        <f>IF(K$69=0,0,K$69/OIS_fec!K$69)</f>
        <v>0</v>
      </c>
      <c r="L107" s="333">
        <f>IF(L$69=0,0,L$69/OIS_fec!L$69)</f>
        <v>0</v>
      </c>
      <c r="M107" s="333">
        <f>IF(M$69=0,0,M$69/OIS_fec!M$69)</f>
        <v>0</v>
      </c>
      <c r="N107" s="333">
        <f>IF(N$69=0,0,N$69/OIS_fec!N$69)</f>
        <v>0</v>
      </c>
      <c r="O107" s="333">
        <f>IF(O$69=0,0,O$69/OIS_fec!O$69)</f>
        <v>0</v>
      </c>
      <c r="P107" s="333">
        <f>IF(P$69=0,0,P$69/OIS_fec!P$69)</f>
        <v>0</v>
      </c>
      <c r="Q107" s="333">
        <f>IF(Q$69=0,0,Q$69/OIS_fec!Q$69)</f>
        <v>0</v>
      </c>
      <c r="R107" s="333">
        <f>IF(R$69=0,0,R$69/OIS_fec!R$69)</f>
        <v>0</v>
      </c>
      <c r="S107" s="333">
        <f>IF(S$69=0,0,S$69/OIS_fec!S$69)</f>
        <v>0</v>
      </c>
      <c r="T107" s="333">
        <f>IF(T$69=0,0,T$69/OIS_fec!T$69)</f>
        <v>0</v>
      </c>
      <c r="U107" s="333">
        <f>IF(U$69=0,0,U$69/OIS_fec!U$69)</f>
        <v>0</v>
      </c>
      <c r="V107" s="333">
        <f>IF(V$69=0,0,V$69/OIS_fec!V$69)</f>
        <v>0</v>
      </c>
      <c r="W107" s="333">
        <f>IF(W$69=0,0,W$69/OIS_fec!W$69)</f>
        <v>0</v>
      </c>
      <c r="X107" s="333">
        <f>IF(X$69=0,0,X$69/OIS_fec!X$69)</f>
        <v>0</v>
      </c>
      <c r="Y107" s="333">
        <f>IF(Y$69=0,0,Y$69/OIS_fec!Y$69)</f>
        <v>0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49</vt:i4>
      </vt:variant>
    </vt:vector>
  </HeadingPairs>
  <TitlesOfParts>
    <vt:vector size="99" baseType="lpstr">
      <vt:lpstr>cover</vt:lpstr>
      <vt:lpstr>index</vt:lpstr>
      <vt:lpstr>Ind_Summary</vt:lpstr>
      <vt:lpstr>Ind_Summary_fec</vt:lpstr>
      <vt:lpstr>Ind_Summary_ued</vt:lpstr>
      <vt:lpstr>Ind_Summary_emi</vt:lpstr>
      <vt:lpstr>ISI</vt:lpstr>
      <vt:lpstr>ISI_fec</vt:lpstr>
      <vt:lpstr>ISI_ued</vt:lpstr>
      <vt:lpstr>ISI_emi</vt:lpstr>
      <vt:lpstr>NFM</vt:lpstr>
      <vt:lpstr>NFM_fec</vt:lpstr>
      <vt:lpstr>NFM_ued</vt:lpstr>
      <vt:lpstr>NFM_emi</vt:lpstr>
      <vt:lpstr>CHI</vt:lpstr>
      <vt:lpstr>CHI_fec</vt:lpstr>
      <vt:lpstr>CHI_ued</vt:lpstr>
      <vt:lpstr>CHI_emi</vt:lpstr>
      <vt:lpstr>NMM</vt:lpstr>
      <vt:lpstr>NMM_fec</vt:lpstr>
      <vt:lpstr>NMM_ued</vt:lpstr>
      <vt:lpstr>NMM_emi</vt:lpstr>
      <vt:lpstr>PPA</vt:lpstr>
      <vt:lpstr>PPA_fec</vt:lpstr>
      <vt:lpstr>PPA_ued</vt:lpstr>
      <vt:lpstr>PPA_emi</vt:lpstr>
      <vt:lpstr>FBT</vt:lpstr>
      <vt:lpstr>FBT_fec</vt:lpstr>
      <vt:lpstr>FBT_ued</vt:lpstr>
      <vt:lpstr>FBT_emi</vt:lpstr>
      <vt:lpstr>TRE</vt:lpstr>
      <vt:lpstr>TRE_fec</vt:lpstr>
      <vt:lpstr>TRE_ued</vt:lpstr>
      <vt:lpstr>TRE_emi</vt:lpstr>
      <vt:lpstr>MAE</vt:lpstr>
      <vt:lpstr>MAE_fec</vt:lpstr>
      <vt:lpstr>MAE_ued</vt:lpstr>
      <vt:lpstr>MAE_emi</vt:lpstr>
      <vt:lpstr>TEL</vt:lpstr>
      <vt:lpstr>TEL_fec</vt:lpstr>
      <vt:lpstr>TEL_ued</vt:lpstr>
      <vt:lpstr>TEL_emi</vt:lpstr>
      <vt:lpstr>WWP</vt:lpstr>
      <vt:lpstr>WWP_fec</vt:lpstr>
      <vt:lpstr>WWP_ued</vt:lpstr>
      <vt:lpstr>WWP_emi</vt:lpstr>
      <vt:lpstr>OIS</vt:lpstr>
      <vt:lpstr>OIS_fec</vt:lpstr>
      <vt:lpstr>OIS_ued</vt:lpstr>
      <vt:lpstr>OIS_emi</vt:lpstr>
      <vt:lpstr>Ind_Summary!Print_Area</vt:lpstr>
      <vt:lpstr>CHI!Print_Titles</vt:lpstr>
      <vt:lpstr>CHI_emi!Print_Titles</vt:lpstr>
      <vt:lpstr>CHI_fec!Print_Titles</vt:lpstr>
      <vt:lpstr>CHI_ued!Print_Titles</vt:lpstr>
      <vt:lpstr>FBT!Print_Titles</vt:lpstr>
      <vt:lpstr>FBT_emi!Print_Titles</vt:lpstr>
      <vt:lpstr>FBT_fec!Print_Titles</vt:lpstr>
      <vt:lpstr>FBT_ued!Print_Titles</vt:lpstr>
      <vt:lpstr>Ind_Summary!Print_Titles</vt:lpstr>
      <vt:lpstr>Ind_Summary_emi!Print_Titles</vt:lpstr>
      <vt:lpstr>Ind_Summary_fec!Print_Titles</vt:lpstr>
      <vt:lpstr>Ind_Summary_ued!Print_Titles</vt:lpstr>
      <vt:lpstr>ISI!Print_Titles</vt:lpstr>
      <vt:lpstr>ISI_emi!Print_Titles</vt:lpstr>
      <vt:lpstr>ISI_fec!Print_Titles</vt:lpstr>
      <vt:lpstr>ISI_ued!Print_Titles</vt:lpstr>
      <vt:lpstr>MAE!Print_Titles</vt:lpstr>
      <vt:lpstr>MAE_emi!Print_Titles</vt:lpstr>
      <vt:lpstr>MAE_fec!Print_Titles</vt:lpstr>
      <vt:lpstr>MAE_ued!Print_Titles</vt:lpstr>
      <vt:lpstr>NFM!Print_Titles</vt:lpstr>
      <vt:lpstr>NFM_emi!Print_Titles</vt:lpstr>
      <vt:lpstr>NFM_fec!Print_Titles</vt:lpstr>
      <vt:lpstr>NFM_ued!Print_Titles</vt:lpstr>
      <vt:lpstr>NMM!Print_Titles</vt:lpstr>
      <vt:lpstr>NMM_emi!Print_Titles</vt:lpstr>
      <vt:lpstr>NMM_fec!Print_Titles</vt:lpstr>
      <vt:lpstr>NMM_ued!Print_Titles</vt:lpstr>
      <vt:lpstr>OIS!Print_Titles</vt:lpstr>
      <vt:lpstr>OIS_emi!Print_Titles</vt:lpstr>
      <vt:lpstr>OIS_fec!Print_Titles</vt:lpstr>
      <vt:lpstr>OIS_ued!Print_Titles</vt:lpstr>
      <vt:lpstr>PPA!Print_Titles</vt:lpstr>
      <vt:lpstr>PPA_emi!Print_Titles</vt:lpstr>
      <vt:lpstr>PPA_fec!Print_Titles</vt:lpstr>
      <vt:lpstr>PPA_ued!Print_Titles</vt:lpstr>
      <vt:lpstr>TEL!Print_Titles</vt:lpstr>
      <vt:lpstr>TEL_emi!Print_Titles</vt:lpstr>
      <vt:lpstr>TEL_fec!Print_Titles</vt:lpstr>
      <vt:lpstr>TEL_ued!Print_Titles</vt:lpstr>
      <vt:lpstr>TRE!Print_Titles</vt:lpstr>
      <vt:lpstr>TRE_emi!Print_Titles</vt:lpstr>
      <vt:lpstr>TRE_fec!Print_Titles</vt:lpstr>
      <vt:lpstr>TRE_ued!Print_Titles</vt:lpstr>
      <vt:lpstr>WWP!Print_Titles</vt:lpstr>
      <vt:lpstr>WWP_emi!Print_Titles</vt:lpstr>
      <vt:lpstr>WWP_fec!Print_Titles</vt:lpstr>
      <vt:lpstr>WWP_ued!Print_Titles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2025-11-06T10:25:49Z</dcterms:created>
  <dcterms:modified xsi:type="dcterms:W3CDTF">2025-11-06T10:25:50Z</dcterms:modified>
</cp:coreProperties>
</file>